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555" yWindow="465" windowWidth="9600" windowHeight="8310" tabRatio="885"/>
  </bookViews>
  <sheets>
    <sheet name="Cost Benefit Summary" sheetId="154" r:id="rId1"/>
    <sheet name="Rev Reqt Summary" sheetId="112" r:id="rId2"/>
    <sheet name="100 Basis Point Incentive Value" sheetId="152" r:id="rId3"/>
    <sheet name="Assumptions (Inputs)" sheetId="3" r:id="rId4"/>
    <sheet name="CapEx (2014 Dollars)" sheetId="111" r:id="rId5"/>
    <sheet name="CapEx (2014 Dollars discount)" sheetId="162" state="hidden" r:id="rId6"/>
    <sheet name="CapEx (Escalated)" sheetId="113" r:id="rId7"/>
    <sheet name="1-2017" sheetId="114" r:id="rId8"/>
    <sheet name="1-2026" sheetId="2" r:id="rId9"/>
    <sheet name="1 (w 100pt incentive)" sheetId="149" r:id="rId10"/>
    <sheet name="2a-2017" sheetId="116" r:id="rId11"/>
    <sheet name="2a-2026" sheetId="117" r:id="rId12"/>
    <sheet name="2a (w 100pt incentive)" sheetId="150" r:id="rId13"/>
    <sheet name="2b-2017" sheetId="119" r:id="rId14"/>
    <sheet name="2b-2026" sheetId="159" r:id="rId15"/>
    <sheet name="2b-2026 (w 100pt incentive)" sheetId="160" r:id="rId16"/>
    <sheet name="2c-2026" sheetId="120" r:id="rId17"/>
    <sheet name="2c-2026 (w 100pt incentive)" sheetId="161" r:id="rId18"/>
    <sheet name="3a-2017" sheetId="122" r:id="rId19"/>
    <sheet name="3a-2026" sheetId="123" r:id="rId20"/>
    <sheet name="5" sheetId="106" state="hidden" r:id="rId21"/>
    <sheet name="3b-2017" sheetId="125" r:id="rId22"/>
    <sheet name="3b-2026" sheetId="126" r:id="rId23"/>
    <sheet name="3c-2017" sheetId="128" r:id="rId24"/>
    <sheet name="3c-2026" sheetId="129" r:id="rId25"/>
    <sheet name="3d-2017" sheetId="130" r:id="rId26"/>
    <sheet name="3d-2026" sheetId="131" r:id="rId27"/>
    <sheet name="4a-2017" sheetId="133" r:id="rId28"/>
    <sheet name="4a-2026" sheetId="134" r:id="rId29"/>
    <sheet name="4b-2017" sheetId="136" r:id="rId30"/>
    <sheet name="4b-2026" sheetId="137" r:id="rId31"/>
    <sheet name="4c-2017" sheetId="139" r:id="rId32"/>
    <sheet name="4c-2026" sheetId="140" r:id="rId33"/>
    <sheet name="4d-2017" sheetId="142" r:id="rId34"/>
    <sheet name="4d-2026" sheetId="143" r:id="rId35"/>
    <sheet name="4e-2017" sheetId="145" r:id="rId36"/>
    <sheet name="4e-2026" sheetId="146" r:id="rId37"/>
    <sheet name="4f-2017" sheetId="155" state="hidden" r:id="rId38"/>
    <sheet name="4f-2026" sheetId="156" state="hidden" r:id="rId39"/>
    <sheet name="4g-2017" sheetId="157" state="hidden" r:id="rId40"/>
    <sheet name="4g-2026" sheetId="158" state="hidden" r:id="rId41"/>
    <sheet name="Capital Structure" sheetId="8" r:id="rId42"/>
    <sheet name="TaxDepr" sheetId="7" r:id="rId43"/>
    <sheet name="Book Depreciation Rate" sheetId="96" r:id="rId44"/>
    <sheet name="Tax Rates" sheetId="101" r:id="rId45"/>
  </sheets>
  <definedNames>
    <definedName name="_Fill" localSheetId="9" hidden="1">#REF!</definedName>
    <definedName name="_Fill" localSheetId="2" hidden="1">#REF!</definedName>
    <definedName name="_Fill" localSheetId="7" hidden="1">#REF!</definedName>
    <definedName name="_Fill" localSheetId="12" hidden="1">#REF!</definedName>
    <definedName name="_Fill" localSheetId="10" hidden="1">#REF!</definedName>
    <definedName name="_Fill" localSheetId="1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20" hidden="1">#REF!</definedName>
    <definedName name="_Fill" localSheetId="5" hidden="1">#REF!</definedName>
    <definedName name="_Fill" localSheetId="6" hidden="1">#REF!</definedName>
    <definedName name="_Fill" localSheetId="1" hidden="1">#REF!</definedName>
    <definedName name="_Fill" hidden="1">#REF!</definedName>
    <definedName name="_Key1" localSheetId="9" hidden="1">#REF!</definedName>
    <definedName name="_Key1" localSheetId="2" hidden="1">#REF!</definedName>
    <definedName name="_Key1" localSheetId="7" hidden="1">#REF!</definedName>
    <definedName name="_Key1" localSheetId="12" hidden="1">#REF!</definedName>
    <definedName name="_Key1" localSheetId="10" hidden="1">#REF!</definedName>
    <definedName name="_Key1" localSheetId="11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39" hidden="1">#REF!</definedName>
    <definedName name="_Key1" localSheetId="40" hidden="1">#REF!</definedName>
    <definedName name="_Key1" localSheetId="20" hidden="1">#REF!</definedName>
    <definedName name="_Key1" localSheetId="5" hidden="1">#REF!</definedName>
    <definedName name="_Key1" localSheetId="6" hidden="1">#REF!</definedName>
    <definedName name="_Key1" localSheetId="1" hidden="1">#REF!</definedName>
    <definedName name="_Key1" hidden="1">#REF!</definedName>
    <definedName name="_Key2" localSheetId="9" hidden="1">#REF!</definedName>
    <definedName name="_Key2" localSheetId="2" hidden="1">#REF!</definedName>
    <definedName name="_Key2" localSheetId="7" hidden="1">#REF!</definedName>
    <definedName name="_Key2" localSheetId="12" hidden="1">#REF!</definedName>
    <definedName name="_Key2" localSheetId="10" hidden="1">#REF!</definedName>
    <definedName name="_Key2" localSheetId="11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localSheetId="35" hidden="1">#REF!</definedName>
    <definedName name="_Key2" localSheetId="36" hidden="1">#REF!</definedName>
    <definedName name="_Key2" localSheetId="37" hidden="1">#REF!</definedName>
    <definedName name="_Key2" localSheetId="38" hidden="1">#REF!</definedName>
    <definedName name="_Key2" localSheetId="39" hidden="1">#REF!</definedName>
    <definedName name="_Key2" localSheetId="40" hidden="1">#REF!</definedName>
    <definedName name="_Key2" localSheetId="20" hidden="1">#REF!</definedName>
    <definedName name="_Key2" localSheetId="5" hidden="1">#REF!</definedName>
    <definedName name="_Key2" localSheetId="6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9" hidden="1">#REF!</definedName>
    <definedName name="_Sort" localSheetId="2" hidden="1">#REF!</definedName>
    <definedName name="_Sort" localSheetId="7" hidden="1">#REF!</definedName>
    <definedName name="_Sort" localSheetId="12" hidden="1">#REF!</definedName>
    <definedName name="_Sort" localSheetId="10" hidden="1">#REF!</definedName>
    <definedName name="_Sort" localSheetId="11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20" hidden="1">#REF!</definedName>
    <definedName name="_Sort" localSheetId="5" hidden="1">#REF!</definedName>
    <definedName name="_Sort" localSheetId="6" hidden="1">#REF!</definedName>
    <definedName name="_Sort" localSheetId="1" hidden="1">#REF!</definedName>
    <definedName name="_Sort" hidden="1">#REF!</definedName>
    <definedName name="Acct" localSheetId="20">#REF!</definedName>
    <definedName name="_xlnm.Database" localSheetId="20">#REF!</definedName>
    <definedName name="Dates" localSheetId="20">#REF!</definedName>
    <definedName name="INDIRECTS" localSheetId="20">#REF!</definedName>
    <definedName name="_xlnm.Print_Area" localSheetId="2">'100 Basis Point Incentive Value'!$A$1:$BR$40</definedName>
    <definedName name="_xlnm.Print_Area" localSheetId="20">'5'!$A$1:$L$76</definedName>
    <definedName name="_xlnm.Print_Area" localSheetId="4">'CapEx (2014 Dollars)'!$A$1:$R$50</definedName>
    <definedName name="_xlnm.Print_Area" localSheetId="1">'Rev Reqt Summary'!$A$1:$BS$55</definedName>
    <definedName name="_xlnm.Print_Titles" localSheetId="2">'100 Basis Point Incentive Value'!$A:$D</definedName>
    <definedName name="_xlnm.Print_Titles" localSheetId="20">'5'!$A:$A,'5'!$1:$7</definedName>
    <definedName name="_xlnm.Print_Titles" localSheetId="1">'Rev Reqt Summary'!$A:$D</definedName>
  </definedNames>
  <calcPr calcId="145621"/>
</workbook>
</file>

<file path=xl/calcChain.xml><?xml version="1.0" encoding="utf-8"?>
<calcChain xmlns="http://schemas.openxmlformats.org/spreadsheetml/2006/main">
  <c r="BS12" i="112" l="1"/>
  <c r="BS15" i="112"/>
  <c r="BS14" i="112"/>
  <c r="BS17" i="112"/>
  <c r="BS19" i="112"/>
  <c r="BS18" i="112"/>
  <c r="BS22" i="112"/>
  <c r="BS21" i="112"/>
  <c r="BS25" i="112"/>
  <c r="BS24" i="112"/>
  <c r="BS28" i="112"/>
  <c r="BS27" i="112"/>
  <c r="BS31" i="112"/>
  <c r="BS30" i="112"/>
  <c r="BS34" i="112"/>
  <c r="BS33" i="112"/>
  <c r="BS37" i="112"/>
  <c r="BS36" i="112"/>
  <c r="BS40" i="112"/>
  <c r="BS39" i="112"/>
  <c r="BS43" i="112"/>
  <c r="BS42" i="112"/>
  <c r="BS46" i="112"/>
  <c r="BS45" i="112"/>
  <c r="BS11" i="112"/>
  <c r="G32" i="113" l="1"/>
  <c r="D27" i="3" l="1"/>
  <c r="G67" i="2" l="1"/>
  <c r="H67" i="2" s="1"/>
  <c r="I67" i="2" s="1"/>
  <c r="J67" i="2" s="1"/>
  <c r="K67" i="2" s="1"/>
  <c r="L67" i="2" s="1"/>
  <c r="M67" i="2" s="1"/>
  <c r="N67" i="2" s="1"/>
  <c r="O67" i="2" s="1"/>
  <c r="F67" i="2"/>
  <c r="G67" i="149"/>
  <c r="H67" i="149" s="1"/>
  <c r="I67" i="149" s="1"/>
  <c r="J67" i="149" s="1"/>
  <c r="K67" i="149" s="1"/>
  <c r="L67" i="149" s="1"/>
  <c r="M67" i="149" s="1"/>
  <c r="N67" i="149" s="1"/>
  <c r="O67" i="149" s="1"/>
  <c r="F67" i="149"/>
  <c r="G64" i="116"/>
  <c r="H64" i="116" s="1"/>
  <c r="I64" i="116" s="1"/>
  <c r="J64" i="116" s="1"/>
  <c r="K64" i="116" s="1"/>
  <c r="L64" i="116" s="1"/>
  <c r="M64" i="116" s="1"/>
  <c r="N64" i="116" s="1"/>
  <c r="O64" i="116" s="1"/>
  <c r="P64" i="116" s="1"/>
  <c r="Q64" i="116" s="1"/>
  <c r="R64" i="116" s="1"/>
  <c r="S64" i="116" s="1"/>
  <c r="T64" i="116" s="1"/>
  <c r="U64" i="116" s="1"/>
  <c r="V64" i="116" s="1"/>
  <c r="W64" i="116" s="1"/>
  <c r="X64" i="116" s="1"/>
  <c r="Y64" i="116" s="1"/>
  <c r="Z64" i="116" s="1"/>
  <c r="AA64" i="116" s="1"/>
  <c r="AB64" i="116" s="1"/>
  <c r="AC64" i="116" s="1"/>
  <c r="AD64" i="116" s="1"/>
  <c r="AE64" i="116" s="1"/>
  <c r="AF64" i="116" s="1"/>
  <c r="AG64" i="116" s="1"/>
  <c r="AH64" i="116" s="1"/>
  <c r="AI64" i="116" s="1"/>
  <c r="AJ64" i="116" s="1"/>
  <c r="AK64" i="116" s="1"/>
  <c r="AL64" i="116" s="1"/>
  <c r="AM64" i="116" s="1"/>
  <c r="AN64" i="116" s="1"/>
  <c r="AO64" i="116" s="1"/>
  <c r="AP64" i="116" s="1"/>
  <c r="AQ64" i="116" s="1"/>
  <c r="AR64" i="116" s="1"/>
  <c r="AS64" i="116" s="1"/>
  <c r="AT64" i="116" s="1"/>
  <c r="AU64" i="116" s="1"/>
  <c r="AV64" i="116" s="1"/>
  <c r="AW64" i="116" s="1"/>
  <c r="AX64" i="116" s="1"/>
  <c r="AY64" i="116" s="1"/>
  <c r="AZ64" i="116" s="1"/>
  <c r="BA64" i="116" s="1"/>
  <c r="BB64" i="116" s="1"/>
  <c r="BC64" i="116" s="1"/>
  <c r="BD64" i="116" s="1"/>
  <c r="BE64" i="116" s="1"/>
  <c r="BF64" i="116" s="1"/>
  <c r="BG64" i="116" s="1"/>
  <c r="BH64" i="116" s="1"/>
  <c r="BI64" i="116" s="1"/>
  <c r="BJ64" i="116" s="1"/>
  <c r="BK64" i="116" s="1"/>
  <c r="BL64" i="116" s="1"/>
  <c r="F64" i="116"/>
  <c r="G64" i="117"/>
  <c r="H64" i="117" s="1"/>
  <c r="I64" i="117" s="1"/>
  <c r="J64" i="117" s="1"/>
  <c r="K64" i="117" s="1"/>
  <c r="L64" i="117" s="1"/>
  <c r="M64" i="117" s="1"/>
  <c r="N64" i="117" s="1"/>
  <c r="O64" i="117" s="1"/>
  <c r="P64" i="117" s="1"/>
  <c r="Q64" i="117" s="1"/>
  <c r="R64" i="117" s="1"/>
  <c r="S64" i="117" s="1"/>
  <c r="T64" i="117" s="1"/>
  <c r="U64" i="117" s="1"/>
  <c r="V64" i="117" s="1"/>
  <c r="W64" i="117" s="1"/>
  <c r="X64" i="117" s="1"/>
  <c r="Y64" i="117" s="1"/>
  <c r="Z64" i="117" s="1"/>
  <c r="AA64" i="117" s="1"/>
  <c r="AB64" i="117" s="1"/>
  <c r="AC64" i="117" s="1"/>
  <c r="AD64" i="117" s="1"/>
  <c r="AE64" i="117" s="1"/>
  <c r="AF64" i="117" s="1"/>
  <c r="AG64" i="117" s="1"/>
  <c r="AH64" i="117" s="1"/>
  <c r="AI64" i="117" s="1"/>
  <c r="AJ64" i="117" s="1"/>
  <c r="AK64" i="117" s="1"/>
  <c r="AL64" i="117" s="1"/>
  <c r="AM64" i="117" s="1"/>
  <c r="AN64" i="117" s="1"/>
  <c r="AO64" i="117" s="1"/>
  <c r="AP64" i="117" s="1"/>
  <c r="AQ64" i="117" s="1"/>
  <c r="AR64" i="117" s="1"/>
  <c r="AS64" i="117" s="1"/>
  <c r="AT64" i="117" s="1"/>
  <c r="AU64" i="117" s="1"/>
  <c r="AV64" i="117" s="1"/>
  <c r="AW64" i="117" s="1"/>
  <c r="AX64" i="117" s="1"/>
  <c r="AY64" i="117" s="1"/>
  <c r="AZ64" i="117" s="1"/>
  <c r="BA64" i="117" s="1"/>
  <c r="BB64" i="117" s="1"/>
  <c r="BC64" i="117" s="1"/>
  <c r="BD64" i="117" s="1"/>
  <c r="BE64" i="117" s="1"/>
  <c r="BF64" i="117" s="1"/>
  <c r="BG64" i="117" s="1"/>
  <c r="BH64" i="117" s="1"/>
  <c r="BI64" i="117" s="1"/>
  <c r="BJ64" i="117" s="1"/>
  <c r="BK64" i="117" s="1"/>
  <c r="BL64" i="117" s="1"/>
  <c r="F64" i="117"/>
  <c r="G64" i="150"/>
  <c r="H64" i="150" s="1"/>
  <c r="I64" i="150" s="1"/>
  <c r="J64" i="150" s="1"/>
  <c r="K64" i="150" s="1"/>
  <c r="L64" i="150" s="1"/>
  <c r="M64" i="150" s="1"/>
  <c r="N64" i="150" s="1"/>
  <c r="O64" i="150" s="1"/>
  <c r="P64" i="150" s="1"/>
  <c r="Q64" i="150" s="1"/>
  <c r="R64" i="150" s="1"/>
  <c r="S64" i="150" s="1"/>
  <c r="T64" i="150" s="1"/>
  <c r="U64" i="150" s="1"/>
  <c r="V64" i="150" s="1"/>
  <c r="W64" i="150" s="1"/>
  <c r="X64" i="150" s="1"/>
  <c r="Y64" i="150" s="1"/>
  <c r="Z64" i="150" s="1"/>
  <c r="AA64" i="150" s="1"/>
  <c r="AB64" i="150" s="1"/>
  <c r="AC64" i="150" s="1"/>
  <c r="AD64" i="150" s="1"/>
  <c r="AE64" i="150" s="1"/>
  <c r="AF64" i="150" s="1"/>
  <c r="AG64" i="150" s="1"/>
  <c r="AH64" i="150" s="1"/>
  <c r="AI64" i="150" s="1"/>
  <c r="AJ64" i="150" s="1"/>
  <c r="AK64" i="150" s="1"/>
  <c r="AL64" i="150" s="1"/>
  <c r="AM64" i="150" s="1"/>
  <c r="AN64" i="150" s="1"/>
  <c r="AO64" i="150" s="1"/>
  <c r="AP64" i="150" s="1"/>
  <c r="AQ64" i="150" s="1"/>
  <c r="AR64" i="150" s="1"/>
  <c r="AS64" i="150" s="1"/>
  <c r="AT64" i="150" s="1"/>
  <c r="AU64" i="150" s="1"/>
  <c r="AV64" i="150" s="1"/>
  <c r="AW64" i="150" s="1"/>
  <c r="AX64" i="150" s="1"/>
  <c r="AY64" i="150" s="1"/>
  <c r="AZ64" i="150" s="1"/>
  <c r="BA64" i="150" s="1"/>
  <c r="BB64" i="150" s="1"/>
  <c r="BC64" i="150" s="1"/>
  <c r="BD64" i="150" s="1"/>
  <c r="BE64" i="150" s="1"/>
  <c r="BF64" i="150" s="1"/>
  <c r="BG64" i="150" s="1"/>
  <c r="BH64" i="150" s="1"/>
  <c r="BI64" i="150" s="1"/>
  <c r="BJ64" i="150" s="1"/>
  <c r="BK64" i="150" s="1"/>
  <c r="BL64" i="150" s="1"/>
  <c r="F64" i="150"/>
  <c r="G64" i="119"/>
  <c r="H64" i="119" s="1"/>
  <c r="I64" i="119" s="1"/>
  <c r="J64" i="119" s="1"/>
  <c r="K64" i="119" s="1"/>
  <c r="L64" i="119" s="1"/>
  <c r="M64" i="119" s="1"/>
  <c r="N64" i="119" s="1"/>
  <c r="O64" i="119" s="1"/>
  <c r="P64" i="119" s="1"/>
  <c r="Q64" i="119" s="1"/>
  <c r="R64" i="119" s="1"/>
  <c r="S64" i="119" s="1"/>
  <c r="T64" i="119" s="1"/>
  <c r="U64" i="119" s="1"/>
  <c r="V64" i="119" s="1"/>
  <c r="W64" i="119" s="1"/>
  <c r="X64" i="119" s="1"/>
  <c r="Y64" i="119" s="1"/>
  <c r="Z64" i="119" s="1"/>
  <c r="AA64" i="119" s="1"/>
  <c r="AB64" i="119" s="1"/>
  <c r="AC64" i="119" s="1"/>
  <c r="AD64" i="119" s="1"/>
  <c r="AE64" i="119" s="1"/>
  <c r="AF64" i="119" s="1"/>
  <c r="AG64" i="119" s="1"/>
  <c r="AH64" i="119" s="1"/>
  <c r="AI64" i="119" s="1"/>
  <c r="AJ64" i="119" s="1"/>
  <c r="AK64" i="119" s="1"/>
  <c r="AL64" i="119" s="1"/>
  <c r="AM64" i="119" s="1"/>
  <c r="AN64" i="119" s="1"/>
  <c r="AO64" i="119" s="1"/>
  <c r="AP64" i="119" s="1"/>
  <c r="AQ64" i="119" s="1"/>
  <c r="AR64" i="119" s="1"/>
  <c r="AS64" i="119" s="1"/>
  <c r="AT64" i="119" s="1"/>
  <c r="AU64" i="119" s="1"/>
  <c r="AV64" i="119" s="1"/>
  <c r="AW64" i="119" s="1"/>
  <c r="AX64" i="119" s="1"/>
  <c r="AY64" i="119" s="1"/>
  <c r="AZ64" i="119" s="1"/>
  <c r="BA64" i="119" s="1"/>
  <c r="BB64" i="119" s="1"/>
  <c r="BC64" i="119" s="1"/>
  <c r="BD64" i="119" s="1"/>
  <c r="BE64" i="119" s="1"/>
  <c r="BF64" i="119" s="1"/>
  <c r="BG64" i="119" s="1"/>
  <c r="BH64" i="119" s="1"/>
  <c r="BI64" i="119" s="1"/>
  <c r="BJ64" i="119" s="1"/>
  <c r="BK64" i="119" s="1"/>
  <c r="BL64" i="119" s="1"/>
  <c r="F64" i="119"/>
  <c r="G67" i="159"/>
  <c r="H67" i="159" s="1"/>
  <c r="I67" i="159" s="1"/>
  <c r="J67" i="159" s="1"/>
  <c r="K67" i="159" s="1"/>
  <c r="L67" i="159" s="1"/>
  <c r="M67" i="159" s="1"/>
  <c r="N67" i="159" s="1"/>
  <c r="O67" i="159" s="1"/>
  <c r="F67" i="159"/>
  <c r="G67" i="160"/>
  <c r="H67" i="160" s="1"/>
  <c r="I67" i="160" s="1"/>
  <c r="J67" i="160" s="1"/>
  <c r="K67" i="160" s="1"/>
  <c r="L67" i="160" s="1"/>
  <c r="M67" i="160" s="1"/>
  <c r="N67" i="160" s="1"/>
  <c r="O67" i="160" s="1"/>
  <c r="F67" i="160"/>
  <c r="G64" i="120"/>
  <c r="H64" i="120" s="1"/>
  <c r="I64" i="120" s="1"/>
  <c r="J64" i="120" s="1"/>
  <c r="K64" i="120" s="1"/>
  <c r="L64" i="120" s="1"/>
  <c r="M64" i="120" s="1"/>
  <c r="N64" i="120" s="1"/>
  <c r="O64" i="120" s="1"/>
  <c r="P64" i="120" s="1"/>
  <c r="Q64" i="120" s="1"/>
  <c r="R64" i="120" s="1"/>
  <c r="S64" i="120" s="1"/>
  <c r="T64" i="120" s="1"/>
  <c r="U64" i="120" s="1"/>
  <c r="V64" i="120" s="1"/>
  <c r="W64" i="120" s="1"/>
  <c r="X64" i="120" s="1"/>
  <c r="Y64" i="120" s="1"/>
  <c r="Z64" i="120" s="1"/>
  <c r="AA64" i="120" s="1"/>
  <c r="AB64" i="120" s="1"/>
  <c r="AC64" i="120" s="1"/>
  <c r="AD64" i="120" s="1"/>
  <c r="AE64" i="120" s="1"/>
  <c r="AF64" i="120" s="1"/>
  <c r="AG64" i="120" s="1"/>
  <c r="AH64" i="120" s="1"/>
  <c r="AI64" i="120" s="1"/>
  <c r="AJ64" i="120" s="1"/>
  <c r="AK64" i="120" s="1"/>
  <c r="AL64" i="120" s="1"/>
  <c r="AM64" i="120" s="1"/>
  <c r="AN64" i="120" s="1"/>
  <c r="AO64" i="120" s="1"/>
  <c r="AP64" i="120" s="1"/>
  <c r="AQ64" i="120" s="1"/>
  <c r="AR64" i="120" s="1"/>
  <c r="AS64" i="120" s="1"/>
  <c r="AT64" i="120" s="1"/>
  <c r="AU64" i="120" s="1"/>
  <c r="AV64" i="120" s="1"/>
  <c r="AW64" i="120" s="1"/>
  <c r="AX64" i="120" s="1"/>
  <c r="AY64" i="120" s="1"/>
  <c r="AZ64" i="120" s="1"/>
  <c r="BA64" i="120" s="1"/>
  <c r="BB64" i="120" s="1"/>
  <c r="BC64" i="120" s="1"/>
  <c r="BD64" i="120" s="1"/>
  <c r="BE64" i="120" s="1"/>
  <c r="BF64" i="120" s="1"/>
  <c r="BG64" i="120" s="1"/>
  <c r="BH64" i="120" s="1"/>
  <c r="BI64" i="120" s="1"/>
  <c r="BJ64" i="120" s="1"/>
  <c r="BK64" i="120" s="1"/>
  <c r="BL64" i="120" s="1"/>
  <c r="F64" i="120"/>
  <c r="G64" i="161"/>
  <c r="H64" i="161" s="1"/>
  <c r="I64" i="161" s="1"/>
  <c r="J64" i="161" s="1"/>
  <c r="K64" i="161" s="1"/>
  <c r="L64" i="161" s="1"/>
  <c r="M64" i="161" s="1"/>
  <c r="N64" i="161" s="1"/>
  <c r="O64" i="161" s="1"/>
  <c r="P64" i="161" s="1"/>
  <c r="Q64" i="161" s="1"/>
  <c r="R64" i="161" s="1"/>
  <c r="S64" i="161" s="1"/>
  <c r="T64" i="161" s="1"/>
  <c r="U64" i="161" s="1"/>
  <c r="V64" i="161" s="1"/>
  <c r="W64" i="161" s="1"/>
  <c r="X64" i="161" s="1"/>
  <c r="Y64" i="161" s="1"/>
  <c r="Z64" i="161" s="1"/>
  <c r="AA64" i="161" s="1"/>
  <c r="AB64" i="161" s="1"/>
  <c r="AC64" i="161" s="1"/>
  <c r="AD64" i="161" s="1"/>
  <c r="AE64" i="161" s="1"/>
  <c r="AF64" i="161" s="1"/>
  <c r="AG64" i="161" s="1"/>
  <c r="AH64" i="161" s="1"/>
  <c r="AI64" i="161" s="1"/>
  <c r="AJ64" i="161" s="1"/>
  <c r="AK64" i="161" s="1"/>
  <c r="AL64" i="161" s="1"/>
  <c r="AM64" i="161" s="1"/>
  <c r="AN64" i="161" s="1"/>
  <c r="AO64" i="161" s="1"/>
  <c r="AP64" i="161" s="1"/>
  <c r="AQ64" i="161" s="1"/>
  <c r="AR64" i="161" s="1"/>
  <c r="AS64" i="161" s="1"/>
  <c r="AT64" i="161" s="1"/>
  <c r="AU64" i="161" s="1"/>
  <c r="AV64" i="161" s="1"/>
  <c r="AW64" i="161" s="1"/>
  <c r="AX64" i="161" s="1"/>
  <c r="AY64" i="161" s="1"/>
  <c r="AZ64" i="161" s="1"/>
  <c r="BA64" i="161" s="1"/>
  <c r="BB64" i="161" s="1"/>
  <c r="BC64" i="161" s="1"/>
  <c r="BD64" i="161" s="1"/>
  <c r="BE64" i="161" s="1"/>
  <c r="BF64" i="161" s="1"/>
  <c r="BG64" i="161" s="1"/>
  <c r="BH64" i="161" s="1"/>
  <c r="BI64" i="161" s="1"/>
  <c r="BJ64" i="161" s="1"/>
  <c r="BK64" i="161" s="1"/>
  <c r="BL64" i="161" s="1"/>
  <c r="F64" i="161"/>
  <c r="G64" i="122"/>
  <c r="H64" i="122" s="1"/>
  <c r="I64" i="122" s="1"/>
  <c r="J64" i="122" s="1"/>
  <c r="K64" i="122" s="1"/>
  <c r="L64" i="122" s="1"/>
  <c r="M64" i="122" s="1"/>
  <c r="N64" i="122" s="1"/>
  <c r="O64" i="122" s="1"/>
  <c r="P64" i="122" s="1"/>
  <c r="Q64" i="122" s="1"/>
  <c r="R64" i="122" s="1"/>
  <c r="S64" i="122" s="1"/>
  <c r="T64" i="122" s="1"/>
  <c r="U64" i="122" s="1"/>
  <c r="V64" i="122" s="1"/>
  <c r="W64" i="122" s="1"/>
  <c r="X64" i="122" s="1"/>
  <c r="Y64" i="122" s="1"/>
  <c r="Z64" i="122" s="1"/>
  <c r="AA64" i="122" s="1"/>
  <c r="AB64" i="122" s="1"/>
  <c r="AC64" i="122" s="1"/>
  <c r="AD64" i="122" s="1"/>
  <c r="AE64" i="122" s="1"/>
  <c r="AF64" i="122" s="1"/>
  <c r="AG64" i="122" s="1"/>
  <c r="AH64" i="122" s="1"/>
  <c r="AI64" i="122" s="1"/>
  <c r="AJ64" i="122" s="1"/>
  <c r="AK64" i="122" s="1"/>
  <c r="AL64" i="122" s="1"/>
  <c r="AM64" i="122" s="1"/>
  <c r="AN64" i="122" s="1"/>
  <c r="AO64" i="122" s="1"/>
  <c r="AP64" i="122" s="1"/>
  <c r="AQ64" i="122" s="1"/>
  <c r="AR64" i="122" s="1"/>
  <c r="AS64" i="122" s="1"/>
  <c r="AT64" i="122" s="1"/>
  <c r="AU64" i="122" s="1"/>
  <c r="AV64" i="122" s="1"/>
  <c r="AW64" i="122" s="1"/>
  <c r="AX64" i="122" s="1"/>
  <c r="AY64" i="122" s="1"/>
  <c r="AZ64" i="122" s="1"/>
  <c r="BA64" i="122" s="1"/>
  <c r="BB64" i="122" s="1"/>
  <c r="BC64" i="122" s="1"/>
  <c r="BD64" i="122" s="1"/>
  <c r="BE64" i="122" s="1"/>
  <c r="BF64" i="122" s="1"/>
  <c r="BG64" i="122" s="1"/>
  <c r="BH64" i="122" s="1"/>
  <c r="BI64" i="122" s="1"/>
  <c r="BJ64" i="122" s="1"/>
  <c r="BK64" i="122" s="1"/>
  <c r="BL64" i="122" s="1"/>
  <c r="F64" i="122"/>
  <c r="G64" i="123"/>
  <c r="H64" i="123" s="1"/>
  <c r="I64" i="123" s="1"/>
  <c r="J64" i="123" s="1"/>
  <c r="K64" i="123" s="1"/>
  <c r="L64" i="123" s="1"/>
  <c r="M64" i="123" s="1"/>
  <c r="N64" i="123" s="1"/>
  <c r="O64" i="123" s="1"/>
  <c r="P64" i="123" s="1"/>
  <c r="Q64" i="123" s="1"/>
  <c r="R64" i="123" s="1"/>
  <c r="S64" i="123" s="1"/>
  <c r="T64" i="123" s="1"/>
  <c r="U64" i="123" s="1"/>
  <c r="V64" i="123" s="1"/>
  <c r="W64" i="123" s="1"/>
  <c r="X64" i="123" s="1"/>
  <c r="Y64" i="123" s="1"/>
  <c r="Z64" i="123" s="1"/>
  <c r="AA64" i="123" s="1"/>
  <c r="AB64" i="123" s="1"/>
  <c r="AC64" i="123" s="1"/>
  <c r="AD64" i="123" s="1"/>
  <c r="AE64" i="123" s="1"/>
  <c r="AF64" i="123" s="1"/>
  <c r="AG64" i="123" s="1"/>
  <c r="AH64" i="123" s="1"/>
  <c r="AI64" i="123" s="1"/>
  <c r="AJ64" i="123" s="1"/>
  <c r="AK64" i="123" s="1"/>
  <c r="AL64" i="123" s="1"/>
  <c r="AM64" i="123" s="1"/>
  <c r="AN64" i="123" s="1"/>
  <c r="AO64" i="123" s="1"/>
  <c r="AP64" i="123" s="1"/>
  <c r="AQ64" i="123" s="1"/>
  <c r="AR64" i="123" s="1"/>
  <c r="AS64" i="123" s="1"/>
  <c r="AT64" i="123" s="1"/>
  <c r="AU64" i="123" s="1"/>
  <c r="AV64" i="123" s="1"/>
  <c r="AW64" i="123" s="1"/>
  <c r="AX64" i="123" s="1"/>
  <c r="AY64" i="123" s="1"/>
  <c r="AZ64" i="123" s="1"/>
  <c r="BA64" i="123" s="1"/>
  <c r="BB64" i="123" s="1"/>
  <c r="BC64" i="123" s="1"/>
  <c r="BD64" i="123" s="1"/>
  <c r="BE64" i="123" s="1"/>
  <c r="BF64" i="123" s="1"/>
  <c r="BG64" i="123" s="1"/>
  <c r="BH64" i="123" s="1"/>
  <c r="BI64" i="123" s="1"/>
  <c r="BJ64" i="123" s="1"/>
  <c r="BK64" i="123" s="1"/>
  <c r="BL64" i="123" s="1"/>
  <c r="F64" i="123"/>
  <c r="G64" i="125"/>
  <c r="H64" i="125" s="1"/>
  <c r="I64" i="125" s="1"/>
  <c r="J64" i="125" s="1"/>
  <c r="K64" i="125" s="1"/>
  <c r="L64" i="125" s="1"/>
  <c r="M64" i="125" s="1"/>
  <c r="N64" i="125" s="1"/>
  <c r="O64" i="125" s="1"/>
  <c r="P64" i="125" s="1"/>
  <c r="Q64" i="125" s="1"/>
  <c r="R64" i="125" s="1"/>
  <c r="S64" i="125" s="1"/>
  <c r="T64" i="125" s="1"/>
  <c r="U64" i="125" s="1"/>
  <c r="V64" i="125" s="1"/>
  <c r="W64" i="125" s="1"/>
  <c r="X64" i="125" s="1"/>
  <c r="Y64" i="125" s="1"/>
  <c r="Z64" i="125" s="1"/>
  <c r="AA64" i="125" s="1"/>
  <c r="AB64" i="125" s="1"/>
  <c r="AC64" i="125" s="1"/>
  <c r="AD64" i="125" s="1"/>
  <c r="AE64" i="125" s="1"/>
  <c r="AF64" i="125" s="1"/>
  <c r="AG64" i="125" s="1"/>
  <c r="AH64" i="125" s="1"/>
  <c r="AI64" i="125" s="1"/>
  <c r="AJ64" i="125" s="1"/>
  <c r="AK64" i="125" s="1"/>
  <c r="AL64" i="125" s="1"/>
  <c r="AM64" i="125" s="1"/>
  <c r="AN64" i="125" s="1"/>
  <c r="AO64" i="125" s="1"/>
  <c r="AP64" i="125" s="1"/>
  <c r="AQ64" i="125" s="1"/>
  <c r="AR64" i="125" s="1"/>
  <c r="AS64" i="125" s="1"/>
  <c r="AT64" i="125" s="1"/>
  <c r="AU64" i="125" s="1"/>
  <c r="AV64" i="125" s="1"/>
  <c r="AW64" i="125" s="1"/>
  <c r="AX64" i="125" s="1"/>
  <c r="AY64" i="125" s="1"/>
  <c r="AZ64" i="125" s="1"/>
  <c r="BA64" i="125" s="1"/>
  <c r="BB64" i="125" s="1"/>
  <c r="BC64" i="125" s="1"/>
  <c r="BD64" i="125" s="1"/>
  <c r="BE64" i="125" s="1"/>
  <c r="BF64" i="125" s="1"/>
  <c r="BG64" i="125" s="1"/>
  <c r="BH64" i="125" s="1"/>
  <c r="BI64" i="125" s="1"/>
  <c r="BJ64" i="125" s="1"/>
  <c r="BK64" i="125" s="1"/>
  <c r="BL64" i="125" s="1"/>
  <c r="F64" i="125"/>
  <c r="G64" i="126"/>
  <c r="H64" i="126" s="1"/>
  <c r="I64" i="126" s="1"/>
  <c r="J64" i="126" s="1"/>
  <c r="K64" i="126" s="1"/>
  <c r="L64" i="126" s="1"/>
  <c r="M64" i="126" s="1"/>
  <c r="N64" i="126" s="1"/>
  <c r="O64" i="126" s="1"/>
  <c r="P64" i="126" s="1"/>
  <c r="Q64" i="126" s="1"/>
  <c r="R64" i="126" s="1"/>
  <c r="S64" i="126" s="1"/>
  <c r="T64" i="126" s="1"/>
  <c r="U64" i="126" s="1"/>
  <c r="V64" i="126" s="1"/>
  <c r="W64" i="126" s="1"/>
  <c r="X64" i="126" s="1"/>
  <c r="Y64" i="126" s="1"/>
  <c r="Z64" i="126" s="1"/>
  <c r="AA64" i="126" s="1"/>
  <c r="AB64" i="126" s="1"/>
  <c r="AC64" i="126" s="1"/>
  <c r="AD64" i="126" s="1"/>
  <c r="AE64" i="126" s="1"/>
  <c r="AF64" i="126" s="1"/>
  <c r="AG64" i="126" s="1"/>
  <c r="AH64" i="126" s="1"/>
  <c r="AI64" i="126" s="1"/>
  <c r="AJ64" i="126" s="1"/>
  <c r="AK64" i="126" s="1"/>
  <c r="AL64" i="126" s="1"/>
  <c r="AM64" i="126" s="1"/>
  <c r="AN64" i="126" s="1"/>
  <c r="AO64" i="126" s="1"/>
  <c r="AP64" i="126" s="1"/>
  <c r="AQ64" i="126" s="1"/>
  <c r="AR64" i="126" s="1"/>
  <c r="AS64" i="126" s="1"/>
  <c r="AT64" i="126" s="1"/>
  <c r="AU64" i="126" s="1"/>
  <c r="AV64" i="126" s="1"/>
  <c r="AW64" i="126" s="1"/>
  <c r="AX64" i="126" s="1"/>
  <c r="AY64" i="126" s="1"/>
  <c r="AZ64" i="126" s="1"/>
  <c r="BA64" i="126" s="1"/>
  <c r="BB64" i="126" s="1"/>
  <c r="BC64" i="126" s="1"/>
  <c r="BD64" i="126" s="1"/>
  <c r="BE64" i="126" s="1"/>
  <c r="BF64" i="126" s="1"/>
  <c r="BG64" i="126" s="1"/>
  <c r="BH64" i="126" s="1"/>
  <c r="BI64" i="126" s="1"/>
  <c r="BJ64" i="126" s="1"/>
  <c r="BK64" i="126" s="1"/>
  <c r="BL64" i="126" s="1"/>
  <c r="F64" i="126"/>
  <c r="G64" i="128"/>
  <c r="H64" i="128" s="1"/>
  <c r="I64" i="128" s="1"/>
  <c r="J64" i="128" s="1"/>
  <c r="K64" i="128" s="1"/>
  <c r="L64" i="128" s="1"/>
  <c r="M64" i="128" s="1"/>
  <c r="N64" i="128" s="1"/>
  <c r="O64" i="128" s="1"/>
  <c r="P64" i="128" s="1"/>
  <c r="Q64" i="128" s="1"/>
  <c r="R64" i="128" s="1"/>
  <c r="S64" i="128" s="1"/>
  <c r="T64" i="128" s="1"/>
  <c r="U64" i="128" s="1"/>
  <c r="V64" i="128" s="1"/>
  <c r="W64" i="128" s="1"/>
  <c r="X64" i="128" s="1"/>
  <c r="Y64" i="128" s="1"/>
  <c r="Z64" i="128" s="1"/>
  <c r="AA64" i="128" s="1"/>
  <c r="AB64" i="128" s="1"/>
  <c r="AC64" i="128" s="1"/>
  <c r="AD64" i="128" s="1"/>
  <c r="AE64" i="128" s="1"/>
  <c r="AF64" i="128" s="1"/>
  <c r="AG64" i="128" s="1"/>
  <c r="AH64" i="128" s="1"/>
  <c r="AI64" i="128" s="1"/>
  <c r="AJ64" i="128" s="1"/>
  <c r="AK64" i="128" s="1"/>
  <c r="AL64" i="128" s="1"/>
  <c r="AM64" i="128" s="1"/>
  <c r="AN64" i="128" s="1"/>
  <c r="AO64" i="128" s="1"/>
  <c r="AP64" i="128" s="1"/>
  <c r="AQ64" i="128" s="1"/>
  <c r="AR64" i="128" s="1"/>
  <c r="AS64" i="128" s="1"/>
  <c r="AT64" i="128" s="1"/>
  <c r="AU64" i="128" s="1"/>
  <c r="AV64" i="128" s="1"/>
  <c r="AW64" i="128" s="1"/>
  <c r="AX64" i="128" s="1"/>
  <c r="AY64" i="128" s="1"/>
  <c r="AZ64" i="128" s="1"/>
  <c r="BA64" i="128" s="1"/>
  <c r="BB64" i="128" s="1"/>
  <c r="BC64" i="128" s="1"/>
  <c r="BD64" i="128" s="1"/>
  <c r="BE64" i="128" s="1"/>
  <c r="BF64" i="128" s="1"/>
  <c r="BG64" i="128" s="1"/>
  <c r="BH64" i="128" s="1"/>
  <c r="BI64" i="128" s="1"/>
  <c r="BJ64" i="128" s="1"/>
  <c r="BK64" i="128" s="1"/>
  <c r="BL64" i="128" s="1"/>
  <c r="F64" i="128"/>
  <c r="G64" i="129"/>
  <c r="H64" i="129" s="1"/>
  <c r="I64" i="129" s="1"/>
  <c r="J64" i="129" s="1"/>
  <c r="K64" i="129" s="1"/>
  <c r="L64" i="129" s="1"/>
  <c r="M64" i="129" s="1"/>
  <c r="N64" i="129" s="1"/>
  <c r="O64" i="129" s="1"/>
  <c r="P64" i="129" s="1"/>
  <c r="Q64" i="129" s="1"/>
  <c r="R64" i="129" s="1"/>
  <c r="S64" i="129" s="1"/>
  <c r="T64" i="129" s="1"/>
  <c r="U64" i="129" s="1"/>
  <c r="V64" i="129" s="1"/>
  <c r="W64" i="129" s="1"/>
  <c r="X64" i="129" s="1"/>
  <c r="Y64" i="129" s="1"/>
  <c r="Z64" i="129" s="1"/>
  <c r="AA64" i="129" s="1"/>
  <c r="AB64" i="129" s="1"/>
  <c r="AC64" i="129" s="1"/>
  <c r="AD64" i="129" s="1"/>
  <c r="AE64" i="129" s="1"/>
  <c r="AF64" i="129" s="1"/>
  <c r="AG64" i="129" s="1"/>
  <c r="AH64" i="129" s="1"/>
  <c r="AI64" i="129" s="1"/>
  <c r="AJ64" i="129" s="1"/>
  <c r="AK64" i="129" s="1"/>
  <c r="AL64" i="129" s="1"/>
  <c r="AM64" i="129" s="1"/>
  <c r="AN64" i="129" s="1"/>
  <c r="AO64" i="129" s="1"/>
  <c r="AP64" i="129" s="1"/>
  <c r="AQ64" i="129" s="1"/>
  <c r="AR64" i="129" s="1"/>
  <c r="AS64" i="129" s="1"/>
  <c r="AT64" i="129" s="1"/>
  <c r="AU64" i="129" s="1"/>
  <c r="AV64" i="129" s="1"/>
  <c r="AW64" i="129" s="1"/>
  <c r="AX64" i="129" s="1"/>
  <c r="AY64" i="129" s="1"/>
  <c r="AZ64" i="129" s="1"/>
  <c r="BA64" i="129" s="1"/>
  <c r="BB64" i="129" s="1"/>
  <c r="BC64" i="129" s="1"/>
  <c r="BD64" i="129" s="1"/>
  <c r="BE64" i="129" s="1"/>
  <c r="BF64" i="129" s="1"/>
  <c r="BG64" i="129" s="1"/>
  <c r="BH64" i="129" s="1"/>
  <c r="BI64" i="129" s="1"/>
  <c r="BJ64" i="129" s="1"/>
  <c r="BK64" i="129" s="1"/>
  <c r="BL64" i="129" s="1"/>
  <c r="F64" i="129"/>
  <c r="G64" i="130"/>
  <c r="H64" i="130" s="1"/>
  <c r="I64" i="130" s="1"/>
  <c r="J64" i="130" s="1"/>
  <c r="K64" i="130" s="1"/>
  <c r="L64" i="130" s="1"/>
  <c r="M64" i="130" s="1"/>
  <c r="N64" i="130" s="1"/>
  <c r="O64" i="130" s="1"/>
  <c r="P64" i="130" s="1"/>
  <c r="Q64" i="130" s="1"/>
  <c r="R64" i="130" s="1"/>
  <c r="S64" i="130" s="1"/>
  <c r="T64" i="130" s="1"/>
  <c r="U64" i="130" s="1"/>
  <c r="V64" i="130" s="1"/>
  <c r="W64" i="130" s="1"/>
  <c r="X64" i="130" s="1"/>
  <c r="Y64" i="130" s="1"/>
  <c r="Z64" i="130" s="1"/>
  <c r="AA64" i="130" s="1"/>
  <c r="AB64" i="130" s="1"/>
  <c r="AC64" i="130" s="1"/>
  <c r="AD64" i="130" s="1"/>
  <c r="AE64" i="130" s="1"/>
  <c r="AF64" i="130" s="1"/>
  <c r="AG64" i="130" s="1"/>
  <c r="AH64" i="130" s="1"/>
  <c r="AI64" i="130" s="1"/>
  <c r="AJ64" i="130" s="1"/>
  <c r="AK64" i="130" s="1"/>
  <c r="AL64" i="130" s="1"/>
  <c r="AM64" i="130" s="1"/>
  <c r="AN64" i="130" s="1"/>
  <c r="AO64" i="130" s="1"/>
  <c r="AP64" i="130" s="1"/>
  <c r="AQ64" i="130" s="1"/>
  <c r="AR64" i="130" s="1"/>
  <c r="AS64" i="130" s="1"/>
  <c r="AT64" i="130" s="1"/>
  <c r="AU64" i="130" s="1"/>
  <c r="AV64" i="130" s="1"/>
  <c r="AW64" i="130" s="1"/>
  <c r="AX64" i="130" s="1"/>
  <c r="AY64" i="130" s="1"/>
  <c r="AZ64" i="130" s="1"/>
  <c r="BA64" i="130" s="1"/>
  <c r="BB64" i="130" s="1"/>
  <c r="BC64" i="130" s="1"/>
  <c r="BD64" i="130" s="1"/>
  <c r="BE64" i="130" s="1"/>
  <c r="BF64" i="130" s="1"/>
  <c r="BG64" i="130" s="1"/>
  <c r="BH64" i="130" s="1"/>
  <c r="BI64" i="130" s="1"/>
  <c r="BJ64" i="130" s="1"/>
  <c r="BK64" i="130" s="1"/>
  <c r="BL64" i="130" s="1"/>
  <c r="F64" i="130"/>
  <c r="G64" i="133"/>
  <c r="H64" i="133" s="1"/>
  <c r="I64" i="133" s="1"/>
  <c r="J64" i="133" s="1"/>
  <c r="K64" i="133" s="1"/>
  <c r="L64" i="133" s="1"/>
  <c r="M64" i="133" s="1"/>
  <c r="N64" i="133" s="1"/>
  <c r="O64" i="133" s="1"/>
  <c r="P64" i="133" s="1"/>
  <c r="Q64" i="133" s="1"/>
  <c r="R64" i="133" s="1"/>
  <c r="S64" i="133" s="1"/>
  <c r="T64" i="133" s="1"/>
  <c r="U64" i="133" s="1"/>
  <c r="V64" i="133" s="1"/>
  <c r="W64" i="133" s="1"/>
  <c r="X64" i="133" s="1"/>
  <c r="Y64" i="133" s="1"/>
  <c r="Z64" i="133" s="1"/>
  <c r="AA64" i="133" s="1"/>
  <c r="AB64" i="133" s="1"/>
  <c r="AC64" i="133" s="1"/>
  <c r="AD64" i="133" s="1"/>
  <c r="AE64" i="133" s="1"/>
  <c r="AF64" i="133" s="1"/>
  <c r="AG64" i="133" s="1"/>
  <c r="AH64" i="133" s="1"/>
  <c r="AI64" i="133" s="1"/>
  <c r="AJ64" i="133" s="1"/>
  <c r="AK64" i="133" s="1"/>
  <c r="AL64" i="133" s="1"/>
  <c r="AM64" i="133" s="1"/>
  <c r="AN64" i="133" s="1"/>
  <c r="AO64" i="133" s="1"/>
  <c r="AP64" i="133" s="1"/>
  <c r="AQ64" i="133" s="1"/>
  <c r="AR64" i="133" s="1"/>
  <c r="AS64" i="133" s="1"/>
  <c r="AT64" i="133" s="1"/>
  <c r="AU64" i="133" s="1"/>
  <c r="AV64" i="133" s="1"/>
  <c r="AW64" i="133" s="1"/>
  <c r="AX64" i="133" s="1"/>
  <c r="AY64" i="133" s="1"/>
  <c r="AZ64" i="133" s="1"/>
  <c r="BA64" i="133" s="1"/>
  <c r="BB64" i="133" s="1"/>
  <c r="BC64" i="133" s="1"/>
  <c r="BD64" i="133" s="1"/>
  <c r="BE64" i="133" s="1"/>
  <c r="BF64" i="133" s="1"/>
  <c r="BG64" i="133" s="1"/>
  <c r="BH64" i="133" s="1"/>
  <c r="BI64" i="133" s="1"/>
  <c r="BJ64" i="133" s="1"/>
  <c r="BK64" i="133" s="1"/>
  <c r="BL64" i="133" s="1"/>
  <c r="F64" i="133"/>
  <c r="G64" i="134"/>
  <c r="H64" i="134" s="1"/>
  <c r="I64" i="134" s="1"/>
  <c r="J64" i="134" s="1"/>
  <c r="K64" i="134" s="1"/>
  <c r="L64" i="134" s="1"/>
  <c r="M64" i="134" s="1"/>
  <c r="N64" i="134" s="1"/>
  <c r="O64" i="134" s="1"/>
  <c r="P64" i="134" s="1"/>
  <c r="Q64" i="134" s="1"/>
  <c r="R64" i="134" s="1"/>
  <c r="S64" i="134" s="1"/>
  <c r="T64" i="134" s="1"/>
  <c r="U64" i="134" s="1"/>
  <c r="V64" i="134" s="1"/>
  <c r="W64" i="134" s="1"/>
  <c r="X64" i="134" s="1"/>
  <c r="Y64" i="134" s="1"/>
  <c r="Z64" i="134" s="1"/>
  <c r="AA64" i="134" s="1"/>
  <c r="AB64" i="134" s="1"/>
  <c r="AC64" i="134" s="1"/>
  <c r="AD64" i="134" s="1"/>
  <c r="AE64" i="134" s="1"/>
  <c r="AF64" i="134" s="1"/>
  <c r="AG64" i="134" s="1"/>
  <c r="AH64" i="134" s="1"/>
  <c r="AI64" i="134" s="1"/>
  <c r="AJ64" i="134" s="1"/>
  <c r="AK64" i="134" s="1"/>
  <c r="AL64" i="134" s="1"/>
  <c r="AM64" i="134" s="1"/>
  <c r="AN64" i="134" s="1"/>
  <c r="AO64" i="134" s="1"/>
  <c r="AP64" i="134" s="1"/>
  <c r="AQ64" i="134" s="1"/>
  <c r="AR64" i="134" s="1"/>
  <c r="AS64" i="134" s="1"/>
  <c r="AT64" i="134" s="1"/>
  <c r="AU64" i="134" s="1"/>
  <c r="AV64" i="134" s="1"/>
  <c r="AW64" i="134" s="1"/>
  <c r="AX64" i="134" s="1"/>
  <c r="AY64" i="134" s="1"/>
  <c r="AZ64" i="134" s="1"/>
  <c r="BA64" i="134" s="1"/>
  <c r="BB64" i="134" s="1"/>
  <c r="BC64" i="134" s="1"/>
  <c r="BD64" i="134" s="1"/>
  <c r="BE64" i="134" s="1"/>
  <c r="BF64" i="134" s="1"/>
  <c r="BG64" i="134" s="1"/>
  <c r="BH64" i="134" s="1"/>
  <c r="BI64" i="134" s="1"/>
  <c r="BJ64" i="134" s="1"/>
  <c r="BK64" i="134" s="1"/>
  <c r="BL64" i="134" s="1"/>
  <c r="F64" i="134"/>
  <c r="G64" i="136"/>
  <c r="H64" i="136" s="1"/>
  <c r="I64" i="136" s="1"/>
  <c r="J64" i="136" s="1"/>
  <c r="K64" i="136" s="1"/>
  <c r="L64" i="136" s="1"/>
  <c r="M64" i="136" s="1"/>
  <c r="N64" i="136" s="1"/>
  <c r="O64" i="136" s="1"/>
  <c r="P64" i="136" s="1"/>
  <c r="Q64" i="136" s="1"/>
  <c r="R64" i="136" s="1"/>
  <c r="S64" i="136" s="1"/>
  <c r="T64" i="136" s="1"/>
  <c r="U64" i="136" s="1"/>
  <c r="V64" i="136" s="1"/>
  <c r="W64" i="136" s="1"/>
  <c r="X64" i="136" s="1"/>
  <c r="Y64" i="136" s="1"/>
  <c r="Z64" i="136" s="1"/>
  <c r="AA64" i="136" s="1"/>
  <c r="AB64" i="136" s="1"/>
  <c r="AC64" i="136" s="1"/>
  <c r="AD64" i="136" s="1"/>
  <c r="AE64" i="136" s="1"/>
  <c r="AF64" i="136" s="1"/>
  <c r="AG64" i="136" s="1"/>
  <c r="AH64" i="136" s="1"/>
  <c r="AI64" i="136" s="1"/>
  <c r="AJ64" i="136" s="1"/>
  <c r="AK64" i="136" s="1"/>
  <c r="AL64" i="136" s="1"/>
  <c r="AM64" i="136" s="1"/>
  <c r="AN64" i="136" s="1"/>
  <c r="AO64" i="136" s="1"/>
  <c r="AP64" i="136" s="1"/>
  <c r="AQ64" i="136" s="1"/>
  <c r="AR64" i="136" s="1"/>
  <c r="AS64" i="136" s="1"/>
  <c r="AT64" i="136" s="1"/>
  <c r="AU64" i="136" s="1"/>
  <c r="AV64" i="136" s="1"/>
  <c r="AW64" i="136" s="1"/>
  <c r="AX64" i="136" s="1"/>
  <c r="AY64" i="136" s="1"/>
  <c r="AZ64" i="136" s="1"/>
  <c r="BA64" i="136" s="1"/>
  <c r="BB64" i="136" s="1"/>
  <c r="BC64" i="136" s="1"/>
  <c r="BD64" i="136" s="1"/>
  <c r="BE64" i="136" s="1"/>
  <c r="BF64" i="136" s="1"/>
  <c r="BG64" i="136" s="1"/>
  <c r="BH64" i="136" s="1"/>
  <c r="BI64" i="136" s="1"/>
  <c r="BJ64" i="136" s="1"/>
  <c r="BK64" i="136" s="1"/>
  <c r="BL64" i="136" s="1"/>
  <c r="F64" i="136"/>
  <c r="G64" i="137"/>
  <c r="H64" i="137" s="1"/>
  <c r="I64" i="137" s="1"/>
  <c r="J64" i="137" s="1"/>
  <c r="K64" i="137" s="1"/>
  <c r="L64" i="137" s="1"/>
  <c r="M64" i="137" s="1"/>
  <c r="N64" i="137" s="1"/>
  <c r="O64" i="137" s="1"/>
  <c r="P64" i="137" s="1"/>
  <c r="Q64" i="137" s="1"/>
  <c r="R64" i="137" s="1"/>
  <c r="S64" i="137" s="1"/>
  <c r="T64" i="137" s="1"/>
  <c r="U64" i="137" s="1"/>
  <c r="V64" i="137" s="1"/>
  <c r="W64" i="137" s="1"/>
  <c r="X64" i="137" s="1"/>
  <c r="Y64" i="137" s="1"/>
  <c r="Z64" i="137" s="1"/>
  <c r="AA64" i="137" s="1"/>
  <c r="AB64" i="137" s="1"/>
  <c r="AC64" i="137" s="1"/>
  <c r="AD64" i="137" s="1"/>
  <c r="AE64" i="137" s="1"/>
  <c r="AF64" i="137" s="1"/>
  <c r="AG64" i="137" s="1"/>
  <c r="AH64" i="137" s="1"/>
  <c r="AI64" i="137" s="1"/>
  <c r="AJ64" i="137" s="1"/>
  <c r="AK64" i="137" s="1"/>
  <c r="AL64" i="137" s="1"/>
  <c r="AM64" i="137" s="1"/>
  <c r="AN64" i="137" s="1"/>
  <c r="AO64" i="137" s="1"/>
  <c r="AP64" i="137" s="1"/>
  <c r="AQ64" i="137" s="1"/>
  <c r="AR64" i="137" s="1"/>
  <c r="AS64" i="137" s="1"/>
  <c r="AT64" i="137" s="1"/>
  <c r="AU64" i="137" s="1"/>
  <c r="AV64" i="137" s="1"/>
  <c r="AW64" i="137" s="1"/>
  <c r="AX64" i="137" s="1"/>
  <c r="AY64" i="137" s="1"/>
  <c r="AZ64" i="137" s="1"/>
  <c r="BA64" i="137" s="1"/>
  <c r="BB64" i="137" s="1"/>
  <c r="BC64" i="137" s="1"/>
  <c r="BD64" i="137" s="1"/>
  <c r="BE64" i="137" s="1"/>
  <c r="BF64" i="137" s="1"/>
  <c r="BG64" i="137" s="1"/>
  <c r="BH64" i="137" s="1"/>
  <c r="BI64" i="137" s="1"/>
  <c r="BJ64" i="137" s="1"/>
  <c r="BK64" i="137" s="1"/>
  <c r="BL64" i="137" s="1"/>
  <c r="F64" i="137"/>
  <c r="G64" i="139"/>
  <c r="H64" i="139" s="1"/>
  <c r="I64" i="139" s="1"/>
  <c r="J64" i="139" s="1"/>
  <c r="K64" i="139" s="1"/>
  <c r="L64" i="139" s="1"/>
  <c r="M64" i="139" s="1"/>
  <c r="N64" i="139" s="1"/>
  <c r="O64" i="139" s="1"/>
  <c r="P64" i="139" s="1"/>
  <c r="Q64" i="139" s="1"/>
  <c r="R64" i="139" s="1"/>
  <c r="S64" i="139" s="1"/>
  <c r="T64" i="139" s="1"/>
  <c r="U64" i="139" s="1"/>
  <c r="V64" i="139" s="1"/>
  <c r="W64" i="139" s="1"/>
  <c r="X64" i="139" s="1"/>
  <c r="Y64" i="139" s="1"/>
  <c r="Z64" i="139" s="1"/>
  <c r="AA64" i="139" s="1"/>
  <c r="AB64" i="139" s="1"/>
  <c r="AC64" i="139" s="1"/>
  <c r="AD64" i="139" s="1"/>
  <c r="AE64" i="139" s="1"/>
  <c r="AF64" i="139" s="1"/>
  <c r="AG64" i="139" s="1"/>
  <c r="AH64" i="139" s="1"/>
  <c r="AI64" i="139" s="1"/>
  <c r="AJ64" i="139" s="1"/>
  <c r="AK64" i="139" s="1"/>
  <c r="AL64" i="139" s="1"/>
  <c r="AM64" i="139" s="1"/>
  <c r="AN64" i="139" s="1"/>
  <c r="AO64" i="139" s="1"/>
  <c r="AP64" i="139" s="1"/>
  <c r="AQ64" i="139" s="1"/>
  <c r="AR64" i="139" s="1"/>
  <c r="AS64" i="139" s="1"/>
  <c r="AT64" i="139" s="1"/>
  <c r="AU64" i="139" s="1"/>
  <c r="AV64" i="139" s="1"/>
  <c r="AW64" i="139" s="1"/>
  <c r="AX64" i="139" s="1"/>
  <c r="AY64" i="139" s="1"/>
  <c r="AZ64" i="139" s="1"/>
  <c r="BA64" i="139" s="1"/>
  <c r="BB64" i="139" s="1"/>
  <c r="BC64" i="139" s="1"/>
  <c r="BD64" i="139" s="1"/>
  <c r="BE64" i="139" s="1"/>
  <c r="BF64" i="139" s="1"/>
  <c r="BG64" i="139" s="1"/>
  <c r="BH64" i="139" s="1"/>
  <c r="BI64" i="139" s="1"/>
  <c r="BJ64" i="139" s="1"/>
  <c r="BK64" i="139" s="1"/>
  <c r="BL64" i="139" s="1"/>
  <c r="F64" i="139"/>
  <c r="G64" i="140"/>
  <c r="H64" i="140" s="1"/>
  <c r="I64" i="140" s="1"/>
  <c r="J64" i="140" s="1"/>
  <c r="K64" i="140" s="1"/>
  <c r="L64" i="140" s="1"/>
  <c r="M64" i="140" s="1"/>
  <c r="N64" i="140" s="1"/>
  <c r="O64" i="140" s="1"/>
  <c r="P64" i="140" s="1"/>
  <c r="Q64" i="140" s="1"/>
  <c r="R64" i="140" s="1"/>
  <c r="S64" i="140" s="1"/>
  <c r="T64" i="140" s="1"/>
  <c r="U64" i="140" s="1"/>
  <c r="V64" i="140" s="1"/>
  <c r="W64" i="140" s="1"/>
  <c r="X64" i="140" s="1"/>
  <c r="Y64" i="140" s="1"/>
  <c r="Z64" i="140" s="1"/>
  <c r="AA64" i="140" s="1"/>
  <c r="AB64" i="140" s="1"/>
  <c r="AC64" i="140" s="1"/>
  <c r="AD64" i="140" s="1"/>
  <c r="AE64" i="140" s="1"/>
  <c r="AF64" i="140" s="1"/>
  <c r="AG64" i="140" s="1"/>
  <c r="AH64" i="140" s="1"/>
  <c r="AI64" i="140" s="1"/>
  <c r="AJ64" i="140" s="1"/>
  <c r="AK64" i="140" s="1"/>
  <c r="AL64" i="140" s="1"/>
  <c r="AM64" i="140" s="1"/>
  <c r="AN64" i="140" s="1"/>
  <c r="AO64" i="140" s="1"/>
  <c r="AP64" i="140" s="1"/>
  <c r="AQ64" i="140" s="1"/>
  <c r="AR64" i="140" s="1"/>
  <c r="AS64" i="140" s="1"/>
  <c r="AT64" i="140" s="1"/>
  <c r="AU64" i="140" s="1"/>
  <c r="AV64" i="140" s="1"/>
  <c r="AW64" i="140" s="1"/>
  <c r="AX64" i="140" s="1"/>
  <c r="AY64" i="140" s="1"/>
  <c r="AZ64" i="140" s="1"/>
  <c r="BA64" i="140" s="1"/>
  <c r="BB64" i="140" s="1"/>
  <c r="BC64" i="140" s="1"/>
  <c r="BD64" i="140" s="1"/>
  <c r="BE64" i="140" s="1"/>
  <c r="BF64" i="140" s="1"/>
  <c r="BG64" i="140" s="1"/>
  <c r="BH64" i="140" s="1"/>
  <c r="BI64" i="140" s="1"/>
  <c r="BJ64" i="140" s="1"/>
  <c r="BK64" i="140" s="1"/>
  <c r="BL64" i="140" s="1"/>
  <c r="F64" i="140"/>
  <c r="G64" i="142"/>
  <c r="H64" i="142" s="1"/>
  <c r="I64" i="142" s="1"/>
  <c r="J64" i="142" s="1"/>
  <c r="K64" i="142" s="1"/>
  <c r="L64" i="142" s="1"/>
  <c r="M64" i="142" s="1"/>
  <c r="N64" i="142" s="1"/>
  <c r="O64" i="142" s="1"/>
  <c r="P64" i="142" s="1"/>
  <c r="Q64" i="142" s="1"/>
  <c r="R64" i="142" s="1"/>
  <c r="S64" i="142" s="1"/>
  <c r="T64" i="142" s="1"/>
  <c r="U64" i="142" s="1"/>
  <c r="V64" i="142" s="1"/>
  <c r="W64" i="142" s="1"/>
  <c r="X64" i="142" s="1"/>
  <c r="Y64" i="142" s="1"/>
  <c r="Z64" i="142" s="1"/>
  <c r="AA64" i="142" s="1"/>
  <c r="AB64" i="142" s="1"/>
  <c r="AC64" i="142" s="1"/>
  <c r="AD64" i="142" s="1"/>
  <c r="AE64" i="142" s="1"/>
  <c r="AF64" i="142" s="1"/>
  <c r="AG64" i="142" s="1"/>
  <c r="AH64" i="142" s="1"/>
  <c r="AI64" i="142" s="1"/>
  <c r="AJ64" i="142" s="1"/>
  <c r="AK64" i="142" s="1"/>
  <c r="AL64" i="142" s="1"/>
  <c r="AM64" i="142" s="1"/>
  <c r="AN64" i="142" s="1"/>
  <c r="AO64" i="142" s="1"/>
  <c r="AP64" i="142" s="1"/>
  <c r="AQ64" i="142" s="1"/>
  <c r="AR64" i="142" s="1"/>
  <c r="AS64" i="142" s="1"/>
  <c r="AT64" i="142" s="1"/>
  <c r="AU64" i="142" s="1"/>
  <c r="AV64" i="142" s="1"/>
  <c r="AW64" i="142" s="1"/>
  <c r="AX64" i="142" s="1"/>
  <c r="AY64" i="142" s="1"/>
  <c r="AZ64" i="142" s="1"/>
  <c r="BA64" i="142" s="1"/>
  <c r="BB64" i="142" s="1"/>
  <c r="BC64" i="142" s="1"/>
  <c r="BD64" i="142" s="1"/>
  <c r="BE64" i="142" s="1"/>
  <c r="BF64" i="142" s="1"/>
  <c r="BG64" i="142" s="1"/>
  <c r="BH64" i="142" s="1"/>
  <c r="BI64" i="142" s="1"/>
  <c r="BJ64" i="142" s="1"/>
  <c r="BK64" i="142" s="1"/>
  <c r="BL64" i="142" s="1"/>
  <c r="F64" i="142"/>
  <c r="G64" i="143"/>
  <c r="H64" i="143" s="1"/>
  <c r="I64" i="143" s="1"/>
  <c r="J64" i="143" s="1"/>
  <c r="K64" i="143" s="1"/>
  <c r="L64" i="143" s="1"/>
  <c r="M64" i="143" s="1"/>
  <c r="N64" i="143" s="1"/>
  <c r="O64" i="143" s="1"/>
  <c r="P64" i="143" s="1"/>
  <c r="Q64" i="143" s="1"/>
  <c r="R64" i="143" s="1"/>
  <c r="S64" i="143" s="1"/>
  <c r="T64" i="143" s="1"/>
  <c r="U64" i="143" s="1"/>
  <c r="V64" i="143" s="1"/>
  <c r="W64" i="143" s="1"/>
  <c r="X64" i="143" s="1"/>
  <c r="Y64" i="143" s="1"/>
  <c r="Z64" i="143" s="1"/>
  <c r="AA64" i="143" s="1"/>
  <c r="AB64" i="143" s="1"/>
  <c r="AC64" i="143" s="1"/>
  <c r="AD64" i="143" s="1"/>
  <c r="AE64" i="143" s="1"/>
  <c r="AF64" i="143" s="1"/>
  <c r="AG64" i="143" s="1"/>
  <c r="AH64" i="143" s="1"/>
  <c r="AI64" i="143" s="1"/>
  <c r="AJ64" i="143" s="1"/>
  <c r="AK64" i="143" s="1"/>
  <c r="AL64" i="143" s="1"/>
  <c r="AM64" i="143" s="1"/>
  <c r="AN64" i="143" s="1"/>
  <c r="AO64" i="143" s="1"/>
  <c r="AP64" i="143" s="1"/>
  <c r="AQ64" i="143" s="1"/>
  <c r="AR64" i="143" s="1"/>
  <c r="AS64" i="143" s="1"/>
  <c r="AT64" i="143" s="1"/>
  <c r="AU64" i="143" s="1"/>
  <c r="AV64" i="143" s="1"/>
  <c r="AW64" i="143" s="1"/>
  <c r="AX64" i="143" s="1"/>
  <c r="AY64" i="143" s="1"/>
  <c r="AZ64" i="143" s="1"/>
  <c r="BA64" i="143" s="1"/>
  <c r="BB64" i="143" s="1"/>
  <c r="BC64" i="143" s="1"/>
  <c r="BD64" i="143" s="1"/>
  <c r="BE64" i="143" s="1"/>
  <c r="BF64" i="143" s="1"/>
  <c r="BG64" i="143" s="1"/>
  <c r="BH64" i="143" s="1"/>
  <c r="BI64" i="143" s="1"/>
  <c r="BJ64" i="143" s="1"/>
  <c r="BK64" i="143" s="1"/>
  <c r="BL64" i="143" s="1"/>
  <c r="F64" i="143"/>
  <c r="G64" i="145"/>
  <c r="H64" i="145" s="1"/>
  <c r="I64" i="145" s="1"/>
  <c r="J64" i="145" s="1"/>
  <c r="K64" i="145" s="1"/>
  <c r="L64" i="145" s="1"/>
  <c r="M64" i="145" s="1"/>
  <c r="N64" i="145" s="1"/>
  <c r="O64" i="145" s="1"/>
  <c r="P64" i="145" s="1"/>
  <c r="Q64" i="145" s="1"/>
  <c r="R64" i="145" s="1"/>
  <c r="S64" i="145" s="1"/>
  <c r="T64" i="145" s="1"/>
  <c r="U64" i="145" s="1"/>
  <c r="V64" i="145" s="1"/>
  <c r="W64" i="145" s="1"/>
  <c r="X64" i="145" s="1"/>
  <c r="Y64" i="145" s="1"/>
  <c r="Z64" i="145" s="1"/>
  <c r="AA64" i="145" s="1"/>
  <c r="AB64" i="145" s="1"/>
  <c r="AC64" i="145" s="1"/>
  <c r="AD64" i="145" s="1"/>
  <c r="AE64" i="145" s="1"/>
  <c r="AF64" i="145" s="1"/>
  <c r="AG64" i="145" s="1"/>
  <c r="AH64" i="145" s="1"/>
  <c r="AI64" i="145" s="1"/>
  <c r="AJ64" i="145" s="1"/>
  <c r="AK64" i="145" s="1"/>
  <c r="AL64" i="145" s="1"/>
  <c r="AM64" i="145" s="1"/>
  <c r="AN64" i="145" s="1"/>
  <c r="AO64" i="145" s="1"/>
  <c r="AP64" i="145" s="1"/>
  <c r="AQ64" i="145" s="1"/>
  <c r="AR64" i="145" s="1"/>
  <c r="AS64" i="145" s="1"/>
  <c r="AT64" i="145" s="1"/>
  <c r="AU64" i="145" s="1"/>
  <c r="AV64" i="145" s="1"/>
  <c r="AW64" i="145" s="1"/>
  <c r="AX64" i="145" s="1"/>
  <c r="AY64" i="145" s="1"/>
  <c r="AZ64" i="145" s="1"/>
  <c r="BA64" i="145" s="1"/>
  <c r="BB64" i="145" s="1"/>
  <c r="BC64" i="145" s="1"/>
  <c r="BD64" i="145" s="1"/>
  <c r="BE64" i="145" s="1"/>
  <c r="BF64" i="145" s="1"/>
  <c r="BG64" i="145" s="1"/>
  <c r="BH64" i="145" s="1"/>
  <c r="BI64" i="145" s="1"/>
  <c r="BJ64" i="145" s="1"/>
  <c r="BK64" i="145" s="1"/>
  <c r="BL64" i="145" s="1"/>
  <c r="F64" i="145"/>
  <c r="G64" i="146"/>
  <c r="H64" i="146" s="1"/>
  <c r="I64" i="146" s="1"/>
  <c r="J64" i="146" s="1"/>
  <c r="K64" i="146" s="1"/>
  <c r="L64" i="146" s="1"/>
  <c r="M64" i="146" s="1"/>
  <c r="N64" i="146" s="1"/>
  <c r="O64" i="146" s="1"/>
  <c r="P64" i="146" s="1"/>
  <c r="Q64" i="146" s="1"/>
  <c r="R64" i="146" s="1"/>
  <c r="S64" i="146" s="1"/>
  <c r="T64" i="146" s="1"/>
  <c r="U64" i="146" s="1"/>
  <c r="V64" i="146" s="1"/>
  <c r="W64" i="146" s="1"/>
  <c r="X64" i="146" s="1"/>
  <c r="Y64" i="146" s="1"/>
  <c r="Z64" i="146" s="1"/>
  <c r="AA64" i="146" s="1"/>
  <c r="AB64" i="146" s="1"/>
  <c r="AC64" i="146" s="1"/>
  <c r="AD64" i="146" s="1"/>
  <c r="AE64" i="146" s="1"/>
  <c r="AF64" i="146" s="1"/>
  <c r="AG64" i="146" s="1"/>
  <c r="AH64" i="146" s="1"/>
  <c r="AI64" i="146" s="1"/>
  <c r="AJ64" i="146" s="1"/>
  <c r="AK64" i="146" s="1"/>
  <c r="AL64" i="146" s="1"/>
  <c r="AM64" i="146" s="1"/>
  <c r="AN64" i="146" s="1"/>
  <c r="AO64" i="146" s="1"/>
  <c r="AP64" i="146" s="1"/>
  <c r="AQ64" i="146" s="1"/>
  <c r="AR64" i="146" s="1"/>
  <c r="AS64" i="146" s="1"/>
  <c r="AT64" i="146" s="1"/>
  <c r="AU64" i="146" s="1"/>
  <c r="AV64" i="146" s="1"/>
  <c r="AW64" i="146" s="1"/>
  <c r="AX64" i="146" s="1"/>
  <c r="AY64" i="146" s="1"/>
  <c r="AZ64" i="146" s="1"/>
  <c r="BA64" i="146" s="1"/>
  <c r="BB64" i="146" s="1"/>
  <c r="BC64" i="146" s="1"/>
  <c r="BD64" i="146" s="1"/>
  <c r="BE64" i="146" s="1"/>
  <c r="BF64" i="146" s="1"/>
  <c r="BG64" i="146" s="1"/>
  <c r="BH64" i="146" s="1"/>
  <c r="BI64" i="146" s="1"/>
  <c r="BJ64" i="146" s="1"/>
  <c r="BK64" i="146" s="1"/>
  <c r="BL64" i="146" s="1"/>
  <c r="F64" i="146"/>
  <c r="E64" i="146"/>
  <c r="E64" i="145"/>
  <c r="E64" i="143"/>
  <c r="E64" i="142"/>
  <c r="E64" i="140"/>
  <c r="E64" i="139"/>
  <c r="E64" i="137"/>
  <c r="E64" i="136"/>
  <c r="E64" i="134"/>
  <c r="E64" i="133"/>
  <c r="E64" i="131"/>
  <c r="E64" i="130"/>
  <c r="E64" i="129"/>
  <c r="E64" i="128"/>
  <c r="E64" i="126"/>
  <c r="E64" i="125"/>
  <c r="E64" i="123"/>
  <c r="E64" i="122"/>
  <c r="E64" i="161"/>
  <c r="E64" i="120"/>
  <c r="E67" i="160"/>
  <c r="E67" i="159"/>
  <c r="E64" i="119"/>
  <c r="E64" i="150"/>
  <c r="E64" i="117"/>
  <c r="E64" i="116"/>
  <c r="E67" i="149"/>
  <c r="E67" i="2"/>
  <c r="E67" i="114"/>
  <c r="F67" i="114" s="1"/>
  <c r="G67" i="114" s="1"/>
  <c r="H67" i="114" s="1"/>
  <c r="I67" i="114" s="1"/>
  <c r="J67" i="114" s="1"/>
  <c r="K67" i="114" s="1"/>
  <c r="L67" i="114" s="1"/>
  <c r="M67" i="114" s="1"/>
  <c r="N67" i="114" s="1"/>
  <c r="E41" i="3"/>
  <c r="D45" i="3"/>
  <c r="E45" i="3" l="1"/>
  <c r="E44" i="3"/>
  <c r="E43" i="3"/>
  <c r="E42" i="3"/>
  <c r="AA25" i="8"/>
  <c r="AB25" i="8" s="1"/>
  <c r="AC25" i="8" s="1"/>
  <c r="Z24" i="8"/>
  <c r="Z26" i="8" s="1"/>
  <c r="AC23" i="8"/>
  <c r="AB23" i="8"/>
  <c r="AB22" i="8"/>
  <c r="AB24" i="8" s="1"/>
  <c r="AB26" i="8" s="1"/>
  <c r="Z14" i="8"/>
  <c r="AB13" i="8"/>
  <c r="AC13" i="8" s="1"/>
  <c r="Z12" i="8"/>
  <c r="AB11" i="8"/>
  <c r="AC11" i="8" s="1"/>
  <c r="AB10" i="8"/>
  <c r="AC10" i="8" s="1"/>
  <c r="U25" i="8"/>
  <c r="V25" i="8" s="1"/>
  <c r="W25" i="8" s="1"/>
  <c r="T24" i="8"/>
  <c r="T26" i="8" s="1"/>
  <c r="W23" i="8"/>
  <c r="V23" i="8"/>
  <c r="V22" i="8"/>
  <c r="V24" i="8" s="1"/>
  <c r="V26" i="8" s="1"/>
  <c r="T14" i="8"/>
  <c r="V13" i="8"/>
  <c r="W13" i="8" s="1"/>
  <c r="T12" i="8"/>
  <c r="V11" i="8"/>
  <c r="W11" i="8" s="1"/>
  <c r="V10" i="8"/>
  <c r="W10" i="8" s="1"/>
  <c r="AB12" i="8" l="1"/>
  <c r="AB14" i="8" s="1"/>
  <c r="AB16" i="8" s="1"/>
  <c r="AC12" i="8"/>
  <c r="AC14" i="8" s="1"/>
  <c r="AC16" i="8" s="1"/>
  <c r="AC22" i="8"/>
  <c r="AC24" i="8" s="1"/>
  <c r="AC26" i="8" s="1"/>
  <c r="V12" i="8"/>
  <c r="V14" i="8" s="1"/>
  <c r="V16" i="8" s="1"/>
  <c r="W12" i="8"/>
  <c r="W14" i="8" s="1"/>
  <c r="W16" i="8" s="1"/>
  <c r="W22" i="8"/>
  <c r="W24" i="8" s="1"/>
  <c r="W26" i="8" s="1"/>
  <c r="E60" i="161" l="1"/>
  <c r="E63" i="160"/>
  <c r="E60" i="150"/>
  <c r="E63" i="149"/>
  <c r="E60" i="146"/>
  <c r="E60" i="145"/>
  <c r="E60" i="143"/>
  <c r="E60" i="142"/>
  <c r="E60" i="140"/>
  <c r="E60" i="139"/>
  <c r="E60" i="137"/>
  <c r="E60" i="136"/>
  <c r="E60" i="134"/>
  <c r="E60" i="133"/>
  <c r="E60" i="131"/>
  <c r="E60" i="130"/>
  <c r="E60" i="129"/>
  <c r="E60" i="128"/>
  <c r="E60" i="126"/>
  <c r="E60" i="125"/>
  <c r="E60" i="123"/>
  <c r="E60" i="122"/>
  <c r="E60" i="120"/>
  <c r="E63" i="159"/>
  <c r="E60" i="119"/>
  <c r="E60" i="117"/>
  <c r="E60" i="116"/>
  <c r="E63" i="2"/>
  <c r="E63" i="114"/>
  <c r="K25" i="8"/>
  <c r="Q25" i="8"/>
  <c r="N24" i="8"/>
  <c r="N26" i="8" s="1"/>
  <c r="O25" i="8"/>
  <c r="P25" i="8" s="1"/>
  <c r="P23" i="8"/>
  <c r="Q23" i="8" s="1"/>
  <c r="P22" i="8"/>
  <c r="Q13" i="8"/>
  <c r="P13" i="8"/>
  <c r="N12" i="8"/>
  <c r="N14" i="8" s="1"/>
  <c r="P11" i="8"/>
  <c r="Q11" i="8" s="1"/>
  <c r="P10" i="8"/>
  <c r="P12" i="8" s="1"/>
  <c r="P14" i="8" s="1"/>
  <c r="P16" i="8" s="1"/>
  <c r="P24" i="8" l="1"/>
  <c r="P26" i="8"/>
  <c r="Q10" i="8"/>
  <c r="Q12" i="8" s="1"/>
  <c r="Q14" i="8" s="1"/>
  <c r="Q16" i="8" s="1"/>
  <c r="Q22" i="8"/>
  <c r="Q24" i="8" s="1"/>
  <c r="Q26" i="8" s="1"/>
  <c r="I5" i="162"/>
  <c r="D2" i="162"/>
  <c r="F6" i="162" s="1"/>
  <c r="F12" i="162" l="1"/>
  <c r="H17" i="162"/>
  <c r="E19" i="162"/>
  <c r="E31" i="162"/>
  <c r="G25" i="162"/>
  <c r="J5" i="162"/>
  <c r="J34" i="162" s="1"/>
  <c r="I23" i="162"/>
  <c r="I10" i="162"/>
  <c r="I6" i="162"/>
  <c r="K5" i="162"/>
  <c r="K32" i="162" s="1"/>
  <c r="J16" i="162"/>
  <c r="I41" i="162"/>
  <c r="E41" i="162"/>
  <c r="J40" i="162"/>
  <c r="F40" i="162"/>
  <c r="K38" i="162"/>
  <c r="G38" i="162"/>
  <c r="H37" i="162"/>
  <c r="I35" i="162"/>
  <c r="E35" i="162"/>
  <c r="F34" i="162"/>
  <c r="G32" i="162"/>
  <c r="H31" i="162"/>
  <c r="I29" i="162"/>
  <c r="E29" i="162"/>
  <c r="J28" i="162"/>
  <c r="F28" i="162"/>
  <c r="H41" i="162"/>
  <c r="I40" i="162"/>
  <c r="E40" i="162"/>
  <c r="J38" i="162"/>
  <c r="F38" i="162"/>
  <c r="K37" i="162"/>
  <c r="G37" i="162"/>
  <c r="H35" i="162"/>
  <c r="I34" i="162"/>
  <c r="E34" i="162"/>
  <c r="J32" i="162"/>
  <c r="F32" i="162"/>
  <c r="G31" i="162"/>
  <c r="H29" i="162"/>
  <c r="I28" i="162"/>
  <c r="E28" i="162"/>
  <c r="G41" i="162"/>
  <c r="H40" i="162"/>
  <c r="I38" i="162"/>
  <c r="E38" i="162"/>
  <c r="J37" i="162"/>
  <c r="F37" i="162"/>
  <c r="K35" i="162"/>
  <c r="G35" i="162"/>
  <c r="H34" i="162"/>
  <c r="I32" i="162"/>
  <c r="E32" i="162"/>
  <c r="F31" i="162"/>
  <c r="G29" i="162"/>
  <c r="H28" i="162"/>
  <c r="I26" i="162"/>
  <c r="E26" i="162"/>
  <c r="J25" i="162"/>
  <c r="F25" i="162"/>
  <c r="G23" i="162"/>
  <c r="H22" i="162"/>
  <c r="I20" i="162"/>
  <c r="E20" i="162"/>
  <c r="J19" i="162"/>
  <c r="F19" i="162"/>
  <c r="K17" i="162"/>
  <c r="G17" i="162"/>
  <c r="H16" i="162"/>
  <c r="G14" i="162"/>
  <c r="J14" i="162"/>
  <c r="E14" i="162"/>
  <c r="J13" i="162"/>
  <c r="F13" i="162"/>
  <c r="K12" i="162"/>
  <c r="G12" i="162"/>
  <c r="H10" i="162"/>
  <c r="I9" i="162"/>
  <c r="E9" i="162"/>
  <c r="F7" i="162"/>
  <c r="G6" i="162"/>
  <c r="J41" i="162"/>
  <c r="F41" i="162"/>
  <c r="I37" i="162"/>
  <c r="F35" i="162"/>
  <c r="J29" i="162"/>
  <c r="G28" i="162"/>
  <c r="G26" i="162"/>
  <c r="I25" i="162"/>
  <c r="F23" i="162"/>
  <c r="I22" i="162"/>
  <c r="K20" i="162"/>
  <c r="F20" i="162"/>
  <c r="H19" i="162"/>
  <c r="E17" i="162"/>
  <c r="G16" i="162"/>
  <c r="K14" i="162"/>
  <c r="G13" i="162"/>
  <c r="I12" i="162"/>
  <c r="F10" i="162"/>
  <c r="H9" i="162"/>
  <c r="E7" i="162"/>
  <c r="H6" i="162"/>
  <c r="K40" i="162"/>
  <c r="H38" i="162"/>
  <c r="E37" i="162"/>
  <c r="I31" i="162"/>
  <c r="F29" i="162"/>
  <c r="K26" i="162"/>
  <c r="F26" i="162"/>
  <c r="H25" i="162"/>
  <c r="J23" i="162"/>
  <c r="E23" i="162"/>
  <c r="G22" i="162"/>
  <c r="J20" i="162"/>
  <c r="G19" i="162"/>
  <c r="I17" i="162"/>
  <c r="F16" i="162"/>
  <c r="I14" i="162"/>
  <c r="K13" i="162"/>
  <c r="E13" i="162"/>
  <c r="H12" i="162"/>
  <c r="J10" i="162"/>
  <c r="E10" i="162"/>
  <c r="G9" i="162"/>
  <c r="J7" i="162"/>
  <c r="J6" i="162"/>
  <c r="H7" i="162"/>
  <c r="G7" i="162"/>
  <c r="J12" i="162"/>
  <c r="H13" i="162"/>
  <c r="F14" i="162"/>
  <c r="I19" i="162"/>
  <c r="G20" i="162"/>
  <c r="E22" i="162"/>
  <c r="K25" i="162"/>
  <c r="H26" i="162"/>
  <c r="K28" i="162"/>
  <c r="J35" i="162"/>
  <c r="E6" i="162"/>
  <c r="I7" i="162"/>
  <c r="F9" i="162"/>
  <c r="I13" i="162"/>
  <c r="H14" i="162"/>
  <c r="E16" i="162"/>
  <c r="K19" i="162"/>
  <c r="H20" i="162"/>
  <c r="F22" i="162"/>
  <c r="J26" i="162"/>
  <c r="H32" i="162"/>
  <c r="G40" i="162"/>
  <c r="J9" i="162"/>
  <c r="G10" i="162"/>
  <c r="E12" i="162"/>
  <c r="I16" i="162"/>
  <c r="F17" i="162"/>
  <c r="J22" i="162"/>
  <c r="H23" i="162"/>
  <c r="E25" i="162"/>
  <c r="G34" i="162"/>
  <c r="J47" i="162"/>
  <c r="F47" i="162"/>
  <c r="H46" i="162"/>
  <c r="J44" i="162"/>
  <c r="F44" i="162"/>
  <c r="H43" i="162"/>
  <c r="I47" i="162"/>
  <c r="E47" i="162"/>
  <c r="K46" i="162"/>
  <c r="G46" i="162"/>
  <c r="I44" i="162"/>
  <c r="E44" i="162"/>
  <c r="K43" i="162"/>
  <c r="G43" i="162"/>
  <c r="H47" i="162"/>
  <c r="J46" i="162"/>
  <c r="F46" i="162"/>
  <c r="H44" i="162"/>
  <c r="J43" i="162"/>
  <c r="F43" i="162"/>
  <c r="K47" i="162"/>
  <c r="G47" i="162"/>
  <c r="I46" i="162"/>
  <c r="E46" i="162"/>
  <c r="K44" i="162"/>
  <c r="G44" i="162"/>
  <c r="I43" i="162"/>
  <c r="E43" i="162"/>
  <c r="K16" i="162" l="1"/>
  <c r="J17" i="162"/>
  <c r="K7" i="162"/>
  <c r="K23" i="162"/>
  <c r="J31" i="162"/>
  <c r="K41" i="162"/>
  <c r="K10" i="162"/>
  <c r="K6" i="162"/>
  <c r="K29" i="162"/>
  <c r="K31" i="162"/>
  <c r="L5" i="162"/>
  <c r="K34" i="162"/>
  <c r="K9" i="162"/>
  <c r="K22" i="162"/>
  <c r="I49" i="162"/>
  <c r="G50" i="162"/>
  <c r="F50" i="162"/>
  <c r="H50" i="162"/>
  <c r="I50" i="162"/>
  <c r="G49" i="162"/>
  <c r="J49" i="162"/>
  <c r="J50" i="162"/>
  <c r="H49" i="162"/>
  <c r="E50" i="162"/>
  <c r="F49" i="162"/>
  <c r="E49" i="162"/>
  <c r="J16" i="8"/>
  <c r="K50" i="162" l="1"/>
  <c r="M5" i="162"/>
  <c r="L40" i="162"/>
  <c r="L7" i="162"/>
  <c r="L32" i="162"/>
  <c r="L19" i="162"/>
  <c r="L44" i="162"/>
  <c r="L37" i="162"/>
  <c r="L35" i="162"/>
  <c r="L34" i="162"/>
  <c r="L10" i="162"/>
  <c r="L38" i="162"/>
  <c r="L23" i="162"/>
  <c r="L9" i="162"/>
  <c r="L31" i="162"/>
  <c r="L29" i="162"/>
  <c r="L28" i="162"/>
  <c r="L13" i="162"/>
  <c r="L12" i="162"/>
  <c r="L22" i="162"/>
  <c r="L14" i="162"/>
  <c r="L43" i="162"/>
  <c r="L41" i="162"/>
  <c r="L16" i="162"/>
  <c r="L26" i="162"/>
  <c r="L17" i="162"/>
  <c r="L20" i="162"/>
  <c r="L47" i="162"/>
  <c r="L6" i="162"/>
  <c r="L25" i="162"/>
  <c r="L46" i="162"/>
  <c r="K49" i="162"/>
  <c r="B5" i="161"/>
  <c r="B5" i="120"/>
  <c r="B5" i="160"/>
  <c r="B5" i="159"/>
  <c r="B5" i="119"/>
  <c r="B5" i="150"/>
  <c r="B5" i="117"/>
  <c r="B5" i="116"/>
  <c r="B5" i="149"/>
  <c r="B5" i="2"/>
  <c r="B5" i="114"/>
  <c r="M14" i="162" l="1"/>
  <c r="N5" i="162"/>
  <c r="M34" i="162"/>
  <c r="M32" i="162"/>
  <c r="M19" i="162"/>
  <c r="M12" i="162"/>
  <c r="M37" i="162"/>
  <c r="M44" i="162"/>
  <c r="M47" i="162"/>
  <c r="M29" i="162"/>
  <c r="M28" i="162"/>
  <c r="M26" i="162"/>
  <c r="M31" i="162"/>
  <c r="M16" i="162"/>
  <c r="M7" i="162"/>
  <c r="M13" i="162"/>
  <c r="M20" i="162"/>
  <c r="M6" i="162"/>
  <c r="M25" i="162"/>
  <c r="M10" i="162"/>
  <c r="M41" i="162"/>
  <c r="M40" i="162"/>
  <c r="M38" i="162"/>
  <c r="M22" i="162"/>
  <c r="M17" i="162"/>
  <c r="M46" i="162"/>
  <c r="M35" i="162"/>
  <c r="M9" i="162"/>
  <c r="M23" i="162"/>
  <c r="M43" i="162"/>
  <c r="L49" i="162"/>
  <c r="L50" i="162"/>
  <c r="D2" i="113"/>
  <c r="L26" i="113" s="1"/>
  <c r="L29" i="113" l="1"/>
  <c r="L35" i="113"/>
  <c r="L31" i="113"/>
  <c r="L23" i="113"/>
  <c r="M23" i="113"/>
  <c r="M17" i="113"/>
  <c r="M41" i="113"/>
  <c r="M20" i="113"/>
  <c r="M31" i="113"/>
  <c r="M19" i="113"/>
  <c r="M14" i="113"/>
  <c r="E19" i="113"/>
  <c r="F6" i="113"/>
  <c r="H17" i="113"/>
  <c r="E31" i="113"/>
  <c r="J7" i="113"/>
  <c r="J40" i="113"/>
  <c r="H40" i="113"/>
  <c r="I20" i="113"/>
  <c r="F38" i="113"/>
  <c r="I16" i="113"/>
  <c r="J10" i="113"/>
  <c r="K28" i="113"/>
  <c r="E37" i="113"/>
  <c r="J29" i="113"/>
  <c r="F31" i="113"/>
  <c r="F32" i="113"/>
  <c r="H31" i="113"/>
  <c r="I23" i="113"/>
  <c r="E16" i="113"/>
  <c r="H38" i="113"/>
  <c r="I25" i="113"/>
  <c r="J13" i="113"/>
  <c r="I26" i="113"/>
  <c r="I28" i="113"/>
  <c r="J28" i="113"/>
  <c r="K32" i="113"/>
  <c r="F29" i="113"/>
  <c r="K20" i="113"/>
  <c r="H28" i="113"/>
  <c r="H29" i="113"/>
  <c r="E29" i="113"/>
  <c r="I6" i="113"/>
  <c r="J20" i="113"/>
  <c r="I22" i="113"/>
  <c r="K12" i="113"/>
  <c r="G41" i="113"/>
  <c r="I41" i="113"/>
  <c r="H20" i="113"/>
  <c r="H25" i="113"/>
  <c r="H32" i="113"/>
  <c r="G20" i="113"/>
  <c r="F16" i="113"/>
  <c r="J41" i="113"/>
  <c r="F19" i="113"/>
  <c r="G35" i="113"/>
  <c r="H35" i="113"/>
  <c r="I35" i="113"/>
  <c r="J22" i="113"/>
  <c r="H26" i="113"/>
  <c r="I17" i="113"/>
  <c r="F35" i="113"/>
  <c r="H16" i="113"/>
  <c r="E32" i="113"/>
  <c r="J32" i="113"/>
  <c r="J34" i="113"/>
  <c r="E6" i="113"/>
  <c r="K13" i="113"/>
  <c r="K40" i="113"/>
  <c r="G26" i="113"/>
  <c r="G17" i="113"/>
  <c r="I32" i="113"/>
  <c r="E34" i="113"/>
  <c r="F34" i="113"/>
  <c r="F17" i="113"/>
  <c r="E22" i="113"/>
  <c r="I31" i="113"/>
  <c r="G28" i="113"/>
  <c r="J14" i="113"/>
  <c r="G29" i="113"/>
  <c r="G31" i="113"/>
  <c r="I29" i="113"/>
  <c r="J35" i="113"/>
  <c r="K19" i="113"/>
  <c r="J12" i="113"/>
  <c r="G22" i="113"/>
  <c r="H19" i="113"/>
  <c r="H22" i="113"/>
  <c r="E38" i="113"/>
  <c r="J38" i="113"/>
  <c r="F40" i="113"/>
  <c r="I19" i="113"/>
  <c r="E23" i="113"/>
  <c r="K14" i="113"/>
  <c r="G6" i="113"/>
  <c r="J19" i="113"/>
  <c r="K35" i="113"/>
  <c r="G37" i="113"/>
  <c r="H37" i="113"/>
  <c r="G34" i="113"/>
  <c r="K25" i="113"/>
  <c r="G19" i="113"/>
  <c r="I37" i="113"/>
  <c r="E20" i="113"/>
  <c r="F37" i="113"/>
  <c r="K37" i="113"/>
  <c r="G38" i="113"/>
  <c r="E25" i="113"/>
  <c r="J6" i="113"/>
  <c r="H6" i="113"/>
  <c r="F41" i="113"/>
  <c r="K17" i="113"/>
  <c r="H34" i="113"/>
  <c r="I34" i="113"/>
  <c r="E35" i="113"/>
  <c r="G25" i="113"/>
  <c r="F22" i="113"/>
  <c r="H23" i="113"/>
  <c r="F26" i="113"/>
  <c r="F23" i="113"/>
  <c r="E26" i="113"/>
  <c r="E28" i="113"/>
  <c r="F28" i="113"/>
  <c r="J16" i="113"/>
  <c r="J26" i="113"/>
  <c r="K26" i="113"/>
  <c r="F20" i="113"/>
  <c r="G23" i="113"/>
  <c r="I38" i="113"/>
  <c r="E40" i="113"/>
  <c r="J9" i="113"/>
  <c r="J23" i="113"/>
  <c r="G16" i="113"/>
  <c r="F25" i="113"/>
  <c r="I40" i="113"/>
  <c r="E41" i="113"/>
  <c r="G40" i="113"/>
  <c r="E17" i="113"/>
  <c r="J37" i="113"/>
  <c r="K38" i="113"/>
  <c r="J25" i="113"/>
  <c r="H41" i="113"/>
  <c r="K10" i="113"/>
  <c r="K29" i="113"/>
  <c r="K23" i="113"/>
  <c r="J31" i="113"/>
  <c r="K22" i="113"/>
  <c r="K16" i="113"/>
  <c r="K7" i="113"/>
  <c r="J17" i="113"/>
  <c r="K34" i="113"/>
  <c r="K31" i="113"/>
  <c r="K9" i="113"/>
  <c r="K6" i="113"/>
  <c r="K41" i="113"/>
  <c r="L12" i="113"/>
  <c r="L7" i="113"/>
  <c r="L22" i="113"/>
  <c r="M9" i="113"/>
  <c r="M22" i="113"/>
  <c r="M10" i="113"/>
  <c r="M13" i="113"/>
  <c r="M26" i="113"/>
  <c r="M32" i="113"/>
  <c r="L19" i="113"/>
  <c r="L34" i="113"/>
  <c r="L40" i="113"/>
  <c r="L41" i="113"/>
  <c r="L37" i="113"/>
  <c r="L16" i="113"/>
  <c r="L28" i="113"/>
  <c r="L6" i="113"/>
  <c r="M35" i="113"/>
  <c r="M38" i="113"/>
  <c r="M25" i="113"/>
  <c r="M28" i="113"/>
  <c r="M37" i="113"/>
  <c r="M34" i="113"/>
  <c r="L13" i="113"/>
  <c r="L9" i="113"/>
  <c r="L10" i="113"/>
  <c r="L20" i="113"/>
  <c r="L38" i="113"/>
  <c r="L32" i="113"/>
  <c r="L14" i="113"/>
  <c r="M40" i="113"/>
  <c r="M16" i="113"/>
  <c r="M29" i="113"/>
  <c r="M12" i="113"/>
  <c r="L17" i="113"/>
  <c r="L25" i="113"/>
  <c r="M6" i="113"/>
  <c r="M49" i="162"/>
  <c r="O5" i="162"/>
  <c r="N7" i="162"/>
  <c r="N20" i="162"/>
  <c r="N20" i="113" s="1"/>
  <c r="N23" i="162"/>
  <c r="N6" i="162"/>
  <c r="N10" i="162"/>
  <c r="N35" i="162"/>
  <c r="N19" i="162"/>
  <c r="N19" i="113" s="1"/>
  <c r="N41" i="162"/>
  <c r="N9" i="162"/>
  <c r="N47" i="162"/>
  <c r="N29" i="162"/>
  <c r="N29" i="113" s="1"/>
  <c r="N40" i="162"/>
  <c r="N40" i="113" s="1"/>
  <c r="N38" i="162"/>
  <c r="N37" i="162"/>
  <c r="N13" i="162"/>
  <c r="N17" i="162"/>
  <c r="N17" i="113" s="1"/>
  <c r="N46" i="162"/>
  <c r="N34" i="162"/>
  <c r="N32" i="162"/>
  <c r="N31" i="162"/>
  <c r="N14" i="162"/>
  <c r="N22" i="162"/>
  <c r="N22" i="113" s="1"/>
  <c r="N16" i="162"/>
  <c r="N16" i="113" s="1"/>
  <c r="N44" i="162"/>
  <c r="N28" i="162"/>
  <c r="N25" i="162"/>
  <c r="N12" i="162"/>
  <c r="N12" i="113" s="1"/>
  <c r="N43" i="162"/>
  <c r="N26" i="162"/>
  <c r="N26" i="113" s="1"/>
  <c r="M7" i="113"/>
  <c r="M50" i="162"/>
  <c r="BP31" i="112"/>
  <c r="BP30" i="112"/>
  <c r="BP37" i="112"/>
  <c r="BP36" i="112"/>
  <c r="BP43" i="112"/>
  <c r="BP42" i="112"/>
  <c r="BP46" i="112"/>
  <c r="BP45" i="112"/>
  <c r="BP48" i="112"/>
  <c r="BP49" i="112"/>
  <c r="BP51" i="112"/>
  <c r="BP52" i="112"/>
  <c r="Q50" i="111"/>
  <c r="P50" i="111"/>
  <c r="O50" i="111"/>
  <c r="N50" i="111"/>
  <c r="M50" i="111"/>
  <c r="L50" i="111"/>
  <c r="K50" i="111"/>
  <c r="J50" i="111"/>
  <c r="I50" i="111"/>
  <c r="H50" i="111"/>
  <c r="G50" i="111"/>
  <c r="E50" i="111"/>
  <c r="F50" i="111"/>
  <c r="N25" i="113" l="1"/>
  <c r="N34" i="113"/>
  <c r="N37" i="113"/>
  <c r="N35" i="113"/>
  <c r="N28" i="113"/>
  <c r="N14" i="113"/>
  <c r="N38" i="113"/>
  <c r="N9" i="113"/>
  <c r="N10" i="113"/>
  <c r="N7" i="113"/>
  <c r="N50" i="162"/>
  <c r="N31" i="113"/>
  <c r="N41" i="113"/>
  <c r="N6" i="113"/>
  <c r="N49" i="162"/>
  <c r="P5" i="162"/>
  <c r="O13" i="162"/>
  <c r="O13" i="113" s="1"/>
  <c r="O26" i="162"/>
  <c r="O40" i="162"/>
  <c r="O22" i="162"/>
  <c r="O22" i="113" s="1"/>
  <c r="O43" i="162"/>
  <c r="O9" i="162"/>
  <c r="O9" i="113" s="1"/>
  <c r="O38" i="162"/>
  <c r="O38" i="113" s="1"/>
  <c r="O37" i="162"/>
  <c r="O37" i="113" s="1"/>
  <c r="O35" i="162"/>
  <c r="O35" i="113" s="1"/>
  <c r="O12" i="162"/>
  <c r="O20" i="162"/>
  <c r="O16" i="162"/>
  <c r="O44" i="162"/>
  <c r="O32" i="162"/>
  <c r="O32" i="113" s="1"/>
  <c r="O31" i="162"/>
  <c r="O31" i="113" s="1"/>
  <c r="O29" i="162"/>
  <c r="O6" i="162"/>
  <c r="O25" i="162"/>
  <c r="O25" i="113" s="1"/>
  <c r="O10" i="162"/>
  <c r="O10" i="113" s="1"/>
  <c r="O23" i="162"/>
  <c r="O23" i="113" s="1"/>
  <c r="O7" i="162"/>
  <c r="O34" i="162"/>
  <c r="O34" i="113" s="1"/>
  <c r="O14" i="162"/>
  <c r="O14" i="113" s="1"/>
  <c r="O28" i="162"/>
  <c r="O28" i="113" s="1"/>
  <c r="O19" i="162"/>
  <c r="O47" i="162"/>
  <c r="O41" i="162"/>
  <c r="O41" i="113" s="1"/>
  <c r="O17" i="162"/>
  <c r="O46" i="162"/>
  <c r="N32" i="113"/>
  <c r="N13" i="113"/>
  <c r="N23" i="113"/>
  <c r="BF41" i="152"/>
  <c r="C60" i="161"/>
  <c r="B60" i="161"/>
  <c r="B63" i="160"/>
  <c r="C63" i="160" s="1"/>
  <c r="BL114" i="161"/>
  <c r="BK114" i="161"/>
  <c r="BN113" i="161"/>
  <c r="BN112" i="161"/>
  <c r="BO111" i="161"/>
  <c r="BN111" i="161"/>
  <c r="BL98" i="161"/>
  <c r="BK98" i="161"/>
  <c r="BN97" i="161"/>
  <c r="BN96" i="161"/>
  <c r="BO95" i="161"/>
  <c r="BN95" i="161"/>
  <c r="BE82" i="161"/>
  <c r="BA82" i="161"/>
  <c r="AW82" i="161"/>
  <c r="B82" i="161"/>
  <c r="BL81" i="161"/>
  <c r="BL82" i="161" s="1"/>
  <c r="BK81" i="161"/>
  <c r="BK82" i="161" s="1"/>
  <c r="BJ81" i="161"/>
  <c r="BJ82" i="161" s="1"/>
  <c r="BI81" i="161"/>
  <c r="BI82" i="161" s="1"/>
  <c r="BH81" i="161"/>
  <c r="BH82" i="161" s="1"/>
  <c r="BG81" i="161"/>
  <c r="BG82" i="161" s="1"/>
  <c r="BF81" i="161"/>
  <c r="BF82" i="161" s="1"/>
  <c r="BE81" i="161"/>
  <c r="BD81" i="161"/>
  <c r="BD82" i="161" s="1"/>
  <c r="BC81" i="161"/>
  <c r="BC82" i="161" s="1"/>
  <c r="BB81" i="161"/>
  <c r="BB82" i="161" s="1"/>
  <c r="BA81" i="161"/>
  <c r="AZ81" i="161"/>
  <c r="AZ82" i="161" s="1"/>
  <c r="AY81" i="161"/>
  <c r="AY82" i="161" s="1"/>
  <c r="AX81" i="161"/>
  <c r="AX82" i="161" s="1"/>
  <c r="AW81" i="161"/>
  <c r="AV81" i="161"/>
  <c r="AV82" i="161" s="1"/>
  <c r="AU81" i="161"/>
  <c r="AU82" i="161" s="1"/>
  <c r="AT81" i="161"/>
  <c r="AT82" i="161" s="1"/>
  <c r="AS81" i="161"/>
  <c r="AS82" i="161" s="1"/>
  <c r="AR81" i="161"/>
  <c r="AR82" i="161" s="1"/>
  <c r="Z81" i="161"/>
  <c r="Z82" i="161" s="1"/>
  <c r="BL78" i="161"/>
  <c r="BK78" i="161"/>
  <c r="BJ78" i="161"/>
  <c r="BI78" i="161"/>
  <c r="BH78" i="161"/>
  <c r="BG78" i="161"/>
  <c r="BF78" i="161"/>
  <c r="BE78" i="161"/>
  <c r="BC78" i="161"/>
  <c r="L78" i="161"/>
  <c r="BJ75" i="161"/>
  <c r="BI75" i="161"/>
  <c r="BH75" i="161"/>
  <c r="BG75" i="161"/>
  <c r="BF75" i="161"/>
  <c r="BE75" i="161"/>
  <c r="BD75" i="161"/>
  <c r="BC75" i="161"/>
  <c r="BB75" i="161"/>
  <c r="BA75" i="161"/>
  <c r="AZ75" i="161"/>
  <c r="AY75" i="161"/>
  <c r="AX75" i="161"/>
  <c r="AW75" i="161"/>
  <c r="AV75" i="161"/>
  <c r="AU75" i="161"/>
  <c r="AT75" i="161"/>
  <c r="AS75" i="161"/>
  <c r="AR75" i="161"/>
  <c r="Z75" i="161"/>
  <c r="B75" i="161"/>
  <c r="BJ71" i="161"/>
  <c r="BI71" i="161"/>
  <c r="BH71" i="161"/>
  <c r="BG71" i="161"/>
  <c r="BF71" i="161"/>
  <c r="BE71" i="161"/>
  <c r="BC71" i="161"/>
  <c r="L71" i="161"/>
  <c r="BK34" i="161"/>
  <c r="BL33" i="161"/>
  <c r="BK33" i="161"/>
  <c r="B28" i="161"/>
  <c r="B29" i="161" s="1"/>
  <c r="BL27" i="161"/>
  <c r="BK27" i="161"/>
  <c r="BJ27" i="161"/>
  <c r="BI27" i="161"/>
  <c r="BH27" i="161"/>
  <c r="BG27" i="161"/>
  <c r="BF27" i="161"/>
  <c r="BE27" i="161"/>
  <c r="BD27" i="161"/>
  <c r="BC27" i="161"/>
  <c r="BB27" i="161"/>
  <c r="BA27" i="161"/>
  <c r="AZ27" i="161"/>
  <c r="AY27" i="161"/>
  <c r="AX27" i="161"/>
  <c r="AW27" i="161"/>
  <c r="AV27" i="161"/>
  <c r="AU27" i="161"/>
  <c r="AT27" i="161"/>
  <c r="AS27" i="161"/>
  <c r="AR27" i="161"/>
  <c r="Z27" i="161"/>
  <c r="B27" i="161"/>
  <c r="BL26" i="161"/>
  <c r="BL40" i="161" s="1"/>
  <c r="BK26" i="161"/>
  <c r="BK40" i="161" s="1"/>
  <c r="BJ26" i="161"/>
  <c r="BI26" i="161"/>
  <c r="BH26" i="161"/>
  <c r="BG26" i="161"/>
  <c r="BF26" i="161"/>
  <c r="BE26" i="161"/>
  <c r="BD26" i="161"/>
  <c r="BC26" i="161"/>
  <c r="BB26" i="161"/>
  <c r="BA26" i="161"/>
  <c r="AZ26" i="161"/>
  <c r="AY26" i="161"/>
  <c r="AX26" i="161"/>
  <c r="AW26" i="161"/>
  <c r="AV26" i="161"/>
  <c r="AU26" i="161"/>
  <c r="AT26" i="161"/>
  <c r="AS26" i="161"/>
  <c r="AR26" i="161"/>
  <c r="Z26" i="161"/>
  <c r="B26" i="161"/>
  <c r="C25" i="161"/>
  <c r="AY20" i="161"/>
  <c r="AX20" i="161"/>
  <c r="AW20" i="161"/>
  <c r="AV20" i="161"/>
  <c r="AU20" i="161"/>
  <c r="AT20" i="161"/>
  <c r="AS20" i="161"/>
  <c r="AR20" i="161"/>
  <c r="AQ20" i="161"/>
  <c r="AP20" i="161"/>
  <c r="AO20" i="161"/>
  <c r="AN20" i="161"/>
  <c r="AM20" i="161"/>
  <c r="AL20" i="161"/>
  <c r="AK20" i="161"/>
  <c r="AJ20" i="161"/>
  <c r="AI20" i="161"/>
  <c r="AH20" i="161"/>
  <c r="AG20" i="161"/>
  <c r="AF20" i="161"/>
  <c r="AE20" i="161"/>
  <c r="AD20" i="161"/>
  <c r="AC20" i="161"/>
  <c r="AB20" i="161"/>
  <c r="AA20" i="161"/>
  <c r="Z20" i="161"/>
  <c r="Y20" i="161"/>
  <c r="X20" i="161"/>
  <c r="W20" i="161"/>
  <c r="V20" i="161"/>
  <c r="U20" i="161"/>
  <c r="T20" i="161"/>
  <c r="S20" i="161"/>
  <c r="R20" i="161"/>
  <c r="Q20" i="161"/>
  <c r="P20" i="161"/>
  <c r="K20" i="161"/>
  <c r="J20" i="161"/>
  <c r="I20" i="161"/>
  <c r="H20" i="161"/>
  <c r="G20" i="161"/>
  <c r="F20" i="161"/>
  <c r="B20" i="161"/>
  <c r="O16" i="161"/>
  <c r="P15" i="161"/>
  <c r="O15" i="161"/>
  <c r="Q11" i="161"/>
  <c r="P11" i="161"/>
  <c r="P16" i="161" s="1"/>
  <c r="L8" i="161"/>
  <c r="J8" i="161"/>
  <c r="I8" i="161"/>
  <c r="H8" i="161"/>
  <c r="G8" i="161"/>
  <c r="F8" i="161"/>
  <c r="E8" i="161"/>
  <c r="D8" i="161"/>
  <c r="C8" i="161"/>
  <c r="B8" i="161"/>
  <c r="B4" i="161"/>
  <c r="B3" i="161"/>
  <c r="B2" i="161"/>
  <c r="B60" i="150"/>
  <c r="E85" i="160"/>
  <c r="D85" i="160"/>
  <c r="C85" i="160"/>
  <c r="B85" i="160"/>
  <c r="E78" i="160"/>
  <c r="D78" i="160"/>
  <c r="C78" i="160"/>
  <c r="B78" i="160"/>
  <c r="Q58" i="160"/>
  <c r="E28" i="160"/>
  <c r="D28" i="160"/>
  <c r="C28" i="160"/>
  <c r="B28" i="160"/>
  <c r="E27" i="160"/>
  <c r="D27" i="160"/>
  <c r="C27" i="160"/>
  <c r="B27" i="160"/>
  <c r="L21" i="160"/>
  <c r="K21" i="160"/>
  <c r="J21" i="160"/>
  <c r="I21" i="160"/>
  <c r="H21" i="160"/>
  <c r="G21" i="160"/>
  <c r="L9" i="160"/>
  <c r="J9" i="160"/>
  <c r="I9" i="160"/>
  <c r="H9" i="160"/>
  <c r="G9" i="160"/>
  <c r="E9" i="160"/>
  <c r="D9" i="160"/>
  <c r="C9" i="160"/>
  <c r="B9" i="160"/>
  <c r="B4" i="160"/>
  <c r="B3" i="160"/>
  <c r="B2" i="160"/>
  <c r="BP41" i="152"/>
  <c r="BO41" i="152"/>
  <c r="BN41" i="152"/>
  <c r="BM41" i="152"/>
  <c r="BL41" i="152"/>
  <c r="BK41" i="152"/>
  <c r="BJ41" i="152"/>
  <c r="BI41" i="152"/>
  <c r="BH41" i="152"/>
  <c r="BG41" i="152"/>
  <c r="BP44" i="152"/>
  <c r="O19" i="113" l="1"/>
  <c r="O7" i="113"/>
  <c r="O50" i="162"/>
  <c r="O6" i="113"/>
  <c r="O49" i="162"/>
  <c r="O17" i="113"/>
  <c r="O29" i="113"/>
  <c r="O16" i="113"/>
  <c r="Q5" i="162"/>
  <c r="P6" i="162"/>
  <c r="P19" i="162"/>
  <c r="P19" i="113" s="1"/>
  <c r="P37" i="162"/>
  <c r="P37" i="113" s="1"/>
  <c r="P34" i="162"/>
  <c r="P34" i="113" s="1"/>
  <c r="P10" i="162"/>
  <c r="P32" i="162"/>
  <c r="P32" i="113" s="1"/>
  <c r="P23" i="162"/>
  <c r="P23" i="113" s="1"/>
  <c r="P9" i="162"/>
  <c r="P9" i="113" s="1"/>
  <c r="P31" i="162"/>
  <c r="P31" i="113" s="1"/>
  <c r="P29" i="162"/>
  <c r="P29" i="113" s="1"/>
  <c r="P28" i="162"/>
  <c r="P28" i="113" s="1"/>
  <c r="P20" i="162"/>
  <c r="P20" i="113" s="1"/>
  <c r="P43" i="162"/>
  <c r="P22" i="162"/>
  <c r="P17" i="162"/>
  <c r="P17" i="113" s="1"/>
  <c r="P41" i="162"/>
  <c r="P40" i="162"/>
  <c r="P40" i="113" s="1"/>
  <c r="P16" i="162"/>
  <c r="P16" i="113" s="1"/>
  <c r="P14" i="162"/>
  <c r="P26" i="162"/>
  <c r="P26" i="113" s="1"/>
  <c r="P7" i="162"/>
  <c r="P38" i="162"/>
  <c r="P47" i="162"/>
  <c r="P35" i="162"/>
  <c r="P35" i="113" s="1"/>
  <c r="P25" i="162"/>
  <c r="P25" i="113" s="1"/>
  <c r="P46" i="162"/>
  <c r="P13" i="162"/>
  <c r="P12" i="162"/>
  <c r="P12" i="113" s="1"/>
  <c r="P44" i="162"/>
  <c r="O20" i="113"/>
  <c r="O40" i="113"/>
  <c r="O12" i="113"/>
  <c r="O26" i="113"/>
  <c r="Q15" i="161"/>
  <c r="R11" i="161" s="1"/>
  <c r="Q16" i="161"/>
  <c r="BH105" i="161"/>
  <c r="BD105" i="161"/>
  <c r="BF105" i="161"/>
  <c r="BA105" i="161"/>
  <c r="AW105" i="161"/>
  <c r="AS105" i="161"/>
  <c r="AO105" i="161"/>
  <c r="AK105" i="161"/>
  <c r="AG105" i="161"/>
  <c r="AC105" i="161"/>
  <c r="Y105" i="161"/>
  <c r="U105" i="161"/>
  <c r="Q105" i="161"/>
  <c r="M105" i="161"/>
  <c r="I105" i="161"/>
  <c r="BI105" i="161"/>
  <c r="BC105" i="161"/>
  <c r="AY105" i="161"/>
  <c r="AU105" i="161"/>
  <c r="AQ105" i="161"/>
  <c r="AM105" i="161"/>
  <c r="AI105" i="161"/>
  <c r="AE105" i="161"/>
  <c r="AA105" i="161"/>
  <c r="W105" i="161"/>
  <c r="S105" i="161"/>
  <c r="O105" i="161"/>
  <c r="K105" i="161"/>
  <c r="G105" i="161"/>
  <c r="BG105" i="161"/>
  <c r="AX105" i="161"/>
  <c r="AP105" i="161"/>
  <c r="AH105" i="161"/>
  <c r="Z105" i="161"/>
  <c r="R105" i="161"/>
  <c r="J105" i="161"/>
  <c r="BE105" i="161"/>
  <c r="AV105" i="161"/>
  <c r="AN105" i="161"/>
  <c r="AF105" i="161"/>
  <c r="X105" i="161"/>
  <c r="P105" i="161"/>
  <c r="H105" i="161"/>
  <c r="BB105" i="161"/>
  <c r="AT105" i="161"/>
  <c r="AL105" i="161"/>
  <c r="AD105" i="161"/>
  <c r="V105" i="161"/>
  <c r="N105" i="161"/>
  <c r="F105" i="161"/>
  <c r="BJ89" i="161"/>
  <c r="BF89" i="161"/>
  <c r="BB89" i="161"/>
  <c r="AX89" i="161"/>
  <c r="AT89" i="161"/>
  <c r="BJ105" i="161"/>
  <c r="AB105" i="161"/>
  <c r="AZ105" i="161"/>
  <c r="T105" i="161"/>
  <c r="AJ105" i="161"/>
  <c r="BH89" i="161"/>
  <c r="BC89" i="161"/>
  <c r="AW89" i="161"/>
  <c r="AR89" i="161"/>
  <c r="AN89" i="161"/>
  <c r="AJ89" i="161"/>
  <c r="AF89" i="161"/>
  <c r="AB89" i="161"/>
  <c r="X89" i="161"/>
  <c r="T89" i="161"/>
  <c r="P89" i="161"/>
  <c r="L89" i="161"/>
  <c r="H89" i="161"/>
  <c r="BI89" i="161"/>
  <c r="BA89" i="161"/>
  <c r="AU89" i="161"/>
  <c r="AO89" i="161"/>
  <c r="AI89" i="161"/>
  <c r="AD89" i="161"/>
  <c r="Y89" i="161"/>
  <c r="S89" i="161"/>
  <c r="N89" i="161"/>
  <c r="I89" i="161"/>
  <c r="BG89" i="161"/>
  <c r="AZ89" i="161"/>
  <c r="AS89" i="161"/>
  <c r="AM89" i="161"/>
  <c r="AH89" i="161"/>
  <c r="AC89" i="161"/>
  <c r="W89" i="161"/>
  <c r="R89" i="161"/>
  <c r="M89" i="161"/>
  <c r="G89" i="161"/>
  <c r="AR105" i="161"/>
  <c r="BE89" i="161"/>
  <c r="AY89" i="161"/>
  <c r="AQ89" i="161"/>
  <c r="AL89" i="161"/>
  <c r="AG89" i="161"/>
  <c r="AA89" i="161"/>
  <c r="V89" i="161"/>
  <c r="Q89" i="161"/>
  <c r="K89" i="161"/>
  <c r="F89" i="161"/>
  <c r="L105" i="161"/>
  <c r="BD89" i="161"/>
  <c r="AE89" i="161"/>
  <c r="J89" i="161"/>
  <c r="F71" i="161"/>
  <c r="AV89" i="161"/>
  <c r="Z89" i="161"/>
  <c r="AP89" i="161"/>
  <c r="U89" i="161"/>
  <c r="F78" i="161"/>
  <c r="AK89" i="161"/>
  <c r="O89" i="161"/>
  <c r="BG109" i="161"/>
  <c r="BC109" i="161"/>
  <c r="AY109" i="161"/>
  <c r="AU109" i="161"/>
  <c r="AQ109" i="161"/>
  <c r="AM109" i="161"/>
  <c r="AI109" i="161"/>
  <c r="AE109" i="161"/>
  <c r="AA109" i="161"/>
  <c r="W109" i="161"/>
  <c r="S109" i="161"/>
  <c r="O109" i="161"/>
  <c r="K109" i="161"/>
  <c r="BH109" i="161"/>
  <c r="BB109" i="161"/>
  <c r="AW109" i="161"/>
  <c r="AR109" i="161"/>
  <c r="AL109" i="161"/>
  <c r="AG109" i="161"/>
  <c r="AB109" i="161"/>
  <c r="V109" i="161"/>
  <c r="Q109" i="161"/>
  <c r="L109" i="161"/>
  <c r="BJ109" i="161"/>
  <c r="BE109" i="161"/>
  <c r="AZ109" i="161"/>
  <c r="AT109" i="161"/>
  <c r="AO109" i="161"/>
  <c r="AJ109" i="161"/>
  <c r="AD109" i="161"/>
  <c r="Y109" i="161"/>
  <c r="T109" i="161"/>
  <c r="N109" i="161"/>
  <c r="BH93" i="161"/>
  <c r="BD109" i="161"/>
  <c r="AS109" i="161"/>
  <c r="AH109" i="161"/>
  <c r="X109" i="161"/>
  <c r="M109" i="161"/>
  <c r="BG93" i="161"/>
  <c r="BC93" i="161"/>
  <c r="BA109" i="161"/>
  <c r="AP109" i="161"/>
  <c r="AF109" i="161"/>
  <c r="U109" i="161"/>
  <c r="J109" i="161"/>
  <c r="BI109" i="161"/>
  <c r="AX109" i="161"/>
  <c r="AN109" i="161"/>
  <c r="AC109" i="161"/>
  <c r="R109" i="161"/>
  <c r="BJ93" i="161"/>
  <c r="BE93" i="161"/>
  <c r="BA93" i="161"/>
  <c r="AW93" i="161"/>
  <c r="AS93" i="161"/>
  <c r="AO93" i="161"/>
  <c r="AK93" i="161"/>
  <c r="AG93" i="161"/>
  <c r="AC93" i="161"/>
  <c r="Y93" i="161"/>
  <c r="U93" i="161"/>
  <c r="Q93" i="161"/>
  <c r="M93" i="161"/>
  <c r="BF109" i="161"/>
  <c r="P109" i="161"/>
  <c r="AV109" i="161"/>
  <c r="Z109" i="161"/>
  <c r="BF93" i="161"/>
  <c r="AY93" i="161"/>
  <c r="AT93" i="161"/>
  <c r="AN93" i="161"/>
  <c r="AI93" i="161"/>
  <c r="AD93" i="161"/>
  <c r="X93" i="161"/>
  <c r="S93" i="161"/>
  <c r="N93" i="161"/>
  <c r="BI93" i="161"/>
  <c r="AX93" i="161"/>
  <c r="AQ93" i="161"/>
  <c r="AJ93" i="161"/>
  <c r="AB93" i="161"/>
  <c r="V93" i="161"/>
  <c r="O93" i="161"/>
  <c r="AK109" i="161"/>
  <c r="BD93" i="161"/>
  <c r="AV93" i="161"/>
  <c r="AP93" i="161"/>
  <c r="AH93" i="161"/>
  <c r="AA93" i="161"/>
  <c r="T93" i="161"/>
  <c r="L93" i="161"/>
  <c r="BB93" i="161"/>
  <c r="AU93" i="161"/>
  <c r="AM93" i="161"/>
  <c r="AF93" i="161"/>
  <c r="Z93" i="161"/>
  <c r="R93" i="161"/>
  <c r="K93" i="161"/>
  <c r="AL93" i="161"/>
  <c r="J93" i="161"/>
  <c r="J71" i="161"/>
  <c r="AE93" i="161"/>
  <c r="AZ93" i="161"/>
  <c r="W93" i="161"/>
  <c r="AR93" i="161"/>
  <c r="P93" i="161"/>
  <c r="J78" i="161"/>
  <c r="Q71" i="161"/>
  <c r="Q78" i="161"/>
  <c r="U71" i="161"/>
  <c r="U78" i="161"/>
  <c r="Y78" i="161"/>
  <c r="Y71" i="161"/>
  <c r="AC78" i="161"/>
  <c r="AC71" i="161"/>
  <c r="AG71" i="161"/>
  <c r="AG78" i="161"/>
  <c r="AK71" i="161"/>
  <c r="AK78" i="161"/>
  <c r="AO78" i="161"/>
  <c r="AO71" i="161"/>
  <c r="AS78" i="161"/>
  <c r="AS71" i="161"/>
  <c r="AW71" i="161"/>
  <c r="AW78" i="161"/>
  <c r="BI101" i="161"/>
  <c r="BE101" i="161"/>
  <c r="BA101" i="161"/>
  <c r="AW101" i="161"/>
  <c r="AS101" i="161"/>
  <c r="AO101" i="161"/>
  <c r="AK101" i="161"/>
  <c r="AG101" i="161"/>
  <c r="AC101" i="161"/>
  <c r="Y101" i="161"/>
  <c r="U101" i="161"/>
  <c r="Q101" i="161"/>
  <c r="M101" i="161"/>
  <c r="I101" i="161"/>
  <c r="E101" i="161"/>
  <c r="BJ101" i="161"/>
  <c r="BD101" i="161"/>
  <c r="AY101" i="161"/>
  <c r="AT101" i="161"/>
  <c r="AN101" i="161"/>
  <c r="AI101" i="161"/>
  <c r="AD101" i="161"/>
  <c r="X101" i="161"/>
  <c r="S101" i="161"/>
  <c r="N101" i="161"/>
  <c r="H101" i="161"/>
  <c r="C101" i="161"/>
  <c r="BH101" i="161"/>
  <c r="BC101" i="161"/>
  <c r="AX101" i="161"/>
  <c r="AR101" i="161"/>
  <c r="AM101" i="161"/>
  <c r="AH101" i="161"/>
  <c r="AB101" i="161"/>
  <c r="W101" i="161"/>
  <c r="R101" i="161"/>
  <c r="L101" i="161"/>
  <c r="G101" i="161"/>
  <c r="B101" i="161"/>
  <c r="BG101" i="161"/>
  <c r="BB101" i="161"/>
  <c r="AV101" i="161"/>
  <c r="AQ101" i="161"/>
  <c r="AL101" i="161"/>
  <c r="AF101" i="161"/>
  <c r="AA101" i="161"/>
  <c r="V101" i="161"/>
  <c r="P101" i="161"/>
  <c r="K101" i="161"/>
  <c r="F101" i="161"/>
  <c r="AU101" i="161"/>
  <c r="Z101" i="161"/>
  <c r="D101" i="161"/>
  <c r="AP101" i="161"/>
  <c r="T101" i="161"/>
  <c r="AZ101" i="161"/>
  <c r="AE101" i="161"/>
  <c r="J101" i="161"/>
  <c r="O101" i="161"/>
  <c r="BI85" i="161"/>
  <c r="BE85" i="161"/>
  <c r="BA85" i="161"/>
  <c r="AW85" i="161"/>
  <c r="AS85" i="161"/>
  <c r="AO85" i="161"/>
  <c r="AK85" i="161"/>
  <c r="AG85" i="161"/>
  <c r="AC85" i="161"/>
  <c r="Y85" i="161"/>
  <c r="U85" i="161"/>
  <c r="Q85" i="161"/>
  <c r="M85" i="161"/>
  <c r="I85" i="161"/>
  <c r="E85" i="161"/>
  <c r="BH85" i="161"/>
  <c r="BD85" i="161"/>
  <c r="AZ85" i="161"/>
  <c r="AV85" i="161"/>
  <c r="AR85" i="161"/>
  <c r="AN85" i="161"/>
  <c r="AJ85" i="161"/>
  <c r="AF85" i="161"/>
  <c r="AB85" i="161"/>
  <c r="X85" i="161"/>
  <c r="T85" i="161"/>
  <c r="P85" i="161"/>
  <c r="L85" i="161"/>
  <c r="H85" i="161"/>
  <c r="D85" i="161"/>
  <c r="BF101" i="161"/>
  <c r="BG85" i="161"/>
  <c r="BC85" i="161"/>
  <c r="AY85" i="161"/>
  <c r="AU85" i="161"/>
  <c r="AQ85" i="161"/>
  <c r="AM85" i="161"/>
  <c r="AI85" i="161"/>
  <c r="AE85" i="161"/>
  <c r="AA85" i="161"/>
  <c r="W85" i="161"/>
  <c r="S85" i="161"/>
  <c r="O85" i="161"/>
  <c r="K85" i="161"/>
  <c r="G85" i="161"/>
  <c r="C85" i="161"/>
  <c r="BF85" i="161"/>
  <c r="AP85" i="161"/>
  <c r="Z85" i="161"/>
  <c r="J85" i="161"/>
  <c r="B71" i="161"/>
  <c r="BB85" i="161"/>
  <c r="AL85" i="161"/>
  <c r="V85" i="161"/>
  <c r="F85" i="161"/>
  <c r="B78" i="161"/>
  <c r="AJ101" i="161"/>
  <c r="AX85" i="161"/>
  <c r="AH85" i="161"/>
  <c r="R85" i="161"/>
  <c r="B85" i="161"/>
  <c r="BJ85" i="161"/>
  <c r="AT85" i="161"/>
  <c r="AD85" i="161"/>
  <c r="N85" i="161"/>
  <c r="BC106" i="161"/>
  <c r="AY106" i="161"/>
  <c r="AU106" i="161"/>
  <c r="AQ106" i="161"/>
  <c r="AM106" i="161"/>
  <c r="AI106" i="161"/>
  <c r="AE106" i="161"/>
  <c r="AA106" i="161"/>
  <c r="W106" i="161"/>
  <c r="S106" i="161"/>
  <c r="O106" i="161"/>
  <c r="K106" i="161"/>
  <c r="G106" i="161"/>
  <c r="BB106" i="161"/>
  <c r="AW106" i="161"/>
  <c r="AR106" i="161"/>
  <c r="AL106" i="161"/>
  <c r="AG106" i="161"/>
  <c r="AB106" i="161"/>
  <c r="V106" i="161"/>
  <c r="Q106" i="161"/>
  <c r="L106" i="161"/>
  <c r="AZ106" i="161"/>
  <c r="AT106" i="161"/>
  <c r="AO106" i="161"/>
  <c r="AJ106" i="161"/>
  <c r="AD106" i="161"/>
  <c r="Y106" i="161"/>
  <c r="T106" i="161"/>
  <c r="N106" i="161"/>
  <c r="I106" i="161"/>
  <c r="BD106" i="161"/>
  <c r="AS106" i="161"/>
  <c r="AH106" i="161"/>
  <c r="X106" i="161"/>
  <c r="M106" i="161"/>
  <c r="BA106" i="161"/>
  <c r="AP106" i="161"/>
  <c r="AF106" i="161"/>
  <c r="U106" i="161"/>
  <c r="J106" i="161"/>
  <c r="AX106" i="161"/>
  <c r="AN106" i="161"/>
  <c r="AC106" i="161"/>
  <c r="R106" i="161"/>
  <c r="H106" i="161"/>
  <c r="BA90" i="161"/>
  <c r="AW90" i="161"/>
  <c r="AS90" i="161"/>
  <c r="AO90" i="161"/>
  <c r="AK90" i="161"/>
  <c r="AG90" i="161"/>
  <c r="AC90" i="161"/>
  <c r="Y90" i="161"/>
  <c r="U90" i="161"/>
  <c r="Q90" i="161"/>
  <c r="M90" i="161"/>
  <c r="I90" i="161"/>
  <c r="AV106" i="161"/>
  <c r="AK106" i="161"/>
  <c r="BO106" i="161"/>
  <c r="P106" i="161"/>
  <c r="BD90" i="161"/>
  <c r="AY90" i="161"/>
  <c r="AT90" i="161"/>
  <c r="AN90" i="161"/>
  <c r="AI90" i="161"/>
  <c r="AD90" i="161"/>
  <c r="X90" i="161"/>
  <c r="S90" i="161"/>
  <c r="N90" i="161"/>
  <c r="H90" i="161"/>
  <c r="BB90" i="161"/>
  <c r="AU90" i="161"/>
  <c r="AM90" i="161"/>
  <c r="AF90" i="161"/>
  <c r="Z90" i="161"/>
  <c r="R90" i="161"/>
  <c r="K90" i="161"/>
  <c r="Z106" i="161"/>
  <c r="AZ90" i="161"/>
  <c r="AR90" i="161"/>
  <c r="AL90" i="161"/>
  <c r="AE90" i="161"/>
  <c r="W90" i="161"/>
  <c r="P90" i="161"/>
  <c r="J90" i="161"/>
  <c r="AX90" i="161"/>
  <c r="AQ90" i="161"/>
  <c r="AJ90" i="161"/>
  <c r="AB90" i="161"/>
  <c r="V90" i="161"/>
  <c r="O90" i="161"/>
  <c r="G90" i="161"/>
  <c r="G78" i="161"/>
  <c r="BC90" i="161"/>
  <c r="AA90" i="161"/>
  <c r="AV90" i="161"/>
  <c r="T90" i="161"/>
  <c r="AP90" i="161"/>
  <c r="L90" i="161"/>
  <c r="AH90" i="161"/>
  <c r="G71" i="161"/>
  <c r="BJ110" i="161"/>
  <c r="BF110" i="161"/>
  <c r="BB110" i="161"/>
  <c r="AX110" i="161"/>
  <c r="AT110" i="161"/>
  <c r="AP110" i="161"/>
  <c r="AL110" i="161"/>
  <c r="AH110" i="161"/>
  <c r="AD110" i="161"/>
  <c r="Z110" i="161"/>
  <c r="V110" i="161"/>
  <c r="R110" i="161"/>
  <c r="N110" i="161"/>
  <c r="BH110" i="161"/>
  <c r="BC110" i="161"/>
  <c r="AW110" i="161"/>
  <c r="AR110" i="161"/>
  <c r="AM110" i="161"/>
  <c r="AG110" i="161"/>
  <c r="AB110" i="161"/>
  <c r="W110" i="161"/>
  <c r="Q110" i="161"/>
  <c r="L110" i="161"/>
  <c r="BE110" i="161"/>
  <c r="AZ110" i="161"/>
  <c r="AU110" i="161"/>
  <c r="AO110" i="161"/>
  <c r="AJ110" i="161"/>
  <c r="AE110" i="161"/>
  <c r="Y110" i="161"/>
  <c r="T110" i="161"/>
  <c r="O110" i="161"/>
  <c r="BG94" i="161"/>
  <c r="BC94" i="161"/>
  <c r="AY94" i="161"/>
  <c r="AU94" i="161"/>
  <c r="AQ94" i="161"/>
  <c r="AM94" i="161"/>
  <c r="AI94" i="161"/>
  <c r="AE94" i="161"/>
  <c r="AA94" i="161"/>
  <c r="W94" i="161"/>
  <c r="S94" i="161"/>
  <c r="O94" i="161"/>
  <c r="K94" i="161"/>
  <c r="BD110" i="161"/>
  <c r="AS110" i="161"/>
  <c r="AI110" i="161"/>
  <c r="X110" i="161"/>
  <c r="M110" i="161"/>
  <c r="BH94" i="161"/>
  <c r="BB94" i="161"/>
  <c r="AW94" i="161"/>
  <c r="AR94" i="161"/>
  <c r="AL94" i="161"/>
  <c r="AG94" i="161"/>
  <c r="AB94" i="161"/>
  <c r="V94" i="161"/>
  <c r="Q94" i="161"/>
  <c r="L94" i="161"/>
  <c r="BA110" i="161"/>
  <c r="AQ110" i="161"/>
  <c r="AF110" i="161"/>
  <c r="U110" i="161"/>
  <c r="K110" i="161"/>
  <c r="BI110" i="161"/>
  <c r="AY110" i="161"/>
  <c r="AN110" i="161"/>
  <c r="AC110" i="161"/>
  <c r="S110" i="161"/>
  <c r="BJ94" i="161"/>
  <c r="BE94" i="161"/>
  <c r="AZ94" i="161"/>
  <c r="AT94" i="161"/>
  <c r="AO94" i="161"/>
  <c r="AJ94" i="161"/>
  <c r="AD94" i="161"/>
  <c r="Y94" i="161"/>
  <c r="T94" i="161"/>
  <c r="N94" i="161"/>
  <c r="AV110" i="161"/>
  <c r="AK110" i="161"/>
  <c r="BG110" i="161"/>
  <c r="P110" i="161"/>
  <c r="BF94" i="161"/>
  <c r="AV94" i="161"/>
  <c r="AK94" i="161"/>
  <c r="Z94" i="161"/>
  <c r="P94" i="161"/>
  <c r="AA110" i="161"/>
  <c r="AX94" i="161"/>
  <c r="AH94" i="161"/>
  <c r="U94" i="161"/>
  <c r="BI94" i="161"/>
  <c r="AS94" i="161"/>
  <c r="AF94" i="161"/>
  <c r="R94" i="161"/>
  <c r="BD94" i="161"/>
  <c r="AP94" i="161"/>
  <c r="AC94" i="161"/>
  <c r="M94" i="161"/>
  <c r="K78" i="161"/>
  <c r="X94" i="161"/>
  <c r="BA94" i="161"/>
  <c r="AN94" i="161"/>
  <c r="K71" i="161"/>
  <c r="R71" i="161"/>
  <c r="R78" i="161"/>
  <c r="V71" i="161"/>
  <c r="V78" i="161"/>
  <c r="Z71" i="161"/>
  <c r="Z78" i="161"/>
  <c r="AD78" i="161"/>
  <c r="AD71" i="161"/>
  <c r="AH71" i="161"/>
  <c r="AH78" i="161"/>
  <c r="AL71" i="161"/>
  <c r="AL78" i="161"/>
  <c r="AP71" i="161"/>
  <c r="AP78" i="161"/>
  <c r="AT78" i="161"/>
  <c r="AT71" i="161"/>
  <c r="AX71" i="161"/>
  <c r="AX78" i="161"/>
  <c r="BD20" i="161"/>
  <c r="BH107" i="161"/>
  <c r="BD107" i="161"/>
  <c r="AZ107" i="161"/>
  <c r="AV107" i="161"/>
  <c r="AR107" i="161"/>
  <c r="AN107" i="161"/>
  <c r="AJ107" i="161"/>
  <c r="AF107" i="161"/>
  <c r="AB107" i="161"/>
  <c r="X107" i="161"/>
  <c r="T107" i="161"/>
  <c r="P107" i="161"/>
  <c r="L107" i="161"/>
  <c r="H107" i="161"/>
  <c r="BJ107" i="161"/>
  <c r="BE107" i="161"/>
  <c r="AY107" i="161"/>
  <c r="AT107" i="161"/>
  <c r="AO107" i="161"/>
  <c r="AI107" i="161"/>
  <c r="AD107" i="161"/>
  <c r="Y107" i="161"/>
  <c r="S107" i="161"/>
  <c r="N107" i="161"/>
  <c r="I107" i="161"/>
  <c r="BG107" i="161"/>
  <c r="BB107" i="161"/>
  <c r="AW107" i="161"/>
  <c r="AQ107" i="161"/>
  <c r="AL107" i="161"/>
  <c r="AG107" i="161"/>
  <c r="AA107" i="161"/>
  <c r="V107" i="161"/>
  <c r="Q107" i="161"/>
  <c r="K107" i="161"/>
  <c r="BF107" i="161"/>
  <c r="AU107" i="161"/>
  <c r="AK107" i="161"/>
  <c r="Z107" i="161"/>
  <c r="O107" i="161"/>
  <c r="BC107" i="161"/>
  <c r="AS107" i="161"/>
  <c r="AH107" i="161"/>
  <c r="W107" i="161"/>
  <c r="M107" i="161"/>
  <c r="BA107" i="161"/>
  <c r="AP107" i="161"/>
  <c r="AE107" i="161"/>
  <c r="U107" i="161"/>
  <c r="J107" i="161"/>
  <c r="BJ91" i="161"/>
  <c r="BF91" i="161"/>
  <c r="BB91" i="161"/>
  <c r="AX91" i="161"/>
  <c r="AT91" i="161"/>
  <c r="AP91" i="161"/>
  <c r="AL91" i="161"/>
  <c r="AH91" i="161"/>
  <c r="AD91" i="161"/>
  <c r="Z91" i="161"/>
  <c r="V91" i="161"/>
  <c r="R91" i="161"/>
  <c r="N91" i="161"/>
  <c r="J91" i="161"/>
  <c r="AM107" i="161"/>
  <c r="AC107" i="161"/>
  <c r="AX107" i="161"/>
  <c r="BG91" i="161"/>
  <c r="BA91" i="161"/>
  <c r="AV91" i="161"/>
  <c r="AQ91" i="161"/>
  <c r="AK91" i="161"/>
  <c r="AF91" i="161"/>
  <c r="AA91" i="161"/>
  <c r="U91" i="161"/>
  <c r="P91" i="161"/>
  <c r="K91" i="161"/>
  <c r="R107" i="161"/>
  <c r="BH91" i="161"/>
  <c r="AZ91" i="161"/>
  <c r="AS91" i="161"/>
  <c r="AM91" i="161"/>
  <c r="AE91" i="161"/>
  <c r="X91" i="161"/>
  <c r="Q91" i="161"/>
  <c r="I91" i="161"/>
  <c r="BE91" i="161"/>
  <c r="AY91" i="161"/>
  <c r="AR91" i="161"/>
  <c r="AJ91" i="161"/>
  <c r="AC91" i="161"/>
  <c r="W91" i="161"/>
  <c r="O91" i="161"/>
  <c r="H91" i="161"/>
  <c r="BD91" i="161"/>
  <c r="AW91" i="161"/>
  <c r="AO91" i="161"/>
  <c r="AI91" i="161"/>
  <c r="AB91" i="161"/>
  <c r="T91" i="161"/>
  <c r="M91" i="161"/>
  <c r="BI91" i="161"/>
  <c r="AG91" i="161"/>
  <c r="BC91" i="161"/>
  <c r="Y91" i="161"/>
  <c r="H78" i="161"/>
  <c r="AU91" i="161"/>
  <c r="S91" i="161"/>
  <c r="BI107" i="161"/>
  <c r="AN91" i="161"/>
  <c r="L91" i="161"/>
  <c r="H71" i="161"/>
  <c r="S78" i="161"/>
  <c r="S71" i="161"/>
  <c r="W78" i="161"/>
  <c r="W71" i="161"/>
  <c r="AA78" i="161"/>
  <c r="AA71" i="161"/>
  <c r="AE78" i="161"/>
  <c r="AE71" i="161"/>
  <c r="AI78" i="161"/>
  <c r="AI71" i="161"/>
  <c r="AM78" i="161"/>
  <c r="AM71" i="161"/>
  <c r="AQ78" i="161"/>
  <c r="AQ71" i="161"/>
  <c r="AU78" i="161"/>
  <c r="AU71" i="161"/>
  <c r="AY78" i="161"/>
  <c r="AY71" i="161"/>
  <c r="B21" i="161"/>
  <c r="BK54" i="161"/>
  <c r="BI108" i="161"/>
  <c r="BE108" i="161"/>
  <c r="BA108" i="161"/>
  <c r="AW108" i="161"/>
  <c r="AS108" i="161"/>
  <c r="AO108" i="161"/>
  <c r="AK108" i="161"/>
  <c r="AG108" i="161"/>
  <c r="AC108" i="161"/>
  <c r="Y108" i="161"/>
  <c r="U108" i="161"/>
  <c r="Q108" i="161"/>
  <c r="M108" i="161"/>
  <c r="I108" i="161"/>
  <c r="BH108" i="161"/>
  <c r="BC108" i="161"/>
  <c r="AX108" i="161"/>
  <c r="AR108" i="161"/>
  <c r="AM108" i="161"/>
  <c r="AH108" i="161"/>
  <c r="AB108" i="161"/>
  <c r="W108" i="161"/>
  <c r="R108" i="161"/>
  <c r="L108" i="161"/>
  <c r="BF108" i="161"/>
  <c r="AZ108" i="161"/>
  <c r="AU108" i="161"/>
  <c r="AP108" i="161"/>
  <c r="AJ108" i="161"/>
  <c r="AE108" i="161"/>
  <c r="Z108" i="161"/>
  <c r="T108" i="161"/>
  <c r="O108" i="161"/>
  <c r="J108" i="161"/>
  <c r="BD108" i="161"/>
  <c r="AT108" i="161"/>
  <c r="AI108" i="161"/>
  <c r="X108" i="161"/>
  <c r="N108" i="161"/>
  <c r="BB108" i="161"/>
  <c r="AQ108" i="161"/>
  <c r="AF108" i="161"/>
  <c r="V108" i="161"/>
  <c r="K108" i="161"/>
  <c r="BJ108" i="161"/>
  <c r="AY108" i="161"/>
  <c r="AN108" i="161"/>
  <c r="AD108" i="161"/>
  <c r="S108" i="161"/>
  <c r="BG92" i="161"/>
  <c r="BC92" i="161"/>
  <c r="AY92" i="161"/>
  <c r="AU92" i="161"/>
  <c r="AQ92" i="161"/>
  <c r="AM92" i="161"/>
  <c r="AI92" i="161"/>
  <c r="AE92" i="161"/>
  <c r="AA92" i="161"/>
  <c r="W92" i="161"/>
  <c r="S92" i="161"/>
  <c r="O92" i="161"/>
  <c r="K92" i="161"/>
  <c r="AA108" i="161"/>
  <c r="BG108" i="161"/>
  <c r="P108" i="161"/>
  <c r="AL108" i="161"/>
  <c r="BJ92" i="161"/>
  <c r="BE92" i="161"/>
  <c r="AZ92" i="161"/>
  <c r="AT92" i="161"/>
  <c r="AO92" i="161"/>
  <c r="AJ92" i="161"/>
  <c r="AD92" i="161"/>
  <c r="Y92" i="161"/>
  <c r="T92" i="161"/>
  <c r="N92" i="161"/>
  <c r="I92" i="161"/>
  <c r="BI92" i="161"/>
  <c r="BB92" i="161"/>
  <c r="AV92" i="161"/>
  <c r="AN92" i="161"/>
  <c r="AG92" i="161"/>
  <c r="Z92" i="161"/>
  <c r="R92" i="161"/>
  <c r="L92" i="161"/>
  <c r="BH92" i="161"/>
  <c r="BA92" i="161"/>
  <c r="AS92" i="161"/>
  <c r="AL92" i="161"/>
  <c r="AF92" i="161"/>
  <c r="X92" i="161"/>
  <c r="Q92" i="161"/>
  <c r="J92" i="161"/>
  <c r="AV108" i="161"/>
  <c r="BF92" i="161"/>
  <c r="AX92" i="161"/>
  <c r="AR92" i="161"/>
  <c r="AK92" i="161"/>
  <c r="AC92" i="161"/>
  <c r="V92" i="161"/>
  <c r="P92" i="161"/>
  <c r="AH92" i="161"/>
  <c r="I78" i="161"/>
  <c r="BD92" i="161"/>
  <c r="AB92" i="161"/>
  <c r="I71" i="161"/>
  <c r="AW92" i="161"/>
  <c r="U92" i="161"/>
  <c r="AP92" i="161"/>
  <c r="M92" i="161"/>
  <c r="P78" i="161"/>
  <c r="P71" i="161"/>
  <c r="T78" i="161"/>
  <c r="T71" i="161"/>
  <c r="X78" i="161"/>
  <c r="X71" i="161"/>
  <c r="AB78" i="161"/>
  <c r="AB71" i="161"/>
  <c r="AF78" i="161"/>
  <c r="AF71" i="161"/>
  <c r="AJ78" i="161"/>
  <c r="AJ71" i="161"/>
  <c r="AN78" i="161"/>
  <c r="AN71" i="161"/>
  <c r="AR78" i="161"/>
  <c r="AR71" i="161"/>
  <c r="AV78" i="161"/>
  <c r="AV71" i="161"/>
  <c r="BL54" i="161"/>
  <c r="J109" i="160"/>
  <c r="J95" i="160"/>
  <c r="I109" i="160"/>
  <c r="I95" i="160"/>
  <c r="L109" i="160"/>
  <c r="L95" i="160"/>
  <c r="I81" i="160"/>
  <c r="I74" i="160"/>
  <c r="K95" i="160"/>
  <c r="K109" i="160"/>
  <c r="J110" i="160"/>
  <c r="J96" i="160"/>
  <c r="J81" i="160"/>
  <c r="J74" i="160"/>
  <c r="L110" i="160"/>
  <c r="L96" i="160"/>
  <c r="K110" i="160"/>
  <c r="K96" i="160"/>
  <c r="B29" i="160"/>
  <c r="I107" i="160"/>
  <c r="I93" i="160"/>
  <c r="G81" i="160"/>
  <c r="G74" i="160"/>
  <c r="L107" i="160"/>
  <c r="H107" i="160"/>
  <c r="L93" i="160"/>
  <c r="H93" i="160"/>
  <c r="K107" i="160"/>
  <c r="G107" i="160"/>
  <c r="K93" i="160"/>
  <c r="G93" i="160"/>
  <c r="J107" i="160"/>
  <c r="J93" i="160"/>
  <c r="K111" i="160"/>
  <c r="K97" i="160"/>
  <c r="K81" i="160"/>
  <c r="K74" i="160"/>
  <c r="L97" i="160"/>
  <c r="L111" i="160"/>
  <c r="K108" i="160"/>
  <c r="K94" i="160"/>
  <c r="J108" i="160"/>
  <c r="J94" i="160"/>
  <c r="I108" i="160"/>
  <c r="I94" i="160"/>
  <c r="L94" i="160"/>
  <c r="H81" i="160"/>
  <c r="L108" i="160"/>
  <c r="H94" i="160"/>
  <c r="H74" i="160"/>
  <c r="H108" i="160"/>
  <c r="L112" i="160"/>
  <c r="Q112" i="160" s="1"/>
  <c r="L98" i="160"/>
  <c r="Q98" i="160" s="1"/>
  <c r="L81" i="160"/>
  <c r="L74" i="160"/>
  <c r="B14" i="160"/>
  <c r="B15" i="160" s="1"/>
  <c r="R14" i="111"/>
  <c r="E85" i="159"/>
  <c r="D85" i="159"/>
  <c r="C85" i="159"/>
  <c r="B85" i="159"/>
  <c r="G81" i="159"/>
  <c r="E78" i="159"/>
  <c r="D78" i="159"/>
  <c r="C78" i="159"/>
  <c r="B78" i="159"/>
  <c r="K74" i="159"/>
  <c r="G74" i="159"/>
  <c r="F63" i="159"/>
  <c r="G63" i="159" s="1"/>
  <c r="H63" i="159" s="1"/>
  <c r="I63" i="159" s="1"/>
  <c r="J63" i="159" s="1"/>
  <c r="K63" i="159" s="1"/>
  <c r="L63" i="159" s="1"/>
  <c r="M63" i="159" s="1"/>
  <c r="N63" i="159" s="1"/>
  <c r="O63" i="159" s="1"/>
  <c r="D63" i="159"/>
  <c r="C63" i="159"/>
  <c r="B63" i="159"/>
  <c r="Q58" i="159"/>
  <c r="E28" i="159"/>
  <c r="D28" i="159"/>
  <c r="C28" i="159"/>
  <c r="B28" i="159"/>
  <c r="E27" i="159"/>
  <c r="D27" i="159"/>
  <c r="C27" i="159"/>
  <c r="B27" i="159"/>
  <c r="B29" i="159" s="1"/>
  <c r="L21" i="159"/>
  <c r="K21" i="159"/>
  <c r="J21" i="159"/>
  <c r="I21" i="159"/>
  <c r="I81" i="159" s="1"/>
  <c r="H21" i="159"/>
  <c r="G21" i="159"/>
  <c r="L9" i="159"/>
  <c r="J9" i="159"/>
  <c r="I9" i="159"/>
  <c r="H9" i="159"/>
  <c r="G9" i="159"/>
  <c r="E9" i="159"/>
  <c r="D9" i="159"/>
  <c r="C9" i="159"/>
  <c r="B9" i="159"/>
  <c r="B4" i="159"/>
  <c r="B3" i="159"/>
  <c r="L107" i="159" s="1"/>
  <c r="B2" i="159"/>
  <c r="Q111" i="160" l="1"/>
  <c r="P7" i="113"/>
  <c r="P50" i="162"/>
  <c r="P41" i="113"/>
  <c r="Q25" i="162"/>
  <c r="Q12" i="162"/>
  <c r="Q37" i="162"/>
  <c r="Q37" i="113" s="1"/>
  <c r="Q28" i="162"/>
  <c r="Q23" i="162"/>
  <c r="Q23" i="113" s="1"/>
  <c r="Q16" i="162"/>
  <c r="Q16" i="113" s="1"/>
  <c r="Q31" i="162"/>
  <c r="Q17" i="162"/>
  <c r="Q17" i="113" s="1"/>
  <c r="Q46" i="162"/>
  <c r="R46" i="162" s="1"/>
  <c r="Q20" i="162"/>
  <c r="Q13" i="162"/>
  <c r="Q13" i="113" s="1"/>
  <c r="Q6" i="162"/>
  <c r="Q43" i="162"/>
  <c r="R43" i="162" s="1"/>
  <c r="Q41" i="162"/>
  <c r="Q41" i="113" s="1"/>
  <c r="Q40" i="162"/>
  <c r="Q38" i="162"/>
  <c r="Q38" i="113" s="1"/>
  <c r="Q10" i="162"/>
  <c r="Q10" i="113" s="1"/>
  <c r="Q14" i="162"/>
  <c r="Q14" i="113" s="1"/>
  <c r="N13" i="161" s="1"/>
  <c r="Q35" i="162"/>
  <c r="Q34" i="162"/>
  <c r="Q32" i="162"/>
  <c r="Q9" i="162"/>
  <c r="Q7" i="162"/>
  <c r="Q19" i="162"/>
  <c r="Q19" i="113" s="1"/>
  <c r="Q22" i="162"/>
  <c r="Q22" i="113" s="1"/>
  <c r="Q29" i="162"/>
  <c r="Q29" i="113" s="1"/>
  <c r="Q26" i="162"/>
  <c r="Q44" i="162"/>
  <c r="R44" i="162" s="1"/>
  <c r="Q47" i="162"/>
  <c r="R47" i="162" s="1"/>
  <c r="P13" i="113"/>
  <c r="R13" i="162"/>
  <c r="P14" i="113"/>
  <c r="M13" i="161" s="1"/>
  <c r="P38" i="113"/>
  <c r="P22" i="113"/>
  <c r="R22" i="162"/>
  <c r="P10" i="113"/>
  <c r="P6" i="113"/>
  <c r="P49" i="162"/>
  <c r="Q108" i="160"/>
  <c r="Q109" i="160"/>
  <c r="G13" i="120"/>
  <c r="G13" i="161"/>
  <c r="K13" i="120"/>
  <c r="K13" i="161"/>
  <c r="H13" i="161"/>
  <c r="H13" i="120"/>
  <c r="L13" i="161"/>
  <c r="L13" i="120"/>
  <c r="I13" i="161"/>
  <c r="I13" i="120"/>
  <c r="J13" i="120"/>
  <c r="J13" i="161"/>
  <c r="B13" i="161"/>
  <c r="B15" i="161" s="1"/>
  <c r="C11" i="161" s="1"/>
  <c r="B13" i="120"/>
  <c r="F13" i="161"/>
  <c r="F13" i="120"/>
  <c r="E13" i="161"/>
  <c r="E14" i="161" s="1"/>
  <c r="E13" i="120"/>
  <c r="D13" i="161"/>
  <c r="D14" i="161" s="1"/>
  <c r="D20" i="161" s="1"/>
  <c r="N20" i="161" s="1"/>
  <c r="D13" i="120"/>
  <c r="C13" i="161"/>
  <c r="C13" i="120"/>
  <c r="BN91" i="161"/>
  <c r="BN107" i="161"/>
  <c r="BD78" i="161"/>
  <c r="BD71" i="161"/>
  <c r="BN110" i="161"/>
  <c r="BN94" i="161"/>
  <c r="BJ98" i="161"/>
  <c r="BJ33" i="161" s="1"/>
  <c r="BE98" i="161"/>
  <c r="BE33" i="161" s="1"/>
  <c r="BC114" i="161"/>
  <c r="BD114" i="161"/>
  <c r="BI114" i="161"/>
  <c r="BN109" i="161"/>
  <c r="BN105" i="161"/>
  <c r="BN108" i="161"/>
  <c r="B55" i="161"/>
  <c r="B22" i="161"/>
  <c r="C19" i="161"/>
  <c r="B98" i="161"/>
  <c r="B33" i="161" s="1"/>
  <c r="BN85" i="161"/>
  <c r="BC98" i="161"/>
  <c r="BC33" i="161" s="1"/>
  <c r="BD98" i="161"/>
  <c r="BD33" i="161" s="1"/>
  <c r="BI98" i="161"/>
  <c r="BI33" i="161" s="1"/>
  <c r="BG114" i="161"/>
  <c r="BH114" i="161"/>
  <c r="BJ114" i="161"/>
  <c r="BN93" i="161"/>
  <c r="BN92" i="161"/>
  <c r="BN90" i="161"/>
  <c r="BD34" i="161" s="1"/>
  <c r="B80" i="161"/>
  <c r="BG98" i="161"/>
  <c r="BG33" i="161" s="1"/>
  <c r="BH98" i="161"/>
  <c r="BH33" i="161" s="1"/>
  <c r="B114" i="161"/>
  <c r="BN101" i="161"/>
  <c r="BN89" i="161"/>
  <c r="BN106" i="161"/>
  <c r="BO90" i="161" s="1"/>
  <c r="B73" i="161"/>
  <c r="BF98" i="161"/>
  <c r="BF33" i="161" s="1"/>
  <c r="BF114" i="161"/>
  <c r="BE114" i="161"/>
  <c r="R16" i="161"/>
  <c r="R15" i="161"/>
  <c r="S11" i="161" s="1"/>
  <c r="B21" i="160"/>
  <c r="Q96" i="160"/>
  <c r="Q107" i="160"/>
  <c r="Q110" i="160"/>
  <c r="B16" i="160"/>
  <c r="Q94" i="160"/>
  <c r="Q97" i="160"/>
  <c r="Q93" i="160"/>
  <c r="C26" i="160"/>
  <c r="B30" i="160"/>
  <c r="Q95" i="160"/>
  <c r="B30" i="159"/>
  <c r="C26" i="159"/>
  <c r="K97" i="159"/>
  <c r="H93" i="159"/>
  <c r="K110" i="159"/>
  <c r="K96" i="159"/>
  <c r="J96" i="159"/>
  <c r="J81" i="159"/>
  <c r="L110" i="159"/>
  <c r="J110" i="159"/>
  <c r="L96" i="159"/>
  <c r="J74" i="159"/>
  <c r="L108" i="159"/>
  <c r="H108" i="159"/>
  <c r="L94" i="159"/>
  <c r="H94" i="159"/>
  <c r="H81" i="159"/>
  <c r="H74" i="159"/>
  <c r="I94" i="159"/>
  <c r="K108" i="159"/>
  <c r="J108" i="159"/>
  <c r="K94" i="159"/>
  <c r="I108" i="159"/>
  <c r="J94" i="159"/>
  <c r="L81" i="159"/>
  <c r="L74" i="159"/>
  <c r="L112" i="159"/>
  <c r="Q112" i="159" s="1"/>
  <c r="L98" i="159"/>
  <c r="Q98" i="159" s="1"/>
  <c r="K109" i="159"/>
  <c r="K95" i="159"/>
  <c r="I95" i="159"/>
  <c r="I74" i="159"/>
  <c r="L109" i="159"/>
  <c r="J109" i="159"/>
  <c r="L95" i="159"/>
  <c r="I109" i="159"/>
  <c r="J95" i="159"/>
  <c r="G107" i="159"/>
  <c r="J107" i="159"/>
  <c r="J93" i="159"/>
  <c r="L111" i="159"/>
  <c r="L97" i="159"/>
  <c r="K81" i="159"/>
  <c r="K93" i="159"/>
  <c r="I107" i="159"/>
  <c r="G93" i="159"/>
  <c r="L93" i="159"/>
  <c r="K107" i="159"/>
  <c r="I93" i="159"/>
  <c r="H107" i="159"/>
  <c r="K111" i="159"/>
  <c r="H10" i="3"/>
  <c r="N71" i="161" l="1"/>
  <c r="N78" i="161"/>
  <c r="R16" i="162"/>
  <c r="R17" i="162"/>
  <c r="R29" i="162"/>
  <c r="N13" i="120"/>
  <c r="R14" i="162"/>
  <c r="R37" i="162"/>
  <c r="R41" i="162"/>
  <c r="M13" i="120"/>
  <c r="Q34" i="113"/>
  <c r="R34" i="162"/>
  <c r="Q6" i="113"/>
  <c r="Q49" i="162"/>
  <c r="Q28" i="113"/>
  <c r="R28" i="162"/>
  <c r="R14" i="113"/>
  <c r="Q26" i="113"/>
  <c r="R26" i="162"/>
  <c r="Q7" i="113"/>
  <c r="Q50" i="162"/>
  <c r="R7" i="162"/>
  <c r="Q35" i="113"/>
  <c r="R35" i="162"/>
  <c r="Q40" i="113"/>
  <c r="R40" i="162"/>
  <c r="Q31" i="113"/>
  <c r="R31" i="162"/>
  <c r="R6" i="162"/>
  <c r="R10" i="162"/>
  <c r="R38" i="162"/>
  <c r="R19" i="162"/>
  <c r="Q9" i="113"/>
  <c r="R9" i="162"/>
  <c r="Q20" i="113"/>
  <c r="R20" i="162"/>
  <c r="Q12" i="113"/>
  <c r="R12" i="162"/>
  <c r="R23" i="162"/>
  <c r="Q32" i="113"/>
  <c r="R32" i="162"/>
  <c r="Q25" i="113"/>
  <c r="R25" i="162"/>
  <c r="B16" i="161"/>
  <c r="Q110" i="159"/>
  <c r="BO104" i="161"/>
  <c r="E20" i="161"/>
  <c r="O20" i="161" s="1"/>
  <c r="M103" i="161"/>
  <c r="BO103" i="161"/>
  <c r="L103" i="161"/>
  <c r="M87" i="161"/>
  <c r="D87" i="161"/>
  <c r="K87" i="161"/>
  <c r="J87" i="161"/>
  <c r="D71" i="161"/>
  <c r="I103" i="161"/>
  <c r="G103" i="161"/>
  <c r="K103" i="161"/>
  <c r="D103" i="161"/>
  <c r="I87" i="161"/>
  <c r="G87" i="161"/>
  <c r="D78" i="161"/>
  <c r="F87" i="161"/>
  <c r="E103" i="161"/>
  <c r="F103" i="161"/>
  <c r="E87" i="161"/>
  <c r="L87" i="161"/>
  <c r="J103" i="161"/>
  <c r="H103" i="161"/>
  <c r="H87" i="161"/>
  <c r="C14" i="161"/>
  <c r="C15" i="161" s="1"/>
  <c r="D11" i="161" s="1"/>
  <c r="BN13" i="161"/>
  <c r="S15" i="161"/>
  <c r="T11" i="161" s="1"/>
  <c r="BE40" i="161"/>
  <c r="B40" i="161"/>
  <c r="BG40" i="161"/>
  <c r="BJ54" i="161"/>
  <c r="BG54" i="161"/>
  <c r="BH40" i="161"/>
  <c r="BI54" i="161"/>
  <c r="BD54" i="161"/>
  <c r="BC54" i="161"/>
  <c r="B54" i="161"/>
  <c r="B35" i="161"/>
  <c r="BC40" i="161"/>
  <c r="BE54" i="161"/>
  <c r="BH54" i="161"/>
  <c r="BF40" i="161"/>
  <c r="BF54" i="161"/>
  <c r="BJ40" i="161"/>
  <c r="BI40" i="161"/>
  <c r="BD40" i="161"/>
  <c r="C29" i="160"/>
  <c r="D26" i="160" s="1"/>
  <c r="B17" i="160"/>
  <c r="C12" i="160"/>
  <c r="J102" i="160"/>
  <c r="F102" i="160"/>
  <c r="B102" i="160"/>
  <c r="K88" i="160"/>
  <c r="G88" i="160"/>
  <c r="C88" i="160"/>
  <c r="I102" i="160"/>
  <c r="E102" i="160"/>
  <c r="J88" i="160"/>
  <c r="F88" i="160"/>
  <c r="B88" i="160"/>
  <c r="B81" i="160"/>
  <c r="B74" i="160"/>
  <c r="L102" i="160"/>
  <c r="H102" i="160"/>
  <c r="D102" i="160"/>
  <c r="I88" i="160"/>
  <c r="E88" i="160"/>
  <c r="G102" i="160"/>
  <c r="H88" i="160"/>
  <c r="C102" i="160"/>
  <c r="D88" i="160"/>
  <c r="K102" i="160"/>
  <c r="B22" i="160"/>
  <c r="Q109" i="159"/>
  <c r="Q95" i="159"/>
  <c r="Q94" i="159"/>
  <c r="Q111" i="159"/>
  <c r="C29" i="159"/>
  <c r="D26" i="159" s="1"/>
  <c r="Q93" i="159"/>
  <c r="Q107" i="159"/>
  <c r="Q108" i="159"/>
  <c r="Q96" i="159"/>
  <c r="Q97" i="159"/>
  <c r="S12" i="152"/>
  <c r="R11" i="152"/>
  <c r="BL114" i="158"/>
  <c r="BO104" i="158"/>
  <c r="BL98" i="158"/>
  <c r="C82" i="158"/>
  <c r="B82" i="158"/>
  <c r="BL81" i="158"/>
  <c r="BL82" i="158" s="1"/>
  <c r="BK81" i="158"/>
  <c r="BK82" i="158" s="1"/>
  <c r="BJ81" i="158"/>
  <c r="BJ82" i="158" s="1"/>
  <c r="BI81" i="158"/>
  <c r="BI82" i="158" s="1"/>
  <c r="BH81" i="158"/>
  <c r="BH82" i="158" s="1"/>
  <c r="BG81" i="158"/>
  <c r="BG82" i="158" s="1"/>
  <c r="BF81" i="158"/>
  <c r="BF82" i="158" s="1"/>
  <c r="BE81" i="158"/>
  <c r="BE82" i="158" s="1"/>
  <c r="BD81" i="158"/>
  <c r="BD82" i="158" s="1"/>
  <c r="BC81" i="158"/>
  <c r="BC82" i="158" s="1"/>
  <c r="BB81" i="158"/>
  <c r="BB82" i="158" s="1"/>
  <c r="BA81" i="158"/>
  <c r="BA82" i="158" s="1"/>
  <c r="AZ81" i="158"/>
  <c r="AZ82" i="158" s="1"/>
  <c r="AY81" i="158"/>
  <c r="AY82" i="158" s="1"/>
  <c r="AX81" i="158"/>
  <c r="AX82" i="158" s="1"/>
  <c r="AW81" i="158"/>
  <c r="AW82" i="158" s="1"/>
  <c r="AV81" i="158"/>
  <c r="AV82" i="158" s="1"/>
  <c r="AU81" i="158"/>
  <c r="AU82" i="158" s="1"/>
  <c r="AT81" i="158"/>
  <c r="AT82" i="158" s="1"/>
  <c r="AS81" i="158"/>
  <c r="AS82" i="158" s="1"/>
  <c r="AR81" i="158"/>
  <c r="AR82" i="158" s="1"/>
  <c r="AQ81" i="158"/>
  <c r="AQ82" i="158" s="1"/>
  <c r="AP81" i="158"/>
  <c r="AP82" i="158" s="1"/>
  <c r="AE81" i="158"/>
  <c r="AE82" i="158" s="1"/>
  <c r="AA81" i="158"/>
  <c r="AA82" i="158" s="1"/>
  <c r="E81" i="158"/>
  <c r="E82" i="158" s="1"/>
  <c r="D81" i="158"/>
  <c r="BJ75" i="158"/>
  <c r="BI75" i="158"/>
  <c r="BH75" i="158"/>
  <c r="BG75" i="158"/>
  <c r="BF75" i="158"/>
  <c r="BE75" i="158"/>
  <c r="BD75" i="158"/>
  <c r="BC75" i="158"/>
  <c r="BB75" i="158"/>
  <c r="BA75" i="158"/>
  <c r="AZ75" i="158"/>
  <c r="AY75" i="158"/>
  <c r="AX75" i="158"/>
  <c r="AW75" i="158"/>
  <c r="AV75" i="158"/>
  <c r="AU75" i="158"/>
  <c r="AT75" i="158"/>
  <c r="AS75" i="158"/>
  <c r="AR75" i="158"/>
  <c r="AQ75" i="158"/>
  <c r="AP75" i="158"/>
  <c r="AE75" i="158"/>
  <c r="AA75" i="158"/>
  <c r="E75" i="158"/>
  <c r="D75" i="158"/>
  <c r="C75" i="158"/>
  <c r="B75" i="158"/>
  <c r="D60" i="158"/>
  <c r="E60" i="158" s="1"/>
  <c r="F60" i="158" s="1"/>
  <c r="G60" i="158" s="1"/>
  <c r="H60" i="158" s="1"/>
  <c r="I60" i="158" s="1"/>
  <c r="J60" i="158" s="1"/>
  <c r="K60" i="158" s="1"/>
  <c r="L60" i="158" s="1"/>
  <c r="M60" i="158" s="1"/>
  <c r="N60" i="158" s="1"/>
  <c r="O60" i="158" s="1"/>
  <c r="P60" i="158" s="1"/>
  <c r="Q60" i="158" s="1"/>
  <c r="R60" i="158" s="1"/>
  <c r="S60" i="158" s="1"/>
  <c r="T60" i="158" s="1"/>
  <c r="U60" i="158" s="1"/>
  <c r="V60" i="158" s="1"/>
  <c r="W60" i="158" s="1"/>
  <c r="X60" i="158" s="1"/>
  <c r="Y60" i="158" s="1"/>
  <c r="Z60" i="158" s="1"/>
  <c r="AA60" i="158" s="1"/>
  <c r="AB60" i="158" s="1"/>
  <c r="AC60" i="158" s="1"/>
  <c r="AD60" i="158" s="1"/>
  <c r="AE60" i="158" s="1"/>
  <c r="AF60" i="158" s="1"/>
  <c r="AG60" i="158" s="1"/>
  <c r="AH60" i="158" s="1"/>
  <c r="AI60" i="158" s="1"/>
  <c r="AJ60" i="158" s="1"/>
  <c r="AK60" i="158" s="1"/>
  <c r="AL60" i="158" s="1"/>
  <c r="AM60" i="158" s="1"/>
  <c r="AN60" i="158" s="1"/>
  <c r="AO60" i="158" s="1"/>
  <c r="AP60" i="158" s="1"/>
  <c r="AQ60" i="158" s="1"/>
  <c r="AR60" i="158" s="1"/>
  <c r="AS60" i="158" s="1"/>
  <c r="AT60" i="158" s="1"/>
  <c r="AU60" i="158" s="1"/>
  <c r="AV60" i="158" s="1"/>
  <c r="AW60" i="158" s="1"/>
  <c r="AX60" i="158" s="1"/>
  <c r="AY60" i="158" s="1"/>
  <c r="AZ60" i="158" s="1"/>
  <c r="BA60" i="158" s="1"/>
  <c r="BB60" i="158" s="1"/>
  <c r="BC60" i="158" s="1"/>
  <c r="BD60" i="158" s="1"/>
  <c r="BE60" i="158" s="1"/>
  <c r="BF60" i="158" s="1"/>
  <c r="BG60" i="158" s="1"/>
  <c r="BH60" i="158" s="1"/>
  <c r="BI60" i="158" s="1"/>
  <c r="BJ60" i="158" s="1"/>
  <c r="BK60" i="158" s="1"/>
  <c r="BL60" i="158" s="1"/>
  <c r="C60" i="158"/>
  <c r="B60" i="158"/>
  <c r="BL33" i="158"/>
  <c r="BL54" i="158" s="1"/>
  <c r="BL27" i="158"/>
  <c r="BK27" i="158"/>
  <c r="BJ27" i="158"/>
  <c r="BI27" i="158"/>
  <c r="BH27" i="158"/>
  <c r="BG27" i="158"/>
  <c r="BF27" i="158"/>
  <c r="BE27" i="158"/>
  <c r="BD27" i="158"/>
  <c r="BC27" i="158"/>
  <c r="BB27" i="158"/>
  <c r="BA27" i="158"/>
  <c r="AZ27" i="158"/>
  <c r="AY27" i="158"/>
  <c r="AX27" i="158"/>
  <c r="AW27" i="158"/>
  <c r="AV27" i="158"/>
  <c r="AU27" i="158"/>
  <c r="AT27" i="158"/>
  <c r="AS27" i="158"/>
  <c r="AR27" i="158"/>
  <c r="AQ27" i="158"/>
  <c r="AP27" i="158"/>
  <c r="AE27" i="158"/>
  <c r="AA27" i="158"/>
  <c r="E27" i="158"/>
  <c r="C27" i="158"/>
  <c r="B27" i="158"/>
  <c r="BL26" i="158"/>
  <c r="BL40" i="158" s="1"/>
  <c r="BK26" i="158"/>
  <c r="BJ26" i="158"/>
  <c r="BI26" i="158"/>
  <c r="BH26" i="158"/>
  <c r="BG26" i="158"/>
  <c r="BF26" i="158"/>
  <c r="BE26" i="158"/>
  <c r="BD26" i="158"/>
  <c r="BC26" i="158"/>
  <c r="BB26" i="158"/>
  <c r="BA26" i="158"/>
  <c r="AZ26" i="158"/>
  <c r="AY26" i="158"/>
  <c r="AX26" i="158"/>
  <c r="AW26" i="158"/>
  <c r="AV26" i="158"/>
  <c r="AU26" i="158"/>
  <c r="AT26" i="158"/>
  <c r="AS26" i="158"/>
  <c r="AR26" i="158"/>
  <c r="AQ26" i="158"/>
  <c r="AP26" i="158"/>
  <c r="AE26" i="158"/>
  <c r="AA26" i="158"/>
  <c r="E26" i="158"/>
  <c r="D26" i="158"/>
  <c r="C26" i="158"/>
  <c r="B26" i="158"/>
  <c r="BJ20" i="158"/>
  <c r="BF20" i="158"/>
  <c r="BB20" i="158"/>
  <c r="AX20" i="158"/>
  <c r="AW20" i="158"/>
  <c r="AV20" i="158"/>
  <c r="AU20" i="158"/>
  <c r="AT20" i="158"/>
  <c r="AS20" i="158"/>
  <c r="AR20" i="158"/>
  <c r="AQ20" i="158"/>
  <c r="AP20" i="158"/>
  <c r="AO20" i="158"/>
  <c r="AN20" i="158"/>
  <c r="AM20" i="158"/>
  <c r="AL20" i="158"/>
  <c r="AK20" i="158"/>
  <c r="AJ20" i="158"/>
  <c r="AI20" i="158"/>
  <c r="AH20" i="158"/>
  <c r="AG20" i="158"/>
  <c r="AF20" i="158"/>
  <c r="AE20" i="158"/>
  <c r="AD20" i="158"/>
  <c r="AC20" i="158"/>
  <c r="AB20" i="158"/>
  <c r="AA20" i="158"/>
  <c r="Z20" i="158"/>
  <c r="Y20" i="158"/>
  <c r="X20" i="158"/>
  <c r="W20" i="158"/>
  <c r="V20" i="158"/>
  <c r="U20" i="158"/>
  <c r="T20" i="158"/>
  <c r="S20" i="158"/>
  <c r="R20" i="158"/>
  <c r="Q20" i="158"/>
  <c r="P20" i="158"/>
  <c r="O20" i="158"/>
  <c r="N20" i="158"/>
  <c r="M20" i="158"/>
  <c r="L20" i="158"/>
  <c r="BI20" i="158" s="1"/>
  <c r="K20" i="158"/>
  <c r="J20" i="158"/>
  <c r="I20" i="158"/>
  <c r="H20" i="158"/>
  <c r="BE20" i="158" s="1"/>
  <c r="G20" i="158"/>
  <c r="E20" i="158"/>
  <c r="D20" i="158"/>
  <c r="BA20" i="158" s="1"/>
  <c r="C20" i="158"/>
  <c r="B20" i="158"/>
  <c r="L8" i="158"/>
  <c r="J8" i="158"/>
  <c r="I8" i="158"/>
  <c r="H8" i="158"/>
  <c r="G8" i="158"/>
  <c r="F8" i="158"/>
  <c r="E8" i="158"/>
  <c r="D8" i="158"/>
  <c r="C8" i="158"/>
  <c r="B8" i="158"/>
  <c r="B4" i="158"/>
  <c r="B2" i="158"/>
  <c r="BL114" i="157"/>
  <c r="BO104" i="157"/>
  <c r="BL98" i="157"/>
  <c r="BK82" i="157"/>
  <c r="AU82" i="157"/>
  <c r="AU27" i="157" s="1"/>
  <c r="AE82" i="157"/>
  <c r="AA82" i="157"/>
  <c r="C82" i="157"/>
  <c r="B82" i="157"/>
  <c r="BL81" i="157"/>
  <c r="BL82" i="157" s="1"/>
  <c r="BK81" i="157"/>
  <c r="BJ81" i="157"/>
  <c r="BJ82" i="157" s="1"/>
  <c r="BI81" i="157"/>
  <c r="BI82" i="157" s="1"/>
  <c r="BH81" i="157"/>
  <c r="BH82" i="157" s="1"/>
  <c r="BG81" i="157"/>
  <c r="BG82" i="157" s="1"/>
  <c r="BF81" i="157"/>
  <c r="BF82" i="157" s="1"/>
  <c r="BE81" i="157"/>
  <c r="BE82" i="157" s="1"/>
  <c r="BD81" i="157"/>
  <c r="BD82" i="157" s="1"/>
  <c r="BC81" i="157"/>
  <c r="BC82" i="157" s="1"/>
  <c r="BB81" i="157"/>
  <c r="BB82" i="157" s="1"/>
  <c r="BA81" i="157"/>
  <c r="BA82" i="157" s="1"/>
  <c r="AZ81" i="157"/>
  <c r="AZ82" i="157" s="1"/>
  <c r="AY81" i="157"/>
  <c r="AY82" i="157" s="1"/>
  <c r="AX81" i="157"/>
  <c r="AX82" i="157" s="1"/>
  <c r="AW81" i="157"/>
  <c r="AW82" i="157" s="1"/>
  <c r="AV81" i="157"/>
  <c r="AV82" i="157" s="1"/>
  <c r="AU81" i="157"/>
  <c r="AT81" i="157"/>
  <c r="AT82" i="157" s="1"/>
  <c r="AS81" i="157"/>
  <c r="AS82" i="157" s="1"/>
  <c r="AR81" i="157"/>
  <c r="AR82" i="157" s="1"/>
  <c r="AQ81" i="157"/>
  <c r="AQ82" i="157" s="1"/>
  <c r="AP81" i="157"/>
  <c r="AP82" i="157" s="1"/>
  <c r="AE81" i="157"/>
  <c r="AA81" i="157"/>
  <c r="E81" i="157"/>
  <c r="E82" i="157" s="1"/>
  <c r="D81" i="157"/>
  <c r="D82" i="157" s="1"/>
  <c r="BJ75" i="157"/>
  <c r="BI75" i="157"/>
  <c r="BH75" i="157"/>
  <c r="BG75" i="157"/>
  <c r="BF75" i="157"/>
  <c r="BE75" i="157"/>
  <c r="BD75" i="157"/>
  <c r="BC75" i="157"/>
  <c r="BB75" i="157"/>
  <c r="BA75" i="157"/>
  <c r="AZ75" i="157"/>
  <c r="AY75" i="157"/>
  <c r="AX75" i="157"/>
  <c r="AW75" i="157"/>
  <c r="AV75" i="157"/>
  <c r="AU75" i="157"/>
  <c r="AT75" i="157"/>
  <c r="AS75" i="157"/>
  <c r="AR75" i="157"/>
  <c r="AQ75" i="157"/>
  <c r="AP75" i="157"/>
  <c r="AE75" i="157"/>
  <c r="AA75" i="157"/>
  <c r="E75" i="157"/>
  <c r="D75" i="157"/>
  <c r="C75" i="157"/>
  <c r="B75" i="157"/>
  <c r="O60" i="157"/>
  <c r="P60" i="157" s="1"/>
  <c r="Q60" i="157" s="1"/>
  <c r="R60" i="157" s="1"/>
  <c r="S60" i="157" s="1"/>
  <c r="T60" i="157" s="1"/>
  <c r="U60" i="157" s="1"/>
  <c r="V60" i="157" s="1"/>
  <c r="W60" i="157" s="1"/>
  <c r="X60" i="157" s="1"/>
  <c r="Y60" i="157" s="1"/>
  <c r="Z60" i="157" s="1"/>
  <c r="AA60" i="157" s="1"/>
  <c r="AB60" i="157" s="1"/>
  <c r="AC60" i="157" s="1"/>
  <c r="AD60" i="157" s="1"/>
  <c r="AE60" i="157" s="1"/>
  <c r="AF60" i="157" s="1"/>
  <c r="AG60" i="157" s="1"/>
  <c r="AH60" i="157" s="1"/>
  <c r="AI60" i="157" s="1"/>
  <c r="AJ60" i="157" s="1"/>
  <c r="AK60" i="157" s="1"/>
  <c r="AL60" i="157" s="1"/>
  <c r="AM60" i="157" s="1"/>
  <c r="AN60" i="157" s="1"/>
  <c r="AO60" i="157" s="1"/>
  <c r="AP60" i="157" s="1"/>
  <c r="AQ60" i="157" s="1"/>
  <c r="AR60" i="157" s="1"/>
  <c r="AS60" i="157" s="1"/>
  <c r="AT60" i="157" s="1"/>
  <c r="AU60" i="157" s="1"/>
  <c r="AV60" i="157" s="1"/>
  <c r="AW60" i="157" s="1"/>
  <c r="AX60" i="157" s="1"/>
  <c r="AY60" i="157" s="1"/>
  <c r="AZ60" i="157" s="1"/>
  <c r="BA60" i="157" s="1"/>
  <c r="BB60" i="157" s="1"/>
  <c r="BC60" i="157" s="1"/>
  <c r="BD60" i="157" s="1"/>
  <c r="BE60" i="157" s="1"/>
  <c r="BF60" i="157" s="1"/>
  <c r="BG60" i="157" s="1"/>
  <c r="BH60" i="157" s="1"/>
  <c r="BI60" i="157" s="1"/>
  <c r="BJ60" i="157" s="1"/>
  <c r="BK60" i="157" s="1"/>
  <c r="BL60" i="157" s="1"/>
  <c r="G60" i="157"/>
  <c r="H60" i="157" s="1"/>
  <c r="I60" i="157" s="1"/>
  <c r="J60" i="157" s="1"/>
  <c r="K60" i="157" s="1"/>
  <c r="L60" i="157" s="1"/>
  <c r="M60" i="157" s="1"/>
  <c r="N60" i="157" s="1"/>
  <c r="E60" i="157"/>
  <c r="F60" i="157" s="1"/>
  <c r="D60" i="157"/>
  <c r="C60" i="157"/>
  <c r="B60" i="157"/>
  <c r="BL33" i="157"/>
  <c r="BL27" i="157"/>
  <c r="BK27" i="157"/>
  <c r="BJ27" i="157"/>
  <c r="BI27" i="157"/>
  <c r="BH27" i="157"/>
  <c r="BG27" i="157"/>
  <c r="BF27" i="157"/>
  <c r="BE27" i="157"/>
  <c r="BD27" i="157"/>
  <c r="BC27" i="157"/>
  <c r="BB27" i="157"/>
  <c r="BA27" i="157"/>
  <c r="AZ27" i="157"/>
  <c r="AY27" i="157"/>
  <c r="AX27" i="157"/>
  <c r="AW27" i="157"/>
  <c r="AV27" i="157"/>
  <c r="AT27" i="157"/>
  <c r="AS27" i="157"/>
  <c r="AR27" i="157"/>
  <c r="AQ27" i="157"/>
  <c r="AP27" i="157"/>
  <c r="AE27" i="157"/>
  <c r="AA27" i="157"/>
  <c r="E27" i="157"/>
  <c r="D27" i="157"/>
  <c r="C27" i="157"/>
  <c r="B27" i="157"/>
  <c r="BL26" i="157"/>
  <c r="BL40" i="157" s="1"/>
  <c r="BK26" i="157"/>
  <c r="BJ26" i="157"/>
  <c r="BI26" i="157"/>
  <c r="BH26" i="157"/>
  <c r="BG26" i="157"/>
  <c r="BF26" i="157"/>
  <c r="BE26" i="157"/>
  <c r="BD26" i="157"/>
  <c r="BC26" i="157"/>
  <c r="BB26" i="157"/>
  <c r="BA26" i="157"/>
  <c r="AZ26" i="157"/>
  <c r="AY26" i="157"/>
  <c r="AX26" i="157"/>
  <c r="AW26" i="157"/>
  <c r="AV26" i="157"/>
  <c r="AU26" i="157"/>
  <c r="AT26" i="157"/>
  <c r="AS26" i="157"/>
  <c r="AR26" i="157"/>
  <c r="AQ26" i="157"/>
  <c r="AP26" i="157"/>
  <c r="AE26" i="157"/>
  <c r="AA26" i="157"/>
  <c r="E26" i="157"/>
  <c r="D26" i="157"/>
  <c r="C26" i="157"/>
  <c r="B26" i="157"/>
  <c r="BK20" i="157"/>
  <c r="BK78" i="157" s="1"/>
  <c r="BI20" i="157"/>
  <c r="BG20" i="157"/>
  <c r="BE20" i="157"/>
  <c r="BA20" i="157"/>
  <c r="AY20" i="157"/>
  <c r="AY78" i="157" s="1"/>
  <c r="AX20" i="157"/>
  <c r="AW20" i="157"/>
  <c r="AV20" i="157"/>
  <c r="AU20" i="157"/>
  <c r="AT20" i="157"/>
  <c r="AS20" i="157"/>
  <c r="AR20" i="157"/>
  <c r="AQ20" i="157"/>
  <c r="AP20" i="157"/>
  <c r="AO20" i="157"/>
  <c r="AN20" i="157"/>
  <c r="AM20" i="157"/>
  <c r="AL20" i="157"/>
  <c r="AK20" i="157"/>
  <c r="AJ20" i="157"/>
  <c r="AI20" i="157"/>
  <c r="AH20" i="157"/>
  <c r="AG20" i="157"/>
  <c r="AF20" i="157"/>
  <c r="AE20" i="157"/>
  <c r="AD20" i="157"/>
  <c r="AD78" i="157" s="1"/>
  <c r="AC20" i="157"/>
  <c r="AB20" i="157"/>
  <c r="AA20" i="157"/>
  <c r="Z20" i="157"/>
  <c r="Y20" i="157"/>
  <c r="X20" i="157"/>
  <c r="W20" i="157"/>
  <c r="W71" i="157" s="1"/>
  <c r="V20" i="157"/>
  <c r="U20" i="157"/>
  <c r="T20" i="157"/>
  <c r="S20" i="157"/>
  <c r="R20" i="157"/>
  <c r="Q20" i="157"/>
  <c r="P20" i="157"/>
  <c r="O20" i="157"/>
  <c r="BL20" i="157" s="1"/>
  <c r="BL78" i="157" s="1"/>
  <c r="N20" i="157"/>
  <c r="M20" i="157"/>
  <c r="L20" i="157"/>
  <c r="K20" i="157"/>
  <c r="BH20" i="157" s="1"/>
  <c r="J20" i="157"/>
  <c r="I20" i="157"/>
  <c r="I71" i="157" s="1"/>
  <c r="H20" i="157"/>
  <c r="G20" i="157"/>
  <c r="BD20" i="157" s="1"/>
  <c r="E20" i="157"/>
  <c r="D20" i="157"/>
  <c r="C20" i="157"/>
  <c r="B20" i="157"/>
  <c r="O15" i="157"/>
  <c r="O16" i="157" s="1"/>
  <c r="L8" i="157"/>
  <c r="J8" i="157"/>
  <c r="I8" i="157"/>
  <c r="H8" i="157"/>
  <c r="G8" i="157"/>
  <c r="F8" i="157"/>
  <c r="E8" i="157"/>
  <c r="D8" i="157"/>
  <c r="C8" i="157"/>
  <c r="B8" i="157"/>
  <c r="B4" i="157"/>
  <c r="B2" i="157"/>
  <c r="BL114" i="156"/>
  <c r="BO104" i="156"/>
  <c r="BL98" i="156"/>
  <c r="BI82" i="156"/>
  <c r="BH82" i="156"/>
  <c r="BB82" i="156"/>
  <c r="AZ82" i="156"/>
  <c r="AX82" i="156"/>
  <c r="AT82" i="156"/>
  <c r="AR82" i="156"/>
  <c r="D82" i="156"/>
  <c r="C82" i="156"/>
  <c r="B82" i="156"/>
  <c r="BL81" i="156"/>
  <c r="BL82" i="156" s="1"/>
  <c r="BK81" i="156"/>
  <c r="BK82" i="156" s="1"/>
  <c r="BJ81" i="156"/>
  <c r="BJ82" i="156" s="1"/>
  <c r="BI81" i="156"/>
  <c r="BH81" i="156"/>
  <c r="BG81" i="156"/>
  <c r="BG82" i="156" s="1"/>
  <c r="BF81" i="156"/>
  <c r="BF82" i="156" s="1"/>
  <c r="BE81" i="156"/>
  <c r="BE82" i="156" s="1"/>
  <c r="BD81" i="156"/>
  <c r="BD82" i="156" s="1"/>
  <c r="BC81" i="156"/>
  <c r="BC82" i="156" s="1"/>
  <c r="BB81" i="156"/>
  <c r="BA81" i="156"/>
  <c r="BA82" i="156" s="1"/>
  <c r="AZ81" i="156"/>
  <c r="AY81" i="156"/>
  <c r="AY82" i="156" s="1"/>
  <c r="AX81" i="156"/>
  <c r="AW81" i="156"/>
  <c r="AW82" i="156" s="1"/>
  <c r="AV81" i="156"/>
  <c r="AV82" i="156" s="1"/>
  <c r="AU81" i="156"/>
  <c r="AU82" i="156" s="1"/>
  <c r="AT81" i="156"/>
  <c r="AS81" i="156"/>
  <c r="AS82" i="156" s="1"/>
  <c r="AR81" i="156"/>
  <c r="AQ81" i="156"/>
  <c r="AQ82" i="156" s="1"/>
  <c r="AP81" i="156"/>
  <c r="AP82" i="156" s="1"/>
  <c r="AE81" i="156"/>
  <c r="AE82" i="156" s="1"/>
  <c r="AA81" i="156"/>
  <c r="AA82" i="156" s="1"/>
  <c r="E81" i="156"/>
  <c r="E82" i="156" s="1"/>
  <c r="D81" i="156"/>
  <c r="BJ75" i="156"/>
  <c r="BI75" i="156"/>
  <c r="BH75" i="156"/>
  <c r="BG75" i="156"/>
  <c r="BF75" i="156"/>
  <c r="BE75" i="156"/>
  <c r="BD75" i="156"/>
  <c r="BC75" i="156"/>
  <c r="BB75" i="156"/>
  <c r="BA75" i="156"/>
  <c r="AZ75" i="156"/>
  <c r="AY75" i="156"/>
  <c r="AX75" i="156"/>
  <c r="AW75" i="156"/>
  <c r="AV75" i="156"/>
  <c r="AU75" i="156"/>
  <c r="AT75" i="156"/>
  <c r="AS75" i="156"/>
  <c r="AR75" i="156"/>
  <c r="AQ75" i="156"/>
  <c r="AP75" i="156"/>
  <c r="AE75" i="156"/>
  <c r="AA75" i="156"/>
  <c r="E75" i="156"/>
  <c r="D75" i="156"/>
  <c r="C75" i="156"/>
  <c r="B75" i="156"/>
  <c r="D60" i="156"/>
  <c r="E60" i="156" s="1"/>
  <c r="F60" i="156" s="1"/>
  <c r="G60" i="156" s="1"/>
  <c r="H60" i="156" s="1"/>
  <c r="I60" i="156" s="1"/>
  <c r="J60" i="156" s="1"/>
  <c r="K60" i="156" s="1"/>
  <c r="L60" i="156" s="1"/>
  <c r="M60" i="156" s="1"/>
  <c r="N60" i="156" s="1"/>
  <c r="O60" i="156" s="1"/>
  <c r="P60" i="156" s="1"/>
  <c r="Q60" i="156" s="1"/>
  <c r="R60" i="156" s="1"/>
  <c r="S60" i="156" s="1"/>
  <c r="T60" i="156" s="1"/>
  <c r="U60" i="156" s="1"/>
  <c r="V60" i="156" s="1"/>
  <c r="W60" i="156" s="1"/>
  <c r="X60" i="156" s="1"/>
  <c r="Y60" i="156" s="1"/>
  <c r="Z60" i="156" s="1"/>
  <c r="AA60" i="156" s="1"/>
  <c r="AB60" i="156" s="1"/>
  <c r="AC60" i="156" s="1"/>
  <c r="AD60" i="156" s="1"/>
  <c r="AE60" i="156" s="1"/>
  <c r="AF60" i="156" s="1"/>
  <c r="AG60" i="156" s="1"/>
  <c r="AH60" i="156" s="1"/>
  <c r="AI60" i="156" s="1"/>
  <c r="AJ60" i="156" s="1"/>
  <c r="AK60" i="156" s="1"/>
  <c r="AL60" i="156" s="1"/>
  <c r="AM60" i="156" s="1"/>
  <c r="AN60" i="156" s="1"/>
  <c r="AO60" i="156" s="1"/>
  <c r="AP60" i="156" s="1"/>
  <c r="AQ60" i="156" s="1"/>
  <c r="AR60" i="156" s="1"/>
  <c r="AS60" i="156" s="1"/>
  <c r="AT60" i="156" s="1"/>
  <c r="AU60" i="156" s="1"/>
  <c r="AV60" i="156" s="1"/>
  <c r="AW60" i="156" s="1"/>
  <c r="AX60" i="156" s="1"/>
  <c r="AY60" i="156" s="1"/>
  <c r="AZ60" i="156" s="1"/>
  <c r="BA60" i="156" s="1"/>
  <c r="BB60" i="156" s="1"/>
  <c r="BC60" i="156" s="1"/>
  <c r="BD60" i="156" s="1"/>
  <c r="BE60" i="156" s="1"/>
  <c r="BF60" i="156" s="1"/>
  <c r="BG60" i="156" s="1"/>
  <c r="BH60" i="156" s="1"/>
  <c r="BI60" i="156" s="1"/>
  <c r="BJ60" i="156" s="1"/>
  <c r="BK60" i="156" s="1"/>
  <c r="BL60" i="156" s="1"/>
  <c r="C60" i="156"/>
  <c r="B60" i="156"/>
  <c r="BL33" i="156"/>
  <c r="BL27" i="156"/>
  <c r="BK27" i="156"/>
  <c r="BJ27" i="156"/>
  <c r="BI27" i="156"/>
  <c r="BH27" i="156"/>
  <c r="BG27" i="156"/>
  <c r="BF27" i="156"/>
  <c r="BE27" i="156"/>
  <c r="BD27" i="156"/>
  <c r="BC27" i="156"/>
  <c r="BB27" i="156"/>
  <c r="BA27" i="156"/>
  <c r="AZ27" i="156"/>
  <c r="AY27" i="156"/>
  <c r="AX27" i="156"/>
  <c r="AW27" i="156"/>
  <c r="AV27" i="156"/>
  <c r="AU27" i="156"/>
  <c r="AT27" i="156"/>
  <c r="AS27" i="156"/>
  <c r="AR27" i="156"/>
  <c r="AQ27" i="156"/>
  <c r="AP27" i="156"/>
  <c r="AE27" i="156"/>
  <c r="AA27" i="156"/>
  <c r="E27" i="156"/>
  <c r="D27" i="156"/>
  <c r="C27" i="156"/>
  <c r="B27" i="156"/>
  <c r="BL26" i="156"/>
  <c r="BL40" i="156" s="1"/>
  <c r="BK26" i="156"/>
  <c r="BJ26" i="156"/>
  <c r="BI26" i="156"/>
  <c r="BH26" i="156"/>
  <c r="BG26" i="156"/>
  <c r="BF26" i="156"/>
  <c r="BE26" i="156"/>
  <c r="BD26" i="156"/>
  <c r="BC26" i="156"/>
  <c r="BB26" i="156"/>
  <c r="BA26" i="156"/>
  <c r="AZ26" i="156"/>
  <c r="AY26" i="156"/>
  <c r="AX26" i="156"/>
  <c r="AW26" i="156"/>
  <c r="AV26" i="156"/>
  <c r="AU26" i="156"/>
  <c r="AT26" i="156"/>
  <c r="AS26" i="156"/>
  <c r="AR26" i="156"/>
  <c r="AQ26" i="156"/>
  <c r="AP26" i="156"/>
  <c r="AE26" i="156"/>
  <c r="AA26" i="156"/>
  <c r="E26" i="156"/>
  <c r="D26" i="156"/>
  <c r="C26" i="156"/>
  <c r="B26" i="156"/>
  <c r="BI20" i="156"/>
  <c r="BE20" i="156"/>
  <c r="BA20" i="156"/>
  <c r="AX20" i="156"/>
  <c r="AW20" i="156"/>
  <c r="AV20" i="156"/>
  <c r="AU20" i="156"/>
  <c r="AT20" i="156"/>
  <c r="AS20" i="156"/>
  <c r="AR20" i="156"/>
  <c r="AQ20" i="156"/>
  <c r="AP20" i="156"/>
  <c r="AO20" i="156"/>
  <c r="AN20" i="156"/>
  <c r="AM20" i="156"/>
  <c r="AL20" i="156"/>
  <c r="AK20" i="156"/>
  <c r="AJ20" i="156"/>
  <c r="AI20" i="156"/>
  <c r="AH20" i="156"/>
  <c r="AG20" i="156"/>
  <c r="AF20" i="156"/>
  <c r="AE20" i="156"/>
  <c r="AD20" i="156"/>
  <c r="AC20" i="156"/>
  <c r="AB20" i="156"/>
  <c r="AA20" i="156"/>
  <c r="Z20" i="156"/>
  <c r="Y20" i="156"/>
  <c r="X20" i="156"/>
  <c r="W20" i="156"/>
  <c r="V20" i="156"/>
  <c r="U20" i="156"/>
  <c r="T20" i="156"/>
  <c r="S20" i="156"/>
  <c r="R20" i="156"/>
  <c r="Q20" i="156"/>
  <c r="P20" i="156"/>
  <c r="O20" i="156"/>
  <c r="BL20" i="156" s="1"/>
  <c r="BL78" i="156" s="1"/>
  <c r="N20" i="156"/>
  <c r="M20" i="156"/>
  <c r="L20" i="156"/>
  <c r="K20" i="156"/>
  <c r="BH20" i="156" s="1"/>
  <c r="J20" i="156"/>
  <c r="I20" i="156"/>
  <c r="H20" i="156"/>
  <c r="G20" i="156"/>
  <c r="BD20" i="156" s="1"/>
  <c r="E20" i="156"/>
  <c r="D20" i="156"/>
  <c r="C20" i="156"/>
  <c r="AZ20" i="156" s="1"/>
  <c r="B20" i="156"/>
  <c r="L8" i="156"/>
  <c r="J8" i="156"/>
  <c r="I8" i="156"/>
  <c r="H8" i="156"/>
  <c r="G8" i="156"/>
  <c r="F8" i="156"/>
  <c r="E8" i="156"/>
  <c r="D8" i="156"/>
  <c r="C8" i="156"/>
  <c r="B8" i="156"/>
  <c r="B4" i="156"/>
  <c r="B2" i="156"/>
  <c r="BL114" i="155"/>
  <c r="BO104" i="155"/>
  <c r="BL98" i="155"/>
  <c r="BK82" i="155"/>
  <c r="BG82" i="155"/>
  <c r="BE82" i="155"/>
  <c r="BC82" i="155"/>
  <c r="AU82" i="155"/>
  <c r="AQ82" i="155"/>
  <c r="AE82" i="155"/>
  <c r="C82" i="155"/>
  <c r="B82" i="155"/>
  <c r="BL81" i="155"/>
  <c r="BL82" i="155" s="1"/>
  <c r="BK81" i="155"/>
  <c r="BJ81" i="155"/>
  <c r="BJ82" i="155" s="1"/>
  <c r="BI81" i="155"/>
  <c r="BI82" i="155" s="1"/>
  <c r="BH81" i="155"/>
  <c r="BH82" i="155" s="1"/>
  <c r="BG81" i="155"/>
  <c r="BF81" i="155"/>
  <c r="BF82" i="155" s="1"/>
  <c r="BE81" i="155"/>
  <c r="BD81" i="155"/>
  <c r="BD82" i="155" s="1"/>
  <c r="BC81" i="155"/>
  <c r="BB81" i="155"/>
  <c r="BB82" i="155" s="1"/>
  <c r="BA81" i="155"/>
  <c r="BA82" i="155" s="1"/>
  <c r="AZ81" i="155"/>
  <c r="AZ82" i="155" s="1"/>
  <c r="AY81" i="155"/>
  <c r="AY82" i="155" s="1"/>
  <c r="AX81" i="155"/>
  <c r="AX82" i="155" s="1"/>
  <c r="AW81" i="155"/>
  <c r="AW82" i="155" s="1"/>
  <c r="AV81" i="155"/>
  <c r="AV82" i="155" s="1"/>
  <c r="AU81" i="155"/>
  <c r="AT81" i="155"/>
  <c r="AT82" i="155" s="1"/>
  <c r="AS81" i="155"/>
  <c r="AS82" i="155" s="1"/>
  <c r="AR81" i="155"/>
  <c r="AR82" i="155" s="1"/>
  <c r="AQ81" i="155"/>
  <c r="AP81" i="155"/>
  <c r="AP82" i="155" s="1"/>
  <c r="AE81" i="155"/>
  <c r="E81" i="155"/>
  <c r="E82" i="155" s="1"/>
  <c r="D81" i="155"/>
  <c r="BJ75" i="155"/>
  <c r="BI75" i="155"/>
  <c r="BH75" i="155"/>
  <c r="BG75" i="155"/>
  <c r="BF75" i="155"/>
  <c r="BE75" i="155"/>
  <c r="BD75" i="155"/>
  <c r="BC75" i="155"/>
  <c r="BB75" i="155"/>
  <c r="BA75" i="155"/>
  <c r="AZ75" i="155"/>
  <c r="AY75" i="155"/>
  <c r="AX75" i="155"/>
  <c r="AW75" i="155"/>
  <c r="AV75" i="155"/>
  <c r="AU75" i="155"/>
  <c r="AT75" i="155"/>
  <c r="AS75" i="155"/>
  <c r="AR75" i="155"/>
  <c r="AQ75" i="155"/>
  <c r="AP75" i="155"/>
  <c r="AE75" i="155"/>
  <c r="E75" i="155"/>
  <c r="D75" i="155"/>
  <c r="C75" i="155"/>
  <c r="B75" i="155"/>
  <c r="D60" i="155"/>
  <c r="E60" i="155" s="1"/>
  <c r="F60" i="155" s="1"/>
  <c r="G60" i="155" s="1"/>
  <c r="H60" i="155" s="1"/>
  <c r="I60" i="155" s="1"/>
  <c r="J60" i="155" s="1"/>
  <c r="K60" i="155" s="1"/>
  <c r="L60" i="155" s="1"/>
  <c r="M60" i="155" s="1"/>
  <c r="N60" i="155" s="1"/>
  <c r="O60" i="155" s="1"/>
  <c r="P60" i="155" s="1"/>
  <c r="Q60" i="155" s="1"/>
  <c r="R60" i="155" s="1"/>
  <c r="S60" i="155" s="1"/>
  <c r="T60" i="155" s="1"/>
  <c r="U60" i="155" s="1"/>
  <c r="V60" i="155" s="1"/>
  <c r="W60" i="155" s="1"/>
  <c r="X60" i="155" s="1"/>
  <c r="Y60" i="155" s="1"/>
  <c r="Z60" i="155" s="1"/>
  <c r="AA60" i="155" s="1"/>
  <c r="AB60" i="155" s="1"/>
  <c r="AC60" i="155" s="1"/>
  <c r="AD60" i="155" s="1"/>
  <c r="AE60" i="155" s="1"/>
  <c r="AF60" i="155" s="1"/>
  <c r="AG60" i="155" s="1"/>
  <c r="AH60" i="155" s="1"/>
  <c r="AI60" i="155" s="1"/>
  <c r="AJ60" i="155" s="1"/>
  <c r="AK60" i="155" s="1"/>
  <c r="AL60" i="155" s="1"/>
  <c r="AM60" i="155" s="1"/>
  <c r="AN60" i="155" s="1"/>
  <c r="AO60" i="155" s="1"/>
  <c r="AP60" i="155" s="1"/>
  <c r="AQ60" i="155" s="1"/>
  <c r="AR60" i="155" s="1"/>
  <c r="AS60" i="155" s="1"/>
  <c r="AT60" i="155" s="1"/>
  <c r="AU60" i="155" s="1"/>
  <c r="AV60" i="155" s="1"/>
  <c r="AW60" i="155" s="1"/>
  <c r="AX60" i="155" s="1"/>
  <c r="AY60" i="155" s="1"/>
  <c r="AZ60" i="155" s="1"/>
  <c r="BA60" i="155" s="1"/>
  <c r="BB60" i="155" s="1"/>
  <c r="BC60" i="155" s="1"/>
  <c r="BD60" i="155" s="1"/>
  <c r="BE60" i="155" s="1"/>
  <c r="BF60" i="155" s="1"/>
  <c r="BG60" i="155" s="1"/>
  <c r="BH60" i="155" s="1"/>
  <c r="BI60" i="155" s="1"/>
  <c r="BJ60" i="155" s="1"/>
  <c r="BK60" i="155" s="1"/>
  <c r="BL60" i="155" s="1"/>
  <c r="C60" i="155"/>
  <c r="B60" i="155"/>
  <c r="BL33" i="155"/>
  <c r="BL27" i="155"/>
  <c r="BK27" i="155"/>
  <c r="BJ27" i="155"/>
  <c r="BI27" i="155"/>
  <c r="BH27" i="155"/>
  <c r="BG27" i="155"/>
  <c r="BF27" i="155"/>
  <c r="BE27" i="155"/>
  <c r="BD27" i="155"/>
  <c r="BC27" i="155"/>
  <c r="BB27" i="155"/>
  <c r="BA27" i="155"/>
  <c r="AZ27" i="155"/>
  <c r="AY27" i="155"/>
  <c r="AX27" i="155"/>
  <c r="AW27" i="155"/>
  <c r="AV27" i="155"/>
  <c r="AU27" i="155"/>
  <c r="AT27" i="155"/>
  <c r="AS27" i="155"/>
  <c r="AR27" i="155"/>
  <c r="AQ27" i="155"/>
  <c r="AP27" i="155"/>
  <c r="AE27" i="155"/>
  <c r="E27" i="155"/>
  <c r="C27" i="155"/>
  <c r="B27" i="155"/>
  <c r="BL26" i="155"/>
  <c r="BL40" i="155" s="1"/>
  <c r="BK26" i="155"/>
  <c r="BJ26" i="155"/>
  <c r="BI26" i="155"/>
  <c r="BH26" i="155"/>
  <c r="BG26" i="155"/>
  <c r="BF26" i="155"/>
  <c r="BE26" i="155"/>
  <c r="BD26" i="155"/>
  <c r="BC26" i="155"/>
  <c r="BB26" i="155"/>
  <c r="BA26" i="155"/>
  <c r="AZ26" i="155"/>
  <c r="AY26" i="155"/>
  <c r="AX26" i="155"/>
  <c r="AW26" i="155"/>
  <c r="AV26" i="155"/>
  <c r="AU26" i="155"/>
  <c r="AT26" i="155"/>
  <c r="AS26" i="155"/>
  <c r="AR26" i="155"/>
  <c r="AQ26" i="155"/>
  <c r="AP26" i="155"/>
  <c r="AE26" i="155"/>
  <c r="E26" i="155"/>
  <c r="D26" i="155"/>
  <c r="C26" i="155"/>
  <c r="B26" i="155"/>
  <c r="BK20" i="155"/>
  <c r="BK78" i="155" s="1"/>
  <c r="AY20" i="155"/>
  <c r="AX20" i="155"/>
  <c r="AW20" i="155"/>
  <c r="AV20" i="155"/>
  <c r="AU20" i="155"/>
  <c r="AT20" i="155"/>
  <c r="AS20" i="155"/>
  <c r="AR20" i="155"/>
  <c r="AQ20" i="155"/>
  <c r="AP20" i="155"/>
  <c r="AO20" i="155"/>
  <c r="AN20" i="155"/>
  <c r="AM20" i="155"/>
  <c r="AL20" i="155"/>
  <c r="AK20" i="155"/>
  <c r="AJ20" i="155"/>
  <c r="AI20" i="155"/>
  <c r="AH20" i="155"/>
  <c r="AG20" i="155"/>
  <c r="AF20" i="155"/>
  <c r="AE20" i="155"/>
  <c r="AD20" i="155"/>
  <c r="AC20" i="155"/>
  <c r="AB20" i="155"/>
  <c r="AA20" i="155"/>
  <c r="Z20" i="155"/>
  <c r="Y20" i="155"/>
  <c r="X20" i="155"/>
  <c r="W20" i="155"/>
  <c r="V20" i="155"/>
  <c r="U20" i="155"/>
  <c r="T20" i="155"/>
  <c r="S20" i="155"/>
  <c r="R20" i="155"/>
  <c r="Q20" i="155"/>
  <c r="P20" i="155"/>
  <c r="O20" i="155"/>
  <c r="N20" i="155"/>
  <c r="M20" i="155"/>
  <c r="BJ20" i="155" s="1"/>
  <c r="L20" i="155"/>
  <c r="K20" i="155"/>
  <c r="I20" i="155"/>
  <c r="BF20" i="155" s="1"/>
  <c r="H20" i="155"/>
  <c r="G20" i="155"/>
  <c r="E20" i="155"/>
  <c r="BB20" i="155" s="1"/>
  <c r="D20" i="155"/>
  <c r="C20" i="155"/>
  <c r="B20" i="155"/>
  <c r="O15" i="155"/>
  <c r="P11" i="155" s="1"/>
  <c r="L8" i="155"/>
  <c r="J8" i="155"/>
  <c r="I8" i="155"/>
  <c r="H8" i="155"/>
  <c r="G8" i="155"/>
  <c r="F8" i="155"/>
  <c r="E8" i="155"/>
  <c r="D8" i="155"/>
  <c r="C8" i="155"/>
  <c r="B8" i="155"/>
  <c r="B4" i="155"/>
  <c r="B2" i="155"/>
  <c r="I21" i="3"/>
  <c r="H21" i="3"/>
  <c r="E21" i="3"/>
  <c r="B3" i="158" s="1"/>
  <c r="I20" i="3"/>
  <c r="H20" i="3"/>
  <c r="E20" i="3"/>
  <c r="B3" i="156" s="1"/>
  <c r="R47" i="111"/>
  <c r="R44" i="111"/>
  <c r="R41" i="111"/>
  <c r="R38" i="111"/>
  <c r="R35" i="111"/>
  <c r="R32" i="111"/>
  <c r="R29" i="111"/>
  <c r="R26" i="111"/>
  <c r="R23" i="111"/>
  <c r="R20" i="111"/>
  <c r="R17" i="111"/>
  <c r="R13" i="111"/>
  <c r="R10" i="111"/>
  <c r="R7" i="111"/>
  <c r="Q49" i="111"/>
  <c r="P49" i="111"/>
  <c r="O49" i="111"/>
  <c r="N49" i="111"/>
  <c r="M49" i="111"/>
  <c r="L49" i="111"/>
  <c r="K49" i="111"/>
  <c r="J49" i="111"/>
  <c r="I49" i="111"/>
  <c r="H49" i="111"/>
  <c r="G49" i="111"/>
  <c r="F49" i="111"/>
  <c r="E49" i="111"/>
  <c r="R46" i="111"/>
  <c r="R43" i="111"/>
  <c r="O78" i="161" l="1"/>
  <c r="O71" i="161"/>
  <c r="B5" i="155"/>
  <c r="B5" i="156"/>
  <c r="J21" i="3"/>
  <c r="B5" i="158"/>
  <c r="B5" i="157"/>
  <c r="R50" i="162"/>
  <c r="R49" i="162"/>
  <c r="R50" i="111"/>
  <c r="BB114" i="161"/>
  <c r="F104" i="161"/>
  <c r="J88" i="161"/>
  <c r="I88" i="161"/>
  <c r="H88" i="161"/>
  <c r="K88" i="161"/>
  <c r="K104" i="161"/>
  <c r="E88" i="161"/>
  <c r="E78" i="161"/>
  <c r="M104" i="161"/>
  <c r="BB98" i="161"/>
  <c r="BB33" i="161" s="1"/>
  <c r="E71" i="161"/>
  <c r="H104" i="161"/>
  <c r="J104" i="161"/>
  <c r="E104" i="161"/>
  <c r="I104" i="161"/>
  <c r="G104" i="161"/>
  <c r="N88" i="161"/>
  <c r="M88" i="161"/>
  <c r="L88" i="161"/>
  <c r="G88" i="161"/>
  <c r="BA114" i="161"/>
  <c r="F88" i="161"/>
  <c r="L104" i="161"/>
  <c r="N104" i="161"/>
  <c r="BA98" i="161"/>
  <c r="BA33" i="161" s="1"/>
  <c r="BN87" i="161"/>
  <c r="N34" i="161" s="1"/>
  <c r="BN103" i="161"/>
  <c r="BO87" i="161" s="1"/>
  <c r="BA71" i="161"/>
  <c r="BA78" i="161"/>
  <c r="C20" i="161"/>
  <c r="M20" i="161" s="1"/>
  <c r="BN14" i="161"/>
  <c r="D15" i="161"/>
  <c r="E11" i="161" s="1"/>
  <c r="T15" i="161"/>
  <c r="U11" i="161" s="1"/>
  <c r="C32" i="161"/>
  <c r="B36" i="161"/>
  <c r="C16" i="161"/>
  <c r="S16" i="161"/>
  <c r="B41" i="161"/>
  <c r="C30" i="160"/>
  <c r="B76" i="160"/>
  <c r="D29" i="160"/>
  <c r="E26" i="160" s="1"/>
  <c r="C20" i="160"/>
  <c r="B23" i="160"/>
  <c r="B83" i="160"/>
  <c r="B99" i="160"/>
  <c r="B34" i="160" s="1"/>
  <c r="Q88" i="160"/>
  <c r="Q102" i="160"/>
  <c r="B113" i="160"/>
  <c r="C30" i="159"/>
  <c r="D30" i="159"/>
  <c r="D29" i="159"/>
  <c r="E26" i="159" s="1"/>
  <c r="J20" i="3"/>
  <c r="B3" i="155"/>
  <c r="B3" i="157"/>
  <c r="BE78" i="158"/>
  <c r="BE71" i="158"/>
  <c r="BA78" i="158"/>
  <c r="BA71" i="158"/>
  <c r="BI78" i="158"/>
  <c r="BI71" i="158"/>
  <c r="BB104" i="158"/>
  <c r="BA104" i="158"/>
  <c r="AW104" i="158"/>
  <c r="AS104" i="158"/>
  <c r="AO104" i="158"/>
  <c r="AK104" i="158"/>
  <c r="AG104" i="158"/>
  <c r="AC104" i="158"/>
  <c r="Y104" i="158"/>
  <c r="U104" i="158"/>
  <c r="Q104" i="158"/>
  <c r="M104" i="158"/>
  <c r="I104" i="158"/>
  <c r="AV104" i="158"/>
  <c r="AQ104" i="158"/>
  <c r="AL104" i="158"/>
  <c r="AF104" i="158"/>
  <c r="AA104" i="158"/>
  <c r="V104" i="158"/>
  <c r="P104" i="158"/>
  <c r="K104" i="158"/>
  <c r="F104" i="158"/>
  <c r="AZ104" i="158"/>
  <c r="AT104" i="158"/>
  <c r="AM104" i="158"/>
  <c r="AE104" i="158"/>
  <c r="X104" i="158"/>
  <c r="R104" i="158"/>
  <c r="J104" i="158"/>
  <c r="AY104" i="158"/>
  <c r="AR104" i="158"/>
  <c r="AJ104" i="158"/>
  <c r="AD104" i="158"/>
  <c r="W104" i="158"/>
  <c r="O104" i="158"/>
  <c r="H104" i="158"/>
  <c r="AX104" i="158"/>
  <c r="AP104" i="158"/>
  <c r="AI104" i="158"/>
  <c r="AB104" i="158"/>
  <c r="T104" i="158"/>
  <c r="N104" i="158"/>
  <c r="G104" i="158"/>
  <c r="AU104" i="158"/>
  <c r="AN104" i="158"/>
  <c r="AH104" i="158"/>
  <c r="Z104" i="158"/>
  <c r="S104" i="158"/>
  <c r="L104" i="158"/>
  <c r="E104" i="158"/>
  <c r="E78" i="158"/>
  <c r="E71" i="158"/>
  <c r="BE108" i="158"/>
  <c r="BA108" i="158"/>
  <c r="AW108" i="158"/>
  <c r="AS108" i="158"/>
  <c r="AO108" i="158"/>
  <c r="BD108" i="158"/>
  <c r="AY108" i="158"/>
  <c r="AT108" i="158"/>
  <c r="AN108" i="158"/>
  <c r="AJ108" i="158"/>
  <c r="AF108" i="158"/>
  <c r="AB108" i="158"/>
  <c r="X108" i="158"/>
  <c r="T108" i="158"/>
  <c r="P108" i="158"/>
  <c r="L108" i="158"/>
  <c r="BC108" i="158"/>
  <c r="AX108" i="158"/>
  <c r="AR108" i="158"/>
  <c r="AM108" i="158"/>
  <c r="AI108" i="158"/>
  <c r="AE108" i="158"/>
  <c r="AA108" i="158"/>
  <c r="W108" i="158"/>
  <c r="S108" i="158"/>
  <c r="O108" i="158"/>
  <c r="K108" i="158"/>
  <c r="BF108" i="158"/>
  <c r="AU108" i="158"/>
  <c r="AK108" i="158"/>
  <c r="AC108" i="158"/>
  <c r="U108" i="158"/>
  <c r="M108" i="158"/>
  <c r="AQ108" i="158"/>
  <c r="AG108" i="158"/>
  <c r="V108" i="158"/>
  <c r="J108" i="158"/>
  <c r="BB108" i="158"/>
  <c r="AP108" i="158"/>
  <c r="AD108" i="158"/>
  <c r="R108" i="158"/>
  <c r="I108" i="158"/>
  <c r="AZ108" i="158"/>
  <c r="AL108" i="158"/>
  <c r="Z108" i="158"/>
  <c r="Q108" i="158"/>
  <c r="AV108" i="158"/>
  <c r="AH108" i="158"/>
  <c r="Y108" i="158"/>
  <c r="N108" i="158"/>
  <c r="I78" i="158"/>
  <c r="I71" i="158"/>
  <c r="BG112" i="158"/>
  <c r="BC112" i="158"/>
  <c r="AY112" i="158"/>
  <c r="AU112" i="158"/>
  <c r="AQ112" i="158"/>
  <c r="AM112" i="158"/>
  <c r="AI112" i="158"/>
  <c r="AE112" i="158"/>
  <c r="AA112" i="158"/>
  <c r="W112" i="158"/>
  <c r="S112" i="158"/>
  <c r="O112" i="158"/>
  <c r="BJ112" i="158"/>
  <c r="BF112" i="158"/>
  <c r="BB112" i="158"/>
  <c r="AX112" i="158"/>
  <c r="AT112" i="158"/>
  <c r="AP112" i="158"/>
  <c r="AL112" i="158"/>
  <c r="AH112" i="158"/>
  <c r="AD112" i="158"/>
  <c r="Z112" i="158"/>
  <c r="V112" i="158"/>
  <c r="R112" i="158"/>
  <c r="N112" i="158"/>
  <c r="BI112" i="158"/>
  <c r="BE112" i="158"/>
  <c r="BA112" i="158"/>
  <c r="AW112" i="158"/>
  <c r="AS112" i="158"/>
  <c r="AO112" i="158"/>
  <c r="AK112" i="158"/>
  <c r="AG112" i="158"/>
  <c r="AC112" i="158"/>
  <c r="Y112" i="158"/>
  <c r="U112" i="158"/>
  <c r="Q112" i="158"/>
  <c r="M112" i="158"/>
  <c r="BH112" i="158"/>
  <c r="BD112" i="158"/>
  <c r="AZ112" i="158"/>
  <c r="AV112" i="158"/>
  <c r="AR112" i="158"/>
  <c r="AN112" i="158"/>
  <c r="AJ112" i="158"/>
  <c r="AF112" i="158"/>
  <c r="AB112" i="158"/>
  <c r="X112" i="158"/>
  <c r="T112" i="158"/>
  <c r="P112" i="158"/>
  <c r="AB96" i="158"/>
  <c r="M78" i="158"/>
  <c r="M71" i="158"/>
  <c r="Q78" i="158"/>
  <c r="Q71" i="158"/>
  <c r="U78" i="158"/>
  <c r="U71" i="158"/>
  <c r="Y78" i="158"/>
  <c r="Y71" i="158"/>
  <c r="AC78" i="158"/>
  <c r="AC71" i="158"/>
  <c r="AG78" i="158"/>
  <c r="AG71" i="158"/>
  <c r="AK78" i="158"/>
  <c r="AK71" i="158"/>
  <c r="AO78" i="158"/>
  <c r="AO71" i="158"/>
  <c r="AS78" i="158"/>
  <c r="AS71" i="158"/>
  <c r="AW78" i="158"/>
  <c r="AW71" i="158"/>
  <c r="AY101" i="158"/>
  <c r="AU101" i="158"/>
  <c r="AQ101" i="158"/>
  <c r="AM101" i="158"/>
  <c r="AI101" i="158"/>
  <c r="AE101" i="158"/>
  <c r="Y101" i="158"/>
  <c r="U101" i="158"/>
  <c r="Q101" i="158"/>
  <c r="M101" i="158"/>
  <c r="I101" i="158"/>
  <c r="E101" i="158"/>
  <c r="AX101" i="158"/>
  <c r="AS101" i="158"/>
  <c r="AN101" i="158"/>
  <c r="AH101" i="158"/>
  <c r="AC101" i="158"/>
  <c r="V101" i="158"/>
  <c r="P101" i="158"/>
  <c r="K101" i="158"/>
  <c r="F101" i="158"/>
  <c r="AW101" i="158"/>
  <c r="AR101" i="158"/>
  <c r="AL101" i="158"/>
  <c r="AG101" i="158"/>
  <c r="Z101" i="158"/>
  <c r="T101" i="158"/>
  <c r="O101" i="158"/>
  <c r="J101" i="158"/>
  <c r="D101" i="158"/>
  <c r="BA101" i="158"/>
  <c r="AV101" i="158"/>
  <c r="AP101" i="158"/>
  <c r="AK101" i="158"/>
  <c r="AF101" i="158"/>
  <c r="X101" i="158"/>
  <c r="S101" i="158"/>
  <c r="N101" i="158"/>
  <c r="H101" i="158"/>
  <c r="C101" i="158"/>
  <c r="AZ101" i="158"/>
  <c r="AT101" i="158"/>
  <c r="AO101" i="158"/>
  <c r="AJ101" i="158"/>
  <c r="AD101" i="158"/>
  <c r="W101" i="158"/>
  <c r="R101" i="158"/>
  <c r="L101" i="158"/>
  <c r="G101" i="158"/>
  <c r="B101" i="158"/>
  <c r="AJ85" i="158"/>
  <c r="B78" i="158"/>
  <c r="AY85" i="158"/>
  <c r="B71" i="158"/>
  <c r="BG109" i="158"/>
  <c r="BC109" i="158"/>
  <c r="AY109" i="158"/>
  <c r="AU109" i="158"/>
  <c r="AQ109" i="158"/>
  <c r="AM109" i="158"/>
  <c r="AI109" i="158"/>
  <c r="AE109" i="158"/>
  <c r="AA109" i="158"/>
  <c r="W109" i="158"/>
  <c r="S109" i="158"/>
  <c r="O109" i="158"/>
  <c r="K109" i="158"/>
  <c r="BB109" i="158"/>
  <c r="AW109" i="158"/>
  <c r="AR109" i="158"/>
  <c r="AL109" i="158"/>
  <c r="AG109" i="158"/>
  <c r="AB109" i="158"/>
  <c r="V109" i="158"/>
  <c r="Q109" i="158"/>
  <c r="L109" i="158"/>
  <c r="BF109" i="158"/>
  <c r="BA109" i="158"/>
  <c r="AV109" i="158"/>
  <c r="AP109" i="158"/>
  <c r="AK109" i="158"/>
  <c r="AF109" i="158"/>
  <c r="Z109" i="158"/>
  <c r="U109" i="158"/>
  <c r="P109" i="158"/>
  <c r="J109" i="158"/>
  <c r="AX109" i="158"/>
  <c r="AN109" i="158"/>
  <c r="AC109" i="158"/>
  <c r="R109" i="158"/>
  <c r="AZ109" i="158"/>
  <c r="AJ109" i="158"/>
  <c r="X109" i="158"/>
  <c r="AT109" i="158"/>
  <c r="AH109" i="158"/>
  <c r="T109" i="158"/>
  <c r="BE109" i="158"/>
  <c r="AS109" i="158"/>
  <c r="AD109" i="158"/>
  <c r="N109" i="158"/>
  <c r="BD109" i="158"/>
  <c r="AO109" i="158"/>
  <c r="Y109" i="158"/>
  <c r="M109" i="158"/>
  <c r="BA93" i="158"/>
  <c r="J78" i="158"/>
  <c r="J71" i="158"/>
  <c r="BO113" i="158"/>
  <c r="BI113" i="158"/>
  <c r="BE113" i="158"/>
  <c r="BA113" i="158"/>
  <c r="AW113" i="158"/>
  <c r="AS113" i="158"/>
  <c r="AO113" i="158"/>
  <c r="AK113" i="158"/>
  <c r="AG113" i="158"/>
  <c r="AC113" i="158"/>
  <c r="Y113" i="158"/>
  <c r="U113" i="158"/>
  <c r="Q113" i="158"/>
  <c r="BH113" i="158"/>
  <c r="BD113" i="158"/>
  <c r="AZ113" i="158"/>
  <c r="AV113" i="158"/>
  <c r="AR113" i="158"/>
  <c r="AN113" i="158"/>
  <c r="AJ113" i="158"/>
  <c r="AF113" i="158"/>
  <c r="AB113" i="158"/>
  <c r="X113" i="158"/>
  <c r="T113" i="158"/>
  <c r="P113" i="158"/>
  <c r="BK113" i="158"/>
  <c r="BK114" i="158" s="1"/>
  <c r="BK40" i="158" s="1"/>
  <c r="BG113" i="158"/>
  <c r="BC113" i="158"/>
  <c r="AY113" i="158"/>
  <c r="AU113" i="158"/>
  <c r="AQ113" i="158"/>
  <c r="AM113" i="158"/>
  <c r="AI113" i="158"/>
  <c r="AE113" i="158"/>
  <c r="AA113" i="158"/>
  <c r="W113" i="158"/>
  <c r="S113" i="158"/>
  <c r="O113" i="158"/>
  <c r="BJ113" i="158"/>
  <c r="BF113" i="158"/>
  <c r="BB113" i="158"/>
  <c r="AX113" i="158"/>
  <c r="AT113" i="158"/>
  <c r="AP113" i="158"/>
  <c r="AL113" i="158"/>
  <c r="AH113" i="158"/>
  <c r="AD113" i="158"/>
  <c r="Z113" i="158"/>
  <c r="V113" i="158"/>
  <c r="R113" i="158"/>
  <c r="N113" i="158"/>
  <c r="BC97" i="158"/>
  <c r="AN97" i="158"/>
  <c r="AF97" i="158"/>
  <c r="N78" i="158"/>
  <c r="N71" i="158"/>
  <c r="R78" i="158"/>
  <c r="R71" i="158"/>
  <c r="V78" i="158"/>
  <c r="V71" i="158"/>
  <c r="Z78" i="158"/>
  <c r="Z71" i="158"/>
  <c r="AD78" i="158"/>
  <c r="AD71" i="158"/>
  <c r="AH78" i="158"/>
  <c r="AH71" i="158"/>
  <c r="AL78" i="158"/>
  <c r="AL71" i="158"/>
  <c r="AP78" i="158"/>
  <c r="AP71" i="158"/>
  <c r="AT78" i="158"/>
  <c r="AT71" i="158"/>
  <c r="AX78" i="158"/>
  <c r="AX71" i="158"/>
  <c r="BB78" i="158"/>
  <c r="BB71" i="158"/>
  <c r="BF78" i="158"/>
  <c r="BF71" i="158"/>
  <c r="BJ78" i="158"/>
  <c r="BJ71" i="158"/>
  <c r="B21" i="158"/>
  <c r="B28" i="158"/>
  <c r="AZ102" i="158"/>
  <c r="AV102" i="158"/>
  <c r="AR102" i="158"/>
  <c r="AN102" i="158"/>
  <c r="AJ102" i="158"/>
  <c r="AF102" i="158"/>
  <c r="AA102" i="158"/>
  <c r="W102" i="158"/>
  <c r="S102" i="158"/>
  <c r="O102" i="158"/>
  <c r="K102" i="158"/>
  <c r="G102" i="158"/>
  <c r="C102" i="158"/>
  <c r="BA102" i="158"/>
  <c r="AU102" i="158"/>
  <c r="AP102" i="158"/>
  <c r="AK102" i="158"/>
  <c r="AE102" i="158"/>
  <c r="Y102" i="158"/>
  <c r="T102" i="158"/>
  <c r="N102" i="158"/>
  <c r="I102" i="158"/>
  <c r="D102" i="158"/>
  <c r="AY102" i="158"/>
  <c r="AT102" i="158"/>
  <c r="AO102" i="158"/>
  <c r="AI102" i="158"/>
  <c r="AD102" i="158"/>
  <c r="X102" i="158"/>
  <c r="R102" i="158"/>
  <c r="M102" i="158"/>
  <c r="H102" i="158"/>
  <c r="AX102" i="158"/>
  <c r="AS102" i="158"/>
  <c r="AM102" i="158"/>
  <c r="AH102" i="158"/>
  <c r="AC102" i="158"/>
  <c r="V102" i="158"/>
  <c r="Q102" i="158"/>
  <c r="L102" i="158"/>
  <c r="F102" i="158"/>
  <c r="AW102" i="158"/>
  <c r="AQ102" i="158"/>
  <c r="AL102" i="158"/>
  <c r="AG102" i="158"/>
  <c r="Z102" i="158"/>
  <c r="U102" i="158"/>
  <c r="P102" i="158"/>
  <c r="J102" i="158"/>
  <c r="E102" i="158"/>
  <c r="R86" i="158"/>
  <c r="I86" i="158"/>
  <c r="L86" i="158"/>
  <c r="C78" i="158"/>
  <c r="C71" i="158"/>
  <c r="BA106" i="158"/>
  <c r="AW106" i="158"/>
  <c r="AS106" i="158"/>
  <c r="AO106" i="158"/>
  <c r="AK106" i="158"/>
  <c r="AG106" i="158"/>
  <c r="AC106" i="158"/>
  <c r="Y106" i="158"/>
  <c r="U106" i="158"/>
  <c r="Q106" i="158"/>
  <c r="M106" i="158"/>
  <c r="I106" i="158"/>
  <c r="BD106" i="158"/>
  <c r="AZ106" i="158"/>
  <c r="AV106" i="158"/>
  <c r="AR106" i="158"/>
  <c r="AN106" i="158"/>
  <c r="AJ106" i="158"/>
  <c r="AF106" i="158"/>
  <c r="AB106" i="158"/>
  <c r="X106" i="158"/>
  <c r="T106" i="158"/>
  <c r="P106" i="158"/>
  <c r="L106" i="158"/>
  <c r="H106" i="158"/>
  <c r="BO106" i="158"/>
  <c r="AX106" i="158"/>
  <c r="AP106" i="158"/>
  <c r="AH106" i="158"/>
  <c r="Z106" i="158"/>
  <c r="R106" i="158"/>
  <c r="J106" i="158"/>
  <c r="AU106" i="158"/>
  <c r="AL106" i="158"/>
  <c r="AA106" i="158"/>
  <c r="O106" i="158"/>
  <c r="BC106" i="158"/>
  <c r="AT106" i="158"/>
  <c r="AI106" i="158"/>
  <c r="W106" i="158"/>
  <c r="N106" i="158"/>
  <c r="BB106" i="158"/>
  <c r="AQ106" i="158"/>
  <c r="AE106" i="158"/>
  <c r="V106" i="158"/>
  <c r="K106" i="158"/>
  <c r="AY106" i="158"/>
  <c r="AM106" i="158"/>
  <c r="AD106" i="158"/>
  <c r="S106" i="158"/>
  <c r="G106" i="158"/>
  <c r="T90" i="158"/>
  <c r="AK90" i="158"/>
  <c r="AX90" i="158"/>
  <c r="G78" i="158"/>
  <c r="G71" i="158"/>
  <c r="BH110" i="158"/>
  <c r="BD110" i="158"/>
  <c r="AZ110" i="158"/>
  <c r="AV110" i="158"/>
  <c r="BE110" i="158"/>
  <c r="BA110" i="158"/>
  <c r="AW110" i="158"/>
  <c r="AS110" i="158"/>
  <c r="AO110" i="158"/>
  <c r="AK110" i="158"/>
  <c r="AG110" i="158"/>
  <c r="AC110" i="158"/>
  <c r="Y110" i="158"/>
  <c r="U110" i="158"/>
  <c r="Q110" i="158"/>
  <c r="M110" i="158"/>
  <c r="BC110" i="158"/>
  <c r="AU110" i="158"/>
  <c r="AP110" i="158"/>
  <c r="AJ110" i="158"/>
  <c r="AE110" i="158"/>
  <c r="Z110" i="158"/>
  <c r="T110" i="158"/>
  <c r="O110" i="158"/>
  <c r="BB110" i="158"/>
  <c r="AT110" i="158"/>
  <c r="AN110" i="158"/>
  <c r="AI110" i="158"/>
  <c r="AD110" i="158"/>
  <c r="X110" i="158"/>
  <c r="S110" i="158"/>
  <c r="N110" i="158"/>
  <c r="BF110" i="158"/>
  <c r="AQ110" i="158"/>
  <c r="AF110" i="158"/>
  <c r="V110" i="158"/>
  <c r="K110" i="158"/>
  <c r="AR110" i="158"/>
  <c r="AB110" i="158"/>
  <c r="P110" i="158"/>
  <c r="BG110" i="158"/>
  <c r="AM110" i="158"/>
  <c r="AA110" i="158"/>
  <c r="L110" i="158"/>
  <c r="AY110" i="158"/>
  <c r="AL110" i="158"/>
  <c r="W110" i="158"/>
  <c r="AX110" i="158"/>
  <c r="AH110" i="158"/>
  <c r="R110" i="158"/>
  <c r="AC94" i="158"/>
  <c r="P94" i="158"/>
  <c r="S94" i="158"/>
  <c r="R94" i="158"/>
  <c r="K78" i="158"/>
  <c r="K71" i="158"/>
  <c r="O78" i="158"/>
  <c r="O71" i="158"/>
  <c r="S78" i="158"/>
  <c r="S71" i="158"/>
  <c r="W78" i="158"/>
  <c r="W71" i="158"/>
  <c r="AA78" i="158"/>
  <c r="AA71" i="158"/>
  <c r="AE78" i="158"/>
  <c r="AE71" i="158"/>
  <c r="AI78" i="158"/>
  <c r="AI71" i="158"/>
  <c r="AM78" i="158"/>
  <c r="AM71" i="158"/>
  <c r="AQ78" i="158"/>
  <c r="AQ71" i="158"/>
  <c r="AU78" i="158"/>
  <c r="AU71" i="158"/>
  <c r="AY20" i="158"/>
  <c r="BG20" i="158"/>
  <c r="BK20" i="158"/>
  <c r="BK78" i="158" s="1"/>
  <c r="BA103" i="158"/>
  <c r="AW103" i="158"/>
  <c r="AS103" i="158"/>
  <c r="AO103" i="158"/>
  <c r="AK103" i="158"/>
  <c r="AG103" i="158"/>
  <c r="AC103" i="158"/>
  <c r="Y103" i="158"/>
  <c r="U103" i="158"/>
  <c r="Q103" i="158"/>
  <c r="M103" i="158"/>
  <c r="I103" i="158"/>
  <c r="E103" i="158"/>
  <c r="BO103" i="158"/>
  <c r="AX103" i="158"/>
  <c r="AR103" i="158"/>
  <c r="AM103" i="158"/>
  <c r="AH103" i="158"/>
  <c r="AB103" i="158"/>
  <c r="W103" i="158"/>
  <c r="R103" i="158"/>
  <c r="L103" i="158"/>
  <c r="G103" i="158"/>
  <c r="AV103" i="158"/>
  <c r="AQ103" i="158"/>
  <c r="AL103" i="158"/>
  <c r="AF103" i="158"/>
  <c r="AA103" i="158"/>
  <c r="V103" i="158"/>
  <c r="P103" i="158"/>
  <c r="K103" i="158"/>
  <c r="F103" i="158"/>
  <c r="AZ103" i="158"/>
  <c r="AU103" i="158"/>
  <c r="AP103" i="158"/>
  <c r="AJ103" i="158"/>
  <c r="AE103" i="158"/>
  <c r="Z103" i="158"/>
  <c r="T103" i="158"/>
  <c r="O103" i="158"/>
  <c r="J103" i="158"/>
  <c r="D103" i="158"/>
  <c r="AY103" i="158"/>
  <c r="AT103" i="158"/>
  <c r="AN103" i="158"/>
  <c r="AI103" i="158"/>
  <c r="AD103" i="158"/>
  <c r="X103" i="158"/>
  <c r="S103" i="158"/>
  <c r="N103" i="158"/>
  <c r="H103" i="158"/>
  <c r="AR87" i="158"/>
  <c r="L87" i="158"/>
  <c r="Y87" i="158"/>
  <c r="AC87" i="158"/>
  <c r="AG87" i="158"/>
  <c r="D78" i="158"/>
  <c r="AU87" i="158"/>
  <c r="E87" i="158"/>
  <c r="D71" i="158"/>
  <c r="BB107" i="158"/>
  <c r="AX107" i="158"/>
  <c r="AT107" i="158"/>
  <c r="AP107" i="158"/>
  <c r="AL107" i="158"/>
  <c r="AH107" i="158"/>
  <c r="AD107" i="158"/>
  <c r="Z107" i="158"/>
  <c r="V107" i="158"/>
  <c r="R107" i="158"/>
  <c r="N107" i="158"/>
  <c r="J107" i="158"/>
  <c r="BE107" i="158"/>
  <c r="BA107" i="158"/>
  <c r="AW107" i="158"/>
  <c r="AS107" i="158"/>
  <c r="AO107" i="158"/>
  <c r="AK107" i="158"/>
  <c r="AG107" i="158"/>
  <c r="AC107" i="158"/>
  <c r="Y107" i="158"/>
  <c r="U107" i="158"/>
  <c r="Q107" i="158"/>
  <c r="M107" i="158"/>
  <c r="I107" i="158"/>
  <c r="BC107" i="158"/>
  <c r="AU107" i="158"/>
  <c r="AM107" i="158"/>
  <c r="AE107" i="158"/>
  <c r="W107" i="158"/>
  <c r="O107" i="158"/>
  <c r="AY107" i="158"/>
  <c r="AN107" i="158"/>
  <c r="AB107" i="158"/>
  <c r="S107" i="158"/>
  <c r="H107" i="158"/>
  <c r="AV107" i="158"/>
  <c r="AJ107" i="158"/>
  <c r="AA107" i="158"/>
  <c r="P107" i="158"/>
  <c r="BD107" i="158"/>
  <c r="AR107" i="158"/>
  <c r="AI107" i="158"/>
  <c r="X107" i="158"/>
  <c r="L107" i="158"/>
  <c r="AZ107" i="158"/>
  <c r="AQ107" i="158"/>
  <c r="AF107" i="158"/>
  <c r="T107" i="158"/>
  <c r="K107" i="158"/>
  <c r="BE91" i="158"/>
  <c r="Y91" i="158"/>
  <c r="BD91" i="158"/>
  <c r="AD91" i="158"/>
  <c r="AX91" i="158"/>
  <c r="W91" i="158"/>
  <c r="AQ91" i="158"/>
  <c r="K91" i="158"/>
  <c r="H78" i="158"/>
  <c r="AJ91" i="158"/>
  <c r="J91" i="158"/>
  <c r="H71" i="158"/>
  <c r="BF111" i="158"/>
  <c r="BB111" i="158"/>
  <c r="AX111" i="158"/>
  <c r="AT111" i="158"/>
  <c r="AP111" i="158"/>
  <c r="AL111" i="158"/>
  <c r="AH111" i="158"/>
  <c r="AD111" i="158"/>
  <c r="Z111" i="158"/>
  <c r="V111" i="158"/>
  <c r="R111" i="158"/>
  <c r="N111" i="158"/>
  <c r="BI111" i="158"/>
  <c r="BI114" i="158" s="1"/>
  <c r="BI40" i="158" s="1"/>
  <c r="BE111" i="158"/>
  <c r="BA111" i="158"/>
  <c r="AW111" i="158"/>
  <c r="AS111" i="158"/>
  <c r="AO111" i="158"/>
  <c r="BH111" i="158"/>
  <c r="BD111" i="158"/>
  <c r="AZ111" i="158"/>
  <c r="BO111" i="158"/>
  <c r="BG111" i="158"/>
  <c r="BC111" i="158"/>
  <c r="AY111" i="158"/>
  <c r="AU111" i="158"/>
  <c r="AQ111" i="158"/>
  <c r="AM111" i="158"/>
  <c r="AI111" i="158"/>
  <c r="AE111" i="158"/>
  <c r="AA111" i="158"/>
  <c r="W111" i="158"/>
  <c r="S111" i="158"/>
  <c r="O111" i="158"/>
  <c r="AK111" i="158"/>
  <c r="AC111" i="158"/>
  <c r="U111" i="158"/>
  <c r="M111" i="158"/>
  <c r="AV111" i="158"/>
  <c r="AJ111" i="158"/>
  <c r="AB111" i="158"/>
  <c r="T111" i="158"/>
  <c r="L111" i="158"/>
  <c r="AF111" i="158"/>
  <c r="AR111" i="158"/>
  <c r="AN111" i="158"/>
  <c r="X111" i="158"/>
  <c r="P111" i="158"/>
  <c r="AG111" i="158"/>
  <c r="Y111" i="158"/>
  <c r="Q111" i="158"/>
  <c r="AQ95" i="158"/>
  <c r="W95" i="158"/>
  <c r="BB95" i="158"/>
  <c r="AL95" i="158"/>
  <c r="V95" i="158"/>
  <c r="BE95" i="158"/>
  <c r="AO95" i="158"/>
  <c r="Y95" i="158"/>
  <c r="AZ95" i="158"/>
  <c r="AF95" i="158"/>
  <c r="L95" i="158"/>
  <c r="L78" i="158"/>
  <c r="X95" i="158"/>
  <c r="L71" i="158"/>
  <c r="P78" i="158"/>
  <c r="P71" i="158"/>
  <c r="T78" i="158"/>
  <c r="T71" i="158"/>
  <c r="X78" i="158"/>
  <c r="X71" i="158"/>
  <c r="AB78" i="158"/>
  <c r="AB71" i="158"/>
  <c r="AF78" i="158"/>
  <c r="AF71" i="158"/>
  <c r="AJ78" i="158"/>
  <c r="AJ71" i="158"/>
  <c r="AN78" i="158"/>
  <c r="AN71" i="158"/>
  <c r="AR78" i="158"/>
  <c r="AR71" i="158"/>
  <c r="AV78" i="158"/>
  <c r="AV71" i="158"/>
  <c r="AZ20" i="158"/>
  <c r="BD20" i="158"/>
  <c r="BH20" i="158"/>
  <c r="BL20" i="158"/>
  <c r="BL78" i="158" s="1"/>
  <c r="D82" i="158"/>
  <c r="D27" i="158" s="1"/>
  <c r="BD78" i="157"/>
  <c r="BD71" i="157"/>
  <c r="BH78" i="157"/>
  <c r="BH71" i="157"/>
  <c r="AZ102" i="157"/>
  <c r="AV102" i="157"/>
  <c r="AR102" i="157"/>
  <c r="AN102" i="157"/>
  <c r="AW102" i="157"/>
  <c r="AQ102" i="157"/>
  <c r="AL102" i="157"/>
  <c r="AH102" i="157"/>
  <c r="AD102" i="157"/>
  <c r="Y102" i="157"/>
  <c r="U102" i="157"/>
  <c r="Q102" i="157"/>
  <c r="M102" i="157"/>
  <c r="I102" i="157"/>
  <c r="E102" i="157"/>
  <c r="BA102" i="157"/>
  <c r="AU102" i="157"/>
  <c r="AP102" i="157"/>
  <c r="AK102" i="157"/>
  <c r="AG102" i="157"/>
  <c r="AC102" i="157"/>
  <c r="X102" i="157"/>
  <c r="T102" i="157"/>
  <c r="P102" i="157"/>
  <c r="L102" i="157"/>
  <c r="H102" i="157"/>
  <c r="D102" i="157"/>
  <c r="AY102" i="157"/>
  <c r="AT102" i="157"/>
  <c r="AO102" i="157"/>
  <c r="AJ102" i="157"/>
  <c r="AF102" i="157"/>
  <c r="AA102" i="157"/>
  <c r="W102" i="157"/>
  <c r="S102" i="157"/>
  <c r="O102" i="157"/>
  <c r="K102" i="157"/>
  <c r="G102" i="157"/>
  <c r="C102" i="157"/>
  <c r="AM102" i="157"/>
  <c r="V102" i="157"/>
  <c r="F102" i="157"/>
  <c r="AI102" i="157"/>
  <c r="R102" i="157"/>
  <c r="AX102" i="157"/>
  <c r="AE102" i="157"/>
  <c r="N102" i="157"/>
  <c r="AV86" i="157"/>
  <c r="AN86" i="157"/>
  <c r="AF86" i="157"/>
  <c r="X86" i="157"/>
  <c r="P86" i="157"/>
  <c r="H86" i="157"/>
  <c r="AU86" i="157"/>
  <c r="AK86" i="157"/>
  <c r="Z86" i="157"/>
  <c r="O86" i="157"/>
  <c r="E86" i="157"/>
  <c r="AS102" i="157"/>
  <c r="AY86" i="157"/>
  <c r="AO86" i="157"/>
  <c r="AD86" i="157"/>
  <c r="S86" i="157"/>
  <c r="I86" i="157"/>
  <c r="Z102" i="157"/>
  <c r="AS86" i="157"/>
  <c r="AH86" i="157"/>
  <c r="W86" i="157"/>
  <c r="M86" i="157"/>
  <c r="AW86" i="157"/>
  <c r="F86" i="157"/>
  <c r="J102" i="157"/>
  <c r="AQ86" i="157"/>
  <c r="C78" i="157"/>
  <c r="Q86" i="157"/>
  <c r="C71" i="157"/>
  <c r="AG86" i="157"/>
  <c r="AM71" i="157"/>
  <c r="AM78" i="157"/>
  <c r="BA103" i="157"/>
  <c r="AW103" i="157"/>
  <c r="AS103" i="157"/>
  <c r="AO103" i="157"/>
  <c r="AK103" i="157"/>
  <c r="AG103" i="157"/>
  <c r="AC103" i="157"/>
  <c r="Y103" i="157"/>
  <c r="U103" i="157"/>
  <c r="Q103" i="157"/>
  <c r="M103" i="157"/>
  <c r="I103" i="157"/>
  <c r="E103" i="157"/>
  <c r="AY103" i="157"/>
  <c r="AT103" i="157"/>
  <c r="AN103" i="157"/>
  <c r="AI103" i="157"/>
  <c r="AD103" i="157"/>
  <c r="X103" i="157"/>
  <c r="S103" i="157"/>
  <c r="N103" i="157"/>
  <c r="H103" i="157"/>
  <c r="BO103" i="157"/>
  <c r="AX103" i="157"/>
  <c r="AR103" i="157"/>
  <c r="AM103" i="157"/>
  <c r="AH103" i="157"/>
  <c r="AB103" i="157"/>
  <c r="W103" i="157"/>
  <c r="R103" i="157"/>
  <c r="L103" i="157"/>
  <c r="G103" i="157"/>
  <c r="AV103" i="157"/>
  <c r="AQ103" i="157"/>
  <c r="AL103" i="157"/>
  <c r="AF103" i="157"/>
  <c r="AA103" i="157"/>
  <c r="V103" i="157"/>
  <c r="P103" i="157"/>
  <c r="K103" i="157"/>
  <c r="F103" i="157"/>
  <c r="AZ103" i="157"/>
  <c r="AE103" i="157"/>
  <c r="J103" i="157"/>
  <c r="AU103" i="157"/>
  <c r="Z103" i="157"/>
  <c r="D103" i="157"/>
  <c r="AP103" i="157"/>
  <c r="T103" i="157"/>
  <c r="AX87" i="157"/>
  <c r="AP87" i="157"/>
  <c r="AH87" i="157"/>
  <c r="Z87" i="157"/>
  <c r="R87" i="157"/>
  <c r="J87" i="157"/>
  <c r="O103" i="157"/>
  <c r="AS87" i="157"/>
  <c r="AI87" i="157"/>
  <c r="X87" i="157"/>
  <c r="M87" i="157"/>
  <c r="AW87" i="157"/>
  <c r="AM87" i="157"/>
  <c r="AB87" i="157"/>
  <c r="Q87" i="157"/>
  <c r="G87" i="157"/>
  <c r="AV87" i="157"/>
  <c r="AK87" i="157"/>
  <c r="AA87" i="157"/>
  <c r="P87" i="157"/>
  <c r="E87" i="157"/>
  <c r="D78" i="157"/>
  <c r="D71" i="157"/>
  <c r="AJ103" i="157"/>
  <c r="AO87" i="157"/>
  <c r="AJ87" i="157"/>
  <c r="AZ87" i="157"/>
  <c r="I87" i="157"/>
  <c r="D87" i="157"/>
  <c r="BD107" i="157"/>
  <c r="AZ107" i="157"/>
  <c r="AV107" i="157"/>
  <c r="AR107" i="157"/>
  <c r="AN107" i="157"/>
  <c r="AJ107" i="157"/>
  <c r="AF107" i="157"/>
  <c r="AB107" i="157"/>
  <c r="X107" i="157"/>
  <c r="T107" i="157"/>
  <c r="P107" i="157"/>
  <c r="L107" i="157"/>
  <c r="H107" i="157"/>
  <c r="BB107" i="157"/>
  <c r="AX107" i="157"/>
  <c r="AT107" i="157"/>
  <c r="AP107" i="157"/>
  <c r="AL107" i="157"/>
  <c r="AH107" i="157"/>
  <c r="AD107" i="157"/>
  <c r="Z107" i="157"/>
  <c r="V107" i="157"/>
  <c r="R107" i="157"/>
  <c r="N107" i="157"/>
  <c r="J107" i="157"/>
  <c r="AY107" i="157"/>
  <c r="AQ107" i="157"/>
  <c r="AI107" i="157"/>
  <c r="AA107" i="157"/>
  <c r="S107" i="157"/>
  <c r="K107" i="157"/>
  <c r="BE107" i="157"/>
  <c r="AW107" i="157"/>
  <c r="AO107" i="157"/>
  <c r="AG107" i="157"/>
  <c r="Y107" i="157"/>
  <c r="Q107" i="157"/>
  <c r="I107" i="157"/>
  <c r="BC107" i="157"/>
  <c r="AU107" i="157"/>
  <c r="AM107" i="157"/>
  <c r="AE107" i="157"/>
  <c r="W107" i="157"/>
  <c r="O107" i="157"/>
  <c r="BA107" i="157"/>
  <c r="U107" i="157"/>
  <c r="BA91" i="157"/>
  <c r="AS91" i="157"/>
  <c r="AK91" i="157"/>
  <c r="AC91" i="157"/>
  <c r="U91" i="157"/>
  <c r="M91" i="157"/>
  <c r="AS107" i="157"/>
  <c r="M107" i="157"/>
  <c r="AK107" i="157"/>
  <c r="AY91" i="157"/>
  <c r="AQ91" i="157"/>
  <c r="AI91" i="157"/>
  <c r="AA91" i="157"/>
  <c r="S91" i="157"/>
  <c r="K91" i="157"/>
  <c r="AR91" i="157"/>
  <c r="AB91" i="157"/>
  <c r="L91" i="157"/>
  <c r="AP91" i="157"/>
  <c r="Z91" i="157"/>
  <c r="J91" i="157"/>
  <c r="AC107" i="157"/>
  <c r="BD91" i="157"/>
  <c r="AN91" i="157"/>
  <c r="X91" i="157"/>
  <c r="H91" i="157"/>
  <c r="H78" i="157"/>
  <c r="H71" i="157"/>
  <c r="V91" i="157"/>
  <c r="N91" i="157"/>
  <c r="BF111" i="157"/>
  <c r="BB111" i="157"/>
  <c r="AX111" i="157"/>
  <c r="AT111" i="157"/>
  <c r="AP111" i="157"/>
  <c r="AL111" i="157"/>
  <c r="BH111" i="157"/>
  <c r="BD111" i="157"/>
  <c r="AZ111" i="157"/>
  <c r="AV111" i="157"/>
  <c r="AR111" i="157"/>
  <c r="AN111" i="157"/>
  <c r="AJ111" i="157"/>
  <c r="AF111" i="157"/>
  <c r="AB111" i="157"/>
  <c r="X111" i="157"/>
  <c r="T111" i="157"/>
  <c r="P111" i="157"/>
  <c r="L111" i="157"/>
  <c r="BI111" i="157"/>
  <c r="BA111" i="157"/>
  <c r="AS111" i="157"/>
  <c r="AK111" i="157"/>
  <c r="AE111" i="157"/>
  <c r="Z111" i="157"/>
  <c r="U111" i="157"/>
  <c r="O111" i="157"/>
  <c r="BG111" i="157"/>
  <c r="AY111" i="157"/>
  <c r="AQ111" i="157"/>
  <c r="AI111" i="157"/>
  <c r="AD111" i="157"/>
  <c r="Y111" i="157"/>
  <c r="S111" i="157"/>
  <c r="N111" i="157"/>
  <c r="BE111" i="157"/>
  <c r="AW111" i="157"/>
  <c r="AO111" i="157"/>
  <c r="AH111" i="157"/>
  <c r="AC111" i="157"/>
  <c r="W111" i="157"/>
  <c r="R111" i="157"/>
  <c r="M111" i="157"/>
  <c r="AM111" i="157"/>
  <c r="Q111" i="157"/>
  <c r="BO111" i="157"/>
  <c r="AG111" i="157"/>
  <c r="BC111" i="157"/>
  <c r="AA111" i="157"/>
  <c r="BE95" i="157"/>
  <c r="AW95" i="157"/>
  <c r="AO95" i="157"/>
  <c r="AG95" i="157"/>
  <c r="Y95" i="157"/>
  <c r="Q95" i="157"/>
  <c r="BD95" i="157"/>
  <c r="AT95" i="157"/>
  <c r="AI95" i="157"/>
  <c r="X95" i="157"/>
  <c r="N95" i="157"/>
  <c r="AU111" i="157"/>
  <c r="V111" i="157"/>
  <c r="BB95" i="157"/>
  <c r="AV95" i="157"/>
  <c r="AQ95" i="157"/>
  <c r="AL95" i="157"/>
  <c r="AF95" i="157"/>
  <c r="AA95" i="157"/>
  <c r="V95" i="157"/>
  <c r="P95" i="157"/>
  <c r="BC95" i="157"/>
  <c r="AR95" i="157"/>
  <c r="AH95" i="157"/>
  <c r="W95" i="157"/>
  <c r="L95" i="157"/>
  <c r="AZ95" i="157"/>
  <c r="AP95" i="157"/>
  <c r="AE95" i="157"/>
  <c r="T95" i="157"/>
  <c r="BH95" i="157"/>
  <c r="AX95" i="157"/>
  <c r="AM95" i="157"/>
  <c r="AB95" i="157"/>
  <c r="R95" i="157"/>
  <c r="L78" i="157"/>
  <c r="L71" i="157"/>
  <c r="BF95" i="157"/>
  <c r="O95" i="157"/>
  <c r="AU95" i="157"/>
  <c r="AJ95" i="157"/>
  <c r="Z95" i="157"/>
  <c r="P78" i="157"/>
  <c r="P71" i="157"/>
  <c r="T78" i="157"/>
  <c r="T71" i="157"/>
  <c r="X78" i="157"/>
  <c r="X71" i="157"/>
  <c r="AB78" i="157"/>
  <c r="AB71" i="157"/>
  <c r="AF78" i="157"/>
  <c r="AF71" i="157"/>
  <c r="AJ78" i="157"/>
  <c r="AJ71" i="157"/>
  <c r="AN78" i="157"/>
  <c r="AN71" i="157"/>
  <c r="AR78" i="157"/>
  <c r="AR71" i="157"/>
  <c r="AV78" i="157"/>
  <c r="AV71" i="157"/>
  <c r="AZ20" i="157"/>
  <c r="W78" i="157"/>
  <c r="O71" i="157"/>
  <c r="O78" i="157"/>
  <c r="AA78" i="157"/>
  <c r="AA71" i="157"/>
  <c r="AQ78" i="157"/>
  <c r="AQ71" i="157"/>
  <c r="P11" i="157"/>
  <c r="BB104" i="157"/>
  <c r="AX104" i="157"/>
  <c r="AT104" i="157"/>
  <c r="AP104" i="157"/>
  <c r="AL104" i="157"/>
  <c r="AH104" i="157"/>
  <c r="AD104" i="157"/>
  <c r="Z104" i="157"/>
  <c r="V104" i="157"/>
  <c r="R104" i="157"/>
  <c r="N104" i="157"/>
  <c r="J104" i="157"/>
  <c r="F104" i="157"/>
  <c r="BA104" i="157"/>
  <c r="AV104" i="157"/>
  <c r="AQ104" i="157"/>
  <c r="AK104" i="157"/>
  <c r="AF104" i="157"/>
  <c r="AA104" i="157"/>
  <c r="U104" i="157"/>
  <c r="P104" i="157"/>
  <c r="K104" i="157"/>
  <c r="E104" i="157"/>
  <c r="AZ104" i="157"/>
  <c r="AU104" i="157"/>
  <c r="AO104" i="157"/>
  <c r="AJ104" i="157"/>
  <c r="AE104" i="157"/>
  <c r="Y104" i="157"/>
  <c r="T104" i="157"/>
  <c r="O104" i="157"/>
  <c r="I104" i="157"/>
  <c r="AY104" i="157"/>
  <c r="AS104" i="157"/>
  <c r="AN104" i="157"/>
  <c r="AI104" i="157"/>
  <c r="AC104" i="157"/>
  <c r="X104" i="157"/>
  <c r="S104" i="157"/>
  <c r="M104" i="157"/>
  <c r="H104" i="157"/>
  <c r="AR104" i="157"/>
  <c r="W104" i="157"/>
  <c r="AM104" i="157"/>
  <c r="Q104" i="157"/>
  <c r="AG104" i="157"/>
  <c r="L104" i="157"/>
  <c r="AY88" i="157"/>
  <c r="AU88" i="157"/>
  <c r="AQ88" i="157"/>
  <c r="AM88" i="157"/>
  <c r="AI88" i="157"/>
  <c r="AE88" i="157"/>
  <c r="AA88" i="157"/>
  <c r="W88" i="157"/>
  <c r="S88" i="157"/>
  <c r="O88" i="157"/>
  <c r="K88" i="157"/>
  <c r="G88" i="157"/>
  <c r="AW104" i="157"/>
  <c r="BA88" i="157"/>
  <c r="AV88" i="157"/>
  <c r="AP88" i="157"/>
  <c r="AK88" i="157"/>
  <c r="AF88" i="157"/>
  <c r="Z88" i="157"/>
  <c r="U88" i="157"/>
  <c r="P88" i="157"/>
  <c r="J88" i="157"/>
  <c r="E88" i="157"/>
  <c r="AB104" i="157"/>
  <c r="AZ88" i="157"/>
  <c r="AT88" i="157"/>
  <c r="AO88" i="157"/>
  <c r="AJ88" i="157"/>
  <c r="AD88" i="157"/>
  <c r="Y88" i="157"/>
  <c r="T88" i="157"/>
  <c r="N88" i="157"/>
  <c r="I88" i="157"/>
  <c r="G104" i="157"/>
  <c r="AX88" i="157"/>
  <c r="AS88" i="157"/>
  <c r="AN88" i="157"/>
  <c r="AH88" i="157"/>
  <c r="AC88" i="157"/>
  <c r="X88" i="157"/>
  <c r="R88" i="157"/>
  <c r="M88" i="157"/>
  <c r="H88" i="157"/>
  <c r="BB88" i="157"/>
  <c r="AG88" i="157"/>
  <c r="L88" i="157"/>
  <c r="E78" i="157"/>
  <c r="AW88" i="157"/>
  <c r="AB88" i="157"/>
  <c r="F88" i="157"/>
  <c r="AR88" i="157"/>
  <c r="V88" i="157"/>
  <c r="E71" i="157"/>
  <c r="AL88" i="157"/>
  <c r="Q88" i="157"/>
  <c r="BF108" i="157"/>
  <c r="BB108" i="157"/>
  <c r="AX108" i="157"/>
  <c r="AT108" i="157"/>
  <c r="AP108" i="157"/>
  <c r="BA108" i="157"/>
  <c r="AV108" i="157"/>
  <c r="AQ108" i="157"/>
  <c r="AL108" i="157"/>
  <c r="AH108" i="157"/>
  <c r="AD108" i="157"/>
  <c r="Z108" i="157"/>
  <c r="V108" i="157"/>
  <c r="R108" i="157"/>
  <c r="N108" i="157"/>
  <c r="J108" i="157"/>
  <c r="BD108" i="157"/>
  <c r="AY108" i="157"/>
  <c r="AS108" i="157"/>
  <c r="AN108" i="157"/>
  <c r="AJ108" i="157"/>
  <c r="AF108" i="157"/>
  <c r="AB108" i="157"/>
  <c r="X108" i="157"/>
  <c r="T108" i="157"/>
  <c r="P108" i="157"/>
  <c r="L108" i="157"/>
  <c r="AZ108" i="157"/>
  <c r="AO108" i="157"/>
  <c r="AG108" i="157"/>
  <c r="Y108" i="157"/>
  <c r="Q108" i="157"/>
  <c r="I108" i="157"/>
  <c r="AW108" i="157"/>
  <c r="AM108" i="157"/>
  <c r="AE108" i="157"/>
  <c r="W108" i="157"/>
  <c r="O108" i="157"/>
  <c r="BE108" i="157"/>
  <c r="AU108" i="157"/>
  <c r="AK108" i="157"/>
  <c r="AC108" i="157"/>
  <c r="U108" i="157"/>
  <c r="M108" i="157"/>
  <c r="BC92" i="157"/>
  <c r="AY92" i="157"/>
  <c r="AU92" i="157"/>
  <c r="AQ92" i="157"/>
  <c r="AM92" i="157"/>
  <c r="AI92" i="157"/>
  <c r="AI108" i="157"/>
  <c r="BE92" i="157"/>
  <c r="AZ92" i="157"/>
  <c r="AT92" i="157"/>
  <c r="AO92" i="157"/>
  <c r="AJ92" i="157"/>
  <c r="AE92" i="157"/>
  <c r="AA92" i="157"/>
  <c r="W92" i="157"/>
  <c r="S92" i="157"/>
  <c r="O92" i="157"/>
  <c r="K92" i="157"/>
  <c r="AA108" i="157"/>
  <c r="BC108" i="157"/>
  <c r="S108" i="157"/>
  <c r="BB92" i="157"/>
  <c r="AW92" i="157"/>
  <c r="AR92" i="157"/>
  <c r="AL92" i="157"/>
  <c r="AG92" i="157"/>
  <c r="AC92" i="157"/>
  <c r="Y92" i="157"/>
  <c r="U92" i="157"/>
  <c r="Q92" i="157"/>
  <c r="M92" i="157"/>
  <c r="I92" i="157"/>
  <c r="AR108" i="157"/>
  <c r="BD92" i="157"/>
  <c r="AS92" i="157"/>
  <c r="AH92" i="157"/>
  <c r="Z92" i="157"/>
  <c r="R92" i="157"/>
  <c r="J92" i="157"/>
  <c r="K108" i="157"/>
  <c r="BA92" i="157"/>
  <c r="AP92" i="157"/>
  <c r="AF92" i="157"/>
  <c r="X92" i="157"/>
  <c r="P92" i="157"/>
  <c r="AX92" i="157"/>
  <c r="AN92" i="157"/>
  <c r="AD92" i="157"/>
  <c r="V92" i="157"/>
  <c r="N92" i="157"/>
  <c r="AK92" i="157"/>
  <c r="AB92" i="157"/>
  <c r="BF92" i="157"/>
  <c r="T92" i="157"/>
  <c r="I78" i="157"/>
  <c r="AV92" i="157"/>
  <c r="L92" i="157"/>
  <c r="BG112" i="157"/>
  <c r="BC112" i="157"/>
  <c r="AY112" i="157"/>
  <c r="AU112" i="157"/>
  <c r="AQ112" i="157"/>
  <c r="AM112" i="157"/>
  <c r="AI112" i="157"/>
  <c r="AE112" i="157"/>
  <c r="AA112" i="157"/>
  <c r="W112" i="157"/>
  <c r="S112" i="157"/>
  <c r="O112" i="157"/>
  <c r="BI112" i="157"/>
  <c r="BE112" i="157"/>
  <c r="BA112" i="157"/>
  <c r="AW112" i="157"/>
  <c r="AS112" i="157"/>
  <c r="AO112" i="157"/>
  <c r="AK112" i="157"/>
  <c r="AG112" i="157"/>
  <c r="AC112" i="157"/>
  <c r="Y112" i="157"/>
  <c r="U112" i="157"/>
  <c r="Q112" i="157"/>
  <c r="M112" i="157"/>
  <c r="BF112" i="157"/>
  <c r="AX112" i="157"/>
  <c r="AP112" i="157"/>
  <c r="AH112" i="157"/>
  <c r="Z112" i="157"/>
  <c r="R112" i="157"/>
  <c r="BD112" i="157"/>
  <c r="AV112" i="157"/>
  <c r="AN112" i="157"/>
  <c r="AF112" i="157"/>
  <c r="X112" i="157"/>
  <c r="P112" i="157"/>
  <c r="BJ112" i="157"/>
  <c r="BB112" i="157"/>
  <c r="AT112" i="157"/>
  <c r="AL112" i="157"/>
  <c r="AD112" i="157"/>
  <c r="V112" i="157"/>
  <c r="N112" i="157"/>
  <c r="AZ112" i="157"/>
  <c r="T112" i="157"/>
  <c r="BH96" i="157"/>
  <c r="BD96" i="157"/>
  <c r="AZ96" i="157"/>
  <c r="AV96" i="157"/>
  <c r="AR96" i="157"/>
  <c r="AN96" i="157"/>
  <c r="AJ96" i="157"/>
  <c r="AF96" i="157"/>
  <c r="AB96" i="157"/>
  <c r="X96" i="157"/>
  <c r="AR112" i="157"/>
  <c r="AJ112" i="157"/>
  <c r="BJ96" i="157"/>
  <c r="BF96" i="157"/>
  <c r="BB96" i="157"/>
  <c r="AX96" i="157"/>
  <c r="AT96" i="157"/>
  <c r="AP96" i="157"/>
  <c r="AL96" i="157"/>
  <c r="AH96" i="157"/>
  <c r="AD96" i="157"/>
  <c r="Z96" i="157"/>
  <c r="V96" i="157"/>
  <c r="R96" i="157"/>
  <c r="N96" i="157"/>
  <c r="AB112" i="157"/>
  <c r="BI96" i="157"/>
  <c r="BA96" i="157"/>
  <c r="AS96" i="157"/>
  <c r="AK96" i="157"/>
  <c r="AC96" i="157"/>
  <c r="U96" i="157"/>
  <c r="P96" i="157"/>
  <c r="BE96" i="157"/>
  <c r="AW96" i="157"/>
  <c r="AO96" i="157"/>
  <c r="AG96" i="157"/>
  <c r="Y96" i="157"/>
  <c r="S96" i="157"/>
  <c r="M96" i="157"/>
  <c r="BG96" i="157"/>
  <c r="AQ96" i="157"/>
  <c r="AA96" i="157"/>
  <c r="O96" i="157"/>
  <c r="BH112" i="157"/>
  <c r="BC96" i="157"/>
  <c r="AM96" i="157"/>
  <c r="W96" i="157"/>
  <c r="AY96" i="157"/>
  <c r="AI96" i="157"/>
  <c r="T96" i="157"/>
  <c r="M78" i="157"/>
  <c r="M71" i="157"/>
  <c r="AU96" i="157"/>
  <c r="AE96" i="157"/>
  <c r="Q96" i="157"/>
  <c r="Q71" i="157"/>
  <c r="Q78" i="157"/>
  <c r="U78" i="157"/>
  <c r="U71" i="157"/>
  <c r="Y78" i="157"/>
  <c r="Y71" i="157"/>
  <c r="AC78" i="157"/>
  <c r="AC71" i="157"/>
  <c r="AG71" i="157"/>
  <c r="AG78" i="157"/>
  <c r="AK78" i="157"/>
  <c r="AK71" i="157"/>
  <c r="AO78" i="157"/>
  <c r="AO71" i="157"/>
  <c r="AS78" i="157"/>
  <c r="AS71" i="157"/>
  <c r="AW71" i="157"/>
  <c r="AW78" i="157"/>
  <c r="BA78" i="157"/>
  <c r="BA71" i="157"/>
  <c r="BE78" i="157"/>
  <c r="BE71" i="157"/>
  <c r="BI78" i="157"/>
  <c r="BI71" i="157"/>
  <c r="B28" i="157"/>
  <c r="AD71" i="157"/>
  <c r="AD91" i="157"/>
  <c r="BC106" i="157"/>
  <c r="AY106" i="157"/>
  <c r="AU106" i="157"/>
  <c r="AQ106" i="157"/>
  <c r="AM106" i="157"/>
  <c r="AI106" i="157"/>
  <c r="AE106" i="157"/>
  <c r="AA106" i="157"/>
  <c r="W106" i="157"/>
  <c r="S106" i="157"/>
  <c r="O106" i="157"/>
  <c r="K106" i="157"/>
  <c r="G106" i="157"/>
  <c r="BA106" i="157"/>
  <c r="AW106" i="157"/>
  <c r="AS106" i="157"/>
  <c r="AO106" i="157"/>
  <c r="AK106" i="157"/>
  <c r="AG106" i="157"/>
  <c r="AC106" i="157"/>
  <c r="Y106" i="157"/>
  <c r="U106" i="157"/>
  <c r="Q106" i="157"/>
  <c r="M106" i="157"/>
  <c r="I106" i="157"/>
  <c r="BB106" i="157"/>
  <c r="AT106" i="157"/>
  <c r="AL106" i="157"/>
  <c r="AD106" i="157"/>
  <c r="V106" i="157"/>
  <c r="N106" i="157"/>
  <c r="AZ106" i="157"/>
  <c r="AR106" i="157"/>
  <c r="AJ106" i="157"/>
  <c r="AB106" i="157"/>
  <c r="T106" i="157"/>
  <c r="L106" i="157"/>
  <c r="BO106" i="157"/>
  <c r="AX106" i="157"/>
  <c r="AP106" i="157"/>
  <c r="AH106" i="157"/>
  <c r="Z106" i="157"/>
  <c r="R106" i="157"/>
  <c r="J106" i="157"/>
  <c r="AN106" i="157"/>
  <c r="H106" i="157"/>
  <c r="BD90" i="157"/>
  <c r="AZ90" i="157"/>
  <c r="AV90" i="157"/>
  <c r="AR90" i="157"/>
  <c r="AN90" i="157"/>
  <c r="AJ90" i="157"/>
  <c r="AF106" i="157"/>
  <c r="BD106" i="157"/>
  <c r="X106" i="157"/>
  <c r="BB90" i="157"/>
  <c r="AX90" i="157"/>
  <c r="AT90" i="157"/>
  <c r="AP90" i="157"/>
  <c r="AL90" i="157"/>
  <c r="AH90" i="157"/>
  <c r="AD90" i="157"/>
  <c r="Z90" i="157"/>
  <c r="V90" i="157"/>
  <c r="R90" i="157"/>
  <c r="N90" i="157"/>
  <c r="J90" i="157"/>
  <c r="P106" i="157"/>
  <c r="BC90" i="157"/>
  <c r="AU90" i="157"/>
  <c r="AM90" i="157"/>
  <c r="AF90" i="157"/>
  <c r="AA90" i="157"/>
  <c r="U90" i="157"/>
  <c r="P90" i="157"/>
  <c r="K90" i="157"/>
  <c r="BA90" i="157"/>
  <c r="AS90" i="157"/>
  <c r="AK90" i="157"/>
  <c r="AE90" i="157"/>
  <c r="Y90" i="157"/>
  <c r="T90" i="157"/>
  <c r="O90" i="157"/>
  <c r="I90" i="157"/>
  <c r="AY90" i="157"/>
  <c r="AQ90" i="157"/>
  <c r="AI90" i="157"/>
  <c r="AC90" i="157"/>
  <c r="X90" i="157"/>
  <c r="S90" i="157"/>
  <c r="M90" i="157"/>
  <c r="H90" i="157"/>
  <c r="AO90" i="157"/>
  <c r="Q90" i="157"/>
  <c r="G71" i="157"/>
  <c r="AG90" i="157"/>
  <c r="L90" i="157"/>
  <c r="AV106" i="157"/>
  <c r="AB90" i="157"/>
  <c r="G90" i="157"/>
  <c r="AW90" i="157"/>
  <c r="W90" i="157"/>
  <c r="G78" i="157"/>
  <c r="BF110" i="157"/>
  <c r="BB110" i="157"/>
  <c r="AX110" i="157"/>
  <c r="AT110" i="157"/>
  <c r="AP110" i="157"/>
  <c r="AL110" i="157"/>
  <c r="AH110" i="157"/>
  <c r="AD110" i="157"/>
  <c r="Z110" i="157"/>
  <c r="V110" i="157"/>
  <c r="R110" i="157"/>
  <c r="N110" i="157"/>
  <c r="BH110" i="157"/>
  <c r="BC110" i="157"/>
  <c r="AW110" i="157"/>
  <c r="AR110" i="157"/>
  <c r="AM110" i="157"/>
  <c r="AG110" i="157"/>
  <c r="AB110" i="157"/>
  <c r="W110" i="157"/>
  <c r="Q110" i="157"/>
  <c r="L110" i="157"/>
  <c r="BG110" i="157"/>
  <c r="BA110" i="157"/>
  <c r="AV110" i="157"/>
  <c r="AQ110" i="157"/>
  <c r="AK110" i="157"/>
  <c r="AF110" i="157"/>
  <c r="AA110" i="157"/>
  <c r="U110" i="157"/>
  <c r="P110" i="157"/>
  <c r="K110" i="157"/>
  <c r="BE110" i="157"/>
  <c r="AZ110" i="157"/>
  <c r="AU110" i="157"/>
  <c r="AO110" i="157"/>
  <c r="AJ110" i="157"/>
  <c r="AE110" i="157"/>
  <c r="Y110" i="157"/>
  <c r="T110" i="157"/>
  <c r="O110" i="157"/>
  <c r="AS110" i="157"/>
  <c r="X110" i="157"/>
  <c r="AN110" i="157"/>
  <c r="S110" i="157"/>
  <c r="BD110" i="157"/>
  <c r="AI110" i="157"/>
  <c r="M110" i="157"/>
  <c r="BG94" i="157"/>
  <c r="BC94" i="157"/>
  <c r="AY94" i="157"/>
  <c r="AU94" i="157"/>
  <c r="AQ94" i="157"/>
  <c r="AM94" i="157"/>
  <c r="AI94" i="157"/>
  <c r="AE94" i="157"/>
  <c r="AA94" i="157"/>
  <c r="W94" i="157"/>
  <c r="S94" i="157"/>
  <c r="O94" i="157"/>
  <c r="K94" i="157"/>
  <c r="AC110" i="157"/>
  <c r="BF94" i="157"/>
  <c r="BA94" i="157"/>
  <c r="AV94" i="157"/>
  <c r="AP94" i="157"/>
  <c r="AK94" i="157"/>
  <c r="AF94" i="157"/>
  <c r="Z94" i="157"/>
  <c r="U94" i="157"/>
  <c r="P94" i="157"/>
  <c r="BD94" i="157"/>
  <c r="AX94" i="157"/>
  <c r="AS94" i="157"/>
  <c r="AN94" i="157"/>
  <c r="AH94" i="157"/>
  <c r="AC94" i="157"/>
  <c r="X94" i="157"/>
  <c r="R94" i="157"/>
  <c r="M94" i="157"/>
  <c r="AZ94" i="157"/>
  <c r="AO94" i="157"/>
  <c r="AD94" i="157"/>
  <c r="T94" i="157"/>
  <c r="BH94" i="157"/>
  <c r="AW94" i="157"/>
  <c r="AL94" i="157"/>
  <c r="AB94" i="157"/>
  <c r="Q94" i="157"/>
  <c r="AY110" i="157"/>
  <c r="BE94" i="157"/>
  <c r="AT94" i="157"/>
  <c r="AJ94" i="157"/>
  <c r="Y94" i="157"/>
  <c r="N94" i="157"/>
  <c r="V94" i="157"/>
  <c r="BB94" i="157"/>
  <c r="L94" i="157"/>
  <c r="K78" i="157"/>
  <c r="K71" i="157"/>
  <c r="AR94" i="157"/>
  <c r="S78" i="157"/>
  <c r="S71" i="157"/>
  <c r="AE71" i="157"/>
  <c r="AE78" i="157"/>
  <c r="AI78" i="157"/>
  <c r="AI71" i="157"/>
  <c r="AU71" i="157"/>
  <c r="AU78" i="157"/>
  <c r="BG78" i="157"/>
  <c r="BG71" i="157"/>
  <c r="BA101" i="157"/>
  <c r="AW101" i="157"/>
  <c r="AS101" i="157"/>
  <c r="AO101" i="157"/>
  <c r="AK101" i="157"/>
  <c r="AG101" i="157"/>
  <c r="AC101" i="157"/>
  <c r="W101" i="157"/>
  <c r="S101" i="157"/>
  <c r="O101" i="157"/>
  <c r="K101" i="157"/>
  <c r="G101" i="157"/>
  <c r="C101" i="157"/>
  <c r="C114" i="157" s="1"/>
  <c r="C40" i="157" s="1"/>
  <c r="AZ101" i="157"/>
  <c r="AV101" i="157"/>
  <c r="AR101" i="157"/>
  <c r="AN101" i="157"/>
  <c r="AJ101" i="157"/>
  <c r="AF101" i="157"/>
  <c r="Z101" i="157"/>
  <c r="V101" i="157"/>
  <c r="R101" i="157"/>
  <c r="N101" i="157"/>
  <c r="J101" i="157"/>
  <c r="F101" i="157"/>
  <c r="B101" i="157"/>
  <c r="AY101" i="157"/>
  <c r="AU101" i="157"/>
  <c r="AQ101" i="157"/>
  <c r="AM101" i="157"/>
  <c r="AI101" i="157"/>
  <c r="AE101" i="157"/>
  <c r="Y101" i="157"/>
  <c r="U101" i="157"/>
  <c r="Q101" i="157"/>
  <c r="M101" i="157"/>
  <c r="I101" i="157"/>
  <c r="E101" i="157"/>
  <c r="AP101" i="157"/>
  <c r="X101" i="157"/>
  <c r="H101" i="157"/>
  <c r="AL101" i="157"/>
  <c r="T101" i="157"/>
  <c r="D101" i="157"/>
  <c r="D114" i="157" s="1"/>
  <c r="D40" i="157" s="1"/>
  <c r="AX101" i="157"/>
  <c r="AH101" i="157"/>
  <c r="P101" i="157"/>
  <c r="AX85" i="157"/>
  <c r="AT85" i="157"/>
  <c r="AP85" i="157"/>
  <c r="AL85" i="157"/>
  <c r="AH85" i="157"/>
  <c r="AD85" i="157"/>
  <c r="Z85" i="157"/>
  <c r="V85" i="157"/>
  <c r="R85" i="157"/>
  <c r="N85" i="157"/>
  <c r="J85" i="157"/>
  <c r="AT101" i="157"/>
  <c r="AW85" i="157"/>
  <c r="AR85" i="157"/>
  <c r="AM85" i="157"/>
  <c r="AG85" i="157"/>
  <c r="AB85" i="157"/>
  <c r="W85" i="157"/>
  <c r="Q85" i="157"/>
  <c r="L85" i="157"/>
  <c r="G85" i="157"/>
  <c r="C85" i="157"/>
  <c r="B78" i="157"/>
  <c r="AD101" i="157"/>
  <c r="AV85" i="157"/>
  <c r="AQ85" i="157"/>
  <c r="AK85" i="157"/>
  <c r="AF85" i="157"/>
  <c r="AA85" i="157"/>
  <c r="U85" i="157"/>
  <c r="P85" i="157"/>
  <c r="K85" i="157"/>
  <c r="F85" i="157"/>
  <c r="B85" i="157"/>
  <c r="L101" i="157"/>
  <c r="AU85" i="157"/>
  <c r="AO85" i="157"/>
  <c r="AJ85" i="157"/>
  <c r="AE85" i="157"/>
  <c r="Y85" i="157"/>
  <c r="T85" i="157"/>
  <c r="O85" i="157"/>
  <c r="I85" i="157"/>
  <c r="E85" i="157"/>
  <c r="AI85" i="157"/>
  <c r="M85" i="157"/>
  <c r="B71" i="157"/>
  <c r="AY85" i="157"/>
  <c r="AC85" i="157"/>
  <c r="H85" i="157"/>
  <c r="AS85" i="157"/>
  <c r="X85" i="157"/>
  <c r="D85" i="157"/>
  <c r="AN85" i="157"/>
  <c r="S85" i="157"/>
  <c r="BD109" i="157"/>
  <c r="AZ109" i="157"/>
  <c r="AV109" i="157"/>
  <c r="AR109" i="157"/>
  <c r="AN109" i="157"/>
  <c r="AJ109" i="157"/>
  <c r="AF109" i="157"/>
  <c r="AB109" i="157"/>
  <c r="X109" i="157"/>
  <c r="T109" i="157"/>
  <c r="P109" i="157"/>
  <c r="L109" i="157"/>
  <c r="BE109" i="157"/>
  <c r="AY109" i="157"/>
  <c r="AT109" i="157"/>
  <c r="AO109" i="157"/>
  <c r="AI109" i="157"/>
  <c r="AD109" i="157"/>
  <c r="Y109" i="157"/>
  <c r="S109" i="157"/>
  <c r="N109" i="157"/>
  <c r="BG109" i="157"/>
  <c r="BB109" i="157"/>
  <c r="AW109" i="157"/>
  <c r="AQ109" i="157"/>
  <c r="AL109" i="157"/>
  <c r="AG109" i="157"/>
  <c r="AA109" i="157"/>
  <c r="V109" i="157"/>
  <c r="Q109" i="157"/>
  <c r="K109" i="157"/>
  <c r="BC109" i="157"/>
  <c r="AS109" i="157"/>
  <c r="AH109" i="157"/>
  <c r="W109" i="157"/>
  <c r="M109" i="157"/>
  <c r="BA109" i="157"/>
  <c r="AP109" i="157"/>
  <c r="AE109" i="157"/>
  <c r="U109" i="157"/>
  <c r="J109" i="157"/>
  <c r="AX109" i="157"/>
  <c r="AM109" i="157"/>
  <c r="AC109" i="157"/>
  <c r="R109" i="157"/>
  <c r="BE93" i="157"/>
  <c r="BA93" i="157"/>
  <c r="AW93" i="157"/>
  <c r="AS93" i="157"/>
  <c r="AO93" i="157"/>
  <c r="AK93" i="157"/>
  <c r="AG93" i="157"/>
  <c r="AC93" i="157"/>
  <c r="Y93" i="157"/>
  <c r="U93" i="157"/>
  <c r="Q93" i="157"/>
  <c r="M93" i="157"/>
  <c r="Z109" i="157"/>
  <c r="BC93" i="157"/>
  <c r="AX93" i="157"/>
  <c r="AR93" i="157"/>
  <c r="AM93" i="157"/>
  <c r="AH93" i="157"/>
  <c r="AB93" i="157"/>
  <c r="W93" i="157"/>
  <c r="R93" i="157"/>
  <c r="L93" i="157"/>
  <c r="BF109" i="157"/>
  <c r="O109" i="157"/>
  <c r="AU109" i="157"/>
  <c r="BF93" i="157"/>
  <c r="AZ93" i="157"/>
  <c r="AU93" i="157"/>
  <c r="AP93" i="157"/>
  <c r="AJ93" i="157"/>
  <c r="AE93" i="157"/>
  <c r="Z93" i="157"/>
  <c r="T93" i="157"/>
  <c r="O93" i="157"/>
  <c r="J93" i="157"/>
  <c r="BG93" i="157"/>
  <c r="AV93" i="157"/>
  <c r="AL93" i="157"/>
  <c r="AA93" i="157"/>
  <c r="P93" i="157"/>
  <c r="J78" i="157"/>
  <c r="BD93" i="157"/>
  <c r="AT93" i="157"/>
  <c r="AI93" i="157"/>
  <c r="X93" i="157"/>
  <c r="N93" i="157"/>
  <c r="BB93" i="157"/>
  <c r="AQ93" i="157"/>
  <c r="AF93" i="157"/>
  <c r="V93" i="157"/>
  <c r="K93" i="157"/>
  <c r="AD93" i="157"/>
  <c r="AK109" i="157"/>
  <c r="S93" i="157"/>
  <c r="AY93" i="157"/>
  <c r="J71" i="157"/>
  <c r="AN93" i="157"/>
  <c r="BO113" i="157"/>
  <c r="BI113" i="157"/>
  <c r="BE113" i="157"/>
  <c r="BA113" i="157"/>
  <c r="AW113" i="157"/>
  <c r="AS113" i="157"/>
  <c r="AO113" i="157"/>
  <c r="AK113" i="157"/>
  <c r="AG113" i="157"/>
  <c r="AC113" i="157"/>
  <c r="Y113" i="157"/>
  <c r="U113" i="157"/>
  <c r="Q113" i="157"/>
  <c r="BK113" i="157"/>
  <c r="BK114" i="157" s="1"/>
  <c r="BG113" i="157"/>
  <c r="BC113" i="157"/>
  <c r="AY113" i="157"/>
  <c r="AU113" i="157"/>
  <c r="AQ113" i="157"/>
  <c r="AM113" i="157"/>
  <c r="AI113" i="157"/>
  <c r="AE113" i="157"/>
  <c r="AA113" i="157"/>
  <c r="W113" i="157"/>
  <c r="S113" i="157"/>
  <c r="O113" i="157"/>
  <c r="BD113" i="157"/>
  <c r="AV113" i="157"/>
  <c r="AN113" i="157"/>
  <c r="AF113" i="157"/>
  <c r="X113" i="157"/>
  <c r="P113" i="157"/>
  <c r="BJ113" i="157"/>
  <c r="BB113" i="157"/>
  <c r="AT113" i="157"/>
  <c r="AL113" i="157"/>
  <c r="AD113" i="157"/>
  <c r="V113" i="157"/>
  <c r="N113" i="157"/>
  <c r="BH113" i="157"/>
  <c r="AZ113" i="157"/>
  <c r="AR113" i="157"/>
  <c r="AJ113" i="157"/>
  <c r="AB113" i="157"/>
  <c r="T113" i="157"/>
  <c r="AH113" i="157"/>
  <c r="BJ97" i="157"/>
  <c r="BF97" i="157"/>
  <c r="BB97" i="157"/>
  <c r="AX97" i="157"/>
  <c r="AT97" i="157"/>
  <c r="AP97" i="157"/>
  <c r="AL97" i="157"/>
  <c r="AH97" i="157"/>
  <c r="AD97" i="157"/>
  <c r="Z97" i="157"/>
  <c r="V97" i="157"/>
  <c r="R97" i="157"/>
  <c r="N97" i="157"/>
  <c r="BF113" i="157"/>
  <c r="Z113" i="157"/>
  <c r="AX113" i="157"/>
  <c r="R113" i="157"/>
  <c r="BH97" i="157"/>
  <c r="BD97" i="157"/>
  <c r="AZ97" i="157"/>
  <c r="AV97" i="157"/>
  <c r="AR97" i="157"/>
  <c r="AN97" i="157"/>
  <c r="AJ97" i="157"/>
  <c r="AF97" i="157"/>
  <c r="AB97" i="157"/>
  <c r="X97" i="157"/>
  <c r="T97" i="157"/>
  <c r="P97" i="157"/>
  <c r="BG97" i="157"/>
  <c r="AY97" i="157"/>
  <c r="AQ97" i="157"/>
  <c r="AI97" i="157"/>
  <c r="AA97" i="157"/>
  <c r="S97" i="157"/>
  <c r="AP113" i="157"/>
  <c r="BK97" i="157"/>
  <c r="BK98" i="157" s="1"/>
  <c r="BK33" i="157" s="1"/>
  <c r="BC97" i="157"/>
  <c r="AU97" i="157"/>
  <c r="AM97" i="157"/>
  <c r="AE97" i="157"/>
  <c r="W97" i="157"/>
  <c r="O97" i="157"/>
  <c r="BE97" i="157"/>
  <c r="AO97" i="157"/>
  <c r="Y97" i="157"/>
  <c r="N78" i="157"/>
  <c r="BA97" i="157"/>
  <c r="AK97" i="157"/>
  <c r="U97" i="157"/>
  <c r="AW97" i="157"/>
  <c r="AG97" i="157"/>
  <c r="Q97" i="157"/>
  <c r="BI97" i="157"/>
  <c r="AS97" i="157"/>
  <c r="AC97" i="157"/>
  <c r="N71" i="157"/>
  <c r="R78" i="157"/>
  <c r="R71" i="157"/>
  <c r="V78" i="157"/>
  <c r="V71" i="157"/>
  <c r="Z78" i="157"/>
  <c r="Z71" i="157"/>
  <c r="AH78" i="157"/>
  <c r="AH71" i="157"/>
  <c r="AL78" i="157"/>
  <c r="AL71" i="157"/>
  <c r="AP78" i="157"/>
  <c r="AP71" i="157"/>
  <c r="AT78" i="157"/>
  <c r="AT71" i="157"/>
  <c r="AX78" i="157"/>
  <c r="AX71" i="157"/>
  <c r="BB20" i="157"/>
  <c r="BF20" i="157"/>
  <c r="BJ20" i="157"/>
  <c r="B21" i="157"/>
  <c r="AY71" i="157"/>
  <c r="K86" i="157"/>
  <c r="AG94" i="157"/>
  <c r="BL54" i="157"/>
  <c r="O16" i="156"/>
  <c r="P11" i="156"/>
  <c r="P15" i="156" s="1"/>
  <c r="Q11" i="156" s="1"/>
  <c r="BD78" i="156"/>
  <c r="BD71" i="156"/>
  <c r="AZ78" i="156"/>
  <c r="AZ71" i="156"/>
  <c r="BH78" i="156"/>
  <c r="BH71" i="156"/>
  <c r="BO103" i="156"/>
  <c r="AY103" i="156"/>
  <c r="AU103" i="156"/>
  <c r="AQ103" i="156"/>
  <c r="AM103" i="156"/>
  <c r="AI103" i="156"/>
  <c r="AE103" i="156"/>
  <c r="AA103" i="156"/>
  <c r="W103" i="156"/>
  <c r="S103" i="156"/>
  <c r="O103" i="156"/>
  <c r="K103" i="156"/>
  <c r="G103" i="156"/>
  <c r="BA103" i="156"/>
  <c r="AV103" i="156"/>
  <c r="AP103" i="156"/>
  <c r="AK103" i="156"/>
  <c r="AF103" i="156"/>
  <c r="Z103" i="156"/>
  <c r="U103" i="156"/>
  <c r="P103" i="156"/>
  <c r="J103" i="156"/>
  <c r="E103" i="156"/>
  <c r="AZ103" i="156"/>
  <c r="AT103" i="156"/>
  <c r="AO103" i="156"/>
  <c r="AJ103" i="156"/>
  <c r="AD103" i="156"/>
  <c r="Y103" i="156"/>
  <c r="T103" i="156"/>
  <c r="N103" i="156"/>
  <c r="I103" i="156"/>
  <c r="D103" i="156"/>
  <c r="AW103" i="156"/>
  <c r="AR103" i="156"/>
  <c r="AL103" i="156"/>
  <c r="AG103" i="156"/>
  <c r="AB103" i="156"/>
  <c r="V103" i="156"/>
  <c r="Q103" i="156"/>
  <c r="L103" i="156"/>
  <c r="F103" i="156"/>
  <c r="AS103" i="156"/>
  <c r="X103" i="156"/>
  <c r="AN103" i="156"/>
  <c r="R103" i="156"/>
  <c r="AX103" i="156"/>
  <c r="AC103" i="156"/>
  <c r="H103" i="156"/>
  <c r="M103" i="156"/>
  <c r="AH103" i="156"/>
  <c r="D78" i="156"/>
  <c r="D71" i="156"/>
  <c r="BC107" i="156"/>
  <c r="AY107" i="156"/>
  <c r="AU107" i="156"/>
  <c r="AQ107" i="156"/>
  <c r="AM107" i="156"/>
  <c r="AI107" i="156"/>
  <c r="AE107" i="156"/>
  <c r="AA107" i="156"/>
  <c r="W107" i="156"/>
  <c r="S107" i="156"/>
  <c r="O107" i="156"/>
  <c r="K107" i="156"/>
  <c r="BB107" i="156"/>
  <c r="AX107" i="156"/>
  <c r="AT107" i="156"/>
  <c r="AP107" i="156"/>
  <c r="AL107" i="156"/>
  <c r="AH107" i="156"/>
  <c r="AD107" i="156"/>
  <c r="Z107" i="156"/>
  <c r="V107" i="156"/>
  <c r="R107" i="156"/>
  <c r="N107" i="156"/>
  <c r="J107" i="156"/>
  <c r="BD107" i="156"/>
  <c r="AZ107" i="156"/>
  <c r="AV107" i="156"/>
  <c r="AR107" i="156"/>
  <c r="AN107" i="156"/>
  <c r="AJ107" i="156"/>
  <c r="AF107" i="156"/>
  <c r="AB107" i="156"/>
  <c r="X107" i="156"/>
  <c r="T107" i="156"/>
  <c r="P107" i="156"/>
  <c r="L107" i="156"/>
  <c r="H107" i="156"/>
  <c r="AS107" i="156"/>
  <c r="AC107" i="156"/>
  <c r="M107" i="156"/>
  <c r="BE107" i="156"/>
  <c r="AO107" i="156"/>
  <c r="Y107" i="156"/>
  <c r="I107" i="156"/>
  <c r="BA107" i="156"/>
  <c r="AK107" i="156"/>
  <c r="U107" i="156"/>
  <c r="AW107" i="156"/>
  <c r="AG107" i="156"/>
  <c r="Q107" i="156"/>
  <c r="H78" i="156"/>
  <c r="H71" i="156"/>
  <c r="BO111" i="156"/>
  <c r="BG111" i="156"/>
  <c r="BC111" i="156"/>
  <c r="AY111" i="156"/>
  <c r="AU111" i="156"/>
  <c r="AQ111" i="156"/>
  <c r="AM111" i="156"/>
  <c r="AI111" i="156"/>
  <c r="AE111" i="156"/>
  <c r="AA111" i="156"/>
  <c r="W111" i="156"/>
  <c r="S111" i="156"/>
  <c r="O111" i="156"/>
  <c r="BE111" i="156"/>
  <c r="AZ111" i="156"/>
  <c r="AT111" i="156"/>
  <c r="AO111" i="156"/>
  <c r="AJ111" i="156"/>
  <c r="AD111" i="156"/>
  <c r="Y111" i="156"/>
  <c r="T111" i="156"/>
  <c r="N111" i="156"/>
  <c r="BI111" i="156"/>
  <c r="BD111" i="156"/>
  <c r="AX111" i="156"/>
  <c r="AS111" i="156"/>
  <c r="AN111" i="156"/>
  <c r="AH111" i="156"/>
  <c r="AC111" i="156"/>
  <c r="X111" i="156"/>
  <c r="R111" i="156"/>
  <c r="M111" i="156"/>
  <c r="BH111" i="156"/>
  <c r="BB111" i="156"/>
  <c r="AW111" i="156"/>
  <c r="AR111" i="156"/>
  <c r="AL111" i="156"/>
  <c r="AG111" i="156"/>
  <c r="AB111" i="156"/>
  <c r="V111" i="156"/>
  <c r="Q111" i="156"/>
  <c r="L111" i="156"/>
  <c r="BF111" i="156"/>
  <c r="BA111" i="156"/>
  <c r="AV111" i="156"/>
  <c r="AP111" i="156"/>
  <c r="AK111" i="156"/>
  <c r="AF111" i="156"/>
  <c r="Z111" i="156"/>
  <c r="U111" i="156"/>
  <c r="P111" i="156"/>
  <c r="L78" i="156"/>
  <c r="L71" i="156"/>
  <c r="P78" i="156"/>
  <c r="P71" i="156"/>
  <c r="T78" i="156"/>
  <c r="T71" i="156"/>
  <c r="X78" i="156"/>
  <c r="X71" i="156"/>
  <c r="AB78" i="156"/>
  <c r="AB71" i="156"/>
  <c r="AF78" i="156"/>
  <c r="AF71" i="156"/>
  <c r="AJ78" i="156"/>
  <c r="AJ71" i="156"/>
  <c r="AN78" i="156"/>
  <c r="AN71" i="156"/>
  <c r="AR78" i="156"/>
  <c r="AR71" i="156"/>
  <c r="AV78" i="156"/>
  <c r="AV71" i="156"/>
  <c r="BL54" i="156"/>
  <c r="AZ104" i="156"/>
  <c r="AV104" i="156"/>
  <c r="AR104" i="156"/>
  <c r="AN104" i="156"/>
  <c r="AJ104" i="156"/>
  <c r="AF104" i="156"/>
  <c r="AB104" i="156"/>
  <c r="X104" i="156"/>
  <c r="T104" i="156"/>
  <c r="P104" i="156"/>
  <c r="L104" i="156"/>
  <c r="H104" i="156"/>
  <c r="AX104" i="156"/>
  <c r="AS104" i="156"/>
  <c r="AM104" i="156"/>
  <c r="AH104" i="156"/>
  <c r="AC104" i="156"/>
  <c r="W104" i="156"/>
  <c r="R104" i="156"/>
  <c r="M104" i="156"/>
  <c r="G104" i="156"/>
  <c r="BB104" i="156"/>
  <c r="AW104" i="156"/>
  <c r="AQ104" i="156"/>
  <c r="AL104" i="156"/>
  <c r="AG104" i="156"/>
  <c r="AA104" i="156"/>
  <c r="V104" i="156"/>
  <c r="Q104" i="156"/>
  <c r="K104" i="156"/>
  <c r="F104" i="156"/>
  <c r="BA104" i="156"/>
  <c r="AU104" i="156"/>
  <c r="AP104" i="156"/>
  <c r="AK104" i="156"/>
  <c r="AE104" i="156"/>
  <c r="Z104" i="156"/>
  <c r="U104" i="156"/>
  <c r="O104" i="156"/>
  <c r="J104" i="156"/>
  <c r="AY104" i="156"/>
  <c r="AT104" i="156"/>
  <c r="AO104" i="156"/>
  <c r="AI104" i="156"/>
  <c r="AD104" i="156"/>
  <c r="Y104" i="156"/>
  <c r="S104" i="156"/>
  <c r="N104" i="156"/>
  <c r="I104" i="156"/>
  <c r="E104" i="156"/>
  <c r="E78" i="156"/>
  <c r="E71" i="156"/>
  <c r="BE108" i="156"/>
  <c r="BA108" i="156"/>
  <c r="AW108" i="156"/>
  <c r="AS108" i="156"/>
  <c r="AO108" i="156"/>
  <c r="BF108" i="156"/>
  <c r="AZ108" i="156"/>
  <c r="AU108" i="156"/>
  <c r="AP108" i="156"/>
  <c r="AK108" i="156"/>
  <c r="AG108" i="156"/>
  <c r="AC108" i="156"/>
  <c r="Y108" i="156"/>
  <c r="U108" i="156"/>
  <c r="Q108" i="156"/>
  <c r="M108" i="156"/>
  <c r="I108" i="156"/>
  <c r="BD108" i="156"/>
  <c r="AY108" i="156"/>
  <c r="AT108" i="156"/>
  <c r="AN108" i="156"/>
  <c r="AJ108" i="156"/>
  <c r="AF108" i="156"/>
  <c r="AB108" i="156"/>
  <c r="X108" i="156"/>
  <c r="T108" i="156"/>
  <c r="P108" i="156"/>
  <c r="L108" i="156"/>
  <c r="BB108" i="156"/>
  <c r="AV108" i="156"/>
  <c r="AQ108" i="156"/>
  <c r="AL108" i="156"/>
  <c r="AH108" i="156"/>
  <c r="AD108" i="156"/>
  <c r="Z108" i="156"/>
  <c r="V108" i="156"/>
  <c r="R108" i="156"/>
  <c r="N108" i="156"/>
  <c r="J108" i="156"/>
  <c r="AR108" i="156"/>
  <c r="AA108" i="156"/>
  <c r="K108" i="156"/>
  <c r="AM108" i="156"/>
  <c r="W108" i="156"/>
  <c r="BC108" i="156"/>
  <c r="AI108" i="156"/>
  <c r="S108" i="156"/>
  <c r="AX108" i="156"/>
  <c r="AE108" i="156"/>
  <c r="O108" i="156"/>
  <c r="I78" i="156"/>
  <c r="I71" i="156"/>
  <c r="BG112" i="156"/>
  <c r="BC112" i="156"/>
  <c r="AY112" i="156"/>
  <c r="AU112" i="156"/>
  <c r="AQ112" i="156"/>
  <c r="AM112" i="156"/>
  <c r="AI112" i="156"/>
  <c r="AE112" i="156"/>
  <c r="AA112" i="156"/>
  <c r="W112" i="156"/>
  <c r="S112" i="156"/>
  <c r="O112" i="156"/>
  <c r="BJ112" i="156"/>
  <c r="BF112" i="156"/>
  <c r="BB112" i="156"/>
  <c r="AX112" i="156"/>
  <c r="AT112" i="156"/>
  <c r="BH112" i="156"/>
  <c r="BD112" i="156"/>
  <c r="AZ112" i="156"/>
  <c r="AV112" i="156"/>
  <c r="AR112" i="156"/>
  <c r="AN112" i="156"/>
  <c r="AJ112" i="156"/>
  <c r="AF112" i="156"/>
  <c r="AB112" i="156"/>
  <c r="X112" i="156"/>
  <c r="T112" i="156"/>
  <c r="P112" i="156"/>
  <c r="BI112" i="156"/>
  <c r="AS112" i="156"/>
  <c r="AK112" i="156"/>
  <c r="AC112" i="156"/>
  <c r="U112" i="156"/>
  <c r="M112" i="156"/>
  <c r="BE112" i="156"/>
  <c r="AP112" i="156"/>
  <c r="AH112" i="156"/>
  <c r="Z112" i="156"/>
  <c r="R112" i="156"/>
  <c r="BA112" i="156"/>
  <c r="AO112" i="156"/>
  <c r="AG112" i="156"/>
  <c r="Y112" i="156"/>
  <c r="Q112" i="156"/>
  <c r="AW112" i="156"/>
  <c r="AL112" i="156"/>
  <c r="AD112" i="156"/>
  <c r="V112" i="156"/>
  <c r="N112" i="156"/>
  <c r="M78" i="156"/>
  <c r="M71" i="156"/>
  <c r="Q78" i="156"/>
  <c r="Q71" i="156"/>
  <c r="U78" i="156"/>
  <c r="U71" i="156"/>
  <c r="Y78" i="156"/>
  <c r="Y71" i="156"/>
  <c r="AC78" i="156"/>
  <c r="AC71" i="156"/>
  <c r="AG78" i="156"/>
  <c r="AG71" i="156"/>
  <c r="AK78" i="156"/>
  <c r="AK71" i="156"/>
  <c r="AO78" i="156"/>
  <c r="AO71" i="156"/>
  <c r="AS78" i="156"/>
  <c r="AS71" i="156"/>
  <c r="AW78" i="156"/>
  <c r="AW71" i="156"/>
  <c r="BA78" i="156"/>
  <c r="BA71" i="156"/>
  <c r="BE78" i="156"/>
  <c r="BE71" i="156"/>
  <c r="BI78" i="156"/>
  <c r="BI71" i="156"/>
  <c r="BA101" i="156"/>
  <c r="AW101" i="156"/>
  <c r="AS101" i="156"/>
  <c r="AO101" i="156"/>
  <c r="AK101" i="156"/>
  <c r="AG101" i="156"/>
  <c r="AC101" i="156"/>
  <c r="W101" i="156"/>
  <c r="S101" i="156"/>
  <c r="O101" i="156"/>
  <c r="K101" i="156"/>
  <c r="G101" i="156"/>
  <c r="C101" i="156"/>
  <c r="AV101" i="156"/>
  <c r="AQ101" i="156"/>
  <c r="AL101" i="156"/>
  <c r="AF101" i="156"/>
  <c r="Y101" i="156"/>
  <c r="T101" i="156"/>
  <c r="N101" i="156"/>
  <c r="I101" i="156"/>
  <c r="D101" i="156"/>
  <c r="AZ101" i="156"/>
  <c r="AU101" i="156"/>
  <c r="AP101" i="156"/>
  <c r="AJ101" i="156"/>
  <c r="AE101" i="156"/>
  <c r="X101" i="156"/>
  <c r="R101" i="156"/>
  <c r="M101" i="156"/>
  <c r="H101" i="156"/>
  <c r="B101" i="156"/>
  <c r="AX101" i="156"/>
  <c r="AR101" i="156"/>
  <c r="AM101" i="156"/>
  <c r="AH101" i="156"/>
  <c r="Z101" i="156"/>
  <c r="U101" i="156"/>
  <c r="P101" i="156"/>
  <c r="J101" i="156"/>
  <c r="E101" i="156"/>
  <c r="AN101" i="156"/>
  <c r="Q101" i="156"/>
  <c r="AI101" i="156"/>
  <c r="L101" i="156"/>
  <c r="AT101" i="156"/>
  <c r="V101" i="156"/>
  <c r="AD101" i="156"/>
  <c r="AY101" i="156"/>
  <c r="B78" i="156"/>
  <c r="F101" i="156"/>
  <c r="B71" i="156"/>
  <c r="BG109" i="156"/>
  <c r="BC109" i="156"/>
  <c r="AY109" i="156"/>
  <c r="AU109" i="156"/>
  <c r="AQ109" i="156"/>
  <c r="AM109" i="156"/>
  <c r="AI109" i="156"/>
  <c r="AE109" i="156"/>
  <c r="AA109" i="156"/>
  <c r="W109" i="156"/>
  <c r="S109" i="156"/>
  <c r="O109" i="156"/>
  <c r="K109" i="156"/>
  <c r="BD109" i="156"/>
  <c r="AX109" i="156"/>
  <c r="AS109" i="156"/>
  <c r="AN109" i="156"/>
  <c r="AH109" i="156"/>
  <c r="AC109" i="156"/>
  <c r="X109" i="156"/>
  <c r="R109" i="156"/>
  <c r="M109" i="156"/>
  <c r="BB109" i="156"/>
  <c r="AW109" i="156"/>
  <c r="AR109" i="156"/>
  <c r="AL109" i="156"/>
  <c r="AG109" i="156"/>
  <c r="AB109" i="156"/>
  <c r="V109" i="156"/>
  <c r="Q109" i="156"/>
  <c r="L109" i="156"/>
  <c r="BE109" i="156"/>
  <c r="AZ109" i="156"/>
  <c r="AT109" i="156"/>
  <c r="AO109" i="156"/>
  <c r="AJ109" i="156"/>
  <c r="AD109" i="156"/>
  <c r="Y109" i="156"/>
  <c r="T109" i="156"/>
  <c r="N109" i="156"/>
  <c r="BF109" i="156"/>
  <c r="AK109" i="156"/>
  <c r="P109" i="156"/>
  <c r="BA109" i="156"/>
  <c r="AF109" i="156"/>
  <c r="J109" i="156"/>
  <c r="AV109" i="156"/>
  <c r="Z109" i="156"/>
  <c r="AP109" i="156"/>
  <c r="U109" i="156"/>
  <c r="J78" i="156"/>
  <c r="J71" i="156"/>
  <c r="BO113" i="156"/>
  <c r="BI113" i="156"/>
  <c r="BE113" i="156"/>
  <c r="BA113" i="156"/>
  <c r="AW113" i="156"/>
  <c r="AS113" i="156"/>
  <c r="AO113" i="156"/>
  <c r="AK113" i="156"/>
  <c r="AG113" i="156"/>
  <c r="AC113" i="156"/>
  <c r="Y113" i="156"/>
  <c r="U113" i="156"/>
  <c r="Q113" i="156"/>
  <c r="BH113" i="156"/>
  <c r="BD113" i="156"/>
  <c r="AZ113" i="156"/>
  <c r="AV113" i="156"/>
  <c r="AR113" i="156"/>
  <c r="AN113" i="156"/>
  <c r="AJ113" i="156"/>
  <c r="AF113" i="156"/>
  <c r="AB113" i="156"/>
  <c r="X113" i="156"/>
  <c r="T113" i="156"/>
  <c r="P113" i="156"/>
  <c r="BJ113" i="156"/>
  <c r="BF113" i="156"/>
  <c r="BB113" i="156"/>
  <c r="AX113" i="156"/>
  <c r="AT113" i="156"/>
  <c r="AP113" i="156"/>
  <c r="AL113" i="156"/>
  <c r="AH113" i="156"/>
  <c r="AD113" i="156"/>
  <c r="Z113" i="156"/>
  <c r="V113" i="156"/>
  <c r="R113" i="156"/>
  <c r="N113" i="156"/>
  <c r="BG113" i="156"/>
  <c r="AQ113" i="156"/>
  <c r="AA113" i="156"/>
  <c r="BC113" i="156"/>
  <c r="AM113" i="156"/>
  <c r="W113" i="156"/>
  <c r="AY113" i="156"/>
  <c r="AI113" i="156"/>
  <c r="S113" i="156"/>
  <c r="BK113" i="156"/>
  <c r="BK114" i="156" s="1"/>
  <c r="BK40" i="156" s="1"/>
  <c r="AU113" i="156"/>
  <c r="AE113" i="156"/>
  <c r="O113" i="156"/>
  <c r="N78" i="156"/>
  <c r="N71" i="156"/>
  <c r="R78" i="156"/>
  <c r="R71" i="156"/>
  <c r="V78" i="156"/>
  <c r="V71" i="156"/>
  <c r="Z78" i="156"/>
  <c r="Z71" i="156"/>
  <c r="AD78" i="156"/>
  <c r="AD71" i="156"/>
  <c r="AH78" i="156"/>
  <c r="AH71" i="156"/>
  <c r="AL78" i="156"/>
  <c r="AL71" i="156"/>
  <c r="AP78" i="156"/>
  <c r="AP71" i="156"/>
  <c r="AT78" i="156"/>
  <c r="AT71" i="156"/>
  <c r="AX78" i="156"/>
  <c r="AX71" i="156"/>
  <c r="BB20" i="156"/>
  <c r="BF20" i="156"/>
  <c r="BJ20" i="156"/>
  <c r="B21" i="156"/>
  <c r="B28" i="156"/>
  <c r="AX102" i="156"/>
  <c r="AT102" i="156"/>
  <c r="AP102" i="156"/>
  <c r="AL102" i="156"/>
  <c r="AH102" i="156"/>
  <c r="AD102" i="156"/>
  <c r="Y102" i="156"/>
  <c r="U102" i="156"/>
  <c r="Q102" i="156"/>
  <c r="M102" i="156"/>
  <c r="I102" i="156"/>
  <c r="E102" i="156"/>
  <c r="AY102" i="156"/>
  <c r="AS102" i="156"/>
  <c r="AN102" i="156"/>
  <c r="AI102" i="156"/>
  <c r="AC102" i="156"/>
  <c r="W102" i="156"/>
  <c r="R102" i="156"/>
  <c r="L102" i="156"/>
  <c r="G102" i="156"/>
  <c r="AW102" i="156"/>
  <c r="AR102" i="156"/>
  <c r="AM102" i="156"/>
  <c r="AG102" i="156"/>
  <c r="AA102" i="156"/>
  <c r="V102" i="156"/>
  <c r="P102" i="156"/>
  <c r="K102" i="156"/>
  <c r="F102" i="156"/>
  <c r="AZ102" i="156"/>
  <c r="AU102" i="156"/>
  <c r="AO102" i="156"/>
  <c r="AJ102" i="156"/>
  <c r="AE102" i="156"/>
  <c r="X102" i="156"/>
  <c r="S102" i="156"/>
  <c r="N102" i="156"/>
  <c r="H102" i="156"/>
  <c r="C102" i="156"/>
  <c r="BA102" i="156"/>
  <c r="AF102" i="156"/>
  <c r="J102" i="156"/>
  <c r="AV102" i="156"/>
  <c r="Z102" i="156"/>
  <c r="D102" i="156"/>
  <c r="AK102" i="156"/>
  <c r="O102" i="156"/>
  <c r="T102" i="156"/>
  <c r="C71" i="156"/>
  <c r="AQ102" i="156"/>
  <c r="C78" i="156"/>
  <c r="BO106" i="156"/>
  <c r="BB106" i="156"/>
  <c r="AX106" i="156"/>
  <c r="AT106" i="156"/>
  <c r="AP106" i="156"/>
  <c r="AL106" i="156"/>
  <c r="AH106" i="156"/>
  <c r="AD106" i="156"/>
  <c r="Z106" i="156"/>
  <c r="V106" i="156"/>
  <c r="R106" i="156"/>
  <c r="N106" i="156"/>
  <c r="J106" i="156"/>
  <c r="BA106" i="156"/>
  <c r="AW106" i="156"/>
  <c r="AS106" i="156"/>
  <c r="AO106" i="156"/>
  <c r="AK106" i="156"/>
  <c r="AG106" i="156"/>
  <c r="AC106" i="156"/>
  <c r="Y106" i="156"/>
  <c r="U106" i="156"/>
  <c r="Q106" i="156"/>
  <c r="M106" i="156"/>
  <c r="I106" i="156"/>
  <c r="BC106" i="156"/>
  <c r="AY106" i="156"/>
  <c r="AU106" i="156"/>
  <c r="AQ106" i="156"/>
  <c r="AM106" i="156"/>
  <c r="AI106" i="156"/>
  <c r="AE106" i="156"/>
  <c r="AA106" i="156"/>
  <c r="W106" i="156"/>
  <c r="S106" i="156"/>
  <c r="O106" i="156"/>
  <c r="K106" i="156"/>
  <c r="G106" i="156"/>
  <c r="AV106" i="156"/>
  <c r="AF106" i="156"/>
  <c r="P106" i="156"/>
  <c r="AR106" i="156"/>
  <c r="AB106" i="156"/>
  <c r="L106" i="156"/>
  <c r="BD106" i="156"/>
  <c r="AN106" i="156"/>
  <c r="X106" i="156"/>
  <c r="H106" i="156"/>
  <c r="AZ106" i="156"/>
  <c r="AJ106" i="156"/>
  <c r="T106" i="156"/>
  <c r="G78" i="156"/>
  <c r="G71" i="156"/>
  <c r="BE110" i="156"/>
  <c r="BA110" i="156"/>
  <c r="AW110" i="156"/>
  <c r="AS110" i="156"/>
  <c r="AO110" i="156"/>
  <c r="AK110" i="156"/>
  <c r="AG110" i="156"/>
  <c r="AC110" i="156"/>
  <c r="Y110" i="156"/>
  <c r="U110" i="156"/>
  <c r="Q110" i="156"/>
  <c r="M110" i="156"/>
  <c r="BG110" i="156"/>
  <c r="BB110" i="156"/>
  <c r="AV110" i="156"/>
  <c r="AQ110" i="156"/>
  <c r="AL110" i="156"/>
  <c r="AF110" i="156"/>
  <c r="AA110" i="156"/>
  <c r="V110" i="156"/>
  <c r="P110" i="156"/>
  <c r="K110" i="156"/>
  <c r="BF110" i="156"/>
  <c r="AZ110" i="156"/>
  <c r="AU110" i="156"/>
  <c r="AP110" i="156"/>
  <c r="AJ110" i="156"/>
  <c r="AE110" i="156"/>
  <c r="Z110" i="156"/>
  <c r="T110" i="156"/>
  <c r="O110" i="156"/>
  <c r="BD110" i="156"/>
  <c r="AY110" i="156"/>
  <c r="AT110" i="156"/>
  <c r="AN110" i="156"/>
  <c r="AI110" i="156"/>
  <c r="AD110" i="156"/>
  <c r="BH110" i="156"/>
  <c r="BC110" i="156"/>
  <c r="AX110" i="156"/>
  <c r="AR110" i="156"/>
  <c r="AM110" i="156"/>
  <c r="AH110" i="156"/>
  <c r="AB110" i="156"/>
  <c r="W110" i="156"/>
  <c r="R110" i="156"/>
  <c r="L110" i="156"/>
  <c r="X110" i="156"/>
  <c r="S110" i="156"/>
  <c r="N110" i="156"/>
  <c r="K78" i="156"/>
  <c r="K71" i="156"/>
  <c r="O71" i="156"/>
  <c r="O78" i="156"/>
  <c r="S71" i="156"/>
  <c r="S78" i="156"/>
  <c r="W78" i="156"/>
  <c r="W71" i="156"/>
  <c r="AA78" i="156"/>
  <c r="AA71" i="156"/>
  <c r="AE71" i="156"/>
  <c r="AE78" i="156"/>
  <c r="AI78" i="156"/>
  <c r="AI71" i="156"/>
  <c r="AM71" i="156"/>
  <c r="AM78" i="156"/>
  <c r="AQ78" i="156"/>
  <c r="AQ71" i="156"/>
  <c r="AU71" i="156"/>
  <c r="AU78" i="156"/>
  <c r="AY20" i="156"/>
  <c r="BG20" i="156"/>
  <c r="BK20" i="156"/>
  <c r="BK78" i="156" s="1"/>
  <c r="BJ78" i="155"/>
  <c r="BJ71" i="155"/>
  <c r="J20" i="155"/>
  <c r="P15" i="155"/>
  <c r="Q11" i="155" s="1"/>
  <c r="BB78" i="155"/>
  <c r="BB71" i="155"/>
  <c r="BF78" i="155"/>
  <c r="BF71" i="155"/>
  <c r="O16" i="155"/>
  <c r="AX101" i="155"/>
  <c r="AT101" i="155"/>
  <c r="AP101" i="155"/>
  <c r="AL101" i="155"/>
  <c r="AH101" i="155"/>
  <c r="AD101" i="155"/>
  <c r="X101" i="155"/>
  <c r="T101" i="155"/>
  <c r="P101" i="155"/>
  <c r="L101" i="155"/>
  <c r="H101" i="155"/>
  <c r="D101" i="155"/>
  <c r="BA101" i="155"/>
  <c r="AV101" i="155"/>
  <c r="AQ101" i="155"/>
  <c r="AK101" i="155"/>
  <c r="AF101" i="155"/>
  <c r="Y101" i="155"/>
  <c r="S101" i="155"/>
  <c r="N101" i="155"/>
  <c r="I101" i="155"/>
  <c r="C101" i="155"/>
  <c r="AW101" i="155"/>
  <c r="AR101" i="155"/>
  <c r="AM101" i="155"/>
  <c r="AG101" i="155"/>
  <c r="Z101" i="155"/>
  <c r="U101" i="155"/>
  <c r="O101" i="155"/>
  <c r="J101" i="155"/>
  <c r="E101" i="155"/>
  <c r="AU101" i="155"/>
  <c r="AJ101" i="155"/>
  <c r="W101" i="155"/>
  <c r="M101" i="155"/>
  <c r="B101" i="155"/>
  <c r="AS101" i="155"/>
  <c r="AI101" i="155"/>
  <c r="V101" i="155"/>
  <c r="K101" i="155"/>
  <c r="AZ101" i="155"/>
  <c r="AO101" i="155"/>
  <c r="AE101" i="155"/>
  <c r="R101" i="155"/>
  <c r="G101" i="155"/>
  <c r="AY101" i="155"/>
  <c r="AN101" i="155"/>
  <c r="AC101" i="155"/>
  <c r="Q101" i="155"/>
  <c r="F101" i="155"/>
  <c r="B78" i="155"/>
  <c r="B71" i="155"/>
  <c r="BO113" i="155"/>
  <c r="BI113" i="155"/>
  <c r="BE113" i="155"/>
  <c r="BA113" i="155"/>
  <c r="AW113" i="155"/>
  <c r="AS113" i="155"/>
  <c r="AO113" i="155"/>
  <c r="AK113" i="155"/>
  <c r="AG113" i="155"/>
  <c r="AC113" i="155"/>
  <c r="Y113" i="155"/>
  <c r="U113" i="155"/>
  <c r="Q113" i="155"/>
  <c r="BJ113" i="155"/>
  <c r="BF113" i="155"/>
  <c r="BB113" i="155"/>
  <c r="AX113" i="155"/>
  <c r="AT113" i="155"/>
  <c r="AP113" i="155"/>
  <c r="AL113" i="155"/>
  <c r="AH113" i="155"/>
  <c r="AD113" i="155"/>
  <c r="Z113" i="155"/>
  <c r="V113" i="155"/>
  <c r="R113" i="155"/>
  <c r="N113" i="155"/>
  <c r="BG113" i="155"/>
  <c r="AY113" i="155"/>
  <c r="AQ113" i="155"/>
  <c r="AI113" i="155"/>
  <c r="AA113" i="155"/>
  <c r="S113" i="155"/>
  <c r="BD113" i="155"/>
  <c r="AV113" i="155"/>
  <c r="AN113" i="155"/>
  <c r="AF113" i="155"/>
  <c r="X113" i="155"/>
  <c r="P113" i="155"/>
  <c r="BK113" i="155"/>
  <c r="BK114" i="155" s="1"/>
  <c r="BC113" i="155"/>
  <c r="AU113" i="155"/>
  <c r="AM113" i="155"/>
  <c r="AE113" i="155"/>
  <c r="W113" i="155"/>
  <c r="O113" i="155"/>
  <c r="BH113" i="155"/>
  <c r="AZ113" i="155"/>
  <c r="AR113" i="155"/>
  <c r="AJ113" i="155"/>
  <c r="AB113" i="155"/>
  <c r="T113" i="155"/>
  <c r="N78" i="155"/>
  <c r="N71" i="155"/>
  <c r="R78" i="155"/>
  <c r="R71" i="155"/>
  <c r="V78" i="155"/>
  <c r="V71" i="155"/>
  <c r="Z78" i="155"/>
  <c r="Z71" i="155"/>
  <c r="AD78" i="155"/>
  <c r="AD71" i="155"/>
  <c r="AH78" i="155"/>
  <c r="AH71" i="155"/>
  <c r="AL78" i="155"/>
  <c r="AL71" i="155"/>
  <c r="AP78" i="155"/>
  <c r="AP71" i="155"/>
  <c r="AT78" i="155"/>
  <c r="AT71" i="155"/>
  <c r="AX78" i="155"/>
  <c r="AX71" i="155"/>
  <c r="B21" i="155"/>
  <c r="AY102" i="155"/>
  <c r="AU102" i="155"/>
  <c r="AQ102" i="155"/>
  <c r="AM102" i="155"/>
  <c r="AI102" i="155"/>
  <c r="AE102" i="155"/>
  <c r="Z102" i="155"/>
  <c r="V102" i="155"/>
  <c r="R102" i="155"/>
  <c r="N102" i="155"/>
  <c r="J102" i="155"/>
  <c r="F102" i="155"/>
  <c r="AX102" i="155"/>
  <c r="AS102" i="155"/>
  <c r="AN102" i="155"/>
  <c r="AH102" i="155"/>
  <c r="AC102" i="155"/>
  <c r="W102" i="155"/>
  <c r="Q102" i="155"/>
  <c r="L102" i="155"/>
  <c r="G102" i="155"/>
  <c r="AZ102" i="155"/>
  <c r="AT102" i="155"/>
  <c r="AO102" i="155"/>
  <c r="AJ102" i="155"/>
  <c r="AD102" i="155"/>
  <c r="X102" i="155"/>
  <c r="S102" i="155"/>
  <c r="M102" i="155"/>
  <c r="H102" i="155"/>
  <c r="C102" i="155"/>
  <c r="AW102" i="155"/>
  <c r="AL102" i="155"/>
  <c r="AA102" i="155"/>
  <c r="P102" i="155"/>
  <c r="E102" i="155"/>
  <c r="AV102" i="155"/>
  <c r="AK102" i="155"/>
  <c r="Y102" i="155"/>
  <c r="O102" i="155"/>
  <c r="D102" i="155"/>
  <c r="AR102" i="155"/>
  <c r="AG102" i="155"/>
  <c r="U102" i="155"/>
  <c r="K102" i="155"/>
  <c r="BA102" i="155"/>
  <c r="AP102" i="155"/>
  <c r="AF102" i="155"/>
  <c r="T102" i="155"/>
  <c r="I102" i="155"/>
  <c r="C78" i="155"/>
  <c r="C71" i="155"/>
  <c r="BC106" i="155"/>
  <c r="AY106" i="155"/>
  <c r="AU106" i="155"/>
  <c r="AQ106" i="155"/>
  <c r="AM106" i="155"/>
  <c r="AI106" i="155"/>
  <c r="AE106" i="155"/>
  <c r="AA106" i="155"/>
  <c r="W106" i="155"/>
  <c r="S106" i="155"/>
  <c r="O106" i="155"/>
  <c r="K106" i="155"/>
  <c r="BD106" i="155"/>
  <c r="AZ106" i="155"/>
  <c r="AV106" i="155"/>
  <c r="AR106" i="155"/>
  <c r="AN106" i="155"/>
  <c r="AJ106" i="155"/>
  <c r="AF106" i="155"/>
  <c r="AB106" i="155"/>
  <c r="X106" i="155"/>
  <c r="T106" i="155"/>
  <c r="P106" i="155"/>
  <c r="L106" i="155"/>
  <c r="H106" i="155"/>
  <c r="BB106" i="155"/>
  <c r="AT106" i="155"/>
  <c r="AL106" i="155"/>
  <c r="AD106" i="155"/>
  <c r="V106" i="155"/>
  <c r="N106" i="155"/>
  <c r="G106" i="155"/>
  <c r="BA106" i="155"/>
  <c r="AS106" i="155"/>
  <c r="AK106" i="155"/>
  <c r="AC106" i="155"/>
  <c r="U106" i="155"/>
  <c r="M106" i="155"/>
  <c r="BO106" i="155"/>
  <c r="AX106" i="155"/>
  <c r="AP106" i="155"/>
  <c r="AH106" i="155"/>
  <c r="Z106" i="155"/>
  <c r="R106" i="155"/>
  <c r="J106" i="155"/>
  <c r="AW106" i="155"/>
  <c r="AO106" i="155"/>
  <c r="AG106" i="155"/>
  <c r="Y106" i="155"/>
  <c r="Q106" i="155"/>
  <c r="I106" i="155"/>
  <c r="G78" i="155"/>
  <c r="G71" i="155"/>
  <c r="BE110" i="155"/>
  <c r="BA110" i="155"/>
  <c r="AW110" i="155"/>
  <c r="AS110" i="155"/>
  <c r="AO110" i="155"/>
  <c r="AK110" i="155"/>
  <c r="AG110" i="155"/>
  <c r="AC110" i="155"/>
  <c r="Y110" i="155"/>
  <c r="U110" i="155"/>
  <c r="Q110" i="155"/>
  <c r="M110" i="155"/>
  <c r="BH110" i="155"/>
  <c r="BC110" i="155"/>
  <c r="AX110" i="155"/>
  <c r="AR110" i="155"/>
  <c r="AM110" i="155"/>
  <c r="AH110" i="155"/>
  <c r="AB110" i="155"/>
  <c r="W110" i="155"/>
  <c r="R110" i="155"/>
  <c r="L110" i="155"/>
  <c r="BG110" i="155"/>
  <c r="BB110" i="155"/>
  <c r="AV110" i="155"/>
  <c r="BF110" i="155"/>
  <c r="AZ110" i="155"/>
  <c r="BD110" i="155"/>
  <c r="AY110" i="155"/>
  <c r="AT110" i="155"/>
  <c r="AN110" i="155"/>
  <c r="AI110" i="155"/>
  <c r="AD110" i="155"/>
  <c r="X110" i="155"/>
  <c r="S110" i="155"/>
  <c r="N110" i="155"/>
  <c r="AL110" i="155"/>
  <c r="AA110" i="155"/>
  <c r="P110" i="155"/>
  <c r="AU110" i="155"/>
  <c r="AJ110" i="155"/>
  <c r="Z110" i="155"/>
  <c r="O110" i="155"/>
  <c r="AQ110" i="155"/>
  <c r="AF110" i="155"/>
  <c r="V110" i="155"/>
  <c r="K110" i="155"/>
  <c r="AP110" i="155"/>
  <c r="AE110" i="155"/>
  <c r="T110" i="155"/>
  <c r="K78" i="155"/>
  <c r="K71" i="155"/>
  <c r="O78" i="155"/>
  <c r="O71" i="155"/>
  <c r="S78" i="155"/>
  <c r="S71" i="155"/>
  <c r="W78" i="155"/>
  <c r="W71" i="155"/>
  <c r="AA78" i="155"/>
  <c r="AA71" i="155"/>
  <c r="AE78" i="155"/>
  <c r="AE71" i="155"/>
  <c r="AI78" i="155"/>
  <c r="AI71" i="155"/>
  <c r="AM78" i="155"/>
  <c r="AM71" i="155"/>
  <c r="AQ78" i="155"/>
  <c r="AQ71" i="155"/>
  <c r="AU78" i="155"/>
  <c r="AU71" i="155"/>
  <c r="AY78" i="155"/>
  <c r="AY71" i="155"/>
  <c r="B28" i="155"/>
  <c r="BK40" i="155"/>
  <c r="AZ103" i="155"/>
  <c r="AV103" i="155"/>
  <c r="AR103" i="155"/>
  <c r="AN103" i="155"/>
  <c r="AJ103" i="155"/>
  <c r="AF103" i="155"/>
  <c r="AB103" i="155"/>
  <c r="X103" i="155"/>
  <c r="T103" i="155"/>
  <c r="P103" i="155"/>
  <c r="L103" i="155"/>
  <c r="H103" i="155"/>
  <c r="D103" i="155"/>
  <c r="BA103" i="155"/>
  <c r="AU103" i="155"/>
  <c r="AP103" i="155"/>
  <c r="AK103" i="155"/>
  <c r="AE103" i="155"/>
  <c r="Z103" i="155"/>
  <c r="U103" i="155"/>
  <c r="O103" i="155"/>
  <c r="J103" i="155"/>
  <c r="E103" i="155"/>
  <c r="AY103" i="155"/>
  <c r="AT103" i="155"/>
  <c r="AO103" i="155"/>
  <c r="AI103" i="155"/>
  <c r="AD103" i="155"/>
  <c r="Y103" i="155"/>
  <c r="S103" i="155"/>
  <c r="N103" i="155"/>
  <c r="I103" i="155"/>
  <c r="BO103" i="155"/>
  <c r="AX103" i="155"/>
  <c r="AS103" i="155"/>
  <c r="AM103" i="155"/>
  <c r="AH103" i="155"/>
  <c r="AC103" i="155"/>
  <c r="AW103" i="155"/>
  <c r="AQ103" i="155"/>
  <c r="AL103" i="155"/>
  <c r="AG103" i="155"/>
  <c r="AA103" i="155"/>
  <c r="V103" i="155"/>
  <c r="Q103" i="155"/>
  <c r="K103" i="155"/>
  <c r="F103" i="155"/>
  <c r="M103" i="155"/>
  <c r="G103" i="155"/>
  <c r="W103" i="155"/>
  <c r="R103" i="155"/>
  <c r="D78" i="155"/>
  <c r="D71" i="155"/>
  <c r="BD107" i="155"/>
  <c r="AZ107" i="155"/>
  <c r="AV107" i="155"/>
  <c r="AR107" i="155"/>
  <c r="AN107" i="155"/>
  <c r="AJ107" i="155"/>
  <c r="AF107" i="155"/>
  <c r="AB107" i="155"/>
  <c r="X107" i="155"/>
  <c r="T107" i="155"/>
  <c r="P107" i="155"/>
  <c r="L107" i="155"/>
  <c r="H107" i="155"/>
  <c r="BE107" i="155"/>
  <c r="BA107" i="155"/>
  <c r="AW107" i="155"/>
  <c r="AS107" i="155"/>
  <c r="AO107" i="155"/>
  <c r="AK107" i="155"/>
  <c r="AG107" i="155"/>
  <c r="AC107" i="155"/>
  <c r="Y107" i="155"/>
  <c r="U107" i="155"/>
  <c r="Q107" i="155"/>
  <c r="M107" i="155"/>
  <c r="I107" i="155"/>
  <c r="AY107" i="155"/>
  <c r="AQ107" i="155"/>
  <c r="AI107" i="155"/>
  <c r="AA107" i="155"/>
  <c r="S107" i="155"/>
  <c r="K107" i="155"/>
  <c r="AX107" i="155"/>
  <c r="AP107" i="155"/>
  <c r="AH107" i="155"/>
  <c r="Z107" i="155"/>
  <c r="R107" i="155"/>
  <c r="J107" i="155"/>
  <c r="BC107" i="155"/>
  <c r="AU107" i="155"/>
  <c r="AM107" i="155"/>
  <c r="AE107" i="155"/>
  <c r="W107" i="155"/>
  <c r="O107" i="155"/>
  <c r="BB107" i="155"/>
  <c r="AT107" i="155"/>
  <c r="AL107" i="155"/>
  <c r="AD107" i="155"/>
  <c r="V107" i="155"/>
  <c r="N107" i="155"/>
  <c r="H78" i="155"/>
  <c r="H71" i="155"/>
  <c r="BO111" i="155"/>
  <c r="BG111" i="155"/>
  <c r="BC111" i="155"/>
  <c r="AY111" i="155"/>
  <c r="AU111" i="155"/>
  <c r="AQ111" i="155"/>
  <c r="AM111" i="155"/>
  <c r="AI111" i="155"/>
  <c r="AE111" i="155"/>
  <c r="AA111" i="155"/>
  <c r="W111" i="155"/>
  <c r="S111" i="155"/>
  <c r="O111" i="155"/>
  <c r="BF111" i="155"/>
  <c r="BA111" i="155"/>
  <c r="AV111" i="155"/>
  <c r="AP111" i="155"/>
  <c r="AK111" i="155"/>
  <c r="AF111" i="155"/>
  <c r="Z111" i="155"/>
  <c r="U111" i="155"/>
  <c r="P111" i="155"/>
  <c r="BE111" i="155"/>
  <c r="AZ111" i="155"/>
  <c r="AT111" i="155"/>
  <c r="AO111" i="155"/>
  <c r="AJ111" i="155"/>
  <c r="AD111" i="155"/>
  <c r="Y111" i="155"/>
  <c r="T111" i="155"/>
  <c r="N111" i="155"/>
  <c r="BI111" i="155"/>
  <c r="BD111" i="155"/>
  <c r="AX111" i="155"/>
  <c r="AS111" i="155"/>
  <c r="AN111" i="155"/>
  <c r="AH111" i="155"/>
  <c r="AC111" i="155"/>
  <c r="X111" i="155"/>
  <c r="R111" i="155"/>
  <c r="M111" i="155"/>
  <c r="BH111" i="155"/>
  <c r="BB111" i="155"/>
  <c r="AW111" i="155"/>
  <c r="AR111" i="155"/>
  <c r="AL111" i="155"/>
  <c r="AG111" i="155"/>
  <c r="AB111" i="155"/>
  <c r="V111" i="155"/>
  <c r="Q111" i="155"/>
  <c r="L111" i="155"/>
  <c r="L78" i="155"/>
  <c r="L71" i="155"/>
  <c r="P78" i="155"/>
  <c r="P71" i="155"/>
  <c r="T78" i="155"/>
  <c r="T71" i="155"/>
  <c r="X78" i="155"/>
  <c r="X71" i="155"/>
  <c r="AB78" i="155"/>
  <c r="AB71" i="155"/>
  <c r="AF78" i="155"/>
  <c r="AF71" i="155"/>
  <c r="AJ78" i="155"/>
  <c r="AJ71" i="155"/>
  <c r="AN78" i="155"/>
  <c r="AN71" i="155"/>
  <c r="AR78" i="155"/>
  <c r="AR71" i="155"/>
  <c r="AV78" i="155"/>
  <c r="AV71" i="155"/>
  <c r="AZ20" i="155"/>
  <c r="BD20" i="155"/>
  <c r="BH20" i="155"/>
  <c r="BL20" i="155"/>
  <c r="BL78" i="155" s="1"/>
  <c r="BL54" i="155"/>
  <c r="BA104" i="155"/>
  <c r="AW104" i="155"/>
  <c r="AS104" i="155"/>
  <c r="AO104" i="155"/>
  <c r="AK104" i="155"/>
  <c r="AG104" i="155"/>
  <c r="AC104" i="155"/>
  <c r="Y104" i="155"/>
  <c r="U104" i="155"/>
  <c r="Q104" i="155"/>
  <c r="M104" i="155"/>
  <c r="I104" i="155"/>
  <c r="E104" i="155"/>
  <c r="AX104" i="155"/>
  <c r="AR104" i="155"/>
  <c r="AM104" i="155"/>
  <c r="AH104" i="155"/>
  <c r="AB104" i="155"/>
  <c r="W104" i="155"/>
  <c r="R104" i="155"/>
  <c r="L104" i="155"/>
  <c r="G104" i="155"/>
  <c r="BB104" i="155"/>
  <c r="AV104" i="155"/>
  <c r="AQ104" i="155"/>
  <c r="AL104" i="155"/>
  <c r="AF104" i="155"/>
  <c r="AA104" i="155"/>
  <c r="V104" i="155"/>
  <c r="P104" i="155"/>
  <c r="K104" i="155"/>
  <c r="F104" i="155"/>
  <c r="AZ104" i="155"/>
  <c r="AU104" i="155"/>
  <c r="AP104" i="155"/>
  <c r="AJ104" i="155"/>
  <c r="AE104" i="155"/>
  <c r="Z104" i="155"/>
  <c r="T104" i="155"/>
  <c r="O104" i="155"/>
  <c r="J104" i="155"/>
  <c r="AY104" i="155"/>
  <c r="AT104" i="155"/>
  <c r="AN104" i="155"/>
  <c r="AI104" i="155"/>
  <c r="AD104" i="155"/>
  <c r="X104" i="155"/>
  <c r="S104" i="155"/>
  <c r="N104" i="155"/>
  <c r="H104" i="155"/>
  <c r="E78" i="155"/>
  <c r="E71" i="155"/>
  <c r="BE108" i="155"/>
  <c r="BA108" i="155"/>
  <c r="AW108" i="155"/>
  <c r="AS108" i="155"/>
  <c r="AO108" i="155"/>
  <c r="BB108" i="155"/>
  <c r="AV108" i="155"/>
  <c r="AQ108" i="155"/>
  <c r="AL108" i="155"/>
  <c r="AH108" i="155"/>
  <c r="AD108" i="155"/>
  <c r="Z108" i="155"/>
  <c r="V108" i="155"/>
  <c r="R108" i="155"/>
  <c r="N108" i="155"/>
  <c r="J108" i="155"/>
  <c r="BC108" i="155"/>
  <c r="AX108" i="155"/>
  <c r="AR108" i="155"/>
  <c r="AM108" i="155"/>
  <c r="AI108" i="155"/>
  <c r="AE108" i="155"/>
  <c r="AA108" i="155"/>
  <c r="W108" i="155"/>
  <c r="S108" i="155"/>
  <c r="O108" i="155"/>
  <c r="K108" i="155"/>
  <c r="AZ108" i="155"/>
  <c r="AP108" i="155"/>
  <c r="AG108" i="155"/>
  <c r="Y108" i="155"/>
  <c r="Q108" i="155"/>
  <c r="I108" i="155"/>
  <c r="AY108" i="155"/>
  <c r="AN108" i="155"/>
  <c r="AF108" i="155"/>
  <c r="X108" i="155"/>
  <c r="P108" i="155"/>
  <c r="BF108" i="155"/>
  <c r="AU108" i="155"/>
  <c r="AK108" i="155"/>
  <c r="AC108" i="155"/>
  <c r="U108" i="155"/>
  <c r="M108" i="155"/>
  <c r="BD108" i="155"/>
  <c r="AT108" i="155"/>
  <c r="AJ108" i="155"/>
  <c r="AB108" i="155"/>
  <c r="T108" i="155"/>
  <c r="L108" i="155"/>
  <c r="I78" i="155"/>
  <c r="I71" i="155"/>
  <c r="BH112" i="155"/>
  <c r="BD112" i="155"/>
  <c r="AZ112" i="155"/>
  <c r="AV112" i="155"/>
  <c r="AR112" i="155"/>
  <c r="AN112" i="155"/>
  <c r="AJ112" i="155"/>
  <c r="AF112" i="155"/>
  <c r="AB112" i="155"/>
  <c r="X112" i="155"/>
  <c r="T112" i="155"/>
  <c r="P112" i="155"/>
  <c r="BI112" i="155"/>
  <c r="BC112" i="155"/>
  <c r="AX112" i="155"/>
  <c r="AS112" i="155"/>
  <c r="AM112" i="155"/>
  <c r="AH112" i="155"/>
  <c r="AC112" i="155"/>
  <c r="W112" i="155"/>
  <c r="R112" i="155"/>
  <c r="M112" i="155"/>
  <c r="BG112" i="155"/>
  <c r="BB112" i="155"/>
  <c r="AW112" i="155"/>
  <c r="AQ112" i="155"/>
  <c r="AL112" i="155"/>
  <c r="AG112" i="155"/>
  <c r="AA112" i="155"/>
  <c r="V112" i="155"/>
  <c r="Q112" i="155"/>
  <c r="BF112" i="155"/>
  <c r="BA112" i="155"/>
  <c r="AU112" i="155"/>
  <c r="AP112" i="155"/>
  <c r="AK112" i="155"/>
  <c r="AE112" i="155"/>
  <c r="Z112" i="155"/>
  <c r="U112" i="155"/>
  <c r="O112" i="155"/>
  <c r="BJ112" i="155"/>
  <c r="BE112" i="155"/>
  <c r="AY112" i="155"/>
  <c r="AT112" i="155"/>
  <c r="AO112" i="155"/>
  <c r="AI112" i="155"/>
  <c r="AD112" i="155"/>
  <c r="Y112" i="155"/>
  <c r="S112" i="155"/>
  <c r="N112" i="155"/>
  <c r="M78" i="155"/>
  <c r="M71" i="155"/>
  <c r="Q78" i="155"/>
  <c r="Q71" i="155"/>
  <c r="U78" i="155"/>
  <c r="U71" i="155"/>
  <c r="Y78" i="155"/>
  <c r="Y71" i="155"/>
  <c r="AC78" i="155"/>
  <c r="AC71" i="155"/>
  <c r="AG78" i="155"/>
  <c r="AG71" i="155"/>
  <c r="AK78" i="155"/>
  <c r="AK71" i="155"/>
  <c r="AO78" i="155"/>
  <c r="AO71" i="155"/>
  <c r="AS78" i="155"/>
  <c r="AS71" i="155"/>
  <c r="AW78" i="155"/>
  <c r="AW71" i="155"/>
  <c r="BA20" i="155"/>
  <c r="BE20" i="155"/>
  <c r="BI20" i="155"/>
  <c r="D82" i="155"/>
  <c r="D27" i="155" s="1"/>
  <c r="M78" i="161" l="1"/>
  <c r="M71" i="161"/>
  <c r="AS88" i="158"/>
  <c r="AC88" i="158"/>
  <c r="M88" i="158"/>
  <c r="AV88" i="158"/>
  <c r="AA88" i="158"/>
  <c r="F88" i="158"/>
  <c r="AJ88" i="158"/>
  <c r="O88" i="158"/>
  <c r="AT88" i="158"/>
  <c r="X88" i="158"/>
  <c r="AX88" i="158"/>
  <c r="AB88" i="158"/>
  <c r="G88" i="158"/>
  <c r="BE92" i="158"/>
  <c r="AO92" i="158"/>
  <c r="Y92" i="158"/>
  <c r="I92" i="158"/>
  <c r="AQ92" i="158"/>
  <c r="AA92" i="158"/>
  <c r="K92" i="158"/>
  <c r="AD92" i="158"/>
  <c r="AR92" i="158"/>
  <c r="L92" i="158"/>
  <c r="AP92" i="158"/>
  <c r="J92" i="158"/>
  <c r="AF92" i="158"/>
  <c r="BA96" i="158"/>
  <c r="AK96" i="158"/>
  <c r="U96" i="158"/>
  <c r="BD96" i="158"/>
  <c r="AN96" i="158"/>
  <c r="X96" i="158"/>
  <c r="BC96" i="158"/>
  <c r="AM96" i="158"/>
  <c r="W96" i="158"/>
  <c r="BF96" i="158"/>
  <c r="AP96" i="158"/>
  <c r="Z96" i="158"/>
  <c r="AO88" i="158"/>
  <c r="Y88" i="158"/>
  <c r="I88" i="158"/>
  <c r="AQ88" i="158"/>
  <c r="V88" i="158"/>
  <c r="AZ88" i="158"/>
  <c r="AE88" i="158"/>
  <c r="J88" i="158"/>
  <c r="AN88" i="158"/>
  <c r="S88" i="158"/>
  <c r="AR88" i="158"/>
  <c r="W88" i="158"/>
  <c r="BA92" i="158"/>
  <c r="AK92" i="158"/>
  <c r="U92" i="158"/>
  <c r="BC92" i="158"/>
  <c r="AM92" i="158"/>
  <c r="W92" i="158"/>
  <c r="BB92" i="158"/>
  <c r="V92" i="158"/>
  <c r="AJ92" i="158"/>
  <c r="AH92" i="158"/>
  <c r="BD92" i="158"/>
  <c r="X92" i="158"/>
  <c r="AW96" i="158"/>
  <c r="AG96" i="158"/>
  <c r="Q96" i="158"/>
  <c r="AZ96" i="158"/>
  <c r="AJ96" i="158"/>
  <c r="T96" i="158"/>
  <c r="AY96" i="158"/>
  <c r="AI96" i="158"/>
  <c r="S96" i="158"/>
  <c r="BB96" i="158"/>
  <c r="AL96" i="158"/>
  <c r="V96" i="158"/>
  <c r="BA88" i="158"/>
  <c r="AK88" i="158"/>
  <c r="U88" i="158"/>
  <c r="E88" i="158"/>
  <c r="AL88" i="158"/>
  <c r="P88" i="158"/>
  <c r="AU88" i="158"/>
  <c r="Z88" i="158"/>
  <c r="AI88" i="158"/>
  <c r="N88" i="158"/>
  <c r="AM88" i="158"/>
  <c r="R88" i="158"/>
  <c r="AW92" i="158"/>
  <c r="AG92" i="158"/>
  <c r="Q92" i="158"/>
  <c r="AY92" i="158"/>
  <c r="AI92" i="158"/>
  <c r="S92" i="158"/>
  <c r="AT92" i="158"/>
  <c r="N92" i="158"/>
  <c r="AB92" i="158"/>
  <c r="BF92" i="158"/>
  <c r="Z92" i="158"/>
  <c r="AV92" i="158"/>
  <c r="P92" i="158"/>
  <c r="BI96" i="158"/>
  <c r="AS96" i="158"/>
  <c r="AC96" i="158"/>
  <c r="M96" i="158"/>
  <c r="AV96" i="158"/>
  <c r="AF96" i="158"/>
  <c r="P96" i="158"/>
  <c r="AU96" i="158"/>
  <c r="AE96" i="158"/>
  <c r="O96" i="158"/>
  <c r="AX96" i="158"/>
  <c r="AH96" i="158"/>
  <c r="R96" i="158"/>
  <c r="AV85" i="158"/>
  <c r="AF85" i="158"/>
  <c r="P85" i="158"/>
  <c r="AX85" i="158"/>
  <c r="AC85" i="158"/>
  <c r="G85" i="158"/>
  <c r="AQ85" i="158"/>
  <c r="V85" i="158"/>
  <c r="AU85" i="158"/>
  <c r="Z85" i="158"/>
  <c r="E85" i="158"/>
  <c r="AI85" i="158"/>
  <c r="N85" i="158"/>
  <c r="AY93" i="158"/>
  <c r="AI93" i="158"/>
  <c r="S93" i="158"/>
  <c r="BB93" i="158"/>
  <c r="AW93" i="158"/>
  <c r="AG93" i="158"/>
  <c r="Q93" i="158"/>
  <c r="AJ93" i="158"/>
  <c r="Z93" i="158"/>
  <c r="AN93" i="158"/>
  <c r="AT93" i="158"/>
  <c r="N93" i="158"/>
  <c r="AY97" i="158"/>
  <c r="AI97" i="158"/>
  <c r="BF97" i="158"/>
  <c r="AJ97" i="158"/>
  <c r="S97" i="158"/>
  <c r="AS97" i="158"/>
  <c r="Z97" i="158"/>
  <c r="BB97" i="158"/>
  <c r="AG97" i="158"/>
  <c r="Q97" i="158"/>
  <c r="AP97" i="158"/>
  <c r="X97" i="158"/>
  <c r="AL86" i="158"/>
  <c r="V86" i="158"/>
  <c r="F86" i="158"/>
  <c r="AF86" i="158"/>
  <c r="K86" i="158"/>
  <c r="AO86" i="158"/>
  <c r="T86" i="158"/>
  <c r="AY86" i="158"/>
  <c r="AC86" i="158"/>
  <c r="H86" i="158"/>
  <c r="BB88" i="158"/>
  <c r="T88" i="158"/>
  <c r="H88" i="158"/>
  <c r="M92" i="158"/>
  <c r="AL92" i="158"/>
  <c r="AX92" i="158"/>
  <c r="Y96" i="158"/>
  <c r="BG96" i="158"/>
  <c r="AT96" i="158"/>
  <c r="AB85" i="158"/>
  <c r="H85" i="158"/>
  <c r="AH85" i="158"/>
  <c r="B85" i="158"/>
  <c r="AG85" i="158"/>
  <c r="F85" i="158"/>
  <c r="U85" i="158"/>
  <c r="AT85" i="158"/>
  <c r="S85" i="158"/>
  <c r="AU93" i="158"/>
  <c r="AA93" i="158"/>
  <c r="BF93" i="158"/>
  <c r="AS93" i="158"/>
  <c r="Y93" i="158"/>
  <c r="AR93" i="158"/>
  <c r="R93" i="158"/>
  <c r="X93" i="158"/>
  <c r="V93" i="158"/>
  <c r="AU97" i="158"/>
  <c r="BH97" i="158"/>
  <c r="AO97" i="158"/>
  <c r="O97" i="158"/>
  <c r="AH97" i="158"/>
  <c r="N97" i="158"/>
  <c r="AC97" i="158"/>
  <c r="BA97" i="158"/>
  <c r="AB97" i="158"/>
  <c r="AH86" i="158"/>
  <c r="N86" i="158"/>
  <c r="AK86" i="158"/>
  <c r="E86" i="158"/>
  <c r="AE86" i="158"/>
  <c r="D86" i="158"/>
  <c r="X86" i="158"/>
  <c r="AW86" i="158"/>
  <c r="AB86" i="158"/>
  <c r="G86" i="158"/>
  <c r="AV90" i="158"/>
  <c r="AF90" i="158"/>
  <c r="P90" i="158"/>
  <c r="AW90" i="158"/>
  <c r="AA90" i="158"/>
  <c r="BA90" i="158"/>
  <c r="AE90" i="158"/>
  <c r="J90" i="158"/>
  <c r="AI90" i="158"/>
  <c r="N90" i="158"/>
  <c r="AS90" i="158"/>
  <c r="W90" i="158"/>
  <c r="BE94" i="158"/>
  <c r="AO94" i="158"/>
  <c r="Y94" i="158"/>
  <c r="BH94" i="158"/>
  <c r="AR94" i="158"/>
  <c r="AB94" i="158"/>
  <c r="L94" i="158"/>
  <c r="AU94" i="158"/>
  <c r="AE94" i="158"/>
  <c r="O94" i="158"/>
  <c r="V94" i="158"/>
  <c r="AT94" i="158"/>
  <c r="AP94" i="158"/>
  <c r="AN87" i="158"/>
  <c r="X87" i="158"/>
  <c r="H87" i="158"/>
  <c r="AO87" i="158"/>
  <c r="S87" i="158"/>
  <c r="AS87" i="158"/>
  <c r="W87" i="158"/>
  <c r="AW87" i="158"/>
  <c r="AA87" i="158"/>
  <c r="F87" i="158"/>
  <c r="AP87" i="158"/>
  <c r="U87" i="158"/>
  <c r="BA91" i="158"/>
  <c r="AK91" i="158"/>
  <c r="AW88" i="158"/>
  <c r="AF88" i="158"/>
  <c r="AH88" i="158"/>
  <c r="AU92" i="158"/>
  <c r="AZ92" i="158"/>
  <c r="R92" i="158"/>
  <c r="BH96" i="158"/>
  <c r="AQ96" i="158"/>
  <c r="AD96" i="158"/>
  <c r="AR85" i="158"/>
  <c r="X85" i="158"/>
  <c r="D85" i="158"/>
  <c r="W85" i="158"/>
  <c r="AA85" i="158"/>
  <c r="AP85" i="158"/>
  <c r="O85" i="158"/>
  <c r="AO85" i="158"/>
  <c r="I85" i="158"/>
  <c r="AQ93" i="158"/>
  <c r="W93" i="158"/>
  <c r="AX93" i="158"/>
  <c r="AO93" i="158"/>
  <c r="U93" i="158"/>
  <c r="AB93" i="158"/>
  <c r="AZ93" i="158"/>
  <c r="J93" i="158"/>
  <c r="P93" i="158"/>
  <c r="BK97" i="158"/>
  <c r="BK98" i="158" s="1"/>
  <c r="BK33" i="158" s="1"/>
  <c r="AQ97" i="158"/>
  <c r="BD97" i="158"/>
  <c r="AE97" i="158"/>
  <c r="BE97" i="158"/>
  <c r="AD97" i="158"/>
  <c r="AW97" i="158"/>
  <c r="Y97" i="158"/>
  <c r="AV97" i="158"/>
  <c r="T97" i="158"/>
  <c r="AX86" i="158"/>
  <c r="AD86" i="158"/>
  <c r="J86" i="158"/>
  <c r="AA86" i="158"/>
  <c r="AZ86" i="158"/>
  <c r="Y86" i="158"/>
  <c r="AS86" i="158"/>
  <c r="S86" i="158"/>
  <c r="AR86" i="158"/>
  <c r="W86" i="158"/>
  <c r="AR90" i="158"/>
  <c r="AB90" i="158"/>
  <c r="L90" i="158"/>
  <c r="AQ90" i="158"/>
  <c r="V90" i="158"/>
  <c r="AU90" i="158"/>
  <c r="Z90" i="158"/>
  <c r="AY90" i="158"/>
  <c r="AD90" i="158"/>
  <c r="I90" i="158"/>
  <c r="AM90" i="158"/>
  <c r="R90" i="158"/>
  <c r="BA94" i="158"/>
  <c r="AK94" i="158"/>
  <c r="U94" i="158"/>
  <c r="BD94" i="158"/>
  <c r="AN94" i="158"/>
  <c r="X94" i="158"/>
  <c r="BG94" i="158"/>
  <c r="AQ94" i="158"/>
  <c r="AG88" i="158"/>
  <c r="K88" i="158"/>
  <c r="AY88" i="158"/>
  <c r="L88" i="158"/>
  <c r="AS92" i="158"/>
  <c r="AE92" i="158"/>
  <c r="T92" i="158"/>
  <c r="AN92" i="158"/>
  <c r="BE96" i="158"/>
  <c r="AR96" i="158"/>
  <c r="AA96" i="158"/>
  <c r="N96" i="158"/>
  <c r="AN85" i="158"/>
  <c r="T85" i="158"/>
  <c r="AS85" i="158"/>
  <c r="R85" i="158"/>
  <c r="AW85" i="158"/>
  <c r="Q85" i="158"/>
  <c r="AK85" i="158"/>
  <c r="J85" i="158"/>
  <c r="AD85" i="158"/>
  <c r="C85" i="158"/>
  <c r="BG93" i="158"/>
  <c r="AM93" i="158"/>
  <c r="O93" i="158"/>
  <c r="BE93" i="158"/>
  <c r="AK93" i="158"/>
  <c r="M93" i="158"/>
  <c r="T93" i="158"/>
  <c r="AP93" i="158"/>
  <c r="AV93" i="158"/>
  <c r="AL93" i="158"/>
  <c r="BG97" i="158"/>
  <c r="AM97" i="158"/>
  <c r="AZ97" i="158"/>
  <c r="AA97" i="158"/>
  <c r="AX97" i="158"/>
  <c r="V97" i="158"/>
  <c r="AR97" i="158"/>
  <c r="U97" i="158"/>
  <c r="AK97" i="158"/>
  <c r="P97" i="158"/>
  <c r="AT86" i="158"/>
  <c r="Z86" i="158"/>
  <c r="AV86" i="158"/>
  <c r="U86" i="158"/>
  <c r="AU86" i="158"/>
  <c r="O86" i="158"/>
  <c r="AN86" i="158"/>
  <c r="M86" i="158"/>
  <c r="AM86" i="158"/>
  <c r="Q86" i="158"/>
  <c r="BD90" i="158"/>
  <c r="AN90" i="158"/>
  <c r="X90" i="158"/>
  <c r="H90" i="158"/>
  <c r="AL90" i="158"/>
  <c r="Q90" i="158"/>
  <c r="AP90" i="158"/>
  <c r="U90" i="158"/>
  <c r="AT90" i="158"/>
  <c r="Y90" i="158"/>
  <c r="BC90" i="158"/>
  <c r="AH90" i="158"/>
  <c r="M90" i="158"/>
  <c r="AW94" i="158"/>
  <c r="AG94" i="158"/>
  <c r="Q94" i="158"/>
  <c r="AZ94" i="158"/>
  <c r="AJ94" i="158"/>
  <c r="T94" i="158"/>
  <c r="BC94" i="158"/>
  <c r="AM94" i="158"/>
  <c r="W94" i="158"/>
  <c r="BB94" i="158"/>
  <c r="AH94" i="158"/>
  <c r="N94" i="158"/>
  <c r="AV87" i="158"/>
  <c r="AF87" i="158"/>
  <c r="P87" i="158"/>
  <c r="AY87" i="158"/>
  <c r="AD87" i="158"/>
  <c r="I87" i="158"/>
  <c r="AH87" i="158"/>
  <c r="M87" i="158"/>
  <c r="AL87" i="158"/>
  <c r="Q87" i="158"/>
  <c r="BA87" i="158"/>
  <c r="AE87" i="158"/>
  <c r="J87" i="158"/>
  <c r="AS91" i="158"/>
  <c r="AC91" i="158"/>
  <c r="M91" i="158"/>
  <c r="AT91" i="158"/>
  <c r="X91" i="158"/>
  <c r="BC91" i="158"/>
  <c r="AH91" i="158"/>
  <c r="L91" i="158"/>
  <c r="AL91" i="158"/>
  <c r="P91" i="158"/>
  <c r="AU91" i="158"/>
  <c r="Z91" i="158"/>
  <c r="BH95" i="158"/>
  <c r="AU95" i="158"/>
  <c r="AE95" i="158"/>
  <c r="AN95" i="158"/>
  <c r="AB95" i="158"/>
  <c r="AV95" i="158"/>
  <c r="M95" i="158"/>
  <c r="AC95" i="158"/>
  <c r="AS95" i="158"/>
  <c r="BI95" i="158"/>
  <c r="Z95" i="158"/>
  <c r="AP95" i="158"/>
  <c r="BF95" i="158"/>
  <c r="AA95" i="158"/>
  <c r="AY95" i="158"/>
  <c r="O91" i="158"/>
  <c r="AP91" i="158"/>
  <c r="V91" i="158"/>
  <c r="AV91" i="158"/>
  <c r="AB91" i="158"/>
  <c r="H91" i="158"/>
  <c r="AI91" i="158"/>
  <c r="I91" i="158"/>
  <c r="AG91" i="158"/>
  <c r="O87" i="158"/>
  <c r="AQ87" i="158"/>
  <c r="AM87" i="158"/>
  <c r="AI87" i="158"/>
  <c r="T87" i="158"/>
  <c r="AZ87" i="158"/>
  <c r="Z94" i="158"/>
  <c r="AX94" i="158"/>
  <c r="AA94" i="158"/>
  <c r="AF94" i="158"/>
  <c r="AS94" i="158"/>
  <c r="S90" i="158"/>
  <c r="K90" i="158"/>
  <c r="AJ90" i="158"/>
  <c r="AG86" i="158"/>
  <c r="AJ86" i="158"/>
  <c r="AP86" i="158"/>
  <c r="BI97" i="158"/>
  <c r="W97" i="158"/>
  <c r="AD93" i="158"/>
  <c r="L93" i="158"/>
  <c r="K93" i="158"/>
  <c r="AE85" i="158"/>
  <c r="M85" i="158"/>
  <c r="AO96" i="158"/>
  <c r="AP88" i="158"/>
  <c r="BD95" i="158"/>
  <c r="AR95" i="158"/>
  <c r="T95" i="158"/>
  <c r="Q95" i="158"/>
  <c r="AG95" i="158"/>
  <c r="AW95" i="158"/>
  <c r="N95" i="158"/>
  <c r="AD95" i="158"/>
  <c r="AT95" i="158"/>
  <c r="O95" i="158"/>
  <c r="AI95" i="158"/>
  <c r="BC95" i="158"/>
  <c r="T91" i="158"/>
  <c r="AZ91" i="158"/>
  <c r="AA91" i="158"/>
  <c r="BB91" i="158"/>
  <c r="AM91" i="158"/>
  <c r="N91" i="158"/>
  <c r="AN91" i="158"/>
  <c r="Q91" i="158"/>
  <c r="AO91" i="158"/>
  <c r="Z87" i="158"/>
  <c r="K87" i="158"/>
  <c r="G87" i="158"/>
  <c r="AX87" i="158"/>
  <c r="AT87" i="158"/>
  <c r="AB87" i="158"/>
  <c r="BF94" i="158"/>
  <c r="AL94" i="158"/>
  <c r="AI94" i="158"/>
  <c r="AV94" i="158"/>
  <c r="G90" i="158"/>
  <c r="AO90" i="158"/>
  <c r="AG90" i="158"/>
  <c r="AZ90" i="158"/>
  <c r="C86" i="158"/>
  <c r="P86" i="158"/>
  <c r="AL97" i="158"/>
  <c r="AT97" i="158"/>
  <c r="AF93" i="158"/>
  <c r="BD93" i="158"/>
  <c r="AE93" i="158"/>
  <c r="K85" i="158"/>
  <c r="AM85" i="158"/>
  <c r="O92" i="158"/>
  <c r="Q88" i="158"/>
  <c r="P95" i="158"/>
  <c r="AJ95" i="158"/>
  <c r="U95" i="158"/>
  <c r="AK95" i="158"/>
  <c r="BA95" i="158"/>
  <c r="R95" i="158"/>
  <c r="AH95" i="158"/>
  <c r="AX95" i="158"/>
  <c r="S95" i="158"/>
  <c r="AM95" i="158"/>
  <c r="BG95" i="158"/>
  <c r="AE91" i="158"/>
  <c r="AF91" i="158"/>
  <c r="R91" i="158"/>
  <c r="AR91" i="158"/>
  <c r="S91" i="158"/>
  <c r="AY91" i="158"/>
  <c r="U91" i="158"/>
  <c r="AW91" i="158"/>
  <c r="AK87" i="158"/>
  <c r="V87" i="158"/>
  <c r="R87" i="158"/>
  <c r="N87" i="158"/>
  <c r="D87" i="158"/>
  <c r="AJ87" i="158"/>
  <c r="AD94" i="158"/>
  <c r="K94" i="158"/>
  <c r="AY94" i="158"/>
  <c r="M94" i="158"/>
  <c r="AC90" i="158"/>
  <c r="O90" i="158"/>
  <c r="BB90" i="158"/>
  <c r="AI86" i="158"/>
  <c r="AQ86" i="158"/>
  <c r="R97" i="158"/>
  <c r="BJ97" i="158"/>
  <c r="AH93" i="158"/>
  <c r="AC93" i="158"/>
  <c r="BC93" i="158"/>
  <c r="Y85" i="158"/>
  <c r="AL85" i="158"/>
  <c r="L85" i="158"/>
  <c r="BJ96" i="158"/>
  <c r="AC92" i="158"/>
  <c r="AD88" i="158"/>
  <c r="BA40" i="161"/>
  <c r="BH114" i="156"/>
  <c r="BH40" i="156" s="1"/>
  <c r="BA54" i="161"/>
  <c r="BN88" i="161"/>
  <c r="O34" i="161" s="1"/>
  <c r="BB54" i="161"/>
  <c r="BB40" i="161"/>
  <c r="BB78" i="161"/>
  <c r="BB71" i="161"/>
  <c r="BN104" i="161"/>
  <c r="BO88" i="161" s="1"/>
  <c r="X114" i="161"/>
  <c r="I102" i="161"/>
  <c r="I114" i="161" s="1"/>
  <c r="AB98" i="161"/>
  <c r="AB33" i="161" s="1"/>
  <c r="AI98" i="161"/>
  <c r="AI33" i="161" s="1"/>
  <c r="C86" i="161"/>
  <c r="F86" i="161"/>
  <c r="F98" i="161" s="1"/>
  <c r="F33" i="161" s="1"/>
  <c r="AK98" i="161"/>
  <c r="AK33" i="161" s="1"/>
  <c r="AZ114" i="161"/>
  <c r="AJ114" i="161"/>
  <c r="T114" i="161"/>
  <c r="D102" i="161"/>
  <c r="D114" i="161" s="1"/>
  <c r="AG114" i="161"/>
  <c r="K102" i="161"/>
  <c r="K114" i="161" s="1"/>
  <c r="AK114" i="161"/>
  <c r="O114" i="161"/>
  <c r="AT114" i="161"/>
  <c r="Y114" i="161"/>
  <c r="C102" i="161"/>
  <c r="AS114" i="161"/>
  <c r="AM114" i="161"/>
  <c r="AN98" i="161"/>
  <c r="AN33" i="161" s="1"/>
  <c r="X98" i="161"/>
  <c r="X33" i="161" s="1"/>
  <c r="H86" i="161"/>
  <c r="H98" i="161" s="1"/>
  <c r="H33" i="161" s="1"/>
  <c r="AU98" i="161"/>
  <c r="AU33" i="161" s="1"/>
  <c r="AE98" i="161"/>
  <c r="AE33" i="161" s="1"/>
  <c r="O98" i="161"/>
  <c r="O33" i="161" s="1"/>
  <c r="AX98" i="161"/>
  <c r="AX33" i="161" s="1"/>
  <c r="AH98" i="161"/>
  <c r="AH33" i="161" s="1"/>
  <c r="R98" i="161"/>
  <c r="R33" i="161" s="1"/>
  <c r="C78" i="161"/>
  <c r="AO98" i="161"/>
  <c r="AO33" i="161" s="1"/>
  <c r="U98" i="161"/>
  <c r="U33" i="161" s="1"/>
  <c r="Q98" i="161"/>
  <c r="Q33" i="161" s="1"/>
  <c r="AF114" i="161"/>
  <c r="W114" i="161"/>
  <c r="AJ98" i="161"/>
  <c r="AJ33" i="161" s="1"/>
  <c r="T98" i="161"/>
  <c r="T33" i="161" s="1"/>
  <c r="AQ98" i="161"/>
  <c r="AQ33" i="161" s="1"/>
  <c r="K86" i="161"/>
  <c r="K98" i="161" s="1"/>
  <c r="K33" i="161" s="1"/>
  <c r="AD98" i="161"/>
  <c r="AD33" i="161" s="1"/>
  <c r="N98" i="161"/>
  <c r="N33" i="161" s="1"/>
  <c r="Y98" i="161"/>
  <c r="Y33" i="161" s="1"/>
  <c r="C71" i="161"/>
  <c r="AV114" i="161"/>
  <c r="P114" i="161"/>
  <c r="AW114" i="161"/>
  <c r="AA114" i="161"/>
  <c r="F102" i="161"/>
  <c r="F114" i="161" s="1"/>
  <c r="AE114" i="161"/>
  <c r="J102" i="161"/>
  <c r="J114" i="161" s="1"/>
  <c r="AO114" i="161"/>
  <c r="S114" i="161"/>
  <c r="AX114" i="161"/>
  <c r="AZ98" i="161"/>
  <c r="AZ33" i="161" s="1"/>
  <c r="D86" i="161"/>
  <c r="D98" i="161" s="1"/>
  <c r="D33" i="161" s="1"/>
  <c r="AA98" i="161"/>
  <c r="AA33" i="161" s="1"/>
  <c r="AT98" i="161"/>
  <c r="AT33" i="161" s="1"/>
  <c r="AS98" i="161"/>
  <c r="AS33" i="161" s="1"/>
  <c r="E86" i="161"/>
  <c r="E98" i="161" s="1"/>
  <c r="E33" i="161" s="1"/>
  <c r="AR114" i="161"/>
  <c r="AB114" i="161"/>
  <c r="L102" i="161"/>
  <c r="L114" i="161" s="1"/>
  <c r="AQ114" i="161"/>
  <c r="V114" i="161"/>
  <c r="AU114" i="161"/>
  <c r="Z114" i="161"/>
  <c r="E102" i="161"/>
  <c r="E114" i="161" s="1"/>
  <c r="AI114" i="161"/>
  <c r="N114" i="161"/>
  <c r="AC114" i="161"/>
  <c r="AH114" i="161"/>
  <c r="AV98" i="161"/>
  <c r="AV33" i="161" s="1"/>
  <c r="AF98" i="161"/>
  <c r="AF33" i="161" s="1"/>
  <c r="P98" i="161"/>
  <c r="P33" i="161" s="1"/>
  <c r="R114" i="161"/>
  <c r="AM98" i="161"/>
  <c r="AM33" i="161" s="1"/>
  <c r="W98" i="161"/>
  <c r="W33" i="161" s="1"/>
  <c r="G86" i="161"/>
  <c r="G98" i="161" s="1"/>
  <c r="G33" i="161" s="1"/>
  <c r="AP98" i="161"/>
  <c r="AP33" i="161" s="1"/>
  <c r="Z98" i="161"/>
  <c r="Z33" i="161" s="1"/>
  <c r="J86" i="161"/>
  <c r="J98" i="161" s="1"/>
  <c r="J33" i="161" s="1"/>
  <c r="AC98" i="161"/>
  <c r="AC33" i="161" s="1"/>
  <c r="I86" i="161"/>
  <c r="I98" i="161" s="1"/>
  <c r="I33" i="161" s="1"/>
  <c r="AW98" i="161"/>
  <c r="AW33" i="161" s="1"/>
  <c r="BN20" i="161"/>
  <c r="AN114" i="161"/>
  <c r="H102" i="161"/>
  <c r="H114" i="161" s="1"/>
  <c r="AL114" i="161"/>
  <c r="Q114" i="161"/>
  <c r="AP114" i="161"/>
  <c r="U114" i="161"/>
  <c r="AY114" i="161"/>
  <c r="AD114" i="161"/>
  <c r="G102" i="161"/>
  <c r="G114" i="161" s="1"/>
  <c r="M114" i="161"/>
  <c r="AR98" i="161"/>
  <c r="AR33" i="161" s="1"/>
  <c r="L86" i="161"/>
  <c r="L98" i="161" s="1"/>
  <c r="L33" i="161" s="1"/>
  <c r="AY98" i="161"/>
  <c r="AY33" i="161" s="1"/>
  <c r="S98" i="161"/>
  <c r="S33" i="161" s="1"/>
  <c r="AL98" i="161"/>
  <c r="AL33" i="161" s="1"/>
  <c r="V98" i="161"/>
  <c r="V33" i="161" s="1"/>
  <c r="M98" i="161"/>
  <c r="M33" i="161" s="1"/>
  <c r="AG98" i="161"/>
  <c r="AG33" i="161" s="1"/>
  <c r="C21" i="161"/>
  <c r="C39" i="161"/>
  <c r="B42" i="161"/>
  <c r="U15" i="161"/>
  <c r="V11" i="161" s="1"/>
  <c r="E15" i="161"/>
  <c r="F11" i="161" s="1"/>
  <c r="T16" i="161"/>
  <c r="D16" i="161"/>
  <c r="B43" i="160"/>
  <c r="D30" i="160"/>
  <c r="B35" i="160"/>
  <c r="B57" i="160"/>
  <c r="B37" i="160"/>
  <c r="E30" i="160"/>
  <c r="E29" i="160"/>
  <c r="F26" i="160" s="1"/>
  <c r="E30" i="159"/>
  <c r="E29" i="159"/>
  <c r="F26" i="159" s="1"/>
  <c r="AZ86" i="157"/>
  <c r="AR86" i="157"/>
  <c r="AJ86" i="157"/>
  <c r="AB86" i="157"/>
  <c r="T86" i="157"/>
  <c r="L86" i="157"/>
  <c r="D86" i="157"/>
  <c r="D98" i="157" s="1"/>
  <c r="D33" i="157" s="1"/>
  <c r="AP86" i="157"/>
  <c r="AE86" i="157"/>
  <c r="U86" i="157"/>
  <c r="J86" i="157"/>
  <c r="AT86" i="157"/>
  <c r="AI86" i="157"/>
  <c r="Y86" i="157"/>
  <c r="N86" i="157"/>
  <c r="C86" i="157"/>
  <c r="C98" i="157" s="1"/>
  <c r="C33" i="157" s="1"/>
  <c r="C54" i="157" s="1"/>
  <c r="AX86" i="157"/>
  <c r="AM86" i="157"/>
  <c r="AC86" i="157"/>
  <c r="R86" i="157"/>
  <c r="G86" i="157"/>
  <c r="AA86" i="157"/>
  <c r="V86" i="157"/>
  <c r="AL86" i="157"/>
  <c r="AT87" i="157"/>
  <c r="AL87" i="157"/>
  <c r="AD87" i="157"/>
  <c r="V87" i="157"/>
  <c r="N87" i="157"/>
  <c r="F87" i="157"/>
  <c r="AY87" i="157"/>
  <c r="AN87" i="157"/>
  <c r="AC87" i="157"/>
  <c r="S87" i="157"/>
  <c r="H87" i="157"/>
  <c r="AR87" i="157"/>
  <c r="AG87" i="157"/>
  <c r="W87" i="157"/>
  <c r="L87" i="157"/>
  <c r="BA87" i="157"/>
  <c r="AQ87" i="157"/>
  <c r="AF87" i="157"/>
  <c r="U87" i="157"/>
  <c r="K87" i="157"/>
  <c r="T87" i="157"/>
  <c r="O87" i="157"/>
  <c r="AE87" i="157"/>
  <c r="Y87" i="157"/>
  <c r="BE91" i="157"/>
  <c r="AW91" i="157"/>
  <c r="AO91" i="157"/>
  <c r="AG91" i="157"/>
  <c r="Y91" i="157"/>
  <c r="Q91" i="157"/>
  <c r="I91" i="157"/>
  <c r="BC91" i="157"/>
  <c r="AU91" i="157"/>
  <c r="AM91" i="157"/>
  <c r="AE91" i="157"/>
  <c r="W91" i="157"/>
  <c r="O91" i="157"/>
  <c r="AZ91" i="157"/>
  <c r="AJ91" i="157"/>
  <c r="T91" i="157"/>
  <c r="AX91" i="157"/>
  <c r="AH91" i="157"/>
  <c r="R91" i="157"/>
  <c r="AV91" i="157"/>
  <c r="AF91" i="157"/>
  <c r="P91" i="157"/>
  <c r="BB91" i="157"/>
  <c r="AT91" i="157"/>
  <c r="AL91" i="157"/>
  <c r="BI95" i="157"/>
  <c r="BA95" i="157"/>
  <c r="AS95" i="157"/>
  <c r="AK95" i="157"/>
  <c r="AC95" i="157"/>
  <c r="U95" i="157"/>
  <c r="M95" i="157"/>
  <c r="AY95" i="157"/>
  <c r="AN95" i="157"/>
  <c r="AD95" i="157"/>
  <c r="S95" i="157"/>
  <c r="BG95" i="157"/>
  <c r="BG98" i="157" s="1"/>
  <c r="BG33" i="157" s="1"/>
  <c r="BJ114" i="155"/>
  <c r="BJ40" i="155" s="1"/>
  <c r="BN104" i="156"/>
  <c r="BO88" i="156" s="1"/>
  <c r="AU87" i="157"/>
  <c r="BD114" i="156"/>
  <c r="BD40" i="156" s="1"/>
  <c r="BA93" i="155"/>
  <c r="BH114" i="158"/>
  <c r="BD78" i="158"/>
  <c r="BD71" i="158"/>
  <c r="BN111" i="158"/>
  <c r="BO95" i="158" s="1"/>
  <c r="BN91" i="158"/>
  <c r="BE34" i="158" s="1"/>
  <c r="BE114" i="158"/>
  <c r="BN87" i="158"/>
  <c r="BA34" i="158" s="1"/>
  <c r="BN90" i="158"/>
  <c r="BD34" i="158" s="1"/>
  <c r="BD114" i="158"/>
  <c r="BN86" i="158"/>
  <c r="AZ34" i="158" s="1"/>
  <c r="BN97" i="158"/>
  <c r="BK34" i="158" s="1"/>
  <c r="BN109" i="158"/>
  <c r="B98" i="158"/>
  <c r="B33" i="158" s="1"/>
  <c r="BN85" i="158"/>
  <c r="C114" i="158"/>
  <c r="E114" i="158"/>
  <c r="BJ114" i="158"/>
  <c r="BN92" i="158"/>
  <c r="BF34" i="158" s="1"/>
  <c r="AZ78" i="158"/>
  <c r="AZ71" i="158"/>
  <c r="BN95" i="158"/>
  <c r="BI34" i="158" s="1"/>
  <c r="BN107" i="158"/>
  <c r="AY78" i="158"/>
  <c r="AY71" i="158"/>
  <c r="BN110" i="158"/>
  <c r="BD98" i="158"/>
  <c r="BD33" i="158" s="1"/>
  <c r="BN93" i="158"/>
  <c r="BG34" i="158" s="1"/>
  <c r="BG98" i="158"/>
  <c r="BG33" i="158" s="1"/>
  <c r="E98" i="158"/>
  <c r="E33" i="158" s="1"/>
  <c r="BJ98" i="158"/>
  <c r="BJ33" i="158" s="1"/>
  <c r="BN108" i="158"/>
  <c r="BE98" i="158"/>
  <c r="BE33" i="158" s="1"/>
  <c r="BN103" i="158"/>
  <c r="BO87" i="158" s="1"/>
  <c r="BN94" i="158"/>
  <c r="BH34" i="158" s="1"/>
  <c r="BN106" i="158"/>
  <c r="BO90" i="158" s="1"/>
  <c r="BN102" i="158"/>
  <c r="B55" i="158"/>
  <c r="C19" i="158"/>
  <c r="B22" i="158"/>
  <c r="BK54" i="158"/>
  <c r="AN74" i="158"/>
  <c r="AJ74" i="158"/>
  <c r="AF74" i="158"/>
  <c r="AM74" i="158"/>
  <c r="AI74" i="158"/>
  <c r="AD74" i="158"/>
  <c r="AO74" i="158"/>
  <c r="AK74" i="158"/>
  <c r="AG74" i="158"/>
  <c r="AB74" i="158"/>
  <c r="AH74" i="158"/>
  <c r="AC74" i="158"/>
  <c r="AL74" i="158"/>
  <c r="B73" i="158"/>
  <c r="E73" i="158"/>
  <c r="D73" i="158"/>
  <c r="C73" i="158"/>
  <c r="D98" i="158"/>
  <c r="D33" i="158" s="1"/>
  <c r="B114" i="158"/>
  <c r="BN101" i="158"/>
  <c r="D114" i="158"/>
  <c r="D40" i="158" s="1"/>
  <c r="BN96" i="158"/>
  <c r="BJ34" i="158" s="1"/>
  <c r="BF98" i="158"/>
  <c r="BF33" i="158" s="1"/>
  <c r="BN88" i="158"/>
  <c r="BB34" i="158" s="1"/>
  <c r="BH78" i="158"/>
  <c r="BH71" i="158"/>
  <c r="BG78" i="158"/>
  <c r="BG71" i="158"/>
  <c r="BH98" i="158"/>
  <c r="BH33" i="158" s="1"/>
  <c r="C25" i="158"/>
  <c r="B29" i="158"/>
  <c r="BN113" i="158"/>
  <c r="BG114" i="158"/>
  <c r="C98" i="158"/>
  <c r="C33" i="158" s="1"/>
  <c r="C80" i="158"/>
  <c r="B80" i="158"/>
  <c r="E80" i="158"/>
  <c r="D80" i="158"/>
  <c r="BN112" i="158"/>
  <c r="BF114" i="158"/>
  <c r="BN104" i="158"/>
  <c r="BO88" i="158" s="1"/>
  <c r="BK40" i="157"/>
  <c r="BH98" i="157"/>
  <c r="BH33" i="157" s="1"/>
  <c r="BH54" i="157" s="1"/>
  <c r="BH114" i="157"/>
  <c r="BH40" i="157" s="1"/>
  <c r="BN90" i="157"/>
  <c r="BD34" i="157" s="1"/>
  <c r="BF78" i="157"/>
  <c r="BF71" i="157"/>
  <c r="B98" i="157"/>
  <c r="B33" i="157" s="1"/>
  <c r="BN85" i="157"/>
  <c r="BN94" i="157"/>
  <c r="BH34" i="157" s="1"/>
  <c r="BN104" i="157"/>
  <c r="BO88" i="157" s="1"/>
  <c r="BN111" i="157"/>
  <c r="BO95" i="157" s="1"/>
  <c r="BB78" i="157"/>
  <c r="BB71" i="157"/>
  <c r="BG114" i="157"/>
  <c r="BN110" i="157"/>
  <c r="BD98" i="157"/>
  <c r="BD33" i="157" s="1"/>
  <c r="BJ98" i="157"/>
  <c r="BJ33" i="157" s="1"/>
  <c r="BN92" i="157"/>
  <c r="BF34" i="157" s="1"/>
  <c r="BN88" i="157"/>
  <c r="BB34" i="157" s="1"/>
  <c r="AZ78" i="157"/>
  <c r="AZ71" i="157"/>
  <c r="BI98" i="157"/>
  <c r="BI33" i="157" s="1"/>
  <c r="BE98" i="157"/>
  <c r="BE33" i="157" s="1"/>
  <c r="BN102" i="157"/>
  <c r="BF98" i="157"/>
  <c r="BF33" i="157" s="1"/>
  <c r="BN108" i="157"/>
  <c r="B55" i="157"/>
  <c r="B22" i="157"/>
  <c r="C19" i="157"/>
  <c r="BK54" i="157"/>
  <c r="BN97" i="157"/>
  <c r="BK34" i="157" s="1"/>
  <c r="BN113" i="157"/>
  <c r="AN74" i="157"/>
  <c r="AJ74" i="157"/>
  <c r="AF74" i="157"/>
  <c r="AL74" i="157"/>
  <c r="AH74" i="157"/>
  <c r="AC74" i="157"/>
  <c r="AM74" i="157"/>
  <c r="AD74" i="157"/>
  <c r="AK74" i="157"/>
  <c r="AB74" i="157"/>
  <c r="AI74" i="157"/>
  <c r="AO74" i="157"/>
  <c r="AG74" i="157"/>
  <c r="BN109" i="157"/>
  <c r="E98" i="157"/>
  <c r="E33" i="157" s="1"/>
  <c r="BD114" i="157"/>
  <c r="B29" i="157"/>
  <c r="C25" i="157"/>
  <c r="BN96" i="157"/>
  <c r="BJ34" i="157" s="1"/>
  <c r="BJ114" i="157"/>
  <c r="BF114" i="157"/>
  <c r="BE114" i="157"/>
  <c r="BJ78" i="157"/>
  <c r="BJ71" i="157"/>
  <c r="BN93" i="157"/>
  <c r="BG34" i="157" s="1"/>
  <c r="C73" i="157"/>
  <c r="E73" i="157"/>
  <c r="D73" i="157"/>
  <c r="B73" i="157"/>
  <c r="C80" i="157"/>
  <c r="E80" i="157"/>
  <c r="D80" i="157"/>
  <c r="B80" i="157"/>
  <c r="E114" i="157"/>
  <c r="B114" i="157"/>
  <c r="BN101" i="157"/>
  <c r="BN106" i="157"/>
  <c r="BO90" i="157" s="1"/>
  <c r="BN112" i="157"/>
  <c r="P15" i="157"/>
  <c r="Q11" i="157" s="1"/>
  <c r="BI114" i="157"/>
  <c r="BN107" i="157"/>
  <c r="BN103" i="157"/>
  <c r="BO87" i="157" s="1"/>
  <c r="B55" i="156"/>
  <c r="B22" i="156"/>
  <c r="C19" i="156"/>
  <c r="E114" i="156"/>
  <c r="C114" i="156"/>
  <c r="BF114" i="156"/>
  <c r="BN111" i="156"/>
  <c r="BO95" i="156" s="1"/>
  <c r="BN106" i="156"/>
  <c r="BO90" i="156" s="1"/>
  <c r="BN102" i="156"/>
  <c r="B29" i="156"/>
  <c r="C25" i="156"/>
  <c r="BJ78" i="156"/>
  <c r="BJ71" i="156"/>
  <c r="BN109" i="156"/>
  <c r="E73" i="156"/>
  <c r="C73" i="156"/>
  <c r="B73" i="156"/>
  <c r="D73" i="156"/>
  <c r="B114" i="156"/>
  <c r="BN101" i="156"/>
  <c r="BN112" i="156"/>
  <c r="BN108" i="156"/>
  <c r="BG78" i="156"/>
  <c r="BG71" i="156"/>
  <c r="BN110" i="156"/>
  <c r="BF78" i="156"/>
  <c r="BF71" i="156"/>
  <c r="AN74" i="156"/>
  <c r="AJ74" i="156"/>
  <c r="AF74" i="156"/>
  <c r="AL74" i="156"/>
  <c r="AH74" i="156"/>
  <c r="AC74" i="156"/>
  <c r="AO74" i="156"/>
  <c r="AG74" i="156"/>
  <c r="AM74" i="156"/>
  <c r="AD74" i="156"/>
  <c r="AK74" i="156"/>
  <c r="AB74" i="156"/>
  <c r="AI74" i="156"/>
  <c r="BG114" i="156"/>
  <c r="BN103" i="156"/>
  <c r="BO87" i="156" s="1"/>
  <c r="AY78" i="156"/>
  <c r="AY71" i="156"/>
  <c r="BB78" i="156"/>
  <c r="BB71" i="156"/>
  <c r="BN113" i="156"/>
  <c r="C80" i="156"/>
  <c r="B80" i="156"/>
  <c r="E80" i="156"/>
  <c r="D80" i="156"/>
  <c r="D114" i="156"/>
  <c r="BJ114" i="156"/>
  <c r="BI114" i="156"/>
  <c r="BE114" i="156"/>
  <c r="BN107" i="156"/>
  <c r="Q15" i="156"/>
  <c r="R11" i="156" s="1"/>
  <c r="P16" i="156"/>
  <c r="AZ78" i="155"/>
  <c r="AZ71" i="155"/>
  <c r="BN102" i="155"/>
  <c r="E73" i="155"/>
  <c r="D73" i="155"/>
  <c r="B73" i="155"/>
  <c r="C73" i="155"/>
  <c r="E114" i="155"/>
  <c r="P16" i="155"/>
  <c r="BN108" i="155"/>
  <c r="BH114" i="155"/>
  <c r="BN106" i="155"/>
  <c r="BO90" i="155" s="1"/>
  <c r="B55" i="155"/>
  <c r="B22" i="155"/>
  <c r="C19" i="155"/>
  <c r="BN113" i="155"/>
  <c r="C80" i="155"/>
  <c r="D80" i="155"/>
  <c r="B80" i="155"/>
  <c r="E80" i="155"/>
  <c r="C114" i="155"/>
  <c r="Q15" i="155"/>
  <c r="R11" i="155" s="1"/>
  <c r="Q16" i="155"/>
  <c r="BI78" i="155"/>
  <c r="BI71" i="155"/>
  <c r="BE78" i="155"/>
  <c r="BE71" i="155"/>
  <c r="BN112" i="155"/>
  <c r="BH78" i="155"/>
  <c r="BH71" i="155"/>
  <c r="BI114" i="155"/>
  <c r="BN103" i="155"/>
  <c r="BO87" i="155" s="1"/>
  <c r="BG109" i="155"/>
  <c r="BG114" i="155" s="1"/>
  <c r="BC109" i="155"/>
  <c r="AY109" i="155"/>
  <c r="AU109" i="155"/>
  <c r="AQ109" i="155"/>
  <c r="AM109" i="155"/>
  <c r="AI109" i="155"/>
  <c r="AE109" i="155"/>
  <c r="AA109" i="155"/>
  <c r="W109" i="155"/>
  <c r="S109" i="155"/>
  <c r="O109" i="155"/>
  <c r="K109" i="155"/>
  <c r="BE109" i="155"/>
  <c r="BE114" i="155" s="1"/>
  <c r="AZ109" i="155"/>
  <c r="AT109" i="155"/>
  <c r="AO109" i="155"/>
  <c r="AJ109" i="155"/>
  <c r="AD109" i="155"/>
  <c r="Y109" i="155"/>
  <c r="T109" i="155"/>
  <c r="N109" i="155"/>
  <c r="BF109" i="155"/>
  <c r="BF114" i="155" s="1"/>
  <c r="BA109" i="155"/>
  <c r="AV109" i="155"/>
  <c r="AP109" i="155"/>
  <c r="AK109" i="155"/>
  <c r="AF109" i="155"/>
  <c r="Z109" i="155"/>
  <c r="U109" i="155"/>
  <c r="P109" i="155"/>
  <c r="J109" i="155"/>
  <c r="BD109" i="155"/>
  <c r="BD114" i="155" s="1"/>
  <c r="AS109" i="155"/>
  <c r="AH109" i="155"/>
  <c r="X109" i="155"/>
  <c r="M109" i="155"/>
  <c r="BB109" i="155"/>
  <c r="AR109" i="155"/>
  <c r="AG109" i="155"/>
  <c r="V109" i="155"/>
  <c r="L109" i="155"/>
  <c r="AX109" i="155"/>
  <c r="AN109" i="155"/>
  <c r="AC109" i="155"/>
  <c r="R109" i="155"/>
  <c r="AW109" i="155"/>
  <c r="AL109" i="155"/>
  <c r="AB109" i="155"/>
  <c r="Q109" i="155"/>
  <c r="BE93" i="155"/>
  <c r="AW93" i="155"/>
  <c r="AO93" i="155"/>
  <c r="AG93" i="155"/>
  <c r="Y93" i="155"/>
  <c r="Q93" i="155"/>
  <c r="BD93" i="155"/>
  <c r="AT93" i="155"/>
  <c r="AI93" i="155"/>
  <c r="X93" i="155"/>
  <c r="N93" i="155"/>
  <c r="AX93" i="155"/>
  <c r="AM93" i="155"/>
  <c r="AB93" i="155"/>
  <c r="R93" i="155"/>
  <c r="BG93" i="155"/>
  <c r="AV93" i="155"/>
  <c r="AL93" i="155"/>
  <c r="AA93" i="155"/>
  <c r="P93" i="155"/>
  <c r="BF93" i="155"/>
  <c r="AU93" i="155"/>
  <c r="AJ93" i="155"/>
  <c r="Z93" i="155"/>
  <c r="O93" i="155"/>
  <c r="J78" i="155"/>
  <c r="J71" i="155"/>
  <c r="BG20" i="155"/>
  <c r="BA78" i="155"/>
  <c r="BA71" i="155"/>
  <c r="BN104" i="155"/>
  <c r="BO88" i="155" s="1"/>
  <c r="BD78" i="155"/>
  <c r="BD71" i="155"/>
  <c r="BN111" i="155"/>
  <c r="BO95" i="155" s="1"/>
  <c r="BN107" i="155"/>
  <c r="B29" i="155"/>
  <c r="C25" i="155"/>
  <c r="BN110" i="155"/>
  <c r="B114" i="155"/>
  <c r="BN101" i="155"/>
  <c r="D114" i="155"/>
  <c r="D40" i="155" s="1"/>
  <c r="L74" i="161" l="1"/>
  <c r="H74" i="161"/>
  <c r="D74" i="161"/>
  <c r="G74" i="161"/>
  <c r="C74" i="161"/>
  <c r="K74" i="161"/>
  <c r="J74" i="161"/>
  <c r="F74" i="161"/>
  <c r="I74" i="161"/>
  <c r="E74" i="161"/>
  <c r="BI98" i="158"/>
  <c r="BI33" i="158" s="1"/>
  <c r="BI54" i="158" s="1"/>
  <c r="X81" i="161"/>
  <c r="X82" i="161" s="1"/>
  <c r="X27" i="161" s="1"/>
  <c r="X75" i="161"/>
  <c r="X26" i="161" s="1"/>
  <c r="X40" i="161" s="1"/>
  <c r="Y81" i="161"/>
  <c r="Y82" i="161" s="1"/>
  <c r="Y27" i="161" s="1"/>
  <c r="Y75" i="161"/>
  <c r="Y26" i="161" s="1"/>
  <c r="E16" i="161"/>
  <c r="AG54" i="161"/>
  <c r="S54" i="161"/>
  <c r="I54" i="161"/>
  <c r="AP54" i="161"/>
  <c r="E54" i="161"/>
  <c r="D54" i="161"/>
  <c r="AC73" i="161"/>
  <c r="AT73" i="161"/>
  <c r="AQ73" i="161"/>
  <c r="S73" i="161"/>
  <c r="AO73" i="161"/>
  <c r="Y73" i="161"/>
  <c r="I73" i="161"/>
  <c r="AN73" i="161"/>
  <c r="X73" i="161"/>
  <c r="H73" i="161"/>
  <c r="AP73" i="161"/>
  <c r="Z73" i="161"/>
  <c r="J73" i="161"/>
  <c r="AA73" i="161"/>
  <c r="G73" i="161"/>
  <c r="C73" i="161"/>
  <c r="U73" i="161"/>
  <c r="E73" i="161"/>
  <c r="T73" i="161"/>
  <c r="AK73" i="161"/>
  <c r="AJ73" i="161"/>
  <c r="D73" i="161"/>
  <c r="AW73" i="161"/>
  <c r="AG73" i="161"/>
  <c r="Q73" i="161"/>
  <c r="AV73" i="161"/>
  <c r="AF73" i="161"/>
  <c r="P73" i="161"/>
  <c r="AX73" i="161"/>
  <c r="AH73" i="161"/>
  <c r="R73" i="161"/>
  <c r="AM73" i="161"/>
  <c r="AI73" i="161"/>
  <c r="AE73" i="161"/>
  <c r="AS73" i="161"/>
  <c r="M73" i="161"/>
  <c r="AR73" i="161"/>
  <c r="AB73" i="161"/>
  <c r="L73" i="161"/>
  <c r="AD73" i="161"/>
  <c r="N73" i="161"/>
  <c r="W73" i="161"/>
  <c r="O73" i="161"/>
  <c r="F73" i="161"/>
  <c r="AU73" i="161"/>
  <c r="AL73" i="161"/>
  <c r="K73" i="161"/>
  <c r="V73" i="161"/>
  <c r="AY73" i="161"/>
  <c r="AE74" i="161"/>
  <c r="AG74" i="161"/>
  <c r="AK74" i="161"/>
  <c r="AO74" i="161"/>
  <c r="AQ74" i="161"/>
  <c r="AF74" i="161"/>
  <c r="AJ74" i="161"/>
  <c r="AM74" i="161"/>
  <c r="AN74" i="161"/>
  <c r="AD74" i="161"/>
  <c r="AI74" i="161"/>
  <c r="AH74" i="161"/>
  <c r="AL74" i="161"/>
  <c r="AP74" i="161"/>
  <c r="K54" i="161"/>
  <c r="AO54" i="161"/>
  <c r="AX54" i="161"/>
  <c r="H54" i="161"/>
  <c r="AS40" i="161"/>
  <c r="AK54" i="161"/>
  <c r="AB54" i="161"/>
  <c r="M54" i="161"/>
  <c r="AY54" i="161"/>
  <c r="AC54" i="161"/>
  <c r="G54" i="161"/>
  <c r="P54" i="161"/>
  <c r="Z40" i="161"/>
  <c r="AS54" i="161"/>
  <c r="AZ54" i="161"/>
  <c r="AW40" i="161"/>
  <c r="Y54" i="161"/>
  <c r="AQ54" i="161"/>
  <c r="AX80" i="161"/>
  <c r="AT80" i="161"/>
  <c r="L80" i="161"/>
  <c r="Z80" i="161"/>
  <c r="C80" i="161"/>
  <c r="AD80" i="161"/>
  <c r="D80" i="161"/>
  <c r="AK80" i="161"/>
  <c r="E80" i="161"/>
  <c r="AR80" i="161"/>
  <c r="AY80" i="161"/>
  <c r="AE80" i="161"/>
  <c r="M80" i="161"/>
  <c r="AB80" i="161"/>
  <c r="V80" i="161"/>
  <c r="I80" i="161"/>
  <c r="R80" i="161"/>
  <c r="AO80" i="161"/>
  <c r="AJ80" i="161"/>
  <c r="AC80" i="161"/>
  <c r="AW80" i="161"/>
  <c r="X80" i="161"/>
  <c r="N80" i="161"/>
  <c r="F80" i="161"/>
  <c r="AF80" i="161"/>
  <c r="S80" i="161"/>
  <c r="K80" i="161"/>
  <c r="Y80" i="161"/>
  <c r="Q80" i="161"/>
  <c r="AN80" i="161"/>
  <c r="AM80" i="161"/>
  <c r="AA80" i="161"/>
  <c r="AV80" i="161"/>
  <c r="AU80" i="161"/>
  <c r="AI80" i="161"/>
  <c r="AL80" i="161"/>
  <c r="AQ80" i="161"/>
  <c r="J80" i="161"/>
  <c r="W80" i="161"/>
  <c r="O80" i="161"/>
  <c r="T80" i="161"/>
  <c r="G80" i="161"/>
  <c r="U80" i="161"/>
  <c r="H80" i="161"/>
  <c r="AP80" i="161"/>
  <c r="AS80" i="161"/>
  <c r="AG80" i="161"/>
  <c r="P80" i="161"/>
  <c r="AH80" i="161"/>
  <c r="O54" i="161"/>
  <c r="X54" i="161"/>
  <c r="C114" i="161"/>
  <c r="BN102" i="161"/>
  <c r="F54" i="161"/>
  <c r="C55" i="161"/>
  <c r="C22" i="161"/>
  <c r="D19" i="161"/>
  <c r="V54" i="161"/>
  <c r="L54" i="161"/>
  <c r="AZ71" i="161"/>
  <c r="BC73" i="161" s="1"/>
  <c r="AZ78" i="161"/>
  <c r="BA80" i="161" s="1"/>
  <c r="J54" i="161"/>
  <c r="W54" i="161"/>
  <c r="AF54" i="161"/>
  <c r="AU40" i="161"/>
  <c r="AT54" i="161"/>
  <c r="AX40" i="161"/>
  <c r="N54" i="161"/>
  <c r="T54" i="161"/>
  <c r="Q54" i="161"/>
  <c r="R54" i="161"/>
  <c r="AE54" i="161"/>
  <c r="AN54" i="161"/>
  <c r="Y40" i="161"/>
  <c r="C98" i="161"/>
  <c r="C33" i="161" s="1"/>
  <c r="BN86" i="161"/>
  <c r="M34" i="161" s="1"/>
  <c r="AL54" i="161"/>
  <c r="AR54" i="161"/>
  <c r="AY40" i="161"/>
  <c r="AW54" i="161"/>
  <c r="Z54" i="161"/>
  <c r="AM54" i="161"/>
  <c r="AV54" i="161"/>
  <c r="AR40" i="161"/>
  <c r="AA54" i="161"/>
  <c r="AV40" i="161"/>
  <c r="AD54" i="161"/>
  <c r="AJ54" i="161"/>
  <c r="U54" i="161"/>
  <c r="AH54" i="161"/>
  <c r="AU54" i="161"/>
  <c r="AT40" i="161"/>
  <c r="AZ40" i="161"/>
  <c r="AI54" i="161"/>
  <c r="F15" i="161"/>
  <c r="G11" i="161" s="1"/>
  <c r="V16" i="161"/>
  <c r="V15" i="161"/>
  <c r="W11" i="161" s="1"/>
  <c r="U16" i="161"/>
  <c r="C33" i="160"/>
  <c r="B36" i="160"/>
  <c r="B44" i="160"/>
  <c r="BN95" i="157"/>
  <c r="BI34" i="157" s="1"/>
  <c r="BN91" i="157"/>
  <c r="BE34" i="157" s="1"/>
  <c r="BN87" i="157"/>
  <c r="BA34" i="157" s="1"/>
  <c r="J93" i="155"/>
  <c r="T93" i="155"/>
  <c r="AE93" i="155"/>
  <c r="AP93" i="155"/>
  <c r="AZ93" i="155"/>
  <c r="K93" i="155"/>
  <c r="V93" i="155"/>
  <c r="AF93" i="155"/>
  <c r="AQ93" i="155"/>
  <c r="BB93" i="155"/>
  <c r="L93" i="155"/>
  <c r="W93" i="155"/>
  <c r="AH93" i="155"/>
  <c r="AR93" i="155"/>
  <c r="BC93" i="155"/>
  <c r="S93" i="155"/>
  <c r="AD93" i="155"/>
  <c r="AN93" i="155"/>
  <c r="AY93" i="155"/>
  <c r="M93" i="155"/>
  <c r="U93" i="155"/>
  <c r="AC93" i="155"/>
  <c r="AK93" i="155"/>
  <c r="AS93" i="155"/>
  <c r="BN86" i="157"/>
  <c r="AZ34" i="157" s="1"/>
  <c r="AT85" i="155"/>
  <c r="AL85" i="155"/>
  <c r="AD85" i="155"/>
  <c r="AU85" i="155"/>
  <c r="AM85" i="155"/>
  <c r="AE85" i="155"/>
  <c r="W85" i="155"/>
  <c r="O85" i="155"/>
  <c r="G85" i="155"/>
  <c r="AS85" i="155"/>
  <c r="AC85" i="155"/>
  <c r="R85" i="155"/>
  <c r="H85" i="155"/>
  <c r="AR85" i="155"/>
  <c r="AB85" i="155"/>
  <c r="Q85" i="155"/>
  <c r="F85" i="155"/>
  <c r="AO85" i="155"/>
  <c r="Z85" i="155"/>
  <c r="P85" i="155"/>
  <c r="E85" i="155"/>
  <c r="AN85" i="155"/>
  <c r="Y85" i="155"/>
  <c r="N85" i="155"/>
  <c r="D85" i="155"/>
  <c r="AX85" i="155"/>
  <c r="AP85" i="155"/>
  <c r="AH85" i="155"/>
  <c r="AY85" i="155"/>
  <c r="AQ85" i="155"/>
  <c r="AI85" i="155"/>
  <c r="AA85" i="155"/>
  <c r="S85" i="155"/>
  <c r="K85" i="155"/>
  <c r="C85" i="155"/>
  <c r="AK85" i="155"/>
  <c r="X85" i="155"/>
  <c r="M85" i="155"/>
  <c r="B85" i="155"/>
  <c r="AJ85" i="155"/>
  <c r="V85" i="155"/>
  <c r="L85" i="155"/>
  <c r="AW85" i="155"/>
  <c r="AG85" i="155"/>
  <c r="U85" i="155"/>
  <c r="J85" i="155"/>
  <c r="AV85" i="155"/>
  <c r="AF85" i="155"/>
  <c r="T85" i="155"/>
  <c r="I85" i="155"/>
  <c r="BG97" i="155"/>
  <c r="AY97" i="155"/>
  <c r="AQ97" i="155"/>
  <c r="AI97" i="155"/>
  <c r="AA97" i="155"/>
  <c r="S97" i="155"/>
  <c r="BH97" i="155"/>
  <c r="AZ97" i="155"/>
  <c r="AR97" i="155"/>
  <c r="AJ97" i="155"/>
  <c r="AB97" i="155"/>
  <c r="T97" i="155"/>
  <c r="BE97" i="155"/>
  <c r="AO97" i="155"/>
  <c r="Y97" i="155"/>
  <c r="BJ97" i="155"/>
  <c r="AT97" i="155"/>
  <c r="AD97" i="155"/>
  <c r="N97" i="155"/>
  <c r="BA97" i="155"/>
  <c r="AK97" i="155"/>
  <c r="U97" i="155"/>
  <c r="AX97" i="155"/>
  <c r="AH97" i="155"/>
  <c r="R97" i="155"/>
  <c r="AZ86" i="155"/>
  <c r="AR86" i="155"/>
  <c r="AJ86" i="155"/>
  <c r="AB86" i="155"/>
  <c r="T86" i="155"/>
  <c r="L86" i="155"/>
  <c r="D86" i="155"/>
  <c r="AS86" i="155"/>
  <c r="AK86" i="155"/>
  <c r="AC86" i="155"/>
  <c r="U86" i="155"/>
  <c r="M86" i="155"/>
  <c r="E86" i="155"/>
  <c r="AQ86" i="155"/>
  <c r="AA86" i="155"/>
  <c r="K86" i="155"/>
  <c r="AX86" i="155"/>
  <c r="AH86" i="155"/>
  <c r="R86" i="155"/>
  <c r="AU86" i="155"/>
  <c r="AE86" i="155"/>
  <c r="O86" i="155"/>
  <c r="AT86" i="155"/>
  <c r="AD86" i="155"/>
  <c r="N86" i="155"/>
  <c r="AX90" i="155"/>
  <c r="AP90" i="155"/>
  <c r="AH90" i="155"/>
  <c r="Z90" i="155"/>
  <c r="R90" i="155"/>
  <c r="J90" i="155"/>
  <c r="BC90" i="155"/>
  <c r="AU90" i="155"/>
  <c r="AM90" i="155"/>
  <c r="AE90" i="155"/>
  <c r="W90" i="155"/>
  <c r="O90" i="155"/>
  <c r="G90" i="155"/>
  <c r="AO90" i="155"/>
  <c r="Y90" i="155"/>
  <c r="I90" i="155"/>
  <c r="AN90" i="155"/>
  <c r="X90" i="155"/>
  <c r="H90" i="155"/>
  <c r="AS90" i="155"/>
  <c r="AC90" i="155"/>
  <c r="M90" i="155"/>
  <c r="AR90" i="155"/>
  <c r="AB90" i="155"/>
  <c r="L90" i="155"/>
  <c r="BC94" i="155"/>
  <c r="AU94" i="155"/>
  <c r="AM94" i="155"/>
  <c r="AE94" i="155"/>
  <c r="W94" i="155"/>
  <c r="O94" i="155"/>
  <c r="BH94" i="155"/>
  <c r="AW94" i="155"/>
  <c r="AL94" i="155"/>
  <c r="AB94" i="155"/>
  <c r="Q94" i="155"/>
  <c r="BF94" i="155"/>
  <c r="AV94" i="155"/>
  <c r="AK94" i="155"/>
  <c r="Z94" i="155"/>
  <c r="P94" i="155"/>
  <c r="AZ94" i="155"/>
  <c r="AO94" i="155"/>
  <c r="AD94" i="155"/>
  <c r="T94" i="155"/>
  <c r="BD94" i="155"/>
  <c r="AS94" i="155"/>
  <c r="AH94" i="155"/>
  <c r="X94" i="155"/>
  <c r="M94" i="155"/>
  <c r="AT87" i="155"/>
  <c r="AL87" i="155"/>
  <c r="AD87" i="155"/>
  <c r="V87" i="155"/>
  <c r="N87" i="155"/>
  <c r="F87" i="155"/>
  <c r="AY87" i="155"/>
  <c r="AQ87" i="155"/>
  <c r="AI87" i="155"/>
  <c r="AA87" i="155"/>
  <c r="S87" i="155"/>
  <c r="K87" i="155"/>
  <c r="AW87" i="155"/>
  <c r="AG87" i="155"/>
  <c r="Q87" i="155"/>
  <c r="AV87" i="155"/>
  <c r="AF87" i="155"/>
  <c r="P87" i="155"/>
  <c r="BA87" i="155"/>
  <c r="AK87" i="155"/>
  <c r="U87" i="155"/>
  <c r="BK97" i="155"/>
  <c r="BK98" i="155" s="1"/>
  <c r="BK33" i="155" s="1"/>
  <c r="BC97" i="155"/>
  <c r="AU97" i="155"/>
  <c r="AM97" i="155"/>
  <c r="AE97" i="155"/>
  <c r="W97" i="155"/>
  <c r="O97" i="155"/>
  <c r="BD97" i="155"/>
  <c r="AV97" i="155"/>
  <c r="AN97" i="155"/>
  <c r="AF97" i="155"/>
  <c r="X97" i="155"/>
  <c r="P97" i="155"/>
  <c r="AW97" i="155"/>
  <c r="AG97" i="155"/>
  <c r="Q97" i="155"/>
  <c r="BB97" i="155"/>
  <c r="AL97" i="155"/>
  <c r="V97" i="155"/>
  <c r="BI97" i="155"/>
  <c r="AS97" i="155"/>
  <c r="AC97" i="155"/>
  <c r="BF97" i="155"/>
  <c r="AP97" i="155"/>
  <c r="Z97" i="155"/>
  <c r="AV86" i="155"/>
  <c r="AN86" i="155"/>
  <c r="AF86" i="155"/>
  <c r="X86" i="155"/>
  <c r="P86" i="155"/>
  <c r="H86" i="155"/>
  <c r="AW86" i="155"/>
  <c r="AO86" i="155"/>
  <c r="AG86" i="155"/>
  <c r="Y86" i="155"/>
  <c r="Q86" i="155"/>
  <c r="I86" i="155"/>
  <c r="AY86" i="155"/>
  <c r="AI86" i="155"/>
  <c r="S86" i="155"/>
  <c r="C86" i="155"/>
  <c r="AP86" i="155"/>
  <c r="Z86" i="155"/>
  <c r="J86" i="155"/>
  <c r="AM86" i="155"/>
  <c r="W86" i="155"/>
  <c r="G86" i="155"/>
  <c r="AL86" i="155"/>
  <c r="V86" i="155"/>
  <c r="F86" i="155"/>
  <c r="BB90" i="155"/>
  <c r="AT90" i="155"/>
  <c r="AL90" i="155"/>
  <c r="AD90" i="155"/>
  <c r="V90" i="155"/>
  <c r="N90" i="155"/>
  <c r="BA90" i="155"/>
  <c r="AY90" i="155"/>
  <c r="AQ90" i="155"/>
  <c r="AI90" i="155"/>
  <c r="AA90" i="155"/>
  <c r="S90" i="155"/>
  <c r="K90" i="155"/>
  <c r="AW90" i="155"/>
  <c r="AG90" i="155"/>
  <c r="Q90" i="155"/>
  <c r="AV90" i="155"/>
  <c r="AF90" i="155"/>
  <c r="P90" i="155"/>
  <c r="BD90" i="155"/>
  <c r="AK90" i="155"/>
  <c r="U90" i="155"/>
  <c r="AZ90" i="155"/>
  <c r="AJ90" i="155"/>
  <c r="T90" i="155"/>
  <c r="BG94" i="155"/>
  <c r="AY94" i="155"/>
  <c r="AQ94" i="155"/>
  <c r="AI94" i="155"/>
  <c r="AA94" i="155"/>
  <c r="S94" i="155"/>
  <c r="K94" i="155"/>
  <c r="BB94" i="155"/>
  <c r="AR94" i="155"/>
  <c r="AG94" i="155"/>
  <c r="V94" i="155"/>
  <c r="L94" i="155"/>
  <c r="BA94" i="155"/>
  <c r="AP94" i="155"/>
  <c r="AF94" i="155"/>
  <c r="U94" i="155"/>
  <c r="BE94" i="155"/>
  <c r="AT94" i="155"/>
  <c r="AJ94" i="155"/>
  <c r="Y94" i="155"/>
  <c r="N94" i="155"/>
  <c r="AX94" i="155"/>
  <c r="AN94" i="155"/>
  <c r="AC94" i="155"/>
  <c r="R94" i="155"/>
  <c r="AX87" i="155"/>
  <c r="AP87" i="155"/>
  <c r="AH87" i="155"/>
  <c r="Z87" i="155"/>
  <c r="R87" i="155"/>
  <c r="J87" i="155"/>
  <c r="AU87" i="155"/>
  <c r="AM87" i="155"/>
  <c r="AE87" i="155"/>
  <c r="W87" i="155"/>
  <c r="O87" i="155"/>
  <c r="G87" i="155"/>
  <c r="AO87" i="155"/>
  <c r="Y87" i="155"/>
  <c r="I87" i="155"/>
  <c r="AN87" i="155"/>
  <c r="X87" i="155"/>
  <c r="H87" i="155"/>
  <c r="AS87" i="155"/>
  <c r="AC87" i="155"/>
  <c r="M87" i="155"/>
  <c r="AR87" i="155"/>
  <c r="AB87" i="155"/>
  <c r="L87" i="155"/>
  <c r="BA91" i="155"/>
  <c r="AS91" i="155"/>
  <c r="BC91" i="155"/>
  <c r="AR91" i="155"/>
  <c r="AI91" i="155"/>
  <c r="AA91" i="155"/>
  <c r="S91" i="155"/>
  <c r="K91" i="155"/>
  <c r="AV91" i="155"/>
  <c r="AL91" i="155"/>
  <c r="AD91" i="155"/>
  <c r="V91" i="155"/>
  <c r="N91" i="155"/>
  <c r="BD91" i="155"/>
  <c r="AT91" i="155"/>
  <c r="AJ91" i="155"/>
  <c r="AB91" i="155"/>
  <c r="T91" i="155"/>
  <c r="L91" i="155"/>
  <c r="AU91" i="155"/>
  <c r="M91" i="155"/>
  <c r="Y91" i="155"/>
  <c r="AK91" i="155"/>
  <c r="AG91" i="155"/>
  <c r="BI95" i="155"/>
  <c r="BA95" i="155"/>
  <c r="AS95" i="155"/>
  <c r="AK95" i="155"/>
  <c r="AC95" i="155"/>
  <c r="U95" i="155"/>
  <c r="M95" i="155"/>
  <c r="AZ95" i="155"/>
  <c r="AP95" i="155"/>
  <c r="AE95" i="155"/>
  <c r="T95" i="155"/>
  <c r="BD95" i="155"/>
  <c r="AT95" i="155"/>
  <c r="AI95" i="155"/>
  <c r="X95" i="155"/>
  <c r="N95" i="155"/>
  <c r="BC95" i="155"/>
  <c r="AR95" i="155"/>
  <c r="AH95" i="155"/>
  <c r="W95" i="155"/>
  <c r="L95" i="155"/>
  <c r="BB95" i="155"/>
  <c r="AQ95" i="155"/>
  <c r="AF95" i="155"/>
  <c r="V95" i="155"/>
  <c r="AY88" i="155"/>
  <c r="AQ88" i="155"/>
  <c r="AI88" i="155"/>
  <c r="AA88" i="155"/>
  <c r="S88" i="155"/>
  <c r="K88" i="155"/>
  <c r="AZ88" i="155"/>
  <c r="AR88" i="155"/>
  <c r="AJ88" i="155"/>
  <c r="AB88" i="155"/>
  <c r="T88" i="155"/>
  <c r="L88" i="155"/>
  <c r="BB88" i="155"/>
  <c r="AL88" i="155"/>
  <c r="V88" i="155"/>
  <c r="F88" i="155"/>
  <c r="AS88" i="155"/>
  <c r="AC88" i="155"/>
  <c r="M88" i="155"/>
  <c r="AP88" i="155"/>
  <c r="Z88" i="155"/>
  <c r="J88" i="155"/>
  <c r="AO88" i="155"/>
  <c r="Y88" i="155"/>
  <c r="I88" i="155"/>
  <c r="BC92" i="155"/>
  <c r="AU92" i="155"/>
  <c r="AM92" i="155"/>
  <c r="AE92" i="155"/>
  <c r="W92" i="155"/>
  <c r="O92" i="155"/>
  <c r="BF92" i="155"/>
  <c r="AV92" i="155"/>
  <c r="AK92" i="155"/>
  <c r="Z92" i="155"/>
  <c r="P92" i="155"/>
  <c r="BE92" i="155"/>
  <c r="AT92" i="155"/>
  <c r="AJ92" i="155"/>
  <c r="Y92" i="155"/>
  <c r="N92" i="155"/>
  <c r="BD92" i="155"/>
  <c r="AS92" i="155"/>
  <c r="AH92" i="155"/>
  <c r="X92" i="155"/>
  <c r="M92" i="155"/>
  <c r="AW92" i="155"/>
  <c r="AL92" i="155"/>
  <c r="AB92" i="155"/>
  <c r="Q92" i="155"/>
  <c r="BI96" i="155"/>
  <c r="BA96" i="155"/>
  <c r="BJ96" i="155"/>
  <c r="BB96" i="155"/>
  <c r="AT96" i="155"/>
  <c r="AL96" i="155"/>
  <c r="AD96" i="155"/>
  <c r="V96" i="155"/>
  <c r="N96" i="155"/>
  <c r="AY96" i="155"/>
  <c r="AM96" i="155"/>
  <c r="AB96" i="155"/>
  <c r="Q96" i="155"/>
  <c r="AV96" i="155"/>
  <c r="AK96" i="155"/>
  <c r="AA96" i="155"/>
  <c r="P96" i="155"/>
  <c r="AU96" i="155"/>
  <c r="AJ96" i="155"/>
  <c r="Y96" i="155"/>
  <c r="O96" i="155"/>
  <c r="AZ96" i="155"/>
  <c r="AN96" i="155"/>
  <c r="AC96" i="155"/>
  <c r="S96" i="155"/>
  <c r="E87" i="155"/>
  <c r="AZ87" i="155"/>
  <c r="AJ87" i="155"/>
  <c r="T87" i="155"/>
  <c r="D87" i="155"/>
  <c r="BE91" i="155"/>
  <c r="AW91" i="155"/>
  <c r="AO91" i="155"/>
  <c r="AX91" i="155"/>
  <c r="AM91" i="155"/>
  <c r="AE91" i="155"/>
  <c r="W91" i="155"/>
  <c r="O91" i="155"/>
  <c r="BB91" i="155"/>
  <c r="AQ91" i="155"/>
  <c r="AH91" i="155"/>
  <c r="Z91" i="155"/>
  <c r="R91" i="155"/>
  <c r="J91" i="155"/>
  <c r="AY91" i="155"/>
  <c r="AN91" i="155"/>
  <c r="AF91" i="155"/>
  <c r="X91" i="155"/>
  <c r="P91" i="155"/>
  <c r="H91" i="155"/>
  <c r="AC91" i="155"/>
  <c r="AP91" i="155"/>
  <c r="I91" i="155"/>
  <c r="U91" i="155"/>
  <c r="AZ91" i="155"/>
  <c r="Q91" i="155"/>
  <c r="BE95" i="155"/>
  <c r="AW95" i="155"/>
  <c r="AO95" i="155"/>
  <c r="AG95" i="155"/>
  <c r="Y95" i="155"/>
  <c r="Q95" i="155"/>
  <c r="BF95" i="155"/>
  <c r="AU95" i="155"/>
  <c r="AJ95" i="155"/>
  <c r="Z95" i="155"/>
  <c r="O95" i="155"/>
  <c r="AY95" i="155"/>
  <c r="AN95" i="155"/>
  <c r="AD95" i="155"/>
  <c r="S95" i="155"/>
  <c r="BH95" i="155"/>
  <c r="AX95" i="155"/>
  <c r="AM95" i="155"/>
  <c r="AB95" i="155"/>
  <c r="R95" i="155"/>
  <c r="BG95" i="155"/>
  <c r="AV95" i="155"/>
  <c r="AL95" i="155"/>
  <c r="AA95" i="155"/>
  <c r="P95" i="155"/>
  <c r="AU88" i="155"/>
  <c r="AM88" i="155"/>
  <c r="AE88" i="155"/>
  <c r="W88" i="155"/>
  <c r="O88" i="155"/>
  <c r="G88" i="155"/>
  <c r="AV88" i="155"/>
  <c r="AN88" i="155"/>
  <c r="AF88" i="155"/>
  <c r="X88" i="155"/>
  <c r="P88" i="155"/>
  <c r="H88" i="155"/>
  <c r="AT88" i="155"/>
  <c r="AD88" i="155"/>
  <c r="N88" i="155"/>
  <c r="BA88" i="155"/>
  <c r="AK88" i="155"/>
  <c r="U88" i="155"/>
  <c r="E88" i="155"/>
  <c r="AX88" i="155"/>
  <c r="AH88" i="155"/>
  <c r="R88" i="155"/>
  <c r="AW88" i="155"/>
  <c r="AG88" i="155"/>
  <c r="Q88" i="155"/>
  <c r="AY92" i="155"/>
  <c r="AQ92" i="155"/>
  <c r="AI92" i="155"/>
  <c r="AA92" i="155"/>
  <c r="S92" i="155"/>
  <c r="K92" i="155"/>
  <c r="BA92" i="155"/>
  <c r="AP92" i="155"/>
  <c r="AF92" i="155"/>
  <c r="U92" i="155"/>
  <c r="J92" i="155"/>
  <c r="AZ92" i="155"/>
  <c r="AO92" i="155"/>
  <c r="AD92" i="155"/>
  <c r="T92" i="155"/>
  <c r="I92" i="155"/>
  <c r="AX92" i="155"/>
  <c r="AN92" i="155"/>
  <c r="AC92" i="155"/>
  <c r="R92" i="155"/>
  <c r="BB92" i="155"/>
  <c r="AR92" i="155"/>
  <c r="AG92" i="155"/>
  <c r="V92" i="155"/>
  <c r="L92" i="155"/>
  <c r="BE96" i="155"/>
  <c r="AW96" i="155"/>
  <c r="BF96" i="155"/>
  <c r="AX96" i="155"/>
  <c r="AP96" i="155"/>
  <c r="AH96" i="155"/>
  <c r="Z96" i="155"/>
  <c r="R96" i="155"/>
  <c r="BG96" i="155"/>
  <c r="AR96" i="155"/>
  <c r="AG96" i="155"/>
  <c r="W96" i="155"/>
  <c r="BD96" i="155"/>
  <c r="AQ96" i="155"/>
  <c r="AF96" i="155"/>
  <c r="U96" i="155"/>
  <c r="BC96" i="155"/>
  <c r="AO96" i="155"/>
  <c r="AE96" i="155"/>
  <c r="T96" i="155"/>
  <c r="BH96" i="155"/>
  <c r="AS96" i="155"/>
  <c r="AI96" i="155"/>
  <c r="X96" i="155"/>
  <c r="M96" i="155"/>
  <c r="AV87" i="156"/>
  <c r="AN87" i="156"/>
  <c r="AF87" i="156"/>
  <c r="X87" i="156"/>
  <c r="P87" i="156"/>
  <c r="H87" i="156"/>
  <c r="AS87" i="156"/>
  <c r="AH87" i="156"/>
  <c r="W87" i="156"/>
  <c r="M87" i="156"/>
  <c r="BA87" i="156"/>
  <c r="AL87" i="156"/>
  <c r="Y87" i="156"/>
  <c r="J87" i="156"/>
  <c r="AQ87" i="156"/>
  <c r="AD87" i="156"/>
  <c r="O87" i="156"/>
  <c r="AP87" i="156"/>
  <c r="AA87" i="156"/>
  <c r="N87" i="156"/>
  <c r="Z87" i="156"/>
  <c r="S87" i="156"/>
  <c r="K87" i="156"/>
  <c r="E87" i="156"/>
  <c r="AY91" i="156"/>
  <c r="AQ91" i="156"/>
  <c r="AI91" i="156"/>
  <c r="AA91" i="156"/>
  <c r="S91" i="156"/>
  <c r="K91" i="156"/>
  <c r="AV91" i="156"/>
  <c r="AK91" i="156"/>
  <c r="Z91" i="156"/>
  <c r="P91" i="156"/>
  <c r="BE91" i="156"/>
  <c r="AT91" i="156"/>
  <c r="AJ91" i="156"/>
  <c r="Y91" i="156"/>
  <c r="N91" i="156"/>
  <c r="BB91" i="156"/>
  <c r="AR91" i="156"/>
  <c r="AG91" i="156"/>
  <c r="V91" i="156"/>
  <c r="L91" i="156"/>
  <c r="AC91" i="156"/>
  <c r="BD91" i="156"/>
  <c r="AS91" i="156"/>
  <c r="AN91" i="156"/>
  <c r="AH91" i="156"/>
  <c r="BG95" i="156"/>
  <c r="AY95" i="156"/>
  <c r="AQ95" i="156"/>
  <c r="AI95" i="156"/>
  <c r="AA95" i="156"/>
  <c r="S95" i="156"/>
  <c r="BI95" i="156"/>
  <c r="AX95" i="156"/>
  <c r="AN95" i="156"/>
  <c r="AC95" i="156"/>
  <c r="R95" i="156"/>
  <c r="BH95" i="156"/>
  <c r="AW95" i="156"/>
  <c r="AL95" i="156"/>
  <c r="AB95" i="156"/>
  <c r="Q95" i="156"/>
  <c r="BE95" i="156"/>
  <c r="AT95" i="156"/>
  <c r="AJ95" i="156"/>
  <c r="Y95" i="156"/>
  <c r="N95" i="156"/>
  <c r="AF95" i="156"/>
  <c r="AZ87" i="156"/>
  <c r="AR87" i="156"/>
  <c r="AJ87" i="156"/>
  <c r="AB87" i="156"/>
  <c r="T87" i="156"/>
  <c r="L87" i="156"/>
  <c r="D87" i="156"/>
  <c r="AX87" i="156"/>
  <c r="AM87" i="156"/>
  <c r="AC87" i="156"/>
  <c r="R87" i="156"/>
  <c r="G87" i="156"/>
  <c r="AT87" i="156"/>
  <c r="AE87" i="156"/>
  <c r="Q87" i="156"/>
  <c r="AY87" i="156"/>
  <c r="AK87" i="156"/>
  <c r="V87" i="156"/>
  <c r="I87" i="156"/>
  <c r="AW87" i="156"/>
  <c r="AI87" i="156"/>
  <c r="U87" i="156"/>
  <c r="F87" i="156"/>
  <c r="AU87" i="156"/>
  <c r="AO87" i="156"/>
  <c r="AG87" i="156"/>
  <c r="BC91" i="156"/>
  <c r="AU91" i="156"/>
  <c r="AM91" i="156"/>
  <c r="AE91" i="156"/>
  <c r="W91" i="156"/>
  <c r="O91" i="156"/>
  <c r="BA91" i="156"/>
  <c r="AP91" i="156"/>
  <c r="AF91" i="156"/>
  <c r="U91" i="156"/>
  <c r="J91" i="156"/>
  <c r="AZ91" i="156"/>
  <c r="AO91" i="156"/>
  <c r="AD91" i="156"/>
  <c r="T91" i="156"/>
  <c r="I91" i="156"/>
  <c r="AW91" i="156"/>
  <c r="AL91" i="156"/>
  <c r="AB91" i="156"/>
  <c r="Q91" i="156"/>
  <c r="AX91" i="156"/>
  <c r="H91" i="156"/>
  <c r="X91" i="156"/>
  <c r="R91" i="156"/>
  <c r="M91" i="156"/>
  <c r="BC95" i="156"/>
  <c r="AU95" i="156"/>
  <c r="AM95" i="156"/>
  <c r="AE95" i="156"/>
  <c r="W95" i="156"/>
  <c r="O95" i="156"/>
  <c r="BD95" i="156"/>
  <c r="AS95" i="156"/>
  <c r="AH95" i="156"/>
  <c r="X95" i="156"/>
  <c r="M95" i="156"/>
  <c r="BB95" i="156"/>
  <c r="AR95" i="156"/>
  <c r="AG95" i="156"/>
  <c r="V95" i="156"/>
  <c r="L95" i="156"/>
  <c r="AZ95" i="156"/>
  <c r="AO95" i="156"/>
  <c r="AD95" i="156"/>
  <c r="T95" i="156"/>
  <c r="BA95" i="156"/>
  <c r="U95" i="156"/>
  <c r="AK95" i="156"/>
  <c r="P95" i="156"/>
  <c r="AW88" i="156"/>
  <c r="AO88" i="156"/>
  <c r="AG88" i="156"/>
  <c r="Y88" i="156"/>
  <c r="Q88" i="156"/>
  <c r="I88" i="156"/>
  <c r="AU88" i="156"/>
  <c r="AJ88" i="156"/>
  <c r="Z88" i="156"/>
  <c r="O88" i="156"/>
  <c r="AY88" i="156"/>
  <c r="AL88" i="156"/>
  <c r="W88" i="156"/>
  <c r="H88" i="156"/>
  <c r="AQ88" i="156"/>
  <c r="AB88" i="156"/>
  <c r="N88" i="156"/>
  <c r="AN88" i="156"/>
  <c r="AA88" i="156"/>
  <c r="L88" i="156"/>
  <c r="AF88" i="156"/>
  <c r="BB88" i="156"/>
  <c r="AT88" i="156"/>
  <c r="AM88" i="156"/>
  <c r="BE92" i="156"/>
  <c r="AW92" i="156"/>
  <c r="AO92" i="156"/>
  <c r="AG92" i="156"/>
  <c r="Y92" i="156"/>
  <c r="Q92" i="156"/>
  <c r="I92" i="156"/>
  <c r="AY92" i="156"/>
  <c r="AN92" i="156"/>
  <c r="AD92" i="156"/>
  <c r="S92" i="156"/>
  <c r="BC92" i="156"/>
  <c r="AR92" i="156"/>
  <c r="AH92" i="156"/>
  <c r="W92" i="156"/>
  <c r="L92" i="156"/>
  <c r="AZ92" i="156"/>
  <c r="AP92" i="156"/>
  <c r="AE92" i="156"/>
  <c r="T92" i="156"/>
  <c r="J92" i="156"/>
  <c r="AQ92" i="156"/>
  <c r="AF92" i="156"/>
  <c r="P92" i="156"/>
  <c r="BH96" i="156"/>
  <c r="AZ96" i="156"/>
  <c r="AR96" i="156"/>
  <c r="AJ96" i="156"/>
  <c r="AB96" i="156"/>
  <c r="T96" i="156"/>
  <c r="BF96" i="156"/>
  <c r="AU96" i="156"/>
  <c r="AK96" i="156"/>
  <c r="Z96" i="156"/>
  <c r="O96" i="156"/>
  <c r="BE96" i="156"/>
  <c r="AT96" i="156"/>
  <c r="AI96" i="156"/>
  <c r="Y96" i="156"/>
  <c r="N96" i="156"/>
  <c r="BB96" i="156"/>
  <c r="AQ96" i="156"/>
  <c r="AG96" i="156"/>
  <c r="V96" i="156"/>
  <c r="AS96" i="156"/>
  <c r="BC96" i="156"/>
  <c r="M96" i="156"/>
  <c r="AC96" i="156"/>
  <c r="BI96" i="156"/>
  <c r="AX96" i="156"/>
  <c r="AV85" i="156"/>
  <c r="AN85" i="156"/>
  <c r="AF85" i="156"/>
  <c r="X85" i="156"/>
  <c r="P85" i="156"/>
  <c r="H85" i="156"/>
  <c r="AP95" i="156"/>
  <c r="AV95" i="156"/>
  <c r="Z95" i="156"/>
  <c r="BF95" i="156"/>
  <c r="BA88" i="156"/>
  <c r="AS88" i="156"/>
  <c r="AK88" i="156"/>
  <c r="AC88" i="156"/>
  <c r="U88" i="156"/>
  <c r="M88" i="156"/>
  <c r="E88" i="156"/>
  <c r="AZ88" i="156"/>
  <c r="AP88" i="156"/>
  <c r="AE88" i="156"/>
  <c r="T88" i="156"/>
  <c r="J88" i="156"/>
  <c r="AR88" i="156"/>
  <c r="AD88" i="156"/>
  <c r="P88" i="156"/>
  <c r="AX88" i="156"/>
  <c r="AI88" i="156"/>
  <c r="V88" i="156"/>
  <c r="G88" i="156"/>
  <c r="AV88" i="156"/>
  <c r="AH88" i="156"/>
  <c r="S88" i="156"/>
  <c r="F88" i="156"/>
  <c r="X88" i="156"/>
  <c r="R88" i="156"/>
  <c r="K88" i="156"/>
  <c r="BA92" i="156"/>
  <c r="AS92" i="156"/>
  <c r="AK92" i="156"/>
  <c r="AC92" i="156"/>
  <c r="U92" i="156"/>
  <c r="M92" i="156"/>
  <c r="BD92" i="156"/>
  <c r="AT92" i="156"/>
  <c r="AI92" i="156"/>
  <c r="X92" i="156"/>
  <c r="N92" i="156"/>
  <c r="AX92" i="156"/>
  <c r="AM92" i="156"/>
  <c r="AB92" i="156"/>
  <c r="R92" i="156"/>
  <c r="BF92" i="156"/>
  <c r="AU92" i="156"/>
  <c r="AJ92" i="156"/>
  <c r="Z92" i="156"/>
  <c r="O92" i="156"/>
  <c r="BB92" i="156"/>
  <c r="V92" i="156"/>
  <c r="AA92" i="156"/>
  <c r="AV92" i="156"/>
  <c r="K92" i="156"/>
  <c r="AL92" i="156"/>
  <c r="BD96" i="156"/>
  <c r="AV96" i="156"/>
  <c r="AN96" i="156"/>
  <c r="AF96" i="156"/>
  <c r="X96" i="156"/>
  <c r="P96" i="156"/>
  <c r="BA96" i="156"/>
  <c r="AP96" i="156"/>
  <c r="AE96" i="156"/>
  <c r="U96" i="156"/>
  <c r="BJ96" i="156"/>
  <c r="AY96" i="156"/>
  <c r="AO96" i="156"/>
  <c r="AD96" i="156"/>
  <c r="S96" i="156"/>
  <c r="BG96" i="156"/>
  <c r="AW96" i="156"/>
  <c r="AL96" i="156"/>
  <c r="AA96" i="156"/>
  <c r="Q96" i="156"/>
  <c r="W96" i="156"/>
  <c r="AH96" i="156"/>
  <c r="AM96" i="156"/>
  <c r="R96" i="156"/>
  <c r="AR85" i="156"/>
  <c r="AJ85" i="156"/>
  <c r="AB85" i="156"/>
  <c r="T85" i="156"/>
  <c r="L85" i="156"/>
  <c r="D85" i="156"/>
  <c r="AW85" i="156"/>
  <c r="AL85" i="156"/>
  <c r="AA85" i="156"/>
  <c r="Q85" i="156"/>
  <c r="F85" i="156"/>
  <c r="AT85" i="156"/>
  <c r="AE85" i="156"/>
  <c r="R85" i="156"/>
  <c r="C85" i="156"/>
  <c r="AS85" i="156"/>
  <c r="AD85" i="156"/>
  <c r="AG85" i="156"/>
  <c r="K85" i="156"/>
  <c r="AM85" i="156"/>
  <c r="J85" i="156"/>
  <c r="AK85" i="156"/>
  <c r="O85" i="156"/>
  <c r="B85" i="156"/>
  <c r="AP85" i="156"/>
  <c r="AC85" i="156"/>
  <c r="N85" i="156"/>
  <c r="AO85" i="156"/>
  <c r="AH85" i="156"/>
  <c r="Z85" i="156"/>
  <c r="AU85" i="156"/>
  <c r="BG93" i="156"/>
  <c r="AY93" i="156"/>
  <c r="AQ93" i="156"/>
  <c r="AI93" i="156"/>
  <c r="AA93" i="156"/>
  <c r="S93" i="156"/>
  <c r="K93" i="156"/>
  <c r="AW93" i="156"/>
  <c r="AL93" i="156"/>
  <c r="AB93" i="156"/>
  <c r="Q93" i="156"/>
  <c r="BF93" i="156"/>
  <c r="AV93" i="156"/>
  <c r="AK93" i="156"/>
  <c r="Z93" i="156"/>
  <c r="P93" i="156"/>
  <c r="BD93" i="156"/>
  <c r="AS93" i="156"/>
  <c r="AH93" i="156"/>
  <c r="X93" i="156"/>
  <c r="M93" i="156"/>
  <c r="Y93" i="156"/>
  <c r="AJ93" i="156"/>
  <c r="T93" i="156"/>
  <c r="AZ93" i="156"/>
  <c r="BF97" i="156"/>
  <c r="AX97" i="156"/>
  <c r="AP97" i="156"/>
  <c r="AH97" i="156"/>
  <c r="Z97" i="156"/>
  <c r="R97" i="156"/>
  <c r="BI97" i="156"/>
  <c r="AY97" i="156"/>
  <c r="AN97" i="156"/>
  <c r="AC97" i="156"/>
  <c r="S97" i="156"/>
  <c r="BC97" i="156"/>
  <c r="AR97" i="156"/>
  <c r="AG97" i="156"/>
  <c r="W97" i="156"/>
  <c r="BK97" i="156"/>
  <c r="BK98" i="156" s="1"/>
  <c r="BK33" i="156" s="1"/>
  <c r="AZ97" i="156"/>
  <c r="AO97" i="156"/>
  <c r="AE97" i="156"/>
  <c r="T97" i="156"/>
  <c r="BG97" i="156"/>
  <c r="P97" i="156"/>
  <c r="AA97" i="156"/>
  <c r="BA97" i="156"/>
  <c r="AX86" i="156"/>
  <c r="AP86" i="156"/>
  <c r="AH86" i="156"/>
  <c r="Z86" i="156"/>
  <c r="R86" i="156"/>
  <c r="J86" i="156"/>
  <c r="AU86" i="156"/>
  <c r="AJ86" i="156"/>
  <c r="Y86" i="156"/>
  <c r="O86" i="156"/>
  <c r="D86" i="156"/>
  <c r="AM86" i="156"/>
  <c r="X86" i="156"/>
  <c r="K86" i="156"/>
  <c r="AY86" i="156"/>
  <c r="AK86" i="156"/>
  <c r="W86" i="156"/>
  <c r="H86" i="156"/>
  <c r="AQ86" i="156"/>
  <c r="AB86" i="156"/>
  <c r="M86" i="156"/>
  <c r="AV86" i="156"/>
  <c r="AN86" i="156"/>
  <c r="AG86" i="156"/>
  <c r="AX90" i="156"/>
  <c r="AP90" i="156"/>
  <c r="AH90" i="156"/>
  <c r="Z90" i="156"/>
  <c r="BD90" i="156"/>
  <c r="AS90" i="156"/>
  <c r="AI90" i="156"/>
  <c r="X90" i="156"/>
  <c r="AW90" i="156"/>
  <c r="AM90" i="156"/>
  <c r="AB90" i="156"/>
  <c r="AU90" i="156"/>
  <c r="AJ90" i="156"/>
  <c r="Y90" i="156"/>
  <c r="P90" i="156"/>
  <c r="H90" i="156"/>
  <c r="U90" i="156"/>
  <c r="J90" i="156"/>
  <c r="W90" i="156"/>
  <c r="G90" i="156"/>
  <c r="S90" i="156"/>
  <c r="AF90" i="156"/>
  <c r="K90" i="156"/>
  <c r="I90" i="156"/>
  <c r="BA90" i="156"/>
  <c r="AA90" i="156"/>
  <c r="BA94" i="156"/>
  <c r="AS94" i="156"/>
  <c r="AK94" i="156"/>
  <c r="AC94" i="156"/>
  <c r="U94" i="156"/>
  <c r="M94" i="156"/>
  <c r="AZ94" i="156"/>
  <c r="AP94" i="156"/>
  <c r="AE94" i="156"/>
  <c r="T94" i="156"/>
  <c r="BD94" i="156"/>
  <c r="AT94" i="156"/>
  <c r="AI94" i="156"/>
  <c r="X94" i="156"/>
  <c r="N94" i="156"/>
  <c r="BB94" i="156"/>
  <c r="AQ94" i="156"/>
  <c r="AF94" i="156"/>
  <c r="V94" i="156"/>
  <c r="K94" i="156"/>
  <c r="AM94" i="156"/>
  <c r="AX94" i="156"/>
  <c r="BC94" i="156"/>
  <c r="AR94" i="156"/>
  <c r="AQ85" i="156"/>
  <c r="V85" i="156"/>
  <c r="Y85" i="156"/>
  <c r="AY85" i="156"/>
  <c r="W85" i="156"/>
  <c r="I85" i="156"/>
  <c r="AX85" i="156"/>
  <c r="AI85" i="156"/>
  <c r="U85" i="156"/>
  <c r="G85" i="156"/>
  <c r="M85" i="156"/>
  <c r="E85" i="156"/>
  <c r="S85" i="156"/>
  <c r="BC93" i="156"/>
  <c r="AU93" i="156"/>
  <c r="AM93" i="156"/>
  <c r="AE93" i="156"/>
  <c r="W93" i="156"/>
  <c r="O93" i="156"/>
  <c r="BB93" i="156"/>
  <c r="AR93" i="156"/>
  <c r="AG93" i="156"/>
  <c r="V93" i="156"/>
  <c r="L93" i="156"/>
  <c r="BA93" i="156"/>
  <c r="AP93" i="156"/>
  <c r="AF93" i="156"/>
  <c r="U93" i="156"/>
  <c r="J93" i="156"/>
  <c r="AX93" i="156"/>
  <c r="AN93" i="156"/>
  <c r="AC93" i="156"/>
  <c r="R93" i="156"/>
  <c r="AT93" i="156"/>
  <c r="BE93" i="156"/>
  <c r="N93" i="156"/>
  <c r="AO93" i="156"/>
  <c r="AD93" i="156"/>
  <c r="BJ97" i="156"/>
  <c r="BB97" i="156"/>
  <c r="AT97" i="156"/>
  <c r="AL97" i="156"/>
  <c r="AD97" i="156"/>
  <c r="V97" i="156"/>
  <c r="N97" i="156"/>
  <c r="BD97" i="156"/>
  <c r="AS97" i="156"/>
  <c r="AI97" i="156"/>
  <c r="X97" i="156"/>
  <c r="BH97" i="156"/>
  <c r="AW97" i="156"/>
  <c r="AM97" i="156"/>
  <c r="AB97" i="156"/>
  <c r="Q97" i="156"/>
  <c r="BE97" i="156"/>
  <c r="AU97" i="156"/>
  <c r="AJ97" i="156"/>
  <c r="Y97" i="156"/>
  <c r="O97" i="156"/>
  <c r="AK97" i="156"/>
  <c r="AV97" i="156"/>
  <c r="AF97" i="156"/>
  <c r="U97" i="156"/>
  <c r="AQ97" i="156"/>
  <c r="AT86" i="156"/>
  <c r="AL86" i="156"/>
  <c r="AD86" i="156"/>
  <c r="V86" i="156"/>
  <c r="N86" i="156"/>
  <c r="F86" i="156"/>
  <c r="AZ86" i="156"/>
  <c r="AO86" i="156"/>
  <c r="AE86" i="156"/>
  <c r="T86" i="156"/>
  <c r="I86" i="156"/>
  <c r="AS86" i="156"/>
  <c r="AF86" i="156"/>
  <c r="Q86" i="156"/>
  <c r="C86" i="156"/>
  <c r="AR86" i="156"/>
  <c r="AC86" i="156"/>
  <c r="P86" i="156"/>
  <c r="AW86" i="156"/>
  <c r="AI86" i="156"/>
  <c r="U86" i="156"/>
  <c r="G86" i="156"/>
  <c r="S86" i="156"/>
  <c r="L86" i="156"/>
  <c r="E86" i="156"/>
  <c r="AA86" i="156"/>
  <c r="BB90" i="156"/>
  <c r="AT90" i="156"/>
  <c r="AL90" i="156"/>
  <c r="AD90" i="156"/>
  <c r="V90" i="156"/>
  <c r="AY90" i="156"/>
  <c r="AN90" i="156"/>
  <c r="AC90" i="156"/>
  <c r="BC90" i="156"/>
  <c r="AR90" i="156"/>
  <c r="AG90" i="156"/>
  <c r="AZ90" i="156"/>
  <c r="AO90" i="156"/>
  <c r="AE90" i="156"/>
  <c r="T90" i="156"/>
  <c r="L90" i="156"/>
  <c r="AK90" i="156"/>
  <c r="O90" i="156"/>
  <c r="AV90" i="156"/>
  <c r="N90" i="156"/>
  <c r="AQ90" i="156"/>
  <c r="M90" i="156"/>
  <c r="R90" i="156"/>
  <c r="Q90" i="156"/>
  <c r="BE94" i="156"/>
  <c r="AW94" i="156"/>
  <c r="AO94" i="156"/>
  <c r="AG94" i="156"/>
  <c r="Y94" i="156"/>
  <c r="Q94" i="156"/>
  <c r="BF94" i="156"/>
  <c r="AU94" i="156"/>
  <c r="AJ94" i="156"/>
  <c r="Z94" i="156"/>
  <c r="O94" i="156"/>
  <c r="AY94" i="156"/>
  <c r="AN94" i="156"/>
  <c r="AD94" i="156"/>
  <c r="S94" i="156"/>
  <c r="BG94" i="156"/>
  <c r="AV94" i="156"/>
  <c r="AL94" i="156"/>
  <c r="AA94" i="156"/>
  <c r="P94" i="156"/>
  <c r="BH94" i="156"/>
  <c r="R94" i="156"/>
  <c r="AB94" i="156"/>
  <c r="L94" i="156"/>
  <c r="AH94" i="156"/>
  <c r="W94" i="156"/>
  <c r="BH40" i="158"/>
  <c r="C54" i="158"/>
  <c r="D54" i="158"/>
  <c r="AB81" i="158"/>
  <c r="AB82" i="158" s="1"/>
  <c r="AB27" i="158" s="1"/>
  <c r="AB75" i="158"/>
  <c r="AB26" i="158" s="1"/>
  <c r="AD81" i="158"/>
  <c r="AD82" i="158" s="1"/>
  <c r="AD27" i="158" s="1"/>
  <c r="AD75" i="158"/>
  <c r="AD26" i="158" s="1"/>
  <c r="AJ81" i="158"/>
  <c r="AJ82" i="158" s="1"/>
  <c r="AJ27" i="158" s="1"/>
  <c r="AJ75" i="158"/>
  <c r="AJ26" i="158" s="1"/>
  <c r="BJ54" i="158"/>
  <c r="E54" i="158"/>
  <c r="BG54" i="158"/>
  <c r="C28" i="158"/>
  <c r="D25" i="158" s="1"/>
  <c r="C29" i="158"/>
  <c r="B40" i="158"/>
  <c r="AL81" i="158"/>
  <c r="AL82" i="158" s="1"/>
  <c r="AL27" i="158" s="1"/>
  <c r="AL75" i="158"/>
  <c r="AL26" i="158" s="1"/>
  <c r="AG81" i="158"/>
  <c r="AG82" i="158" s="1"/>
  <c r="AG27" i="158" s="1"/>
  <c r="AG75" i="158"/>
  <c r="AG26" i="158" s="1"/>
  <c r="AI75" i="158"/>
  <c r="AI26" i="158" s="1"/>
  <c r="AI81" i="158"/>
  <c r="AI82" i="158" s="1"/>
  <c r="AI27" i="158" s="1"/>
  <c r="AN81" i="158"/>
  <c r="AN82" i="158" s="1"/>
  <c r="AN27" i="158" s="1"/>
  <c r="AN75" i="158"/>
  <c r="AN26" i="158" s="1"/>
  <c r="C21" i="158"/>
  <c r="C22" i="158"/>
  <c r="BJ40" i="158"/>
  <c r="C40" i="158"/>
  <c r="AY34" i="158"/>
  <c r="BD40" i="158"/>
  <c r="BG40" i="158"/>
  <c r="BF54" i="158"/>
  <c r="AC81" i="158"/>
  <c r="AC82" i="158" s="1"/>
  <c r="AC27" i="158" s="1"/>
  <c r="AC75" i="158"/>
  <c r="AC26" i="158" s="1"/>
  <c r="AK81" i="158"/>
  <c r="AK82" i="158" s="1"/>
  <c r="AK27" i="158" s="1"/>
  <c r="AK75" i="158"/>
  <c r="AK26" i="158" s="1"/>
  <c r="AM75" i="158"/>
  <c r="AM26" i="158" s="1"/>
  <c r="AM81" i="158"/>
  <c r="AM82" i="158" s="1"/>
  <c r="AM27" i="158" s="1"/>
  <c r="BD54" i="158"/>
  <c r="E40" i="158"/>
  <c r="B54" i="158"/>
  <c r="B35" i="158"/>
  <c r="BE40" i="158"/>
  <c r="BF40" i="158"/>
  <c r="BH54" i="158"/>
  <c r="AH81" i="158"/>
  <c r="AH82" i="158" s="1"/>
  <c r="AH27" i="158" s="1"/>
  <c r="AH75" i="158"/>
  <c r="AH26" i="158" s="1"/>
  <c r="AO81" i="158"/>
  <c r="AO82" i="158" s="1"/>
  <c r="AO27" i="158" s="1"/>
  <c r="AO75" i="158"/>
  <c r="AO26" i="158" s="1"/>
  <c r="AF81" i="158"/>
  <c r="AF82" i="158" s="1"/>
  <c r="AF27" i="158" s="1"/>
  <c r="AF75" i="158"/>
  <c r="AF26" i="158" s="1"/>
  <c r="BE54" i="158"/>
  <c r="Q15" i="157"/>
  <c r="R11" i="157" s="1"/>
  <c r="Q16" i="157"/>
  <c r="E54" i="157"/>
  <c r="BG54" i="157"/>
  <c r="AB81" i="157"/>
  <c r="AB82" i="157" s="1"/>
  <c r="AB27" i="157" s="1"/>
  <c r="AB75" i="157"/>
  <c r="AB26" i="157" s="1"/>
  <c r="AJ81" i="157"/>
  <c r="AJ82" i="157" s="1"/>
  <c r="AJ27" i="157" s="1"/>
  <c r="AJ75" i="157"/>
  <c r="AJ26" i="157" s="1"/>
  <c r="BJ54" i="157"/>
  <c r="E40" i="157"/>
  <c r="BE40" i="157"/>
  <c r="BJ40" i="157"/>
  <c r="BD40" i="157"/>
  <c r="AG81" i="157"/>
  <c r="AG82" i="157" s="1"/>
  <c r="AG27" i="157" s="1"/>
  <c r="AG75" i="157"/>
  <c r="AG26" i="157" s="1"/>
  <c r="AK81" i="157"/>
  <c r="AK82" i="157" s="1"/>
  <c r="AK27" i="157" s="1"/>
  <c r="AK75" i="157"/>
  <c r="AK26" i="157" s="1"/>
  <c r="AH81" i="157"/>
  <c r="AH82" i="157" s="1"/>
  <c r="AH27" i="157" s="1"/>
  <c r="AH75" i="157"/>
  <c r="AH26" i="157" s="1"/>
  <c r="AN81" i="157"/>
  <c r="AN82" i="157" s="1"/>
  <c r="AN27" i="157" s="1"/>
  <c r="AN75" i="157"/>
  <c r="AN26" i="157" s="1"/>
  <c r="BE54" i="157"/>
  <c r="BD54" i="157"/>
  <c r="AC81" i="157"/>
  <c r="AC82" i="157" s="1"/>
  <c r="AC27" i="157" s="1"/>
  <c r="AC75" i="157"/>
  <c r="AC26" i="157" s="1"/>
  <c r="BI40" i="157"/>
  <c r="B40" i="157"/>
  <c r="BF40" i="157"/>
  <c r="AO81" i="157"/>
  <c r="AO82" i="157" s="1"/>
  <c r="AO27" i="157" s="1"/>
  <c r="AO75" i="157"/>
  <c r="AO26" i="157" s="1"/>
  <c r="AD81" i="157"/>
  <c r="AD82" i="157" s="1"/>
  <c r="AD27" i="157" s="1"/>
  <c r="AD75" i="157"/>
  <c r="AD26" i="157" s="1"/>
  <c r="AL81" i="157"/>
  <c r="AL82" i="157" s="1"/>
  <c r="AL27" i="157" s="1"/>
  <c r="AL75" i="157"/>
  <c r="AL26" i="157" s="1"/>
  <c r="C21" i="157"/>
  <c r="BI54" i="157"/>
  <c r="D54" i="157"/>
  <c r="AY34" i="157"/>
  <c r="P16" i="157"/>
  <c r="C28" i="157"/>
  <c r="D25" i="157" s="1"/>
  <c r="C29" i="157"/>
  <c r="AI75" i="157"/>
  <c r="AI26" i="157" s="1"/>
  <c r="AI81" i="157"/>
  <c r="AI82" i="157" s="1"/>
  <c r="AI27" i="157" s="1"/>
  <c r="AM75" i="157"/>
  <c r="AM26" i="157" s="1"/>
  <c r="AM81" i="157"/>
  <c r="AM82" i="157" s="1"/>
  <c r="AM27" i="157" s="1"/>
  <c r="AF81" i="157"/>
  <c r="AF82" i="157" s="1"/>
  <c r="AF27" i="157" s="1"/>
  <c r="AF75" i="157"/>
  <c r="AF26" i="157" s="1"/>
  <c r="BF54" i="157"/>
  <c r="BG40" i="157"/>
  <c r="B54" i="157"/>
  <c r="B35" i="157"/>
  <c r="Q16" i="156"/>
  <c r="R15" i="156"/>
  <c r="S11" i="156" s="1"/>
  <c r="BE40" i="156"/>
  <c r="BG40" i="156"/>
  <c r="AD81" i="156"/>
  <c r="AD82" i="156" s="1"/>
  <c r="AD27" i="156" s="1"/>
  <c r="AD75" i="156"/>
  <c r="AD26" i="156" s="1"/>
  <c r="AC81" i="156"/>
  <c r="AC82" i="156" s="1"/>
  <c r="AC27" i="156" s="1"/>
  <c r="AC75" i="156"/>
  <c r="AC26" i="156" s="1"/>
  <c r="AJ81" i="156"/>
  <c r="AJ82" i="156" s="1"/>
  <c r="AJ27" i="156" s="1"/>
  <c r="AJ75" i="156"/>
  <c r="AJ26" i="156" s="1"/>
  <c r="BF40" i="156"/>
  <c r="D40" i="156"/>
  <c r="AI75" i="156"/>
  <c r="AI26" i="156" s="1"/>
  <c r="AI81" i="156"/>
  <c r="AI82" i="156" s="1"/>
  <c r="AI27" i="156" s="1"/>
  <c r="AM75" i="156"/>
  <c r="AM26" i="156" s="1"/>
  <c r="AM81" i="156"/>
  <c r="AM82" i="156" s="1"/>
  <c r="AM27" i="156" s="1"/>
  <c r="AH81" i="156"/>
  <c r="AH82" i="156" s="1"/>
  <c r="AH27" i="156" s="1"/>
  <c r="AH75" i="156"/>
  <c r="AH26" i="156" s="1"/>
  <c r="AN81" i="156"/>
  <c r="AN82" i="156" s="1"/>
  <c r="AN27" i="156" s="1"/>
  <c r="AN75" i="156"/>
  <c r="AN26" i="156" s="1"/>
  <c r="E40" i="156"/>
  <c r="AB81" i="156"/>
  <c r="AB82" i="156" s="1"/>
  <c r="AB27" i="156" s="1"/>
  <c r="AB75" i="156"/>
  <c r="AB26" i="156" s="1"/>
  <c r="AG81" i="156"/>
  <c r="AG82" i="156" s="1"/>
  <c r="AG27" i="156" s="1"/>
  <c r="AG75" i="156"/>
  <c r="AG26" i="156" s="1"/>
  <c r="AL81" i="156"/>
  <c r="AL82" i="156" s="1"/>
  <c r="AL27" i="156" s="1"/>
  <c r="AL75" i="156"/>
  <c r="AL26" i="156" s="1"/>
  <c r="B40" i="156"/>
  <c r="C40" i="156"/>
  <c r="C21" i="156"/>
  <c r="C22" i="156"/>
  <c r="BI40" i="156"/>
  <c r="BJ40" i="156"/>
  <c r="AK81" i="156"/>
  <c r="AK82" i="156" s="1"/>
  <c r="AK27" i="156" s="1"/>
  <c r="AK75" i="156"/>
  <c r="AK26" i="156" s="1"/>
  <c r="AO81" i="156"/>
  <c r="AO82" i="156" s="1"/>
  <c r="AO27" i="156" s="1"/>
  <c r="AO75" i="156"/>
  <c r="AO26" i="156" s="1"/>
  <c r="AF81" i="156"/>
  <c r="AF82" i="156" s="1"/>
  <c r="AF27" i="156" s="1"/>
  <c r="AF75" i="156"/>
  <c r="AF26" i="156" s="1"/>
  <c r="C28" i="156"/>
  <c r="D25" i="156" s="1"/>
  <c r="BE40" i="155"/>
  <c r="BD40" i="155"/>
  <c r="B40" i="155"/>
  <c r="BF40" i="155"/>
  <c r="BN93" i="155"/>
  <c r="BG34" i="155" s="1"/>
  <c r="BG78" i="155"/>
  <c r="BG71" i="155"/>
  <c r="C28" i="155"/>
  <c r="D25" i="155" s="1"/>
  <c r="AN74" i="155"/>
  <c r="AJ74" i="155"/>
  <c r="AF74" i="155"/>
  <c r="AM74" i="155"/>
  <c r="AI74" i="155"/>
  <c r="AD74" i="155"/>
  <c r="AO74" i="155"/>
  <c r="AK74" i="155"/>
  <c r="AG74" i="155"/>
  <c r="AB74" i="155"/>
  <c r="AH74" i="155"/>
  <c r="AC74" i="155"/>
  <c r="AL74" i="155"/>
  <c r="R16" i="155"/>
  <c r="R15" i="155"/>
  <c r="S11" i="155" s="1"/>
  <c r="E40" i="155"/>
  <c r="BG40" i="155"/>
  <c r="BI40" i="155"/>
  <c r="BH40" i="155"/>
  <c r="BN109" i="155"/>
  <c r="C40" i="155"/>
  <c r="C21" i="155"/>
  <c r="C22" i="155" s="1"/>
  <c r="BE98" i="155" l="1"/>
  <c r="BE33" i="155" s="1"/>
  <c r="BE54" i="155" s="1"/>
  <c r="BH80" i="161"/>
  <c r="BJ98" i="155"/>
  <c r="BJ33" i="155" s="1"/>
  <c r="BK80" i="161"/>
  <c r="BI80" i="161"/>
  <c r="BG80" i="161"/>
  <c r="BL80" i="161"/>
  <c r="BC80" i="161"/>
  <c r="BB80" i="161"/>
  <c r="BE80" i="161"/>
  <c r="BF80" i="161"/>
  <c r="BN34" i="161"/>
  <c r="BN98" i="161"/>
  <c r="BJ80" i="161"/>
  <c r="BH73" i="161"/>
  <c r="BJ73" i="161"/>
  <c r="BL73" i="161"/>
  <c r="D81" i="161"/>
  <c r="D82" i="161" s="1"/>
  <c r="D27" i="161" s="1"/>
  <c r="D75" i="161"/>
  <c r="D26" i="161" s="1"/>
  <c r="D40" i="161" s="1"/>
  <c r="R81" i="161"/>
  <c r="R82" i="161" s="1"/>
  <c r="R27" i="161" s="1"/>
  <c r="R75" i="161"/>
  <c r="R26" i="161" s="1"/>
  <c r="R40" i="161" s="1"/>
  <c r="AI81" i="161"/>
  <c r="AI82" i="161" s="1"/>
  <c r="AI27" i="161" s="1"/>
  <c r="AI75" i="161"/>
  <c r="AI26" i="161" s="1"/>
  <c r="AI40" i="161" s="1"/>
  <c r="U81" i="161"/>
  <c r="U82" i="161" s="1"/>
  <c r="U27" i="161" s="1"/>
  <c r="U75" i="161"/>
  <c r="U26" i="161" s="1"/>
  <c r="U40" i="161" s="1"/>
  <c r="S81" i="161"/>
  <c r="S82" i="161" s="1"/>
  <c r="S27" i="161" s="1"/>
  <c r="S75" i="161"/>
  <c r="S26" i="161" s="1"/>
  <c r="S40" i="161" s="1"/>
  <c r="L81" i="161"/>
  <c r="L82" i="161" s="1"/>
  <c r="L27" i="161" s="1"/>
  <c r="L75" i="161"/>
  <c r="L26" i="161" s="1"/>
  <c r="L40" i="161" s="1"/>
  <c r="AB81" i="161"/>
  <c r="AB82" i="161" s="1"/>
  <c r="AB27" i="161" s="1"/>
  <c r="AB75" i="161"/>
  <c r="AB26" i="161" s="1"/>
  <c r="AB40" i="161" s="1"/>
  <c r="AQ81" i="161"/>
  <c r="AQ82" i="161" s="1"/>
  <c r="AQ27" i="161" s="1"/>
  <c r="AQ75" i="161"/>
  <c r="AQ26" i="161" s="1"/>
  <c r="AQ40" i="161" s="1"/>
  <c r="AK81" i="161"/>
  <c r="AK82" i="161" s="1"/>
  <c r="AK27" i="161" s="1"/>
  <c r="AK75" i="161"/>
  <c r="AK26" i="161" s="1"/>
  <c r="AK40" i="161" s="1"/>
  <c r="AC81" i="161"/>
  <c r="AC82" i="161" s="1"/>
  <c r="AC27" i="161" s="1"/>
  <c r="AC75" i="161"/>
  <c r="AC26" i="161" s="1"/>
  <c r="AC40" i="161" s="1"/>
  <c r="C54" i="161"/>
  <c r="BN54" i="161" s="1"/>
  <c r="BN33" i="161"/>
  <c r="C35" i="161"/>
  <c r="BD80" i="161"/>
  <c r="AZ80" i="161"/>
  <c r="BG73" i="161"/>
  <c r="AZ73" i="161"/>
  <c r="BA73" i="161"/>
  <c r="T75" i="161"/>
  <c r="T26" i="161" s="1"/>
  <c r="T40" i="161" s="1"/>
  <c r="T81" i="161"/>
  <c r="T82" i="161" s="1"/>
  <c r="T27" i="161" s="1"/>
  <c r="AL75" i="161"/>
  <c r="AL26" i="161" s="1"/>
  <c r="AL40" i="161" s="1"/>
  <c r="AL81" i="161"/>
  <c r="AL82" i="161" s="1"/>
  <c r="AL27" i="161" s="1"/>
  <c r="E75" i="161"/>
  <c r="E26" i="161" s="1"/>
  <c r="E40" i="161" s="1"/>
  <c r="E81" i="161"/>
  <c r="E82" i="161" s="1"/>
  <c r="E27" i="161" s="1"/>
  <c r="F81" i="161"/>
  <c r="F82" i="161" s="1"/>
  <c r="F27" i="161" s="1"/>
  <c r="F75" i="161"/>
  <c r="F26" i="161" s="1"/>
  <c r="F40" i="161" s="1"/>
  <c r="AN81" i="161"/>
  <c r="AN82" i="161" s="1"/>
  <c r="AN27" i="161" s="1"/>
  <c r="AN75" i="161"/>
  <c r="AN26" i="161" s="1"/>
  <c r="AN40" i="161" s="1"/>
  <c r="AJ81" i="161"/>
  <c r="AJ82" i="161" s="1"/>
  <c r="AJ27" i="161" s="1"/>
  <c r="AJ75" i="161"/>
  <c r="AJ26" i="161" s="1"/>
  <c r="AJ40" i="161" s="1"/>
  <c r="G81" i="161"/>
  <c r="G82" i="161" s="1"/>
  <c r="G27" i="161" s="1"/>
  <c r="G75" i="161"/>
  <c r="G26" i="161" s="1"/>
  <c r="G40" i="161" s="1"/>
  <c r="M81" i="161"/>
  <c r="M82" i="161" s="1"/>
  <c r="M27" i="161" s="1"/>
  <c r="M75" i="161"/>
  <c r="M26" i="161" s="1"/>
  <c r="M40" i="161" s="1"/>
  <c r="N75" i="161"/>
  <c r="N26" i="161" s="1"/>
  <c r="N40" i="161" s="1"/>
  <c r="N81" i="161"/>
  <c r="N82" i="161" s="1"/>
  <c r="N27" i="161" s="1"/>
  <c r="AE75" i="161"/>
  <c r="AE26" i="161" s="1"/>
  <c r="AE40" i="161" s="1"/>
  <c r="AE81" i="161"/>
  <c r="AE82" i="161" s="1"/>
  <c r="AE27" i="161" s="1"/>
  <c r="BO102" i="161"/>
  <c r="D21" i="161"/>
  <c r="BD73" i="161"/>
  <c r="BE73" i="161"/>
  <c r="BF73" i="161"/>
  <c r="Q81" i="161"/>
  <c r="Q82" i="161" s="1"/>
  <c r="Q27" i="161" s="1"/>
  <c r="Q75" i="161"/>
  <c r="Q26" i="161" s="1"/>
  <c r="Q40" i="161" s="1"/>
  <c r="O81" i="161"/>
  <c r="O82" i="161" s="1"/>
  <c r="O27" i="161" s="1"/>
  <c r="O75" i="161"/>
  <c r="O26" i="161" s="1"/>
  <c r="O40" i="161" s="1"/>
  <c r="H75" i="161"/>
  <c r="H26" i="161" s="1"/>
  <c r="H40" i="161" s="1"/>
  <c r="H81" i="161"/>
  <c r="H82" i="161" s="1"/>
  <c r="H27" i="161" s="1"/>
  <c r="V75" i="161"/>
  <c r="V26" i="161" s="1"/>
  <c r="V40" i="161" s="1"/>
  <c r="V81" i="161"/>
  <c r="V82" i="161" s="1"/>
  <c r="V27" i="161" s="1"/>
  <c r="AM81" i="161"/>
  <c r="AM82" i="161" s="1"/>
  <c r="AM27" i="161" s="1"/>
  <c r="AM75" i="161"/>
  <c r="AM26" i="161" s="1"/>
  <c r="AM40" i="161" s="1"/>
  <c r="AF81" i="161"/>
  <c r="AF82" i="161" s="1"/>
  <c r="AF27" i="161" s="1"/>
  <c r="AF75" i="161"/>
  <c r="AF26" i="161" s="1"/>
  <c r="AF40" i="161" s="1"/>
  <c r="W81" i="161"/>
  <c r="W82" i="161" s="1"/>
  <c r="W27" i="161" s="1"/>
  <c r="W75" i="161"/>
  <c r="W26" i="161" s="1"/>
  <c r="W40" i="161" s="1"/>
  <c r="P81" i="161"/>
  <c r="P82" i="161" s="1"/>
  <c r="P27" i="161" s="1"/>
  <c r="P75" i="161"/>
  <c r="P26" i="161" s="1"/>
  <c r="P40" i="161" s="1"/>
  <c r="AG75" i="161"/>
  <c r="AG26" i="161" s="1"/>
  <c r="AG40" i="161" s="1"/>
  <c r="AG81" i="161"/>
  <c r="AG82" i="161" s="1"/>
  <c r="AG27" i="161" s="1"/>
  <c r="BO86" i="161"/>
  <c r="BN114" i="161"/>
  <c r="BB73" i="161"/>
  <c r="BI73" i="161"/>
  <c r="BK73" i="161"/>
  <c r="AP75" i="161"/>
  <c r="AP26" i="161" s="1"/>
  <c r="AP40" i="161" s="1"/>
  <c r="AP81" i="161"/>
  <c r="AP82" i="161" s="1"/>
  <c r="AP27" i="161" s="1"/>
  <c r="AH75" i="161"/>
  <c r="AH26" i="161" s="1"/>
  <c r="AH40" i="161" s="1"/>
  <c r="AH81" i="161"/>
  <c r="AH82" i="161" s="1"/>
  <c r="AH27" i="161" s="1"/>
  <c r="AD81" i="161"/>
  <c r="AD82" i="161" s="1"/>
  <c r="AD27" i="161" s="1"/>
  <c r="AD75" i="161"/>
  <c r="AD26" i="161" s="1"/>
  <c r="AD40" i="161" s="1"/>
  <c r="C81" i="161"/>
  <c r="BN74" i="161"/>
  <c r="C75" i="161"/>
  <c r="C26" i="161" s="1"/>
  <c r="I81" i="161"/>
  <c r="I82" i="161" s="1"/>
  <c r="I27" i="161" s="1"/>
  <c r="I75" i="161"/>
  <c r="I26" i="161" s="1"/>
  <c r="I40" i="161" s="1"/>
  <c r="J81" i="161"/>
  <c r="J82" i="161" s="1"/>
  <c r="J27" i="161" s="1"/>
  <c r="J75" i="161"/>
  <c r="J26" i="161" s="1"/>
  <c r="J40" i="161" s="1"/>
  <c r="AA81" i="161"/>
  <c r="AA82" i="161" s="1"/>
  <c r="AA27" i="161" s="1"/>
  <c r="AA75" i="161"/>
  <c r="AA26" i="161" s="1"/>
  <c r="AA40" i="161" s="1"/>
  <c r="AO75" i="161"/>
  <c r="AO26" i="161" s="1"/>
  <c r="AO40" i="161" s="1"/>
  <c r="AO81" i="161"/>
  <c r="AO82" i="161" s="1"/>
  <c r="AO27" i="161" s="1"/>
  <c r="K75" i="161"/>
  <c r="K26" i="161" s="1"/>
  <c r="K40" i="161" s="1"/>
  <c r="K81" i="161"/>
  <c r="K82" i="161" s="1"/>
  <c r="K27" i="161" s="1"/>
  <c r="W15" i="161"/>
  <c r="X11" i="161" s="1"/>
  <c r="G15" i="161"/>
  <c r="H11" i="161" s="1"/>
  <c r="F16" i="161"/>
  <c r="C42" i="160"/>
  <c r="B45" i="160"/>
  <c r="BH98" i="156"/>
  <c r="BH33" i="156" s="1"/>
  <c r="BH54" i="156" s="1"/>
  <c r="BN96" i="155"/>
  <c r="BJ34" i="155" s="1"/>
  <c r="BG98" i="155"/>
  <c r="BG33" i="155" s="1"/>
  <c r="BG54" i="155" s="1"/>
  <c r="BF98" i="155"/>
  <c r="BF33" i="155" s="1"/>
  <c r="BF54" i="155" s="1"/>
  <c r="BN87" i="155"/>
  <c r="BA34" i="155" s="1"/>
  <c r="E98" i="156"/>
  <c r="E33" i="156" s="1"/>
  <c r="BN94" i="156"/>
  <c r="BH34" i="156" s="1"/>
  <c r="BN90" i="156"/>
  <c r="BD34" i="156" s="1"/>
  <c r="BK54" i="156"/>
  <c r="BG98" i="156"/>
  <c r="BG33" i="156" s="1"/>
  <c r="BN85" i="156"/>
  <c r="AY34" i="156" s="1"/>
  <c r="B98" i="156"/>
  <c r="B33" i="156" s="1"/>
  <c r="D98" i="156"/>
  <c r="D33" i="156" s="1"/>
  <c r="BF98" i="156"/>
  <c r="BF33" i="156" s="1"/>
  <c r="BN95" i="156"/>
  <c r="BI34" i="156" s="1"/>
  <c r="BN87" i="156"/>
  <c r="BA34" i="156" s="1"/>
  <c r="BI98" i="156"/>
  <c r="BI33" i="156" s="1"/>
  <c r="BJ54" i="155"/>
  <c r="BN94" i="155"/>
  <c r="BH34" i="155" s="1"/>
  <c r="BD98" i="155"/>
  <c r="BD33" i="155" s="1"/>
  <c r="BN90" i="155"/>
  <c r="BD34" i="155" s="1"/>
  <c r="BN97" i="155"/>
  <c r="BK34" i="155" s="1"/>
  <c r="B98" i="155"/>
  <c r="B33" i="155" s="1"/>
  <c r="BN85" i="155"/>
  <c r="C98" i="155"/>
  <c r="C33" i="155" s="1"/>
  <c r="D98" i="155"/>
  <c r="D33" i="155" s="1"/>
  <c r="E98" i="155"/>
  <c r="E33" i="155" s="1"/>
  <c r="BN86" i="156"/>
  <c r="AZ34" i="156" s="1"/>
  <c r="BN97" i="156"/>
  <c r="BK34" i="156" s="1"/>
  <c r="BN93" i="156"/>
  <c r="BG34" i="156" s="1"/>
  <c r="BD98" i="156"/>
  <c r="BD33" i="156" s="1"/>
  <c r="C98" i="156"/>
  <c r="C33" i="156" s="1"/>
  <c r="BJ98" i="156"/>
  <c r="BJ33" i="156" s="1"/>
  <c r="BN88" i="156"/>
  <c r="BB34" i="156" s="1"/>
  <c r="BN96" i="156"/>
  <c r="BJ34" i="156" s="1"/>
  <c r="BN92" i="156"/>
  <c r="BF34" i="156" s="1"/>
  <c r="BN91" i="156"/>
  <c r="BE34" i="156" s="1"/>
  <c r="BE98" i="156"/>
  <c r="BE33" i="156" s="1"/>
  <c r="BN92" i="155"/>
  <c r="BF34" i="155" s="1"/>
  <c r="BN88" i="155"/>
  <c r="BB34" i="155" s="1"/>
  <c r="BN91" i="155"/>
  <c r="BE34" i="155" s="1"/>
  <c r="BN95" i="155"/>
  <c r="BI34" i="155" s="1"/>
  <c r="BI98" i="155"/>
  <c r="BI33" i="155" s="1"/>
  <c r="BN86" i="155"/>
  <c r="AZ34" i="155" s="1"/>
  <c r="BK54" i="155"/>
  <c r="BH98" i="155"/>
  <c r="BH33" i="155" s="1"/>
  <c r="R16" i="156"/>
  <c r="C55" i="158"/>
  <c r="D19" i="158"/>
  <c r="D28" i="158"/>
  <c r="E25" i="158" s="1"/>
  <c r="B41" i="158"/>
  <c r="B36" i="158"/>
  <c r="C32" i="158"/>
  <c r="C32" i="157"/>
  <c r="B36" i="157"/>
  <c r="R15" i="157"/>
  <c r="S11" i="157" s="1"/>
  <c r="C55" i="157"/>
  <c r="D19" i="157"/>
  <c r="B41" i="157"/>
  <c r="D29" i="157"/>
  <c r="D28" i="157"/>
  <c r="E25" i="157" s="1"/>
  <c r="C22" i="157"/>
  <c r="C29" i="156"/>
  <c r="C55" i="156"/>
  <c r="D19" i="156"/>
  <c r="B41" i="156"/>
  <c r="S15" i="156"/>
  <c r="T11" i="156" s="1"/>
  <c r="D29" i="156"/>
  <c r="D28" i="156"/>
  <c r="E25" i="156" s="1"/>
  <c r="AB81" i="155"/>
  <c r="AB82" i="155" s="1"/>
  <c r="AB27" i="155" s="1"/>
  <c r="AB75" i="155"/>
  <c r="AB26" i="155" s="1"/>
  <c r="AA81" i="155"/>
  <c r="AA82" i="155" s="1"/>
  <c r="AA27" i="155" s="1"/>
  <c r="AA75" i="155"/>
  <c r="AA26" i="155" s="1"/>
  <c r="D28" i="155"/>
  <c r="E25" i="155" s="1"/>
  <c r="AC81" i="155"/>
  <c r="AC82" i="155" s="1"/>
  <c r="AC27" i="155" s="1"/>
  <c r="AC75" i="155"/>
  <c r="AC26" i="155" s="1"/>
  <c r="AG81" i="155"/>
  <c r="AG82" i="155" s="1"/>
  <c r="AG27" i="155" s="1"/>
  <c r="AG75" i="155"/>
  <c r="AG26" i="155" s="1"/>
  <c r="AD81" i="155"/>
  <c r="AD82" i="155" s="1"/>
  <c r="AD27" i="155" s="1"/>
  <c r="AD75" i="155"/>
  <c r="AD26" i="155" s="1"/>
  <c r="AF81" i="155"/>
  <c r="AF82" i="155" s="1"/>
  <c r="AF27" i="155" s="1"/>
  <c r="AF75" i="155"/>
  <c r="AF26" i="155" s="1"/>
  <c r="C29" i="155"/>
  <c r="AL81" i="155"/>
  <c r="AL82" i="155" s="1"/>
  <c r="AL27" i="155" s="1"/>
  <c r="AL75" i="155"/>
  <c r="AL26" i="155" s="1"/>
  <c r="AK81" i="155"/>
  <c r="AK82" i="155" s="1"/>
  <c r="AK27" i="155" s="1"/>
  <c r="AK75" i="155"/>
  <c r="AK26" i="155" s="1"/>
  <c r="AI75" i="155"/>
  <c r="AI26" i="155" s="1"/>
  <c r="AI81" i="155"/>
  <c r="AI82" i="155" s="1"/>
  <c r="AI27" i="155" s="1"/>
  <c r="AJ81" i="155"/>
  <c r="AJ82" i="155" s="1"/>
  <c r="AJ27" i="155" s="1"/>
  <c r="AJ75" i="155"/>
  <c r="AJ26" i="155" s="1"/>
  <c r="B41" i="155"/>
  <c r="C55" i="155"/>
  <c r="D19" i="155"/>
  <c r="S15" i="155"/>
  <c r="T11" i="155" s="1"/>
  <c r="S16" i="155"/>
  <c r="AH81" i="155"/>
  <c r="AH82" i="155" s="1"/>
  <c r="AH27" i="155" s="1"/>
  <c r="AH75" i="155"/>
  <c r="AH26" i="155" s="1"/>
  <c r="AO81" i="155"/>
  <c r="AO82" i="155" s="1"/>
  <c r="AO27" i="155" s="1"/>
  <c r="AO75" i="155"/>
  <c r="AO26" i="155" s="1"/>
  <c r="AM75" i="155"/>
  <c r="AM26" i="155" s="1"/>
  <c r="AM81" i="155"/>
  <c r="AM82" i="155" s="1"/>
  <c r="AM27" i="155" s="1"/>
  <c r="AN81" i="155"/>
  <c r="AN82" i="155" s="1"/>
  <c r="AN27" i="155" s="1"/>
  <c r="AN75" i="155"/>
  <c r="AN26" i="155" s="1"/>
  <c r="C40" i="161" l="1"/>
  <c r="BN26" i="161"/>
  <c r="G16" i="161"/>
  <c r="D32" i="161"/>
  <c r="C36" i="161"/>
  <c r="C82" i="161"/>
  <c r="C27" i="161" s="1"/>
  <c r="C28" i="161" s="1"/>
  <c r="BN81" i="161"/>
  <c r="D22" i="161"/>
  <c r="D55" i="161"/>
  <c r="E19" i="161"/>
  <c r="E21" i="161" s="1"/>
  <c r="E22" i="161" s="1"/>
  <c r="X15" i="161"/>
  <c r="Y11" i="161" s="1"/>
  <c r="X16" i="161"/>
  <c r="H15" i="161"/>
  <c r="I11" i="161" s="1"/>
  <c r="W16" i="161"/>
  <c r="BH54" i="155"/>
  <c r="BI54" i="155"/>
  <c r="BJ54" i="156"/>
  <c r="BD54" i="156"/>
  <c r="E54" i="155"/>
  <c r="C54" i="155"/>
  <c r="B54" i="155"/>
  <c r="B35" i="155"/>
  <c r="BF54" i="156"/>
  <c r="BE54" i="156"/>
  <c r="C54" i="156"/>
  <c r="D54" i="155"/>
  <c r="AY34" i="155"/>
  <c r="BD54" i="155"/>
  <c r="BI54" i="156"/>
  <c r="D54" i="156"/>
  <c r="B35" i="156"/>
  <c r="B54" i="156"/>
  <c r="BG54" i="156"/>
  <c r="E54" i="156"/>
  <c r="B42" i="158"/>
  <c r="C39" i="158"/>
  <c r="D29" i="158"/>
  <c r="E28" i="158"/>
  <c r="F25" i="158" s="1"/>
  <c r="D21" i="158"/>
  <c r="D22" i="158"/>
  <c r="C35" i="158"/>
  <c r="D32" i="158" s="1"/>
  <c r="E28" i="157"/>
  <c r="F25" i="157" s="1"/>
  <c r="E29" i="157"/>
  <c r="C35" i="157"/>
  <c r="D32" i="157" s="1"/>
  <c r="S16" i="157"/>
  <c r="S15" i="157"/>
  <c r="T11" i="157" s="1"/>
  <c r="D22" i="157"/>
  <c r="D21" i="157"/>
  <c r="B42" i="157"/>
  <c r="C39" i="157"/>
  <c r="R16" i="157"/>
  <c r="S16" i="156"/>
  <c r="D22" i="156"/>
  <c r="D21" i="156"/>
  <c r="T15" i="156"/>
  <c r="U11" i="156" s="1"/>
  <c r="B42" i="156"/>
  <c r="C39" i="156"/>
  <c r="E28" i="156"/>
  <c r="F25" i="156" s="1"/>
  <c r="D29" i="155"/>
  <c r="E28" i="155"/>
  <c r="F25" i="155" s="1"/>
  <c r="T15" i="155"/>
  <c r="U11" i="155" s="1"/>
  <c r="T16" i="155"/>
  <c r="D21" i="155"/>
  <c r="B42" i="155"/>
  <c r="C39" i="155"/>
  <c r="F19" i="161" l="1"/>
  <c r="F21" i="161" s="1"/>
  <c r="F22" i="161" s="1"/>
  <c r="E55" i="161"/>
  <c r="H16" i="161"/>
  <c r="D25" i="161"/>
  <c r="C29" i="161"/>
  <c r="D35" i="161"/>
  <c r="E32" i="161" s="1"/>
  <c r="BN27" i="161"/>
  <c r="BN40" i="161"/>
  <c r="C41" i="161"/>
  <c r="Y15" i="161"/>
  <c r="Z11" i="161" s="1"/>
  <c r="Y16" i="161"/>
  <c r="I15" i="161"/>
  <c r="J11" i="161" s="1"/>
  <c r="C36" i="158"/>
  <c r="B36" i="156"/>
  <c r="C32" i="156"/>
  <c r="B36" i="155"/>
  <c r="C32" i="155"/>
  <c r="D35" i="158"/>
  <c r="E32" i="158" s="1"/>
  <c r="C41" i="158"/>
  <c r="D39" i="158" s="1"/>
  <c r="D55" i="158"/>
  <c r="E19" i="158"/>
  <c r="E29" i="158"/>
  <c r="C41" i="157"/>
  <c r="D39" i="157" s="1"/>
  <c r="D55" i="157"/>
  <c r="E19" i="157"/>
  <c r="T16" i="157"/>
  <c r="T15" i="157"/>
  <c r="U11" i="157" s="1"/>
  <c r="C36" i="157"/>
  <c r="D35" i="157"/>
  <c r="E32" i="157" s="1"/>
  <c r="E29" i="156"/>
  <c r="D55" i="156"/>
  <c r="E19" i="156"/>
  <c r="U15" i="156"/>
  <c r="V11" i="156" s="1"/>
  <c r="C41" i="156"/>
  <c r="D39" i="156" s="1"/>
  <c r="T16" i="156"/>
  <c r="D55" i="155"/>
  <c r="E19" i="155"/>
  <c r="U15" i="155"/>
  <c r="V11" i="155" s="1"/>
  <c r="C41" i="155"/>
  <c r="D39" i="155" s="1"/>
  <c r="D22" i="155"/>
  <c r="E29" i="155"/>
  <c r="D39" i="161" l="1"/>
  <c r="C42" i="161"/>
  <c r="D36" i="161"/>
  <c r="E35" i="161"/>
  <c r="F32" i="161" s="1"/>
  <c r="D28" i="161"/>
  <c r="E25" i="161" s="1"/>
  <c r="J15" i="161"/>
  <c r="K11" i="161" s="1"/>
  <c r="F55" i="161"/>
  <c r="G19" i="161"/>
  <c r="I16" i="161"/>
  <c r="Z15" i="161"/>
  <c r="AA11" i="161" s="1"/>
  <c r="C42" i="156"/>
  <c r="C35" i="155"/>
  <c r="D32" i="155" s="1"/>
  <c r="D35" i="155" s="1"/>
  <c r="E32" i="155" s="1"/>
  <c r="E35" i="155" s="1"/>
  <c r="F32" i="155" s="1"/>
  <c r="C35" i="156"/>
  <c r="D32" i="156" s="1"/>
  <c r="D35" i="156" s="1"/>
  <c r="E32" i="156" s="1"/>
  <c r="E35" i="156" s="1"/>
  <c r="F32" i="156" s="1"/>
  <c r="C42" i="158"/>
  <c r="D36" i="158"/>
  <c r="E21" i="158"/>
  <c r="D41" i="158"/>
  <c r="E39" i="158" s="1"/>
  <c r="E35" i="158"/>
  <c r="F32" i="158" s="1"/>
  <c r="D36" i="157"/>
  <c r="E21" i="157"/>
  <c r="E22" i="157"/>
  <c r="C42" i="157"/>
  <c r="D41" i="157"/>
  <c r="E39" i="157" s="1"/>
  <c r="U15" i="157"/>
  <c r="V11" i="157" s="1"/>
  <c r="U16" i="157"/>
  <c r="E35" i="157"/>
  <c r="F32" i="157" s="1"/>
  <c r="D41" i="156"/>
  <c r="E39" i="156" s="1"/>
  <c r="U16" i="156"/>
  <c r="E21" i="156"/>
  <c r="E22" i="156" s="1"/>
  <c r="V15" i="156"/>
  <c r="W11" i="156" s="1"/>
  <c r="E21" i="155"/>
  <c r="E22" i="155" s="1"/>
  <c r="C42" i="155"/>
  <c r="U16" i="155"/>
  <c r="D41" i="155"/>
  <c r="E39" i="155" s="1"/>
  <c r="V15" i="155"/>
  <c r="W11" i="155" s="1"/>
  <c r="D36" i="155" l="1"/>
  <c r="E36" i="158"/>
  <c r="J16" i="161"/>
  <c r="E28" i="161"/>
  <c r="F25" i="161" s="1"/>
  <c r="F35" i="161"/>
  <c r="G32" i="161" s="1"/>
  <c r="D29" i="161"/>
  <c r="E36" i="161"/>
  <c r="D41" i="161"/>
  <c r="E39" i="161" s="1"/>
  <c r="G21" i="161"/>
  <c r="G22" i="161" s="1"/>
  <c r="AA16" i="161"/>
  <c r="AA15" i="161"/>
  <c r="AB11" i="161" s="1"/>
  <c r="Z16" i="161"/>
  <c r="K15" i="161"/>
  <c r="L11" i="161" s="1"/>
  <c r="D42" i="156"/>
  <c r="C36" i="155"/>
  <c r="E36" i="155"/>
  <c r="D36" i="156"/>
  <c r="C36" i="156"/>
  <c r="D42" i="158"/>
  <c r="E41" i="158"/>
  <c r="F39" i="158" s="1"/>
  <c r="E55" i="158"/>
  <c r="F19" i="158"/>
  <c r="E22" i="158"/>
  <c r="E36" i="157"/>
  <c r="E41" i="157"/>
  <c r="F39" i="157" s="1"/>
  <c r="V15" i="157"/>
  <c r="W11" i="157" s="1"/>
  <c r="V16" i="157"/>
  <c r="D42" i="157"/>
  <c r="E55" i="157"/>
  <c r="F19" i="157"/>
  <c r="V16" i="156"/>
  <c r="E41" i="156"/>
  <c r="F39" i="156" s="1"/>
  <c r="E36" i="156"/>
  <c r="W15" i="156"/>
  <c r="X11" i="156" s="1"/>
  <c r="E55" i="156"/>
  <c r="F19" i="156"/>
  <c r="D42" i="155"/>
  <c r="V16" i="155"/>
  <c r="E41" i="155"/>
  <c r="F39" i="155" s="1"/>
  <c r="E55" i="155"/>
  <c r="F19" i="155"/>
  <c r="W15" i="155"/>
  <c r="X11" i="155" s="1"/>
  <c r="F36" i="161" l="1"/>
  <c r="D42" i="161"/>
  <c r="E29" i="161"/>
  <c r="F28" i="161"/>
  <c r="G25" i="161" s="1"/>
  <c r="E41" i="161"/>
  <c r="F39" i="161" s="1"/>
  <c r="G35" i="161"/>
  <c r="H32" i="161" s="1"/>
  <c r="AB15" i="161"/>
  <c r="AC11" i="161" s="1"/>
  <c r="AB16" i="161"/>
  <c r="G55" i="161"/>
  <c r="H19" i="161"/>
  <c r="L15" i="161"/>
  <c r="M11" i="161" s="1"/>
  <c r="K16" i="161"/>
  <c r="E42" i="158"/>
  <c r="E42" i="157"/>
  <c r="W16" i="157"/>
  <c r="W15" i="157"/>
  <c r="X11" i="157" s="1"/>
  <c r="X15" i="156"/>
  <c r="Y11" i="156" s="1"/>
  <c r="E42" i="156"/>
  <c r="W16" i="156"/>
  <c r="X15" i="155"/>
  <c r="Y11" i="155" s="1"/>
  <c r="X16" i="155"/>
  <c r="W16" i="155"/>
  <c r="E42" i="155"/>
  <c r="G36" i="161" l="1"/>
  <c r="F29" i="161"/>
  <c r="E42" i="161"/>
  <c r="H35" i="161"/>
  <c r="I32" i="161" s="1"/>
  <c r="F41" i="161"/>
  <c r="G39" i="161" s="1"/>
  <c r="L16" i="161"/>
  <c r="G28" i="161"/>
  <c r="H25" i="161" s="1"/>
  <c r="H21" i="161"/>
  <c r="AC15" i="161"/>
  <c r="AD11" i="161" s="1"/>
  <c r="M15" i="161"/>
  <c r="N11" i="161" s="1"/>
  <c r="X15" i="157"/>
  <c r="Y11" i="157" s="1"/>
  <c r="X16" i="156"/>
  <c r="Y15" i="156"/>
  <c r="Z11" i="156" s="1"/>
  <c r="Y15" i="155"/>
  <c r="Z11" i="155" s="1"/>
  <c r="H36" i="161" l="1"/>
  <c r="G29" i="161"/>
  <c r="F42" i="161"/>
  <c r="H28" i="161"/>
  <c r="I25" i="161" s="1"/>
  <c r="G41" i="161"/>
  <c r="H39" i="161" s="1"/>
  <c r="I35" i="161"/>
  <c r="J32" i="161" s="1"/>
  <c r="N15" i="161"/>
  <c r="N16" i="161" s="1"/>
  <c r="AC16" i="161"/>
  <c r="H55" i="161"/>
  <c r="I19" i="161"/>
  <c r="AD16" i="161"/>
  <c r="AD15" i="161"/>
  <c r="AE11" i="161" s="1"/>
  <c r="H22" i="161"/>
  <c r="M16" i="161"/>
  <c r="Y15" i="157"/>
  <c r="Z11" i="157" s="1"/>
  <c r="Y16" i="157"/>
  <c r="X16" i="157"/>
  <c r="Y16" i="156"/>
  <c r="Z15" i="156"/>
  <c r="AA11" i="156" s="1"/>
  <c r="Z16" i="156"/>
  <c r="Z16" i="155"/>
  <c r="Z15" i="155"/>
  <c r="AA11" i="155" s="1"/>
  <c r="Y16" i="155"/>
  <c r="I36" i="161" l="1"/>
  <c r="H29" i="161"/>
  <c r="J35" i="161"/>
  <c r="K32" i="161" s="1"/>
  <c r="H41" i="161"/>
  <c r="I39" i="161" s="1"/>
  <c r="G42" i="161"/>
  <c r="I28" i="161"/>
  <c r="J25" i="161" s="1"/>
  <c r="AE15" i="161"/>
  <c r="AF11" i="161" s="1"/>
  <c r="I21" i="161"/>
  <c r="I22" i="161" s="1"/>
  <c r="Z15" i="157"/>
  <c r="AA11" i="157" s="1"/>
  <c r="Z16" i="157"/>
  <c r="AA15" i="156"/>
  <c r="AB11" i="156" s="1"/>
  <c r="AA15" i="155"/>
  <c r="AB11" i="155" s="1"/>
  <c r="AA16" i="155"/>
  <c r="H42" i="161" l="1"/>
  <c r="K35" i="161"/>
  <c r="L32" i="161" s="1"/>
  <c r="I29" i="161"/>
  <c r="I41" i="161"/>
  <c r="J39" i="161" s="1"/>
  <c r="J36" i="161"/>
  <c r="J28" i="161"/>
  <c r="K25" i="161" s="1"/>
  <c r="I55" i="161"/>
  <c r="J19" i="161"/>
  <c r="AF16" i="161"/>
  <c r="AF15" i="161"/>
  <c r="AG11" i="161" s="1"/>
  <c r="AE16" i="161"/>
  <c r="AA15" i="157"/>
  <c r="AB11" i="157" s="1"/>
  <c r="AA16" i="156"/>
  <c r="AB15" i="156"/>
  <c r="AC11" i="156" s="1"/>
  <c r="AB15" i="155"/>
  <c r="AC11" i="155" s="1"/>
  <c r="AB16" i="155"/>
  <c r="K36" i="161" l="1"/>
  <c r="I42" i="161"/>
  <c r="J29" i="161"/>
  <c r="J41" i="161"/>
  <c r="K39" i="161" s="1"/>
  <c r="L35" i="161"/>
  <c r="M32" i="161" s="1"/>
  <c r="K28" i="161"/>
  <c r="L25" i="161" s="1"/>
  <c r="J21" i="161"/>
  <c r="AG15" i="161"/>
  <c r="AH11" i="161" s="1"/>
  <c r="AG16" i="161"/>
  <c r="AA16" i="157"/>
  <c r="AB15" i="157"/>
  <c r="AC11" i="157" s="1"/>
  <c r="AB16" i="156"/>
  <c r="AC15" i="156"/>
  <c r="AD11" i="156" s="1"/>
  <c r="AC16" i="156"/>
  <c r="AC15" i="155"/>
  <c r="AD11" i="155" s="1"/>
  <c r="AC16" i="155"/>
  <c r="L36" i="161" l="1"/>
  <c r="K29" i="161"/>
  <c r="J42" i="161"/>
  <c r="K41" i="161"/>
  <c r="L39" i="161" s="1"/>
  <c r="L28" i="161"/>
  <c r="M25" i="161" s="1"/>
  <c r="M35" i="161"/>
  <c r="N32" i="161" s="1"/>
  <c r="AH15" i="161"/>
  <c r="AI11" i="161" s="1"/>
  <c r="J55" i="161"/>
  <c r="K19" i="161"/>
  <c r="J22" i="161"/>
  <c r="AB16" i="157"/>
  <c r="AC15" i="157"/>
  <c r="AD11" i="157" s="1"/>
  <c r="AD15" i="156"/>
  <c r="AE11" i="156" s="1"/>
  <c r="AD15" i="155"/>
  <c r="AE11" i="155" s="1"/>
  <c r="M36" i="161" l="1"/>
  <c r="L29" i="161"/>
  <c r="N35" i="161"/>
  <c r="O32" i="161" s="1"/>
  <c r="K42" i="161"/>
  <c r="M28" i="161"/>
  <c r="N25" i="161" s="1"/>
  <c r="L41" i="161"/>
  <c r="M39" i="161" s="1"/>
  <c r="K21" i="161"/>
  <c r="K22" i="161" s="1"/>
  <c r="AI15" i="161"/>
  <c r="AJ11" i="161" s="1"/>
  <c r="AH16" i="161"/>
  <c r="AC16" i="157"/>
  <c r="AD15" i="157"/>
  <c r="AE11" i="157" s="1"/>
  <c r="AD16" i="156"/>
  <c r="AE15" i="156"/>
  <c r="AF11" i="156" s="1"/>
  <c r="AD16" i="155"/>
  <c r="AE15" i="155"/>
  <c r="AF11" i="155" s="1"/>
  <c r="AE16" i="155"/>
  <c r="L42" i="161" l="1"/>
  <c r="M29" i="161"/>
  <c r="O35" i="161"/>
  <c r="P32" i="161" s="1"/>
  <c r="M41" i="161"/>
  <c r="N39" i="161" s="1"/>
  <c r="N28" i="161"/>
  <c r="O25" i="161" s="1"/>
  <c r="N36" i="161"/>
  <c r="AJ15" i="161"/>
  <c r="AK11" i="161" s="1"/>
  <c r="AI16" i="161"/>
  <c r="K55" i="161"/>
  <c r="L19" i="161"/>
  <c r="AD16" i="157"/>
  <c r="AE16" i="157"/>
  <c r="AE15" i="157"/>
  <c r="AF11" i="157" s="1"/>
  <c r="AE16" i="156"/>
  <c r="AF15" i="156"/>
  <c r="AG11" i="156" s="1"/>
  <c r="AF15" i="155"/>
  <c r="AG11" i="155" s="1"/>
  <c r="N41" i="161" l="1"/>
  <c r="O39" i="161" s="1"/>
  <c r="M42" i="161"/>
  <c r="P35" i="161"/>
  <c r="Q32" i="161" s="1"/>
  <c r="O28" i="161"/>
  <c r="P25" i="161" s="1"/>
  <c r="N29" i="161"/>
  <c r="O36" i="161"/>
  <c r="AK15" i="161"/>
  <c r="AL11" i="161" s="1"/>
  <c r="L21" i="161"/>
  <c r="L22" i="161" s="1"/>
  <c r="AJ16" i="161"/>
  <c r="AF16" i="156"/>
  <c r="AF15" i="157"/>
  <c r="AG11" i="157" s="1"/>
  <c r="AG15" i="156"/>
  <c r="AH11" i="156" s="1"/>
  <c r="AG15" i="155"/>
  <c r="AH11" i="155" s="1"/>
  <c r="AG16" i="155"/>
  <c r="AF16" i="155"/>
  <c r="P36" i="161" l="1"/>
  <c r="N42" i="161"/>
  <c r="O29" i="161"/>
  <c r="P28" i="161"/>
  <c r="Q25" i="161" s="1"/>
  <c r="Q35" i="161"/>
  <c r="R32" i="161" s="1"/>
  <c r="O41" i="161"/>
  <c r="P39" i="161" s="1"/>
  <c r="AL15" i="161"/>
  <c r="AM11" i="161" s="1"/>
  <c r="AK16" i="161"/>
  <c r="L55" i="161"/>
  <c r="M19" i="161"/>
  <c r="AG15" i="157"/>
  <c r="AH11" i="157" s="1"/>
  <c r="AF16" i="157"/>
  <c r="AH15" i="156"/>
  <c r="AI11" i="156" s="1"/>
  <c r="AG16" i="156"/>
  <c r="AH15" i="155"/>
  <c r="AI11" i="155" s="1"/>
  <c r="O42" i="161" l="1"/>
  <c r="Q36" i="161"/>
  <c r="P41" i="161"/>
  <c r="Q39" i="161" s="1"/>
  <c r="Q28" i="161"/>
  <c r="R25" i="161" s="1"/>
  <c r="R35" i="161"/>
  <c r="S32" i="161" s="1"/>
  <c r="P29" i="161"/>
  <c r="AM15" i="161"/>
  <c r="AN11" i="161" s="1"/>
  <c r="AM16" i="161"/>
  <c r="M21" i="161"/>
  <c r="M22" i="161" s="1"/>
  <c r="AL16" i="161"/>
  <c r="AH15" i="157"/>
  <c r="AI11" i="157" s="1"/>
  <c r="AH16" i="157"/>
  <c r="AG16" i="157"/>
  <c r="AH16" i="156"/>
  <c r="AI15" i="156"/>
  <c r="AJ11" i="156" s="1"/>
  <c r="AI15" i="155"/>
  <c r="AJ11" i="155" s="1"/>
  <c r="AI16" i="155"/>
  <c r="AH16" i="155"/>
  <c r="R36" i="161" l="1"/>
  <c r="Q29" i="161"/>
  <c r="P42" i="161"/>
  <c r="R28" i="161"/>
  <c r="S25" i="161" s="1"/>
  <c r="Q41" i="161"/>
  <c r="R39" i="161" s="1"/>
  <c r="S35" i="161"/>
  <c r="T32" i="161" s="1"/>
  <c r="M55" i="161"/>
  <c r="N19" i="161"/>
  <c r="AN15" i="161"/>
  <c r="AO11" i="161" s="1"/>
  <c r="AN16" i="161"/>
  <c r="AI15" i="157"/>
  <c r="AJ11" i="157" s="1"/>
  <c r="AI16" i="156"/>
  <c r="AJ15" i="156"/>
  <c r="AK11" i="156" s="1"/>
  <c r="AJ15" i="155"/>
  <c r="AK11" i="155" s="1"/>
  <c r="AJ16" i="155"/>
  <c r="Q42" i="161" l="1"/>
  <c r="S36" i="161"/>
  <c r="R29" i="161"/>
  <c r="T35" i="161"/>
  <c r="U32" i="161" s="1"/>
  <c r="S28" i="161"/>
  <c r="T25" i="161" s="1"/>
  <c r="R41" i="161"/>
  <c r="S39" i="161" s="1"/>
  <c r="AO15" i="161"/>
  <c r="AP11" i="161" s="1"/>
  <c r="AO16" i="161"/>
  <c r="N21" i="161"/>
  <c r="AJ15" i="157"/>
  <c r="AK11" i="157" s="1"/>
  <c r="AI16" i="157"/>
  <c r="AK15" i="156"/>
  <c r="AL11" i="156" s="1"/>
  <c r="AJ16" i="156"/>
  <c r="AK15" i="155"/>
  <c r="AL11" i="155" s="1"/>
  <c r="R42" i="161" l="1"/>
  <c r="S29" i="161"/>
  <c r="T36" i="161"/>
  <c r="U35" i="161"/>
  <c r="V32" i="161" s="1"/>
  <c r="S41" i="161"/>
  <c r="T39" i="161" s="1"/>
  <c r="T28" i="161"/>
  <c r="U25" i="161" s="1"/>
  <c r="AP15" i="161"/>
  <c r="AQ11" i="161" s="1"/>
  <c r="N55" i="161"/>
  <c r="O19" i="161"/>
  <c r="N22" i="161"/>
  <c r="AK16" i="156"/>
  <c r="AK15" i="157"/>
  <c r="AL11" i="157" s="1"/>
  <c r="AK16" i="157"/>
  <c r="AJ16" i="157"/>
  <c r="AL15" i="156"/>
  <c r="AM11" i="156" s="1"/>
  <c r="AL16" i="156"/>
  <c r="AL15" i="155"/>
  <c r="AM11" i="155" s="1"/>
  <c r="AK16" i="155"/>
  <c r="U28" i="161" l="1"/>
  <c r="V25" i="161" s="1"/>
  <c r="U29" i="161"/>
  <c r="U36" i="161"/>
  <c r="V35" i="161"/>
  <c r="W32" i="161" s="1"/>
  <c r="T41" i="161"/>
  <c r="U39" i="161" s="1"/>
  <c r="T29" i="161"/>
  <c r="S42" i="161"/>
  <c r="O21" i="161"/>
  <c r="O22" i="161" s="1"/>
  <c r="AQ15" i="161"/>
  <c r="AR11" i="161" s="1"/>
  <c r="AP16" i="161"/>
  <c r="AL15" i="157"/>
  <c r="AM11" i="157" s="1"/>
  <c r="AL16" i="157"/>
  <c r="AM15" i="156"/>
  <c r="AN11" i="156" s="1"/>
  <c r="AM15" i="155"/>
  <c r="AN11" i="155" s="1"/>
  <c r="AM16" i="155"/>
  <c r="AL16" i="155"/>
  <c r="V36" i="161" l="1"/>
  <c r="U41" i="161"/>
  <c r="V39" i="161" s="1"/>
  <c r="T42" i="161"/>
  <c r="W35" i="161"/>
  <c r="X32" i="161" s="1"/>
  <c r="V28" i="161"/>
  <c r="W25" i="161" s="1"/>
  <c r="O55" i="161"/>
  <c r="P19" i="161"/>
  <c r="AR15" i="161"/>
  <c r="AS11" i="161" s="1"/>
  <c r="AQ16" i="161"/>
  <c r="AM16" i="156"/>
  <c r="AM15" i="157"/>
  <c r="AN11" i="157" s="1"/>
  <c r="AN15" i="156"/>
  <c r="AO11" i="156" s="1"/>
  <c r="AN15" i="155"/>
  <c r="AO11" i="155" s="1"/>
  <c r="AN16" i="155"/>
  <c r="U42" i="161" l="1"/>
  <c r="V29" i="161"/>
  <c r="X35" i="161"/>
  <c r="Y32" i="161" s="1"/>
  <c r="V41" i="161"/>
  <c r="W39" i="161" s="1"/>
  <c r="W28" i="161"/>
  <c r="X25" i="161" s="1"/>
  <c r="W36" i="161"/>
  <c r="AS15" i="161"/>
  <c r="AT11" i="161" s="1"/>
  <c r="AS16" i="161"/>
  <c r="AR16" i="161"/>
  <c r="P21" i="161"/>
  <c r="P22" i="161" s="1"/>
  <c r="AN15" i="157"/>
  <c r="AO11" i="157" s="1"/>
  <c r="AN16" i="157"/>
  <c r="AM16" i="157"/>
  <c r="AO15" i="156"/>
  <c r="AP11" i="156" s="1"/>
  <c r="AO16" i="156"/>
  <c r="AN16" i="156"/>
  <c r="AO15" i="155"/>
  <c r="AP11" i="155" s="1"/>
  <c r="W29" i="161" l="1"/>
  <c r="V42" i="161"/>
  <c r="W41" i="161"/>
  <c r="X39" i="161" s="1"/>
  <c r="Y35" i="161"/>
  <c r="Z32" i="161" s="1"/>
  <c r="X28" i="161"/>
  <c r="Y25" i="161" s="1"/>
  <c r="X36" i="161"/>
  <c r="P55" i="161"/>
  <c r="Q19" i="161"/>
  <c r="AT16" i="161"/>
  <c r="AT15" i="161"/>
  <c r="AU11" i="161" s="1"/>
  <c r="AO15" i="157"/>
  <c r="AP11" i="157" s="1"/>
  <c r="AO16" i="157"/>
  <c r="AP15" i="156"/>
  <c r="AQ11" i="156" s="1"/>
  <c r="AP15" i="155"/>
  <c r="AQ11" i="155" s="1"/>
  <c r="AO16" i="155"/>
  <c r="W42" i="161" l="1"/>
  <c r="X29" i="161"/>
  <c r="Y36" i="161"/>
  <c r="Y28" i="161"/>
  <c r="Z25" i="161" s="1"/>
  <c r="Z35" i="161"/>
  <c r="AA32" i="161" s="1"/>
  <c r="X41" i="161"/>
  <c r="Y39" i="161" s="1"/>
  <c r="AU15" i="161"/>
  <c r="AV11" i="161" s="1"/>
  <c r="AU16" i="161"/>
  <c r="Q21" i="161"/>
  <c r="Q22" i="161" s="1"/>
  <c r="AP15" i="157"/>
  <c r="AQ11" i="157" s="1"/>
  <c r="AP16" i="156"/>
  <c r="AQ15" i="156"/>
  <c r="AR11" i="156" s="1"/>
  <c r="AQ15" i="155"/>
  <c r="AR11" i="155" s="1"/>
  <c r="AQ16" i="155"/>
  <c r="AP16" i="155"/>
  <c r="Y29" i="161" l="1"/>
  <c r="Y41" i="161"/>
  <c r="Z39" i="161" s="1"/>
  <c r="AA35" i="161"/>
  <c r="AB32" i="161" s="1"/>
  <c r="Z28" i="161"/>
  <c r="AA25" i="161" s="1"/>
  <c r="X42" i="161"/>
  <c r="Z36" i="161"/>
  <c r="Q55" i="161"/>
  <c r="R19" i="161"/>
  <c r="AV15" i="161"/>
  <c r="AW11" i="161" s="1"/>
  <c r="AQ15" i="157"/>
  <c r="AR11" i="157" s="1"/>
  <c r="AP16" i="157"/>
  <c r="AR15" i="156"/>
  <c r="AS11" i="156" s="1"/>
  <c r="AQ16" i="156"/>
  <c r="AR15" i="155"/>
  <c r="AS11" i="155" s="1"/>
  <c r="AR16" i="155"/>
  <c r="Y42" i="161" l="1"/>
  <c r="Z29" i="161"/>
  <c r="AA36" i="161"/>
  <c r="AA28" i="161"/>
  <c r="AB25" i="161" s="1"/>
  <c r="AB35" i="161"/>
  <c r="AC32" i="161" s="1"/>
  <c r="Z41" i="161"/>
  <c r="AA39" i="161" s="1"/>
  <c r="R21" i="161"/>
  <c r="AW15" i="161"/>
  <c r="AX11" i="161" s="1"/>
  <c r="AW16" i="161"/>
  <c r="AV16" i="161"/>
  <c r="AR15" i="157"/>
  <c r="AS11" i="157" s="1"/>
  <c r="AQ16" i="157"/>
  <c r="AS15" i="156"/>
  <c r="AT11" i="156" s="1"/>
  <c r="AR16" i="156"/>
  <c r="AS15" i="155"/>
  <c r="AT11" i="155" s="1"/>
  <c r="AS16" i="155"/>
  <c r="AA41" i="161" l="1"/>
  <c r="AB39" i="161" s="1"/>
  <c r="AC35" i="161"/>
  <c r="AD32" i="161" s="1"/>
  <c r="AB28" i="161"/>
  <c r="AC25" i="161" s="1"/>
  <c r="AA29" i="161"/>
  <c r="Z42" i="161"/>
  <c r="AB36" i="161"/>
  <c r="R55" i="161"/>
  <c r="S19" i="161"/>
  <c r="R22" i="161"/>
  <c r="AX15" i="161"/>
  <c r="AY11" i="161" s="1"/>
  <c r="AS15" i="157"/>
  <c r="AT11" i="157" s="1"/>
  <c r="AS16" i="157"/>
  <c r="AR16" i="157"/>
  <c r="AS16" i="156"/>
  <c r="AT15" i="156"/>
  <c r="AU11" i="156" s="1"/>
  <c r="AT15" i="155"/>
  <c r="AU11" i="155" s="1"/>
  <c r="AB29" i="161" l="1"/>
  <c r="AA42" i="161"/>
  <c r="AC36" i="161"/>
  <c r="AD35" i="161"/>
  <c r="AE32" i="161" s="1"/>
  <c r="AC28" i="161"/>
  <c r="AD25" i="161" s="1"/>
  <c r="AB41" i="161"/>
  <c r="AC39" i="161" s="1"/>
  <c r="AY15" i="161"/>
  <c r="AZ11" i="161" s="1"/>
  <c r="AY16" i="161"/>
  <c r="S21" i="161"/>
  <c r="S22" i="161" s="1"/>
  <c r="AX16" i="161"/>
  <c r="AT15" i="157"/>
  <c r="AU11" i="157" s="1"/>
  <c r="AT16" i="157"/>
  <c r="AT16" i="156"/>
  <c r="AU15" i="156"/>
  <c r="AV11" i="156" s="1"/>
  <c r="AU15" i="155"/>
  <c r="AV11" i="155" s="1"/>
  <c r="AU16" i="155"/>
  <c r="AT16" i="155"/>
  <c r="AC29" i="161" l="1"/>
  <c r="AC41" i="161"/>
  <c r="AD39" i="161" s="1"/>
  <c r="AE35" i="161"/>
  <c r="AF32" i="161" s="1"/>
  <c r="AD36" i="161"/>
  <c r="AD28" i="161"/>
  <c r="AE25" i="161" s="1"/>
  <c r="AB42" i="161"/>
  <c r="AZ15" i="161"/>
  <c r="BA11" i="161" s="1"/>
  <c r="AZ16" i="161"/>
  <c r="S55" i="161"/>
  <c r="T19" i="161"/>
  <c r="AU15" i="157"/>
  <c r="AV11" i="157" s="1"/>
  <c r="AV15" i="156"/>
  <c r="AW11" i="156" s="1"/>
  <c r="AU16" i="156"/>
  <c r="AV15" i="155"/>
  <c r="AW11" i="155" s="1"/>
  <c r="AV16" i="155"/>
  <c r="AD29" i="161" l="1"/>
  <c r="AC42" i="161"/>
  <c r="AE36" i="161"/>
  <c r="AF35" i="161"/>
  <c r="AG32" i="161" s="1"/>
  <c r="AE28" i="161"/>
  <c r="AF25" i="161" s="1"/>
  <c r="AD41" i="161"/>
  <c r="AE39" i="161" s="1"/>
  <c r="T21" i="161"/>
  <c r="T22" i="161" s="1"/>
  <c r="BA15" i="161"/>
  <c r="BB11" i="161" s="1"/>
  <c r="BA16" i="161"/>
  <c r="AV16" i="157"/>
  <c r="AV15" i="157"/>
  <c r="AW11" i="157" s="1"/>
  <c r="AU16" i="157"/>
  <c r="AW15" i="156"/>
  <c r="AX11" i="156" s="1"/>
  <c r="AW16" i="156"/>
  <c r="AV16" i="156"/>
  <c r="AW15" i="155"/>
  <c r="AX11" i="155" s="1"/>
  <c r="AF36" i="161" l="1"/>
  <c r="AE29" i="161"/>
  <c r="AD42" i="161"/>
  <c r="AF28" i="161"/>
  <c r="AG25" i="161" s="1"/>
  <c r="AE41" i="161"/>
  <c r="AF39" i="161" s="1"/>
  <c r="AG35" i="161"/>
  <c r="AH32" i="161" s="1"/>
  <c r="T55" i="161"/>
  <c r="U19" i="161"/>
  <c r="BB15" i="161"/>
  <c r="BC11" i="161" s="1"/>
  <c r="AW15" i="157"/>
  <c r="AX11" i="157" s="1"/>
  <c r="AW16" i="157"/>
  <c r="AX15" i="156"/>
  <c r="AY11" i="156" s="1"/>
  <c r="AX16" i="156"/>
  <c r="AX15" i="155"/>
  <c r="AY11" i="155" s="1"/>
  <c r="AW16" i="155"/>
  <c r="AG36" i="161" l="1"/>
  <c r="AE42" i="161"/>
  <c r="AH35" i="161"/>
  <c r="AI32" i="161" s="1"/>
  <c r="AG28" i="161"/>
  <c r="AH25" i="161" s="1"/>
  <c r="AF41" i="161"/>
  <c r="AG39" i="161" s="1"/>
  <c r="AF29" i="161"/>
  <c r="BC15" i="161"/>
  <c r="BD11" i="161" s="1"/>
  <c r="BC16" i="161"/>
  <c r="BB16" i="161"/>
  <c r="U21" i="161"/>
  <c r="AX15" i="157"/>
  <c r="AY11" i="157" s="1"/>
  <c r="AX16" i="157"/>
  <c r="AY15" i="156"/>
  <c r="AZ11" i="156" s="1"/>
  <c r="AY15" i="155"/>
  <c r="AZ11" i="155" s="1"/>
  <c r="AY16" i="155"/>
  <c r="AX16" i="155"/>
  <c r="AF42" i="161" l="1"/>
  <c r="AH36" i="161"/>
  <c r="AH28" i="161"/>
  <c r="AI25" i="161" s="1"/>
  <c r="AI35" i="161"/>
  <c r="AJ32" i="161" s="1"/>
  <c r="AG29" i="161"/>
  <c r="AG41" i="161"/>
  <c r="AH39" i="161" s="1"/>
  <c r="U55" i="161"/>
  <c r="V19" i="161"/>
  <c r="BD15" i="161"/>
  <c r="BE11" i="161" s="1"/>
  <c r="BD16" i="161"/>
  <c r="U22" i="161"/>
  <c r="AY15" i="157"/>
  <c r="AZ11" i="157" s="1"/>
  <c r="AZ15" i="156"/>
  <c r="BA11" i="156" s="1"/>
  <c r="AY16" i="156"/>
  <c r="AZ15" i="155"/>
  <c r="BA11" i="155" s="1"/>
  <c r="AZ16" i="155"/>
  <c r="AI36" i="161" l="1"/>
  <c r="AH29" i="161"/>
  <c r="AG42" i="161"/>
  <c r="AJ35" i="161"/>
  <c r="AK32" i="161" s="1"/>
  <c r="AH41" i="161"/>
  <c r="AI39" i="161" s="1"/>
  <c r="AI28" i="161"/>
  <c r="AJ25" i="161" s="1"/>
  <c r="BE15" i="161"/>
  <c r="BF11" i="161" s="1"/>
  <c r="V21" i="161"/>
  <c r="V22" i="161" s="1"/>
  <c r="AZ15" i="157"/>
  <c r="BA11" i="157" s="1"/>
  <c r="AZ16" i="157"/>
  <c r="AY16" i="157"/>
  <c r="BA15" i="156"/>
  <c r="BB11" i="156" s="1"/>
  <c r="AZ16" i="156"/>
  <c r="BA15" i="155"/>
  <c r="BB11" i="155" s="1"/>
  <c r="BA16" i="155"/>
  <c r="AH42" i="161" l="1"/>
  <c r="AI29" i="161"/>
  <c r="AJ36" i="161"/>
  <c r="AK35" i="161"/>
  <c r="AL32" i="161" s="1"/>
  <c r="AJ28" i="161"/>
  <c r="AK25" i="161" s="1"/>
  <c r="AI41" i="161"/>
  <c r="AJ39" i="161" s="1"/>
  <c r="BF15" i="161"/>
  <c r="BG11" i="161" s="1"/>
  <c r="V55" i="161"/>
  <c r="W19" i="161"/>
  <c r="BE16" i="161"/>
  <c r="BA15" i="157"/>
  <c r="BB11" i="157" s="1"/>
  <c r="BA16" i="157"/>
  <c r="BB15" i="156"/>
  <c r="BC11" i="156" s="1"/>
  <c r="BA16" i="156"/>
  <c r="BB15" i="155"/>
  <c r="BC11" i="155" s="1"/>
  <c r="AI42" i="161" l="1"/>
  <c r="AK36" i="161"/>
  <c r="AK28" i="161"/>
  <c r="AL25" i="161" s="1"/>
  <c r="AJ29" i="161"/>
  <c r="AJ41" i="161"/>
  <c r="AK39" i="161" s="1"/>
  <c r="AL35" i="161"/>
  <c r="AM32" i="161" s="1"/>
  <c r="W21" i="161"/>
  <c r="W22" i="161" s="1"/>
  <c r="BG15" i="161"/>
  <c r="BH11" i="161" s="1"/>
  <c r="BF16" i="161"/>
  <c r="BB16" i="156"/>
  <c r="BB15" i="157"/>
  <c r="BC11" i="157" s="1"/>
  <c r="BC15" i="156"/>
  <c r="BD11" i="156" s="1"/>
  <c r="BC16" i="156"/>
  <c r="BC15" i="155"/>
  <c r="BD11" i="155" s="1"/>
  <c r="BC16" i="155"/>
  <c r="BB16" i="155"/>
  <c r="AK29" i="161" l="1"/>
  <c r="AL36" i="161"/>
  <c r="AK41" i="161"/>
  <c r="AL39" i="161" s="1"/>
  <c r="AJ42" i="161"/>
  <c r="AM35" i="161"/>
  <c r="AN32" i="161" s="1"/>
  <c r="AL28" i="161"/>
  <c r="AM25" i="161" s="1"/>
  <c r="BH15" i="161"/>
  <c r="BI11" i="161" s="1"/>
  <c r="BG16" i="161"/>
  <c r="W55" i="161"/>
  <c r="X19" i="161"/>
  <c r="BC15" i="157"/>
  <c r="BD11" i="157" s="1"/>
  <c r="BB16" i="157"/>
  <c r="BD15" i="156"/>
  <c r="BE11" i="156" s="1"/>
  <c r="BD15" i="155"/>
  <c r="BE11" i="155" s="1"/>
  <c r="BD16" i="155"/>
  <c r="AK42" i="161" l="1"/>
  <c r="AM36" i="161"/>
  <c r="AM28" i="161"/>
  <c r="AN25" i="161" s="1"/>
  <c r="AN35" i="161"/>
  <c r="AO32" i="161" s="1"/>
  <c r="AL29" i="161"/>
  <c r="AL41" i="161"/>
  <c r="AM39" i="161" s="1"/>
  <c r="BI15" i="161"/>
  <c r="BJ11" i="161" s="1"/>
  <c r="BI16" i="161"/>
  <c r="X21" i="161"/>
  <c r="BH16" i="161"/>
  <c r="BD16" i="157"/>
  <c r="BD15" i="157"/>
  <c r="BE11" i="157" s="1"/>
  <c r="BC16" i="157"/>
  <c r="BE15" i="156"/>
  <c r="BF11" i="156" s="1"/>
  <c r="BD16" i="156"/>
  <c r="BE15" i="155"/>
  <c r="BF11" i="155" s="1"/>
  <c r="AL42" i="161" l="1"/>
  <c r="AN36" i="161"/>
  <c r="AM29" i="161"/>
  <c r="AO35" i="161"/>
  <c r="AP32" i="161" s="1"/>
  <c r="AM41" i="161"/>
  <c r="AN39" i="161" s="1"/>
  <c r="AN28" i="161"/>
  <c r="AO25" i="161" s="1"/>
  <c r="X55" i="161"/>
  <c r="Y19" i="161"/>
  <c r="X22" i="161"/>
  <c r="BJ15" i="161"/>
  <c r="BK11" i="161" s="1"/>
  <c r="BE15" i="157"/>
  <c r="BF11" i="157" s="1"/>
  <c r="BE16" i="157"/>
  <c r="BF15" i="156"/>
  <c r="BG11" i="156" s="1"/>
  <c r="BE16" i="156"/>
  <c r="BF15" i="155"/>
  <c r="BG11" i="155" s="1"/>
  <c r="BE16" i="155"/>
  <c r="AM42" i="161" l="1"/>
  <c r="AO28" i="161"/>
  <c r="AP25" i="161" s="1"/>
  <c r="AO29" i="161"/>
  <c r="AP35" i="161"/>
  <c r="AQ32" i="161" s="1"/>
  <c r="AN41" i="161"/>
  <c r="AO39" i="161" s="1"/>
  <c r="AN29" i="161"/>
  <c r="AO36" i="161"/>
  <c r="BJ16" i="161"/>
  <c r="BK15" i="161"/>
  <c r="BL11" i="161" s="1"/>
  <c r="BK16" i="161"/>
  <c r="Y21" i="161"/>
  <c r="BF15" i="157"/>
  <c r="BG11" i="157" s="1"/>
  <c r="BF16" i="157"/>
  <c r="BF16" i="156"/>
  <c r="BG15" i="156"/>
  <c r="BH11" i="156" s="1"/>
  <c r="BG15" i="155"/>
  <c r="BH11" i="155" s="1"/>
  <c r="BF16" i="155"/>
  <c r="AN42" i="161" l="1"/>
  <c r="AP36" i="161"/>
  <c r="AQ35" i="161"/>
  <c r="AR32" i="161" s="1"/>
  <c r="AO41" i="161"/>
  <c r="AP39" i="161" s="1"/>
  <c r="AP28" i="161"/>
  <c r="AQ25" i="161" s="1"/>
  <c r="Y55" i="161"/>
  <c r="Z19" i="161"/>
  <c r="BL15" i="161"/>
  <c r="BL16" i="161" s="1"/>
  <c r="Y22" i="161"/>
  <c r="BG15" i="157"/>
  <c r="BH11" i="157" s="1"/>
  <c r="BH15" i="156"/>
  <c r="BI11" i="156" s="1"/>
  <c r="BG16" i="156"/>
  <c r="BH15" i="155"/>
  <c r="BI11" i="155" s="1"/>
  <c r="BH16" i="155"/>
  <c r="BG16" i="155"/>
  <c r="AQ36" i="161" l="1"/>
  <c r="AO42" i="161"/>
  <c r="AQ28" i="161"/>
  <c r="AR25" i="161" s="1"/>
  <c r="AP41" i="161"/>
  <c r="AQ39" i="161" s="1"/>
  <c r="AR35" i="161"/>
  <c r="AS32" i="161" s="1"/>
  <c r="AP29" i="161"/>
  <c r="Z21" i="161"/>
  <c r="BH16" i="157"/>
  <c r="BH15" i="157"/>
  <c r="BI11" i="157" s="1"/>
  <c r="BG16" i="157"/>
  <c r="BI15" i="156"/>
  <c r="BJ11" i="156" s="1"/>
  <c r="BH16" i="156"/>
  <c r="BI15" i="155"/>
  <c r="BJ11" i="155" s="1"/>
  <c r="BI16" i="155"/>
  <c r="AP42" i="161" l="1"/>
  <c r="AR36" i="161"/>
  <c r="AS35" i="161"/>
  <c r="AT32" i="161" s="1"/>
  <c r="AR28" i="161"/>
  <c r="AS25" i="161" s="1"/>
  <c r="AQ41" i="161"/>
  <c r="AR39" i="161" s="1"/>
  <c r="AQ29" i="161"/>
  <c r="Z55" i="161"/>
  <c r="AA19" i="161"/>
  <c r="Z22" i="161"/>
  <c r="BI16" i="156"/>
  <c r="BI15" i="157"/>
  <c r="BJ11" i="157" s="1"/>
  <c r="BI16" i="157"/>
  <c r="BJ15" i="156"/>
  <c r="BK11" i="156" s="1"/>
  <c r="BJ15" i="155"/>
  <c r="BK11" i="155" s="1"/>
  <c r="AR29" i="161" l="1"/>
  <c r="AS36" i="161"/>
  <c r="AQ42" i="161"/>
  <c r="AR41" i="161"/>
  <c r="AS39" i="161" s="1"/>
  <c r="AS28" i="161"/>
  <c r="AT25" i="161" s="1"/>
  <c r="AT35" i="161"/>
  <c r="AU32" i="161" s="1"/>
  <c r="AA21" i="161"/>
  <c r="AA22" i="161" s="1"/>
  <c r="BJ16" i="156"/>
  <c r="BJ15" i="157"/>
  <c r="BK11" i="157" s="1"/>
  <c r="BJ16" i="157"/>
  <c r="BK15" i="156"/>
  <c r="BL11" i="156" s="1"/>
  <c r="BK15" i="155"/>
  <c r="BL11" i="155" s="1"/>
  <c r="BK16" i="155"/>
  <c r="BJ16" i="155"/>
  <c r="AS29" i="161" l="1"/>
  <c r="AR42" i="161"/>
  <c r="AU35" i="161"/>
  <c r="AV32" i="161" s="1"/>
  <c r="AS41" i="161"/>
  <c r="AT39" i="161" s="1"/>
  <c r="AT28" i="161"/>
  <c r="AU25" i="161" s="1"/>
  <c r="AT36" i="161"/>
  <c r="AA55" i="161"/>
  <c r="AB19" i="161"/>
  <c r="BK16" i="157"/>
  <c r="BK15" i="157"/>
  <c r="BL11" i="157" s="1"/>
  <c r="BK16" i="156"/>
  <c r="BL15" i="156"/>
  <c r="BL16" i="156" s="1"/>
  <c r="BL15" i="155"/>
  <c r="BL16" i="155"/>
  <c r="AU36" i="161" l="1"/>
  <c r="AS42" i="161"/>
  <c r="AU28" i="161"/>
  <c r="AV25" i="161" s="1"/>
  <c r="AT41" i="161"/>
  <c r="AU39" i="161" s="1"/>
  <c r="AT29" i="161"/>
  <c r="AV35" i="161"/>
  <c r="AW32" i="161" s="1"/>
  <c r="AB21" i="161"/>
  <c r="BL15" i="157"/>
  <c r="BL16" i="157"/>
  <c r="AU29" i="161" l="1"/>
  <c r="AV36" i="161"/>
  <c r="AT42" i="161"/>
  <c r="AV28" i="161"/>
  <c r="AW25" i="161" s="1"/>
  <c r="AW35" i="161"/>
  <c r="AX32" i="161" s="1"/>
  <c r="AU41" i="161"/>
  <c r="AV39" i="161" s="1"/>
  <c r="AB55" i="161"/>
  <c r="AC19" i="161"/>
  <c r="AB22" i="161"/>
  <c r="F60" i="146"/>
  <c r="G60" i="146" s="1"/>
  <c r="H60" i="146" s="1"/>
  <c r="I60" i="146" s="1"/>
  <c r="J60" i="146" s="1"/>
  <c r="K60" i="146" s="1"/>
  <c r="L60" i="146" s="1"/>
  <c r="M60" i="146" s="1"/>
  <c r="N60" i="146" s="1"/>
  <c r="O60" i="146" s="1"/>
  <c r="P60" i="146" s="1"/>
  <c r="Q60" i="146" s="1"/>
  <c r="R60" i="146" s="1"/>
  <c r="S60" i="146" s="1"/>
  <c r="T60" i="146" s="1"/>
  <c r="U60" i="146" s="1"/>
  <c r="V60" i="146" s="1"/>
  <c r="W60" i="146" s="1"/>
  <c r="X60" i="146" s="1"/>
  <c r="Y60" i="146" s="1"/>
  <c r="Z60" i="146" s="1"/>
  <c r="AA60" i="146" s="1"/>
  <c r="AB60" i="146" s="1"/>
  <c r="AC60" i="146" s="1"/>
  <c r="AD60" i="146" s="1"/>
  <c r="AE60" i="146" s="1"/>
  <c r="AF60" i="146" s="1"/>
  <c r="AG60" i="146" s="1"/>
  <c r="AH60" i="146" s="1"/>
  <c r="AI60" i="146" s="1"/>
  <c r="AJ60" i="146" s="1"/>
  <c r="AK60" i="146" s="1"/>
  <c r="AL60" i="146" s="1"/>
  <c r="AM60" i="146" s="1"/>
  <c r="AN60" i="146" s="1"/>
  <c r="AO60" i="146" s="1"/>
  <c r="AP60" i="146" s="1"/>
  <c r="AQ60" i="146" s="1"/>
  <c r="AR60" i="146" s="1"/>
  <c r="AS60" i="146" s="1"/>
  <c r="AT60" i="146" s="1"/>
  <c r="AU60" i="146" s="1"/>
  <c r="AV60" i="146" s="1"/>
  <c r="AW60" i="146" s="1"/>
  <c r="AX60" i="146" s="1"/>
  <c r="AY60" i="146" s="1"/>
  <c r="AZ60" i="146" s="1"/>
  <c r="BA60" i="146" s="1"/>
  <c r="BB60" i="146" s="1"/>
  <c r="BC60" i="146" s="1"/>
  <c r="BD60" i="146" s="1"/>
  <c r="BE60" i="146" s="1"/>
  <c r="BF60" i="146" s="1"/>
  <c r="BG60" i="146" s="1"/>
  <c r="BH60" i="146" s="1"/>
  <c r="BI60" i="146" s="1"/>
  <c r="BJ60" i="146" s="1"/>
  <c r="BK60" i="146" s="1"/>
  <c r="BL60" i="146" s="1"/>
  <c r="D60" i="146"/>
  <c r="F60" i="145"/>
  <c r="G60" i="145" s="1"/>
  <c r="H60" i="145" s="1"/>
  <c r="I60" i="145" s="1"/>
  <c r="J60" i="145" s="1"/>
  <c r="K60" i="145" s="1"/>
  <c r="L60" i="145" s="1"/>
  <c r="M60" i="145" s="1"/>
  <c r="N60" i="145" s="1"/>
  <c r="O60" i="145" s="1"/>
  <c r="P60" i="145" s="1"/>
  <c r="Q60" i="145" s="1"/>
  <c r="R60" i="145" s="1"/>
  <c r="S60" i="145" s="1"/>
  <c r="T60" i="145" s="1"/>
  <c r="U60" i="145" s="1"/>
  <c r="V60" i="145" s="1"/>
  <c r="W60" i="145" s="1"/>
  <c r="X60" i="145" s="1"/>
  <c r="Y60" i="145" s="1"/>
  <c r="Z60" i="145" s="1"/>
  <c r="AA60" i="145" s="1"/>
  <c r="AB60" i="145" s="1"/>
  <c r="AC60" i="145" s="1"/>
  <c r="AD60" i="145" s="1"/>
  <c r="AE60" i="145" s="1"/>
  <c r="AF60" i="145" s="1"/>
  <c r="AG60" i="145" s="1"/>
  <c r="AH60" i="145" s="1"/>
  <c r="AI60" i="145" s="1"/>
  <c r="AJ60" i="145" s="1"/>
  <c r="AK60" i="145" s="1"/>
  <c r="AL60" i="145" s="1"/>
  <c r="AM60" i="145" s="1"/>
  <c r="AN60" i="145" s="1"/>
  <c r="AO60" i="145" s="1"/>
  <c r="AP60" i="145" s="1"/>
  <c r="AQ60" i="145" s="1"/>
  <c r="AR60" i="145" s="1"/>
  <c r="AS60" i="145" s="1"/>
  <c r="AT60" i="145" s="1"/>
  <c r="AU60" i="145" s="1"/>
  <c r="AV60" i="145" s="1"/>
  <c r="AW60" i="145" s="1"/>
  <c r="AX60" i="145" s="1"/>
  <c r="AY60" i="145" s="1"/>
  <c r="AZ60" i="145" s="1"/>
  <c r="BA60" i="145" s="1"/>
  <c r="BB60" i="145" s="1"/>
  <c r="BC60" i="145" s="1"/>
  <c r="BD60" i="145" s="1"/>
  <c r="BE60" i="145" s="1"/>
  <c r="BF60" i="145" s="1"/>
  <c r="BG60" i="145" s="1"/>
  <c r="BH60" i="145" s="1"/>
  <c r="BI60" i="145" s="1"/>
  <c r="BJ60" i="145" s="1"/>
  <c r="BK60" i="145" s="1"/>
  <c r="BL60" i="145" s="1"/>
  <c r="D60" i="145"/>
  <c r="F60" i="143"/>
  <c r="G60" i="143" s="1"/>
  <c r="H60" i="143" s="1"/>
  <c r="I60" i="143" s="1"/>
  <c r="J60" i="143" s="1"/>
  <c r="K60" i="143" s="1"/>
  <c r="L60" i="143" s="1"/>
  <c r="M60" i="143" s="1"/>
  <c r="N60" i="143" s="1"/>
  <c r="O60" i="143" s="1"/>
  <c r="P60" i="143" s="1"/>
  <c r="Q60" i="143" s="1"/>
  <c r="R60" i="143" s="1"/>
  <c r="S60" i="143" s="1"/>
  <c r="T60" i="143" s="1"/>
  <c r="U60" i="143" s="1"/>
  <c r="V60" i="143" s="1"/>
  <c r="W60" i="143" s="1"/>
  <c r="X60" i="143" s="1"/>
  <c r="Y60" i="143" s="1"/>
  <c r="Z60" i="143" s="1"/>
  <c r="AA60" i="143" s="1"/>
  <c r="AB60" i="143" s="1"/>
  <c r="AC60" i="143" s="1"/>
  <c r="AD60" i="143" s="1"/>
  <c r="AE60" i="143" s="1"/>
  <c r="AF60" i="143" s="1"/>
  <c r="AG60" i="143" s="1"/>
  <c r="AH60" i="143" s="1"/>
  <c r="AI60" i="143" s="1"/>
  <c r="AJ60" i="143" s="1"/>
  <c r="AK60" i="143" s="1"/>
  <c r="AL60" i="143" s="1"/>
  <c r="AM60" i="143" s="1"/>
  <c r="AN60" i="143" s="1"/>
  <c r="AO60" i="143" s="1"/>
  <c r="AP60" i="143" s="1"/>
  <c r="AQ60" i="143" s="1"/>
  <c r="AR60" i="143" s="1"/>
  <c r="AS60" i="143" s="1"/>
  <c r="AT60" i="143" s="1"/>
  <c r="AU60" i="143" s="1"/>
  <c r="AV60" i="143" s="1"/>
  <c r="AW60" i="143" s="1"/>
  <c r="AX60" i="143" s="1"/>
  <c r="AY60" i="143" s="1"/>
  <c r="AZ60" i="143" s="1"/>
  <c r="BA60" i="143" s="1"/>
  <c r="BB60" i="143" s="1"/>
  <c r="BC60" i="143" s="1"/>
  <c r="BD60" i="143" s="1"/>
  <c r="BE60" i="143" s="1"/>
  <c r="BF60" i="143" s="1"/>
  <c r="BG60" i="143" s="1"/>
  <c r="BH60" i="143" s="1"/>
  <c r="BI60" i="143" s="1"/>
  <c r="BJ60" i="143" s="1"/>
  <c r="BK60" i="143" s="1"/>
  <c r="BL60" i="143" s="1"/>
  <c r="D60" i="143"/>
  <c r="F60" i="142"/>
  <c r="G60" i="142" s="1"/>
  <c r="H60" i="142" s="1"/>
  <c r="I60" i="142" s="1"/>
  <c r="J60" i="142" s="1"/>
  <c r="K60" i="142" s="1"/>
  <c r="L60" i="142" s="1"/>
  <c r="M60" i="142" s="1"/>
  <c r="N60" i="142" s="1"/>
  <c r="O60" i="142" s="1"/>
  <c r="P60" i="142" s="1"/>
  <c r="Q60" i="142" s="1"/>
  <c r="R60" i="142" s="1"/>
  <c r="S60" i="142" s="1"/>
  <c r="T60" i="142" s="1"/>
  <c r="U60" i="142" s="1"/>
  <c r="V60" i="142" s="1"/>
  <c r="W60" i="142" s="1"/>
  <c r="X60" i="142" s="1"/>
  <c r="Y60" i="142" s="1"/>
  <c r="Z60" i="142" s="1"/>
  <c r="AA60" i="142" s="1"/>
  <c r="AB60" i="142" s="1"/>
  <c r="AC60" i="142" s="1"/>
  <c r="AD60" i="142" s="1"/>
  <c r="AE60" i="142" s="1"/>
  <c r="AF60" i="142" s="1"/>
  <c r="AG60" i="142" s="1"/>
  <c r="AH60" i="142" s="1"/>
  <c r="AI60" i="142" s="1"/>
  <c r="AJ60" i="142" s="1"/>
  <c r="AK60" i="142" s="1"/>
  <c r="AL60" i="142" s="1"/>
  <c r="AM60" i="142" s="1"/>
  <c r="AN60" i="142" s="1"/>
  <c r="AO60" i="142" s="1"/>
  <c r="AP60" i="142" s="1"/>
  <c r="AQ60" i="142" s="1"/>
  <c r="AR60" i="142" s="1"/>
  <c r="AS60" i="142" s="1"/>
  <c r="AT60" i="142" s="1"/>
  <c r="AU60" i="142" s="1"/>
  <c r="AV60" i="142" s="1"/>
  <c r="AW60" i="142" s="1"/>
  <c r="AX60" i="142" s="1"/>
  <c r="AY60" i="142" s="1"/>
  <c r="AZ60" i="142" s="1"/>
  <c r="BA60" i="142" s="1"/>
  <c r="BB60" i="142" s="1"/>
  <c r="BC60" i="142" s="1"/>
  <c r="BD60" i="142" s="1"/>
  <c r="BE60" i="142" s="1"/>
  <c r="BF60" i="142" s="1"/>
  <c r="BG60" i="142" s="1"/>
  <c r="BH60" i="142" s="1"/>
  <c r="BI60" i="142" s="1"/>
  <c r="BJ60" i="142" s="1"/>
  <c r="BK60" i="142" s="1"/>
  <c r="BL60" i="142" s="1"/>
  <c r="D60" i="142"/>
  <c r="F60" i="140"/>
  <c r="G60" i="140" s="1"/>
  <c r="H60" i="140" s="1"/>
  <c r="I60" i="140" s="1"/>
  <c r="J60" i="140" s="1"/>
  <c r="K60" i="140" s="1"/>
  <c r="L60" i="140" s="1"/>
  <c r="M60" i="140" s="1"/>
  <c r="N60" i="140" s="1"/>
  <c r="O60" i="140" s="1"/>
  <c r="P60" i="140" s="1"/>
  <c r="Q60" i="140" s="1"/>
  <c r="R60" i="140" s="1"/>
  <c r="S60" i="140" s="1"/>
  <c r="T60" i="140" s="1"/>
  <c r="U60" i="140" s="1"/>
  <c r="V60" i="140" s="1"/>
  <c r="W60" i="140" s="1"/>
  <c r="X60" i="140" s="1"/>
  <c r="Y60" i="140" s="1"/>
  <c r="Z60" i="140" s="1"/>
  <c r="AA60" i="140" s="1"/>
  <c r="AB60" i="140" s="1"/>
  <c r="AC60" i="140" s="1"/>
  <c r="AD60" i="140" s="1"/>
  <c r="AE60" i="140" s="1"/>
  <c r="AF60" i="140" s="1"/>
  <c r="AG60" i="140" s="1"/>
  <c r="AH60" i="140" s="1"/>
  <c r="AI60" i="140" s="1"/>
  <c r="AJ60" i="140" s="1"/>
  <c r="AK60" i="140" s="1"/>
  <c r="AL60" i="140" s="1"/>
  <c r="AM60" i="140" s="1"/>
  <c r="AN60" i="140" s="1"/>
  <c r="AO60" i="140" s="1"/>
  <c r="AP60" i="140" s="1"/>
  <c r="AQ60" i="140" s="1"/>
  <c r="AR60" i="140" s="1"/>
  <c r="AS60" i="140" s="1"/>
  <c r="AT60" i="140" s="1"/>
  <c r="AU60" i="140" s="1"/>
  <c r="AV60" i="140" s="1"/>
  <c r="AW60" i="140" s="1"/>
  <c r="AX60" i="140" s="1"/>
  <c r="AY60" i="140" s="1"/>
  <c r="AZ60" i="140" s="1"/>
  <c r="BA60" i="140" s="1"/>
  <c r="BB60" i="140" s="1"/>
  <c r="BC60" i="140" s="1"/>
  <c r="BD60" i="140" s="1"/>
  <c r="BE60" i="140" s="1"/>
  <c r="BF60" i="140" s="1"/>
  <c r="BG60" i="140" s="1"/>
  <c r="BH60" i="140" s="1"/>
  <c r="BI60" i="140" s="1"/>
  <c r="BJ60" i="140" s="1"/>
  <c r="BK60" i="140" s="1"/>
  <c r="BL60" i="140" s="1"/>
  <c r="D60" i="140"/>
  <c r="F60" i="139"/>
  <c r="G60" i="139" s="1"/>
  <c r="H60" i="139" s="1"/>
  <c r="I60" i="139" s="1"/>
  <c r="J60" i="139" s="1"/>
  <c r="K60" i="139" s="1"/>
  <c r="L60" i="139" s="1"/>
  <c r="M60" i="139" s="1"/>
  <c r="N60" i="139" s="1"/>
  <c r="O60" i="139" s="1"/>
  <c r="P60" i="139" s="1"/>
  <c r="Q60" i="139" s="1"/>
  <c r="R60" i="139" s="1"/>
  <c r="S60" i="139" s="1"/>
  <c r="T60" i="139" s="1"/>
  <c r="U60" i="139" s="1"/>
  <c r="V60" i="139" s="1"/>
  <c r="W60" i="139" s="1"/>
  <c r="X60" i="139" s="1"/>
  <c r="Y60" i="139" s="1"/>
  <c r="Z60" i="139" s="1"/>
  <c r="AA60" i="139" s="1"/>
  <c r="AB60" i="139" s="1"/>
  <c r="AC60" i="139" s="1"/>
  <c r="AD60" i="139" s="1"/>
  <c r="AE60" i="139" s="1"/>
  <c r="AF60" i="139" s="1"/>
  <c r="AG60" i="139" s="1"/>
  <c r="AH60" i="139" s="1"/>
  <c r="AI60" i="139" s="1"/>
  <c r="AJ60" i="139" s="1"/>
  <c r="AK60" i="139" s="1"/>
  <c r="AL60" i="139" s="1"/>
  <c r="AM60" i="139" s="1"/>
  <c r="AN60" i="139" s="1"/>
  <c r="AO60" i="139" s="1"/>
  <c r="AP60" i="139" s="1"/>
  <c r="AQ60" i="139" s="1"/>
  <c r="AR60" i="139" s="1"/>
  <c r="AS60" i="139" s="1"/>
  <c r="AT60" i="139" s="1"/>
  <c r="AU60" i="139" s="1"/>
  <c r="AV60" i="139" s="1"/>
  <c r="AW60" i="139" s="1"/>
  <c r="AX60" i="139" s="1"/>
  <c r="AY60" i="139" s="1"/>
  <c r="AZ60" i="139" s="1"/>
  <c r="BA60" i="139" s="1"/>
  <c r="BB60" i="139" s="1"/>
  <c r="BC60" i="139" s="1"/>
  <c r="BD60" i="139" s="1"/>
  <c r="BE60" i="139" s="1"/>
  <c r="BF60" i="139" s="1"/>
  <c r="BG60" i="139" s="1"/>
  <c r="BH60" i="139" s="1"/>
  <c r="BI60" i="139" s="1"/>
  <c r="BJ60" i="139" s="1"/>
  <c r="BK60" i="139" s="1"/>
  <c r="BL60" i="139" s="1"/>
  <c r="D60" i="139"/>
  <c r="F60" i="137"/>
  <c r="G60" i="137" s="1"/>
  <c r="H60" i="137" s="1"/>
  <c r="I60" i="137" s="1"/>
  <c r="J60" i="137" s="1"/>
  <c r="K60" i="137" s="1"/>
  <c r="L60" i="137" s="1"/>
  <c r="M60" i="137" s="1"/>
  <c r="N60" i="137" s="1"/>
  <c r="O60" i="137" s="1"/>
  <c r="P60" i="137" s="1"/>
  <c r="Q60" i="137" s="1"/>
  <c r="R60" i="137" s="1"/>
  <c r="S60" i="137" s="1"/>
  <c r="T60" i="137" s="1"/>
  <c r="U60" i="137" s="1"/>
  <c r="V60" i="137" s="1"/>
  <c r="W60" i="137" s="1"/>
  <c r="X60" i="137" s="1"/>
  <c r="Y60" i="137" s="1"/>
  <c r="Z60" i="137" s="1"/>
  <c r="AA60" i="137" s="1"/>
  <c r="AB60" i="137" s="1"/>
  <c r="AC60" i="137" s="1"/>
  <c r="AD60" i="137" s="1"/>
  <c r="AE60" i="137" s="1"/>
  <c r="AF60" i="137" s="1"/>
  <c r="AG60" i="137" s="1"/>
  <c r="AH60" i="137" s="1"/>
  <c r="AI60" i="137" s="1"/>
  <c r="AJ60" i="137" s="1"/>
  <c r="AK60" i="137" s="1"/>
  <c r="AL60" i="137" s="1"/>
  <c r="AM60" i="137" s="1"/>
  <c r="AN60" i="137" s="1"/>
  <c r="AO60" i="137" s="1"/>
  <c r="AP60" i="137" s="1"/>
  <c r="AQ60" i="137" s="1"/>
  <c r="AR60" i="137" s="1"/>
  <c r="AS60" i="137" s="1"/>
  <c r="AT60" i="137" s="1"/>
  <c r="AU60" i="137" s="1"/>
  <c r="AV60" i="137" s="1"/>
  <c r="AW60" i="137" s="1"/>
  <c r="AX60" i="137" s="1"/>
  <c r="AY60" i="137" s="1"/>
  <c r="AZ60" i="137" s="1"/>
  <c r="BA60" i="137" s="1"/>
  <c r="BB60" i="137" s="1"/>
  <c r="BC60" i="137" s="1"/>
  <c r="BD60" i="137" s="1"/>
  <c r="BE60" i="137" s="1"/>
  <c r="BF60" i="137" s="1"/>
  <c r="BG60" i="137" s="1"/>
  <c r="BH60" i="137" s="1"/>
  <c r="BI60" i="137" s="1"/>
  <c r="BJ60" i="137" s="1"/>
  <c r="BK60" i="137" s="1"/>
  <c r="BL60" i="137" s="1"/>
  <c r="D60" i="137"/>
  <c r="F60" i="136"/>
  <c r="G60" i="136" s="1"/>
  <c r="H60" i="136" s="1"/>
  <c r="I60" i="136" s="1"/>
  <c r="J60" i="136" s="1"/>
  <c r="K60" i="136" s="1"/>
  <c r="L60" i="136" s="1"/>
  <c r="M60" i="136" s="1"/>
  <c r="N60" i="136" s="1"/>
  <c r="O60" i="136" s="1"/>
  <c r="P60" i="136" s="1"/>
  <c r="Q60" i="136" s="1"/>
  <c r="R60" i="136" s="1"/>
  <c r="S60" i="136" s="1"/>
  <c r="T60" i="136" s="1"/>
  <c r="U60" i="136" s="1"/>
  <c r="V60" i="136" s="1"/>
  <c r="W60" i="136" s="1"/>
  <c r="X60" i="136" s="1"/>
  <c r="Y60" i="136" s="1"/>
  <c r="Z60" i="136" s="1"/>
  <c r="AA60" i="136" s="1"/>
  <c r="AB60" i="136" s="1"/>
  <c r="AC60" i="136" s="1"/>
  <c r="AD60" i="136" s="1"/>
  <c r="AE60" i="136" s="1"/>
  <c r="AF60" i="136" s="1"/>
  <c r="AG60" i="136" s="1"/>
  <c r="AH60" i="136" s="1"/>
  <c r="AI60" i="136" s="1"/>
  <c r="AJ60" i="136" s="1"/>
  <c r="AK60" i="136" s="1"/>
  <c r="AL60" i="136" s="1"/>
  <c r="AM60" i="136" s="1"/>
  <c r="AN60" i="136" s="1"/>
  <c r="AO60" i="136" s="1"/>
  <c r="AP60" i="136" s="1"/>
  <c r="AQ60" i="136" s="1"/>
  <c r="AR60" i="136" s="1"/>
  <c r="AS60" i="136" s="1"/>
  <c r="AT60" i="136" s="1"/>
  <c r="AU60" i="136" s="1"/>
  <c r="AV60" i="136" s="1"/>
  <c r="AW60" i="136" s="1"/>
  <c r="AX60" i="136" s="1"/>
  <c r="AY60" i="136" s="1"/>
  <c r="AZ60" i="136" s="1"/>
  <c r="BA60" i="136" s="1"/>
  <c r="BB60" i="136" s="1"/>
  <c r="BC60" i="136" s="1"/>
  <c r="BD60" i="136" s="1"/>
  <c r="BE60" i="136" s="1"/>
  <c r="BF60" i="136" s="1"/>
  <c r="BG60" i="136" s="1"/>
  <c r="BH60" i="136" s="1"/>
  <c r="BI60" i="136" s="1"/>
  <c r="BJ60" i="136" s="1"/>
  <c r="BK60" i="136" s="1"/>
  <c r="BL60" i="136" s="1"/>
  <c r="D60" i="136"/>
  <c r="F60" i="134"/>
  <c r="G60" i="134" s="1"/>
  <c r="H60" i="134" s="1"/>
  <c r="I60" i="134" s="1"/>
  <c r="J60" i="134" s="1"/>
  <c r="K60" i="134" s="1"/>
  <c r="L60" i="134" s="1"/>
  <c r="M60" i="134" s="1"/>
  <c r="N60" i="134" s="1"/>
  <c r="O60" i="134" s="1"/>
  <c r="P60" i="134" s="1"/>
  <c r="Q60" i="134" s="1"/>
  <c r="R60" i="134" s="1"/>
  <c r="S60" i="134" s="1"/>
  <c r="T60" i="134" s="1"/>
  <c r="U60" i="134" s="1"/>
  <c r="V60" i="134" s="1"/>
  <c r="W60" i="134" s="1"/>
  <c r="X60" i="134" s="1"/>
  <c r="Y60" i="134" s="1"/>
  <c r="Z60" i="134" s="1"/>
  <c r="AA60" i="134" s="1"/>
  <c r="AB60" i="134" s="1"/>
  <c r="AC60" i="134" s="1"/>
  <c r="AD60" i="134" s="1"/>
  <c r="AE60" i="134" s="1"/>
  <c r="AF60" i="134" s="1"/>
  <c r="AG60" i="134" s="1"/>
  <c r="AH60" i="134" s="1"/>
  <c r="AI60" i="134" s="1"/>
  <c r="AJ60" i="134" s="1"/>
  <c r="AK60" i="134" s="1"/>
  <c r="AL60" i="134" s="1"/>
  <c r="AM60" i="134" s="1"/>
  <c r="AN60" i="134" s="1"/>
  <c r="AO60" i="134" s="1"/>
  <c r="AP60" i="134" s="1"/>
  <c r="AQ60" i="134" s="1"/>
  <c r="AR60" i="134" s="1"/>
  <c r="AS60" i="134" s="1"/>
  <c r="AT60" i="134" s="1"/>
  <c r="AU60" i="134" s="1"/>
  <c r="AV60" i="134" s="1"/>
  <c r="AW60" i="134" s="1"/>
  <c r="AX60" i="134" s="1"/>
  <c r="AY60" i="134" s="1"/>
  <c r="AZ60" i="134" s="1"/>
  <c r="BA60" i="134" s="1"/>
  <c r="BB60" i="134" s="1"/>
  <c r="BC60" i="134" s="1"/>
  <c r="BD60" i="134" s="1"/>
  <c r="BE60" i="134" s="1"/>
  <c r="BF60" i="134" s="1"/>
  <c r="BG60" i="134" s="1"/>
  <c r="BH60" i="134" s="1"/>
  <c r="BI60" i="134" s="1"/>
  <c r="BJ60" i="134" s="1"/>
  <c r="BK60" i="134" s="1"/>
  <c r="BL60" i="134" s="1"/>
  <c r="D60" i="134"/>
  <c r="F60" i="133"/>
  <c r="G60" i="133" s="1"/>
  <c r="H60" i="133" s="1"/>
  <c r="I60" i="133" s="1"/>
  <c r="J60" i="133" s="1"/>
  <c r="K60" i="133" s="1"/>
  <c r="L60" i="133" s="1"/>
  <c r="M60" i="133" s="1"/>
  <c r="N60" i="133" s="1"/>
  <c r="O60" i="133" s="1"/>
  <c r="P60" i="133" s="1"/>
  <c r="Q60" i="133" s="1"/>
  <c r="R60" i="133" s="1"/>
  <c r="S60" i="133" s="1"/>
  <c r="T60" i="133" s="1"/>
  <c r="U60" i="133" s="1"/>
  <c r="V60" i="133" s="1"/>
  <c r="W60" i="133" s="1"/>
  <c r="X60" i="133" s="1"/>
  <c r="Y60" i="133" s="1"/>
  <c r="Z60" i="133" s="1"/>
  <c r="AA60" i="133" s="1"/>
  <c r="AB60" i="133" s="1"/>
  <c r="AC60" i="133" s="1"/>
  <c r="AD60" i="133" s="1"/>
  <c r="AE60" i="133" s="1"/>
  <c r="AF60" i="133" s="1"/>
  <c r="AG60" i="133" s="1"/>
  <c r="AH60" i="133" s="1"/>
  <c r="AI60" i="133" s="1"/>
  <c r="AJ60" i="133" s="1"/>
  <c r="AK60" i="133" s="1"/>
  <c r="AL60" i="133" s="1"/>
  <c r="AM60" i="133" s="1"/>
  <c r="AN60" i="133" s="1"/>
  <c r="AO60" i="133" s="1"/>
  <c r="AP60" i="133" s="1"/>
  <c r="AQ60" i="133" s="1"/>
  <c r="AR60" i="133" s="1"/>
  <c r="AS60" i="133" s="1"/>
  <c r="AT60" i="133" s="1"/>
  <c r="AU60" i="133" s="1"/>
  <c r="AV60" i="133" s="1"/>
  <c r="AW60" i="133" s="1"/>
  <c r="AX60" i="133" s="1"/>
  <c r="AY60" i="133" s="1"/>
  <c r="AZ60" i="133" s="1"/>
  <c r="BA60" i="133" s="1"/>
  <c r="BB60" i="133" s="1"/>
  <c r="BC60" i="133" s="1"/>
  <c r="BD60" i="133" s="1"/>
  <c r="BE60" i="133" s="1"/>
  <c r="BF60" i="133" s="1"/>
  <c r="BG60" i="133" s="1"/>
  <c r="BH60" i="133" s="1"/>
  <c r="BI60" i="133" s="1"/>
  <c r="BJ60" i="133" s="1"/>
  <c r="BK60" i="133" s="1"/>
  <c r="BL60" i="133" s="1"/>
  <c r="D60" i="133"/>
  <c r="F60" i="131"/>
  <c r="G60" i="131" s="1"/>
  <c r="H60" i="131" s="1"/>
  <c r="I60" i="131" s="1"/>
  <c r="J60" i="131" s="1"/>
  <c r="K60" i="131" s="1"/>
  <c r="L60" i="131" s="1"/>
  <c r="M60" i="131" s="1"/>
  <c r="N60" i="131" s="1"/>
  <c r="O60" i="131" s="1"/>
  <c r="P60" i="131" s="1"/>
  <c r="Q60" i="131" s="1"/>
  <c r="R60" i="131" s="1"/>
  <c r="S60" i="131" s="1"/>
  <c r="T60" i="131" s="1"/>
  <c r="U60" i="131" s="1"/>
  <c r="V60" i="131" s="1"/>
  <c r="W60" i="131" s="1"/>
  <c r="X60" i="131" s="1"/>
  <c r="Y60" i="131" s="1"/>
  <c r="Z60" i="131" s="1"/>
  <c r="AA60" i="131" s="1"/>
  <c r="AB60" i="131" s="1"/>
  <c r="AC60" i="131" s="1"/>
  <c r="AD60" i="131" s="1"/>
  <c r="AE60" i="131" s="1"/>
  <c r="AF60" i="131" s="1"/>
  <c r="AG60" i="131" s="1"/>
  <c r="AH60" i="131" s="1"/>
  <c r="AI60" i="131" s="1"/>
  <c r="AJ60" i="131" s="1"/>
  <c r="AK60" i="131" s="1"/>
  <c r="AL60" i="131" s="1"/>
  <c r="AM60" i="131" s="1"/>
  <c r="AN60" i="131" s="1"/>
  <c r="AO60" i="131" s="1"/>
  <c r="AP60" i="131" s="1"/>
  <c r="AQ60" i="131" s="1"/>
  <c r="AR60" i="131" s="1"/>
  <c r="AS60" i="131" s="1"/>
  <c r="AT60" i="131" s="1"/>
  <c r="AU60" i="131" s="1"/>
  <c r="AV60" i="131" s="1"/>
  <c r="AW60" i="131" s="1"/>
  <c r="AX60" i="131" s="1"/>
  <c r="AY60" i="131" s="1"/>
  <c r="AZ60" i="131" s="1"/>
  <c r="BA60" i="131" s="1"/>
  <c r="BB60" i="131" s="1"/>
  <c r="BC60" i="131" s="1"/>
  <c r="BD60" i="131" s="1"/>
  <c r="BE60" i="131" s="1"/>
  <c r="BF60" i="131" s="1"/>
  <c r="BG60" i="131" s="1"/>
  <c r="BH60" i="131" s="1"/>
  <c r="BI60" i="131" s="1"/>
  <c r="BJ60" i="131" s="1"/>
  <c r="BK60" i="131" s="1"/>
  <c r="BL60" i="131" s="1"/>
  <c r="D60" i="131"/>
  <c r="F60" i="130"/>
  <c r="G60" i="130" s="1"/>
  <c r="H60" i="130" s="1"/>
  <c r="I60" i="130" s="1"/>
  <c r="J60" i="130" s="1"/>
  <c r="K60" i="130" s="1"/>
  <c r="L60" i="130" s="1"/>
  <c r="M60" i="130" s="1"/>
  <c r="N60" i="130" s="1"/>
  <c r="O60" i="130" s="1"/>
  <c r="P60" i="130" s="1"/>
  <c r="Q60" i="130" s="1"/>
  <c r="R60" i="130" s="1"/>
  <c r="S60" i="130" s="1"/>
  <c r="T60" i="130" s="1"/>
  <c r="U60" i="130" s="1"/>
  <c r="V60" i="130" s="1"/>
  <c r="W60" i="130" s="1"/>
  <c r="X60" i="130" s="1"/>
  <c r="Y60" i="130" s="1"/>
  <c r="Z60" i="130" s="1"/>
  <c r="AA60" i="130" s="1"/>
  <c r="AB60" i="130" s="1"/>
  <c r="AC60" i="130" s="1"/>
  <c r="AD60" i="130" s="1"/>
  <c r="AE60" i="130" s="1"/>
  <c r="AF60" i="130" s="1"/>
  <c r="AG60" i="130" s="1"/>
  <c r="AH60" i="130" s="1"/>
  <c r="AI60" i="130" s="1"/>
  <c r="AJ60" i="130" s="1"/>
  <c r="AK60" i="130" s="1"/>
  <c r="AL60" i="130" s="1"/>
  <c r="AM60" i="130" s="1"/>
  <c r="AN60" i="130" s="1"/>
  <c r="AO60" i="130" s="1"/>
  <c r="AP60" i="130" s="1"/>
  <c r="AQ60" i="130" s="1"/>
  <c r="AR60" i="130" s="1"/>
  <c r="AS60" i="130" s="1"/>
  <c r="AT60" i="130" s="1"/>
  <c r="AU60" i="130" s="1"/>
  <c r="AV60" i="130" s="1"/>
  <c r="AW60" i="130" s="1"/>
  <c r="AX60" i="130" s="1"/>
  <c r="AY60" i="130" s="1"/>
  <c r="AZ60" i="130" s="1"/>
  <c r="BA60" i="130" s="1"/>
  <c r="BB60" i="130" s="1"/>
  <c r="BC60" i="130" s="1"/>
  <c r="BD60" i="130" s="1"/>
  <c r="BE60" i="130" s="1"/>
  <c r="BF60" i="130" s="1"/>
  <c r="BG60" i="130" s="1"/>
  <c r="BH60" i="130" s="1"/>
  <c r="BI60" i="130" s="1"/>
  <c r="BJ60" i="130" s="1"/>
  <c r="BK60" i="130" s="1"/>
  <c r="BL60" i="130" s="1"/>
  <c r="D60" i="130"/>
  <c r="F60" i="129"/>
  <c r="G60" i="129" s="1"/>
  <c r="H60" i="129" s="1"/>
  <c r="I60" i="129" s="1"/>
  <c r="J60" i="129" s="1"/>
  <c r="K60" i="129" s="1"/>
  <c r="L60" i="129" s="1"/>
  <c r="M60" i="129" s="1"/>
  <c r="N60" i="129" s="1"/>
  <c r="O60" i="129" s="1"/>
  <c r="P60" i="129" s="1"/>
  <c r="Q60" i="129" s="1"/>
  <c r="R60" i="129" s="1"/>
  <c r="S60" i="129" s="1"/>
  <c r="T60" i="129" s="1"/>
  <c r="U60" i="129" s="1"/>
  <c r="V60" i="129" s="1"/>
  <c r="W60" i="129" s="1"/>
  <c r="X60" i="129" s="1"/>
  <c r="Y60" i="129" s="1"/>
  <c r="Z60" i="129" s="1"/>
  <c r="AA60" i="129" s="1"/>
  <c r="AB60" i="129" s="1"/>
  <c r="AC60" i="129" s="1"/>
  <c r="AD60" i="129" s="1"/>
  <c r="AE60" i="129" s="1"/>
  <c r="AF60" i="129" s="1"/>
  <c r="AG60" i="129" s="1"/>
  <c r="AH60" i="129" s="1"/>
  <c r="AI60" i="129" s="1"/>
  <c r="AJ60" i="129" s="1"/>
  <c r="AK60" i="129" s="1"/>
  <c r="AL60" i="129" s="1"/>
  <c r="AM60" i="129" s="1"/>
  <c r="AN60" i="129" s="1"/>
  <c r="AO60" i="129" s="1"/>
  <c r="AP60" i="129" s="1"/>
  <c r="AQ60" i="129" s="1"/>
  <c r="AR60" i="129" s="1"/>
  <c r="AS60" i="129" s="1"/>
  <c r="AT60" i="129" s="1"/>
  <c r="AU60" i="129" s="1"/>
  <c r="AV60" i="129" s="1"/>
  <c r="AW60" i="129" s="1"/>
  <c r="AX60" i="129" s="1"/>
  <c r="AY60" i="129" s="1"/>
  <c r="AZ60" i="129" s="1"/>
  <c r="BA60" i="129" s="1"/>
  <c r="BB60" i="129" s="1"/>
  <c r="BC60" i="129" s="1"/>
  <c r="BD60" i="129" s="1"/>
  <c r="BE60" i="129" s="1"/>
  <c r="BF60" i="129" s="1"/>
  <c r="BG60" i="129" s="1"/>
  <c r="BH60" i="129" s="1"/>
  <c r="BI60" i="129" s="1"/>
  <c r="BJ60" i="129" s="1"/>
  <c r="BK60" i="129" s="1"/>
  <c r="BL60" i="129" s="1"/>
  <c r="D60" i="129"/>
  <c r="F60" i="128"/>
  <c r="G60" i="128" s="1"/>
  <c r="H60" i="128" s="1"/>
  <c r="I60" i="128" s="1"/>
  <c r="J60" i="128" s="1"/>
  <c r="K60" i="128" s="1"/>
  <c r="L60" i="128" s="1"/>
  <c r="M60" i="128" s="1"/>
  <c r="N60" i="128" s="1"/>
  <c r="O60" i="128" s="1"/>
  <c r="P60" i="128" s="1"/>
  <c r="Q60" i="128" s="1"/>
  <c r="R60" i="128" s="1"/>
  <c r="S60" i="128" s="1"/>
  <c r="T60" i="128" s="1"/>
  <c r="U60" i="128" s="1"/>
  <c r="V60" i="128" s="1"/>
  <c r="W60" i="128" s="1"/>
  <c r="X60" i="128" s="1"/>
  <c r="Y60" i="128" s="1"/>
  <c r="Z60" i="128" s="1"/>
  <c r="AA60" i="128" s="1"/>
  <c r="AB60" i="128" s="1"/>
  <c r="AC60" i="128" s="1"/>
  <c r="AD60" i="128" s="1"/>
  <c r="AE60" i="128" s="1"/>
  <c r="AF60" i="128" s="1"/>
  <c r="AG60" i="128" s="1"/>
  <c r="AH60" i="128" s="1"/>
  <c r="AI60" i="128" s="1"/>
  <c r="AJ60" i="128" s="1"/>
  <c r="AK60" i="128" s="1"/>
  <c r="AL60" i="128" s="1"/>
  <c r="AM60" i="128" s="1"/>
  <c r="AN60" i="128" s="1"/>
  <c r="AO60" i="128" s="1"/>
  <c r="AP60" i="128" s="1"/>
  <c r="AQ60" i="128" s="1"/>
  <c r="AR60" i="128" s="1"/>
  <c r="AS60" i="128" s="1"/>
  <c r="AT60" i="128" s="1"/>
  <c r="AU60" i="128" s="1"/>
  <c r="AV60" i="128" s="1"/>
  <c r="AW60" i="128" s="1"/>
  <c r="AX60" i="128" s="1"/>
  <c r="AY60" i="128" s="1"/>
  <c r="AZ60" i="128" s="1"/>
  <c r="BA60" i="128" s="1"/>
  <c r="BB60" i="128" s="1"/>
  <c r="BC60" i="128" s="1"/>
  <c r="BD60" i="128" s="1"/>
  <c r="BE60" i="128" s="1"/>
  <c r="BF60" i="128" s="1"/>
  <c r="BG60" i="128" s="1"/>
  <c r="BH60" i="128" s="1"/>
  <c r="BI60" i="128" s="1"/>
  <c r="BJ60" i="128" s="1"/>
  <c r="BK60" i="128" s="1"/>
  <c r="BL60" i="128" s="1"/>
  <c r="D60" i="128"/>
  <c r="F60" i="126"/>
  <c r="G60" i="126" s="1"/>
  <c r="H60" i="126" s="1"/>
  <c r="I60" i="126" s="1"/>
  <c r="J60" i="126" s="1"/>
  <c r="K60" i="126" s="1"/>
  <c r="L60" i="126" s="1"/>
  <c r="M60" i="126" s="1"/>
  <c r="N60" i="126" s="1"/>
  <c r="O60" i="126" s="1"/>
  <c r="P60" i="126" s="1"/>
  <c r="Q60" i="126" s="1"/>
  <c r="R60" i="126" s="1"/>
  <c r="S60" i="126" s="1"/>
  <c r="T60" i="126" s="1"/>
  <c r="U60" i="126" s="1"/>
  <c r="V60" i="126" s="1"/>
  <c r="W60" i="126" s="1"/>
  <c r="X60" i="126" s="1"/>
  <c r="Y60" i="126" s="1"/>
  <c r="Z60" i="126" s="1"/>
  <c r="AA60" i="126" s="1"/>
  <c r="AB60" i="126" s="1"/>
  <c r="AC60" i="126" s="1"/>
  <c r="AD60" i="126" s="1"/>
  <c r="AE60" i="126" s="1"/>
  <c r="AF60" i="126" s="1"/>
  <c r="AG60" i="126" s="1"/>
  <c r="AH60" i="126" s="1"/>
  <c r="AI60" i="126" s="1"/>
  <c r="AJ60" i="126" s="1"/>
  <c r="AK60" i="126" s="1"/>
  <c r="AL60" i="126" s="1"/>
  <c r="AM60" i="126" s="1"/>
  <c r="AN60" i="126" s="1"/>
  <c r="AO60" i="126" s="1"/>
  <c r="AP60" i="126" s="1"/>
  <c r="AQ60" i="126" s="1"/>
  <c r="AR60" i="126" s="1"/>
  <c r="AS60" i="126" s="1"/>
  <c r="AT60" i="126" s="1"/>
  <c r="AU60" i="126" s="1"/>
  <c r="AV60" i="126" s="1"/>
  <c r="AW60" i="126" s="1"/>
  <c r="AX60" i="126" s="1"/>
  <c r="AY60" i="126" s="1"/>
  <c r="AZ60" i="126" s="1"/>
  <c r="BA60" i="126" s="1"/>
  <c r="BB60" i="126" s="1"/>
  <c r="BC60" i="126" s="1"/>
  <c r="BD60" i="126" s="1"/>
  <c r="BE60" i="126" s="1"/>
  <c r="BF60" i="126" s="1"/>
  <c r="BG60" i="126" s="1"/>
  <c r="BH60" i="126" s="1"/>
  <c r="BI60" i="126" s="1"/>
  <c r="BJ60" i="126" s="1"/>
  <c r="BK60" i="126" s="1"/>
  <c r="BL60" i="126" s="1"/>
  <c r="D60" i="126"/>
  <c r="F60" i="125"/>
  <c r="G60" i="125" s="1"/>
  <c r="H60" i="125" s="1"/>
  <c r="I60" i="125" s="1"/>
  <c r="J60" i="125" s="1"/>
  <c r="K60" i="125" s="1"/>
  <c r="L60" i="125" s="1"/>
  <c r="M60" i="125" s="1"/>
  <c r="N60" i="125" s="1"/>
  <c r="O60" i="125" s="1"/>
  <c r="P60" i="125" s="1"/>
  <c r="Q60" i="125" s="1"/>
  <c r="R60" i="125" s="1"/>
  <c r="S60" i="125" s="1"/>
  <c r="T60" i="125" s="1"/>
  <c r="U60" i="125" s="1"/>
  <c r="V60" i="125" s="1"/>
  <c r="W60" i="125" s="1"/>
  <c r="X60" i="125" s="1"/>
  <c r="Y60" i="125" s="1"/>
  <c r="Z60" i="125" s="1"/>
  <c r="AA60" i="125" s="1"/>
  <c r="AB60" i="125" s="1"/>
  <c r="AC60" i="125" s="1"/>
  <c r="AD60" i="125" s="1"/>
  <c r="AE60" i="125" s="1"/>
  <c r="AF60" i="125" s="1"/>
  <c r="AG60" i="125" s="1"/>
  <c r="AH60" i="125" s="1"/>
  <c r="AI60" i="125" s="1"/>
  <c r="AJ60" i="125" s="1"/>
  <c r="AK60" i="125" s="1"/>
  <c r="AL60" i="125" s="1"/>
  <c r="AM60" i="125" s="1"/>
  <c r="AN60" i="125" s="1"/>
  <c r="AO60" i="125" s="1"/>
  <c r="AP60" i="125" s="1"/>
  <c r="AQ60" i="125" s="1"/>
  <c r="AR60" i="125" s="1"/>
  <c r="AS60" i="125" s="1"/>
  <c r="AT60" i="125" s="1"/>
  <c r="AU60" i="125" s="1"/>
  <c r="AV60" i="125" s="1"/>
  <c r="AW60" i="125" s="1"/>
  <c r="AX60" i="125" s="1"/>
  <c r="AY60" i="125" s="1"/>
  <c r="AZ60" i="125" s="1"/>
  <c r="BA60" i="125" s="1"/>
  <c r="BB60" i="125" s="1"/>
  <c r="BC60" i="125" s="1"/>
  <c r="BD60" i="125" s="1"/>
  <c r="BE60" i="125" s="1"/>
  <c r="BF60" i="125" s="1"/>
  <c r="BG60" i="125" s="1"/>
  <c r="BH60" i="125" s="1"/>
  <c r="BI60" i="125" s="1"/>
  <c r="BJ60" i="125" s="1"/>
  <c r="BK60" i="125" s="1"/>
  <c r="BL60" i="125" s="1"/>
  <c r="D60" i="125"/>
  <c r="F60" i="123"/>
  <c r="G60" i="123" s="1"/>
  <c r="H60" i="123" s="1"/>
  <c r="I60" i="123" s="1"/>
  <c r="J60" i="123" s="1"/>
  <c r="K60" i="123" s="1"/>
  <c r="L60" i="123" s="1"/>
  <c r="M60" i="123" s="1"/>
  <c r="N60" i="123" s="1"/>
  <c r="O60" i="123" s="1"/>
  <c r="P60" i="123" s="1"/>
  <c r="Q60" i="123" s="1"/>
  <c r="R60" i="123" s="1"/>
  <c r="S60" i="123" s="1"/>
  <c r="T60" i="123" s="1"/>
  <c r="U60" i="123" s="1"/>
  <c r="V60" i="123" s="1"/>
  <c r="W60" i="123" s="1"/>
  <c r="X60" i="123" s="1"/>
  <c r="Y60" i="123" s="1"/>
  <c r="Z60" i="123" s="1"/>
  <c r="AA60" i="123" s="1"/>
  <c r="AB60" i="123" s="1"/>
  <c r="AC60" i="123" s="1"/>
  <c r="AD60" i="123" s="1"/>
  <c r="AE60" i="123" s="1"/>
  <c r="AF60" i="123" s="1"/>
  <c r="AG60" i="123" s="1"/>
  <c r="AH60" i="123" s="1"/>
  <c r="AI60" i="123" s="1"/>
  <c r="AJ60" i="123" s="1"/>
  <c r="AK60" i="123" s="1"/>
  <c r="AL60" i="123" s="1"/>
  <c r="AM60" i="123" s="1"/>
  <c r="AN60" i="123" s="1"/>
  <c r="AO60" i="123" s="1"/>
  <c r="AP60" i="123" s="1"/>
  <c r="AQ60" i="123" s="1"/>
  <c r="AR60" i="123" s="1"/>
  <c r="AS60" i="123" s="1"/>
  <c r="AT60" i="123" s="1"/>
  <c r="AU60" i="123" s="1"/>
  <c r="AV60" i="123" s="1"/>
  <c r="AW60" i="123" s="1"/>
  <c r="AX60" i="123" s="1"/>
  <c r="AY60" i="123" s="1"/>
  <c r="AZ60" i="123" s="1"/>
  <c r="BA60" i="123" s="1"/>
  <c r="BB60" i="123" s="1"/>
  <c r="BC60" i="123" s="1"/>
  <c r="BD60" i="123" s="1"/>
  <c r="BE60" i="123" s="1"/>
  <c r="BF60" i="123" s="1"/>
  <c r="BG60" i="123" s="1"/>
  <c r="BH60" i="123" s="1"/>
  <c r="BI60" i="123" s="1"/>
  <c r="BJ60" i="123" s="1"/>
  <c r="BK60" i="123" s="1"/>
  <c r="BL60" i="123" s="1"/>
  <c r="D60" i="123"/>
  <c r="F60" i="122"/>
  <c r="G60" i="122" s="1"/>
  <c r="H60" i="122" s="1"/>
  <c r="I60" i="122" s="1"/>
  <c r="J60" i="122" s="1"/>
  <c r="K60" i="122" s="1"/>
  <c r="L60" i="122" s="1"/>
  <c r="M60" i="122" s="1"/>
  <c r="N60" i="122" s="1"/>
  <c r="O60" i="122" s="1"/>
  <c r="P60" i="122" s="1"/>
  <c r="Q60" i="122" s="1"/>
  <c r="R60" i="122" s="1"/>
  <c r="S60" i="122" s="1"/>
  <c r="T60" i="122" s="1"/>
  <c r="U60" i="122" s="1"/>
  <c r="V60" i="122" s="1"/>
  <c r="W60" i="122" s="1"/>
  <c r="X60" i="122" s="1"/>
  <c r="Y60" i="122" s="1"/>
  <c r="Z60" i="122" s="1"/>
  <c r="AA60" i="122" s="1"/>
  <c r="AB60" i="122" s="1"/>
  <c r="AC60" i="122" s="1"/>
  <c r="AD60" i="122" s="1"/>
  <c r="AE60" i="122" s="1"/>
  <c r="AF60" i="122" s="1"/>
  <c r="AG60" i="122" s="1"/>
  <c r="AH60" i="122" s="1"/>
  <c r="AI60" i="122" s="1"/>
  <c r="AJ60" i="122" s="1"/>
  <c r="AK60" i="122" s="1"/>
  <c r="AL60" i="122" s="1"/>
  <c r="AM60" i="122" s="1"/>
  <c r="AN60" i="122" s="1"/>
  <c r="AO60" i="122" s="1"/>
  <c r="AP60" i="122" s="1"/>
  <c r="AQ60" i="122" s="1"/>
  <c r="AR60" i="122" s="1"/>
  <c r="AS60" i="122" s="1"/>
  <c r="AT60" i="122" s="1"/>
  <c r="AU60" i="122" s="1"/>
  <c r="AV60" i="122" s="1"/>
  <c r="AW60" i="122" s="1"/>
  <c r="AX60" i="122" s="1"/>
  <c r="AY60" i="122" s="1"/>
  <c r="AZ60" i="122" s="1"/>
  <c r="BA60" i="122" s="1"/>
  <c r="BB60" i="122" s="1"/>
  <c r="BC60" i="122" s="1"/>
  <c r="BD60" i="122" s="1"/>
  <c r="BE60" i="122" s="1"/>
  <c r="BF60" i="122" s="1"/>
  <c r="BG60" i="122" s="1"/>
  <c r="BH60" i="122" s="1"/>
  <c r="BI60" i="122" s="1"/>
  <c r="BJ60" i="122" s="1"/>
  <c r="BK60" i="122" s="1"/>
  <c r="BL60" i="122" s="1"/>
  <c r="D60" i="122"/>
  <c r="F60" i="120"/>
  <c r="G60" i="120" s="1"/>
  <c r="H60" i="120" s="1"/>
  <c r="I60" i="120" s="1"/>
  <c r="J60" i="120" s="1"/>
  <c r="K60" i="120" s="1"/>
  <c r="L60" i="120" s="1"/>
  <c r="M60" i="120" s="1"/>
  <c r="N60" i="120" s="1"/>
  <c r="O60" i="120" s="1"/>
  <c r="P60" i="120" s="1"/>
  <c r="Q60" i="120" s="1"/>
  <c r="R60" i="120" s="1"/>
  <c r="S60" i="120" s="1"/>
  <c r="T60" i="120" s="1"/>
  <c r="U60" i="120" s="1"/>
  <c r="V60" i="120" s="1"/>
  <c r="W60" i="120" s="1"/>
  <c r="X60" i="120" s="1"/>
  <c r="Y60" i="120" s="1"/>
  <c r="Z60" i="120" s="1"/>
  <c r="AA60" i="120" s="1"/>
  <c r="AB60" i="120" s="1"/>
  <c r="AC60" i="120" s="1"/>
  <c r="AD60" i="120" s="1"/>
  <c r="AE60" i="120" s="1"/>
  <c r="AF60" i="120" s="1"/>
  <c r="AG60" i="120" s="1"/>
  <c r="AH60" i="120" s="1"/>
  <c r="AI60" i="120" s="1"/>
  <c r="AJ60" i="120" s="1"/>
  <c r="AK60" i="120" s="1"/>
  <c r="AL60" i="120" s="1"/>
  <c r="AM60" i="120" s="1"/>
  <c r="AN60" i="120" s="1"/>
  <c r="AO60" i="120" s="1"/>
  <c r="AP60" i="120" s="1"/>
  <c r="AQ60" i="120" s="1"/>
  <c r="AR60" i="120" s="1"/>
  <c r="AS60" i="120" s="1"/>
  <c r="AT60" i="120" s="1"/>
  <c r="AU60" i="120" s="1"/>
  <c r="AV60" i="120" s="1"/>
  <c r="AW60" i="120" s="1"/>
  <c r="AX60" i="120" s="1"/>
  <c r="AY60" i="120" s="1"/>
  <c r="AZ60" i="120" s="1"/>
  <c r="BA60" i="120" s="1"/>
  <c r="BB60" i="120" s="1"/>
  <c r="BC60" i="120" s="1"/>
  <c r="BD60" i="120" s="1"/>
  <c r="BE60" i="120" s="1"/>
  <c r="BF60" i="120" s="1"/>
  <c r="BG60" i="120" s="1"/>
  <c r="BH60" i="120" s="1"/>
  <c r="BI60" i="120" s="1"/>
  <c r="BJ60" i="120" s="1"/>
  <c r="BK60" i="120" s="1"/>
  <c r="BL60" i="120" s="1"/>
  <c r="D60" i="120"/>
  <c r="F60" i="119"/>
  <c r="G60" i="119" s="1"/>
  <c r="H60" i="119" s="1"/>
  <c r="I60" i="119" s="1"/>
  <c r="J60" i="119" s="1"/>
  <c r="K60" i="119" s="1"/>
  <c r="L60" i="119" s="1"/>
  <c r="M60" i="119" s="1"/>
  <c r="N60" i="119" s="1"/>
  <c r="O60" i="119" s="1"/>
  <c r="P60" i="119" s="1"/>
  <c r="Q60" i="119" s="1"/>
  <c r="R60" i="119" s="1"/>
  <c r="S60" i="119" s="1"/>
  <c r="T60" i="119" s="1"/>
  <c r="U60" i="119" s="1"/>
  <c r="V60" i="119" s="1"/>
  <c r="W60" i="119" s="1"/>
  <c r="X60" i="119" s="1"/>
  <c r="Y60" i="119" s="1"/>
  <c r="Z60" i="119" s="1"/>
  <c r="AA60" i="119" s="1"/>
  <c r="AB60" i="119" s="1"/>
  <c r="AC60" i="119" s="1"/>
  <c r="AD60" i="119" s="1"/>
  <c r="AE60" i="119" s="1"/>
  <c r="AF60" i="119" s="1"/>
  <c r="AG60" i="119" s="1"/>
  <c r="AH60" i="119" s="1"/>
  <c r="AI60" i="119" s="1"/>
  <c r="AJ60" i="119" s="1"/>
  <c r="AK60" i="119" s="1"/>
  <c r="AL60" i="119" s="1"/>
  <c r="AM60" i="119" s="1"/>
  <c r="AN60" i="119" s="1"/>
  <c r="AO60" i="119" s="1"/>
  <c r="AP60" i="119" s="1"/>
  <c r="AQ60" i="119" s="1"/>
  <c r="AR60" i="119" s="1"/>
  <c r="AS60" i="119" s="1"/>
  <c r="AT60" i="119" s="1"/>
  <c r="AU60" i="119" s="1"/>
  <c r="AV60" i="119" s="1"/>
  <c r="AW60" i="119" s="1"/>
  <c r="AX60" i="119" s="1"/>
  <c r="AY60" i="119" s="1"/>
  <c r="AZ60" i="119" s="1"/>
  <c r="BA60" i="119" s="1"/>
  <c r="BB60" i="119" s="1"/>
  <c r="BC60" i="119" s="1"/>
  <c r="BD60" i="119" s="1"/>
  <c r="BE60" i="119" s="1"/>
  <c r="BF60" i="119" s="1"/>
  <c r="BG60" i="119" s="1"/>
  <c r="BH60" i="119" s="1"/>
  <c r="BI60" i="119" s="1"/>
  <c r="BJ60" i="119" s="1"/>
  <c r="BK60" i="119" s="1"/>
  <c r="BL60" i="119" s="1"/>
  <c r="D60" i="119"/>
  <c r="F60" i="117"/>
  <c r="G60" i="117" s="1"/>
  <c r="H60" i="117" s="1"/>
  <c r="I60" i="117" s="1"/>
  <c r="J60" i="117" s="1"/>
  <c r="K60" i="117" s="1"/>
  <c r="L60" i="117" s="1"/>
  <c r="M60" i="117" s="1"/>
  <c r="N60" i="117" s="1"/>
  <c r="O60" i="117" s="1"/>
  <c r="P60" i="117" s="1"/>
  <c r="Q60" i="117" s="1"/>
  <c r="R60" i="117" s="1"/>
  <c r="S60" i="117" s="1"/>
  <c r="T60" i="117" s="1"/>
  <c r="U60" i="117" s="1"/>
  <c r="V60" i="117" s="1"/>
  <c r="W60" i="117" s="1"/>
  <c r="X60" i="117" s="1"/>
  <c r="Y60" i="117" s="1"/>
  <c r="Z60" i="117" s="1"/>
  <c r="AA60" i="117" s="1"/>
  <c r="AB60" i="117" s="1"/>
  <c r="AC60" i="117" s="1"/>
  <c r="AD60" i="117" s="1"/>
  <c r="AE60" i="117" s="1"/>
  <c r="AF60" i="117" s="1"/>
  <c r="AG60" i="117" s="1"/>
  <c r="AH60" i="117" s="1"/>
  <c r="AI60" i="117" s="1"/>
  <c r="AJ60" i="117" s="1"/>
  <c r="AK60" i="117" s="1"/>
  <c r="AL60" i="117" s="1"/>
  <c r="AM60" i="117" s="1"/>
  <c r="AN60" i="117" s="1"/>
  <c r="AO60" i="117" s="1"/>
  <c r="AP60" i="117" s="1"/>
  <c r="AQ60" i="117" s="1"/>
  <c r="AR60" i="117" s="1"/>
  <c r="AS60" i="117" s="1"/>
  <c r="AT60" i="117" s="1"/>
  <c r="AU60" i="117" s="1"/>
  <c r="AV60" i="117" s="1"/>
  <c r="AW60" i="117" s="1"/>
  <c r="AX60" i="117" s="1"/>
  <c r="AY60" i="117" s="1"/>
  <c r="AZ60" i="117" s="1"/>
  <c r="BA60" i="117" s="1"/>
  <c r="BB60" i="117" s="1"/>
  <c r="BC60" i="117" s="1"/>
  <c r="BD60" i="117" s="1"/>
  <c r="BE60" i="117" s="1"/>
  <c r="BF60" i="117" s="1"/>
  <c r="BG60" i="117" s="1"/>
  <c r="BH60" i="117" s="1"/>
  <c r="BI60" i="117" s="1"/>
  <c r="BJ60" i="117" s="1"/>
  <c r="BK60" i="117" s="1"/>
  <c r="BL60" i="117" s="1"/>
  <c r="D60" i="117"/>
  <c r="F60" i="116"/>
  <c r="G60" i="116" s="1"/>
  <c r="H60" i="116" s="1"/>
  <c r="I60" i="116" s="1"/>
  <c r="J60" i="116" s="1"/>
  <c r="K60" i="116" s="1"/>
  <c r="L60" i="116" s="1"/>
  <c r="M60" i="116" s="1"/>
  <c r="N60" i="116" s="1"/>
  <c r="O60" i="116" s="1"/>
  <c r="P60" i="116" s="1"/>
  <c r="Q60" i="116" s="1"/>
  <c r="R60" i="116" s="1"/>
  <c r="S60" i="116" s="1"/>
  <c r="T60" i="116" s="1"/>
  <c r="U60" i="116" s="1"/>
  <c r="V60" i="116" s="1"/>
  <c r="W60" i="116" s="1"/>
  <c r="X60" i="116" s="1"/>
  <c r="Y60" i="116" s="1"/>
  <c r="Z60" i="116" s="1"/>
  <c r="AA60" i="116" s="1"/>
  <c r="AB60" i="116" s="1"/>
  <c r="AC60" i="116" s="1"/>
  <c r="AD60" i="116" s="1"/>
  <c r="AE60" i="116" s="1"/>
  <c r="AF60" i="116" s="1"/>
  <c r="AG60" i="116" s="1"/>
  <c r="AH60" i="116" s="1"/>
  <c r="AI60" i="116" s="1"/>
  <c r="AJ60" i="116" s="1"/>
  <c r="AK60" i="116" s="1"/>
  <c r="AL60" i="116" s="1"/>
  <c r="AM60" i="116" s="1"/>
  <c r="AN60" i="116" s="1"/>
  <c r="AO60" i="116" s="1"/>
  <c r="AP60" i="116" s="1"/>
  <c r="AQ60" i="116" s="1"/>
  <c r="AR60" i="116" s="1"/>
  <c r="AS60" i="116" s="1"/>
  <c r="AT60" i="116" s="1"/>
  <c r="AU60" i="116" s="1"/>
  <c r="AV60" i="116" s="1"/>
  <c r="AW60" i="116" s="1"/>
  <c r="AX60" i="116" s="1"/>
  <c r="AY60" i="116" s="1"/>
  <c r="AZ60" i="116" s="1"/>
  <c r="BA60" i="116" s="1"/>
  <c r="BB60" i="116" s="1"/>
  <c r="BC60" i="116" s="1"/>
  <c r="BD60" i="116" s="1"/>
  <c r="BE60" i="116" s="1"/>
  <c r="BF60" i="116" s="1"/>
  <c r="BG60" i="116" s="1"/>
  <c r="BH60" i="116" s="1"/>
  <c r="BI60" i="116" s="1"/>
  <c r="BJ60" i="116" s="1"/>
  <c r="BK60" i="116" s="1"/>
  <c r="BL60" i="116" s="1"/>
  <c r="D60" i="116"/>
  <c r="D63" i="2"/>
  <c r="D63" i="114"/>
  <c r="I25" i="8"/>
  <c r="J25" i="8" s="1"/>
  <c r="K13" i="8"/>
  <c r="H26" i="8"/>
  <c r="H24" i="8"/>
  <c r="J23" i="8"/>
  <c r="K23" i="8" s="1"/>
  <c r="J22" i="8"/>
  <c r="J24" i="8" s="1"/>
  <c r="J13" i="8"/>
  <c r="H12" i="8"/>
  <c r="H14" i="8" s="1"/>
  <c r="J11" i="8"/>
  <c r="K11" i="8" s="1"/>
  <c r="J10" i="8"/>
  <c r="J12" i="8" s="1"/>
  <c r="AW36" i="161" l="1"/>
  <c r="AV41" i="161"/>
  <c r="AW39" i="161" s="1"/>
  <c r="AW28" i="161"/>
  <c r="AX25" i="161" s="1"/>
  <c r="AV29" i="161"/>
  <c r="AU42" i="161"/>
  <c r="AX35" i="161"/>
  <c r="AY32" i="161" s="1"/>
  <c r="AC21" i="161"/>
  <c r="AC22" i="161" s="1"/>
  <c r="J14" i="8"/>
  <c r="J26" i="8"/>
  <c r="K10" i="8"/>
  <c r="K12" i="8" s="1"/>
  <c r="K14" i="8" s="1"/>
  <c r="K16" i="8" s="1"/>
  <c r="K22" i="8"/>
  <c r="K24" i="8" s="1"/>
  <c r="K26" i="8" s="1"/>
  <c r="D60" i="161" l="1"/>
  <c r="F60" i="161" s="1"/>
  <c r="G60" i="161" s="1"/>
  <c r="H60" i="161" s="1"/>
  <c r="I60" i="161" s="1"/>
  <c r="J60" i="161" s="1"/>
  <c r="K60" i="161" s="1"/>
  <c r="L60" i="161" s="1"/>
  <c r="M60" i="161" s="1"/>
  <c r="N60" i="161" s="1"/>
  <c r="O60" i="161" s="1"/>
  <c r="P60" i="161" s="1"/>
  <c r="Q60" i="161" s="1"/>
  <c r="R60" i="161" s="1"/>
  <c r="S60" i="161" s="1"/>
  <c r="T60" i="161" s="1"/>
  <c r="U60" i="161" s="1"/>
  <c r="V60" i="161" s="1"/>
  <c r="W60" i="161" s="1"/>
  <c r="X60" i="161" s="1"/>
  <c r="Y60" i="161" s="1"/>
  <c r="Z60" i="161" s="1"/>
  <c r="AA60" i="161" s="1"/>
  <c r="AB60" i="161" s="1"/>
  <c r="AC60" i="161" s="1"/>
  <c r="AD60" i="161" s="1"/>
  <c r="AE60" i="161" s="1"/>
  <c r="AF60" i="161" s="1"/>
  <c r="AG60" i="161" s="1"/>
  <c r="AH60" i="161" s="1"/>
  <c r="AI60" i="161" s="1"/>
  <c r="AJ60" i="161" s="1"/>
  <c r="AK60" i="161" s="1"/>
  <c r="AL60" i="161" s="1"/>
  <c r="AM60" i="161" s="1"/>
  <c r="AN60" i="161" s="1"/>
  <c r="AO60" i="161" s="1"/>
  <c r="AP60" i="161" s="1"/>
  <c r="AQ60" i="161" s="1"/>
  <c r="AR60" i="161" s="1"/>
  <c r="AS60" i="161" s="1"/>
  <c r="AT60" i="161" s="1"/>
  <c r="AU60" i="161" s="1"/>
  <c r="AV60" i="161" s="1"/>
  <c r="AW60" i="161" s="1"/>
  <c r="AX60" i="161" s="1"/>
  <c r="AY60" i="161" s="1"/>
  <c r="AZ60" i="161" s="1"/>
  <c r="BA60" i="161" s="1"/>
  <c r="BB60" i="161" s="1"/>
  <c r="BC60" i="161" s="1"/>
  <c r="BD60" i="161" s="1"/>
  <c r="BE60" i="161" s="1"/>
  <c r="BF60" i="161" s="1"/>
  <c r="BG60" i="161" s="1"/>
  <c r="BH60" i="161" s="1"/>
  <c r="BI60" i="161" s="1"/>
  <c r="BJ60" i="161" s="1"/>
  <c r="BK60" i="161" s="1"/>
  <c r="BL60" i="161" s="1"/>
  <c r="D63" i="160"/>
  <c r="F63" i="160" s="1"/>
  <c r="G63" i="160" s="1"/>
  <c r="H63" i="160" s="1"/>
  <c r="I63" i="160" s="1"/>
  <c r="J63" i="160" s="1"/>
  <c r="K63" i="160" s="1"/>
  <c r="L63" i="160" s="1"/>
  <c r="M63" i="160" s="1"/>
  <c r="N63" i="160" s="1"/>
  <c r="O63" i="160" s="1"/>
  <c r="D60" i="150"/>
  <c r="D63" i="149"/>
  <c r="AW29" i="161"/>
  <c r="AV42" i="161"/>
  <c r="AX36" i="161"/>
  <c r="AX28" i="161"/>
  <c r="AY25" i="161" s="1"/>
  <c r="AY35" i="161"/>
  <c r="AZ32" i="161" s="1"/>
  <c r="AW41" i="161"/>
  <c r="AX39" i="161" s="1"/>
  <c r="AC55" i="161"/>
  <c r="AD19" i="161"/>
  <c r="AY36" i="161" l="1"/>
  <c r="AX29" i="161"/>
  <c r="AW42" i="161"/>
  <c r="AX41" i="161"/>
  <c r="AY39" i="161" s="1"/>
  <c r="AZ35" i="161"/>
  <c r="BA32" i="161" s="1"/>
  <c r="AY28" i="161"/>
  <c r="AZ25" i="161" s="1"/>
  <c r="AD21" i="161"/>
  <c r="E52" i="154"/>
  <c r="AZ36" i="161" l="1"/>
  <c r="AX42" i="161"/>
  <c r="AZ28" i="161"/>
  <c r="BA25" i="161" s="1"/>
  <c r="BA35" i="161"/>
  <c r="BB32" i="161" s="1"/>
  <c r="AY29" i="161"/>
  <c r="AY41" i="161"/>
  <c r="AZ39" i="161" s="1"/>
  <c r="AD55" i="161"/>
  <c r="AE19" i="161"/>
  <c r="AD22" i="161"/>
  <c r="BP43" i="152"/>
  <c r="AZ29" i="161" l="1"/>
  <c r="BA36" i="161"/>
  <c r="AZ41" i="161"/>
  <c r="BA39" i="161" s="1"/>
  <c r="AY42" i="161"/>
  <c r="BB35" i="161"/>
  <c r="BC32" i="161" s="1"/>
  <c r="BA28" i="161"/>
  <c r="BB25" i="161" s="1"/>
  <c r="AE21" i="161"/>
  <c r="AE22" i="161" s="1"/>
  <c r="BP17" i="112"/>
  <c r="BP18" i="112"/>
  <c r="BP21" i="112"/>
  <c r="BP22" i="112"/>
  <c r="BP24" i="112"/>
  <c r="BP25" i="112"/>
  <c r="BP27" i="112"/>
  <c r="BP28" i="112"/>
  <c r="BP33" i="112"/>
  <c r="BP34" i="112"/>
  <c r="BP39" i="112"/>
  <c r="BP40" i="112"/>
  <c r="F44" i="96"/>
  <c r="BO36" i="152"/>
  <c r="BN36" i="152"/>
  <c r="BM36" i="152"/>
  <c r="BL36" i="152"/>
  <c r="BK36" i="152"/>
  <c r="BJ36" i="152"/>
  <c r="BI36" i="152"/>
  <c r="BH36" i="152"/>
  <c r="BG36" i="152"/>
  <c r="BF36" i="152"/>
  <c r="BE36" i="152"/>
  <c r="BD36" i="152"/>
  <c r="BC36" i="152"/>
  <c r="BB36" i="152"/>
  <c r="BA36" i="152"/>
  <c r="AZ36" i="152"/>
  <c r="AY36" i="152"/>
  <c r="AX36" i="152"/>
  <c r="AW36" i="152"/>
  <c r="AV36" i="152"/>
  <c r="AU36" i="152"/>
  <c r="AT36" i="152"/>
  <c r="AS36" i="152"/>
  <c r="AR36" i="152"/>
  <c r="AQ36" i="152"/>
  <c r="AP36" i="152"/>
  <c r="AO36" i="152"/>
  <c r="AN36" i="152"/>
  <c r="AM36" i="152"/>
  <c r="AL36" i="152"/>
  <c r="AK36" i="152"/>
  <c r="AJ36" i="152"/>
  <c r="AI36" i="152"/>
  <c r="AH36" i="152"/>
  <c r="AG36" i="152"/>
  <c r="AF36" i="152"/>
  <c r="AE36" i="152"/>
  <c r="AD36" i="152"/>
  <c r="AC36" i="152"/>
  <c r="AB36" i="152"/>
  <c r="AA36" i="152"/>
  <c r="Z36" i="152"/>
  <c r="Y36" i="152"/>
  <c r="X36" i="152"/>
  <c r="W36" i="152"/>
  <c r="V36" i="152"/>
  <c r="U36" i="152"/>
  <c r="T36" i="152"/>
  <c r="S36" i="152"/>
  <c r="R36" i="152"/>
  <c r="BO34" i="152"/>
  <c r="BN34" i="152"/>
  <c r="BM34" i="152"/>
  <c r="BL34" i="152"/>
  <c r="BK34" i="152"/>
  <c r="BJ34" i="152"/>
  <c r="BI34" i="152"/>
  <c r="BH34" i="152"/>
  <c r="BG34" i="152"/>
  <c r="BF34" i="152"/>
  <c r="BE34" i="152"/>
  <c r="BD34" i="152"/>
  <c r="BC34" i="152"/>
  <c r="BB34" i="152"/>
  <c r="BA34" i="152"/>
  <c r="AZ34" i="152"/>
  <c r="AY34" i="152"/>
  <c r="AX34" i="152"/>
  <c r="AW34" i="152"/>
  <c r="AV34" i="152"/>
  <c r="AU34" i="152"/>
  <c r="AT34" i="152"/>
  <c r="AS34" i="152"/>
  <c r="AR34" i="152"/>
  <c r="AQ34" i="152"/>
  <c r="AP34" i="152"/>
  <c r="AO34" i="152"/>
  <c r="AN34" i="152"/>
  <c r="AM34" i="152"/>
  <c r="AL34" i="152"/>
  <c r="AK34" i="152"/>
  <c r="AJ34" i="152"/>
  <c r="AI34" i="152"/>
  <c r="AH34" i="152"/>
  <c r="AG34" i="152"/>
  <c r="AF34" i="152"/>
  <c r="AE34" i="152"/>
  <c r="AD34" i="152"/>
  <c r="AC34" i="152"/>
  <c r="AB34" i="152"/>
  <c r="AA34" i="152"/>
  <c r="Z34" i="152"/>
  <c r="Y34" i="152"/>
  <c r="X34" i="152"/>
  <c r="W34" i="152"/>
  <c r="V34" i="152"/>
  <c r="U34" i="152"/>
  <c r="T34" i="152"/>
  <c r="S34" i="152"/>
  <c r="BO33" i="152"/>
  <c r="BN33" i="152"/>
  <c r="BM33" i="152"/>
  <c r="BL33" i="152"/>
  <c r="BK33" i="152"/>
  <c r="BJ33" i="152"/>
  <c r="BI33" i="152"/>
  <c r="BH33" i="152"/>
  <c r="BG33" i="152"/>
  <c r="BF33" i="152"/>
  <c r="BE33" i="152"/>
  <c r="BD33" i="152"/>
  <c r="BC33" i="152"/>
  <c r="BB33" i="152"/>
  <c r="BA33" i="152"/>
  <c r="AZ33" i="152"/>
  <c r="AY33" i="152"/>
  <c r="AX33" i="152"/>
  <c r="AW33" i="152"/>
  <c r="AV33" i="152"/>
  <c r="AU33" i="152"/>
  <c r="AT33" i="152"/>
  <c r="AS33" i="152"/>
  <c r="AR33" i="152"/>
  <c r="AQ33" i="152"/>
  <c r="AP33" i="152"/>
  <c r="AO33" i="152"/>
  <c r="AN33" i="152"/>
  <c r="AM33" i="152"/>
  <c r="AL33" i="152"/>
  <c r="AK33" i="152"/>
  <c r="AJ33" i="152"/>
  <c r="AI33" i="152"/>
  <c r="AH33" i="152"/>
  <c r="AG33" i="152"/>
  <c r="AF33" i="152"/>
  <c r="AE33" i="152"/>
  <c r="AD33" i="152"/>
  <c r="AC33" i="152"/>
  <c r="AB33" i="152"/>
  <c r="AA33" i="152"/>
  <c r="Z33" i="152"/>
  <c r="Y33" i="152"/>
  <c r="X33" i="152"/>
  <c r="W33" i="152"/>
  <c r="V33" i="152"/>
  <c r="U33" i="152"/>
  <c r="T33" i="152"/>
  <c r="S33" i="152"/>
  <c r="R33" i="152"/>
  <c r="BQ28" i="152"/>
  <c r="BQ25" i="152"/>
  <c r="BQ22" i="152"/>
  <c r="BP18" i="152"/>
  <c r="BP17" i="152"/>
  <c r="BP15" i="152"/>
  <c r="F60" i="150"/>
  <c r="G60" i="150" s="1"/>
  <c r="H60" i="150" s="1"/>
  <c r="I60" i="150" s="1"/>
  <c r="J60" i="150" s="1"/>
  <c r="K60" i="150" s="1"/>
  <c r="L60" i="150" s="1"/>
  <c r="M60" i="150" s="1"/>
  <c r="N60" i="150" s="1"/>
  <c r="O60" i="150" s="1"/>
  <c r="P60" i="150" s="1"/>
  <c r="Q60" i="150" s="1"/>
  <c r="R60" i="150" s="1"/>
  <c r="S60" i="150" s="1"/>
  <c r="T60" i="150" s="1"/>
  <c r="U60" i="150" s="1"/>
  <c r="V60" i="150" s="1"/>
  <c r="W60" i="150" s="1"/>
  <c r="X60" i="150" s="1"/>
  <c r="Y60" i="150" s="1"/>
  <c r="Z60" i="150" s="1"/>
  <c r="AA60" i="150" s="1"/>
  <c r="AB60" i="150" s="1"/>
  <c r="AC60" i="150" s="1"/>
  <c r="AD60" i="150" s="1"/>
  <c r="AE60" i="150" s="1"/>
  <c r="AF60" i="150" s="1"/>
  <c r="AG60" i="150" s="1"/>
  <c r="AH60" i="150" s="1"/>
  <c r="AI60" i="150" s="1"/>
  <c r="AJ60" i="150" s="1"/>
  <c r="AK60" i="150" s="1"/>
  <c r="AL60" i="150" s="1"/>
  <c r="AM60" i="150" s="1"/>
  <c r="AN60" i="150" s="1"/>
  <c r="AO60" i="150" s="1"/>
  <c r="AP60" i="150" s="1"/>
  <c r="AQ60" i="150" s="1"/>
  <c r="AR60" i="150" s="1"/>
  <c r="AS60" i="150" s="1"/>
  <c r="AT60" i="150" s="1"/>
  <c r="AU60" i="150" s="1"/>
  <c r="AV60" i="150" s="1"/>
  <c r="AW60" i="150" s="1"/>
  <c r="AX60" i="150" s="1"/>
  <c r="AY60" i="150" s="1"/>
  <c r="AZ60" i="150" s="1"/>
  <c r="BA60" i="150" s="1"/>
  <c r="BB60" i="150" s="1"/>
  <c r="BC60" i="150" s="1"/>
  <c r="BD60" i="150" s="1"/>
  <c r="BE60" i="150" s="1"/>
  <c r="BF60" i="150" s="1"/>
  <c r="BG60" i="150" s="1"/>
  <c r="BH60" i="150" s="1"/>
  <c r="BI60" i="150" s="1"/>
  <c r="BJ60" i="150" s="1"/>
  <c r="BK60" i="150" s="1"/>
  <c r="BL60" i="150" s="1"/>
  <c r="C60" i="150"/>
  <c r="BL114" i="150"/>
  <c r="BK114" i="150"/>
  <c r="BN113" i="150"/>
  <c r="BN112" i="150"/>
  <c r="BL98" i="150"/>
  <c r="BK98" i="150"/>
  <c r="BN97" i="150"/>
  <c r="BN96" i="150"/>
  <c r="BL82" i="150"/>
  <c r="B82" i="150"/>
  <c r="BL81" i="150"/>
  <c r="BK81" i="150"/>
  <c r="BK82" i="150" s="1"/>
  <c r="BJ81" i="150"/>
  <c r="BJ82" i="150" s="1"/>
  <c r="BI81" i="150"/>
  <c r="BI82" i="150" s="1"/>
  <c r="BH81" i="150"/>
  <c r="BH82" i="150" s="1"/>
  <c r="BG81" i="150"/>
  <c r="BG82" i="150" s="1"/>
  <c r="BF81" i="150"/>
  <c r="BF82" i="150" s="1"/>
  <c r="BE81" i="150"/>
  <c r="BE82" i="150" s="1"/>
  <c r="BD81" i="150"/>
  <c r="BD82" i="150" s="1"/>
  <c r="BC81" i="150"/>
  <c r="BC82" i="150" s="1"/>
  <c r="BB81" i="150"/>
  <c r="BB82" i="150" s="1"/>
  <c r="BA81" i="150"/>
  <c r="BA82" i="150" s="1"/>
  <c r="AZ81" i="150"/>
  <c r="AZ82" i="150" s="1"/>
  <c r="AY81" i="150"/>
  <c r="AY82" i="150" s="1"/>
  <c r="AX81" i="150"/>
  <c r="AX82" i="150" s="1"/>
  <c r="AW81" i="150"/>
  <c r="AW82" i="150" s="1"/>
  <c r="AV81" i="150"/>
  <c r="AV82" i="150" s="1"/>
  <c r="AU81" i="150"/>
  <c r="AU82" i="150" s="1"/>
  <c r="AT81" i="150"/>
  <c r="AT82" i="150" s="1"/>
  <c r="AS81" i="150"/>
  <c r="AS82" i="150" s="1"/>
  <c r="AR81" i="150"/>
  <c r="AR82" i="150" s="1"/>
  <c r="AQ81" i="150"/>
  <c r="AQ82" i="150" s="1"/>
  <c r="AP81" i="150"/>
  <c r="AP82" i="150" s="1"/>
  <c r="AO81" i="150"/>
  <c r="AO82" i="150" s="1"/>
  <c r="AN81" i="150"/>
  <c r="AN82" i="150" s="1"/>
  <c r="AM81" i="150"/>
  <c r="AM82" i="150" s="1"/>
  <c r="AL81" i="150"/>
  <c r="AL82" i="150" s="1"/>
  <c r="AK81" i="150"/>
  <c r="AK82" i="150" s="1"/>
  <c r="AJ81" i="150"/>
  <c r="AJ82" i="150" s="1"/>
  <c r="AI81" i="150"/>
  <c r="AI82" i="150" s="1"/>
  <c r="AH81" i="150"/>
  <c r="AH82" i="150" s="1"/>
  <c r="AG81" i="150"/>
  <c r="AG82" i="150" s="1"/>
  <c r="AF81" i="150"/>
  <c r="AF82" i="150" s="1"/>
  <c r="AE81" i="150"/>
  <c r="AE82" i="150" s="1"/>
  <c r="AD81" i="150"/>
  <c r="AD82" i="150" s="1"/>
  <c r="AC81" i="150"/>
  <c r="AC82" i="150" s="1"/>
  <c r="AB81" i="150"/>
  <c r="AB82" i="150" s="1"/>
  <c r="AA81" i="150"/>
  <c r="AA82" i="150" s="1"/>
  <c r="Z81" i="150"/>
  <c r="Z82" i="150" s="1"/>
  <c r="Y81" i="150"/>
  <c r="Y82" i="150" s="1"/>
  <c r="X81" i="150"/>
  <c r="X82" i="150" s="1"/>
  <c r="W81" i="150"/>
  <c r="W82" i="150" s="1"/>
  <c r="V81" i="150"/>
  <c r="V82" i="150" s="1"/>
  <c r="U81" i="150"/>
  <c r="U82" i="150" s="1"/>
  <c r="T81" i="150"/>
  <c r="T82" i="150" s="1"/>
  <c r="S81" i="150"/>
  <c r="S82" i="150" s="1"/>
  <c r="R81" i="150"/>
  <c r="R82" i="150" s="1"/>
  <c r="Q81" i="150"/>
  <c r="Q82" i="150" s="1"/>
  <c r="P81" i="150"/>
  <c r="P82" i="150" s="1"/>
  <c r="O81" i="150"/>
  <c r="O82" i="150" s="1"/>
  <c r="N81" i="150"/>
  <c r="N82" i="150" s="1"/>
  <c r="M81" i="150"/>
  <c r="M82" i="150" s="1"/>
  <c r="BL78" i="150"/>
  <c r="BK78" i="150"/>
  <c r="BJ78" i="150"/>
  <c r="BI78" i="150"/>
  <c r="BH78" i="150"/>
  <c r="BG78" i="150"/>
  <c r="BF78" i="150"/>
  <c r="BE78" i="150"/>
  <c r="BC78" i="150"/>
  <c r="BB78" i="150"/>
  <c r="BA78" i="150"/>
  <c r="BJ75" i="150"/>
  <c r="BI75" i="150"/>
  <c r="BH75" i="150"/>
  <c r="BG75" i="150"/>
  <c r="BF75" i="150"/>
  <c r="BE75" i="150"/>
  <c r="BD75" i="150"/>
  <c r="BC75" i="150"/>
  <c r="BB75" i="150"/>
  <c r="BA75" i="150"/>
  <c r="AZ75" i="150"/>
  <c r="AY75" i="150"/>
  <c r="AX75" i="150"/>
  <c r="AW75" i="150"/>
  <c r="AV75" i="150"/>
  <c r="AU75" i="150"/>
  <c r="AT75" i="150"/>
  <c r="AS75" i="150"/>
  <c r="AR75" i="150"/>
  <c r="AQ75" i="150"/>
  <c r="AP75" i="150"/>
  <c r="AO75" i="150"/>
  <c r="AN75" i="150"/>
  <c r="AM75" i="150"/>
  <c r="AL75" i="150"/>
  <c r="AK75" i="150"/>
  <c r="AJ75" i="150"/>
  <c r="AI75" i="150"/>
  <c r="AH75" i="150"/>
  <c r="AG75" i="150"/>
  <c r="AF75" i="150"/>
  <c r="AE75" i="150"/>
  <c r="AD75" i="150"/>
  <c r="AC75" i="150"/>
  <c r="AB75" i="150"/>
  <c r="AA75" i="150"/>
  <c r="Z75" i="150"/>
  <c r="Y75" i="150"/>
  <c r="X75" i="150"/>
  <c r="W75" i="150"/>
  <c r="V75" i="150"/>
  <c r="U75" i="150"/>
  <c r="T75" i="150"/>
  <c r="S75" i="150"/>
  <c r="R75" i="150"/>
  <c r="Q75" i="150"/>
  <c r="P75" i="150"/>
  <c r="O75" i="150"/>
  <c r="N75" i="150"/>
  <c r="M75" i="150"/>
  <c r="B75" i="150"/>
  <c r="BJ71" i="150"/>
  <c r="BI71" i="150"/>
  <c r="BH71" i="150"/>
  <c r="BG71" i="150"/>
  <c r="BF71" i="150"/>
  <c r="BE71" i="150"/>
  <c r="BC71" i="150"/>
  <c r="BB71" i="150"/>
  <c r="BA71" i="150"/>
  <c r="BK34" i="150"/>
  <c r="BL33" i="150"/>
  <c r="BK33" i="150"/>
  <c r="BL27" i="150"/>
  <c r="BK27" i="150"/>
  <c r="BJ27" i="150"/>
  <c r="BI27" i="150"/>
  <c r="BH27" i="150"/>
  <c r="BG27" i="150"/>
  <c r="BF27" i="150"/>
  <c r="BE27" i="150"/>
  <c r="BD27" i="150"/>
  <c r="BC27" i="150"/>
  <c r="BB27" i="150"/>
  <c r="BA27" i="150"/>
  <c r="AZ27" i="150"/>
  <c r="AY27" i="150"/>
  <c r="AX27" i="150"/>
  <c r="AW27" i="150"/>
  <c r="AV27" i="150"/>
  <c r="AU27" i="150"/>
  <c r="AT27" i="150"/>
  <c r="AS27" i="150"/>
  <c r="AR27" i="150"/>
  <c r="AQ27" i="150"/>
  <c r="AP27" i="150"/>
  <c r="AO27" i="150"/>
  <c r="AN27" i="150"/>
  <c r="AM27" i="150"/>
  <c r="AL27" i="150"/>
  <c r="AK27" i="150"/>
  <c r="AJ27" i="150"/>
  <c r="AI27" i="150"/>
  <c r="AH27" i="150"/>
  <c r="AG27" i="150"/>
  <c r="AF27" i="150"/>
  <c r="AE27" i="150"/>
  <c r="AD27" i="150"/>
  <c r="AC27" i="150"/>
  <c r="AB27" i="150"/>
  <c r="AA27" i="150"/>
  <c r="Z27" i="150"/>
  <c r="Y27" i="150"/>
  <c r="X27" i="150"/>
  <c r="W27" i="150"/>
  <c r="V27" i="150"/>
  <c r="U27" i="150"/>
  <c r="T27" i="150"/>
  <c r="S27" i="150"/>
  <c r="R27" i="150"/>
  <c r="Q27" i="150"/>
  <c r="P27" i="150"/>
  <c r="O27" i="150"/>
  <c r="N27" i="150"/>
  <c r="M27" i="150"/>
  <c r="B27" i="150"/>
  <c r="BL26" i="150"/>
  <c r="BL40" i="150" s="1"/>
  <c r="BK26" i="150"/>
  <c r="BK40" i="150" s="1"/>
  <c r="BJ26" i="150"/>
  <c r="BI26" i="150"/>
  <c r="BH26" i="150"/>
  <c r="BG26" i="150"/>
  <c r="BF26" i="150"/>
  <c r="BE26" i="150"/>
  <c r="BD26" i="150"/>
  <c r="BC26" i="150"/>
  <c r="BB26" i="150"/>
  <c r="BA26" i="150"/>
  <c r="AZ26" i="150"/>
  <c r="AY26" i="150"/>
  <c r="AX26" i="150"/>
  <c r="AW26" i="150"/>
  <c r="AV26" i="150"/>
  <c r="AU26" i="150"/>
  <c r="AT26" i="150"/>
  <c r="AS26" i="150"/>
  <c r="AR26" i="150"/>
  <c r="AQ26" i="150"/>
  <c r="AP26" i="150"/>
  <c r="AO26" i="150"/>
  <c r="AN26" i="150"/>
  <c r="AM26" i="150"/>
  <c r="AL26" i="150"/>
  <c r="AK26" i="150"/>
  <c r="AJ26" i="150"/>
  <c r="AI26" i="150"/>
  <c r="AH26" i="150"/>
  <c r="AG26" i="150"/>
  <c r="AF26" i="150"/>
  <c r="AE26" i="150"/>
  <c r="AD26" i="150"/>
  <c r="AC26" i="150"/>
  <c r="AB26" i="150"/>
  <c r="AA26" i="150"/>
  <c r="Z26" i="150"/>
  <c r="Y26" i="150"/>
  <c r="X26" i="150"/>
  <c r="W26" i="150"/>
  <c r="V26" i="150"/>
  <c r="U26" i="150"/>
  <c r="T26" i="150"/>
  <c r="S26" i="150"/>
  <c r="R26" i="150"/>
  <c r="Q26" i="150"/>
  <c r="P26" i="150"/>
  <c r="O26" i="150"/>
  <c r="N26" i="150"/>
  <c r="M26" i="150"/>
  <c r="B26" i="150"/>
  <c r="BD20" i="150"/>
  <c r="AZ20" i="150"/>
  <c r="AY20" i="150"/>
  <c r="AX20" i="150"/>
  <c r="AW20" i="150"/>
  <c r="AV20" i="150"/>
  <c r="AU20" i="150"/>
  <c r="AT20" i="150"/>
  <c r="AS20" i="150"/>
  <c r="AR20" i="150"/>
  <c r="AQ20" i="150"/>
  <c r="AP20" i="150"/>
  <c r="AO20" i="150"/>
  <c r="AN20" i="150"/>
  <c r="AM20" i="150"/>
  <c r="AL20" i="150"/>
  <c r="AK20" i="150"/>
  <c r="AJ20" i="150"/>
  <c r="AI20" i="150"/>
  <c r="AH20" i="150"/>
  <c r="AG20" i="150"/>
  <c r="AF20" i="150"/>
  <c r="AE20" i="150"/>
  <c r="AD20" i="150"/>
  <c r="AC20" i="150"/>
  <c r="AB20" i="150"/>
  <c r="AA20" i="150"/>
  <c r="Z20" i="150"/>
  <c r="Y20" i="150"/>
  <c r="X20" i="150"/>
  <c r="W20" i="150"/>
  <c r="V20" i="150"/>
  <c r="U20" i="150"/>
  <c r="T20" i="150"/>
  <c r="S20" i="150"/>
  <c r="R20" i="150"/>
  <c r="Q20" i="150"/>
  <c r="P20" i="150"/>
  <c r="O20" i="150"/>
  <c r="K20" i="150"/>
  <c r="J20" i="150"/>
  <c r="I20" i="150"/>
  <c r="H20" i="150"/>
  <c r="G20" i="150"/>
  <c r="F20" i="150"/>
  <c r="B20" i="150"/>
  <c r="B21" i="150" s="1"/>
  <c r="O16" i="150"/>
  <c r="O15" i="150"/>
  <c r="P11" i="150"/>
  <c r="P15" i="150" s="1"/>
  <c r="Q11" i="150" s="1"/>
  <c r="L8" i="150"/>
  <c r="J8" i="150"/>
  <c r="I8" i="150"/>
  <c r="H8" i="150"/>
  <c r="G8" i="150"/>
  <c r="F8" i="150"/>
  <c r="E8" i="150"/>
  <c r="D8" i="150"/>
  <c r="C8" i="150"/>
  <c r="B8" i="150"/>
  <c r="B4" i="150"/>
  <c r="B3" i="150"/>
  <c r="B2" i="150"/>
  <c r="B63" i="149"/>
  <c r="C63" i="149" s="1"/>
  <c r="F63" i="149" s="1"/>
  <c r="G63" i="149" s="1"/>
  <c r="H63" i="149" s="1"/>
  <c r="I63" i="149" s="1"/>
  <c r="J63" i="149" s="1"/>
  <c r="K63" i="149" s="1"/>
  <c r="L63" i="149" s="1"/>
  <c r="M63" i="149" s="1"/>
  <c r="N63" i="149" s="1"/>
  <c r="O63" i="149" s="1"/>
  <c r="E85" i="149"/>
  <c r="D85" i="149"/>
  <c r="C85" i="149"/>
  <c r="B85" i="149"/>
  <c r="E78" i="149"/>
  <c r="D78" i="149"/>
  <c r="C78" i="149"/>
  <c r="B78" i="149"/>
  <c r="Q58" i="149"/>
  <c r="E28" i="149"/>
  <c r="D28" i="149"/>
  <c r="C28" i="149"/>
  <c r="B28" i="149"/>
  <c r="E27" i="149"/>
  <c r="D27" i="149"/>
  <c r="C27" i="149"/>
  <c r="B27" i="149"/>
  <c r="B29" i="149" s="1"/>
  <c r="B30" i="149" s="1"/>
  <c r="C26" i="149"/>
  <c r="L21" i="149"/>
  <c r="K21" i="149"/>
  <c r="J21" i="149"/>
  <c r="I21" i="149"/>
  <c r="H21" i="149"/>
  <c r="G21" i="149"/>
  <c r="L9" i="149"/>
  <c r="J9" i="149"/>
  <c r="I9" i="149"/>
  <c r="H9" i="149"/>
  <c r="G9" i="149"/>
  <c r="E9" i="149"/>
  <c r="D9" i="149"/>
  <c r="C9" i="149"/>
  <c r="B9" i="149"/>
  <c r="B4" i="149"/>
  <c r="B3" i="149"/>
  <c r="B2" i="149"/>
  <c r="BL55" i="119"/>
  <c r="BK55" i="119"/>
  <c r="BJ55" i="119"/>
  <c r="BI55" i="119"/>
  <c r="BH55" i="119"/>
  <c r="BG55" i="119"/>
  <c r="BF55" i="119"/>
  <c r="BE55" i="119"/>
  <c r="BD55" i="119"/>
  <c r="BC55" i="119"/>
  <c r="BB55" i="119"/>
  <c r="BA55" i="119"/>
  <c r="AZ55" i="119"/>
  <c r="AY55" i="119"/>
  <c r="AX55" i="119"/>
  <c r="AW55" i="119"/>
  <c r="AV55" i="119"/>
  <c r="AU55" i="119"/>
  <c r="AT55" i="119"/>
  <c r="AS55" i="119"/>
  <c r="AR55" i="119"/>
  <c r="AQ55" i="119"/>
  <c r="AP55" i="119"/>
  <c r="AO55" i="119"/>
  <c r="AN55" i="119"/>
  <c r="AM55" i="119"/>
  <c r="AL55" i="119"/>
  <c r="AK55" i="119"/>
  <c r="AJ55" i="119"/>
  <c r="AI55" i="119"/>
  <c r="AH55" i="119"/>
  <c r="AG55" i="119"/>
  <c r="AF55" i="119"/>
  <c r="AE55" i="119"/>
  <c r="AD55" i="119"/>
  <c r="AC55" i="119"/>
  <c r="AB55" i="119"/>
  <c r="AA55" i="119"/>
  <c r="Z55" i="119"/>
  <c r="Y55" i="119"/>
  <c r="X55" i="119"/>
  <c r="W55" i="119"/>
  <c r="V55" i="119"/>
  <c r="U55" i="119"/>
  <c r="T55" i="119"/>
  <c r="S55" i="119"/>
  <c r="R55" i="119"/>
  <c r="Q55" i="119"/>
  <c r="P55" i="119"/>
  <c r="O55" i="119"/>
  <c r="N55" i="119"/>
  <c r="M55" i="119"/>
  <c r="L55" i="119"/>
  <c r="K55" i="119"/>
  <c r="J55" i="119"/>
  <c r="I55" i="119"/>
  <c r="H55" i="119"/>
  <c r="G55" i="119"/>
  <c r="F55" i="119"/>
  <c r="E55" i="119"/>
  <c r="D55" i="119"/>
  <c r="C55" i="119"/>
  <c r="B55" i="119"/>
  <c r="BP15" i="112"/>
  <c r="BL55" i="116"/>
  <c r="BK55" i="116"/>
  <c r="BJ55" i="116"/>
  <c r="BI55" i="116"/>
  <c r="BH55" i="116"/>
  <c r="BG55" i="116"/>
  <c r="BF55" i="116"/>
  <c r="BE55" i="116"/>
  <c r="BD55" i="116"/>
  <c r="BC55" i="116"/>
  <c r="BB55" i="116"/>
  <c r="BA55" i="116"/>
  <c r="AZ55" i="116"/>
  <c r="AY55" i="116"/>
  <c r="AX55" i="116"/>
  <c r="AW55" i="116"/>
  <c r="AV55" i="116"/>
  <c r="AU55" i="116"/>
  <c r="AT55" i="116"/>
  <c r="AS55" i="116"/>
  <c r="AR55" i="116"/>
  <c r="AQ55" i="116"/>
  <c r="AP55" i="116"/>
  <c r="AO55" i="116"/>
  <c r="AN55" i="116"/>
  <c r="AM55" i="116"/>
  <c r="AL55" i="116"/>
  <c r="AK55" i="116"/>
  <c r="AJ55" i="116"/>
  <c r="AI55" i="116"/>
  <c r="AH55" i="116"/>
  <c r="AG55" i="116"/>
  <c r="AF55" i="116"/>
  <c r="AE55" i="116"/>
  <c r="AD55" i="116"/>
  <c r="AC55" i="116"/>
  <c r="AB55" i="116"/>
  <c r="AA55" i="116"/>
  <c r="Z55" i="116"/>
  <c r="Y55" i="116"/>
  <c r="X55" i="116"/>
  <c r="W55" i="116"/>
  <c r="V55" i="116"/>
  <c r="U55" i="116"/>
  <c r="T55" i="116"/>
  <c r="S55" i="116"/>
  <c r="R55" i="116"/>
  <c r="Q55" i="116"/>
  <c r="P55" i="116"/>
  <c r="O55" i="116"/>
  <c r="N55" i="116"/>
  <c r="M55" i="116"/>
  <c r="L55" i="116"/>
  <c r="K55" i="116"/>
  <c r="J55" i="116"/>
  <c r="I55" i="116"/>
  <c r="H55" i="116"/>
  <c r="G55" i="116"/>
  <c r="F55" i="116"/>
  <c r="E55" i="116"/>
  <c r="D55" i="116"/>
  <c r="C55" i="116"/>
  <c r="B55" i="116"/>
  <c r="BL114" i="146"/>
  <c r="BL98" i="146"/>
  <c r="BJ82" i="146"/>
  <c r="BI82" i="146"/>
  <c r="BF82" i="146"/>
  <c r="BE82" i="146"/>
  <c r="AX82" i="146"/>
  <c r="AT82" i="146"/>
  <c r="AS82" i="146"/>
  <c r="AP82" i="146"/>
  <c r="C82" i="146"/>
  <c r="B82" i="146"/>
  <c r="BL81" i="146"/>
  <c r="BL82" i="146" s="1"/>
  <c r="BK81" i="146"/>
  <c r="BK82" i="146" s="1"/>
  <c r="BJ81" i="146"/>
  <c r="BI81" i="146"/>
  <c r="BH81" i="146"/>
  <c r="BH82" i="146" s="1"/>
  <c r="BG81" i="146"/>
  <c r="BG82" i="146" s="1"/>
  <c r="BF81" i="146"/>
  <c r="BE81" i="146"/>
  <c r="BD81" i="146"/>
  <c r="BD82" i="146" s="1"/>
  <c r="BC81" i="146"/>
  <c r="BC82" i="146" s="1"/>
  <c r="BB81" i="146"/>
  <c r="BB82" i="146" s="1"/>
  <c r="BA81" i="146"/>
  <c r="BA82" i="146" s="1"/>
  <c r="AZ81" i="146"/>
  <c r="AZ82" i="146" s="1"/>
  <c r="AY81" i="146"/>
  <c r="AY82" i="146" s="1"/>
  <c r="AX81" i="146"/>
  <c r="AW81" i="146"/>
  <c r="AW82" i="146" s="1"/>
  <c r="AV81" i="146"/>
  <c r="AV82" i="146" s="1"/>
  <c r="AU81" i="146"/>
  <c r="AU82" i="146" s="1"/>
  <c r="AT81" i="146"/>
  <c r="AS81" i="146"/>
  <c r="AR81" i="146"/>
  <c r="AR82" i="146" s="1"/>
  <c r="AQ81" i="146"/>
  <c r="AQ82" i="146" s="1"/>
  <c r="AP81" i="146"/>
  <c r="F81" i="146"/>
  <c r="F82" i="146" s="1"/>
  <c r="E81" i="146"/>
  <c r="E82" i="146" s="1"/>
  <c r="D81" i="146"/>
  <c r="BJ75" i="146"/>
  <c r="BI75" i="146"/>
  <c r="BH75" i="146"/>
  <c r="BG75" i="146"/>
  <c r="BF75" i="146"/>
  <c r="BE75" i="146"/>
  <c r="BD75" i="146"/>
  <c r="BC75" i="146"/>
  <c r="BB75" i="146"/>
  <c r="BA75" i="146"/>
  <c r="AZ75" i="146"/>
  <c r="AY75" i="146"/>
  <c r="AX75" i="146"/>
  <c r="AW75" i="146"/>
  <c r="AV75" i="146"/>
  <c r="AU75" i="146"/>
  <c r="AT75" i="146"/>
  <c r="AS75" i="146"/>
  <c r="AR75" i="146"/>
  <c r="AQ75" i="146"/>
  <c r="AP75" i="146"/>
  <c r="F75" i="146"/>
  <c r="E75" i="146"/>
  <c r="D75" i="146"/>
  <c r="C75" i="146"/>
  <c r="B75" i="146"/>
  <c r="C60" i="146"/>
  <c r="B60" i="146"/>
  <c r="BL33" i="146"/>
  <c r="BL27" i="146"/>
  <c r="BK27" i="146"/>
  <c r="BJ27" i="146"/>
  <c r="BI27" i="146"/>
  <c r="BH27" i="146"/>
  <c r="BG27" i="146"/>
  <c r="BF27" i="146"/>
  <c r="BE27" i="146"/>
  <c r="BD27" i="146"/>
  <c r="BC27" i="146"/>
  <c r="BB27" i="146"/>
  <c r="BA27" i="146"/>
  <c r="AZ27" i="146"/>
  <c r="AY27" i="146"/>
  <c r="AX27" i="146"/>
  <c r="AW27" i="146"/>
  <c r="AV27" i="146"/>
  <c r="AU27" i="146"/>
  <c r="AT27" i="146"/>
  <c r="AS27" i="146"/>
  <c r="AR27" i="146"/>
  <c r="AQ27" i="146"/>
  <c r="AP27" i="146"/>
  <c r="F27" i="146"/>
  <c r="E27" i="146"/>
  <c r="C27" i="146"/>
  <c r="B27" i="146"/>
  <c r="BL26" i="146"/>
  <c r="BL40" i="146" s="1"/>
  <c r="BK26" i="146"/>
  <c r="BJ26" i="146"/>
  <c r="BI26" i="146"/>
  <c r="BH26" i="146"/>
  <c r="BG26" i="146"/>
  <c r="BF26" i="146"/>
  <c r="BE26" i="146"/>
  <c r="BD26" i="146"/>
  <c r="BC26" i="146"/>
  <c r="BB26" i="146"/>
  <c r="BA26" i="146"/>
  <c r="AZ26" i="146"/>
  <c r="AY26" i="146"/>
  <c r="AX26" i="146"/>
  <c r="AW26" i="146"/>
  <c r="AV26" i="146"/>
  <c r="AU26" i="146"/>
  <c r="AT26" i="146"/>
  <c r="AS26" i="146"/>
  <c r="AR26" i="146"/>
  <c r="AQ26" i="146"/>
  <c r="AP26" i="146"/>
  <c r="F26" i="146"/>
  <c r="E26" i="146"/>
  <c r="D26" i="146"/>
  <c r="C26" i="146"/>
  <c r="B26" i="146"/>
  <c r="BL20" i="146"/>
  <c r="BL78" i="146" s="1"/>
  <c r="BH20" i="146"/>
  <c r="AZ20" i="146"/>
  <c r="AX20" i="146"/>
  <c r="AW20" i="146"/>
  <c r="AV20" i="146"/>
  <c r="AU20" i="146"/>
  <c r="AT20" i="146"/>
  <c r="AS20" i="146"/>
  <c r="AR20" i="146"/>
  <c r="AQ20" i="146"/>
  <c r="AP20" i="146"/>
  <c r="AO20" i="146"/>
  <c r="AN20" i="146"/>
  <c r="AM20" i="146"/>
  <c r="AL20" i="146"/>
  <c r="AK20" i="146"/>
  <c r="AJ20" i="146"/>
  <c r="AI20" i="146"/>
  <c r="AH20" i="146"/>
  <c r="AG20" i="146"/>
  <c r="AF20" i="146"/>
  <c r="AE20" i="146"/>
  <c r="AD20" i="146"/>
  <c r="AC20" i="146"/>
  <c r="AB20" i="146"/>
  <c r="AA20" i="146"/>
  <c r="Z20" i="146"/>
  <c r="Y20" i="146"/>
  <c r="X20" i="146"/>
  <c r="W20" i="146"/>
  <c r="V20" i="146"/>
  <c r="U20" i="146"/>
  <c r="T20" i="146"/>
  <c r="S20" i="146"/>
  <c r="R20" i="146"/>
  <c r="Q20" i="146"/>
  <c r="P20" i="146"/>
  <c r="O20" i="146"/>
  <c r="N20" i="146"/>
  <c r="BK20" i="146" s="1"/>
  <c r="BK78" i="146" s="1"/>
  <c r="M20" i="146"/>
  <c r="K20" i="146"/>
  <c r="I20" i="146"/>
  <c r="H20" i="146"/>
  <c r="F20" i="146"/>
  <c r="BC20" i="146" s="1"/>
  <c r="D20" i="146"/>
  <c r="C20" i="146"/>
  <c r="B20" i="146"/>
  <c r="O16" i="146"/>
  <c r="O15" i="146"/>
  <c r="P11" i="146"/>
  <c r="L8" i="146"/>
  <c r="J8" i="146"/>
  <c r="I8" i="146"/>
  <c r="H8" i="146"/>
  <c r="G8" i="146"/>
  <c r="F8" i="146"/>
  <c r="E8" i="146"/>
  <c r="D8" i="146"/>
  <c r="C8" i="146"/>
  <c r="B8" i="146"/>
  <c r="B4" i="146"/>
  <c r="B2" i="146"/>
  <c r="AP75" i="145"/>
  <c r="AP26" i="145" s="1"/>
  <c r="AO81" i="145"/>
  <c r="AO82" i="145" s="1"/>
  <c r="AO27" i="145" s="1"/>
  <c r="AL75" i="145"/>
  <c r="AL26" i="145" s="1"/>
  <c r="AK81" i="145"/>
  <c r="AK82" i="145" s="1"/>
  <c r="AK27" i="145" s="1"/>
  <c r="BL114" i="145"/>
  <c r="BL98" i="145"/>
  <c r="BL82" i="145"/>
  <c r="BJ82" i="145"/>
  <c r="BH82" i="145"/>
  <c r="AZ82" i="145"/>
  <c r="AV82" i="145"/>
  <c r="AT82" i="145"/>
  <c r="AR82" i="145"/>
  <c r="E82" i="145"/>
  <c r="C82" i="145"/>
  <c r="B82" i="145"/>
  <c r="BL81" i="145"/>
  <c r="BK81" i="145"/>
  <c r="BK82" i="145" s="1"/>
  <c r="BJ81" i="145"/>
  <c r="BI81" i="145"/>
  <c r="BI82" i="145" s="1"/>
  <c r="BH81" i="145"/>
  <c r="BG81" i="145"/>
  <c r="BG82" i="145" s="1"/>
  <c r="BF81" i="145"/>
  <c r="BF82" i="145" s="1"/>
  <c r="BE81" i="145"/>
  <c r="BE82" i="145" s="1"/>
  <c r="BD81" i="145"/>
  <c r="BD82" i="145" s="1"/>
  <c r="BD27" i="145" s="1"/>
  <c r="BC81" i="145"/>
  <c r="BC82" i="145" s="1"/>
  <c r="BB81" i="145"/>
  <c r="BB82" i="145" s="1"/>
  <c r="BA81" i="145"/>
  <c r="BA82" i="145" s="1"/>
  <c r="AZ81" i="145"/>
  <c r="AY81" i="145"/>
  <c r="AY82" i="145" s="1"/>
  <c r="AX81" i="145"/>
  <c r="AX82" i="145" s="1"/>
  <c r="AW81" i="145"/>
  <c r="AW82" i="145" s="1"/>
  <c r="AV81" i="145"/>
  <c r="AU81" i="145"/>
  <c r="AU82" i="145" s="1"/>
  <c r="AT81" i="145"/>
  <c r="AS81" i="145"/>
  <c r="AS82" i="145" s="1"/>
  <c r="AR81" i="145"/>
  <c r="AQ81" i="145"/>
  <c r="AQ82" i="145" s="1"/>
  <c r="AP81" i="145"/>
  <c r="AP82" i="145" s="1"/>
  <c r="AP27" i="145" s="1"/>
  <c r="AN81" i="145"/>
  <c r="AN82" i="145" s="1"/>
  <c r="AN27" i="145" s="1"/>
  <c r="AM81" i="145"/>
  <c r="AM82" i="145" s="1"/>
  <c r="AM27" i="145" s="1"/>
  <c r="AL81" i="145"/>
  <c r="AL82" i="145" s="1"/>
  <c r="AJ81" i="145"/>
  <c r="AJ82" i="145" s="1"/>
  <c r="AJ27" i="145" s="1"/>
  <c r="AI81" i="145"/>
  <c r="AI82" i="145" s="1"/>
  <c r="K81" i="145"/>
  <c r="K82" i="145" s="1"/>
  <c r="J81" i="145"/>
  <c r="J82" i="145" s="1"/>
  <c r="I81" i="145"/>
  <c r="I82" i="145" s="1"/>
  <c r="H81" i="145"/>
  <c r="H82" i="145" s="1"/>
  <c r="G81" i="145"/>
  <c r="G82" i="145" s="1"/>
  <c r="F81" i="145"/>
  <c r="F82" i="145" s="1"/>
  <c r="E81" i="145"/>
  <c r="D81" i="145"/>
  <c r="D82" i="145" s="1"/>
  <c r="BJ75" i="145"/>
  <c r="BI75" i="145"/>
  <c r="BH75" i="145"/>
  <c r="BG75" i="145"/>
  <c r="BF75" i="145"/>
  <c r="BE75" i="145"/>
  <c r="BD75" i="145"/>
  <c r="BC75" i="145"/>
  <c r="BB75" i="145"/>
  <c r="BA75" i="145"/>
  <c r="AZ75" i="145"/>
  <c r="AY75" i="145"/>
  <c r="AX75" i="145"/>
  <c r="AW75" i="145"/>
  <c r="AV75" i="145"/>
  <c r="AU75" i="145"/>
  <c r="AT75" i="145"/>
  <c r="AS75" i="145"/>
  <c r="AR75" i="145"/>
  <c r="AQ75" i="145"/>
  <c r="AQ26" i="145" s="1"/>
  <c r="AO75" i="145"/>
  <c r="AN75" i="145"/>
  <c r="AM75" i="145"/>
  <c r="AK75" i="145"/>
  <c r="AK26" i="145" s="1"/>
  <c r="AJ75" i="145"/>
  <c r="AI75" i="145"/>
  <c r="K75" i="145"/>
  <c r="J75" i="145"/>
  <c r="I75" i="145"/>
  <c r="H75" i="145"/>
  <c r="G75" i="145"/>
  <c r="F75" i="145"/>
  <c r="E75" i="145"/>
  <c r="D75" i="145"/>
  <c r="C75" i="145"/>
  <c r="B75" i="145"/>
  <c r="C60" i="145"/>
  <c r="B60" i="145"/>
  <c r="BL33" i="145"/>
  <c r="BL27" i="145"/>
  <c r="BK27" i="145"/>
  <c r="BJ27" i="145"/>
  <c r="BI27" i="145"/>
  <c r="BH27" i="145"/>
  <c r="BG27" i="145"/>
  <c r="BF27" i="145"/>
  <c r="BE27" i="145"/>
  <c r="BC27" i="145"/>
  <c r="BB27" i="145"/>
  <c r="BA27" i="145"/>
  <c r="AZ27" i="145"/>
  <c r="AY27" i="145"/>
  <c r="AX27" i="145"/>
  <c r="AW27" i="145"/>
  <c r="AV27" i="145"/>
  <c r="AU27" i="145"/>
  <c r="AT27" i="145"/>
  <c r="AS27" i="145"/>
  <c r="AR27" i="145"/>
  <c r="AQ27" i="145"/>
  <c r="AL27" i="145"/>
  <c r="AI27" i="145"/>
  <c r="K27" i="145"/>
  <c r="J27" i="145"/>
  <c r="I27" i="145"/>
  <c r="H27" i="145"/>
  <c r="G27" i="145"/>
  <c r="F27" i="145"/>
  <c r="E27" i="145"/>
  <c r="D27" i="145"/>
  <c r="C27" i="145"/>
  <c r="B27" i="145"/>
  <c r="BL26" i="145"/>
  <c r="BL40" i="145" s="1"/>
  <c r="BK26" i="145"/>
  <c r="BJ26" i="145"/>
  <c r="BI26" i="145"/>
  <c r="BH26" i="145"/>
  <c r="BG26" i="145"/>
  <c r="BF26" i="145"/>
  <c r="BE26" i="145"/>
  <c r="BD26" i="145"/>
  <c r="BC26" i="145"/>
  <c r="BB26" i="145"/>
  <c r="BA26" i="145"/>
  <c r="AZ26" i="145"/>
  <c r="AY26" i="145"/>
  <c r="AX26" i="145"/>
  <c r="AW26" i="145"/>
  <c r="AV26" i="145"/>
  <c r="AU26" i="145"/>
  <c r="AT26" i="145"/>
  <c r="AS26" i="145"/>
  <c r="AR26" i="145"/>
  <c r="AO26" i="145"/>
  <c r="AN26" i="145"/>
  <c r="AM26" i="145"/>
  <c r="AJ26" i="145"/>
  <c r="AI26" i="145"/>
  <c r="K26" i="145"/>
  <c r="J26" i="145"/>
  <c r="I26" i="145"/>
  <c r="H26" i="145"/>
  <c r="G26" i="145"/>
  <c r="F26" i="145"/>
  <c r="E26" i="145"/>
  <c r="D26" i="145"/>
  <c r="C26" i="145"/>
  <c r="B26" i="145"/>
  <c r="B28" i="145" s="1"/>
  <c r="BG20" i="145"/>
  <c r="BE20" i="145"/>
  <c r="BC20" i="145"/>
  <c r="BA20" i="145"/>
  <c r="AY20" i="145"/>
  <c r="AX20" i="145"/>
  <c r="AW20" i="145"/>
  <c r="AV20" i="145"/>
  <c r="AU20" i="145"/>
  <c r="AT20" i="145"/>
  <c r="AS20" i="145"/>
  <c r="AR20" i="145"/>
  <c r="AQ20" i="145"/>
  <c r="AP20" i="145"/>
  <c r="AO20" i="145"/>
  <c r="AN20" i="145"/>
  <c r="AN78" i="145" s="1"/>
  <c r="AM20" i="145"/>
  <c r="AL20" i="145"/>
  <c r="AK20" i="145"/>
  <c r="AJ20" i="145"/>
  <c r="AI20" i="145"/>
  <c r="AH20" i="145"/>
  <c r="AG20" i="145"/>
  <c r="AF20" i="145"/>
  <c r="AE20" i="145"/>
  <c r="AD20" i="145"/>
  <c r="AC20" i="145"/>
  <c r="AB20" i="145"/>
  <c r="AA20" i="145"/>
  <c r="Z20" i="145"/>
  <c r="Y20" i="145"/>
  <c r="X20" i="145"/>
  <c r="W20" i="145"/>
  <c r="V20" i="145"/>
  <c r="U20" i="145"/>
  <c r="T20" i="145"/>
  <c r="S20" i="145"/>
  <c r="R20" i="145"/>
  <c r="Q20" i="145"/>
  <c r="P20" i="145"/>
  <c r="O20" i="145"/>
  <c r="M20" i="145"/>
  <c r="K20" i="145"/>
  <c r="J20" i="145"/>
  <c r="I20" i="145"/>
  <c r="H20" i="145"/>
  <c r="G20" i="145"/>
  <c r="F20" i="145"/>
  <c r="D20" i="145"/>
  <c r="C20" i="145"/>
  <c r="B20" i="145"/>
  <c r="O15" i="145"/>
  <c r="L8" i="145"/>
  <c r="J8" i="145"/>
  <c r="I8" i="145"/>
  <c r="H8" i="145"/>
  <c r="G8" i="145"/>
  <c r="F8" i="145"/>
  <c r="E8" i="145"/>
  <c r="D8" i="145"/>
  <c r="C8" i="145"/>
  <c r="B8" i="145"/>
  <c r="B4" i="145"/>
  <c r="B2" i="145"/>
  <c r="AV75" i="143"/>
  <c r="AV26" i="143" s="1"/>
  <c r="AT81" i="143"/>
  <c r="AT82" i="143" s="1"/>
  <c r="AT27" i="143" s="1"/>
  <c r="AR75" i="143"/>
  <c r="AR26" i="143" s="1"/>
  <c r="AP81" i="143"/>
  <c r="AP82" i="143" s="1"/>
  <c r="AP27" i="143" s="1"/>
  <c r="AN75" i="143"/>
  <c r="AN26" i="143" s="1"/>
  <c r="AL81" i="143"/>
  <c r="AL82" i="143" s="1"/>
  <c r="AL27" i="143" s="1"/>
  <c r="AJ75" i="143"/>
  <c r="AJ26" i="143" s="1"/>
  <c r="BL114" i="143"/>
  <c r="BL98" i="143"/>
  <c r="BK82" i="143"/>
  <c r="BK27" i="143" s="1"/>
  <c r="BE82" i="143"/>
  <c r="BC82" i="143"/>
  <c r="AW82" i="143"/>
  <c r="C82" i="143"/>
  <c r="B82" i="143"/>
  <c r="BL81" i="143"/>
  <c r="BL82" i="143" s="1"/>
  <c r="BK81" i="143"/>
  <c r="BJ81" i="143"/>
  <c r="BJ82" i="143" s="1"/>
  <c r="BI81" i="143"/>
  <c r="BI82" i="143" s="1"/>
  <c r="BH81" i="143"/>
  <c r="BH82" i="143" s="1"/>
  <c r="BG81" i="143"/>
  <c r="BG82" i="143" s="1"/>
  <c r="BF81" i="143"/>
  <c r="BF82" i="143" s="1"/>
  <c r="BE81" i="143"/>
  <c r="BD81" i="143"/>
  <c r="BD82" i="143" s="1"/>
  <c r="BC81" i="143"/>
  <c r="BB81" i="143"/>
  <c r="BB82" i="143" s="1"/>
  <c r="BA81" i="143"/>
  <c r="BA82" i="143" s="1"/>
  <c r="AZ81" i="143"/>
  <c r="AZ82" i="143" s="1"/>
  <c r="AY81" i="143"/>
  <c r="AY82" i="143" s="1"/>
  <c r="AX81" i="143"/>
  <c r="AX82" i="143" s="1"/>
  <c r="AW81" i="143"/>
  <c r="AV81" i="143"/>
  <c r="AV82" i="143" s="1"/>
  <c r="AV27" i="143" s="1"/>
  <c r="AU81" i="143"/>
  <c r="AU82" i="143" s="1"/>
  <c r="AU27" i="143" s="1"/>
  <c r="AS81" i="143"/>
  <c r="AS82" i="143" s="1"/>
  <c r="AR81" i="143"/>
  <c r="AR82" i="143" s="1"/>
  <c r="AQ81" i="143"/>
  <c r="AQ82" i="143" s="1"/>
  <c r="AQ27" i="143" s="1"/>
  <c r="AO81" i="143"/>
  <c r="AO82" i="143" s="1"/>
  <c r="AO27" i="143" s="1"/>
  <c r="AN81" i="143"/>
  <c r="AN82" i="143" s="1"/>
  <c r="AM81" i="143"/>
  <c r="AM82" i="143" s="1"/>
  <c r="AM27" i="143" s="1"/>
  <c r="AK81" i="143"/>
  <c r="AK82" i="143" s="1"/>
  <c r="AK27" i="143" s="1"/>
  <c r="AJ81" i="143"/>
  <c r="AJ82" i="143" s="1"/>
  <c r="AI81" i="143"/>
  <c r="AI82" i="143" s="1"/>
  <c r="AI27" i="143" s="1"/>
  <c r="D81" i="143"/>
  <c r="D82" i="143" s="1"/>
  <c r="BJ75" i="143"/>
  <c r="BI75" i="143"/>
  <c r="BH75" i="143"/>
  <c r="BG75" i="143"/>
  <c r="BF75" i="143"/>
  <c r="BE75" i="143"/>
  <c r="BD75" i="143"/>
  <c r="BC75" i="143"/>
  <c r="BB75" i="143"/>
  <c r="BA75" i="143"/>
  <c r="AZ75" i="143"/>
  <c r="AY75" i="143"/>
  <c r="AX75" i="143"/>
  <c r="AW75" i="143"/>
  <c r="AU75" i="143"/>
  <c r="AU26" i="143" s="1"/>
  <c r="AT75" i="143"/>
  <c r="AS75" i="143"/>
  <c r="AQ75" i="143"/>
  <c r="AP75" i="143"/>
  <c r="AO75" i="143"/>
  <c r="AM75" i="143"/>
  <c r="AL75" i="143"/>
  <c r="AK75" i="143"/>
  <c r="AI75" i="143"/>
  <c r="D75" i="143"/>
  <c r="C75" i="143"/>
  <c r="B75" i="143"/>
  <c r="C60" i="143"/>
  <c r="B60" i="143"/>
  <c r="BL33" i="143"/>
  <c r="BL27" i="143"/>
  <c r="BJ27" i="143"/>
  <c r="BI27" i="143"/>
  <c r="BH27" i="143"/>
  <c r="BG27" i="143"/>
  <c r="BF27" i="143"/>
  <c r="BE27" i="143"/>
  <c r="BD27" i="143"/>
  <c r="BC27" i="143"/>
  <c r="BB27" i="143"/>
  <c r="BA27" i="143"/>
  <c r="AZ27" i="143"/>
  <c r="AY27" i="143"/>
  <c r="AX27" i="143"/>
  <c r="AW27" i="143"/>
  <c r="AS27" i="143"/>
  <c r="AR27" i="143"/>
  <c r="AN27" i="143"/>
  <c r="AJ27" i="143"/>
  <c r="D27" i="143"/>
  <c r="C27" i="143"/>
  <c r="B27" i="143"/>
  <c r="BL26" i="143"/>
  <c r="BL40" i="143" s="1"/>
  <c r="BK26" i="143"/>
  <c r="BJ26" i="143"/>
  <c r="BI26" i="143"/>
  <c r="BH26" i="143"/>
  <c r="BG26" i="143"/>
  <c r="BF26" i="143"/>
  <c r="BE26" i="143"/>
  <c r="BD26" i="143"/>
  <c r="BC26" i="143"/>
  <c r="BB26" i="143"/>
  <c r="BA26" i="143"/>
  <c r="AZ26" i="143"/>
  <c r="AY26" i="143"/>
  <c r="AX26" i="143"/>
  <c r="AW26" i="143"/>
  <c r="AT26" i="143"/>
  <c r="AS26" i="143"/>
  <c r="AQ26" i="143"/>
  <c r="AP26" i="143"/>
  <c r="AO26" i="143"/>
  <c r="AM26" i="143"/>
  <c r="AL26" i="143"/>
  <c r="AK26" i="143"/>
  <c r="AI26" i="143"/>
  <c r="D26" i="143"/>
  <c r="C26" i="143"/>
  <c r="B26" i="143"/>
  <c r="BG20" i="143"/>
  <c r="BE20" i="143"/>
  <c r="BC20" i="143"/>
  <c r="BA20" i="143"/>
  <c r="AY20" i="143"/>
  <c r="AX20" i="143"/>
  <c r="AW20" i="143"/>
  <c r="AV20" i="143"/>
  <c r="AU20" i="143"/>
  <c r="AT20" i="143"/>
  <c r="AS20" i="143"/>
  <c r="AR20" i="143"/>
  <c r="AQ20" i="143"/>
  <c r="AP20" i="143"/>
  <c r="AO20" i="143"/>
  <c r="AN20" i="143"/>
  <c r="AM20" i="143"/>
  <c r="AL20" i="143"/>
  <c r="AK20" i="143"/>
  <c r="AJ20" i="143"/>
  <c r="AI20" i="143"/>
  <c r="AH20" i="143"/>
  <c r="AG20" i="143"/>
  <c r="AF20" i="143"/>
  <c r="AE20" i="143"/>
  <c r="AD20" i="143"/>
  <c r="AC20" i="143"/>
  <c r="AB20" i="143"/>
  <c r="AA20" i="143"/>
  <c r="AA78" i="143" s="1"/>
  <c r="Z20" i="143"/>
  <c r="Y20" i="143"/>
  <c r="X20" i="143"/>
  <c r="W20" i="143"/>
  <c r="V20" i="143"/>
  <c r="U20" i="143"/>
  <c r="T20" i="143"/>
  <c r="S20" i="143"/>
  <c r="R20" i="143"/>
  <c r="Q20" i="143"/>
  <c r="P20" i="143"/>
  <c r="O20" i="143"/>
  <c r="K20" i="143"/>
  <c r="J20" i="143"/>
  <c r="I20" i="143"/>
  <c r="H20" i="143"/>
  <c r="G20" i="143"/>
  <c r="F20" i="143"/>
  <c r="D20" i="143"/>
  <c r="C20" i="143"/>
  <c r="B20" i="143"/>
  <c r="O15" i="143"/>
  <c r="O16" i="143" s="1"/>
  <c r="P11" i="143"/>
  <c r="L8" i="143"/>
  <c r="J8" i="143"/>
  <c r="I8" i="143"/>
  <c r="H8" i="143"/>
  <c r="G8" i="143"/>
  <c r="F8" i="143"/>
  <c r="E8" i="143"/>
  <c r="D8" i="143"/>
  <c r="C8" i="143"/>
  <c r="B8" i="143"/>
  <c r="B4" i="143"/>
  <c r="B2" i="143"/>
  <c r="AM75" i="142"/>
  <c r="AM26" i="142" s="1"/>
  <c r="AI75" i="142"/>
  <c r="AI26" i="142" s="1"/>
  <c r="BL114" i="142"/>
  <c r="BL98" i="142"/>
  <c r="C82" i="142"/>
  <c r="B82" i="142"/>
  <c r="BL81" i="142"/>
  <c r="BL82" i="142" s="1"/>
  <c r="BK81" i="142"/>
  <c r="BK82" i="142" s="1"/>
  <c r="BJ81" i="142"/>
  <c r="BJ82" i="142" s="1"/>
  <c r="BI81" i="142"/>
  <c r="BI82" i="142" s="1"/>
  <c r="BH81" i="142"/>
  <c r="BH82" i="142" s="1"/>
  <c r="BG81" i="142"/>
  <c r="BG82" i="142" s="1"/>
  <c r="BF81" i="142"/>
  <c r="BF82" i="142" s="1"/>
  <c r="BE81" i="142"/>
  <c r="BE82" i="142" s="1"/>
  <c r="BD81" i="142"/>
  <c r="BD82" i="142" s="1"/>
  <c r="BC81" i="142"/>
  <c r="BC82" i="142" s="1"/>
  <c r="BB81" i="142"/>
  <c r="BB82" i="142" s="1"/>
  <c r="BA81" i="142"/>
  <c r="BA82" i="142" s="1"/>
  <c r="AZ81" i="142"/>
  <c r="AZ82" i="142" s="1"/>
  <c r="AY81" i="142"/>
  <c r="AY82" i="142" s="1"/>
  <c r="AX81" i="142"/>
  <c r="AX82" i="142" s="1"/>
  <c r="AW81" i="142"/>
  <c r="AW82" i="142" s="1"/>
  <c r="AV81" i="142"/>
  <c r="AV82" i="142" s="1"/>
  <c r="AU81" i="142"/>
  <c r="AU82" i="142" s="1"/>
  <c r="AT81" i="142"/>
  <c r="AT82" i="142" s="1"/>
  <c r="AS81" i="142"/>
  <c r="AS82" i="142" s="1"/>
  <c r="AR81" i="142"/>
  <c r="AR82" i="142" s="1"/>
  <c r="AQ81" i="142"/>
  <c r="AQ82" i="142" s="1"/>
  <c r="AP81" i="142"/>
  <c r="AP82" i="142" s="1"/>
  <c r="AO81" i="142"/>
  <c r="AO82" i="142" s="1"/>
  <c r="AN81" i="142"/>
  <c r="AN82" i="142" s="1"/>
  <c r="AM81" i="142"/>
  <c r="AM82" i="142" s="1"/>
  <c r="AM27" i="142" s="1"/>
  <c r="AL81" i="142"/>
  <c r="AL82" i="142" s="1"/>
  <c r="AK81" i="142"/>
  <c r="AK82" i="142" s="1"/>
  <c r="AJ81" i="142"/>
  <c r="AJ82" i="142" s="1"/>
  <c r="AI81" i="142"/>
  <c r="AI82" i="142" s="1"/>
  <c r="AI27" i="142" s="1"/>
  <c r="D81" i="142"/>
  <c r="BJ75" i="142"/>
  <c r="BI75" i="142"/>
  <c r="BH75" i="142"/>
  <c r="BG75" i="142"/>
  <c r="BF75" i="142"/>
  <c r="BE75" i="142"/>
  <c r="BD75" i="142"/>
  <c r="BC75" i="142"/>
  <c r="BB75" i="142"/>
  <c r="BA75" i="142"/>
  <c r="AZ75" i="142"/>
  <c r="AY75" i="142"/>
  <c r="AX75" i="142"/>
  <c r="AW75" i="142"/>
  <c r="AV75" i="142"/>
  <c r="AU75" i="142"/>
  <c r="AT75" i="142"/>
  <c r="AS75" i="142"/>
  <c r="AR75" i="142"/>
  <c r="AQ75" i="142"/>
  <c r="AP75" i="142"/>
  <c r="AO75" i="142"/>
  <c r="AN75" i="142"/>
  <c r="AL75" i="142"/>
  <c r="AL26" i="142" s="1"/>
  <c r="AK75" i="142"/>
  <c r="AJ75" i="142"/>
  <c r="D75" i="142"/>
  <c r="C75" i="142"/>
  <c r="B75" i="142"/>
  <c r="C60" i="142"/>
  <c r="B60" i="142"/>
  <c r="BL33" i="142"/>
  <c r="BL27" i="142"/>
  <c r="BK27" i="142"/>
  <c r="BJ27" i="142"/>
  <c r="BI27" i="142"/>
  <c r="BH27" i="142"/>
  <c r="BG27" i="142"/>
  <c r="BF27" i="142"/>
  <c r="BE27" i="142"/>
  <c r="BD27" i="142"/>
  <c r="BC27" i="142"/>
  <c r="BB27" i="142"/>
  <c r="BA27" i="142"/>
  <c r="AZ27" i="142"/>
  <c r="AY27" i="142"/>
  <c r="AX27" i="142"/>
  <c r="AW27" i="142"/>
  <c r="AV27" i="142"/>
  <c r="AU27" i="142"/>
  <c r="AT27" i="142"/>
  <c r="AS27" i="142"/>
  <c r="AR27" i="142"/>
  <c r="AQ27" i="142"/>
  <c r="AP27" i="142"/>
  <c r="AO27" i="142"/>
  <c r="AN27" i="142"/>
  <c r="AL27" i="142"/>
  <c r="AK27" i="142"/>
  <c r="AJ27" i="142"/>
  <c r="C27" i="142"/>
  <c r="B27" i="142"/>
  <c r="BL26" i="142"/>
  <c r="BL40" i="142" s="1"/>
  <c r="BK26" i="142"/>
  <c r="BJ26" i="142"/>
  <c r="BI26" i="142"/>
  <c r="BH26" i="142"/>
  <c r="BG26" i="142"/>
  <c r="BF26" i="142"/>
  <c r="BE26" i="142"/>
  <c r="BD26" i="142"/>
  <c r="BC26" i="142"/>
  <c r="BB26" i="142"/>
  <c r="BA26" i="142"/>
  <c r="AZ26" i="142"/>
  <c r="AY26" i="142"/>
  <c r="AX26" i="142"/>
  <c r="AW26" i="142"/>
  <c r="AV26" i="142"/>
  <c r="AU26" i="142"/>
  <c r="AT26" i="142"/>
  <c r="AS26" i="142"/>
  <c r="AR26" i="142"/>
  <c r="AQ26" i="142"/>
  <c r="AP26" i="142"/>
  <c r="AO26" i="142"/>
  <c r="AN26" i="142"/>
  <c r="AK26" i="142"/>
  <c r="AJ26" i="142"/>
  <c r="D26" i="142"/>
  <c r="C26" i="142"/>
  <c r="B26" i="142"/>
  <c r="B28" i="142" s="1"/>
  <c r="BL20" i="142"/>
  <c r="BL78" i="142" s="1"/>
  <c r="BH20" i="142"/>
  <c r="BD20" i="142"/>
  <c r="AZ20" i="142"/>
  <c r="AX20" i="142"/>
  <c r="AW20" i="142"/>
  <c r="AV20" i="142"/>
  <c r="AU20" i="142"/>
  <c r="AT20" i="142"/>
  <c r="AS20" i="142"/>
  <c r="AR20" i="142"/>
  <c r="AQ20" i="142"/>
  <c r="AP20" i="142"/>
  <c r="AO20" i="142"/>
  <c r="AN20" i="142"/>
  <c r="AM20" i="142"/>
  <c r="AL20" i="142"/>
  <c r="AK20" i="142"/>
  <c r="AJ20" i="142"/>
  <c r="AI20" i="142"/>
  <c r="AH20" i="142"/>
  <c r="AG20" i="142"/>
  <c r="AF20" i="142"/>
  <c r="AE20" i="142"/>
  <c r="AD20" i="142"/>
  <c r="AC20" i="142"/>
  <c r="AB20" i="142"/>
  <c r="AA20" i="142"/>
  <c r="Z20" i="142"/>
  <c r="Y20" i="142"/>
  <c r="X20" i="142"/>
  <c r="W20" i="142"/>
  <c r="V20" i="142"/>
  <c r="U20" i="142"/>
  <c r="T20" i="142"/>
  <c r="S20" i="142"/>
  <c r="R20" i="142"/>
  <c r="Q20" i="142"/>
  <c r="P20" i="142"/>
  <c r="O20" i="142"/>
  <c r="M20" i="142"/>
  <c r="L20" i="142"/>
  <c r="K20" i="142"/>
  <c r="J20" i="142"/>
  <c r="BG20" i="142" s="1"/>
  <c r="I20" i="142"/>
  <c r="H20" i="142"/>
  <c r="G20" i="142"/>
  <c r="F20" i="142"/>
  <c r="BC20" i="142" s="1"/>
  <c r="D20" i="142"/>
  <c r="C20" i="142"/>
  <c r="B20" i="142"/>
  <c r="AY20" i="142" s="1"/>
  <c r="O16" i="142"/>
  <c r="P15" i="142"/>
  <c r="O15" i="142"/>
  <c r="Q11" i="142"/>
  <c r="P11" i="142"/>
  <c r="L8" i="142"/>
  <c r="J8" i="142"/>
  <c r="I8" i="142"/>
  <c r="H8" i="142"/>
  <c r="G8" i="142"/>
  <c r="F8" i="142"/>
  <c r="E8" i="142"/>
  <c r="D8" i="142"/>
  <c r="C8" i="142"/>
  <c r="B8" i="142"/>
  <c r="B4" i="142"/>
  <c r="B2" i="142"/>
  <c r="AR81" i="140"/>
  <c r="AR82" i="140" s="1"/>
  <c r="AR27" i="140" s="1"/>
  <c r="AP75" i="140"/>
  <c r="AP26" i="140" s="1"/>
  <c r="AN81" i="140"/>
  <c r="AN82" i="140" s="1"/>
  <c r="AN27" i="140" s="1"/>
  <c r="AL75" i="140"/>
  <c r="AL26" i="140" s="1"/>
  <c r="AJ81" i="140"/>
  <c r="AJ82" i="140" s="1"/>
  <c r="AJ27" i="140" s="1"/>
  <c r="BL114" i="140"/>
  <c r="BL98" i="140"/>
  <c r="C82" i="140"/>
  <c r="B82" i="140"/>
  <c r="BL81" i="140"/>
  <c r="BL82" i="140" s="1"/>
  <c r="BK81" i="140"/>
  <c r="BK82" i="140" s="1"/>
  <c r="BJ81" i="140"/>
  <c r="BJ82" i="140" s="1"/>
  <c r="BI81" i="140"/>
  <c r="BI82" i="140" s="1"/>
  <c r="BH81" i="140"/>
  <c r="BH82" i="140" s="1"/>
  <c r="BG81" i="140"/>
  <c r="BG82" i="140" s="1"/>
  <c r="BF81" i="140"/>
  <c r="BF82" i="140" s="1"/>
  <c r="BE81" i="140"/>
  <c r="BE82" i="140" s="1"/>
  <c r="BD81" i="140"/>
  <c r="BD82" i="140" s="1"/>
  <c r="BC81" i="140"/>
  <c r="BC82" i="140" s="1"/>
  <c r="BB81" i="140"/>
  <c r="BB82" i="140" s="1"/>
  <c r="BA81" i="140"/>
  <c r="BA82" i="140" s="1"/>
  <c r="AZ81" i="140"/>
  <c r="AZ82" i="140" s="1"/>
  <c r="AY81" i="140"/>
  <c r="AY82" i="140" s="1"/>
  <c r="AX81" i="140"/>
  <c r="AX82" i="140" s="1"/>
  <c r="AW81" i="140"/>
  <c r="AW82" i="140" s="1"/>
  <c r="AV81" i="140"/>
  <c r="AV82" i="140" s="1"/>
  <c r="AU81" i="140"/>
  <c r="AU82" i="140" s="1"/>
  <c r="AT81" i="140"/>
  <c r="AT82" i="140" s="1"/>
  <c r="AS81" i="140"/>
  <c r="AS82" i="140" s="1"/>
  <c r="AQ81" i="140"/>
  <c r="AQ82" i="140" s="1"/>
  <c r="AQ27" i="140" s="1"/>
  <c r="AP81" i="140"/>
  <c r="AP82" i="140" s="1"/>
  <c r="AO81" i="140"/>
  <c r="AO82" i="140" s="1"/>
  <c r="AM81" i="140"/>
  <c r="AM82" i="140" s="1"/>
  <c r="AM27" i="140" s="1"/>
  <c r="AL81" i="140"/>
  <c r="AL82" i="140" s="1"/>
  <c r="AK81" i="140"/>
  <c r="AK82" i="140" s="1"/>
  <c r="AI81" i="140"/>
  <c r="AI82" i="140" s="1"/>
  <c r="AI27" i="140" s="1"/>
  <c r="D81" i="140"/>
  <c r="BJ75" i="140"/>
  <c r="BI75" i="140"/>
  <c r="BH75" i="140"/>
  <c r="BG75" i="140"/>
  <c r="BF75" i="140"/>
  <c r="BE75" i="140"/>
  <c r="BD75" i="140"/>
  <c r="BC75" i="140"/>
  <c r="BB75" i="140"/>
  <c r="BA75" i="140"/>
  <c r="AZ75" i="140"/>
  <c r="AY75" i="140"/>
  <c r="AX75" i="140"/>
  <c r="AW75" i="140"/>
  <c r="AV75" i="140"/>
  <c r="AU75" i="140"/>
  <c r="AT75" i="140"/>
  <c r="AS75" i="140"/>
  <c r="AR75" i="140"/>
  <c r="AR26" i="140" s="1"/>
  <c r="AQ75" i="140"/>
  <c r="AQ26" i="140" s="1"/>
  <c r="AO75" i="140"/>
  <c r="AO26" i="140" s="1"/>
  <c r="AN75" i="140"/>
  <c r="AN26" i="140" s="1"/>
  <c r="AM75" i="140"/>
  <c r="AK75" i="140"/>
  <c r="AK26" i="140" s="1"/>
  <c r="AJ75" i="140"/>
  <c r="AJ26" i="140" s="1"/>
  <c r="AI75" i="140"/>
  <c r="D75" i="140"/>
  <c r="C75" i="140"/>
  <c r="B75" i="140"/>
  <c r="C60" i="140"/>
  <c r="B60" i="140"/>
  <c r="BL33" i="140"/>
  <c r="BL27" i="140"/>
  <c r="BK27" i="140"/>
  <c r="BJ27" i="140"/>
  <c r="BI27" i="140"/>
  <c r="BH27" i="140"/>
  <c r="BG27" i="140"/>
  <c r="BF27" i="140"/>
  <c r="BE27" i="140"/>
  <c r="BD27" i="140"/>
  <c r="BC27" i="140"/>
  <c r="BB27" i="140"/>
  <c r="BA27" i="140"/>
  <c r="AZ27" i="140"/>
  <c r="AY27" i="140"/>
  <c r="AX27" i="140"/>
  <c r="AW27" i="140"/>
  <c r="AV27" i="140"/>
  <c r="AU27" i="140"/>
  <c r="AT27" i="140"/>
  <c r="AS27" i="140"/>
  <c r="AP27" i="140"/>
  <c r="AO27" i="140"/>
  <c r="AL27" i="140"/>
  <c r="AK27" i="140"/>
  <c r="C27" i="140"/>
  <c r="B27" i="140"/>
  <c r="BL26" i="140"/>
  <c r="BL40" i="140" s="1"/>
  <c r="BK26" i="140"/>
  <c r="BJ26" i="140"/>
  <c r="BI26" i="140"/>
  <c r="BH26" i="140"/>
  <c r="BG26" i="140"/>
  <c r="BF26" i="140"/>
  <c r="BE26" i="140"/>
  <c r="BD26" i="140"/>
  <c r="BC26" i="140"/>
  <c r="BB26" i="140"/>
  <c r="BA26" i="140"/>
  <c r="AZ26" i="140"/>
  <c r="AY26" i="140"/>
  <c r="AX26" i="140"/>
  <c r="AW26" i="140"/>
  <c r="AV26" i="140"/>
  <c r="AU26" i="140"/>
  <c r="AT26" i="140"/>
  <c r="AS26" i="140"/>
  <c r="AM26" i="140"/>
  <c r="AI26" i="140"/>
  <c r="D26" i="140"/>
  <c r="C26" i="140"/>
  <c r="B26" i="140"/>
  <c r="BE20" i="140"/>
  <c r="BA20" i="140"/>
  <c r="AX20" i="140"/>
  <c r="AW20" i="140"/>
  <c r="AV20" i="140"/>
  <c r="AU20" i="140"/>
  <c r="AT20" i="140"/>
  <c r="AS20" i="140"/>
  <c r="AR20" i="140"/>
  <c r="AQ20" i="140"/>
  <c r="AP20" i="140"/>
  <c r="AO20" i="140"/>
  <c r="AN20" i="140"/>
  <c r="AM20" i="140"/>
  <c r="AL20" i="140"/>
  <c r="AK20" i="140"/>
  <c r="AJ20" i="140"/>
  <c r="AI20" i="140"/>
  <c r="AH20" i="140"/>
  <c r="AG20" i="140"/>
  <c r="AF20" i="140"/>
  <c r="AE20" i="140"/>
  <c r="AD20" i="140"/>
  <c r="AC20" i="140"/>
  <c r="AB20" i="140"/>
  <c r="AA20" i="140"/>
  <c r="Z20" i="140"/>
  <c r="Y20" i="140"/>
  <c r="X20" i="140"/>
  <c r="W20" i="140"/>
  <c r="V20" i="140"/>
  <c r="U20" i="140"/>
  <c r="T20" i="140"/>
  <c r="S20" i="140"/>
  <c r="R20" i="140"/>
  <c r="Q20" i="140"/>
  <c r="P20" i="140"/>
  <c r="O20" i="140"/>
  <c r="BL20" i="140" s="1"/>
  <c r="BL78" i="140" s="1"/>
  <c r="M20" i="140"/>
  <c r="K20" i="140"/>
  <c r="BH20" i="140" s="1"/>
  <c r="J20" i="140"/>
  <c r="I20" i="140"/>
  <c r="H20" i="140"/>
  <c r="G20" i="140"/>
  <c r="BD20" i="140" s="1"/>
  <c r="F20" i="140"/>
  <c r="D20" i="140"/>
  <c r="C20" i="140"/>
  <c r="AZ20" i="140" s="1"/>
  <c r="B20" i="140"/>
  <c r="O16" i="140"/>
  <c r="O15" i="140"/>
  <c r="BO104" i="140"/>
  <c r="P11" i="140"/>
  <c r="L8" i="140"/>
  <c r="J8" i="140"/>
  <c r="I8" i="140"/>
  <c r="H8" i="140"/>
  <c r="G8" i="140"/>
  <c r="F8" i="140"/>
  <c r="E8" i="140"/>
  <c r="D8" i="140"/>
  <c r="C8" i="140"/>
  <c r="B8" i="140"/>
  <c r="B4" i="140"/>
  <c r="B2" i="140"/>
  <c r="AO81" i="139"/>
  <c r="AO82" i="139" s="1"/>
  <c r="AO27" i="139" s="1"/>
  <c r="AK81" i="139"/>
  <c r="AK82" i="139" s="1"/>
  <c r="AK27" i="139" s="1"/>
  <c r="AG81" i="139"/>
  <c r="AG82" i="139" s="1"/>
  <c r="AG27" i="139" s="1"/>
  <c r="AC81" i="139"/>
  <c r="AC82" i="139" s="1"/>
  <c r="AC27" i="139" s="1"/>
  <c r="BL114" i="139"/>
  <c r="BL98" i="139"/>
  <c r="BK82" i="139"/>
  <c r="BG82" i="139"/>
  <c r="BF82" i="139"/>
  <c r="BC82" i="139"/>
  <c r="BB82" i="139"/>
  <c r="BA82" i="139"/>
  <c r="BA27" i="139" s="1"/>
  <c r="AW82" i="139"/>
  <c r="AU82" i="139"/>
  <c r="AQ82" i="139"/>
  <c r="C82" i="139"/>
  <c r="B82" i="139"/>
  <c r="BL81" i="139"/>
  <c r="BL82" i="139" s="1"/>
  <c r="BK81" i="139"/>
  <c r="BJ81" i="139"/>
  <c r="BJ82" i="139" s="1"/>
  <c r="BJ27" i="139" s="1"/>
  <c r="BI81" i="139"/>
  <c r="BI82" i="139" s="1"/>
  <c r="BH81" i="139"/>
  <c r="BH82" i="139" s="1"/>
  <c r="BG81" i="139"/>
  <c r="BF81" i="139"/>
  <c r="BE81" i="139"/>
  <c r="BE82" i="139" s="1"/>
  <c r="BD81" i="139"/>
  <c r="BD82" i="139" s="1"/>
  <c r="BC81" i="139"/>
  <c r="BB81" i="139"/>
  <c r="BA81" i="139"/>
  <c r="AZ81" i="139"/>
  <c r="AZ82" i="139" s="1"/>
  <c r="AY81" i="139"/>
  <c r="AY82" i="139" s="1"/>
  <c r="AX81" i="139"/>
  <c r="AX82" i="139" s="1"/>
  <c r="AX27" i="139" s="1"/>
  <c r="AW81" i="139"/>
  <c r="AV81" i="139"/>
  <c r="AV82" i="139" s="1"/>
  <c r="AU81" i="139"/>
  <c r="AT81" i="139"/>
  <c r="AT82" i="139" s="1"/>
  <c r="AT27" i="139" s="1"/>
  <c r="AS81" i="139"/>
  <c r="AS82" i="139" s="1"/>
  <c r="AR81" i="139"/>
  <c r="AR82" i="139" s="1"/>
  <c r="AQ81" i="139"/>
  <c r="AP81" i="139"/>
  <c r="AP82" i="139" s="1"/>
  <c r="AP27" i="139" s="1"/>
  <c r="AN81" i="139"/>
  <c r="AN82" i="139" s="1"/>
  <c r="AM81" i="139"/>
  <c r="AM82" i="139" s="1"/>
  <c r="AM27" i="139" s="1"/>
  <c r="AL81" i="139"/>
  <c r="AL82" i="139" s="1"/>
  <c r="AL27" i="139" s="1"/>
  <c r="AJ81" i="139"/>
  <c r="AJ82" i="139" s="1"/>
  <c r="AI81" i="139"/>
  <c r="AI82" i="139" s="1"/>
  <c r="AH81" i="139"/>
  <c r="AH82" i="139" s="1"/>
  <c r="AH27" i="139" s="1"/>
  <c r="AF81" i="139"/>
  <c r="AF82" i="139" s="1"/>
  <c r="AE81" i="139"/>
  <c r="AE82" i="139" s="1"/>
  <c r="AE27" i="139" s="1"/>
  <c r="AD81" i="139"/>
  <c r="AD82" i="139" s="1"/>
  <c r="AD27" i="139" s="1"/>
  <c r="AB81" i="139"/>
  <c r="AB82" i="139" s="1"/>
  <c r="D81" i="139"/>
  <c r="D82" i="139" s="1"/>
  <c r="AW78" i="139"/>
  <c r="AK78" i="139"/>
  <c r="F78" i="139"/>
  <c r="BJ75" i="139"/>
  <c r="BI75" i="139"/>
  <c r="BH75" i="139"/>
  <c r="BG75" i="139"/>
  <c r="BF75" i="139"/>
  <c r="BE75" i="139"/>
  <c r="BD75" i="139"/>
  <c r="BC75" i="139"/>
  <c r="BB75" i="139"/>
  <c r="BA75" i="139"/>
  <c r="AZ75" i="139"/>
  <c r="AY75" i="139"/>
  <c r="AX75" i="139"/>
  <c r="AW75" i="139"/>
  <c r="AV75" i="139"/>
  <c r="AU75" i="139"/>
  <c r="AT75" i="139"/>
  <c r="AS75" i="139"/>
  <c r="AR75" i="139"/>
  <c r="AQ75" i="139"/>
  <c r="AP75" i="139"/>
  <c r="AN75" i="139"/>
  <c r="AM75" i="139"/>
  <c r="AM26" i="139" s="1"/>
  <c r="AL75" i="139"/>
  <c r="AJ75" i="139"/>
  <c r="AI75" i="139"/>
  <c r="AI26" i="139" s="1"/>
  <c r="AH75" i="139"/>
  <c r="AF75" i="139"/>
  <c r="AE75" i="139"/>
  <c r="AE26" i="139" s="1"/>
  <c r="AD75" i="139"/>
  <c r="AB75" i="139"/>
  <c r="D75" i="139"/>
  <c r="C75" i="139"/>
  <c r="B75" i="139"/>
  <c r="AS71" i="139"/>
  <c r="AL71" i="139"/>
  <c r="AC71" i="139"/>
  <c r="V71" i="139"/>
  <c r="M71" i="139"/>
  <c r="F71" i="139"/>
  <c r="C60" i="139"/>
  <c r="B60" i="139"/>
  <c r="BL40" i="139"/>
  <c r="BL33" i="139"/>
  <c r="BL27" i="139"/>
  <c r="BK27" i="139"/>
  <c r="BI27" i="139"/>
  <c r="BH27" i="139"/>
  <c r="BG27" i="139"/>
  <c r="BF27" i="139"/>
  <c r="BE27" i="139"/>
  <c r="BD27" i="139"/>
  <c r="BC27" i="139"/>
  <c r="BB27" i="139"/>
  <c r="AZ27" i="139"/>
  <c r="AY27" i="139"/>
  <c r="AW27" i="139"/>
  <c r="AV27" i="139"/>
  <c r="AU27" i="139"/>
  <c r="AS27" i="139"/>
  <c r="AR27" i="139"/>
  <c r="AQ27" i="139"/>
  <c r="AN27" i="139"/>
  <c r="AJ27" i="139"/>
  <c r="AI27" i="139"/>
  <c r="AF27" i="139"/>
  <c r="AB27" i="139"/>
  <c r="D27" i="139"/>
  <c r="C27" i="139"/>
  <c r="B27" i="139"/>
  <c r="BL26" i="139"/>
  <c r="BK26" i="139"/>
  <c r="BJ26" i="139"/>
  <c r="BI26" i="139"/>
  <c r="BH26" i="139"/>
  <c r="BG26" i="139"/>
  <c r="BF26" i="139"/>
  <c r="BE26" i="139"/>
  <c r="BD26" i="139"/>
  <c r="BC26" i="139"/>
  <c r="BB26" i="139"/>
  <c r="BA26" i="139"/>
  <c r="AZ26" i="139"/>
  <c r="AY26" i="139"/>
  <c r="AX26" i="139"/>
  <c r="AW26" i="139"/>
  <c r="AV26" i="139"/>
  <c r="AU26" i="139"/>
  <c r="AT26" i="139"/>
  <c r="AS26" i="139"/>
  <c r="AR26" i="139"/>
  <c r="AQ26" i="139"/>
  <c r="AP26" i="139"/>
  <c r="AN26" i="139"/>
  <c r="AL26" i="139"/>
  <c r="AJ26" i="139"/>
  <c r="AH26" i="139"/>
  <c r="AF26" i="139"/>
  <c r="AD26" i="139"/>
  <c r="AB26" i="139"/>
  <c r="D26" i="139"/>
  <c r="C26" i="139"/>
  <c r="B26" i="139"/>
  <c r="BL20" i="139"/>
  <c r="BL78" i="139" s="1"/>
  <c r="BK20" i="139"/>
  <c r="BK78" i="139" s="1"/>
  <c r="BG20" i="139"/>
  <c r="BC20" i="139"/>
  <c r="AY20" i="139"/>
  <c r="AX20" i="139"/>
  <c r="AW20" i="139"/>
  <c r="AW71" i="139" s="1"/>
  <c r="AV20" i="139"/>
  <c r="AU20" i="139"/>
  <c r="AT20" i="139"/>
  <c r="AT78" i="139" s="1"/>
  <c r="AS20" i="139"/>
  <c r="AS78" i="139" s="1"/>
  <c r="AR20" i="139"/>
  <c r="AQ20" i="139"/>
  <c r="AP20" i="139"/>
  <c r="AO20" i="139"/>
  <c r="AN20" i="139"/>
  <c r="AM20" i="139"/>
  <c r="AL20" i="139"/>
  <c r="AL78" i="139" s="1"/>
  <c r="AK20" i="139"/>
  <c r="AK71" i="139" s="1"/>
  <c r="AJ20" i="139"/>
  <c r="AI20" i="139"/>
  <c r="AH20" i="139"/>
  <c r="AG20" i="139"/>
  <c r="AF20" i="139"/>
  <c r="AE20" i="139"/>
  <c r="AD20" i="139"/>
  <c r="AD78" i="139" s="1"/>
  <c r="AC20" i="139"/>
  <c r="AC78" i="139" s="1"/>
  <c r="AB20" i="139"/>
  <c r="AA20" i="139"/>
  <c r="Z20" i="139"/>
  <c r="Z71" i="139" s="1"/>
  <c r="Y20" i="139"/>
  <c r="X20" i="139"/>
  <c r="W20" i="139"/>
  <c r="V20" i="139"/>
  <c r="V78" i="139" s="1"/>
  <c r="U20" i="139"/>
  <c r="U78" i="139" s="1"/>
  <c r="T20" i="139"/>
  <c r="S20" i="139"/>
  <c r="R20" i="139"/>
  <c r="Q20" i="139"/>
  <c r="Q71" i="139" s="1"/>
  <c r="P20" i="139"/>
  <c r="O20" i="139"/>
  <c r="O71" i="139" s="1"/>
  <c r="N20" i="139"/>
  <c r="M20" i="139"/>
  <c r="L20" i="139"/>
  <c r="K20" i="139"/>
  <c r="J20" i="139"/>
  <c r="I20" i="139"/>
  <c r="H20" i="139"/>
  <c r="F20" i="139"/>
  <c r="D20" i="139"/>
  <c r="C20" i="139"/>
  <c r="B20" i="139"/>
  <c r="O15" i="139"/>
  <c r="L8" i="139"/>
  <c r="J8" i="139"/>
  <c r="I8" i="139"/>
  <c r="H8" i="139"/>
  <c r="G8" i="139"/>
  <c r="F8" i="139"/>
  <c r="E8" i="139"/>
  <c r="D8" i="139"/>
  <c r="C8" i="139"/>
  <c r="B8" i="139"/>
  <c r="B4" i="139"/>
  <c r="B2" i="139"/>
  <c r="AH75" i="137"/>
  <c r="AH26" i="137" s="1"/>
  <c r="AD75" i="137"/>
  <c r="AD26" i="137" s="1"/>
  <c r="BL114" i="137"/>
  <c r="BO104" i="137"/>
  <c r="BL98" i="137"/>
  <c r="BL82" i="137"/>
  <c r="BH82" i="137"/>
  <c r="BF82" i="137"/>
  <c r="BD82" i="137"/>
  <c r="AV82" i="137"/>
  <c r="AR82" i="137"/>
  <c r="AP82" i="137"/>
  <c r="AN82" i="137"/>
  <c r="C82" i="137"/>
  <c r="B82" i="137"/>
  <c r="BL81" i="137"/>
  <c r="BK81" i="137"/>
  <c r="BK82" i="137" s="1"/>
  <c r="BJ81" i="137"/>
  <c r="BJ82" i="137" s="1"/>
  <c r="BI81" i="137"/>
  <c r="BI82" i="137" s="1"/>
  <c r="BH81" i="137"/>
  <c r="BG81" i="137"/>
  <c r="BG82" i="137" s="1"/>
  <c r="BF81" i="137"/>
  <c r="BE81" i="137"/>
  <c r="BE82" i="137" s="1"/>
  <c r="BD81" i="137"/>
  <c r="BC81" i="137"/>
  <c r="BC82" i="137" s="1"/>
  <c r="BB81" i="137"/>
  <c r="BB82" i="137" s="1"/>
  <c r="BA81" i="137"/>
  <c r="BA82" i="137" s="1"/>
  <c r="AZ81" i="137"/>
  <c r="AZ82" i="137" s="1"/>
  <c r="AY81" i="137"/>
  <c r="AY82" i="137" s="1"/>
  <c r="AX81" i="137"/>
  <c r="AX82" i="137" s="1"/>
  <c r="AW81" i="137"/>
  <c r="AW82" i="137" s="1"/>
  <c r="AV81" i="137"/>
  <c r="AU81" i="137"/>
  <c r="AU82" i="137" s="1"/>
  <c r="AT81" i="137"/>
  <c r="AT82" i="137" s="1"/>
  <c r="AS81" i="137"/>
  <c r="AS82" i="137" s="1"/>
  <c r="AR81" i="137"/>
  <c r="AQ81" i="137"/>
  <c r="AQ82" i="137" s="1"/>
  <c r="AP81" i="137"/>
  <c r="AO81" i="137"/>
  <c r="AO82" i="137" s="1"/>
  <c r="AN81" i="137"/>
  <c r="AM81" i="137"/>
  <c r="AM82" i="137" s="1"/>
  <c r="AL81" i="137"/>
  <c r="AL82" i="137" s="1"/>
  <c r="AK81" i="137"/>
  <c r="AK82" i="137" s="1"/>
  <c r="AJ81" i="137"/>
  <c r="AJ82" i="137" s="1"/>
  <c r="AI81" i="137"/>
  <c r="AI82" i="137" s="1"/>
  <c r="AI27" i="137" s="1"/>
  <c r="AH81" i="137"/>
  <c r="AH82" i="137" s="1"/>
  <c r="AH27" i="137" s="1"/>
  <c r="AG81" i="137"/>
  <c r="AG82" i="137" s="1"/>
  <c r="AG27" i="137" s="1"/>
  <c r="AF81" i="137"/>
  <c r="AF82" i="137" s="1"/>
  <c r="AF27" i="137" s="1"/>
  <c r="AE81" i="137"/>
  <c r="AE82" i="137" s="1"/>
  <c r="AE27" i="137" s="1"/>
  <c r="AD81" i="137"/>
  <c r="AD82" i="137" s="1"/>
  <c r="AC81" i="137"/>
  <c r="AC82" i="137" s="1"/>
  <c r="AC27" i="137" s="1"/>
  <c r="AB81" i="137"/>
  <c r="AB82" i="137" s="1"/>
  <c r="AB27" i="137" s="1"/>
  <c r="BJ75" i="137"/>
  <c r="BI75" i="137"/>
  <c r="BH75" i="137"/>
  <c r="BG75" i="137"/>
  <c r="BF75" i="137"/>
  <c r="BE75" i="137"/>
  <c r="BD75" i="137"/>
  <c r="BC75" i="137"/>
  <c r="BB75" i="137"/>
  <c r="BA75" i="137"/>
  <c r="AZ75" i="137"/>
  <c r="AY75" i="137"/>
  <c r="AX75" i="137"/>
  <c r="AW75" i="137"/>
  <c r="AV75" i="137"/>
  <c r="AU75" i="137"/>
  <c r="AT75" i="137"/>
  <c r="AS75" i="137"/>
  <c r="AR75" i="137"/>
  <c r="AQ75" i="137"/>
  <c r="AP75" i="137"/>
  <c r="AO75" i="137"/>
  <c r="AN75" i="137"/>
  <c r="AM75" i="137"/>
  <c r="AL75" i="137"/>
  <c r="AK75" i="137"/>
  <c r="AJ75" i="137"/>
  <c r="AI75" i="137"/>
  <c r="AI26" i="137" s="1"/>
  <c r="AG75" i="137"/>
  <c r="AG26" i="137" s="1"/>
  <c r="AF75" i="137"/>
  <c r="AE75" i="137"/>
  <c r="AC75" i="137"/>
  <c r="AC26" i="137" s="1"/>
  <c r="AB75" i="137"/>
  <c r="AB26" i="137" s="1"/>
  <c r="C75" i="137"/>
  <c r="B75" i="137"/>
  <c r="C60" i="137"/>
  <c r="B60" i="137"/>
  <c r="BL33" i="137"/>
  <c r="BL27" i="137"/>
  <c r="BK27" i="137"/>
  <c r="BJ27" i="137"/>
  <c r="BI27" i="137"/>
  <c r="BH27" i="137"/>
  <c r="BG27" i="137"/>
  <c r="BF27" i="137"/>
  <c r="BE27" i="137"/>
  <c r="BD27" i="137"/>
  <c r="BC27" i="137"/>
  <c r="BB27" i="137"/>
  <c r="BA27" i="137"/>
  <c r="AZ27" i="137"/>
  <c r="AY27" i="137"/>
  <c r="AX27" i="137"/>
  <c r="AW27" i="137"/>
  <c r="AV27" i="137"/>
  <c r="AU27" i="137"/>
  <c r="AT27" i="137"/>
  <c r="AS27" i="137"/>
  <c r="AR27" i="137"/>
  <c r="AQ27" i="137"/>
  <c r="AP27" i="137"/>
  <c r="AO27" i="137"/>
  <c r="AN27" i="137"/>
  <c r="AM27" i="137"/>
  <c r="AL27" i="137"/>
  <c r="AK27" i="137"/>
  <c r="AJ27" i="137"/>
  <c r="AD27" i="137"/>
  <c r="C27" i="137"/>
  <c r="B27" i="137"/>
  <c r="BL26" i="137"/>
  <c r="BL40" i="137" s="1"/>
  <c r="BK26" i="137"/>
  <c r="BJ26" i="137"/>
  <c r="BI26" i="137"/>
  <c r="BH26" i="137"/>
  <c r="BG26" i="137"/>
  <c r="BF26" i="137"/>
  <c r="BE26" i="137"/>
  <c r="BD26" i="137"/>
  <c r="BC26" i="137"/>
  <c r="BB26" i="137"/>
  <c r="BA26" i="137"/>
  <c r="AZ26" i="137"/>
  <c r="AY26" i="137"/>
  <c r="AX26" i="137"/>
  <c r="AW26" i="137"/>
  <c r="AV26" i="137"/>
  <c r="AU26" i="137"/>
  <c r="AT26" i="137"/>
  <c r="AS26" i="137"/>
  <c r="AR26" i="137"/>
  <c r="AQ26" i="137"/>
  <c r="AP26" i="137"/>
  <c r="AO26" i="137"/>
  <c r="AN26" i="137"/>
  <c r="AM26" i="137"/>
  <c r="AL26" i="137"/>
  <c r="AK26" i="137"/>
  <c r="AJ26" i="137"/>
  <c r="AF26" i="137"/>
  <c r="AE26" i="137"/>
  <c r="C26" i="137"/>
  <c r="B26" i="137"/>
  <c r="BK20" i="137"/>
  <c r="BK78" i="137" s="1"/>
  <c r="BG20" i="137"/>
  <c r="BC20" i="137"/>
  <c r="AY20" i="137"/>
  <c r="AX20" i="137"/>
  <c r="AW20" i="137"/>
  <c r="AV20" i="137"/>
  <c r="AU20" i="137"/>
  <c r="AT20" i="137"/>
  <c r="AS20" i="137"/>
  <c r="AR20" i="137"/>
  <c r="AQ20" i="137"/>
  <c r="AP20" i="137"/>
  <c r="AO20" i="137"/>
  <c r="AN20" i="137"/>
  <c r="AM20" i="137"/>
  <c r="AL20" i="137"/>
  <c r="AK20" i="137"/>
  <c r="AJ20" i="137"/>
  <c r="AI20" i="137"/>
  <c r="AH20" i="137"/>
  <c r="AG20" i="137"/>
  <c r="AF20" i="137"/>
  <c r="AE20" i="137"/>
  <c r="AD20" i="137"/>
  <c r="AC20" i="137"/>
  <c r="AB20" i="137"/>
  <c r="AA20" i="137"/>
  <c r="Z20" i="137"/>
  <c r="Y20" i="137"/>
  <c r="X20" i="137"/>
  <c r="W20" i="137"/>
  <c r="V20" i="137"/>
  <c r="U20" i="137"/>
  <c r="T20" i="137"/>
  <c r="S20" i="137"/>
  <c r="R20" i="137"/>
  <c r="Q20" i="137"/>
  <c r="P20" i="137"/>
  <c r="O20" i="137"/>
  <c r="N20" i="137"/>
  <c r="M20" i="137"/>
  <c r="BJ20" i="137" s="1"/>
  <c r="L20" i="137"/>
  <c r="K20" i="137"/>
  <c r="J20" i="137"/>
  <c r="I20" i="137"/>
  <c r="BF20" i="137" s="1"/>
  <c r="H20" i="137"/>
  <c r="F20" i="137"/>
  <c r="E20" i="137"/>
  <c r="BB20" i="137" s="1"/>
  <c r="C20" i="137"/>
  <c r="B20" i="137"/>
  <c r="O15" i="137"/>
  <c r="L8" i="137"/>
  <c r="J8" i="137"/>
  <c r="I8" i="137"/>
  <c r="H8" i="137"/>
  <c r="G8" i="137"/>
  <c r="F8" i="137"/>
  <c r="E8" i="137"/>
  <c r="D8" i="137"/>
  <c r="C8" i="137"/>
  <c r="B8" i="137"/>
  <c r="B4" i="137"/>
  <c r="B2" i="137"/>
  <c r="BL114" i="136"/>
  <c r="BO104" i="136"/>
  <c r="BL98" i="136"/>
  <c r="C82" i="136"/>
  <c r="B82" i="136"/>
  <c r="BL81" i="136"/>
  <c r="BL82" i="136" s="1"/>
  <c r="BK81" i="136"/>
  <c r="BK82" i="136" s="1"/>
  <c r="BJ81" i="136"/>
  <c r="BJ82" i="136" s="1"/>
  <c r="BI81" i="136"/>
  <c r="BI82" i="136" s="1"/>
  <c r="BH81" i="136"/>
  <c r="BH82" i="136" s="1"/>
  <c r="BG81" i="136"/>
  <c r="BG82" i="136" s="1"/>
  <c r="BF81" i="136"/>
  <c r="BF82" i="136" s="1"/>
  <c r="BE81" i="136"/>
  <c r="BE82" i="136" s="1"/>
  <c r="BD81" i="136"/>
  <c r="BD82" i="136" s="1"/>
  <c r="BC81" i="136"/>
  <c r="BC82" i="136" s="1"/>
  <c r="BB81" i="136"/>
  <c r="BB82" i="136" s="1"/>
  <c r="BA81" i="136"/>
  <c r="BA82" i="136" s="1"/>
  <c r="AZ81" i="136"/>
  <c r="AZ82" i="136" s="1"/>
  <c r="AY81" i="136"/>
  <c r="AY82" i="136" s="1"/>
  <c r="AX81" i="136"/>
  <c r="AX82" i="136" s="1"/>
  <c r="AW81" i="136"/>
  <c r="AW82" i="136" s="1"/>
  <c r="AV81" i="136"/>
  <c r="AV82" i="136" s="1"/>
  <c r="AU81" i="136"/>
  <c r="AU82" i="136" s="1"/>
  <c r="AT81" i="136"/>
  <c r="AT82" i="136" s="1"/>
  <c r="AS81" i="136"/>
  <c r="AS82" i="136" s="1"/>
  <c r="AR81" i="136"/>
  <c r="AR82" i="136" s="1"/>
  <c r="AQ81" i="136"/>
  <c r="AQ82" i="136" s="1"/>
  <c r="AP81" i="136"/>
  <c r="AP82" i="136" s="1"/>
  <c r="AO81" i="136"/>
  <c r="AO82" i="136" s="1"/>
  <c r="AN81" i="136"/>
  <c r="AN82" i="136" s="1"/>
  <c r="AM81" i="136"/>
  <c r="AM82" i="136" s="1"/>
  <c r="AL81" i="136"/>
  <c r="AL82" i="136" s="1"/>
  <c r="AK81" i="136"/>
  <c r="AK82" i="136" s="1"/>
  <c r="AJ81" i="136"/>
  <c r="AJ82" i="136" s="1"/>
  <c r="AI81" i="136"/>
  <c r="AI82" i="136" s="1"/>
  <c r="AH81" i="136"/>
  <c r="AH82" i="136" s="1"/>
  <c r="AG81" i="136"/>
  <c r="AG82" i="136" s="1"/>
  <c r="AF81" i="136"/>
  <c r="AF82" i="136" s="1"/>
  <c r="AE81" i="136"/>
  <c r="AE82" i="136" s="1"/>
  <c r="AD81" i="136"/>
  <c r="AD82" i="136" s="1"/>
  <c r="AC81" i="136"/>
  <c r="AC82" i="136" s="1"/>
  <c r="AB81" i="136"/>
  <c r="AB82" i="136" s="1"/>
  <c r="AA81" i="136"/>
  <c r="AA82" i="136" s="1"/>
  <c r="Z81" i="136"/>
  <c r="Z82" i="136" s="1"/>
  <c r="Y81" i="136"/>
  <c r="Y82" i="136" s="1"/>
  <c r="BJ75" i="136"/>
  <c r="BI75" i="136"/>
  <c r="BH75" i="136"/>
  <c r="BG75" i="136"/>
  <c r="BF75" i="136"/>
  <c r="BE75" i="136"/>
  <c r="BD75" i="136"/>
  <c r="BC75" i="136"/>
  <c r="BB75" i="136"/>
  <c r="BA75" i="136"/>
  <c r="AZ75" i="136"/>
  <c r="AY75" i="136"/>
  <c r="AX75" i="136"/>
  <c r="AW75" i="136"/>
  <c r="AV75" i="136"/>
  <c r="AU75" i="136"/>
  <c r="AT75" i="136"/>
  <c r="AS75" i="136"/>
  <c r="AR75" i="136"/>
  <c r="AQ75" i="136"/>
  <c r="AP75" i="136"/>
  <c r="AO75" i="136"/>
  <c r="AN75" i="136"/>
  <c r="AM75" i="136"/>
  <c r="AL75" i="136"/>
  <c r="AK75" i="136"/>
  <c r="AJ75" i="136"/>
  <c r="AI75" i="136"/>
  <c r="AH75" i="136"/>
  <c r="AG75" i="136"/>
  <c r="AF75" i="136"/>
  <c r="AE75" i="136"/>
  <c r="AD75" i="136"/>
  <c r="AC75" i="136"/>
  <c r="AB75" i="136"/>
  <c r="AA75" i="136"/>
  <c r="Z75" i="136"/>
  <c r="Y75" i="136"/>
  <c r="C75" i="136"/>
  <c r="B75" i="136"/>
  <c r="C60" i="136"/>
  <c r="B60" i="136"/>
  <c r="BL33" i="136"/>
  <c r="BL27" i="136"/>
  <c r="BK27" i="136"/>
  <c r="BJ27" i="136"/>
  <c r="BI27" i="136"/>
  <c r="BH27" i="136"/>
  <c r="BG27" i="136"/>
  <c r="BF27" i="136"/>
  <c r="BE27" i="136"/>
  <c r="BD27" i="136"/>
  <c r="BC27" i="136"/>
  <c r="BB27" i="136"/>
  <c r="BA27" i="136"/>
  <c r="AZ27" i="136"/>
  <c r="AY27" i="136"/>
  <c r="AX27" i="136"/>
  <c r="AW27" i="136"/>
  <c r="AV27" i="136"/>
  <c r="AU27" i="136"/>
  <c r="AT27" i="136"/>
  <c r="AS27" i="136"/>
  <c r="AR27" i="136"/>
  <c r="AQ27" i="136"/>
  <c r="AP27" i="136"/>
  <c r="AO27" i="136"/>
  <c r="AN27" i="136"/>
  <c r="AM27" i="136"/>
  <c r="AL27" i="136"/>
  <c r="AK27" i="136"/>
  <c r="AJ27" i="136"/>
  <c r="AI27" i="136"/>
  <c r="AH27" i="136"/>
  <c r="AG27" i="136"/>
  <c r="AF27" i="136"/>
  <c r="AE27" i="136"/>
  <c r="AD27" i="136"/>
  <c r="AC27" i="136"/>
  <c r="AB27" i="136"/>
  <c r="AA27" i="136"/>
  <c r="Z27" i="136"/>
  <c r="Y27" i="136"/>
  <c r="C27" i="136"/>
  <c r="B27" i="136"/>
  <c r="BL26" i="136"/>
  <c r="BL40" i="136" s="1"/>
  <c r="BK26" i="136"/>
  <c r="BJ26" i="136"/>
  <c r="BI26" i="136"/>
  <c r="BH26" i="136"/>
  <c r="BG26" i="136"/>
  <c r="BF26" i="136"/>
  <c r="BE26" i="136"/>
  <c r="BD26" i="136"/>
  <c r="BC26" i="136"/>
  <c r="BB26" i="136"/>
  <c r="BA26" i="136"/>
  <c r="AZ26" i="136"/>
  <c r="AY26" i="136"/>
  <c r="AX26" i="136"/>
  <c r="AW26" i="136"/>
  <c r="AV26" i="136"/>
  <c r="AU26" i="136"/>
  <c r="AT26" i="136"/>
  <c r="AS26" i="136"/>
  <c r="AR26" i="136"/>
  <c r="AQ26" i="136"/>
  <c r="AP26" i="136"/>
  <c r="AO26" i="136"/>
  <c r="AN26" i="136"/>
  <c r="AM26" i="136"/>
  <c r="AL26" i="136"/>
  <c r="AK26" i="136"/>
  <c r="AJ26" i="136"/>
  <c r="AI26" i="136"/>
  <c r="AH26" i="136"/>
  <c r="AG26" i="136"/>
  <c r="AF26" i="136"/>
  <c r="AE26" i="136"/>
  <c r="AD26" i="136"/>
  <c r="AC26" i="136"/>
  <c r="AB26" i="136"/>
  <c r="AA26" i="136"/>
  <c r="Z26" i="136"/>
  <c r="Y26" i="136"/>
  <c r="C26" i="136"/>
  <c r="B26" i="136"/>
  <c r="BL20" i="136"/>
  <c r="BL78" i="136" s="1"/>
  <c r="BH20" i="136"/>
  <c r="BD20" i="136"/>
  <c r="AZ20" i="136"/>
  <c r="AX20" i="136"/>
  <c r="AW20" i="136"/>
  <c r="AV20" i="136"/>
  <c r="AU20" i="136"/>
  <c r="AT20" i="136"/>
  <c r="AS20" i="136"/>
  <c r="AR20" i="136"/>
  <c r="AQ20" i="136"/>
  <c r="AP20" i="136"/>
  <c r="AO20" i="136"/>
  <c r="AN20" i="136"/>
  <c r="AM20" i="136"/>
  <c r="AL20" i="136"/>
  <c r="AK20" i="136"/>
  <c r="AJ20" i="136"/>
  <c r="AI20" i="136"/>
  <c r="AH20" i="136"/>
  <c r="AG20" i="136"/>
  <c r="AF20" i="136"/>
  <c r="AE20" i="136"/>
  <c r="AD20" i="136"/>
  <c r="AC20" i="136"/>
  <c r="AB20" i="136"/>
  <c r="AA20" i="136"/>
  <c r="Z20" i="136"/>
  <c r="Y20" i="136"/>
  <c r="X20" i="136"/>
  <c r="W20" i="136"/>
  <c r="V20" i="136"/>
  <c r="U20" i="136"/>
  <c r="T20" i="136"/>
  <c r="S20" i="136"/>
  <c r="R20" i="136"/>
  <c r="Q20" i="136"/>
  <c r="P20" i="136"/>
  <c r="O20" i="136"/>
  <c r="N20" i="136"/>
  <c r="BK20" i="136" s="1"/>
  <c r="BK78" i="136" s="1"/>
  <c r="M20" i="136"/>
  <c r="L20" i="136"/>
  <c r="K20" i="136"/>
  <c r="J20" i="136"/>
  <c r="BG20" i="136" s="1"/>
  <c r="I20" i="136"/>
  <c r="H20" i="136"/>
  <c r="G20" i="136"/>
  <c r="F20" i="136"/>
  <c r="BC20" i="136" s="1"/>
  <c r="E20" i="136"/>
  <c r="C20" i="136"/>
  <c r="B20" i="136"/>
  <c r="AY20" i="136" s="1"/>
  <c r="O16" i="136"/>
  <c r="O15" i="136"/>
  <c r="P11" i="136"/>
  <c r="P15" i="136" s="1"/>
  <c r="Q11" i="136" s="1"/>
  <c r="L8" i="136"/>
  <c r="J8" i="136"/>
  <c r="I8" i="136"/>
  <c r="H8" i="136"/>
  <c r="G8" i="136"/>
  <c r="F8" i="136"/>
  <c r="E8" i="136"/>
  <c r="D8" i="136"/>
  <c r="C8" i="136"/>
  <c r="B8" i="136"/>
  <c r="B4" i="136"/>
  <c r="B2" i="136"/>
  <c r="BL114" i="134"/>
  <c r="BO104" i="134"/>
  <c r="BL98" i="134"/>
  <c r="BJ82" i="134"/>
  <c r="BF82" i="134"/>
  <c r="AX82" i="134"/>
  <c r="AT82" i="134"/>
  <c r="AP82" i="134"/>
  <c r="AH82" i="134"/>
  <c r="AD82" i="134"/>
  <c r="Z82" i="134"/>
  <c r="C82" i="134"/>
  <c r="B82" i="134"/>
  <c r="BL81" i="134"/>
  <c r="BL82" i="134" s="1"/>
  <c r="BK81" i="134"/>
  <c r="BK82" i="134" s="1"/>
  <c r="BJ81" i="134"/>
  <c r="BI81" i="134"/>
  <c r="BI82" i="134" s="1"/>
  <c r="BH81" i="134"/>
  <c r="BH82" i="134" s="1"/>
  <c r="BG81" i="134"/>
  <c r="BG82" i="134" s="1"/>
  <c r="BF81" i="134"/>
  <c r="BE81" i="134"/>
  <c r="BE82" i="134" s="1"/>
  <c r="BD81" i="134"/>
  <c r="BD82" i="134" s="1"/>
  <c r="BC81" i="134"/>
  <c r="BC82" i="134" s="1"/>
  <c r="BB81" i="134"/>
  <c r="BB82" i="134" s="1"/>
  <c r="BA81" i="134"/>
  <c r="BA82" i="134" s="1"/>
  <c r="AZ81" i="134"/>
  <c r="AZ82" i="134" s="1"/>
  <c r="AY81" i="134"/>
  <c r="AY82" i="134" s="1"/>
  <c r="AX81" i="134"/>
  <c r="AW81" i="134"/>
  <c r="AW82" i="134" s="1"/>
  <c r="AV81" i="134"/>
  <c r="AV82" i="134" s="1"/>
  <c r="AU81" i="134"/>
  <c r="AU82" i="134" s="1"/>
  <c r="AT81" i="134"/>
  <c r="AS81" i="134"/>
  <c r="AS82" i="134" s="1"/>
  <c r="AR81" i="134"/>
  <c r="AR82" i="134" s="1"/>
  <c r="AQ81" i="134"/>
  <c r="AQ82" i="134" s="1"/>
  <c r="AP81" i="134"/>
  <c r="AO81" i="134"/>
  <c r="AO82" i="134" s="1"/>
  <c r="AN81" i="134"/>
  <c r="AN82" i="134" s="1"/>
  <c r="AM81" i="134"/>
  <c r="AM82" i="134" s="1"/>
  <c r="AL81" i="134"/>
  <c r="AL82" i="134" s="1"/>
  <c r="AK81" i="134"/>
  <c r="AK82" i="134" s="1"/>
  <c r="AJ81" i="134"/>
  <c r="AJ82" i="134" s="1"/>
  <c r="AI81" i="134"/>
  <c r="AI82" i="134" s="1"/>
  <c r="AH81" i="134"/>
  <c r="AG81" i="134"/>
  <c r="AG82" i="134" s="1"/>
  <c r="AF81" i="134"/>
  <c r="AF82" i="134" s="1"/>
  <c r="AE81" i="134"/>
  <c r="AE82" i="134" s="1"/>
  <c r="AD81" i="134"/>
  <c r="AC81" i="134"/>
  <c r="AC82" i="134" s="1"/>
  <c r="AB81" i="134"/>
  <c r="AB82" i="134" s="1"/>
  <c r="AA81" i="134"/>
  <c r="AA82" i="134" s="1"/>
  <c r="Z81" i="134"/>
  <c r="Y81" i="134"/>
  <c r="Y82" i="134" s="1"/>
  <c r="BJ75" i="134"/>
  <c r="BI75" i="134"/>
  <c r="BH75" i="134"/>
  <c r="BG75" i="134"/>
  <c r="BF75" i="134"/>
  <c r="BE75" i="134"/>
  <c r="BD75" i="134"/>
  <c r="BC75" i="134"/>
  <c r="BB75" i="134"/>
  <c r="BA75" i="134"/>
  <c r="AZ75" i="134"/>
  <c r="AY75" i="134"/>
  <c r="AX75" i="134"/>
  <c r="AW75" i="134"/>
  <c r="AV75" i="134"/>
  <c r="AU75" i="134"/>
  <c r="AT75" i="134"/>
  <c r="AS75" i="134"/>
  <c r="AR75" i="134"/>
  <c r="AQ75" i="134"/>
  <c r="AP75" i="134"/>
  <c r="AO75" i="134"/>
  <c r="AN75" i="134"/>
  <c r="AM75" i="134"/>
  <c r="AL75" i="134"/>
  <c r="AK75" i="134"/>
  <c r="AJ75" i="134"/>
  <c r="AI75" i="134"/>
  <c r="AH75" i="134"/>
  <c r="AG75" i="134"/>
  <c r="AF75" i="134"/>
  <c r="AE75" i="134"/>
  <c r="AD75" i="134"/>
  <c r="AC75" i="134"/>
  <c r="AB75" i="134"/>
  <c r="AA75" i="134"/>
  <c r="Z75" i="134"/>
  <c r="Y75" i="134"/>
  <c r="C75" i="134"/>
  <c r="B75" i="134"/>
  <c r="C60" i="134"/>
  <c r="B60" i="134"/>
  <c r="BL33" i="134"/>
  <c r="BL27" i="134"/>
  <c r="BK27" i="134"/>
  <c r="BJ27" i="134"/>
  <c r="BI27" i="134"/>
  <c r="BH27" i="134"/>
  <c r="BG27" i="134"/>
  <c r="BF27" i="134"/>
  <c r="BE27" i="134"/>
  <c r="BD27" i="134"/>
  <c r="BC27" i="134"/>
  <c r="BB27" i="134"/>
  <c r="BA27" i="134"/>
  <c r="AZ27" i="134"/>
  <c r="AY27" i="134"/>
  <c r="AX27" i="134"/>
  <c r="AW27" i="134"/>
  <c r="AV27" i="134"/>
  <c r="AU27" i="134"/>
  <c r="AT27" i="134"/>
  <c r="AS27" i="134"/>
  <c r="AR27" i="134"/>
  <c r="AQ27" i="134"/>
  <c r="AP27" i="134"/>
  <c r="AO27" i="134"/>
  <c r="AN27" i="134"/>
  <c r="AM27" i="134"/>
  <c r="AL27" i="134"/>
  <c r="AK27" i="134"/>
  <c r="AJ27" i="134"/>
  <c r="AI27" i="134"/>
  <c r="AH27" i="134"/>
  <c r="AG27" i="134"/>
  <c r="AF27" i="134"/>
  <c r="AE27" i="134"/>
  <c r="AD27" i="134"/>
  <c r="AC27" i="134"/>
  <c r="AB27" i="134"/>
  <c r="AA27" i="134"/>
  <c r="Z27" i="134"/>
  <c r="Y27" i="134"/>
  <c r="C27" i="134"/>
  <c r="B27" i="134"/>
  <c r="BL26" i="134"/>
  <c r="BL40" i="134" s="1"/>
  <c r="BK26" i="134"/>
  <c r="BJ26" i="134"/>
  <c r="BI26" i="134"/>
  <c r="BH26" i="134"/>
  <c r="BG26" i="134"/>
  <c r="BF26" i="134"/>
  <c r="BE26" i="134"/>
  <c r="BD26" i="134"/>
  <c r="BC26" i="134"/>
  <c r="BB26" i="134"/>
  <c r="BA26" i="134"/>
  <c r="AZ26" i="134"/>
  <c r="AY26" i="134"/>
  <c r="AX26" i="134"/>
  <c r="AW26" i="134"/>
  <c r="AV26" i="134"/>
  <c r="AU26" i="134"/>
  <c r="AT26" i="134"/>
  <c r="AS26" i="134"/>
  <c r="AR26" i="134"/>
  <c r="AQ26" i="134"/>
  <c r="AP26" i="134"/>
  <c r="AO26" i="134"/>
  <c r="AN26" i="134"/>
  <c r="AM26" i="134"/>
  <c r="AL26" i="134"/>
  <c r="AK26" i="134"/>
  <c r="AJ26" i="134"/>
  <c r="AI26" i="134"/>
  <c r="AH26" i="134"/>
  <c r="AG26" i="134"/>
  <c r="AF26" i="134"/>
  <c r="AE26" i="134"/>
  <c r="AD26" i="134"/>
  <c r="AC26" i="134"/>
  <c r="AB26" i="134"/>
  <c r="AA26" i="134"/>
  <c r="Z26" i="134"/>
  <c r="Y26" i="134"/>
  <c r="C26" i="134"/>
  <c r="B26" i="134"/>
  <c r="BI20" i="134"/>
  <c r="BE20" i="134"/>
  <c r="AX20" i="134"/>
  <c r="AW20" i="134"/>
  <c r="AV20" i="134"/>
  <c r="AU20" i="134"/>
  <c r="AT20" i="134"/>
  <c r="AS20" i="134"/>
  <c r="AR20" i="134"/>
  <c r="AQ20" i="134"/>
  <c r="AP20" i="134"/>
  <c r="AO20" i="134"/>
  <c r="AN20" i="134"/>
  <c r="AM20" i="134"/>
  <c r="AL20" i="134"/>
  <c r="AK20" i="134"/>
  <c r="AJ20" i="134"/>
  <c r="AI20" i="134"/>
  <c r="AH20" i="134"/>
  <c r="AG20" i="134"/>
  <c r="AF20" i="134"/>
  <c r="AE20" i="134"/>
  <c r="AD20" i="134"/>
  <c r="AC20" i="134"/>
  <c r="AB20" i="134"/>
  <c r="AA20" i="134"/>
  <c r="Z20" i="134"/>
  <c r="Y20" i="134"/>
  <c r="X20" i="134"/>
  <c r="W20" i="134"/>
  <c r="V20" i="134"/>
  <c r="U20" i="134"/>
  <c r="T20" i="134"/>
  <c r="S20" i="134"/>
  <c r="R20" i="134"/>
  <c r="Q20" i="134"/>
  <c r="P20" i="134"/>
  <c r="O20" i="134"/>
  <c r="BL20" i="134" s="1"/>
  <c r="BL78" i="134" s="1"/>
  <c r="N20" i="134"/>
  <c r="M20" i="134"/>
  <c r="L20" i="134"/>
  <c r="K20" i="134"/>
  <c r="BH20" i="134" s="1"/>
  <c r="J20" i="134"/>
  <c r="I20" i="134"/>
  <c r="H20" i="134"/>
  <c r="G20" i="134"/>
  <c r="BD20" i="134" s="1"/>
  <c r="F20" i="134"/>
  <c r="E20" i="134"/>
  <c r="C20" i="134"/>
  <c r="AZ20" i="134" s="1"/>
  <c r="B20" i="134"/>
  <c r="O16" i="134"/>
  <c r="O15" i="134"/>
  <c r="P11" i="134"/>
  <c r="L8" i="134"/>
  <c r="J8" i="134"/>
  <c r="I8" i="134"/>
  <c r="H8" i="134"/>
  <c r="G8" i="134"/>
  <c r="F8" i="134"/>
  <c r="E8" i="134"/>
  <c r="D8" i="134"/>
  <c r="C8" i="134"/>
  <c r="B8" i="134"/>
  <c r="B4" i="134"/>
  <c r="B2" i="134"/>
  <c r="AF75" i="133"/>
  <c r="AF26" i="133" s="1"/>
  <c r="AE81" i="133"/>
  <c r="AE82" i="133" s="1"/>
  <c r="AE27" i="133" s="1"/>
  <c r="AB75" i="133"/>
  <c r="AB26" i="133" s="1"/>
  <c r="BL114" i="133"/>
  <c r="BO104" i="133"/>
  <c r="BL98" i="133"/>
  <c r="BL82" i="133"/>
  <c r="BI82" i="133"/>
  <c r="BH82" i="133"/>
  <c r="BD82" i="133"/>
  <c r="AV82" i="133"/>
  <c r="AR82" i="133"/>
  <c r="AN82" i="133"/>
  <c r="C82" i="133"/>
  <c r="B82" i="133"/>
  <c r="BL81" i="133"/>
  <c r="BK81" i="133"/>
  <c r="BK82" i="133" s="1"/>
  <c r="BJ81" i="133"/>
  <c r="BJ82" i="133" s="1"/>
  <c r="BI81" i="133"/>
  <c r="BH81" i="133"/>
  <c r="BG81" i="133"/>
  <c r="BG82" i="133" s="1"/>
  <c r="BF81" i="133"/>
  <c r="BF82" i="133" s="1"/>
  <c r="BE81" i="133"/>
  <c r="BE82" i="133" s="1"/>
  <c r="BD81" i="133"/>
  <c r="BC81" i="133"/>
  <c r="BC82" i="133" s="1"/>
  <c r="BB81" i="133"/>
  <c r="BB82" i="133" s="1"/>
  <c r="BA81" i="133"/>
  <c r="BA82" i="133" s="1"/>
  <c r="AZ81" i="133"/>
  <c r="AZ82" i="133" s="1"/>
  <c r="AY81" i="133"/>
  <c r="AY82" i="133" s="1"/>
  <c r="AX81" i="133"/>
  <c r="AX82" i="133" s="1"/>
  <c r="AW81" i="133"/>
  <c r="AW82" i="133" s="1"/>
  <c r="AV81" i="133"/>
  <c r="AU81" i="133"/>
  <c r="AU82" i="133" s="1"/>
  <c r="AT81" i="133"/>
  <c r="AT82" i="133" s="1"/>
  <c r="AS81" i="133"/>
  <c r="AS82" i="133" s="1"/>
  <c r="AR81" i="133"/>
  <c r="AQ81" i="133"/>
  <c r="AQ82" i="133" s="1"/>
  <c r="AP81" i="133"/>
  <c r="AP82" i="133" s="1"/>
  <c r="AO81" i="133"/>
  <c r="AO82" i="133" s="1"/>
  <c r="AN81" i="133"/>
  <c r="AM81" i="133"/>
  <c r="AM82" i="133" s="1"/>
  <c r="AL81" i="133"/>
  <c r="AL82" i="133" s="1"/>
  <c r="AK81" i="133"/>
  <c r="AK82" i="133" s="1"/>
  <c r="AJ81" i="133"/>
  <c r="AJ82" i="133" s="1"/>
  <c r="AI81" i="133"/>
  <c r="AI82" i="133" s="1"/>
  <c r="AH81" i="133"/>
  <c r="AH82" i="133" s="1"/>
  <c r="AG81" i="133"/>
  <c r="AG82" i="133" s="1"/>
  <c r="AF81" i="133"/>
  <c r="AF82" i="133" s="1"/>
  <c r="AF27" i="133" s="1"/>
  <c r="AD81" i="133"/>
  <c r="AD82" i="133" s="1"/>
  <c r="AD27" i="133" s="1"/>
  <c r="AC81" i="133"/>
  <c r="AC82" i="133" s="1"/>
  <c r="AB81" i="133"/>
  <c r="AB82" i="133" s="1"/>
  <c r="AB27" i="133" s="1"/>
  <c r="BJ75" i="133"/>
  <c r="BI75" i="133"/>
  <c r="BH75" i="133"/>
  <c r="BG75" i="133"/>
  <c r="BF75" i="133"/>
  <c r="BE75" i="133"/>
  <c r="BD75" i="133"/>
  <c r="BC75" i="133"/>
  <c r="BB75" i="133"/>
  <c r="BA75" i="133"/>
  <c r="AZ75" i="133"/>
  <c r="AY75" i="133"/>
  <c r="AX75" i="133"/>
  <c r="AW75" i="133"/>
  <c r="AV75" i="133"/>
  <c r="AU75" i="133"/>
  <c r="AT75" i="133"/>
  <c r="AS75" i="133"/>
  <c r="AR75" i="133"/>
  <c r="AQ75" i="133"/>
  <c r="AP75" i="133"/>
  <c r="AO75" i="133"/>
  <c r="AN75" i="133"/>
  <c r="AM75" i="133"/>
  <c r="AL75" i="133"/>
  <c r="AK75" i="133"/>
  <c r="AJ75" i="133"/>
  <c r="AI75" i="133"/>
  <c r="AH75" i="133"/>
  <c r="AG75" i="133"/>
  <c r="AE75" i="133"/>
  <c r="AE26" i="133" s="1"/>
  <c r="AD75" i="133"/>
  <c r="AC75" i="133"/>
  <c r="C75" i="133"/>
  <c r="B75" i="133"/>
  <c r="AJ71" i="133"/>
  <c r="C60" i="133"/>
  <c r="B60" i="133"/>
  <c r="BL33" i="133"/>
  <c r="B29" i="133"/>
  <c r="BL27" i="133"/>
  <c r="BK27" i="133"/>
  <c r="BJ27" i="133"/>
  <c r="BI27" i="133"/>
  <c r="BH27" i="133"/>
  <c r="BG27" i="133"/>
  <c r="BF27" i="133"/>
  <c r="BE27" i="133"/>
  <c r="BD27" i="133"/>
  <c r="BC27" i="133"/>
  <c r="BB27" i="133"/>
  <c r="BA27" i="133"/>
  <c r="AZ27" i="133"/>
  <c r="AY27" i="133"/>
  <c r="AX27" i="133"/>
  <c r="AW27" i="133"/>
  <c r="AV27" i="133"/>
  <c r="AU27" i="133"/>
  <c r="AT27" i="133"/>
  <c r="AS27" i="133"/>
  <c r="AR27" i="133"/>
  <c r="AQ27" i="133"/>
  <c r="AP27" i="133"/>
  <c r="AO27" i="133"/>
  <c r="AN27" i="133"/>
  <c r="AM27" i="133"/>
  <c r="AL27" i="133"/>
  <c r="AK27" i="133"/>
  <c r="AJ27" i="133"/>
  <c r="AI27" i="133"/>
  <c r="AH27" i="133"/>
  <c r="AG27" i="133"/>
  <c r="AC27" i="133"/>
  <c r="C27" i="133"/>
  <c r="B27" i="133"/>
  <c r="BL26" i="133"/>
  <c r="BL40" i="133" s="1"/>
  <c r="BK26" i="133"/>
  <c r="BJ26" i="133"/>
  <c r="BI26" i="133"/>
  <c r="BH26" i="133"/>
  <c r="BG26" i="133"/>
  <c r="BF26" i="133"/>
  <c r="BE26" i="133"/>
  <c r="BD26" i="133"/>
  <c r="BC26" i="133"/>
  <c r="BB26" i="133"/>
  <c r="BA26" i="133"/>
  <c r="AZ26" i="133"/>
  <c r="AY26" i="133"/>
  <c r="AX26" i="133"/>
  <c r="AW26" i="133"/>
  <c r="AV26" i="133"/>
  <c r="AU26" i="133"/>
  <c r="AT26" i="133"/>
  <c r="AS26" i="133"/>
  <c r="AR26" i="133"/>
  <c r="AQ26" i="133"/>
  <c r="AP26" i="133"/>
  <c r="AO26" i="133"/>
  <c r="AN26" i="133"/>
  <c r="AM26" i="133"/>
  <c r="AL26" i="133"/>
  <c r="AK26" i="133"/>
  <c r="AJ26" i="133"/>
  <c r="AI26" i="133"/>
  <c r="AH26" i="133"/>
  <c r="AG26" i="133"/>
  <c r="AD26" i="133"/>
  <c r="AC26" i="133"/>
  <c r="C26" i="133"/>
  <c r="B26" i="133"/>
  <c r="B28" i="133" s="1"/>
  <c r="C25" i="133" s="1"/>
  <c r="BI20" i="133"/>
  <c r="BG20" i="133"/>
  <c r="BE20" i="133"/>
  <c r="BC20" i="133"/>
  <c r="AY20" i="133"/>
  <c r="AX20" i="133"/>
  <c r="AW20" i="133"/>
  <c r="AV20" i="133"/>
  <c r="AU20" i="133"/>
  <c r="AU71" i="133" s="1"/>
  <c r="AT20" i="133"/>
  <c r="AS20" i="133"/>
  <c r="AR20" i="133"/>
  <c r="AQ20" i="133"/>
  <c r="AP20" i="133"/>
  <c r="AO20" i="133"/>
  <c r="AN20" i="133"/>
  <c r="AM20" i="133"/>
  <c r="AL20" i="133"/>
  <c r="AK20" i="133"/>
  <c r="AJ20" i="133"/>
  <c r="AJ78" i="133" s="1"/>
  <c r="AI20" i="133"/>
  <c r="AH20" i="133"/>
  <c r="AG20" i="133"/>
  <c r="AF20" i="133"/>
  <c r="AE20" i="133"/>
  <c r="AD20" i="133"/>
  <c r="AC20" i="133"/>
  <c r="AB20" i="133"/>
  <c r="AA20" i="133"/>
  <c r="Z20" i="133"/>
  <c r="Z71" i="133" s="1"/>
  <c r="Y20" i="133"/>
  <c r="X20" i="133"/>
  <c r="W20" i="133"/>
  <c r="V20" i="133"/>
  <c r="U20" i="133"/>
  <c r="T20" i="133"/>
  <c r="T78" i="133" s="1"/>
  <c r="S20" i="133"/>
  <c r="R20" i="133"/>
  <c r="Q20" i="133"/>
  <c r="P20" i="133"/>
  <c r="O20" i="133"/>
  <c r="BL20" i="133" s="1"/>
  <c r="BL78" i="133" s="1"/>
  <c r="M20" i="133"/>
  <c r="L20" i="133"/>
  <c r="K20" i="133"/>
  <c r="BH20" i="133" s="1"/>
  <c r="J20" i="133"/>
  <c r="I20" i="133"/>
  <c r="H20" i="133"/>
  <c r="F20" i="133"/>
  <c r="E20" i="133"/>
  <c r="C20" i="133"/>
  <c r="AZ20" i="133" s="1"/>
  <c r="B20" i="133"/>
  <c r="O15" i="133"/>
  <c r="O16" i="133" s="1"/>
  <c r="G20" i="133"/>
  <c r="L8" i="133"/>
  <c r="J8" i="133"/>
  <c r="I8" i="133"/>
  <c r="H8" i="133"/>
  <c r="G8" i="133"/>
  <c r="F8" i="133"/>
  <c r="E8" i="133"/>
  <c r="D8" i="133"/>
  <c r="C8" i="133"/>
  <c r="B8" i="133"/>
  <c r="B4" i="133"/>
  <c r="B2" i="133"/>
  <c r="AC81" i="131"/>
  <c r="AC82" i="131" s="1"/>
  <c r="AC27" i="131" s="1"/>
  <c r="AB81" i="131"/>
  <c r="AB82" i="131" s="1"/>
  <c r="AB27" i="131" s="1"/>
  <c r="BL114" i="131"/>
  <c r="BO104" i="131"/>
  <c r="BL98" i="131"/>
  <c r="BH82" i="131"/>
  <c r="BD82" i="131"/>
  <c r="BC82" i="131"/>
  <c r="AZ82" i="131"/>
  <c r="AX82" i="131"/>
  <c r="C82" i="131"/>
  <c r="B82" i="131"/>
  <c r="BL81" i="131"/>
  <c r="BL82" i="131" s="1"/>
  <c r="BK81" i="131"/>
  <c r="BK82" i="131" s="1"/>
  <c r="BJ81" i="131"/>
  <c r="BJ82" i="131" s="1"/>
  <c r="BI81" i="131"/>
  <c r="BI82" i="131" s="1"/>
  <c r="BH81" i="131"/>
  <c r="BG81" i="131"/>
  <c r="BG82" i="131" s="1"/>
  <c r="BF81" i="131"/>
  <c r="BF82" i="131" s="1"/>
  <c r="BE81" i="131"/>
  <c r="BE82" i="131" s="1"/>
  <c r="BD81" i="131"/>
  <c r="BC81" i="131"/>
  <c r="BB81" i="131"/>
  <c r="BB82" i="131" s="1"/>
  <c r="BA81" i="131"/>
  <c r="BA82" i="131" s="1"/>
  <c r="AZ81" i="131"/>
  <c r="AY81" i="131"/>
  <c r="AY82" i="131" s="1"/>
  <c r="AX81" i="131"/>
  <c r="AW81" i="131"/>
  <c r="AW82" i="131" s="1"/>
  <c r="AV81" i="131"/>
  <c r="AV82" i="131" s="1"/>
  <c r="AU81" i="131"/>
  <c r="AU82" i="131" s="1"/>
  <c r="AT81" i="131"/>
  <c r="AT82" i="131" s="1"/>
  <c r="AS81" i="131"/>
  <c r="AS82" i="131" s="1"/>
  <c r="AR81" i="131"/>
  <c r="AR82" i="131" s="1"/>
  <c r="AQ81" i="131"/>
  <c r="AQ82" i="131" s="1"/>
  <c r="AP81" i="131"/>
  <c r="AP82" i="131" s="1"/>
  <c r="AO81" i="131"/>
  <c r="AO82" i="131" s="1"/>
  <c r="AN81" i="131"/>
  <c r="AN82" i="131" s="1"/>
  <c r="AM81" i="131"/>
  <c r="AM82" i="131" s="1"/>
  <c r="AL81" i="131"/>
  <c r="AL82" i="131" s="1"/>
  <c r="AK81" i="131"/>
  <c r="AK82" i="131" s="1"/>
  <c r="AJ81" i="131"/>
  <c r="AJ82" i="131" s="1"/>
  <c r="AI81" i="131"/>
  <c r="AI82" i="131" s="1"/>
  <c r="AH81" i="131"/>
  <c r="AH82" i="131" s="1"/>
  <c r="AG81" i="131"/>
  <c r="AG82" i="131" s="1"/>
  <c r="AF81" i="131"/>
  <c r="AF82" i="131" s="1"/>
  <c r="AE81" i="131"/>
  <c r="AE82" i="131" s="1"/>
  <c r="AD81" i="131"/>
  <c r="AD82" i="131" s="1"/>
  <c r="BJ75" i="131"/>
  <c r="BI75" i="131"/>
  <c r="BH75" i="131"/>
  <c r="BG75" i="131"/>
  <c r="BF75" i="131"/>
  <c r="BE75" i="131"/>
  <c r="BD75" i="131"/>
  <c r="BC75" i="131"/>
  <c r="BB75" i="131"/>
  <c r="BA75" i="131"/>
  <c r="AZ75" i="131"/>
  <c r="AY75" i="131"/>
  <c r="AX75" i="131"/>
  <c r="AW75" i="131"/>
  <c r="AV75" i="131"/>
  <c r="AU75" i="131"/>
  <c r="AT75" i="131"/>
  <c r="AS75" i="131"/>
  <c r="AR75" i="131"/>
  <c r="AQ75" i="131"/>
  <c r="AP75" i="131"/>
  <c r="AO75" i="131"/>
  <c r="AN75" i="131"/>
  <c r="AM75" i="131"/>
  <c r="AL75" i="131"/>
  <c r="AK75" i="131"/>
  <c r="AJ75" i="131"/>
  <c r="AI75" i="131"/>
  <c r="AH75" i="131"/>
  <c r="AG75" i="131"/>
  <c r="AF75" i="131"/>
  <c r="AE75" i="131"/>
  <c r="AD75" i="131"/>
  <c r="AB75" i="131"/>
  <c r="AB26" i="131" s="1"/>
  <c r="C75" i="131"/>
  <c r="B75" i="131"/>
  <c r="C60" i="131"/>
  <c r="B60" i="131"/>
  <c r="BL33" i="131"/>
  <c r="BL27" i="131"/>
  <c r="BK27" i="131"/>
  <c r="BJ27" i="131"/>
  <c r="BI27" i="131"/>
  <c r="BH27" i="131"/>
  <c r="BG27" i="131"/>
  <c r="BF27" i="131"/>
  <c r="BE27" i="131"/>
  <c r="BD27" i="131"/>
  <c r="BC27" i="131"/>
  <c r="BB27" i="131"/>
  <c r="BA27" i="131"/>
  <c r="AZ27" i="131"/>
  <c r="AY27" i="131"/>
  <c r="AX27" i="131"/>
  <c r="AW27" i="131"/>
  <c r="AV27" i="131"/>
  <c r="AU27" i="131"/>
  <c r="AT27" i="131"/>
  <c r="AS27" i="131"/>
  <c r="AR27" i="131"/>
  <c r="AQ27" i="131"/>
  <c r="AP27" i="131"/>
  <c r="AO27" i="131"/>
  <c r="AN27" i="131"/>
  <c r="AM27" i="131"/>
  <c r="AL27" i="131"/>
  <c r="AK27" i="131"/>
  <c r="AJ27" i="131"/>
  <c r="AI27" i="131"/>
  <c r="AH27" i="131"/>
  <c r="AG27" i="131"/>
  <c r="AF27" i="131"/>
  <c r="AE27" i="131"/>
  <c r="AD27" i="131"/>
  <c r="C27" i="131"/>
  <c r="B27" i="131"/>
  <c r="BL26" i="131"/>
  <c r="BL40" i="131" s="1"/>
  <c r="BK26" i="131"/>
  <c r="BJ26" i="131"/>
  <c r="BI26" i="131"/>
  <c r="BH26" i="131"/>
  <c r="BG26" i="131"/>
  <c r="BF26" i="131"/>
  <c r="BE26" i="131"/>
  <c r="BD26" i="131"/>
  <c r="BC26" i="131"/>
  <c r="BB26" i="131"/>
  <c r="BA26" i="131"/>
  <c r="AZ26" i="131"/>
  <c r="AY26" i="131"/>
  <c r="AX26" i="131"/>
  <c r="AW26" i="131"/>
  <c r="AV26" i="131"/>
  <c r="AU26" i="131"/>
  <c r="AT26" i="131"/>
  <c r="AS26" i="131"/>
  <c r="AR26" i="131"/>
  <c r="AQ26" i="131"/>
  <c r="AP26" i="131"/>
  <c r="AO26" i="131"/>
  <c r="AN26" i="131"/>
  <c r="AM26" i="131"/>
  <c r="AL26" i="131"/>
  <c r="AK26" i="131"/>
  <c r="AJ26" i="131"/>
  <c r="AI26" i="131"/>
  <c r="AH26" i="131"/>
  <c r="AG26" i="131"/>
  <c r="AF26" i="131"/>
  <c r="AE26" i="131"/>
  <c r="AD26" i="131"/>
  <c r="C26" i="131"/>
  <c r="B26" i="131"/>
  <c r="BI20" i="131"/>
  <c r="BE20" i="131"/>
  <c r="AX20" i="131"/>
  <c r="AW20" i="131"/>
  <c r="AV20" i="131"/>
  <c r="AU20" i="131"/>
  <c r="AT20" i="131"/>
  <c r="AS20" i="131"/>
  <c r="AR20" i="131"/>
  <c r="AQ20" i="131"/>
  <c r="AP20" i="131"/>
  <c r="AO20" i="131"/>
  <c r="AN20" i="131"/>
  <c r="AM20" i="131"/>
  <c r="AL20" i="131"/>
  <c r="AK20" i="131"/>
  <c r="AJ20" i="131"/>
  <c r="AI20" i="131"/>
  <c r="AH20" i="131"/>
  <c r="AG20" i="131"/>
  <c r="AF20" i="131"/>
  <c r="AE20" i="131"/>
  <c r="AD20" i="131"/>
  <c r="AC20" i="131"/>
  <c r="AB20" i="131"/>
  <c r="AA20" i="131"/>
  <c r="Z20" i="131"/>
  <c r="Y20" i="131"/>
  <c r="X20" i="131"/>
  <c r="W20" i="131"/>
  <c r="V20" i="131"/>
  <c r="U20" i="131"/>
  <c r="T20" i="131"/>
  <c r="S20" i="131"/>
  <c r="R20" i="131"/>
  <c r="Q20" i="131"/>
  <c r="P20" i="131"/>
  <c r="O20" i="131"/>
  <c r="BL20" i="131" s="1"/>
  <c r="BL78" i="131" s="1"/>
  <c r="M20" i="131"/>
  <c r="L20" i="131"/>
  <c r="K20" i="131"/>
  <c r="BH20" i="131" s="1"/>
  <c r="J20" i="131"/>
  <c r="I20" i="131"/>
  <c r="H20" i="131"/>
  <c r="F20" i="131"/>
  <c r="E20" i="131"/>
  <c r="C20" i="131"/>
  <c r="AZ20" i="131" s="1"/>
  <c r="B20" i="131"/>
  <c r="O16" i="131"/>
  <c r="O15" i="131"/>
  <c r="P11" i="131" s="1"/>
  <c r="L8" i="131"/>
  <c r="J8" i="131"/>
  <c r="I8" i="131"/>
  <c r="H8" i="131"/>
  <c r="G8" i="131"/>
  <c r="F8" i="131"/>
  <c r="E8" i="131"/>
  <c r="D8" i="131"/>
  <c r="C8" i="131"/>
  <c r="B8" i="131"/>
  <c r="B4" i="131"/>
  <c r="B2" i="131"/>
  <c r="BL114" i="130"/>
  <c r="BO104" i="130"/>
  <c r="BL98" i="130"/>
  <c r="BJ82" i="130"/>
  <c r="BF82" i="130"/>
  <c r="AT82" i="130"/>
  <c r="AP82" i="130"/>
  <c r="AD82" i="130"/>
  <c r="Z82" i="130"/>
  <c r="C82" i="130"/>
  <c r="B82" i="130"/>
  <c r="BL81" i="130"/>
  <c r="BL82" i="130" s="1"/>
  <c r="BK81" i="130"/>
  <c r="BK82" i="130" s="1"/>
  <c r="BJ81" i="130"/>
  <c r="BI81" i="130"/>
  <c r="BI82" i="130" s="1"/>
  <c r="BH81" i="130"/>
  <c r="BH82" i="130" s="1"/>
  <c r="BG81" i="130"/>
  <c r="BG82" i="130" s="1"/>
  <c r="BF81" i="130"/>
  <c r="BE81" i="130"/>
  <c r="BE82" i="130" s="1"/>
  <c r="BD81" i="130"/>
  <c r="BD82" i="130" s="1"/>
  <c r="BC81" i="130"/>
  <c r="BC82" i="130" s="1"/>
  <c r="BB81" i="130"/>
  <c r="BB82" i="130" s="1"/>
  <c r="BA81" i="130"/>
  <c r="BA82" i="130" s="1"/>
  <c r="AZ81" i="130"/>
  <c r="AZ82" i="130" s="1"/>
  <c r="AY81" i="130"/>
  <c r="AY82" i="130" s="1"/>
  <c r="AX81" i="130"/>
  <c r="AX82" i="130" s="1"/>
  <c r="AW81" i="130"/>
  <c r="AW82" i="130" s="1"/>
  <c r="AV81" i="130"/>
  <c r="AV82" i="130" s="1"/>
  <c r="AU81" i="130"/>
  <c r="AU82" i="130" s="1"/>
  <c r="AT81" i="130"/>
  <c r="AS81" i="130"/>
  <c r="AS82" i="130" s="1"/>
  <c r="AR81" i="130"/>
  <c r="AR82" i="130" s="1"/>
  <c r="AQ81" i="130"/>
  <c r="AQ82" i="130" s="1"/>
  <c r="AP81" i="130"/>
  <c r="AO81" i="130"/>
  <c r="AO82" i="130" s="1"/>
  <c r="AN81" i="130"/>
  <c r="AN82" i="130" s="1"/>
  <c r="AM81" i="130"/>
  <c r="AM82" i="130" s="1"/>
  <c r="AL81" i="130"/>
  <c r="AL82" i="130" s="1"/>
  <c r="AK81" i="130"/>
  <c r="AK82" i="130" s="1"/>
  <c r="AJ81" i="130"/>
  <c r="AJ82" i="130" s="1"/>
  <c r="AI81" i="130"/>
  <c r="AI82" i="130" s="1"/>
  <c r="AH81" i="130"/>
  <c r="AH82" i="130" s="1"/>
  <c r="AG81" i="130"/>
  <c r="AG82" i="130" s="1"/>
  <c r="AF81" i="130"/>
  <c r="AF82" i="130" s="1"/>
  <c r="AE81" i="130"/>
  <c r="AE82" i="130" s="1"/>
  <c r="AD81" i="130"/>
  <c r="AC81" i="130"/>
  <c r="AC82" i="130" s="1"/>
  <c r="AB81" i="130"/>
  <c r="AB82" i="130" s="1"/>
  <c r="AA81" i="130"/>
  <c r="AA82" i="130" s="1"/>
  <c r="Z81" i="130"/>
  <c r="Y81" i="130"/>
  <c r="Y82" i="130" s="1"/>
  <c r="BJ75" i="130"/>
  <c r="BI75" i="130"/>
  <c r="BH75" i="130"/>
  <c r="BG75" i="130"/>
  <c r="BF75" i="130"/>
  <c r="BE75" i="130"/>
  <c r="BD75" i="130"/>
  <c r="BC75" i="130"/>
  <c r="BB75" i="130"/>
  <c r="BA75" i="130"/>
  <c r="AZ75" i="130"/>
  <c r="AY75" i="130"/>
  <c r="AX75" i="130"/>
  <c r="AW75" i="130"/>
  <c r="AV75" i="130"/>
  <c r="AU75" i="130"/>
  <c r="AT75" i="130"/>
  <c r="AS75" i="130"/>
  <c r="AR75" i="130"/>
  <c r="AQ75" i="130"/>
  <c r="AP75" i="130"/>
  <c r="AO75" i="130"/>
  <c r="AN75" i="130"/>
  <c r="AM75" i="130"/>
  <c r="AL75" i="130"/>
  <c r="AK75" i="130"/>
  <c r="AJ75" i="130"/>
  <c r="AI75" i="130"/>
  <c r="AH75" i="130"/>
  <c r="AG75" i="130"/>
  <c r="AF75" i="130"/>
  <c r="AE75" i="130"/>
  <c r="AD75" i="130"/>
  <c r="AC75" i="130"/>
  <c r="AB75" i="130"/>
  <c r="AA75" i="130"/>
  <c r="Z75" i="130"/>
  <c r="Y75" i="130"/>
  <c r="C75" i="130"/>
  <c r="B75" i="130"/>
  <c r="C60" i="130"/>
  <c r="B60" i="130"/>
  <c r="BL33" i="130"/>
  <c r="BL54" i="130" s="1"/>
  <c r="BL27" i="130"/>
  <c r="BK27" i="130"/>
  <c r="BJ27" i="130"/>
  <c r="BI27" i="130"/>
  <c r="BH27" i="130"/>
  <c r="BG27" i="130"/>
  <c r="BF27" i="130"/>
  <c r="BE27" i="130"/>
  <c r="BD27" i="130"/>
  <c r="BC27" i="130"/>
  <c r="BB27" i="130"/>
  <c r="BA27" i="130"/>
  <c r="AZ27" i="130"/>
  <c r="AY27" i="130"/>
  <c r="AX27" i="130"/>
  <c r="AW27" i="130"/>
  <c r="AV27" i="130"/>
  <c r="AU27" i="130"/>
  <c r="AT27" i="130"/>
  <c r="AS27" i="130"/>
  <c r="AR27" i="130"/>
  <c r="AQ27" i="130"/>
  <c r="AP27" i="130"/>
  <c r="AO27" i="130"/>
  <c r="AN27" i="130"/>
  <c r="AM27" i="130"/>
  <c r="AL27" i="130"/>
  <c r="AK27" i="130"/>
  <c r="AJ27" i="130"/>
  <c r="AI27" i="130"/>
  <c r="AH27" i="130"/>
  <c r="AG27" i="130"/>
  <c r="AF27" i="130"/>
  <c r="AE27" i="130"/>
  <c r="AD27" i="130"/>
  <c r="AC27" i="130"/>
  <c r="AB27" i="130"/>
  <c r="AA27" i="130"/>
  <c r="Z27" i="130"/>
  <c r="Y27" i="130"/>
  <c r="C27" i="130"/>
  <c r="B27" i="130"/>
  <c r="BL26" i="130"/>
  <c r="BL40" i="130" s="1"/>
  <c r="BK26" i="130"/>
  <c r="BJ26" i="130"/>
  <c r="BI26" i="130"/>
  <c r="BH26" i="130"/>
  <c r="BG26" i="130"/>
  <c r="BF26" i="130"/>
  <c r="BE26" i="130"/>
  <c r="BD26" i="130"/>
  <c r="BC26" i="130"/>
  <c r="BB26" i="130"/>
  <c r="BA26" i="130"/>
  <c r="AZ26" i="130"/>
  <c r="AY26" i="130"/>
  <c r="AX26" i="130"/>
  <c r="AW26" i="130"/>
  <c r="AV26" i="130"/>
  <c r="AU26" i="130"/>
  <c r="AT26" i="130"/>
  <c r="AS26" i="130"/>
  <c r="AR26" i="130"/>
  <c r="AQ26" i="130"/>
  <c r="AP26" i="130"/>
  <c r="AO26" i="130"/>
  <c r="AN26" i="130"/>
  <c r="AM26" i="130"/>
  <c r="AL26" i="130"/>
  <c r="AK26" i="130"/>
  <c r="AJ26" i="130"/>
  <c r="AI26" i="130"/>
  <c r="AH26" i="130"/>
  <c r="AG26" i="130"/>
  <c r="AF26" i="130"/>
  <c r="AE26" i="130"/>
  <c r="AD26" i="130"/>
  <c r="AC26" i="130"/>
  <c r="AB26" i="130"/>
  <c r="AA26" i="130"/>
  <c r="Z26" i="130"/>
  <c r="Y26" i="130"/>
  <c r="C26" i="130"/>
  <c r="B26" i="130"/>
  <c r="BJ20" i="130"/>
  <c r="BF20" i="130"/>
  <c r="BB20" i="130"/>
  <c r="AX20" i="130"/>
  <c r="AW20" i="130"/>
  <c r="AV20" i="130"/>
  <c r="AU20" i="130"/>
  <c r="AT20" i="130"/>
  <c r="AS20" i="130"/>
  <c r="AR20" i="130"/>
  <c r="AQ20" i="130"/>
  <c r="AP20" i="130"/>
  <c r="AO20" i="130"/>
  <c r="AN20" i="130"/>
  <c r="AM20" i="130"/>
  <c r="AL20" i="130"/>
  <c r="AK20" i="130"/>
  <c r="AJ20" i="130"/>
  <c r="AI20" i="130"/>
  <c r="AH20" i="130"/>
  <c r="AG20" i="130"/>
  <c r="AF20" i="130"/>
  <c r="AE20" i="130"/>
  <c r="AD20" i="130"/>
  <c r="AC20" i="130"/>
  <c r="AB20" i="130"/>
  <c r="AA20" i="130"/>
  <c r="Z20" i="130"/>
  <c r="Y20" i="130"/>
  <c r="X20" i="130"/>
  <c r="W20" i="130"/>
  <c r="V20" i="130"/>
  <c r="U20" i="130"/>
  <c r="T20" i="130"/>
  <c r="S20" i="130"/>
  <c r="R20" i="130"/>
  <c r="Q20" i="130"/>
  <c r="P20" i="130"/>
  <c r="O20" i="130"/>
  <c r="M20" i="130"/>
  <c r="L20" i="130"/>
  <c r="BI20" i="130" s="1"/>
  <c r="K20" i="130"/>
  <c r="J20" i="130"/>
  <c r="I20" i="130"/>
  <c r="H20" i="130"/>
  <c r="BE20" i="130" s="1"/>
  <c r="G20" i="130"/>
  <c r="F20" i="130"/>
  <c r="E20" i="130"/>
  <c r="C20" i="130"/>
  <c r="B20" i="130"/>
  <c r="O16" i="130"/>
  <c r="O15" i="130"/>
  <c r="P11" i="130" s="1"/>
  <c r="L8" i="130"/>
  <c r="J8" i="130"/>
  <c r="I8" i="130"/>
  <c r="H8" i="130"/>
  <c r="G8" i="130"/>
  <c r="F8" i="130"/>
  <c r="E8" i="130"/>
  <c r="D8" i="130"/>
  <c r="C8" i="130"/>
  <c r="B8" i="130"/>
  <c r="B4" i="130"/>
  <c r="B2" i="130"/>
  <c r="BL114" i="129"/>
  <c r="BO104" i="129"/>
  <c r="BL98" i="129"/>
  <c r="BJ82" i="129"/>
  <c r="BF82" i="129"/>
  <c r="BE82" i="129"/>
  <c r="BB82" i="129"/>
  <c r="AT82" i="129"/>
  <c r="AP82" i="129"/>
  <c r="AL82" i="129"/>
  <c r="AD82" i="129"/>
  <c r="Z82" i="129"/>
  <c r="C82" i="129"/>
  <c r="B82" i="129"/>
  <c r="BL81" i="129"/>
  <c r="BL82" i="129" s="1"/>
  <c r="BK81" i="129"/>
  <c r="BK82" i="129" s="1"/>
  <c r="BJ81" i="129"/>
  <c r="BI81" i="129"/>
  <c r="BI82" i="129" s="1"/>
  <c r="BH81" i="129"/>
  <c r="BH82" i="129" s="1"/>
  <c r="BG81" i="129"/>
  <c r="BG82" i="129" s="1"/>
  <c r="BF81" i="129"/>
  <c r="BE81" i="129"/>
  <c r="BD81" i="129"/>
  <c r="BD82" i="129" s="1"/>
  <c r="BC81" i="129"/>
  <c r="BC82" i="129" s="1"/>
  <c r="BB81" i="129"/>
  <c r="BA81" i="129"/>
  <c r="BA82" i="129" s="1"/>
  <c r="AZ81" i="129"/>
  <c r="AZ82" i="129" s="1"/>
  <c r="AY81" i="129"/>
  <c r="AY82" i="129" s="1"/>
  <c r="AX81" i="129"/>
  <c r="AX82" i="129" s="1"/>
  <c r="AW81" i="129"/>
  <c r="AW82" i="129" s="1"/>
  <c r="AV81" i="129"/>
  <c r="AV82" i="129" s="1"/>
  <c r="AU81" i="129"/>
  <c r="AU82" i="129" s="1"/>
  <c r="AT81" i="129"/>
  <c r="AS81" i="129"/>
  <c r="AS82" i="129" s="1"/>
  <c r="AR81" i="129"/>
  <c r="AR82" i="129" s="1"/>
  <c r="AQ81" i="129"/>
  <c r="AQ82" i="129" s="1"/>
  <c r="AP81" i="129"/>
  <c r="AO81" i="129"/>
  <c r="AO82" i="129" s="1"/>
  <c r="AN81" i="129"/>
  <c r="AN82" i="129" s="1"/>
  <c r="AM81" i="129"/>
  <c r="AM82" i="129" s="1"/>
  <c r="AL81" i="129"/>
  <c r="AK81" i="129"/>
  <c r="AK82" i="129" s="1"/>
  <c r="AJ81" i="129"/>
  <c r="AJ82" i="129" s="1"/>
  <c r="AI81" i="129"/>
  <c r="AI82" i="129" s="1"/>
  <c r="AH81" i="129"/>
  <c r="AH82" i="129" s="1"/>
  <c r="AG81" i="129"/>
  <c r="AG82" i="129" s="1"/>
  <c r="AF81" i="129"/>
  <c r="AF82" i="129" s="1"/>
  <c r="AE81" i="129"/>
  <c r="AE82" i="129" s="1"/>
  <c r="AD81" i="129"/>
  <c r="AC81" i="129"/>
  <c r="AC82" i="129" s="1"/>
  <c r="AB81" i="129"/>
  <c r="AB82" i="129" s="1"/>
  <c r="AA81" i="129"/>
  <c r="AA82" i="129" s="1"/>
  <c r="Z81" i="129"/>
  <c r="Y81" i="129"/>
  <c r="Y82" i="129" s="1"/>
  <c r="BJ75" i="129"/>
  <c r="BI75" i="129"/>
  <c r="BH75" i="129"/>
  <c r="BG75" i="129"/>
  <c r="BF75" i="129"/>
  <c r="BE75" i="129"/>
  <c r="BD75" i="129"/>
  <c r="BC75" i="129"/>
  <c r="BB75" i="129"/>
  <c r="BA75" i="129"/>
  <c r="AZ75" i="129"/>
  <c r="AY75" i="129"/>
  <c r="AX75" i="129"/>
  <c r="AW75" i="129"/>
  <c r="AV75" i="129"/>
  <c r="AU75" i="129"/>
  <c r="AT75" i="129"/>
  <c r="AS75" i="129"/>
  <c r="AR75" i="129"/>
  <c r="AQ75" i="129"/>
  <c r="AP75" i="129"/>
  <c r="AO75" i="129"/>
  <c r="AN75" i="129"/>
  <c r="AM75" i="129"/>
  <c r="AL75" i="129"/>
  <c r="AK75" i="129"/>
  <c r="AJ75" i="129"/>
  <c r="AI75" i="129"/>
  <c r="AH75" i="129"/>
  <c r="AG75" i="129"/>
  <c r="AF75" i="129"/>
  <c r="AE75" i="129"/>
  <c r="AD75" i="129"/>
  <c r="AC75" i="129"/>
  <c r="AB75" i="129"/>
  <c r="AA75" i="129"/>
  <c r="Z75" i="129"/>
  <c r="Y75" i="129"/>
  <c r="C75" i="129"/>
  <c r="B75" i="129"/>
  <c r="C60" i="129"/>
  <c r="B60" i="129"/>
  <c r="BL33" i="129"/>
  <c r="BL27" i="129"/>
  <c r="BK27" i="129"/>
  <c r="BJ27" i="129"/>
  <c r="BI27" i="129"/>
  <c r="BH27" i="129"/>
  <c r="BG27" i="129"/>
  <c r="BF27" i="129"/>
  <c r="BE27" i="129"/>
  <c r="BD27" i="129"/>
  <c r="BC27" i="129"/>
  <c r="BB27" i="129"/>
  <c r="BA27" i="129"/>
  <c r="AZ27" i="129"/>
  <c r="AY27" i="129"/>
  <c r="AX27" i="129"/>
  <c r="AW27" i="129"/>
  <c r="AV27" i="129"/>
  <c r="AU27" i="129"/>
  <c r="AT27" i="129"/>
  <c r="AS27" i="129"/>
  <c r="AR27" i="129"/>
  <c r="AQ27" i="129"/>
  <c r="AP27" i="129"/>
  <c r="AO27" i="129"/>
  <c r="AN27" i="129"/>
  <c r="AM27" i="129"/>
  <c r="AL27" i="129"/>
  <c r="AK27" i="129"/>
  <c r="AJ27" i="129"/>
  <c r="AI27" i="129"/>
  <c r="AH27" i="129"/>
  <c r="AG27" i="129"/>
  <c r="AF27" i="129"/>
  <c r="AE27" i="129"/>
  <c r="AD27" i="129"/>
  <c r="AC27" i="129"/>
  <c r="AB27" i="129"/>
  <c r="AA27" i="129"/>
  <c r="Z27" i="129"/>
  <c r="Y27" i="129"/>
  <c r="C27" i="129"/>
  <c r="B27" i="129"/>
  <c r="BL26" i="129"/>
  <c r="BL40" i="129" s="1"/>
  <c r="BK26" i="129"/>
  <c r="BJ26" i="129"/>
  <c r="BI26" i="129"/>
  <c r="BH26" i="129"/>
  <c r="BG26" i="129"/>
  <c r="BF26" i="129"/>
  <c r="BE26" i="129"/>
  <c r="BD26" i="129"/>
  <c r="BC26" i="129"/>
  <c r="BB26" i="129"/>
  <c r="BA26" i="129"/>
  <c r="AZ26" i="129"/>
  <c r="AY26" i="129"/>
  <c r="AX26" i="129"/>
  <c r="AW26" i="129"/>
  <c r="AV26" i="129"/>
  <c r="AU26" i="129"/>
  <c r="AT26" i="129"/>
  <c r="AS26" i="129"/>
  <c r="AR26" i="129"/>
  <c r="AQ26" i="129"/>
  <c r="AP26" i="129"/>
  <c r="AO26" i="129"/>
  <c r="AN26" i="129"/>
  <c r="AM26" i="129"/>
  <c r="AL26" i="129"/>
  <c r="AK26" i="129"/>
  <c r="AJ26" i="129"/>
  <c r="AI26" i="129"/>
  <c r="AH26" i="129"/>
  <c r="AG26" i="129"/>
  <c r="AF26" i="129"/>
  <c r="AE26" i="129"/>
  <c r="AD26" i="129"/>
  <c r="AC26" i="129"/>
  <c r="AB26" i="129"/>
  <c r="AA26" i="129"/>
  <c r="Z26" i="129"/>
  <c r="Y26" i="129"/>
  <c r="C26" i="129"/>
  <c r="B26" i="129"/>
  <c r="BG20" i="129"/>
  <c r="BC20" i="129"/>
  <c r="AY20" i="129"/>
  <c r="AX20" i="129"/>
  <c r="AW20" i="129"/>
  <c r="AV20" i="129"/>
  <c r="AU20" i="129"/>
  <c r="AT20" i="129"/>
  <c r="AS20" i="129"/>
  <c r="AR20" i="129"/>
  <c r="AQ20" i="129"/>
  <c r="AP20" i="129"/>
  <c r="AO20" i="129"/>
  <c r="AN20" i="129"/>
  <c r="AM20" i="129"/>
  <c r="AL20" i="129"/>
  <c r="AK20" i="129"/>
  <c r="AJ20" i="129"/>
  <c r="AI20" i="129"/>
  <c r="AH20" i="129"/>
  <c r="AG20" i="129"/>
  <c r="AF20" i="129"/>
  <c r="AE20" i="129"/>
  <c r="AD20" i="129"/>
  <c r="AC20" i="129"/>
  <c r="AB20" i="129"/>
  <c r="AA20" i="129"/>
  <c r="Z20" i="129"/>
  <c r="Y20" i="129"/>
  <c r="X20" i="129"/>
  <c r="W20" i="129"/>
  <c r="V20" i="129"/>
  <c r="U20" i="129"/>
  <c r="T20" i="129"/>
  <c r="S20" i="129"/>
  <c r="R20" i="129"/>
  <c r="Q20" i="129"/>
  <c r="P20" i="129"/>
  <c r="O20" i="129"/>
  <c r="M20" i="129"/>
  <c r="BJ20" i="129" s="1"/>
  <c r="L20" i="129"/>
  <c r="K20" i="129"/>
  <c r="J20" i="129"/>
  <c r="I20" i="129"/>
  <c r="BF20" i="129" s="1"/>
  <c r="H20" i="129"/>
  <c r="G20" i="129"/>
  <c r="F20" i="129"/>
  <c r="E20" i="129"/>
  <c r="BB20" i="129" s="1"/>
  <c r="C20" i="129"/>
  <c r="B20" i="129"/>
  <c r="O15" i="129"/>
  <c r="O16" i="129" s="1"/>
  <c r="P11" i="129"/>
  <c r="P15" i="129" s="1"/>
  <c r="Q11" i="129" s="1"/>
  <c r="L8" i="129"/>
  <c r="J8" i="129"/>
  <c r="I8" i="129"/>
  <c r="H8" i="129"/>
  <c r="G8" i="129"/>
  <c r="F8" i="129"/>
  <c r="E8" i="129"/>
  <c r="D8" i="129"/>
  <c r="C8" i="129"/>
  <c r="B8" i="129"/>
  <c r="B4" i="129"/>
  <c r="B2" i="129"/>
  <c r="BL114" i="128"/>
  <c r="BO104" i="128"/>
  <c r="BL98" i="128"/>
  <c r="BF82" i="128"/>
  <c r="BB82" i="128"/>
  <c r="AT82" i="128"/>
  <c r="AP82" i="128"/>
  <c r="AL82" i="128"/>
  <c r="AD82" i="128"/>
  <c r="Z82" i="128"/>
  <c r="C82" i="128"/>
  <c r="B82" i="128"/>
  <c r="BL81" i="128"/>
  <c r="BL82" i="128" s="1"/>
  <c r="BK81" i="128"/>
  <c r="BK82" i="128" s="1"/>
  <c r="BJ81" i="128"/>
  <c r="BJ82" i="128" s="1"/>
  <c r="BI81" i="128"/>
  <c r="BI82" i="128" s="1"/>
  <c r="BH81" i="128"/>
  <c r="BH82" i="128" s="1"/>
  <c r="BG81" i="128"/>
  <c r="BG82" i="128" s="1"/>
  <c r="BF81" i="128"/>
  <c r="BE81" i="128"/>
  <c r="BE82" i="128" s="1"/>
  <c r="BD81" i="128"/>
  <c r="BD82" i="128" s="1"/>
  <c r="BC81" i="128"/>
  <c r="BC82" i="128" s="1"/>
  <c r="BB81" i="128"/>
  <c r="BA81" i="128"/>
  <c r="BA82" i="128" s="1"/>
  <c r="AZ81" i="128"/>
  <c r="AZ82" i="128" s="1"/>
  <c r="AY81" i="128"/>
  <c r="AY82" i="128" s="1"/>
  <c r="AX81" i="128"/>
  <c r="AX82" i="128" s="1"/>
  <c r="AW81" i="128"/>
  <c r="AW82" i="128" s="1"/>
  <c r="AV81" i="128"/>
  <c r="AV82" i="128" s="1"/>
  <c r="AU81" i="128"/>
  <c r="AU82" i="128" s="1"/>
  <c r="AT81" i="128"/>
  <c r="AS81" i="128"/>
  <c r="AS82" i="128" s="1"/>
  <c r="AR81" i="128"/>
  <c r="AR82" i="128" s="1"/>
  <c r="AQ81" i="128"/>
  <c r="AQ82" i="128" s="1"/>
  <c r="AP81" i="128"/>
  <c r="AO81" i="128"/>
  <c r="AO82" i="128" s="1"/>
  <c r="AN81" i="128"/>
  <c r="AN82" i="128" s="1"/>
  <c r="AM81" i="128"/>
  <c r="AM82" i="128" s="1"/>
  <c r="AL81" i="128"/>
  <c r="AK81" i="128"/>
  <c r="AK82" i="128" s="1"/>
  <c r="AJ81" i="128"/>
  <c r="AJ82" i="128" s="1"/>
  <c r="AI81" i="128"/>
  <c r="AI82" i="128" s="1"/>
  <c r="AH81" i="128"/>
  <c r="AH82" i="128" s="1"/>
  <c r="AG81" i="128"/>
  <c r="AG82" i="128" s="1"/>
  <c r="AF81" i="128"/>
  <c r="AF82" i="128" s="1"/>
  <c r="AE81" i="128"/>
  <c r="AE82" i="128" s="1"/>
  <c r="AD81" i="128"/>
  <c r="AC81" i="128"/>
  <c r="AC82" i="128" s="1"/>
  <c r="AB81" i="128"/>
  <c r="AB82" i="128" s="1"/>
  <c r="AA81" i="128"/>
  <c r="AA82" i="128" s="1"/>
  <c r="Z81" i="128"/>
  <c r="Y81" i="128"/>
  <c r="Y82" i="128" s="1"/>
  <c r="BJ75" i="128"/>
  <c r="BI75" i="128"/>
  <c r="BH75" i="128"/>
  <c r="BG75" i="128"/>
  <c r="BF75" i="128"/>
  <c r="BE75" i="128"/>
  <c r="BD75" i="128"/>
  <c r="BC75" i="128"/>
  <c r="BB75" i="128"/>
  <c r="BA75" i="128"/>
  <c r="AZ75" i="128"/>
  <c r="AY75" i="128"/>
  <c r="AX75" i="128"/>
  <c r="AW75" i="128"/>
  <c r="AV75" i="128"/>
  <c r="AU75" i="128"/>
  <c r="AT75" i="128"/>
  <c r="AS75" i="128"/>
  <c r="AR75" i="128"/>
  <c r="AQ75" i="128"/>
  <c r="AP75" i="128"/>
  <c r="AO75" i="128"/>
  <c r="AN75" i="128"/>
  <c r="AM75" i="128"/>
  <c r="AL75" i="128"/>
  <c r="AK75" i="128"/>
  <c r="AJ75" i="128"/>
  <c r="AI75" i="128"/>
  <c r="AH75" i="128"/>
  <c r="AG75" i="128"/>
  <c r="AF75" i="128"/>
  <c r="AE75" i="128"/>
  <c r="AD75" i="128"/>
  <c r="AC75" i="128"/>
  <c r="AB75" i="128"/>
  <c r="AA75" i="128"/>
  <c r="Z75" i="128"/>
  <c r="Y75" i="128"/>
  <c r="C75" i="128"/>
  <c r="B75" i="128"/>
  <c r="C60" i="128"/>
  <c r="B60" i="128"/>
  <c r="BL33" i="128"/>
  <c r="BL27" i="128"/>
  <c r="BK27" i="128"/>
  <c r="BJ27" i="128"/>
  <c r="BI27" i="128"/>
  <c r="BH27" i="128"/>
  <c r="BG27" i="128"/>
  <c r="BF27" i="128"/>
  <c r="BE27" i="128"/>
  <c r="BD27" i="128"/>
  <c r="BC27" i="128"/>
  <c r="BB27" i="128"/>
  <c r="BA27" i="128"/>
  <c r="AZ27" i="128"/>
  <c r="AY27" i="128"/>
  <c r="AX27" i="128"/>
  <c r="AW27" i="128"/>
  <c r="AV27" i="128"/>
  <c r="AU27" i="128"/>
  <c r="AT27" i="128"/>
  <c r="AS27" i="128"/>
  <c r="AR27" i="128"/>
  <c r="AQ27" i="128"/>
  <c r="AP27" i="128"/>
  <c r="AO27" i="128"/>
  <c r="AN27" i="128"/>
  <c r="AM27" i="128"/>
  <c r="AL27" i="128"/>
  <c r="AK27" i="128"/>
  <c r="AJ27" i="128"/>
  <c r="AI27" i="128"/>
  <c r="AH27" i="128"/>
  <c r="AG27" i="128"/>
  <c r="AF27" i="128"/>
  <c r="AE27" i="128"/>
  <c r="AD27" i="128"/>
  <c r="AC27" i="128"/>
  <c r="AB27" i="128"/>
  <c r="AA27" i="128"/>
  <c r="Z27" i="128"/>
  <c r="Y27" i="128"/>
  <c r="C27" i="128"/>
  <c r="B27" i="128"/>
  <c r="BL26" i="128"/>
  <c r="BL40" i="128" s="1"/>
  <c r="BK26" i="128"/>
  <c r="BJ26" i="128"/>
  <c r="BI26" i="128"/>
  <c r="BH26" i="128"/>
  <c r="BG26" i="128"/>
  <c r="BF26" i="128"/>
  <c r="BE26" i="128"/>
  <c r="BD26" i="128"/>
  <c r="BC26" i="128"/>
  <c r="BB26" i="128"/>
  <c r="BA26" i="128"/>
  <c r="AZ26" i="128"/>
  <c r="AY26" i="128"/>
  <c r="AX26" i="128"/>
  <c r="AW26" i="128"/>
  <c r="AV26" i="128"/>
  <c r="AU26" i="128"/>
  <c r="AT26" i="128"/>
  <c r="AS26" i="128"/>
  <c r="AR26" i="128"/>
  <c r="AQ26" i="128"/>
  <c r="AP26" i="128"/>
  <c r="AO26" i="128"/>
  <c r="AN26" i="128"/>
  <c r="AM26" i="128"/>
  <c r="AL26" i="128"/>
  <c r="AK26" i="128"/>
  <c r="AJ26" i="128"/>
  <c r="AI26" i="128"/>
  <c r="AH26" i="128"/>
  <c r="AG26" i="128"/>
  <c r="AF26" i="128"/>
  <c r="AE26" i="128"/>
  <c r="AD26" i="128"/>
  <c r="AC26" i="128"/>
  <c r="AB26" i="128"/>
  <c r="AA26" i="128"/>
  <c r="Z26" i="128"/>
  <c r="Y26" i="128"/>
  <c r="C26" i="128"/>
  <c r="B26" i="128"/>
  <c r="BL20" i="128"/>
  <c r="BL78" i="128" s="1"/>
  <c r="BH20" i="128"/>
  <c r="BD20" i="128"/>
  <c r="AZ20" i="128"/>
  <c r="AX20" i="128"/>
  <c r="AW20" i="128"/>
  <c r="AV20" i="128"/>
  <c r="AU20" i="128"/>
  <c r="AT20" i="128"/>
  <c r="AS20" i="128"/>
  <c r="AR20" i="128"/>
  <c r="AQ20" i="128"/>
  <c r="AP20" i="128"/>
  <c r="AO20" i="128"/>
  <c r="AN20" i="128"/>
  <c r="AM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M20" i="128"/>
  <c r="L20" i="128"/>
  <c r="K20" i="128"/>
  <c r="J20" i="128"/>
  <c r="BG20" i="128" s="1"/>
  <c r="I20" i="128"/>
  <c r="H20" i="128"/>
  <c r="G20" i="128"/>
  <c r="F20" i="128"/>
  <c r="BC20" i="128" s="1"/>
  <c r="E20" i="128"/>
  <c r="C20" i="128"/>
  <c r="B20" i="128"/>
  <c r="AY20" i="128" s="1"/>
  <c r="O16" i="128"/>
  <c r="O15" i="128"/>
  <c r="P11" i="128"/>
  <c r="P15" i="128" s="1"/>
  <c r="Q11" i="128" s="1"/>
  <c r="L8" i="128"/>
  <c r="J8" i="128"/>
  <c r="I8" i="128"/>
  <c r="H8" i="128"/>
  <c r="G8" i="128"/>
  <c r="F8" i="128"/>
  <c r="E8" i="128"/>
  <c r="D8" i="128"/>
  <c r="C8" i="128"/>
  <c r="B8" i="128"/>
  <c r="B4" i="128"/>
  <c r="B2" i="128"/>
  <c r="BL114" i="126"/>
  <c r="BO104" i="126"/>
  <c r="BL98" i="126"/>
  <c r="BL82" i="126"/>
  <c r="BI82" i="126"/>
  <c r="BD82" i="126"/>
  <c r="AV82" i="126"/>
  <c r="AS82" i="126"/>
  <c r="AN82" i="126"/>
  <c r="AF82" i="126"/>
  <c r="AC82" i="126"/>
  <c r="C82" i="126"/>
  <c r="B82" i="126"/>
  <c r="BL81" i="126"/>
  <c r="BK81" i="126"/>
  <c r="BK82" i="126" s="1"/>
  <c r="BJ81" i="126"/>
  <c r="BJ82" i="126" s="1"/>
  <c r="BI81" i="126"/>
  <c r="BH81" i="126"/>
  <c r="BH82" i="126" s="1"/>
  <c r="BG81" i="126"/>
  <c r="BG82" i="126" s="1"/>
  <c r="BF81" i="126"/>
  <c r="BF82" i="126" s="1"/>
  <c r="BE81" i="126"/>
  <c r="BE82" i="126" s="1"/>
  <c r="BD81" i="126"/>
  <c r="BC81" i="126"/>
  <c r="BC82" i="126" s="1"/>
  <c r="BB81" i="126"/>
  <c r="BB82" i="126" s="1"/>
  <c r="BA81" i="126"/>
  <c r="BA82" i="126" s="1"/>
  <c r="AZ81" i="126"/>
  <c r="AZ82" i="126" s="1"/>
  <c r="AY81" i="126"/>
  <c r="AY82" i="126" s="1"/>
  <c r="AX81" i="126"/>
  <c r="AX82" i="126" s="1"/>
  <c r="AW81" i="126"/>
  <c r="AW82" i="126" s="1"/>
  <c r="AV81" i="126"/>
  <c r="AU81" i="126"/>
  <c r="AU82" i="126" s="1"/>
  <c r="AT81" i="126"/>
  <c r="AT82" i="126" s="1"/>
  <c r="AS81" i="126"/>
  <c r="AR81" i="126"/>
  <c r="AR82" i="126" s="1"/>
  <c r="AQ81" i="126"/>
  <c r="AQ82" i="126" s="1"/>
  <c r="AP81" i="126"/>
  <c r="AP82" i="126" s="1"/>
  <c r="AO81" i="126"/>
  <c r="AO82" i="126" s="1"/>
  <c r="AN81" i="126"/>
  <c r="AM81" i="126"/>
  <c r="AM82" i="126" s="1"/>
  <c r="AL81" i="126"/>
  <c r="AL82" i="126" s="1"/>
  <c r="AK81" i="126"/>
  <c r="AK82" i="126" s="1"/>
  <c r="AJ81" i="126"/>
  <c r="AJ82" i="126" s="1"/>
  <c r="AI81" i="126"/>
  <c r="AI82" i="126" s="1"/>
  <c r="AH81" i="126"/>
  <c r="AH82" i="126" s="1"/>
  <c r="AG81" i="126"/>
  <c r="AG82" i="126" s="1"/>
  <c r="AF81" i="126"/>
  <c r="AE81" i="126"/>
  <c r="AE82" i="126" s="1"/>
  <c r="AD81" i="126"/>
  <c r="AD82" i="126" s="1"/>
  <c r="AC81" i="126"/>
  <c r="AB81" i="126"/>
  <c r="AB82" i="126" s="1"/>
  <c r="AA81" i="126"/>
  <c r="AA82" i="126" s="1"/>
  <c r="Z81" i="126"/>
  <c r="Z82" i="126" s="1"/>
  <c r="Y81" i="126"/>
  <c r="Y82" i="126" s="1"/>
  <c r="BJ75" i="126"/>
  <c r="BI75" i="126"/>
  <c r="BH75" i="126"/>
  <c r="BG75" i="126"/>
  <c r="BF75" i="126"/>
  <c r="BE75" i="126"/>
  <c r="BD75" i="126"/>
  <c r="BC75" i="126"/>
  <c r="BB75" i="126"/>
  <c r="BA75" i="126"/>
  <c r="AZ75" i="126"/>
  <c r="AY75" i="126"/>
  <c r="AX75" i="126"/>
  <c r="AW75" i="126"/>
  <c r="AV75" i="126"/>
  <c r="AU75" i="126"/>
  <c r="AT75" i="126"/>
  <c r="AS75" i="126"/>
  <c r="AR75" i="126"/>
  <c r="AQ75" i="126"/>
  <c r="AP75" i="126"/>
  <c r="AO75" i="126"/>
  <c r="AN75" i="126"/>
  <c r="AM75" i="126"/>
  <c r="AL75" i="126"/>
  <c r="AK75" i="126"/>
  <c r="AJ75" i="126"/>
  <c r="AI75" i="126"/>
  <c r="AH75" i="126"/>
  <c r="AG75" i="126"/>
  <c r="AF75" i="126"/>
  <c r="AE75" i="126"/>
  <c r="AD75" i="126"/>
  <c r="AC75" i="126"/>
  <c r="AB75" i="126"/>
  <c r="AA75" i="126"/>
  <c r="Z75" i="126"/>
  <c r="Y75" i="126"/>
  <c r="C75" i="126"/>
  <c r="B75" i="126"/>
  <c r="C60" i="126"/>
  <c r="B60" i="126"/>
  <c r="BL33" i="126"/>
  <c r="BL27" i="126"/>
  <c r="BK27" i="126"/>
  <c r="BJ27" i="126"/>
  <c r="BI27" i="126"/>
  <c r="BH27" i="126"/>
  <c r="BG27" i="126"/>
  <c r="BF27" i="126"/>
  <c r="BE27" i="126"/>
  <c r="BD27" i="126"/>
  <c r="BC27" i="126"/>
  <c r="BB27" i="126"/>
  <c r="BA27" i="126"/>
  <c r="AZ27" i="126"/>
  <c r="AY27" i="126"/>
  <c r="AX27" i="126"/>
  <c r="AW27" i="126"/>
  <c r="AV27" i="126"/>
  <c r="AU27" i="126"/>
  <c r="AT27" i="126"/>
  <c r="AS27" i="126"/>
  <c r="AR27" i="126"/>
  <c r="AQ27" i="126"/>
  <c r="AP27" i="126"/>
  <c r="AO27" i="126"/>
  <c r="AN27" i="126"/>
  <c r="AM27" i="126"/>
  <c r="AL27" i="126"/>
  <c r="AK27" i="126"/>
  <c r="AJ27" i="126"/>
  <c r="AI27" i="126"/>
  <c r="AH27" i="126"/>
  <c r="AG27" i="126"/>
  <c r="AF27" i="126"/>
  <c r="AE27" i="126"/>
  <c r="AD27" i="126"/>
  <c r="AC27" i="126"/>
  <c r="AB27" i="126"/>
  <c r="AA27" i="126"/>
  <c r="Z27" i="126"/>
  <c r="Y27" i="126"/>
  <c r="C27" i="126"/>
  <c r="B27" i="126"/>
  <c r="BL26" i="126"/>
  <c r="BL40" i="126" s="1"/>
  <c r="BK26" i="126"/>
  <c r="BJ26" i="126"/>
  <c r="BI26" i="126"/>
  <c r="BH26" i="126"/>
  <c r="BG26" i="126"/>
  <c r="BF26" i="126"/>
  <c r="BE26" i="126"/>
  <c r="BD26" i="126"/>
  <c r="BC26" i="126"/>
  <c r="BB26" i="126"/>
  <c r="BA26" i="126"/>
  <c r="AZ26" i="126"/>
  <c r="AY26" i="126"/>
  <c r="AX26" i="126"/>
  <c r="AW26" i="126"/>
  <c r="AV26" i="126"/>
  <c r="AU26" i="126"/>
  <c r="AT26" i="126"/>
  <c r="AS26" i="126"/>
  <c r="AR26" i="126"/>
  <c r="AQ26" i="126"/>
  <c r="AP26" i="126"/>
  <c r="AO26" i="126"/>
  <c r="AN26" i="126"/>
  <c r="AM26" i="126"/>
  <c r="AL26" i="126"/>
  <c r="AK26" i="126"/>
  <c r="AJ26" i="126"/>
  <c r="AI26" i="126"/>
  <c r="AH26" i="126"/>
  <c r="AG26" i="126"/>
  <c r="AF26" i="126"/>
  <c r="AE26" i="126"/>
  <c r="AD26" i="126"/>
  <c r="AC26" i="126"/>
  <c r="AB26" i="126"/>
  <c r="AA26" i="126"/>
  <c r="Z26" i="126"/>
  <c r="Y26" i="126"/>
  <c r="C26" i="126"/>
  <c r="B26" i="126"/>
  <c r="BG20" i="126"/>
  <c r="BC20" i="126"/>
  <c r="AY20" i="126"/>
  <c r="AX20" i="126"/>
  <c r="AW20" i="126"/>
  <c r="AV20" i="126"/>
  <c r="AU20" i="126"/>
  <c r="AT20" i="126"/>
  <c r="AS20" i="126"/>
  <c r="AR20" i="126"/>
  <c r="AQ20" i="126"/>
  <c r="AP20" i="126"/>
  <c r="AO20" i="126"/>
  <c r="AN20" i="126"/>
  <c r="AM20" i="126"/>
  <c r="AL20" i="126"/>
  <c r="AK20" i="126"/>
  <c r="AJ20" i="126"/>
  <c r="AI20" i="126"/>
  <c r="AH20" i="126"/>
  <c r="AG20" i="126"/>
  <c r="AF20" i="126"/>
  <c r="AE20" i="126"/>
  <c r="AD20" i="126"/>
  <c r="AC20" i="126"/>
  <c r="AB20" i="126"/>
  <c r="AA20" i="126"/>
  <c r="Z20" i="126"/>
  <c r="Y20" i="126"/>
  <c r="X20" i="126"/>
  <c r="W20" i="126"/>
  <c r="V20" i="126"/>
  <c r="U20" i="126"/>
  <c r="T20" i="126"/>
  <c r="S20" i="126"/>
  <c r="R20" i="126"/>
  <c r="Q20" i="126"/>
  <c r="P20" i="126"/>
  <c r="O20" i="126"/>
  <c r="M20" i="126"/>
  <c r="BJ20" i="126" s="1"/>
  <c r="L20" i="126"/>
  <c r="K20" i="126"/>
  <c r="J20" i="126"/>
  <c r="I20" i="126"/>
  <c r="BF20" i="126" s="1"/>
  <c r="H20" i="126"/>
  <c r="G20" i="126"/>
  <c r="F20" i="126"/>
  <c r="E20" i="126"/>
  <c r="BB20" i="126" s="1"/>
  <c r="C20" i="126"/>
  <c r="B20" i="126"/>
  <c r="O15" i="126"/>
  <c r="P11" i="126" s="1"/>
  <c r="L8" i="126"/>
  <c r="J8" i="126"/>
  <c r="I8" i="126"/>
  <c r="H8" i="126"/>
  <c r="G8" i="126"/>
  <c r="F8" i="126"/>
  <c r="E8" i="126"/>
  <c r="D8" i="126"/>
  <c r="C8" i="126"/>
  <c r="B8" i="126"/>
  <c r="B4" i="126"/>
  <c r="B2" i="126"/>
  <c r="AW81" i="125"/>
  <c r="AW82" i="125" s="1"/>
  <c r="AW27" i="125" s="1"/>
  <c r="AQ81" i="125"/>
  <c r="AQ82" i="125" s="1"/>
  <c r="AQ27" i="125" s="1"/>
  <c r="AM81" i="125"/>
  <c r="AM82" i="125" s="1"/>
  <c r="AM27" i="125" s="1"/>
  <c r="AI81" i="125"/>
  <c r="AI82" i="125" s="1"/>
  <c r="AI27" i="125" s="1"/>
  <c r="BL114" i="125"/>
  <c r="BO104" i="125"/>
  <c r="BL98" i="125"/>
  <c r="BI82" i="125"/>
  <c r="BH82" i="125"/>
  <c r="BE82" i="125"/>
  <c r="BD82" i="125"/>
  <c r="C82" i="125"/>
  <c r="B82" i="125"/>
  <c r="BL81" i="125"/>
  <c r="BL82" i="125" s="1"/>
  <c r="BK81" i="125"/>
  <c r="BK82" i="125" s="1"/>
  <c r="BJ81" i="125"/>
  <c r="BJ82" i="125" s="1"/>
  <c r="BI81" i="125"/>
  <c r="BH81" i="125"/>
  <c r="BG81" i="125"/>
  <c r="BG82" i="125" s="1"/>
  <c r="BF81" i="125"/>
  <c r="BF82" i="125" s="1"/>
  <c r="BE81" i="125"/>
  <c r="BD81" i="125"/>
  <c r="BC81" i="125"/>
  <c r="BC82" i="125" s="1"/>
  <c r="BB81" i="125"/>
  <c r="BB82" i="125" s="1"/>
  <c r="BA81" i="125"/>
  <c r="BA82" i="125" s="1"/>
  <c r="AZ81" i="125"/>
  <c r="AZ82" i="125" s="1"/>
  <c r="AY81" i="125"/>
  <c r="AY82" i="125" s="1"/>
  <c r="AX81" i="125"/>
  <c r="AX82" i="125" s="1"/>
  <c r="AV81" i="125"/>
  <c r="AV82" i="125" s="1"/>
  <c r="AU81" i="125"/>
  <c r="AU82" i="125" s="1"/>
  <c r="AU27" i="125" s="1"/>
  <c r="AT81" i="125"/>
  <c r="AT82" i="125" s="1"/>
  <c r="AS81" i="125"/>
  <c r="AS82" i="125" s="1"/>
  <c r="AS27" i="125" s="1"/>
  <c r="AR81" i="125"/>
  <c r="AR82" i="125" s="1"/>
  <c r="AR27" i="125" s="1"/>
  <c r="AP81" i="125"/>
  <c r="AP82" i="125" s="1"/>
  <c r="AO81" i="125"/>
  <c r="AO82" i="125" s="1"/>
  <c r="AO27" i="125" s="1"/>
  <c r="AN81" i="125"/>
  <c r="AN82" i="125" s="1"/>
  <c r="AN27" i="125" s="1"/>
  <c r="AL81" i="125"/>
  <c r="AL82" i="125" s="1"/>
  <c r="AK81" i="125"/>
  <c r="AK82" i="125" s="1"/>
  <c r="AK27" i="125" s="1"/>
  <c r="AJ81" i="125"/>
  <c r="AJ82" i="125" s="1"/>
  <c r="AJ27" i="125" s="1"/>
  <c r="BJ75" i="125"/>
  <c r="BI75" i="125"/>
  <c r="BH75" i="125"/>
  <c r="BG75" i="125"/>
  <c r="BF75" i="125"/>
  <c r="BE75" i="125"/>
  <c r="BD75" i="125"/>
  <c r="BC75" i="125"/>
  <c r="BB75" i="125"/>
  <c r="BA75" i="125"/>
  <c r="AZ75" i="125"/>
  <c r="AY75" i="125"/>
  <c r="AX75" i="125"/>
  <c r="AV75" i="125"/>
  <c r="AV26" i="125" s="1"/>
  <c r="AU75" i="125"/>
  <c r="AU26" i="125" s="1"/>
  <c r="AT75" i="125"/>
  <c r="AT26" i="125" s="1"/>
  <c r="AS75" i="125"/>
  <c r="AR75" i="125"/>
  <c r="AP75" i="125"/>
  <c r="AP26" i="125" s="1"/>
  <c r="AO75" i="125"/>
  <c r="AN75" i="125"/>
  <c r="AN26" i="125" s="1"/>
  <c r="AL75" i="125"/>
  <c r="AL26" i="125" s="1"/>
  <c r="AK75" i="125"/>
  <c r="AJ75" i="125"/>
  <c r="C75" i="125"/>
  <c r="B75" i="125"/>
  <c r="C60" i="125"/>
  <c r="B60" i="125"/>
  <c r="BL33" i="125"/>
  <c r="BL27" i="125"/>
  <c r="BK27" i="125"/>
  <c r="BJ27" i="125"/>
  <c r="BI27" i="125"/>
  <c r="BH27" i="125"/>
  <c r="BG27" i="125"/>
  <c r="BF27" i="125"/>
  <c r="BE27" i="125"/>
  <c r="BD27" i="125"/>
  <c r="BC27" i="125"/>
  <c r="BB27" i="125"/>
  <c r="BA27" i="125"/>
  <c r="AZ27" i="125"/>
  <c r="AY27" i="125"/>
  <c r="AX27" i="125"/>
  <c r="AV27" i="125"/>
  <c r="AT27" i="125"/>
  <c r="AP27" i="125"/>
  <c r="AL27" i="125"/>
  <c r="C27" i="125"/>
  <c r="B27" i="125"/>
  <c r="BL26" i="125"/>
  <c r="BL40" i="125" s="1"/>
  <c r="BK26" i="125"/>
  <c r="BJ26" i="125"/>
  <c r="BI26" i="125"/>
  <c r="BH26" i="125"/>
  <c r="BG26" i="125"/>
  <c r="BF26" i="125"/>
  <c r="BE26" i="125"/>
  <c r="BD26" i="125"/>
  <c r="BC26" i="125"/>
  <c r="BB26" i="125"/>
  <c r="BA26" i="125"/>
  <c r="AZ26" i="125"/>
  <c r="AY26" i="125"/>
  <c r="AX26" i="125"/>
  <c r="AS26" i="125"/>
  <c r="AR26" i="125"/>
  <c r="AO26" i="125"/>
  <c r="AK26" i="125"/>
  <c r="AJ26" i="125"/>
  <c r="C26" i="125"/>
  <c r="B26" i="125"/>
  <c r="B28" i="125" s="1"/>
  <c r="BL20" i="125"/>
  <c r="BL78" i="125" s="1"/>
  <c r="BH20" i="125"/>
  <c r="BD20" i="125"/>
  <c r="AZ20" i="125"/>
  <c r="AX20" i="125"/>
  <c r="AW20" i="125"/>
  <c r="AV20" i="125"/>
  <c r="AU20" i="125"/>
  <c r="AT20" i="125"/>
  <c r="AS20" i="125"/>
  <c r="AR20" i="125"/>
  <c r="AQ20" i="125"/>
  <c r="AP20" i="125"/>
  <c r="AO20" i="125"/>
  <c r="AN20" i="125"/>
  <c r="AM20" i="125"/>
  <c r="AL20" i="125"/>
  <c r="AK20" i="125"/>
  <c r="AJ20" i="125"/>
  <c r="AI20" i="125"/>
  <c r="AH20" i="125"/>
  <c r="AG20" i="125"/>
  <c r="AF20" i="125"/>
  <c r="AE20" i="125"/>
  <c r="AD20" i="125"/>
  <c r="AC20" i="125"/>
  <c r="AB20" i="125"/>
  <c r="AA20" i="125"/>
  <c r="Z20" i="125"/>
  <c r="Y20" i="125"/>
  <c r="X20" i="125"/>
  <c r="W20" i="125"/>
  <c r="V20" i="125"/>
  <c r="U20" i="125"/>
  <c r="T20" i="125"/>
  <c r="S20" i="125"/>
  <c r="R20" i="125"/>
  <c r="Q20" i="125"/>
  <c r="P20" i="125"/>
  <c r="O20" i="125"/>
  <c r="M20" i="125"/>
  <c r="L20" i="125"/>
  <c r="K20" i="125"/>
  <c r="J20" i="125"/>
  <c r="BG20" i="125" s="1"/>
  <c r="I20" i="125"/>
  <c r="H20" i="125"/>
  <c r="G20" i="125"/>
  <c r="F20" i="125"/>
  <c r="BC20" i="125" s="1"/>
  <c r="E20" i="125"/>
  <c r="C20" i="125"/>
  <c r="B20" i="125"/>
  <c r="AY20" i="125" s="1"/>
  <c r="O16" i="125"/>
  <c r="P15" i="125"/>
  <c r="Q11" i="125" s="1"/>
  <c r="O15" i="125"/>
  <c r="P11" i="125"/>
  <c r="L8" i="125"/>
  <c r="J8" i="125"/>
  <c r="I8" i="125"/>
  <c r="H8" i="125"/>
  <c r="G8" i="125"/>
  <c r="F8" i="125"/>
  <c r="E8" i="125"/>
  <c r="D8" i="125"/>
  <c r="C8" i="125"/>
  <c r="B8" i="125"/>
  <c r="B4" i="125"/>
  <c r="B2" i="125"/>
  <c r="AI75" i="123"/>
  <c r="AI26" i="123" s="1"/>
  <c r="AV75" i="123"/>
  <c r="AV26" i="123" s="1"/>
  <c r="AR75" i="123"/>
  <c r="AR26" i="123" s="1"/>
  <c r="AN75" i="123"/>
  <c r="AN26" i="123" s="1"/>
  <c r="AJ75" i="123"/>
  <c r="AJ26" i="123" s="1"/>
  <c r="BL40" i="123"/>
  <c r="BL114" i="123"/>
  <c r="BL98" i="123"/>
  <c r="C82" i="123"/>
  <c r="B82" i="123"/>
  <c r="BL81" i="123"/>
  <c r="BL82" i="123" s="1"/>
  <c r="BK81" i="123"/>
  <c r="BK82" i="123" s="1"/>
  <c r="BJ81" i="123"/>
  <c r="BJ82" i="123" s="1"/>
  <c r="BI81" i="123"/>
  <c r="BI82" i="123" s="1"/>
  <c r="BH81" i="123"/>
  <c r="BH82" i="123" s="1"/>
  <c r="BG81" i="123"/>
  <c r="BG82" i="123" s="1"/>
  <c r="BG27" i="123" s="1"/>
  <c r="BF81" i="123"/>
  <c r="BF82" i="123" s="1"/>
  <c r="BE81" i="123"/>
  <c r="BE82" i="123" s="1"/>
  <c r="BD81" i="123"/>
  <c r="BD82" i="123" s="1"/>
  <c r="BC81" i="123"/>
  <c r="BC82" i="123" s="1"/>
  <c r="BC27" i="123" s="1"/>
  <c r="BB81" i="123"/>
  <c r="BB82" i="123" s="1"/>
  <c r="BB27" i="123" s="1"/>
  <c r="BA81" i="123"/>
  <c r="BA82" i="123" s="1"/>
  <c r="AZ81" i="123"/>
  <c r="AZ82" i="123" s="1"/>
  <c r="AY81" i="123"/>
  <c r="AY82" i="123" s="1"/>
  <c r="AY27" i="123" s="1"/>
  <c r="AX81" i="123"/>
  <c r="AX82" i="123" s="1"/>
  <c r="AW81" i="123"/>
  <c r="AW82" i="123" s="1"/>
  <c r="AW27" i="123" s="1"/>
  <c r="AV81" i="123"/>
  <c r="AV82" i="123" s="1"/>
  <c r="AU81" i="123"/>
  <c r="AU82" i="123" s="1"/>
  <c r="AT81" i="123"/>
  <c r="AT82" i="123" s="1"/>
  <c r="AS81" i="123"/>
  <c r="AS82" i="123" s="1"/>
  <c r="AS27" i="123" s="1"/>
  <c r="AR81" i="123"/>
  <c r="AR82" i="123" s="1"/>
  <c r="AQ81" i="123"/>
  <c r="AQ82" i="123" s="1"/>
  <c r="AQ27" i="123" s="1"/>
  <c r="AP81" i="123"/>
  <c r="AP82" i="123" s="1"/>
  <c r="AO81" i="123"/>
  <c r="AO82" i="123" s="1"/>
  <c r="AO27" i="123" s="1"/>
  <c r="AN81" i="123"/>
  <c r="AN82" i="123" s="1"/>
  <c r="AM81" i="123"/>
  <c r="AM82" i="123" s="1"/>
  <c r="AM27" i="123" s="1"/>
  <c r="AL81" i="123"/>
  <c r="AL82" i="123" s="1"/>
  <c r="AL27" i="123" s="1"/>
  <c r="AK81" i="123"/>
  <c r="AK82" i="123" s="1"/>
  <c r="AK27" i="123" s="1"/>
  <c r="AJ81" i="123"/>
  <c r="AJ82" i="123" s="1"/>
  <c r="AI81" i="123"/>
  <c r="AI82" i="123" s="1"/>
  <c r="AI27" i="123" s="1"/>
  <c r="BJ75" i="123"/>
  <c r="BI75" i="123"/>
  <c r="BH75" i="123"/>
  <c r="BG75" i="123"/>
  <c r="BF75" i="123"/>
  <c r="BE75" i="123"/>
  <c r="BD75" i="123"/>
  <c r="BC75" i="123"/>
  <c r="BB75" i="123"/>
  <c r="BA75" i="123"/>
  <c r="AZ75" i="123"/>
  <c r="AY75" i="123"/>
  <c r="AX75" i="123"/>
  <c r="AW75" i="123"/>
  <c r="AU75" i="123"/>
  <c r="AT75" i="123"/>
  <c r="AT26" i="123" s="1"/>
  <c r="AS75" i="123"/>
  <c r="AQ75" i="123"/>
  <c r="AP75" i="123"/>
  <c r="AP26" i="123" s="1"/>
  <c r="AO75" i="123"/>
  <c r="AM75" i="123"/>
  <c r="AL75" i="123"/>
  <c r="AL26" i="123" s="1"/>
  <c r="AK75" i="123"/>
  <c r="C75" i="123"/>
  <c r="C26" i="123" s="1"/>
  <c r="B75" i="123"/>
  <c r="C60" i="123"/>
  <c r="B60" i="123"/>
  <c r="BL33" i="123"/>
  <c r="BL27" i="123"/>
  <c r="BK27" i="123"/>
  <c r="BJ27" i="123"/>
  <c r="BI27" i="123"/>
  <c r="BH27" i="123"/>
  <c r="BF27" i="123"/>
  <c r="BE27" i="123"/>
  <c r="BD27" i="123"/>
  <c r="BA27" i="123"/>
  <c r="AZ27" i="123"/>
  <c r="AX27" i="123"/>
  <c r="AV27" i="123"/>
  <c r="AU27" i="123"/>
  <c r="AT27" i="123"/>
  <c r="AR27" i="123"/>
  <c r="AP27" i="123"/>
  <c r="AN27" i="123"/>
  <c r="AJ27" i="123"/>
  <c r="C27" i="123"/>
  <c r="B27" i="123"/>
  <c r="BL26" i="123"/>
  <c r="BK26" i="123"/>
  <c r="BJ26" i="123"/>
  <c r="BI26" i="123"/>
  <c r="BH26" i="123"/>
  <c r="BG26" i="123"/>
  <c r="BF26" i="123"/>
  <c r="BE26" i="123"/>
  <c r="BD26" i="123"/>
  <c r="BC26" i="123"/>
  <c r="BB26" i="123"/>
  <c r="BA26" i="123"/>
  <c r="AZ26" i="123"/>
  <c r="AY26" i="123"/>
  <c r="AX26" i="123"/>
  <c r="AW26" i="123"/>
  <c r="AU26" i="123"/>
  <c r="AS26" i="123"/>
  <c r="AQ26" i="123"/>
  <c r="AO26" i="123"/>
  <c r="AM26" i="123"/>
  <c r="AK26" i="123"/>
  <c r="B26" i="123"/>
  <c r="B22" i="123"/>
  <c r="B21" i="123"/>
  <c r="B55" i="123" s="1"/>
  <c r="BL20" i="123"/>
  <c r="BL78" i="123" s="1"/>
  <c r="AX20" i="123"/>
  <c r="AW20" i="123"/>
  <c r="AV20" i="123"/>
  <c r="AU20" i="123"/>
  <c r="AT20" i="123"/>
  <c r="AS20" i="123"/>
  <c r="AR20" i="123"/>
  <c r="AQ20" i="123"/>
  <c r="AP20" i="123"/>
  <c r="AO20" i="123"/>
  <c r="AN20" i="123"/>
  <c r="AM20" i="123"/>
  <c r="AL20" i="123"/>
  <c r="AK20" i="123"/>
  <c r="AJ20" i="123"/>
  <c r="AI20" i="123"/>
  <c r="AH20" i="123"/>
  <c r="AG20" i="123"/>
  <c r="AF20" i="123"/>
  <c r="AE20" i="123"/>
  <c r="AD20" i="123"/>
  <c r="AC20" i="123"/>
  <c r="AB20" i="123"/>
  <c r="AA20" i="123"/>
  <c r="Z20" i="123"/>
  <c r="Y20" i="123"/>
  <c r="X20" i="123"/>
  <c r="W20" i="123"/>
  <c r="V20" i="123"/>
  <c r="U20" i="123"/>
  <c r="T20" i="123"/>
  <c r="S20" i="123"/>
  <c r="R20" i="123"/>
  <c r="Q20" i="123"/>
  <c r="P20" i="123"/>
  <c r="O20" i="123"/>
  <c r="K20" i="123"/>
  <c r="J20" i="123"/>
  <c r="I20" i="123"/>
  <c r="H20" i="123"/>
  <c r="G20" i="123"/>
  <c r="F20" i="123"/>
  <c r="D20" i="123"/>
  <c r="C20" i="123"/>
  <c r="B20" i="123"/>
  <c r="C19" i="123"/>
  <c r="O15" i="123"/>
  <c r="L8" i="123"/>
  <c r="J8" i="123"/>
  <c r="I8" i="123"/>
  <c r="H8" i="123"/>
  <c r="G8" i="123"/>
  <c r="F8" i="123"/>
  <c r="E8" i="123"/>
  <c r="D8" i="123"/>
  <c r="C8" i="123"/>
  <c r="B8" i="123"/>
  <c r="B4" i="123"/>
  <c r="B2" i="123"/>
  <c r="AZ75" i="122"/>
  <c r="AZ26" i="122" s="1"/>
  <c r="AY81" i="122"/>
  <c r="AY82" i="122" s="1"/>
  <c r="AY27" i="122" s="1"/>
  <c r="AV75" i="122"/>
  <c r="AV26" i="122" s="1"/>
  <c r="AU81" i="122"/>
  <c r="AU82" i="122" s="1"/>
  <c r="AU27" i="122" s="1"/>
  <c r="AR75" i="122"/>
  <c r="AR26" i="122" s="1"/>
  <c r="AQ81" i="122"/>
  <c r="AQ82" i="122" s="1"/>
  <c r="AQ27" i="122" s="1"/>
  <c r="AN75" i="122"/>
  <c r="AN26" i="122" s="1"/>
  <c r="AM81" i="122"/>
  <c r="AM82" i="122" s="1"/>
  <c r="AM27" i="122" s="1"/>
  <c r="AJ75" i="122"/>
  <c r="AJ26" i="122" s="1"/>
  <c r="AI81" i="122"/>
  <c r="AI82" i="122" s="1"/>
  <c r="AI27" i="122" s="1"/>
  <c r="AF75" i="122"/>
  <c r="AF26" i="122" s="1"/>
  <c r="AE81" i="122"/>
  <c r="AE82" i="122" s="1"/>
  <c r="AE27" i="122" s="1"/>
  <c r="AB75" i="122"/>
  <c r="AB26" i="122" s="1"/>
  <c r="AA81" i="122"/>
  <c r="AA82" i="122" s="1"/>
  <c r="AA27" i="122" s="1"/>
  <c r="BL20" i="122"/>
  <c r="BL78" i="122" s="1"/>
  <c r="BK20" i="122"/>
  <c r="BK78" i="122" s="1"/>
  <c r="BJ20" i="122"/>
  <c r="BJ78" i="122" s="1"/>
  <c r="BI20" i="122"/>
  <c r="BI78" i="122" s="1"/>
  <c r="BH20" i="122"/>
  <c r="BH78" i="122" s="1"/>
  <c r="BG20" i="122"/>
  <c r="BG71" i="122" s="1"/>
  <c r="BF20" i="122"/>
  <c r="BF71" i="122" s="1"/>
  <c r="BE20" i="122"/>
  <c r="BE71" i="122" s="1"/>
  <c r="BD20" i="122"/>
  <c r="BC20" i="122"/>
  <c r="BC78" i="122" s="1"/>
  <c r="BA20" i="122"/>
  <c r="BA78" i="122" s="1"/>
  <c r="AZ20" i="122"/>
  <c r="AY20" i="122"/>
  <c r="BL114" i="122"/>
  <c r="BL98" i="122"/>
  <c r="BL82" i="122"/>
  <c r="BE82" i="122"/>
  <c r="C82" i="122"/>
  <c r="B82" i="122"/>
  <c r="BL81" i="122"/>
  <c r="BK81" i="122"/>
  <c r="BK82" i="122" s="1"/>
  <c r="BJ81" i="122"/>
  <c r="BJ82" i="122" s="1"/>
  <c r="BI81" i="122"/>
  <c r="BI82" i="122" s="1"/>
  <c r="BH81" i="122"/>
  <c r="BH82" i="122" s="1"/>
  <c r="BG81" i="122"/>
  <c r="BG82" i="122" s="1"/>
  <c r="BF81" i="122"/>
  <c r="BF82" i="122" s="1"/>
  <c r="BE81" i="122"/>
  <c r="BD81" i="122"/>
  <c r="BD82" i="122" s="1"/>
  <c r="BC81" i="122"/>
  <c r="BC82" i="122" s="1"/>
  <c r="BB81" i="122"/>
  <c r="BB82" i="122" s="1"/>
  <c r="BA81" i="122"/>
  <c r="BA82" i="122" s="1"/>
  <c r="BA27" i="122" s="1"/>
  <c r="AZ81" i="122"/>
  <c r="AZ82" i="122" s="1"/>
  <c r="AX81" i="122"/>
  <c r="AX82" i="122" s="1"/>
  <c r="AW81" i="122"/>
  <c r="AW82" i="122" s="1"/>
  <c r="AW27" i="122" s="1"/>
  <c r="AV81" i="122"/>
  <c r="AV82" i="122" s="1"/>
  <c r="AT81" i="122"/>
  <c r="AT82" i="122" s="1"/>
  <c r="AS81" i="122"/>
  <c r="AS82" i="122" s="1"/>
  <c r="AS27" i="122" s="1"/>
  <c r="AR81" i="122"/>
  <c r="AR82" i="122" s="1"/>
  <c r="AP81" i="122"/>
  <c r="AP82" i="122" s="1"/>
  <c r="AO81" i="122"/>
  <c r="AO82" i="122" s="1"/>
  <c r="AO27" i="122" s="1"/>
  <c r="AN81" i="122"/>
  <c r="AN82" i="122" s="1"/>
  <c r="AL81" i="122"/>
  <c r="AL82" i="122" s="1"/>
  <c r="AK81" i="122"/>
  <c r="AK82" i="122" s="1"/>
  <c r="AK27" i="122" s="1"/>
  <c r="AJ81" i="122"/>
  <c r="AJ82" i="122" s="1"/>
  <c r="AJ27" i="122" s="1"/>
  <c r="AH81" i="122"/>
  <c r="AH82" i="122" s="1"/>
  <c r="AG81" i="122"/>
  <c r="AG82" i="122" s="1"/>
  <c r="AG27" i="122" s="1"/>
  <c r="AF81" i="122"/>
  <c r="AF82" i="122" s="1"/>
  <c r="AD81" i="122"/>
  <c r="AD82" i="122" s="1"/>
  <c r="AC81" i="122"/>
  <c r="AC82" i="122" s="1"/>
  <c r="AC27" i="122" s="1"/>
  <c r="AB81" i="122"/>
  <c r="AB82" i="122" s="1"/>
  <c r="AB27" i="122" s="1"/>
  <c r="Z81" i="122"/>
  <c r="Z82" i="122" s="1"/>
  <c r="Z27" i="122" s="1"/>
  <c r="BG78" i="122"/>
  <c r="BF78" i="122"/>
  <c r="BE78" i="122"/>
  <c r="BJ75" i="122"/>
  <c r="BI75" i="122"/>
  <c r="BH75" i="122"/>
  <c r="BG75" i="122"/>
  <c r="BF75" i="122"/>
  <c r="BE75" i="122"/>
  <c r="BD75" i="122"/>
  <c r="BC75" i="122"/>
  <c r="BC26" i="122" s="1"/>
  <c r="BB75" i="122"/>
  <c r="BA75" i="122"/>
  <c r="BA26" i="122" s="1"/>
  <c r="AY75" i="122"/>
  <c r="AY26" i="122" s="1"/>
  <c r="AX75" i="122"/>
  <c r="AW75" i="122"/>
  <c r="AU75" i="122"/>
  <c r="AU26" i="122" s="1"/>
  <c r="AT75" i="122"/>
  <c r="AS75" i="122"/>
  <c r="AQ75" i="122"/>
  <c r="AQ26" i="122" s="1"/>
  <c r="AP75" i="122"/>
  <c r="AO75" i="122"/>
  <c r="AM75" i="122"/>
  <c r="AM26" i="122" s="1"/>
  <c r="AL75" i="122"/>
  <c r="AK75" i="122"/>
  <c r="AK26" i="122" s="1"/>
  <c r="AI75" i="122"/>
  <c r="AI26" i="122" s="1"/>
  <c r="AH75" i="122"/>
  <c r="AG75" i="122"/>
  <c r="AE75" i="122"/>
  <c r="AE26" i="122" s="1"/>
  <c r="AD75" i="122"/>
  <c r="AC75" i="122"/>
  <c r="AC26" i="122" s="1"/>
  <c r="AA75" i="122"/>
  <c r="AA26" i="122" s="1"/>
  <c r="Z75" i="122"/>
  <c r="C75" i="122"/>
  <c r="B75" i="122"/>
  <c r="BI71" i="122"/>
  <c r="BH71" i="122"/>
  <c r="BC71" i="122"/>
  <c r="C60" i="122"/>
  <c r="B60" i="122"/>
  <c r="BL33" i="122"/>
  <c r="BL27" i="122"/>
  <c r="BK27" i="122"/>
  <c r="BJ27" i="122"/>
  <c r="BI27" i="122"/>
  <c r="BH27" i="122"/>
  <c r="BG27" i="122"/>
  <c r="BF27" i="122"/>
  <c r="BE27" i="122"/>
  <c r="BD27" i="122"/>
  <c r="BC27" i="122"/>
  <c r="BB27" i="122"/>
  <c r="AZ27" i="122"/>
  <c r="AX27" i="122"/>
  <c r="AV27" i="122"/>
  <c r="AT27" i="122"/>
  <c r="AR27" i="122"/>
  <c r="AP27" i="122"/>
  <c r="AN27" i="122"/>
  <c r="AL27" i="122"/>
  <c r="AH27" i="122"/>
  <c r="AF27" i="122"/>
  <c r="AD27" i="122"/>
  <c r="C27" i="122"/>
  <c r="B27" i="122"/>
  <c r="BL26" i="122"/>
  <c r="BK26" i="122"/>
  <c r="BJ26" i="122"/>
  <c r="BI26" i="122"/>
  <c r="BH26" i="122"/>
  <c r="BG26" i="122"/>
  <c r="BF26" i="122"/>
  <c r="BE26" i="122"/>
  <c r="BD26" i="122"/>
  <c r="BB26" i="122"/>
  <c r="AX26" i="122"/>
  <c r="AW26" i="122"/>
  <c r="AT26" i="122"/>
  <c r="AS26" i="122"/>
  <c r="AP26" i="122"/>
  <c r="AO26" i="122"/>
  <c r="AL26" i="122"/>
  <c r="AH26" i="122"/>
  <c r="AG26" i="122"/>
  <c r="AD26" i="122"/>
  <c r="Z26" i="122"/>
  <c r="C26" i="122"/>
  <c r="B26" i="122"/>
  <c r="B21" i="122"/>
  <c r="C19" i="122" s="1"/>
  <c r="AX20" i="122"/>
  <c r="AW20" i="122"/>
  <c r="AV20" i="122"/>
  <c r="AU20" i="122"/>
  <c r="AT20" i="122"/>
  <c r="AS20" i="122"/>
  <c r="AR20" i="122"/>
  <c r="AQ20" i="122"/>
  <c r="AP20" i="122"/>
  <c r="AO20" i="122"/>
  <c r="AN20" i="122"/>
  <c r="AM20" i="122"/>
  <c r="AL20" i="122"/>
  <c r="AK20" i="122"/>
  <c r="AJ20" i="122"/>
  <c r="AI20" i="122"/>
  <c r="AH20" i="122"/>
  <c r="AG20" i="122"/>
  <c r="AF20" i="122"/>
  <c r="AE20" i="122"/>
  <c r="AD20" i="122"/>
  <c r="AC20" i="122"/>
  <c r="AB20" i="122"/>
  <c r="AA20" i="122"/>
  <c r="Z20" i="122"/>
  <c r="Y20" i="122"/>
  <c r="X20" i="122"/>
  <c r="W20" i="122"/>
  <c r="V20" i="122"/>
  <c r="U20" i="122"/>
  <c r="T20" i="122"/>
  <c r="S20" i="122"/>
  <c r="R20" i="122"/>
  <c r="Q20" i="122"/>
  <c r="P20" i="122"/>
  <c r="O20" i="122"/>
  <c r="L20" i="122"/>
  <c r="K20" i="122"/>
  <c r="J20" i="122"/>
  <c r="I20" i="122"/>
  <c r="H20" i="122"/>
  <c r="G20" i="122"/>
  <c r="F20" i="122"/>
  <c r="C20" i="122"/>
  <c r="B20" i="122"/>
  <c r="O15" i="122"/>
  <c r="O16" i="122" s="1"/>
  <c r="P11" i="122"/>
  <c r="L8" i="122"/>
  <c r="J8" i="122"/>
  <c r="I8" i="122"/>
  <c r="H8" i="122"/>
  <c r="G8" i="122"/>
  <c r="F8" i="122"/>
  <c r="E8" i="122"/>
  <c r="D8" i="122"/>
  <c r="C8" i="122"/>
  <c r="B8" i="122"/>
  <c r="B4" i="122"/>
  <c r="B2" i="122"/>
  <c r="BL114" i="120"/>
  <c r="BK114" i="120"/>
  <c r="BN113" i="120"/>
  <c r="BN112" i="120"/>
  <c r="BL98" i="120"/>
  <c r="BK98" i="120"/>
  <c r="BN97" i="120"/>
  <c r="BN96" i="120"/>
  <c r="BB82" i="120"/>
  <c r="AX82" i="120"/>
  <c r="B82" i="120"/>
  <c r="BL81" i="120"/>
  <c r="BL82" i="120" s="1"/>
  <c r="BK81" i="120"/>
  <c r="BK82" i="120" s="1"/>
  <c r="BJ81" i="120"/>
  <c r="BJ82" i="120" s="1"/>
  <c r="BI81" i="120"/>
  <c r="BI82" i="120" s="1"/>
  <c r="BH81" i="120"/>
  <c r="BH82" i="120" s="1"/>
  <c r="BG81" i="120"/>
  <c r="BG82" i="120" s="1"/>
  <c r="BF81" i="120"/>
  <c r="BF82" i="120" s="1"/>
  <c r="BE81" i="120"/>
  <c r="BE82" i="120" s="1"/>
  <c r="BD81" i="120"/>
  <c r="BD82" i="120" s="1"/>
  <c r="BC81" i="120"/>
  <c r="BC82" i="120" s="1"/>
  <c r="BB81" i="120"/>
  <c r="BA81" i="120"/>
  <c r="BA82" i="120" s="1"/>
  <c r="AZ81" i="120"/>
  <c r="AZ82" i="120" s="1"/>
  <c r="AY81" i="120"/>
  <c r="AY82" i="120" s="1"/>
  <c r="AX81" i="120"/>
  <c r="AW81" i="120"/>
  <c r="AW82" i="120" s="1"/>
  <c r="AV81" i="120"/>
  <c r="AV82" i="120" s="1"/>
  <c r="AU81" i="120"/>
  <c r="AU82" i="120" s="1"/>
  <c r="AT81" i="120"/>
  <c r="AT82" i="120" s="1"/>
  <c r="AS81" i="120"/>
  <c r="AS82" i="120" s="1"/>
  <c r="AR81" i="120"/>
  <c r="AR82" i="120" s="1"/>
  <c r="Z81" i="120"/>
  <c r="Z82" i="120" s="1"/>
  <c r="BL78" i="120"/>
  <c r="BK78" i="120"/>
  <c r="BJ78" i="120"/>
  <c r="BI78" i="120"/>
  <c r="BH78" i="120"/>
  <c r="BG78" i="120"/>
  <c r="BF78" i="120"/>
  <c r="BE78" i="120"/>
  <c r="BC78" i="120"/>
  <c r="BJ75" i="120"/>
  <c r="BI75" i="120"/>
  <c r="BH75" i="120"/>
  <c r="BG75" i="120"/>
  <c r="BF75" i="120"/>
  <c r="BE75" i="120"/>
  <c r="BD75" i="120"/>
  <c r="BC75" i="120"/>
  <c r="BB75" i="120"/>
  <c r="BA75" i="120"/>
  <c r="AZ75" i="120"/>
  <c r="AY75" i="120"/>
  <c r="AX75" i="120"/>
  <c r="AW75" i="120"/>
  <c r="AV75" i="120"/>
  <c r="AU75" i="120"/>
  <c r="AT75" i="120"/>
  <c r="AS75" i="120"/>
  <c r="AR75" i="120"/>
  <c r="Z75" i="120"/>
  <c r="Z26" i="120" s="1"/>
  <c r="B75" i="120"/>
  <c r="BJ71" i="120"/>
  <c r="BI71" i="120"/>
  <c r="BH71" i="120"/>
  <c r="BG71" i="120"/>
  <c r="BF71" i="120"/>
  <c r="BE71" i="120"/>
  <c r="BC71" i="120"/>
  <c r="C60" i="120"/>
  <c r="B60" i="120"/>
  <c r="BK34" i="120"/>
  <c r="BL33" i="120"/>
  <c r="BK33" i="120"/>
  <c r="BL27" i="120"/>
  <c r="BK27" i="120"/>
  <c r="BJ27" i="120"/>
  <c r="BI27" i="120"/>
  <c r="BH27" i="120"/>
  <c r="BG27" i="120"/>
  <c r="BF27" i="120"/>
  <c r="BE27" i="120"/>
  <c r="BD27" i="120"/>
  <c r="BC27" i="120"/>
  <c r="BB27" i="120"/>
  <c r="BA27" i="120"/>
  <c r="AZ27" i="120"/>
  <c r="AY27" i="120"/>
  <c r="AX27" i="120"/>
  <c r="AW27" i="120"/>
  <c r="AV27" i="120"/>
  <c r="AU27" i="120"/>
  <c r="AT27" i="120"/>
  <c r="AS27" i="120"/>
  <c r="AR27" i="120"/>
  <c r="Z27" i="120"/>
  <c r="B27" i="120"/>
  <c r="BL26" i="120"/>
  <c r="BK26" i="120"/>
  <c r="BK40" i="120" s="1"/>
  <c r="BJ26" i="120"/>
  <c r="BI26" i="120"/>
  <c r="BH26" i="120"/>
  <c r="BG26" i="120"/>
  <c r="BF26" i="120"/>
  <c r="BE26" i="120"/>
  <c r="BD26" i="120"/>
  <c r="BC26" i="120"/>
  <c r="BB26" i="120"/>
  <c r="BA26" i="120"/>
  <c r="AZ26" i="120"/>
  <c r="AY26" i="120"/>
  <c r="AX26" i="120"/>
  <c r="AW26" i="120"/>
  <c r="AV26" i="120"/>
  <c r="AU26" i="120"/>
  <c r="AT26" i="120"/>
  <c r="AS26" i="120"/>
  <c r="AR26" i="120"/>
  <c r="B26" i="120"/>
  <c r="B28" i="120" s="1"/>
  <c r="B21" i="120"/>
  <c r="C19" i="120" s="1"/>
  <c r="BD20" i="120"/>
  <c r="AY20" i="120"/>
  <c r="AX20" i="120"/>
  <c r="AW20" i="120"/>
  <c r="AV20" i="120"/>
  <c r="AU20" i="120"/>
  <c r="AT20" i="120"/>
  <c r="AS20" i="120"/>
  <c r="AR20" i="120"/>
  <c r="AQ20" i="120"/>
  <c r="AP20" i="120"/>
  <c r="AO20" i="120"/>
  <c r="AN20" i="120"/>
  <c r="AM20" i="120"/>
  <c r="AL20" i="120"/>
  <c r="AK20" i="120"/>
  <c r="AJ20" i="120"/>
  <c r="AI20" i="120"/>
  <c r="AH20" i="120"/>
  <c r="AG20" i="120"/>
  <c r="AF20" i="120"/>
  <c r="AE20" i="120"/>
  <c r="AD20" i="120"/>
  <c r="AC20" i="120"/>
  <c r="AB20" i="120"/>
  <c r="AA20" i="120"/>
  <c r="Z20" i="120"/>
  <c r="Y20" i="120"/>
  <c r="X20" i="120"/>
  <c r="W20" i="120"/>
  <c r="V20" i="120"/>
  <c r="U20" i="120"/>
  <c r="T20" i="120"/>
  <c r="S20" i="120"/>
  <c r="R20" i="120"/>
  <c r="Q20" i="120"/>
  <c r="P20" i="120"/>
  <c r="K20" i="120"/>
  <c r="J20" i="120"/>
  <c r="I20" i="120"/>
  <c r="H20" i="120"/>
  <c r="G20" i="120"/>
  <c r="F20" i="120"/>
  <c r="B20" i="120"/>
  <c r="O15" i="120"/>
  <c r="O16" i="120" s="1"/>
  <c r="P11" i="120"/>
  <c r="P15" i="120" s="1"/>
  <c r="Q11" i="120" s="1"/>
  <c r="L8" i="120"/>
  <c r="J8" i="120"/>
  <c r="I8" i="120"/>
  <c r="H8" i="120"/>
  <c r="G8" i="120"/>
  <c r="F8" i="120"/>
  <c r="E8" i="120"/>
  <c r="D8" i="120"/>
  <c r="C8" i="120"/>
  <c r="B8" i="120"/>
  <c r="B4" i="120"/>
  <c r="B3" i="120"/>
  <c r="B2" i="120"/>
  <c r="BL114" i="119"/>
  <c r="BO104" i="119"/>
  <c r="BL98" i="119"/>
  <c r="C82" i="119"/>
  <c r="B82" i="119"/>
  <c r="BL81" i="119"/>
  <c r="BL82" i="119" s="1"/>
  <c r="BK81" i="119"/>
  <c r="BK82" i="119" s="1"/>
  <c r="BJ81" i="119"/>
  <c r="BJ82" i="119" s="1"/>
  <c r="BI81" i="119"/>
  <c r="BI82" i="119" s="1"/>
  <c r="BH81" i="119"/>
  <c r="BH82" i="119" s="1"/>
  <c r="BG81" i="119"/>
  <c r="BG82" i="119" s="1"/>
  <c r="BF81" i="119"/>
  <c r="BF82" i="119" s="1"/>
  <c r="BE81" i="119"/>
  <c r="BE82" i="119" s="1"/>
  <c r="BD81" i="119"/>
  <c r="BD82" i="119" s="1"/>
  <c r="BC81" i="119"/>
  <c r="BC82" i="119" s="1"/>
  <c r="BB81" i="119"/>
  <c r="BB82" i="119" s="1"/>
  <c r="BA81" i="119"/>
  <c r="BA82" i="119" s="1"/>
  <c r="AZ81" i="119"/>
  <c r="AZ82" i="119" s="1"/>
  <c r="AY81" i="119"/>
  <c r="AY82" i="119" s="1"/>
  <c r="AX81" i="119"/>
  <c r="AX82" i="119" s="1"/>
  <c r="AW81" i="119"/>
  <c r="AW82" i="119" s="1"/>
  <c r="AV81" i="119"/>
  <c r="AV82" i="119" s="1"/>
  <c r="AU81" i="119"/>
  <c r="AU82" i="119" s="1"/>
  <c r="AT81" i="119"/>
  <c r="AT82" i="119" s="1"/>
  <c r="AS81" i="119"/>
  <c r="AS82" i="119" s="1"/>
  <c r="AR81" i="119"/>
  <c r="AR82" i="119" s="1"/>
  <c r="AQ81" i="119"/>
  <c r="AQ82" i="119" s="1"/>
  <c r="AP81" i="119"/>
  <c r="AP82" i="119" s="1"/>
  <c r="AO81" i="119"/>
  <c r="AO82" i="119" s="1"/>
  <c r="AN81" i="119"/>
  <c r="AN82" i="119" s="1"/>
  <c r="AM81" i="119"/>
  <c r="AM82" i="119" s="1"/>
  <c r="AL81" i="119"/>
  <c r="AL82" i="119" s="1"/>
  <c r="AK81" i="119"/>
  <c r="AK82" i="119" s="1"/>
  <c r="AJ81" i="119"/>
  <c r="AJ82" i="119" s="1"/>
  <c r="AI81" i="119"/>
  <c r="AI82" i="119" s="1"/>
  <c r="BL78" i="119"/>
  <c r="BJ78" i="119"/>
  <c r="BI78" i="119"/>
  <c r="BH78" i="119"/>
  <c r="BG78" i="119"/>
  <c r="BF78" i="119"/>
  <c r="BE78" i="119"/>
  <c r="BC78" i="119"/>
  <c r="BB78" i="119"/>
  <c r="BJ75" i="119"/>
  <c r="BI75" i="119"/>
  <c r="BH75" i="119"/>
  <c r="BG75" i="119"/>
  <c r="BF75" i="119"/>
  <c r="BE75" i="119"/>
  <c r="BD75" i="119"/>
  <c r="BC75" i="119"/>
  <c r="BB75" i="119"/>
  <c r="BA75" i="119"/>
  <c r="AZ75" i="119"/>
  <c r="AY75" i="119"/>
  <c r="AX75" i="119"/>
  <c r="AW75" i="119"/>
  <c r="AV75" i="119"/>
  <c r="AU75" i="119"/>
  <c r="AT75" i="119"/>
  <c r="AS75" i="119"/>
  <c r="AR75" i="119"/>
  <c r="AQ75" i="119"/>
  <c r="AP75" i="119"/>
  <c r="AO75" i="119"/>
  <c r="AN75" i="119"/>
  <c r="AM75" i="119"/>
  <c r="AL75" i="119"/>
  <c r="AK75" i="119"/>
  <c r="AJ75" i="119"/>
  <c r="AI75" i="119"/>
  <c r="C75" i="119"/>
  <c r="B75" i="119"/>
  <c r="BJ71" i="119"/>
  <c r="BI71" i="119"/>
  <c r="BH71" i="119"/>
  <c r="BG71" i="119"/>
  <c r="BF71" i="119"/>
  <c r="BE71" i="119"/>
  <c r="BC71" i="119"/>
  <c r="BB71" i="119"/>
  <c r="C60" i="119"/>
  <c r="B60" i="119"/>
  <c r="BL33" i="119"/>
  <c r="BL27" i="119"/>
  <c r="BK27" i="119"/>
  <c r="BJ27" i="119"/>
  <c r="BI27" i="119"/>
  <c r="BH27" i="119"/>
  <c r="BG27" i="119"/>
  <c r="BF27" i="119"/>
  <c r="BE27" i="119"/>
  <c r="BD27" i="119"/>
  <c r="BC27" i="119"/>
  <c r="BB27" i="119"/>
  <c r="BA27" i="119"/>
  <c r="AZ27" i="119"/>
  <c r="AY27" i="119"/>
  <c r="AX27" i="119"/>
  <c r="AW27" i="119"/>
  <c r="AV27" i="119"/>
  <c r="AU27" i="119"/>
  <c r="AT27" i="119"/>
  <c r="AS27" i="119"/>
  <c r="AR27" i="119"/>
  <c r="AQ27" i="119"/>
  <c r="AP27" i="119"/>
  <c r="AO27" i="119"/>
  <c r="AN27" i="119"/>
  <c r="AM27" i="119"/>
  <c r="AL27" i="119"/>
  <c r="AK27" i="119"/>
  <c r="AJ27" i="119"/>
  <c r="AI27" i="119"/>
  <c r="C27" i="119"/>
  <c r="B27" i="119"/>
  <c r="BL26" i="119"/>
  <c r="BL40" i="119" s="1"/>
  <c r="BK26" i="119"/>
  <c r="BJ26" i="119"/>
  <c r="BI26" i="119"/>
  <c r="BH26" i="119"/>
  <c r="BG26" i="119"/>
  <c r="BF26" i="119"/>
  <c r="BE26" i="119"/>
  <c r="BD26" i="119"/>
  <c r="BC26" i="119"/>
  <c r="BB26" i="119"/>
  <c r="BA26" i="119"/>
  <c r="AZ26" i="119"/>
  <c r="AY26" i="119"/>
  <c r="AX26" i="119"/>
  <c r="AW26" i="119"/>
  <c r="AV26" i="119"/>
  <c r="AU26" i="119"/>
  <c r="AT26" i="119"/>
  <c r="AS26" i="119"/>
  <c r="AR26" i="119"/>
  <c r="AQ26" i="119"/>
  <c r="AP26" i="119"/>
  <c r="AO26" i="119"/>
  <c r="AN26" i="119"/>
  <c r="AM26" i="119"/>
  <c r="AL26" i="119"/>
  <c r="AK26" i="119"/>
  <c r="AJ26" i="119"/>
  <c r="AI26" i="119"/>
  <c r="C26" i="119"/>
  <c r="B26" i="119"/>
  <c r="B21" i="119"/>
  <c r="B22" i="119" s="1"/>
  <c r="BK20" i="119"/>
  <c r="BK78" i="119" s="1"/>
  <c r="BA20" i="119"/>
  <c r="AZ20" i="119"/>
  <c r="AY20" i="119"/>
  <c r="AX20" i="119"/>
  <c r="AW20" i="119"/>
  <c r="AV20" i="119"/>
  <c r="AU20" i="119"/>
  <c r="AT20" i="119"/>
  <c r="AS20" i="119"/>
  <c r="AR20" i="119"/>
  <c r="AQ20" i="119"/>
  <c r="AP20" i="119"/>
  <c r="AO20" i="119"/>
  <c r="AN20" i="119"/>
  <c r="AM20" i="119"/>
  <c r="AL20" i="119"/>
  <c r="AK20" i="119"/>
  <c r="AJ20" i="119"/>
  <c r="AI20" i="119"/>
  <c r="AH20" i="119"/>
  <c r="AG20" i="119"/>
  <c r="AF20" i="119"/>
  <c r="AE20" i="119"/>
  <c r="AD20" i="119"/>
  <c r="AC20" i="119"/>
  <c r="AB20" i="119"/>
  <c r="AA20" i="119"/>
  <c r="Z20" i="119"/>
  <c r="Y20" i="119"/>
  <c r="X20" i="119"/>
  <c r="W20" i="119"/>
  <c r="V20" i="119"/>
  <c r="U20" i="119"/>
  <c r="T20" i="119"/>
  <c r="S20" i="119"/>
  <c r="R20" i="119"/>
  <c r="Q20" i="119"/>
  <c r="P20" i="119"/>
  <c r="O20" i="119"/>
  <c r="N20" i="119"/>
  <c r="M20" i="119"/>
  <c r="L20" i="119"/>
  <c r="K20" i="119"/>
  <c r="J20" i="119"/>
  <c r="I20" i="119"/>
  <c r="H20" i="119"/>
  <c r="G20" i="119"/>
  <c r="BD20" i="119" s="1"/>
  <c r="F20" i="119"/>
  <c r="E20" i="119"/>
  <c r="D20" i="119"/>
  <c r="C20" i="119"/>
  <c r="B20" i="119"/>
  <c r="O15" i="119"/>
  <c r="O16" i="119" s="1"/>
  <c r="BN14" i="119"/>
  <c r="P11" i="119"/>
  <c r="L8" i="119"/>
  <c r="J8" i="119"/>
  <c r="I8" i="119"/>
  <c r="H8" i="119"/>
  <c r="G8" i="119"/>
  <c r="F8" i="119"/>
  <c r="E8" i="119"/>
  <c r="D8" i="119"/>
  <c r="C8" i="119"/>
  <c r="B8" i="119"/>
  <c r="B4" i="119"/>
  <c r="B3" i="119"/>
  <c r="B2" i="119"/>
  <c r="B55" i="117"/>
  <c r="BL114" i="117"/>
  <c r="BL98" i="117"/>
  <c r="BK82" i="117"/>
  <c r="AU82" i="117"/>
  <c r="B82" i="117"/>
  <c r="BL81" i="117"/>
  <c r="BL82" i="117" s="1"/>
  <c r="BK81" i="117"/>
  <c r="BJ81" i="117"/>
  <c r="BJ82" i="117" s="1"/>
  <c r="BI81" i="117"/>
  <c r="BI82" i="117" s="1"/>
  <c r="BH81" i="117"/>
  <c r="BH82" i="117" s="1"/>
  <c r="BG81" i="117"/>
  <c r="BG82" i="117" s="1"/>
  <c r="BF81" i="117"/>
  <c r="BF82" i="117" s="1"/>
  <c r="BE81" i="117"/>
  <c r="BE82" i="117" s="1"/>
  <c r="BD81" i="117"/>
  <c r="BD82" i="117" s="1"/>
  <c r="BC81" i="117"/>
  <c r="BC82" i="117" s="1"/>
  <c r="BB81" i="117"/>
  <c r="BB82" i="117" s="1"/>
  <c r="BA81" i="117"/>
  <c r="BA82" i="117" s="1"/>
  <c r="AZ81" i="117"/>
  <c r="AZ82" i="117" s="1"/>
  <c r="AY81" i="117"/>
  <c r="AY82" i="117" s="1"/>
  <c r="AX81" i="117"/>
  <c r="AX82" i="117" s="1"/>
  <c r="AW81" i="117"/>
  <c r="AW82" i="117" s="1"/>
  <c r="AV81" i="117"/>
  <c r="AV82" i="117" s="1"/>
  <c r="AU81" i="117"/>
  <c r="AT81" i="117"/>
  <c r="AT82" i="117" s="1"/>
  <c r="AS81" i="117"/>
  <c r="AS82" i="117" s="1"/>
  <c r="AR81" i="117"/>
  <c r="AR82" i="117" s="1"/>
  <c r="AQ81" i="117"/>
  <c r="AQ82" i="117" s="1"/>
  <c r="AP81" i="117"/>
  <c r="AP82" i="117" s="1"/>
  <c r="AO81" i="117"/>
  <c r="AO82" i="117" s="1"/>
  <c r="AN81" i="117"/>
  <c r="AN82" i="117" s="1"/>
  <c r="AM81" i="117"/>
  <c r="AM82" i="117" s="1"/>
  <c r="AL81" i="117"/>
  <c r="AL82" i="117" s="1"/>
  <c r="AK81" i="117"/>
  <c r="AK82" i="117" s="1"/>
  <c r="AJ81" i="117"/>
  <c r="AJ82" i="117" s="1"/>
  <c r="AJ27" i="117" s="1"/>
  <c r="AI81" i="117"/>
  <c r="AI82" i="117" s="1"/>
  <c r="AI27" i="117" s="1"/>
  <c r="BL78" i="117"/>
  <c r="BJ78" i="117"/>
  <c r="BI78" i="117"/>
  <c r="BH78" i="117"/>
  <c r="BG78" i="117"/>
  <c r="BF78" i="117"/>
  <c r="BE78" i="117"/>
  <c r="BC78" i="117"/>
  <c r="BB78" i="117"/>
  <c r="BJ75" i="117"/>
  <c r="BI75" i="117"/>
  <c r="BH75" i="117"/>
  <c r="BG75" i="117"/>
  <c r="BF75" i="117"/>
  <c r="BE75" i="117"/>
  <c r="BD75" i="117"/>
  <c r="BC75" i="117"/>
  <c r="BB75" i="117"/>
  <c r="BA75" i="117"/>
  <c r="AZ75" i="117"/>
  <c r="AY75" i="117"/>
  <c r="AX75" i="117"/>
  <c r="AW75" i="117"/>
  <c r="AV75" i="117"/>
  <c r="AU75" i="117"/>
  <c r="AT75" i="117"/>
  <c r="AS75" i="117"/>
  <c r="AR75" i="117"/>
  <c r="AQ75" i="117"/>
  <c r="AP75" i="117"/>
  <c r="AO75" i="117"/>
  <c r="AN75" i="117"/>
  <c r="AM75" i="117"/>
  <c r="AL75" i="117"/>
  <c r="AK75" i="117"/>
  <c r="AK26" i="117" s="1"/>
  <c r="AJ75" i="117"/>
  <c r="AI75" i="117"/>
  <c r="AI26" i="117" s="1"/>
  <c r="B75" i="117"/>
  <c r="BJ71" i="117"/>
  <c r="BI71" i="117"/>
  <c r="BH71" i="117"/>
  <c r="BG71" i="117"/>
  <c r="BF71" i="117"/>
  <c r="BE71" i="117"/>
  <c r="BC71" i="117"/>
  <c r="BB71" i="117"/>
  <c r="C60" i="117"/>
  <c r="B60" i="117"/>
  <c r="BL33" i="117"/>
  <c r="BL54" i="117" s="1"/>
  <c r="BL27" i="117"/>
  <c r="BK27" i="117"/>
  <c r="BJ27" i="117"/>
  <c r="BI27" i="117"/>
  <c r="BH27" i="117"/>
  <c r="BG27" i="117"/>
  <c r="BF27" i="117"/>
  <c r="BE27" i="117"/>
  <c r="BD27" i="117"/>
  <c r="BC27" i="117"/>
  <c r="BB27" i="117"/>
  <c r="BA27" i="117"/>
  <c r="AZ27" i="117"/>
  <c r="AY27" i="117"/>
  <c r="AX27" i="117"/>
  <c r="AW27" i="117"/>
  <c r="AV27" i="117"/>
  <c r="AU27" i="117"/>
  <c r="AT27" i="117"/>
  <c r="AS27" i="117"/>
  <c r="AR27" i="117"/>
  <c r="AQ27" i="117"/>
  <c r="AP27" i="117"/>
  <c r="AO27" i="117"/>
  <c r="AN27" i="117"/>
  <c r="AM27" i="117"/>
  <c r="AL27" i="117"/>
  <c r="AK27" i="117"/>
  <c r="B27" i="117"/>
  <c r="BL26" i="117"/>
  <c r="BK26" i="117"/>
  <c r="BJ26" i="117"/>
  <c r="BI26" i="117"/>
  <c r="BH26" i="117"/>
  <c r="BG26" i="117"/>
  <c r="BF26" i="117"/>
  <c r="BE26" i="117"/>
  <c r="BD26" i="117"/>
  <c r="BC26" i="117"/>
  <c r="BB26" i="117"/>
  <c r="BA26" i="117"/>
  <c r="AZ26" i="117"/>
  <c r="AY26" i="117"/>
  <c r="AX26" i="117"/>
  <c r="AW26" i="117"/>
  <c r="AV26" i="117"/>
  <c r="AU26" i="117"/>
  <c r="AT26" i="117"/>
  <c r="AS26" i="117"/>
  <c r="AR26" i="117"/>
  <c r="AQ26" i="117"/>
  <c r="AP26" i="117"/>
  <c r="AO26" i="117"/>
  <c r="AN26" i="117"/>
  <c r="AM26" i="117"/>
  <c r="AL26" i="117"/>
  <c r="AJ26" i="117"/>
  <c r="B26" i="117"/>
  <c r="BK78" i="117"/>
  <c r="BD20" i="117"/>
  <c r="AZ20" i="117"/>
  <c r="AY20" i="117"/>
  <c r="AX20" i="117"/>
  <c r="AW20" i="117"/>
  <c r="AV20" i="117"/>
  <c r="AU20" i="117"/>
  <c r="AT20" i="117"/>
  <c r="AS20" i="117"/>
  <c r="AR20" i="117"/>
  <c r="AQ20" i="117"/>
  <c r="AP20" i="117"/>
  <c r="AO20" i="117"/>
  <c r="AN20" i="117"/>
  <c r="AM20" i="117"/>
  <c r="AL20" i="117"/>
  <c r="AK20" i="117"/>
  <c r="AJ20" i="117"/>
  <c r="AI20" i="117"/>
  <c r="AH20" i="117"/>
  <c r="AG20" i="117"/>
  <c r="AF20" i="117"/>
  <c r="AE20" i="117"/>
  <c r="AD20" i="117"/>
  <c r="AC20" i="117"/>
  <c r="AB20" i="117"/>
  <c r="AA20" i="117"/>
  <c r="Z20" i="117"/>
  <c r="Y20" i="117"/>
  <c r="X20" i="117"/>
  <c r="W20" i="117"/>
  <c r="V20" i="117"/>
  <c r="U20" i="117"/>
  <c r="T20" i="117"/>
  <c r="S20" i="117"/>
  <c r="R20" i="117"/>
  <c r="Q20" i="117"/>
  <c r="P20" i="117"/>
  <c r="O20" i="117"/>
  <c r="K20" i="117"/>
  <c r="J20" i="117"/>
  <c r="I20" i="117"/>
  <c r="H20" i="117"/>
  <c r="G20" i="117"/>
  <c r="F20" i="117"/>
  <c r="B20" i="117"/>
  <c r="B21" i="117" s="1"/>
  <c r="O16" i="117"/>
  <c r="P15" i="117"/>
  <c r="Q11" i="117" s="1"/>
  <c r="O15" i="117"/>
  <c r="P11" i="117"/>
  <c r="P16" i="117" s="1"/>
  <c r="L8" i="117"/>
  <c r="J8" i="117"/>
  <c r="I8" i="117"/>
  <c r="H8" i="117"/>
  <c r="G8" i="117"/>
  <c r="F8" i="117"/>
  <c r="E8" i="117"/>
  <c r="D8" i="117"/>
  <c r="C8" i="117"/>
  <c r="B8" i="117"/>
  <c r="B4" i="117"/>
  <c r="B3" i="117"/>
  <c r="B2" i="117"/>
  <c r="I19" i="3"/>
  <c r="J19" i="3" s="1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E19" i="3"/>
  <c r="E18" i="3"/>
  <c r="B3" i="146" s="1"/>
  <c r="E17" i="3"/>
  <c r="B3" i="140" s="1"/>
  <c r="E16" i="3"/>
  <c r="B3" i="137" s="1"/>
  <c r="E15" i="3"/>
  <c r="B3" i="134" s="1"/>
  <c r="E14" i="3"/>
  <c r="B3" i="130" s="1"/>
  <c r="E13" i="3"/>
  <c r="B3" i="128" s="1"/>
  <c r="E12" i="3"/>
  <c r="B3" i="125" s="1"/>
  <c r="BL114" i="116"/>
  <c r="BO104" i="116"/>
  <c r="BL98" i="116"/>
  <c r="BK82" i="116"/>
  <c r="AU82" i="116"/>
  <c r="C82" i="116"/>
  <c r="B82" i="116"/>
  <c r="BL81" i="116"/>
  <c r="BL82" i="116" s="1"/>
  <c r="BK81" i="116"/>
  <c r="BJ81" i="116"/>
  <c r="BJ82" i="116" s="1"/>
  <c r="BI81" i="116"/>
  <c r="BI82" i="116" s="1"/>
  <c r="BH81" i="116"/>
  <c r="BH82" i="116" s="1"/>
  <c r="BG81" i="116"/>
  <c r="BG82" i="116" s="1"/>
  <c r="BF81" i="116"/>
  <c r="BF82" i="116" s="1"/>
  <c r="BE81" i="116"/>
  <c r="BE82" i="116" s="1"/>
  <c r="BD81" i="116"/>
  <c r="BD82" i="116" s="1"/>
  <c r="BC81" i="116"/>
  <c r="BC82" i="116" s="1"/>
  <c r="BB81" i="116"/>
  <c r="BB82" i="116" s="1"/>
  <c r="BA81" i="116"/>
  <c r="BA82" i="116" s="1"/>
  <c r="AZ81" i="116"/>
  <c r="AZ82" i="116" s="1"/>
  <c r="AY81" i="116"/>
  <c r="AY82" i="116" s="1"/>
  <c r="AX81" i="116"/>
  <c r="AX82" i="116" s="1"/>
  <c r="AW81" i="116"/>
  <c r="AW82" i="116" s="1"/>
  <c r="AV81" i="116"/>
  <c r="AV82" i="116" s="1"/>
  <c r="AU81" i="116"/>
  <c r="AT81" i="116"/>
  <c r="AT82" i="116" s="1"/>
  <c r="AS81" i="116"/>
  <c r="AS82" i="116" s="1"/>
  <c r="AR81" i="116"/>
  <c r="AR82" i="116" s="1"/>
  <c r="AQ81" i="116"/>
  <c r="AQ82" i="116" s="1"/>
  <c r="AP81" i="116"/>
  <c r="AP82" i="116" s="1"/>
  <c r="AO81" i="116"/>
  <c r="AO82" i="116" s="1"/>
  <c r="AN81" i="116"/>
  <c r="AN82" i="116" s="1"/>
  <c r="AM81" i="116"/>
  <c r="AM82" i="116" s="1"/>
  <c r="AL81" i="116"/>
  <c r="AL82" i="116" s="1"/>
  <c r="AK81" i="116"/>
  <c r="AK82" i="116" s="1"/>
  <c r="AJ81" i="116"/>
  <c r="AJ82" i="116" s="1"/>
  <c r="AI81" i="116"/>
  <c r="AI82" i="116" s="1"/>
  <c r="BL78" i="116"/>
  <c r="BJ78" i="116"/>
  <c r="BI78" i="116"/>
  <c r="BH78" i="116"/>
  <c r="BG78" i="116"/>
  <c r="BF78" i="116"/>
  <c r="BE78" i="116"/>
  <c r="BC78" i="116"/>
  <c r="BB78" i="116"/>
  <c r="BJ75" i="116"/>
  <c r="BI75" i="116"/>
  <c r="BH75" i="116"/>
  <c r="BG75" i="116"/>
  <c r="BF75" i="116"/>
  <c r="BE75" i="116"/>
  <c r="BD75" i="116"/>
  <c r="BC75" i="116"/>
  <c r="BB75" i="116"/>
  <c r="BA75" i="116"/>
  <c r="AZ75" i="116"/>
  <c r="AY75" i="116"/>
  <c r="AX75" i="116"/>
  <c r="AW75" i="116"/>
  <c r="AV75" i="116"/>
  <c r="AU75" i="116"/>
  <c r="AT75" i="116"/>
  <c r="AS75" i="116"/>
  <c r="AR75" i="116"/>
  <c r="AQ75" i="116"/>
  <c r="AP75" i="116"/>
  <c r="AO75" i="116"/>
  <c r="AN75" i="116"/>
  <c r="AM75" i="116"/>
  <c r="AL75" i="116"/>
  <c r="AK75" i="116"/>
  <c r="AJ75" i="116"/>
  <c r="AI75" i="116"/>
  <c r="C75" i="116"/>
  <c r="B75" i="116"/>
  <c r="BJ71" i="116"/>
  <c r="BI71" i="116"/>
  <c r="BH71" i="116"/>
  <c r="BG71" i="116"/>
  <c r="BF71" i="116"/>
  <c r="BE71" i="116"/>
  <c r="BC71" i="116"/>
  <c r="BB71" i="116"/>
  <c r="C60" i="116"/>
  <c r="B60" i="116"/>
  <c r="BL33" i="116"/>
  <c r="BL27" i="116"/>
  <c r="BK27" i="116"/>
  <c r="BJ27" i="116"/>
  <c r="BI27" i="116"/>
  <c r="BH27" i="116"/>
  <c r="BG27" i="116"/>
  <c r="BF27" i="116"/>
  <c r="BE27" i="116"/>
  <c r="BD27" i="116"/>
  <c r="BC27" i="116"/>
  <c r="BB27" i="116"/>
  <c r="BA27" i="116"/>
  <c r="AZ27" i="116"/>
  <c r="AY27" i="116"/>
  <c r="AX27" i="116"/>
  <c r="AW27" i="116"/>
  <c r="AV27" i="116"/>
  <c r="AU27" i="116"/>
  <c r="AT27" i="116"/>
  <c r="AS27" i="116"/>
  <c r="AR27" i="116"/>
  <c r="AQ27" i="116"/>
  <c r="AP27" i="116"/>
  <c r="AO27" i="116"/>
  <c r="AN27" i="116"/>
  <c r="AM27" i="116"/>
  <c r="AL27" i="116"/>
  <c r="AK27" i="116"/>
  <c r="AJ27" i="116"/>
  <c r="AI27" i="116"/>
  <c r="C27" i="116"/>
  <c r="B27" i="116"/>
  <c r="BL26" i="116"/>
  <c r="BL40" i="116" s="1"/>
  <c r="BK26" i="116"/>
  <c r="BJ26" i="116"/>
  <c r="BI26" i="116"/>
  <c r="BH26" i="116"/>
  <c r="BG26" i="116"/>
  <c r="BF26" i="116"/>
  <c r="BE26" i="116"/>
  <c r="BD26" i="116"/>
  <c r="BC26" i="116"/>
  <c r="BB26" i="116"/>
  <c r="BA26" i="116"/>
  <c r="AZ26" i="116"/>
  <c r="AY26" i="116"/>
  <c r="AX26" i="116"/>
  <c r="AW26" i="116"/>
  <c r="AV26" i="116"/>
  <c r="AU26" i="116"/>
  <c r="AT26" i="116"/>
  <c r="AS26" i="116"/>
  <c r="AR26" i="116"/>
  <c r="AQ26" i="116"/>
  <c r="AP26" i="116"/>
  <c r="AO26" i="116"/>
  <c r="AN26" i="116"/>
  <c r="AM26" i="116"/>
  <c r="AL26" i="116"/>
  <c r="AK26" i="116"/>
  <c r="AJ26" i="116"/>
  <c r="AI26" i="116"/>
  <c r="C26" i="116"/>
  <c r="B26" i="116"/>
  <c r="AZ20" i="116"/>
  <c r="AY20" i="116"/>
  <c r="AX20" i="116"/>
  <c r="AW20" i="116"/>
  <c r="AV20" i="116"/>
  <c r="AU20" i="116"/>
  <c r="AT20" i="116"/>
  <c r="AS20" i="116"/>
  <c r="AR20" i="116"/>
  <c r="AQ20" i="116"/>
  <c r="AP20" i="116"/>
  <c r="AO20" i="116"/>
  <c r="AN20" i="116"/>
  <c r="AM20" i="116"/>
  <c r="AL20" i="116"/>
  <c r="AK20" i="116"/>
  <c r="AJ20" i="116"/>
  <c r="AI20" i="116"/>
  <c r="AH20" i="116"/>
  <c r="AG20" i="116"/>
  <c r="AF20" i="116"/>
  <c r="AE20" i="116"/>
  <c r="AD20" i="116"/>
  <c r="AC20" i="116"/>
  <c r="AB20" i="116"/>
  <c r="AA20" i="116"/>
  <c r="Z20" i="116"/>
  <c r="Y20" i="116"/>
  <c r="X20" i="116"/>
  <c r="W20" i="116"/>
  <c r="V20" i="116"/>
  <c r="U20" i="116"/>
  <c r="T20" i="116"/>
  <c r="S20" i="116"/>
  <c r="R20" i="116"/>
  <c r="Q20" i="116"/>
  <c r="P20" i="116"/>
  <c r="O20" i="116"/>
  <c r="N20" i="116"/>
  <c r="M20" i="116"/>
  <c r="L20" i="116"/>
  <c r="K20" i="116"/>
  <c r="J20" i="116"/>
  <c r="I20" i="116"/>
  <c r="H20" i="116"/>
  <c r="E20" i="116"/>
  <c r="C20" i="116"/>
  <c r="B20" i="116"/>
  <c r="O16" i="116"/>
  <c r="O15" i="116"/>
  <c r="BK20" i="116"/>
  <c r="BK78" i="116" s="1"/>
  <c r="G20" i="116"/>
  <c r="F20" i="116"/>
  <c r="D20" i="116"/>
  <c r="P11" i="116"/>
  <c r="P15" i="116" s="1"/>
  <c r="Q11" i="116" s="1"/>
  <c r="L8" i="116"/>
  <c r="J8" i="116"/>
  <c r="I8" i="116"/>
  <c r="H8" i="116"/>
  <c r="G8" i="116"/>
  <c r="F8" i="116"/>
  <c r="E8" i="116"/>
  <c r="D8" i="116"/>
  <c r="C8" i="116"/>
  <c r="B8" i="116"/>
  <c r="B4" i="116"/>
  <c r="B3" i="116"/>
  <c r="B2" i="116"/>
  <c r="E85" i="114"/>
  <c r="E28" i="114" s="1"/>
  <c r="D85" i="114"/>
  <c r="C85" i="114"/>
  <c r="B85" i="114"/>
  <c r="E78" i="114"/>
  <c r="E27" i="114" s="1"/>
  <c r="D78" i="114"/>
  <c r="C78" i="114"/>
  <c r="B78" i="114"/>
  <c r="B63" i="114"/>
  <c r="C63" i="114" s="1"/>
  <c r="F63" i="114" s="1"/>
  <c r="G63" i="114" s="1"/>
  <c r="H63" i="114" s="1"/>
  <c r="I63" i="114" s="1"/>
  <c r="J63" i="114" s="1"/>
  <c r="K63" i="114" s="1"/>
  <c r="L63" i="114" s="1"/>
  <c r="M63" i="114" s="1"/>
  <c r="N63" i="114" s="1"/>
  <c r="P58" i="114"/>
  <c r="N34" i="114"/>
  <c r="N57" i="114" s="1"/>
  <c r="N59" i="114" s="1"/>
  <c r="N65" i="114" s="1"/>
  <c r="M34" i="114"/>
  <c r="M57" i="114" s="1"/>
  <c r="M59" i="114" s="1"/>
  <c r="M65" i="114" s="1"/>
  <c r="B29" i="114"/>
  <c r="B30" i="114" s="1"/>
  <c r="D28" i="114"/>
  <c r="C28" i="114"/>
  <c r="B28" i="114"/>
  <c r="D27" i="114"/>
  <c r="C27" i="114"/>
  <c r="B27" i="114"/>
  <c r="C26" i="114"/>
  <c r="L21" i="114"/>
  <c r="K21" i="114"/>
  <c r="J21" i="114"/>
  <c r="I21" i="114"/>
  <c r="H21" i="114"/>
  <c r="G21" i="114"/>
  <c r="L9" i="114"/>
  <c r="J9" i="114"/>
  <c r="I9" i="114"/>
  <c r="H9" i="114"/>
  <c r="G9" i="114"/>
  <c r="E9" i="114"/>
  <c r="D9" i="114"/>
  <c r="C9" i="114"/>
  <c r="B9" i="114"/>
  <c r="B4" i="114"/>
  <c r="B3" i="114"/>
  <c r="B2" i="114"/>
  <c r="B63" i="2"/>
  <c r="W33" i="7"/>
  <c r="W32" i="7"/>
  <c r="E16" i="8"/>
  <c r="R40" i="111"/>
  <c r="R37" i="111"/>
  <c r="R34" i="111"/>
  <c r="R31" i="111"/>
  <c r="R28" i="111"/>
  <c r="R25" i="111"/>
  <c r="R22" i="111"/>
  <c r="R19" i="111"/>
  <c r="R16" i="111"/>
  <c r="R12" i="111"/>
  <c r="R9" i="111"/>
  <c r="R6" i="111"/>
  <c r="B5" i="129" l="1"/>
  <c r="B5" i="128"/>
  <c r="B5" i="133"/>
  <c r="B5" i="134"/>
  <c r="B5" i="139"/>
  <c r="B5" i="140"/>
  <c r="J12" i="3"/>
  <c r="B5" i="126"/>
  <c r="B5" i="125"/>
  <c r="B5" i="131"/>
  <c r="B5" i="130"/>
  <c r="B5" i="137"/>
  <c r="B5" i="136"/>
  <c r="B5" i="146"/>
  <c r="B5" i="145"/>
  <c r="B5" i="143"/>
  <c r="B5" i="142"/>
  <c r="AZ42" i="161"/>
  <c r="BA29" i="161"/>
  <c r="BB36" i="161"/>
  <c r="BC35" i="161"/>
  <c r="BD32" i="161" s="1"/>
  <c r="BB28" i="161"/>
  <c r="BC25" i="161" s="1"/>
  <c r="BA41" i="161"/>
  <c r="BB39" i="161" s="1"/>
  <c r="AE55" i="161"/>
  <c r="AF19" i="161"/>
  <c r="L13" i="122"/>
  <c r="Q47" i="113"/>
  <c r="N13" i="158" s="1"/>
  <c r="O47" i="113"/>
  <c r="L13" i="158" s="1"/>
  <c r="M47" i="113"/>
  <c r="J13" i="158" s="1"/>
  <c r="K47" i="113"/>
  <c r="H13" i="158" s="1"/>
  <c r="I47" i="113"/>
  <c r="F13" i="158" s="1"/>
  <c r="G47" i="113"/>
  <c r="D13" i="158" s="1"/>
  <c r="E47" i="113"/>
  <c r="P46" i="113"/>
  <c r="M13" i="157" s="1"/>
  <c r="N46" i="113"/>
  <c r="K13" i="157" s="1"/>
  <c r="L46" i="113"/>
  <c r="I13" i="157" s="1"/>
  <c r="J46" i="113"/>
  <c r="G13" i="157" s="1"/>
  <c r="H46" i="113"/>
  <c r="E13" i="157" s="1"/>
  <c r="F46" i="113"/>
  <c r="C13" i="157" s="1"/>
  <c r="Q44" i="113"/>
  <c r="N13" i="156" s="1"/>
  <c r="O44" i="113"/>
  <c r="L13" i="156" s="1"/>
  <c r="M44" i="113"/>
  <c r="J13" i="156" s="1"/>
  <c r="K44" i="113"/>
  <c r="H13" i="156" s="1"/>
  <c r="I44" i="113"/>
  <c r="F13" i="156" s="1"/>
  <c r="G44" i="113"/>
  <c r="D13" i="156" s="1"/>
  <c r="E44" i="113"/>
  <c r="P43" i="113"/>
  <c r="M13" i="155" s="1"/>
  <c r="N43" i="113"/>
  <c r="K13" i="155" s="1"/>
  <c r="L43" i="113"/>
  <c r="I13" i="155" s="1"/>
  <c r="J43" i="113"/>
  <c r="G13" i="155" s="1"/>
  <c r="H43" i="113"/>
  <c r="E13" i="155" s="1"/>
  <c r="F43" i="113"/>
  <c r="C13" i="155" s="1"/>
  <c r="P47" i="113"/>
  <c r="M13" i="158" s="1"/>
  <c r="N47" i="113"/>
  <c r="K13" i="158" s="1"/>
  <c r="L47" i="113"/>
  <c r="I13" i="158" s="1"/>
  <c r="J47" i="113"/>
  <c r="G13" i="158" s="1"/>
  <c r="H47" i="113"/>
  <c r="E13" i="158" s="1"/>
  <c r="F47" i="113"/>
  <c r="C13" i="158" s="1"/>
  <c r="Q46" i="113"/>
  <c r="N13" i="157" s="1"/>
  <c r="O46" i="113"/>
  <c r="L13" i="157" s="1"/>
  <c r="M46" i="113"/>
  <c r="J13" i="157" s="1"/>
  <c r="K46" i="113"/>
  <c r="H13" i="157" s="1"/>
  <c r="I46" i="113"/>
  <c r="F13" i="157" s="1"/>
  <c r="G46" i="113"/>
  <c r="D13" i="157" s="1"/>
  <c r="E46" i="113"/>
  <c r="P44" i="113"/>
  <c r="M13" i="156" s="1"/>
  <c r="N44" i="113"/>
  <c r="K13" i="156" s="1"/>
  <c r="L44" i="113"/>
  <c r="I13" i="156" s="1"/>
  <c r="J44" i="113"/>
  <c r="G13" i="156" s="1"/>
  <c r="H44" i="113"/>
  <c r="E13" i="156" s="1"/>
  <c r="F44" i="113"/>
  <c r="C13" i="156" s="1"/>
  <c r="Q43" i="113"/>
  <c r="N13" i="155" s="1"/>
  <c r="O43" i="113"/>
  <c r="L13" i="155" s="1"/>
  <c r="M43" i="113"/>
  <c r="J13" i="155" s="1"/>
  <c r="K43" i="113"/>
  <c r="H13" i="155" s="1"/>
  <c r="I43" i="113"/>
  <c r="F13" i="155" s="1"/>
  <c r="G43" i="113"/>
  <c r="D13" i="155" s="1"/>
  <c r="E43" i="113"/>
  <c r="J17" i="3"/>
  <c r="BL40" i="120"/>
  <c r="B3" i="129"/>
  <c r="B3" i="133"/>
  <c r="J13" i="3"/>
  <c r="B3" i="131"/>
  <c r="B3" i="143"/>
  <c r="B3" i="126"/>
  <c r="B3" i="136"/>
  <c r="B3" i="139"/>
  <c r="B3" i="145"/>
  <c r="J14" i="3"/>
  <c r="B3" i="142"/>
  <c r="R49" i="111"/>
  <c r="D13" i="116"/>
  <c r="Q15" i="150"/>
  <c r="R11" i="150" s="1"/>
  <c r="B55" i="150"/>
  <c r="B22" i="150"/>
  <c r="C19" i="150"/>
  <c r="P16" i="150"/>
  <c r="BD106" i="150"/>
  <c r="AZ106" i="150"/>
  <c r="AV106" i="150"/>
  <c r="AR106" i="150"/>
  <c r="AN106" i="150"/>
  <c r="AJ106" i="150"/>
  <c r="AF106" i="150"/>
  <c r="AB106" i="150"/>
  <c r="X106" i="150"/>
  <c r="T106" i="150"/>
  <c r="P106" i="150"/>
  <c r="L106" i="150"/>
  <c r="H106" i="150"/>
  <c r="BC106" i="150"/>
  <c r="AY106" i="150"/>
  <c r="AU106" i="150"/>
  <c r="AQ106" i="150"/>
  <c r="AM106" i="150"/>
  <c r="AI106" i="150"/>
  <c r="AE106" i="150"/>
  <c r="AA106" i="150"/>
  <c r="W106" i="150"/>
  <c r="S106" i="150"/>
  <c r="O106" i="150"/>
  <c r="K106" i="150"/>
  <c r="G106" i="150"/>
  <c r="BO106" i="150"/>
  <c r="BA106" i="150"/>
  <c r="AW106" i="150"/>
  <c r="AS106" i="150"/>
  <c r="AO106" i="150"/>
  <c r="AK106" i="150"/>
  <c r="AG106" i="150"/>
  <c r="AC106" i="150"/>
  <c r="Y106" i="150"/>
  <c r="U106" i="150"/>
  <c r="Q106" i="150"/>
  <c r="M106" i="150"/>
  <c r="I106" i="150"/>
  <c r="AT106" i="150"/>
  <c r="AD106" i="150"/>
  <c r="N106" i="150"/>
  <c r="AP106" i="150"/>
  <c r="Z106" i="150"/>
  <c r="J106" i="150"/>
  <c r="BB106" i="150"/>
  <c r="AL106" i="150"/>
  <c r="V106" i="150"/>
  <c r="AX106" i="150"/>
  <c r="AH106" i="150"/>
  <c r="R106" i="150"/>
  <c r="BC90" i="150"/>
  <c r="AY90" i="150"/>
  <c r="AU90" i="150"/>
  <c r="AQ90" i="150"/>
  <c r="AM90" i="150"/>
  <c r="AI90" i="150"/>
  <c r="AE90" i="150"/>
  <c r="AA90" i="150"/>
  <c r="W90" i="150"/>
  <c r="S90" i="150"/>
  <c r="O90" i="150"/>
  <c r="K90" i="150"/>
  <c r="G90" i="150"/>
  <c r="AZ90" i="150"/>
  <c r="AT90" i="150"/>
  <c r="AO90" i="150"/>
  <c r="AJ90" i="150"/>
  <c r="AD90" i="150"/>
  <c r="Y90" i="150"/>
  <c r="T90" i="150"/>
  <c r="N90" i="150"/>
  <c r="I90" i="150"/>
  <c r="BD90" i="150"/>
  <c r="AX90" i="150"/>
  <c r="AS90" i="150"/>
  <c r="AN90" i="150"/>
  <c r="AH90" i="150"/>
  <c r="AC90" i="150"/>
  <c r="X90" i="150"/>
  <c r="R90" i="150"/>
  <c r="M90" i="150"/>
  <c r="H90" i="150"/>
  <c r="BB90" i="150"/>
  <c r="AW90" i="150"/>
  <c r="AR90" i="150"/>
  <c r="AL90" i="150"/>
  <c r="AG90" i="150"/>
  <c r="AB90" i="150"/>
  <c r="V90" i="150"/>
  <c r="Q90" i="150"/>
  <c r="L90" i="150"/>
  <c r="BA90" i="150"/>
  <c r="AV90" i="150"/>
  <c r="AP90" i="150"/>
  <c r="AK90" i="150"/>
  <c r="AF90" i="150"/>
  <c r="Z90" i="150"/>
  <c r="U90" i="150"/>
  <c r="P90" i="150"/>
  <c r="J90" i="150"/>
  <c r="G71" i="150"/>
  <c r="G78" i="150"/>
  <c r="BJ110" i="150"/>
  <c r="BF110" i="150"/>
  <c r="BB110" i="150"/>
  <c r="BI110" i="150"/>
  <c r="BE110" i="150"/>
  <c r="BA110" i="150"/>
  <c r="AW110" i="150"/>
  <c r="AS110" i="150"/>
  <c r="AO110" i="150"/>
  <c r="AK110" i="150"/>
  <c r="AG110" i="150"/>
  <c r="AC110" i="150"/>
  <c r="Y110" i="150"/>
  <c r="U110" i="150"/>
  <c r="Q110" i="150"/>
  <c r="BH110" i="150"/>
  <c r="BD110" i="150"/>
  <c r="AZ110" i="150"/>
  <c r="AV110" i="150"/>
  <c r="AR110" i="150"/>
  <c r="BG110" i="150"/>
  <c r="BC110" i="150"/>
  <c r="AY110" i="150"/>
  <c r="AU110" i="150"/>
  <c r="AQ110" i="150"/>
  <c r="AM110" i="150"/>
  <c r="AI110" i="150"/>
  <c r="AE110" i="150"/>
  <c r="AA110" i="150"/>
  <c r="W110" i="150"/>
  <c r="S110" i="150"/>
  <c r="O110" i="150"/>
  <c r="K110" i="150"/>
  <c r="AX110" i="150"/>
  <c r="AL110" i="150"/>
  <c r="AD110" i="150"/>
  <c r="V110" i="150"/>
  <c r="N110" i="150"/>
  <c r="AT110" i="150"/>
  <c r="AJ110" i="150"/>
  <c r="AB110" i="150"/>
  <c r="T110" i="150"/>
  <c r="M110" i="150"/>
  <c r="AP110" i="150"/>
  <c r="AH110" i="150"/>
  <c r="Z110" i="150"/>
  <c r="R110" i="150"/>
  <c r="L110" i="150"/>
  <c r="AN110" i="150"/>
  <c r="AF110" i="150"/>
  <c r="X110" i="150"/>
  <c r="P110" i="150"/>
  <c r="BI94" i="150"/>
  <c r="BE94" i="150"/>
  <c r="BA94" i="150"/>
  <c r="AW94" i="150"/>
  <c r="AS94" i="150"/>
  <c r="AO94" i="150"/>
  <c r="AK94" i="150"/>
  <c r="AG94" i="150"/>
  <c r="AC94" i="150"/>
  <c r="Y94" i="150"/>
  <c r="U94" i="150"/>
  <c r="Q94" i="150"/>
  <c r="M94" i="150"/>
  <c r="BG94" i="150"/>
  <c r="BB94" i="150"/>
  <c r="AV94" i="150"/>
  <c r="AQ94" i="150"/>
  <c r="AL94" i="150"/>
  <c r="AF94" i="150"/>
  <c r="AA94" i="150"/>
  <c r="V94" i="150"/>
  <c r="P94" i="150"/>
  <c r="K94" i="150"/>
  <c r="BJ94" i="150"/>
  <c r="BD94" i="150"/>
  <c r="AY94" i="150"/>
  <c r="AT94" i="150"/>
  <c r="AN94" i="150"/>
  <c r="AI94" i="150"/>
  <c r="AD94" i="150"/>
  <c r="X94" i="150"/>
  <c r="S94" i="150"/>
  <c r="N94" i="150"/>
  <c r="BH94" i="150"/>
  <c r="AX94" i="150"/>
  <c r="AM94" i="150"/>
  <c r="AB94" i="150"/>
  <c r="R94" i="150"/>
  <c r="BF94" i="150"/>
  <c r="AU94" i="150"/>
  <c r="AJ94" i="150"/>
  <c r="Z94" i="150"/>
  <c r="O94" i="150"/>
  <c r="BC94" i="150"/>
  <c r="AR94" i="150"/>
  <c r="AH94" i="150"/>
  <c r="W94" i="150"/>
  <c r="L94" i="150"/>
  <c r="AZ94" i="150"/>
  <c r="AP94" i="150"/>
  <c r="AE94" i="150"/>
  <c r="T94" i="150"/>
  <c r="K78" i="150"/>
  <c r="K71" i="150"/>
  <c r="O78" i="150"/>
  <c r="O71" i="150"/>
  <c r="S71" i="150"/>
  <c r="S78" i="150"/>
  <c r="W71" i="150"/>
  <c r="W78" i="150"/>
  <c r="AA78" i="150"/>
  <c r="AA71" i="150"/>
  <c r="AE78" i="150"/>
  <c r="AE71" i="150"/>
  <c r="AI71" i="150"/>
  <c r="AI78" i="150"/>
  <c r="AM71" i="150"/>
  <c r="AM78" i="150"/>
  <c r="AQ78" i="150"/>
  <c r="AQ71" i="150"/>
  <c r="AU78" i="150"/>
  <c r="AU71" i="150"/>
  <c r="AY71" i="150"/>
  <c r="AY78" i="150"/>
  <c r="BI107" i="150"/>
  <c r="BE107" i="150"/>
  <c r="BA107" i="150"/>
  <c r="AW107" i="150"/>
  <c r="AS107" i="150"/>
  <c r="AO107" i="150"/>
  <c r="AK107" i="150"/>
  <c r="AG107" i="150"/>
  <c r="AC107" i="150"/>
  <c r="Y107" i="150"/>
  <c r="U107" i="150"/>
  <c r="Q107" i="150"/>
  <c r="M107" i="150"/>
  <c r="I107" i="150"/>
  <c r="BG107" i="150"/>
  <c r="BB107" i="150"/>
  <c r="AV107" i="150"/>
  <c r="AQ107" i="150"/>
  <c r="AL107" i="150"/>
  <c r="AF107" i="150"/>
  <c r="AA107" i="150"/>
  <c r="V107" i="150"/>
  <c r="P107" i="150"/>
  <c r="K107" i="150"/>
  <c r="BF107" i="150"/>
  <c r="AZ107" i="150"/>
  <c r="AU107" i="150"/>
  <c r="AP107" i="150"/>
  <c r="AJ107" i="150"/>
  <c r="AE107" i="150"/>
  <c r="Z107" i="150"/>
  <c r="T107" i="150"/>
  <c r="O107" i="150"/>
  <c r="J107" i="150"/>
  <c r="BJ107" i="150"/>
  <c r="BD107" i="150"/>
  <c r="AY107" i="150"/>
  <c r="AT107" i="150"/>
  <c r="AN107" i="150"/>
  <c r="AI107" i="150"/>
  <c r="AD107" i="150"/>
  <c r="X107" i="150"/>
  <c r="S107" i="150"/>
  <c r="BH107" i="150"/>
  <c r="BC107" i="150"/>
  <c r="AX107" i="150"/>
  <c r="AR107" i="150"/>
  <c r="AM107" i="150"/>
  <c r="AH107" i="150"/>
  <c r="AB107" i="150"/>
  <c r="W107" i="150"/>
  <c r="R107" i="150"/>
  <c r="L107" i="150"/>
  <c r="N107" i="150"/>
  <c r="H107" i="150"/>
  <c r="BH91" i="150"/>
  <c r="BD91" i="150"/>
  <c r="AZ91" i="150"/>
  <c r="AV91" i="150"/>
  <c r="AR91" i="150"/>
  <c r="AN91" i="150"/>
  <c r="AJ91" i="150"/>
  <c r="AF91" i="150"/>
  <c r="AB91" i="150"/>
  <c r="X91" i="150"/>
  <c r="T91" i="150"/>
  <c r="P91" i="150"/>
  <c r="L91" i="150"/>
  <c r="H91" i="150"/>
  <c r="BG91" i="150"/>
  <c r="BB91" i="150"/>
  <c r="AW91" i="150"/>
  <c r="AQ91" i="150"/>
  <c r="AL91" i="150"/>
  <c r="AG91" i="150"/>
  <c r="AA91" i="150"/>
  <c r="V91" i="150"/>
  <c r="Q91" i="150"/>
  <c r="K91" i="150"/>
  <c r="BF91" i="150"/>
  <c r="BA91" i="150"/>
  <c r="AU91" i="150"/>
  <c r="AP91" i="150"/>
  <c r="AK91" i="150"/>
  <c r="AE91" i="150"/>
  <c r="Z91" i="150"/>
  <c r="U91" i="150"/>
  <c r="O91" i="150"/>
  <c r="J91" i="150"/>
  <c r="BJ91" i="150"/>
  <c r="BE91" i="150"/>
  <c r="AY91" i="150"/>
  <c r="AT91" i="150"/>
  <c r="AO91" i="150"/>
  <c r="AI91" i="150"/>
  <c r="AD91" i="150"/>
  <c r="Y91" i="150"/>
  <c r="S91" i="150"/>
  <c r="N91" i="150"/>
  <c r="I91" i="150"/>
  <c r="BI91" i="150"/>
  <c r="BC91" i="150"/>
  <c r="AX91" i="150"/>
  <c r="AS91" i="150"/>
  <c r="AM91" i="150"/>
  <c r="AH91" i="150"/>
  <c r="AC91" i="150"/>
  <c r="W91" i="150"/>
  <c r="R91" i="150"/>
  <c r="M91" i="150"/>
  <c r="H78" i="150"/>
  <c r="H71" i="150"/>
  <c r="P78" i="150"/>
  <c r="P71" i="150"/>
  <c r="T78" i="150"/>
  <c r="T71" i="150"/>
  <c r="X78" i="150"/>
  <c r="X71" i="150"/>
  <c r="AB78" i="150"/>
  <c r="AB71" i="150"/>
  <c r="AF78" i="150"/>
  <c r="AF71" i="150"/>
  <c r="AJ78" i="150"/>
  <c r="AJ71" i="150"/>
  <c r="AN78" i="150"/>
  <c r="AN71" i="150"/>
  <c r="AR78" i="150"/>
  <c r="AR71" i="150"/>
  <c r="AV78" i="150"/>
  <c r="AV71" i="150"/>
  <c r="AZ78" i="150"/>
  <c r="AZ71" i="150"/>
  <c r="BJ108" i="150"/>
  <c r="BF108" i="150"/>
  <c r="BB108" i="150"/>
  <c r="AX108" i="150"/>
  <c r="AT108" i="150"/>
  <c r="AP108" i="150"/>
  <c r="AL108" i="150"/>
  <c r="AH108" i="150"/>
  <c r="AD108" i="150"/>
  <c r="Z108" i="150"/>
  <c r="V108" i="150"/>
  <c r="R108" i="150"/>
  <c r="N108" i="150"/>
  <c r="J108" i="150"/>
  <c r="BE108" i="150"/>
  <c r="AZ108" i="150"/>
  <c r="AU108" i="150"/>
  <c r="AO108" i="150"/>
  <c r="AJ108" i="150"/>
  <c r="AE108" i="150"/>
  <c r="Y108" i="150"/>
  <c r="T108" i="150"/>
  <c r="O108" i="150"/>
  <c r="I108" i="150"/>
  <c r="BI108" i="150"/>
  <c r="BD108" i="150"/>
  <c r="AY108" i="150"/>
  <c r="AS108" i="150"/>
  <c r="AN108" i="150"/>
  <c r="AI108" i="150"/>
  <c r="AC108" i="150"/>
  <c r="X108" i="150"/>
  <c r="S108" i="150"/>
  <c r="M108" i="150"/>
  <c r="BH108" i="150"/>
  <c r="BC108" i="150"/>
  <c r="AW108" i="150"/>
  <c r="AR108" i="150"/>
  <c r="AM108" i="150"/>
  <c r="AG108" i="150"/>
  <c r="AB108" i="150"/>
  <c r="W108" i="150"/>
  <c r="Q108" i="150"/>
  <c r="L108" i="150"/>
  <c r="BG108" i="150"/>
  <c r="BA108" i="150"/>
  <c r="AV108" i="150"/>
  <c r="AQ108" i="150"/>
  <c r="AK108" i="150"/>
  <c r="AF108" i="150"/>
  <c r="AA108" i="150"/>
  <c r="U108" i="150"/>
  <c r="P108" i="150"/>
  <c r="K108" i="150"/>
  <c r="BI92" i="150"/>
  <c r="BE92" i="150"/>
  <c r="BA92" i="150"/>
  <c r="AW92" i="150"/>
  <c r="AS92" i="150"/>
  <c r="AO92" i="150"/>
  <c r="AK92" i="150"/>
  <c r="AG92" i="150"/>
  <c r="AC92" i="150"/>
  <c r="Y92" i="150"/>
  <c r="U92" i="150"/>
  <c r="Q92" i="150"/>
  <c r="M92" i="150"/>
  <c r="I92" i="150"/>
  <c r="BF92" i="150"/>
  <c r="AZ92" i="150"/>
  <c r="AU92" i="150"/>
  <c r="AP92" i="150"/>
  <c r="AJ92" i="150"/>
  <c r="AE92" i="150"/>
  <c r="Z92" i="150"/>
  <c r="T92" i="150"/>
  <c r="O92" i="150"/>
  <c r="J92" i="150"/>
  <c r="BJ92" i="150"/>
  <c r="BD92" i="150"/>
  <c r="AY92" i="150"/>
  <c r="AT92" i="150"/>
  <c r="AN92" i="150"/>
  <c r="AI92" i="150"/>
  <c r="AD92" i="150"/>
  <c r="X92" i="150"/>
  <c r="S92" i="150"/>
  <c r="N92" i="150"/>
  <c r="BH92" i="150"/>
  <c r="BC92" i="150"/>
  <c r="AX92" i="150"/>
  <c r="AR92" i="150"/>
  <c r="AM92" i="150"/>
  <c r="AH92" i="150"/>
  <c r="AB92" i="150"/>
  <c r="W92" i="150"/>
  <c r="R92" i="150"/>
  <c r="L92" i="150"/>
  <c r="BG92" i="150"/>
  <c r="BB92" i="150"/>
  <c r="AV92" i="150"/>
  <c r="AQ92" i="150"/>
  <c r="AL92" i="150"/>
  <c r="AF92" i="150"/>
  <c r="AA92" i="150"/>
  <c r="V92" i="150"/>
  <c r="P92" i="150"/>
  <c r="K92" i="150"/>
  <c r="I78" i="150"/>
  <c r="I71" i="150"/>
  <c r="Q78" i="150"/>
  <c r="Q71" i="150"/>
  <c r="U78" i="150"/>
  <c r="U71" i="150"/>
  <c r="Y78" i="150"/>
  <c r="Y71" i="150"/>
  <c r="AC78" i="150"/>
  <c r="AC71" i="150"/>
  <c r="AG78" i="150"/>
  <c r="AG71" i="150"/>
  <c r="AK78" i="150"/>
  <c r="AK71" i="150"/>
  <c r="AO78" i="150"/>
  <c r="AO71" i="150"/>
  <c r="AS78" i="150"/>
  <c r="AS71" i="150"/>
  <c r="AW78" i="150"/>
  <c r="AW71" i="150"/>
  <c r="BD78" i="150"/>
  <c r="BD71" i="150"/>
  <c r="BI101" i="150"/>
  <c r="BE101" i="150"/>
  <c r="BA101" i="150"/>
  <c r="AW101" i="150"/>
  <c r="AS101" i="150"/>
  <c r="AO101" i="150"/>
  <c r="AK101" i="150"/>
  <c r="AG101" i="150"/>
  <c r="AC101" i="150"/>
  <c r="Y101" i="150"/>
  <c r="U101" i="150"/>
  <c r="Q101" i="150"/>
  <c r="M101" i="150"/>
  <c r="I101" i="150"/>
  <c r="E101" i="150"/>
  <c r="BH101" i="150"/>
  <c r="BC101" i="150"/>
  <c r="AX101" i="150"/>
  <c r="AR101" i="150"/>
  <c r="AM101" i="150"/>
  <c r="AH101" i="150"/>
  <c r="AB101" i="150"/>
  <c r="W101" i="150"/>
  <c r="R101" i="150"/>
  <c r="L101" i="150"/>
  <c r="G101" i="150"/>
  <c r="B101" i="150"/>
  <c r="BG101" i="150"/>
  <c r="BB101" i="150"/>
  <c r="AV101" i="150"/>
  <c r="AQ101" i="150"/>
  <c r="AL101" i="150"/>
  <c r="AF101" i="150"/>
  <c r="AA101" i="150"/>
  <c r="V101" i="150"/>
  <c r="P101" i="150"/>
  <c r="K101" i="150"/>
  <c r="F101" i="150"/>
  <c r="BF101" i="150"/>
  <c r="AZ101" i="150"/>
  <c r="AU101" i="150"/>
  <c r="AP101" i="150"/>
  <c r="AJ101" i="150"/>
  <c r="BJ101" i="150"/>
  <c r="BD101" i="150"/>
  <c r="AY101" i="150"/>
  <c r="AT101" i="150"/>
  <c r="AN101" i="150"/>
  <c r="AI101" i="150"/>
  <c r="AD101" i="150"/>
  <c r="X101" i="150"/>
  <c r="S101" i="150"/>
  <c r="N101" i="150"/>
  <c r="H101" i="150"/>
  <c r="C101" i="150"/>
  <c r="BG85" i="150"/>
  <c r="BC85" i="150"/>
  <c r="AY85" i="150"/>
  <c r="AU85" i="150"/>
  <c r="AQ85" i="150"/>
  <c r="AM85" i="150"/>
  <c r="AI85" i="150"/>
  <c r="AE85" i="150"/>
  <c r="AA85" i="150"/>
  <c r="W85" i="150"/>
  <c r="S85" i="150"/>
  <c r="O85" i="150"/>
  <c r="K85" i="150"/>
  <c r="G85" i="150"/>
  <c r="C85" i="150"/>
  <c r="AE101" i="150"/>
  <c r="J101" i="150"/>
  <c r="BH85" i="150"/>
  <c r="BB85" i="150"/>
  <c r="AW85" i="150"/>
  <c r="AR85" i="150"/>
  <c r="Z101" i="150"/>
  <c r="D101" i="150"/>
  <c r="BF85" i="150"/>
  <c r="BA85" i="150"/>
  <c r="AV85" i="150"/>
  <c r="AP85" i="150"/>
  <c r="AK85" i="150"/>
  <c r="AF85" i="150"/>
  <c r="Z85" i="150"/>
  <c r="U85" i="150"/>
  <c r="P85" i="150"/>
  <c r="J85" i="150"/>
  <c r="E85" i="150"/>
  <c r="T101" i="150"/>
  <c r="O101" i="150"/>
  <c r="BI85" i="150"/>
  <c r="BD85" i="150"/>
  <c r="AX85" i="150"/>
  <c r="AS85" i="150"/>
  <c r="AN85" i="150"/>
  <c r="AH85" i="150"/>
  <c r="AC85" i="150"/>
  <c r="X85" i="150"/>
  <c r="R85" i="150"/>
  <c r="M85" i="150"/>
  <c r="H85" i="150"/>
  <c r="B85" i="150"/>
  <c r="AT85" i="150"/>
  <c r="AG85" i="150"/>
  <c r="V85" i="150"/>
  <c r="L85" i="150"/>
  <c r="BJ85" i="150"/>
  <c r="AO85" i="150"/>
  <c r="AD85" i="150"/>
  <c r="T85" i="150"/>
  <c r="I85" i="150"/>
  <c r="BE85" i="150"/>
  <c r="AL85" i="150"/>
  <c r="AB85" i="150"/>
  <c r="Q85" i="150"/>
  <c r="F85" i="150"/>
  <c r="B71" i="150"/>
  <c r="AZ85" i="150"/>
  <c r="AJ85" i="150"/>
  <c r="Y85" i="150"/>
  <c r="N85" i="150"/>
  <c r="D85" i="150"/>
  <c r="B78" i="150"/>
  <c r="BI105" i="150"/>
  <c r="BE105" i="150"/>
  <c r="BA105" i="150"/>
  <c r="BH105" i="150"/>
  <c r="BD105" i="150"/>
  <c r="AZ105" i="150"/>
  <c r="AV105" i="150"/>
  <c r="AR105" i="150"/>
  <c r="AN105" i="150"/>
  <c r="AJ105" i="150"/>
  <c r="AF105" i="150"/>
  <c r="AB105" i="150"/>
  <c r="X105" i="150"/>
  <c r="T105" i="150"/>
  <c r="P105" i="150"/>
  <c r="L105" i="150"/>
  <c r="H105" i="150"/>
  <c r="BJ105" i="150"/>
  <c r="BF105" i="150"/>
  <c r="BB105" i="150"/>
  <c r="AX105" i="150"/>
  <c r="AT105" i="150"/>
  <c r="AP105" i="150"/>
  <c r="AL105" i="150"/>
  <c r="AH105" i="150"/>
  <c r="AD105" i="150"/>
  <c r="Z105" i="150"/>
  <c r="V105" i="150"/>
  <c r="R105" i="150"/>
  <c r="N105" i="150"/>
  <c r="J105" i="150"/>
  <c r="F105" i="150"/>
  <c r="BC105" i="150"/>
  <c r="AS105" i="150"/>
  <c r="AK105" i="150"/>
  <c r="AC105" i="150"/>
  <c r="U105" i="150"/>
  <c r="M105" i="150"/>
  <c r="AY105" i="150"/>
  <c r="AQ105" i="150"/>
  <c r="AI105" i="150"/>
  <c r="AA105" i="150"/>
  <c r="S105" i="150"/>
  <c r="K105" i="150"/>
  <c r="AW105" i="150"/>
  <c r="AO105" i="150"/>
  <c r="AG105" i="150"/>
  <c r="Y105" i="150"/>
  <c r="Q105" i="150"/>
  <c r="I105" i="150"/>
  <c r="BG105" i="150"/>
  <c r="AU105" i="150"/>
  <c r="AM105" i="150"/>
  <c r="AE105" i="150"/>
  <c r="W105" i="150"/>
  <c r="O105" i="150"/>
  <c r="G105" i="150"/>
  <c r="BH89" i="150"/>
  <c r="BD89" i="150"/>
  <c r="AZ89" i="150"/>
  <c r="AV89" i="150"/>
  <c r="AR89" i="150"/>
  <c r="AN89" i="150"/>
  <c r="AJ89" i="150"/>
  <c r="AF89" i="150"/>
  <c r="AB89" i="150"/>
  <c r="X89" i="150"/>
  <c r="T89" i="150"/>
  <c r="P89" i="150"/>
  <c r="L89" i="150"/>
  <c r="H89" i="150"/>
  <c r="BI89" i="150"/>
  <c r="BC89" i="150"/>
  <c r="AX89" i="150"/>
  <c r="AS89" i="150"/>
  <c r="AM89" i="150"/>
  <c r="AH89" i="150"/>
  <c r="AC89" i="150"/>
  <c r="W89" i="150"/>
  <c r="R89" i="150"/>
  <c r="M89" i="150"/>
  <c r="G89" i="150"/>
  <c r="BG89" i="150"/>
  <c r="BB89" i="150"/>
  <c r="AW89" i="150"/>
  <c r="AQ89" i="150"/>
  <c r="AL89" i="150"/>
  <c r="AG89" i="150"/>
  <c r="AA89" i="150"/>
  <c r="V89" i="150"/>
  <c r="Q89" i="150"/>
  <c r="K89" i="150"/>
  <c r="F89" i="150"/>
  <c r="BF89" i="150"/>
  <c r="BJ89" i="150"/>
  <c r="BE89" i="150"/>
  <c r="AY89" i="150"/>
  <c r="AT89" i="150"/>
  <c r="AO89" i="150"/>
  <c r="AI89" i="150"/>
  <c r="AD89" i="150"/>
  <c r="Y89" i="150"/>
  <c r="S89" i="150"/>
  <c r="N89" i="150"/>
  <c r="I89" i="150"/>
  <c r="BA89" i="150"/>
  <c r="AE89" i="150"/>
  <c r="J89" i="150"/>
  <c r="F78" i="150"/>
  <c r="AU89" i="150"/>
  <c r="Z89" i="150"/>
  <c r="AP89" i="150"/>
  <c r="U89" i="150"/>
  <c r="F71" i="150"/>
  <c r="AK89" i="150"/>
  <c r="O89" i="150"/>
  <c r="BH109" i="150"/>
  <c r="BD109" i="150"/>
  <c r="AZ109" i="150"/>
  <c r="AV109" i="150"/>
  <c r="AR109" i="150"/>
  <c r="AN109" i="150"/>
  <c r="AJ109" i="150"/>
  <c r="AF109" i="150"/>
  <c r="AB109" i="150"/>
  <c r="X109" i="150"/>
  <c r="T109" i="150"/>
  <c r="P109" i="150"/>
  <c r="L109" i="150"/>
  <c r="BJ109" i="150"/>
  <c r="BE109" i="150"/>
  <c r="AY109" i="150"/>
  <c r="AT109" i="150"/>
  <c r="AO109" i="150"/>
  <c r="AI109" i="150"/>
  <c r="AD109" i="150"/>
  <c r="Y109" i="150"/>
  <c r="S109" i="150"/>
  <c r="N109" i="150"/>
  <c r="BI109" i="150"/>
  <c r="BC109" i="150"/>
  <c r="AX109" i="150"/>
  <c r="AS109" i="150"/>
  <c r="AM109" i="150"/>
  <c r="AH109" i="150"/>
  <c r="AC109" i="150"/>
  <c r="W109" i="150"/>
  <c r="R109" i="150"/>
  <c r="M109" i="150"/>
  <c r="BG109" i="150"/>
  <c r="BB109" i="150"/>
  <c r="AW109" i="150"/>
  <c r="AQ109" i="150"/>
  <c r="AL109" i="150"/>
  <c r="AG109" i="150"/>
  <c r="AA109" i="150"/>
  <c r="V109" i="150"/>
  <c r="Q109" i="150"/>
  <c r="K109" i="150"/>
  <c r="BF109" i="150"/>
  <c r="BA109" i="150"/>
  <c r="AU109" i="150"/>
  <c r="AP109" i="150"/>
  <c r="AK109" i="150"/>
  <c r="AE109" i="150"/>
  <c r="Z109" i="150"/>
  <c r="U109" i="150"/>
  <c r="O109" i="150"/>
  <c r="J109" i="150"/>
  <c r="BJ93" i="150"/>
  <c r="BF93" i="150"/>
  <c r="BB93" i="150"/>
  <c r="BG93" i="150"/>
  <c r="BA93" i="150"/>
  <c r="AW93" i="150"/>
  <c r="AS93" i="150"/>
  <c r="AO93" i="150"/>
  <c r="AK93" i="150"/>
  <c r="AG93" i="150"/>
  <c r="AC93" i="150"/>
  <c r="Y93" i="150"/>
  <c r="U93" i="150"/>
  <c r="Q93" i="150"/>
  <c r="M93" i="150"/>
  <c r="BI93" i="150"/>
  <c r="BD93" i="150"/>
  <c r="AY93" i="150"/>
  <c r="AU93" i="150"/>
  <c r="AQ93" i="150"/>
  <c r="AM93" i="150"/>
  <c r="AI93" i="150"/>
  <c r="AE93" i="150"/>
  <c r="AA93" i="150"/>
  <c r="W93" i="150"/>
  <c r="S93" i="150"/>
  <c r="O93" i="150"/>
  <c r="K93" i="150"/>
  <c r="BH93" i="150"/>
  <c r="AX93" i="150"/>
  <c r="AP93" i="150"/>
  <c r="AH93" i="150"/>
  <c r="Z93" i="150"/>
  <c r="R93" i="150"/>
  <c r="J93" i="150"/>
  <c r="BE93" i="150"/>
  <c r="AV93" i="150"/>
  <c r="AN93" i="150"/>
  <c r="AF93" i="150"/>
  <c r="X93" i="150"/>
  <c r="P93" i="150"/>
  <c r="BC93" i="150"/>
  <c r="AT93" i="150"/>
  <c r="AL93" i="150"/>
  <c r="AD93" i="150"/>
  <c r="V93" i="150"/>
  <c r="N93" i="150"/>
  <c r="AZ93" i="150"/>
  <c r="AR93" i="150"/>
  <c r="AJ93" i="150"/>
  <c r="AB93" i="150"/>
  <c r="T93" i="150"/>
  <c r="L93" i="150"/>
  <c r="J78" i="150"/>
  <c r="J71" i="150"/>
  <c r="R71" i="150"/>
  <c r="R78" i="150"/>
  <c r="V78" i="150"/>
  <c r="V71" i="150"/>
  <c r="Z78" i="150"/>
  <c r="Z71" i="150"/>
  <c r="AD78" i="150"/>
  <c r="AD71" i="150"/>
  <c r="AH71" i="150"/>
  <c r="AH78" i="150"/>
  <c r="AL78" i="150"/>
  <c r="AL71" i="150"/>
  <c r="AP78" i="150"/>
  <c r="AP71" i="150"/>
  <c r="AT78" i="150"/>
  <c r="AT71" i="150"/>
  <c r="AX71" i="150"/>
  <c r="AX78" i="150"/>
  <c r="B28" i="150"/>
  <c r="BK54" i="150"/>
  <c r="BL54" i="150"/>
  <c r="J110" i="149"/>
  <c r="K96" i="149"/>
  <c r="J96" i="149"/>
  <c r="J81" i="149"/>
  <c r="J74" i="149"/>
  <c r="L110" i="149"/>
  <c r="K110" i="149"/>
  <c r="L96" i="149"/>
  <c r="I107" i="149"/>
  <c r="J93" i="149"/>
  <c r="G81" i="149"/>
  <c r="G74" i="149"/>
  <c r="L107" i="149"/>
  <c r="H107" i="149"/>
  <c r="I93" i="149"/>
  <c r="K107" i="149"/>
  <c r="G107" i="149"/>
  <c r="L93" i="149"/>
  <c r="H93" i="149"/>
  <c r="J107" i="149"/>
  <c r="K93" i="149"/>
  <c r="G93" i="149"/>
  <c r="K111" i="149"/>
  <c r="L97" i="149"/>
  <c r="K81" i="149"/>
  <c r="K74" i="149"/>
  <c r="K97" i="149"/>
  <c r="L111" i="149"/>
  <c r="K108" i="149"/>
  <c r="L94" i="149"/>
  <c r="H94" i="149"/>
  <c r="J108" i="149"/>
  <c r="K94" i="149"/>
  <c r="I108" i="149"/>
  <c r="J94" i="149"/>
  <c r="I94" i="149"/>
  <c r="L108" i="149"/>
  <c r="H81" i="149"/>
  <c r="H108" i="149"/>
  <c r="H74" i="149"/>
  <c r="L112" i="149"/>
  <c r="Q112" i="149" s="1"/>
  <c r="L98" i="149"/>
  <c r="Q98" i="149" s="1"/>
  <c r="L81" i="149"/>
  <c r="L74" i="149"/>
  <c r="C30" i="149"/>
  <c r="C29" i="149"/>
  <c r="D26" i="149" s="1"/>
  <c r="J109" i="149"/>
  <c r="K95" i="149"/>
  <c r="I109" i="149"/>
  <c r="J95" i="149"/>
  <c r="L109" i="149"/>
  <c r="I95" i="149"/>
  <c r="I81" i="149"/>
  <c r="I74" i="149"/>
  <c r="K109" i="149"/>
  <c r="L95" i="149"/>
  <c r="P15" i="146"/>
  <c r="Q11" i="146" s="1"/>
  <c r="BC78" i="146"/>
  <c r="BC71" i="146"/>
  <c r="AX102" i="146"/>
  <c r="AT102" i="146"/>
  <c r="AP102" i="146"/>
  <c r="AL102" i="146"/>
  <c r="AH102" i="146"/>
  <c r="AD102" i="146"/>
  <c r="Y102" i="146"/>
  <c r="U102" i="146"/>
  <c r="Q102" i="146"/>
  <c r="M102" i="146"/>
  <c r="I102" i="146"/>
  <c r="E102" i="146"/>
  <c r="AW102" i="146"/>
  <c r="AR102" i="146"/>
  <c r="AM102" i="146"/>
  <c r="AG102" i="146"/>
  <c r="AA102" i="146"/>
  <c r="V102" i="146"/>
  <c r="P102" i="146"/>
  <c r="K102" i="146"/>
  <c r="F102" i="146"/>
  <c r="BA102" i="146"/>
  <c r="AV102" i="146"/>
  <c r="AQ102" i="146"/>
  <c r="AK102" i="146"/>
  <c r="AF102" i="146"/>
  <c r="Z102" i="146"/>
  <c r="T102" i="146"/>
  <c r="AY102" i="146"/>
  <c r="AS102" i="146"/>
  <c r="AN102" i="146"/>
  <c r="AI102" i="146"/>
  <c r="AC102" i="146"/>
  <c r="W102" i="146"/>
  <c r="R102" i="146"/>
  <c r="L102" i="146"/>
  <c r="G102" i="146"/>
  <c r="AJ102" i="146"/>
  <c r="O102" i="146"/>
  <c r="D102" i="146"/>
  <c r="AZ102" i="146"/>
  <c r="AE102" i="146"/>
  <c r="N102" i="146"/>
  <c r="C102" i="146"/>
  <c r="AU102" i="146"/>
  <c r="X102" i="146"/>
  <c r="J102" i="146"/>
  <c r="AO102" i="146"/>
  <c r="S102" i="146"/>
  <c r="H102" i="146"/>
  <c r="C78" i="146"/>
  <c r="C71" i="146"/>
  <c r="BE110" i="146"/>
  <c r="BA110" i="146"/>
  <c r="AW110" i="146"/>
  <c r="AS110" i="146"/>
  <c r="AO110" i="146"/>
  <c r="AK110" i="146"/>
  <c r="AG110" i="146"/>
  <c r="AC110" i="146"/>
  <c r="Y110" i="146"/>
  <c r="U110" i="146"/>
  <c r="Q110" i="146"/>
  <c r="M110" i="146"/>
  <c r="BG110" i="146"/>
  <c r="BB110" i="146"/>
  <c r="AV110" i="146"/>
  <c r="AQ110" i="146"/>
  <c r="AL110" i="146"/>
  <c r="AF110" i="146"/>
  <c r="AA110" i="146"/>
  <c r="V110" i="146"/>
  <c r="P110" i="146"/>
  <c r="K110" i="146"/>
  <c r="BF110" i="146"/>
  <c r="AZ110" i="146"/>
  <c r="AU110" i="146"/>
  <c r="AP110" i="146"/>
  <c r="AJ110" i="146"/>
  <c r="AE110" i="146"/>
  <c r="Z110" i="146"/>
  <c r="T110" i="146"/>
  <c r="O110" i="146"/>
  <c r="BD110" i="146"/>
  <c r="AY110" i="146"/>
  <c r="AT110" i="146"/>
  <c r="AN110" i="146"/>
  <c r="AI110" i="146"/>
  <c r="BH110" i="146"/>
  <c r="BC110" i="146"/>
  <c r="AX110" i="146"/>
  <c r="AR110" i="146"/>
  <c r="AM110" i="146"/>
  <c r="AH110" i="146"/>
  <c r="AB110" i="146"/>
  <c r="W110" i="146"/>
  <c r="R110" i="146"/>
  <c r="L110" i="146"/>
  <c r="N110" i="146"/>
  <c r="AD110" i="146"/>
  <c r="X110" i="146"/>
  <c r="S110" i="146"/>
  <c r="K78" i="146"/>
  <c r="K71" i="146"/>
  <c r="O78" i="146"/>
  <c r="O71" i="146"/>
  <c r="S78" i="146"/>
  <c r="S71" i="146"/>
  <c r="W78" i="146"/>
  <c r="W71" i="146"/>
  <c r="AA78" i="146"/>
  <c r="AA71" i="146"/>
  <c r="AE78" i="146"/>
  <c r="AE71" i="146"/>
  <c r="AI78" i="146"/>
  <c r="AI71" i="146"/>
  <c r="AM78" i="146"/>
  <c r="AM71" i="146"/>
  <c r="AQ78" i="146"/>
  <c r="AQ71" i="146"/>
  <c r="AU78" i="146"/>
  <c r="AU71" i="146"/>
  <c r="AY20" i="146"/>
  <c r="BO103" i="146"/>
  <c r="AY103" i="146"/>
  <c r="AU103" i="146"/>
  <c r="AQ103" i="146"/>
  <c r="AM103" i="146"/>
  <c r="AI103" i="146"/>
  <c r="AE103" i="146"/>
  <c r="AA103" i="146"/>
  <c r="W103" i="146"/>
  <c r="S103" i="146"/>
  <c r="O103" i="146"/>
  <c r="K103" i="146"/>
  <c r="G103" i="146"/>
  <c r="AZ103" i="146"/>
  <c r="AT103" i="146"/>
  <c r="AO103" i="146"/>
  <c r="AJ103" i="146"/>
  <c r="AD103" i="146"/>
  <c r="Y103" i="146"/>
  <c r="T103" i="146"/>
  <c r="N103" i="146"/>
  <c r="I103" i="146"/>
  <c r="D103" i="146"/>
  <c r="AX103" i="146"/>
  <c r="AS103" i="146"/>
  <c r="AN103" i="146"/>
  <c r="AH103" i="146"/>
  <c r="AC103" i="146"/>
  <c r="X103" i="146"/>
  <c r="R103" i="146"/>
  <c r="M103" i="146"/>
  <c r="H103" i="146"/>
  <c r="AW103" i="146"/>
  <c r="BA103" i="146"/>
  <c r="AV103" i="146"/>
  <c r="AP103" i="146"/>
  <c r="AK103" i="146"/>
  <c r="AF103" i="146"/>
  <c r="Z103" i="146"/>
  <c r="U103" i="146"/>
  <c r="P103" i="146"/>
  <c r="J103" i="146"/>
  <c r="E103" i="146"/>
  <c r="AB103" i="146"/>
  <c r="F103" i="146"/>
  <c r="AR103" i="146"/>
  <c r="V103" i="146"/>
  <c r="AL103" i="146"/>
  <c r="Q103" i="146"/>
  <c r="AG103" i="146"/>
  <c r="L103" i="146"/>
  <c r="D71" i="146"/>
  <c r="D78" i="146"/>
  <c r="BC107" i="146"/>
  <c r="AY107" i="146"/>
  <c r="AU107" i="146"/>
  <c r="AQ107" i="146"/>
  <c r="AM107" i="146"/>
  <c r="AI107" i="146"/>
  <c r="AE107" i="146"/>
  <c r="AA107" i="146"/>
  <c r="W107" i="146"/>
  <c r="S107" i="146"/>
  <c r="O107" i="146"/>
  <c r="K107" i="146"/>
  <c r="BB107" i="146"/>
  <c r="AX107" i="146"/>
  <c r="AT107" i="146"/>
  <c r="AP107" i="146"/>
  <c r="AL107" i="146"/>
  <c r="AH107" i="146"/>
  <c r="AD107" i="146"/>
  <c r="Z107" i="146"/>
  <c r="V107" i="146"/>
  <c r="R107" i="146"/>
  <c r="N107" i="146"/>
  <c r="J107" i="146"/>
  <c r="BD107" i="146"/>
  <c r="AZ107" i="146"/>
  <c r="AV107" i="146"/>
  <c r="AR107" i="146"/>
  <c r="AN107" i="146"/>
  <c r="AJ107" i="146"/>
  <c r="AF107" i="146"/>
  <c r="AB107" i="146"/>
  <c r="X107" i="146"/>
  <c r="T107" i="146"/>
  <c r="P107" i="146"/>
  <c r="L107" i="146"/>
  <c r="H107" i="146"/>
  <c r="AW107" i="146"/>
  <c r="AG107" i="146"/>
  <c r="Q107" i="146"/>
  <c r="AS107" i="146"/>
  <c r="AC107" i="146"/>
  <c r="M107" i="146"/>
  <c r="BE107" i="146"/>
  <c r="AO107" i="146"/>
  <c r="Y107" i="146"/>
  <c r="I107" i="146"/>
  <c r="BA107" i="146"/>
  <c r="AK107" i="146"/>
  <c r="U107" i="146"/>
  <c r="H71" i="146"/>
  <c r="H78" i="146"/>
  <c r="P71" i="146"/>
  <c r="P78" i="146"/>
  <c r="T71" i="146"/>
  <c r="T78" i="146"/>
  <c r="X71" i="146"/>
  <c r="X78" i="146"/>
  <c r="AB71" i="146"/>
  <c r="AB78" i="146"/>
  <c r="AF71" i="146"/>
  <c r="AF78" i="146"/>
  <c r="AJ71" i="146"/>
  <c r="AJ78" i="146"/>
  <c r="AN71" i="146"/>
  <c r="AN78" i="146"/>
  <c r="AR71" i="146"/>
  <c r="AR78" i="146"/>
  <c r="AV71" i="146"/>
  <c r="AV78" i="146"/>
  <c r="AZ71" i="146"/>
  <c r="AZ78" i="146"/>
  <c r="BH71" i="146"/>
  <c r="BH78" i="146"/>
  <c r="BE108" i="146"/>
  <c r="BA108" i="146"/>
  <c r="AW108" i="146"/>
  <c r="AS108" i="146"/>
  <c r="AO108" i="146"/>
  <c r="BF108" i="146"/>
  <c r="AZ108" i="146"/>
  <c r="AU108" i="146"/>
  <c r="AP108" i="146"/>
  <c r="AK108" i="146"/>
  <c r="AG108" i="146"/>
  <c r="AC108" i="146"/>
  <c r="Y108" i="146"/>
  <c r="U108" i="146"/>
  <c r="Q108" i="146"/>
  <c r="M108" i="146"/>
  <c r="I108" i="146"/>
  <c r="BD108" i="146"/>
  <c r="AY108" i="146"/>
  <c r="AT108" i="146"/>
  <c r="AN108" i="146"/>
  <c r="AJ108" i="146"/>
  <c r="AF108" i="146"/>
  <c r="AB108" i="146"/>
  <c r="X108" i="146"/>
  <c r="T108" i="146"/>
  <c r="P108" i="146"/>
  <c r="L108" i="146"/>
  <c r="BB108" i="146"/>
  <c r="AV108" i="146"/>
  <c r="AQ108" i="146"/>
  <c r="AL108" i="146"/>
  <c r="AH108" i="146"/>
  <c r="AD108" i="146"/>
  <c r="Z108" i="146"/>
  <c r="V108" i="146"/>
  <c r="R108" i="146"/>
  <c r="N108" i="146"/>
  <c r="J108" i="146"/>
  <c r="AX108" i="146"/>
  <c r="AE108" i="146"/>
  <c r="O108" i="146"/>
  <c r="AR108" i="146"/>
  <c r="AA108" i="146"/>
  <c r="K108" i="146"/>
  <c r="AM108" i="146"/>
  <c r="W108" i="146"/>
  <c r="BC108" i="146"/>
  <c r="AI108" i="146"/>
  <c r="S108" i="146"/>
  <c r="I78" i="146"/>
  <c r="I71" i="146"/>
  <c r="BG112" i="146"/>
  <c r="BC112" i="146"/>
  <c r="AY112" i="146"/>
  <c r="AU112" i="146"/>
  <c r="AQ112" i="146"/>
  <c r="AM112" i="146"/>
  <c r="BJ112" i="146"/>
  <c r="BF112" i="146"/>
  <c r="BB112" i="146"/>
  <c r="AX112" i="146"/>
  <c r="AT112" i="146"/>
  <c r="BH112" i="146"/>
  <c r="BD112" i="146"/>
  <c r="AZ112" i="146"/>
  <c r="AV112" i="146"/>
  <c r="AR112" i="146"/>
  <c r="AN112" i="146"/>
  <c r="AJ112" i="146"/>
  <c r="AF112" i="146"/>
  <c r="AB112" i="146"/>
  <c r="X112" i="146"/>
  <c r="T112" i="146"/>
  <c r="P112" i="146"/>
  <c r="AW112" i="146"/>
  <c r="AL112" i="146"/>
  <c r="AG112" i="146"/>
  <c r="AA112" i="146"/>
  <c r="V112" i="146"/>
  <c r="Q112" i="146"/>
  <c r="BI112" i="146"/>
  <c r="AS112" i="146"/>
  <c r="AK112" i="146"/>
  <c r="AE112" i="146"/>
  <c r="Z112" i="146"/>
  <c r="U112" i="146"/>
  <c r="O112" i="146"/>
  <c r="BE112" i="146"/>
  <c r="AP112" i="146"/>
  <c r="AI112" i="146"/>
  <c r="AD112" i="146"/>
  <c r="Y112" i="146"/>
  <c r="S112" i="146"/>
  <c r="N112" i="146"/>
  <c r="BA112" i="146"/>
  <c r="AO112" i="146"/>
  <c r="AH112" i="146"/>
  <c r="AC112" i="146"/>
  <c r="W112" i="146"/>
  <c r="R112" i="146"/>
  <c r="M112" i="146"/>
  <c r="M78" i="146"/>
  <c r="M71" i="146"/>
  <c r="Q78" i="146"/>
  <c r="Q71" i="146"/>
  <c r="U78" i="146"/>
  <c r="U71" i="146"/>
  <c r="Y78" i="146"/>
  <c r="Y71" i="146"/>
  <c r="AC78" i="146"/>
  <c r="AC71" i="146"/>
  <c r="AG78" i="146"/>
  <c r="AG71" i="146"/>
  <c r="AK78" i="146"/>
  <c r="AK71" i="146"/>
  <c r="AO78" i="146"/>
  <c r="AO71" i="146"/>
  <c r="AS78" i="146"/>
  <c r="AS71" i="146"/>
  <c r="AW78" i="146"/>
  <c r="AW71" i="146"/>
  <c r="BA20" i="146"/>
  <c r="BE20" i="146"/>
  <c r="BA101" i="146"/>
  <c r="AW101" i="146"/>
  <c r="AS101" i="146"/>
  <c r="AO101" i="146"/>
  <c r="AK101" i="146"/>
  <c r="AG101" i="146"/>
  <c r="AC101" i="146"/>
  <c r="W101" i="146"/>
  <c r="S101" i="146"/>
  <c r="O101" i="146"/>
  <c r="K101" i="146"/>
  <c r="G101" i="146"/>
  <c r="C101" i="146"/>
  <c r="AZ101" i="146"/>
  <c r="AU101" i="146"/>
  <c r="AP101" i="146"/>
  <c r="AJ101" i="146"/>
  <c r="AE101" i="146"/>
  <c r="X101" i="146"/>
  <c r="R101" i="146"/>
  <c r="M101" i="146"/>
  <c r="H101" i="146"/>
  <c r="B101" i="146"/>
  <c r="AV101" i="146"/>
  <c r="AQ101" i="146"/>
  <c r="AL101" i="146"/>
  <c r="AF101" i="146"/>
  <c r="Y101" i="146"/>
  <c r="T101" i="146"/>
  <c r="N101" i="146"/>
  <c r="I101" i="146"/>
  <c r="D101" i="146"/>
  <c r="AT101" i="146"/>
  <c r="AI101" i="146"/>
  <c r="V101" i="146"/>
  <c r="L101" i="146"/>
  <c r="AR101" i="146"/>
  <c r="AH101" i="146"/>
  <c r="U101" i="146"/>
  <c r="J101" i="146"/>
  <c r="AY101" i="146"/>
  <c r="AN101" i="146"/>
  <c r="AD101" i="146"/>
  <c r="Q101" i="146"/>
  <c r="F101" i="146"/>
  <c r="AX101" i="146"/>
  <c r="AM101" i="146"/>
  <c r="Z101" i="146"/>
  <c r="P101" i="146"/>
  <c r="E101" i="146"/>
  <c r="B78" i="146"/>
  <c r="B71" i="146"/>
  <c r="AZ105" i="146"/>
  <c r="AV105" i="146"/>
  <c r="AR105" i="146"/>
  <c r="AN105" i="146"/>
  <c r="AJ105" i="146"/>
  <c r="AF105" i="146"/>
  <c r="AB105" i="146"/>
  <c r="BC105" i="146"/>
  <c r="AY105" i="146"/>
  <c r="AU105" i="146"/>
  <c r="AQ105" i="146"/>
  <c r="BA105" i="146"/>
  <c r="AW105" i="146"/>
  <c r="AS105" i="146"/>
  <c r="AO105" i="146"/>
  <c r="AK105" i="146"/>
  <c r="AG105" i="146"/>
  <c r="AC105" i="146"/>
  <c r="Y105" i="146"/>
  <c r="U105" i="146"/>
  <c r="Q105" i="146"/>
  <c r="M105" i="146"/>
  <c r="I105" i="146"/>
  <c r="BB105" i="146"/>
  <c r="AM105" i="146"/>
  <c r="AE105" i="146"/>
  <c r="X105" i="146"/>
  <c r="S105" i="146"/>
  <c r="N105" i="146"/>
  <c r="H105" i="146"/>
  <c r="AX105" i="146"/>
  <c r="AL105" i="146"/>
  <c r="AD105" i="146"/>
  <c r="W105" i="146"/>
  <c r="R105" i="146"/>
  <c r="L105" i="146"/>
  <c r="G105" i="146"/>
  <c r="AT105" i="146"/>
  <c r="AI105" i="146"/>
  <c r="AA105" i="146"/>
  <c r="V105" i="146"/>
  <c r="P105" i="146"/>
  <c r="K105" i="146"/>
  <c r="F105" i="146"/>
  <c r="AP105" i="146"/>
  <c r="AH105" i="146"/>
  <c r="Z105" i="146"/>
  <c r="T105" i="146"/>
  <c r="O105" i="146"/>
  <c r="J105" i="146"/>
  <c r="F78" i="146"/>
  <c r="F71" i="146"/>
  <c r="BO113" i="146"/>
  <c r="BI113" i="146"/>
  <c r="BE113" i="146"/>
  <c r="BA113" i="146"/>
  <c r="AW113" i="146"/>
  <c r="AS113" i="146"/>
  <c r="AO113" i="146"/>
  <c r="AK113" i="146"/>
  <c r="AG113" i="146"/>
  <c r="AC113" i="146"/>
  <c r="Y113" i="146"/>
  <c r="U113" i="146"/>
  <c r="Q113" i="146"/>
  <c r="BH113" i="146"/>
  <c r="BD113" i="146"/>
  <c r="AZ113" i="146"/>
  <c r="AV113" i="146"/>
  <c r="AR113" i="146"/>
  <c r="AN113" i="146"/>
  <c r="AJ113" i="146"/>
  <c r="AF113" i="146"/>
  <c r="AB113" i="146"/>
  <c r="X113" i="146"/>
  <c r="T113" i="146"/>
  <c r="P113" i="146"/>
  <c r="BJ113" i="146"/>
  <c r="BF113" i="146"/>
  <c r="BB113" i="146"/>
  <c r="AX113" i="146"/>
  <c r="AT113" i="146"/>
  <c r="AP113" i="146"/>
  <c r="AL113" i="146"/>
  <c r="AH113" i="146"/>
  <c r="AD113" i="146"/>
  <c r="Z113" i="146"/>
  <c r="V113" i="146"/>
  <c r="R113" i="146"/>
  <c r="N113" i="146"/>
  <c r="BK113" i="146"/>
  <c r="BK114" i="146" s="1"/>
  <c r="AU113" i="146"/>
  <c r="AE113" i="146"/>
  <c r="O113" i="146"/>
  <c r="BG113" i="146"/>
  <c r="AQ113" i="146"/>
  <c r="AA113" i="146"/>
  <c r="BC113" i="146"/>
  <c r="AM113" i="146"/>
  <c r="W113" i="146"/>
  <c r="AY113" i="146"/>
  <c r="AI113" i="146"/>
  <c r="S113" i="146"/>
  <c r="N78" i="146"/>
  <c r="N71" i="146"/>
  <c r="R78" i="146"/>
  <c r="R71" i="146"/>
  <c r="V78" i="146"/>
  <c r="V71" i="146"/>
  <c r="Z78" i="146"/>
  <c r="Z71" i="146"/>
  <c r="AD78" i="146"/>
  <c r="AD71" i="146"/>
  <c r="AH78" i="146"/>
  <c r="AH71" i="146"/>
  <c r="AL78" i="146"/>
  <c r="AL71" i="146"/>
  <c r="AP78" i="146"/>
  <c r="AP71" i="146"/>
  <c r="AT78" i="146"/>
  <c r="AT71" i="146"/>
  <c r="AX78" i="146"/>
  <c r="AX71" i="146"/>
  <c r="BF20" i="146"/>
  <c r="BJ20" i="146"/>
  <c r="B21" i="146"/>
  <c r="B28" i="146"/>
  <c r="BL54" i="146"/>
  <c r="D82" i="146"/>
  <c r="D27" i="146" s="1"/>
  <c r="BD106" i="145"/>
  <c r="AZ106" i="145"/>
  <c r="AV106" i="145"/>
  <c r="AR106" i="145"/>
  <c r="AN106" i="145"/>
  <c r="AJ106" i="145"/>
  <c r="AF106" i="145"/>
  <c r="AB106" i="145"/>
  <c r="X106" i="145"/>
  <c r="T106" i="145"/>
  <c r="P106" i="145"/>
  <c r="L106" i="145"/>
  <c r="H106" i="145"/>
  <c r="AY106" i="145"/>
  <c r="AT106" i="145"/>
  <c r="AO106" i="145"/>
  <c r="AI106" i="145"/>
  <c r="AD106" i="145"/>
  <c r="Y106" i="145"/>
  <c r="S106" i="145"/>
  <c r="N106" i="145"/>
  <c r="I106" i="145"/>
  <c r="BC106" i="145"/>
  <c r="AX106" i="145"/>
  <c r="AS106" i="145"/>
  <c r="AM106" i="145"/>
  <c r="AH106" i="145"/>
  <c r="AC106" i="145"/>
  <c r="W106" i="145"/>
  <c r="R106" i="145"/>
  <c r="M106" i="145"/>
  <c r="G106" i="145"/>
  <c r="BB106" i="145"/>
  <c r="AW106" i="145"/>
  <c r="AQ106" i="145"/>
  <c r="AL106" i="145"/>
  <c r="AG106" i="145"/>
  <c r="AA106" i="145"/>
  <c r="V106" i="145"/>
  <c r="Q106" i="145"/>
  <c r="K106" i="145"/>
  <c r="BA106" i="145"/>
  <c r="AE106" i="145"/>
  <c r="J106" i="145"/>
  <c r="AU106" i="145"/>
  <c r="Z106" i="145"/>
  <c r="BO106" i="145"/>
  <c r="AK106" i="145"/>
  <c r="O106" i="145"/>
  <c r="AP106" i="145"/>
  <c r="U106" i="145"/>
  <c r="G78" i="145"/>
  <c r="G71" i="145"/>
  <c r="BD20" i="145"/>
  <c r="N20" i="145"/>
  <c r="O78" i="145"/>
  <c r="O71" i="145"/>
  <c r="BL20" i="145"/>
  <c r="BL78" i="145" s="1"/>
  <c r="S78" i="145"/>
  <c r="S71" i="145"/>
  <c r="W78" i="145"/>
  <c r="W71" i="145"/>
  <c r="AA78" i="145"/>
  <c r="AA71" i="145"/>
  <c r="AE78" i="145"/>
  <c r="AE71" i="145"/>
  <c r="AI78" i="145"/>
  <c r="AI71" i="145"/>
  <c r="AM78" i="145"/>
  <c r="AM71" i="145"/>
  <c r="AQ78" i="145"/>
  <c r="AQ71" i="145"/>
  <c r="AU78" i="145"/>
  <c r="AU71" i="145"/>
  <c r="AY78" i="145"/>
  <c r="AY71" i="145"/>
  <c r="BG78" i="145"/>
  <c r="BG71" i="145"/>
  <c r="BL54" i="145"/>
  <c r="O16" i="145"/>
  <c r="P11" i="145"/>
  <c r="AX102" i="145"/>
  <c r="AT102" i="145"/>
  <c r="AP102" i="145"/>
  <c r="AL102" i="145"/>
  <c r="AH102" i="145"/>
  <c r="AD102" i="145"/>
  <c r="Y102" i="145"/>
  <c r="U102" i="145"/>
  <c r="Q102" i="145"/>
  <c r="M102" i="145"/>
  <c r="I102" i="145"/>
  <c r="E102" i="145"/>
  <c r="AZ102" i="145"/>
  <c r="AU102" i="145"/>
  <c r="AO102" i="145"/>
  <c r="AJ102" i="145"/>
  <c r="AE102" i="145"/>
  <c r="X102" i="145"/>
  <c r="S102" i="145"/>
  <c r="N102" i="145"/>
  <c r="H102" i="145"/>
  <c r="C102" i="145"/>
  <c r="AY102" i="145"/>
  <c r="AS102" i="145"/>
  <c r="AN102" i="145"/>
  <c r="AI102" i="145"/>
  <c r="AC102" i="145"/>
  <c r="W102" i="145"/>
  <c r="R102" i="145"/>
  <c r="L102" i="145"/>
  <c r="G102" i="145"/>
  <c r="BA102" i="145"/>
  <c r="AV102" i="145"/>
  <c r="AQ102" i="145"/>
  <c r="AK102" i="145"/>
  <c r="AF102" i="145"/>
  <c r="Z102" i="145"/>
  <c r="T102" i="145"/>
  <c r="O102" i="145"/>
  <c r="J102" i="145"/>
  <c r="D102" i="145"/>
  <c r="AM102" i="145"/>
  <c r="P102" i="145"/>
  <c r="AG102" i="145"/>
  <c r="K102" i="145"/>
  <c r="AW102" i="145"/>
  <c r="AA102" i="145"/>
  <c r="F102" i="145"/>
  <c r="AR102" i="145"/>
  <c r="C78" i="145"/>
  <c r="V102" i="145"/>
  <c r="C71" i="145"/>
  <c r="AZ20" i="145"/>
  <c r="BC78" i="145"/>
  <c r="BC71" i="145"/>
  <c r="B29" i="145"/>
  <c r="C25" i="145"/>
  <c r="BF110" i="145"/>
  <c r="BB110" i="145"/>
  <c r="AX110" i="145"/>
  <c r="AT110" i="145"/>
  <c r="AP110" i="145"/>
  <c r="AL110" i="145"/>
  <c r="AH110" i="145"/>
  <c r="AD110" i="145"/>
  <c r="Z110" i="145"/>
  <c r="V110" i="145"/>
  <c r="R110" i="145"/>
  <c r="N110" i="145"/>
  <c r="BD110" i="145"/>
  <c r="AY110" i="145"/>
  <c r="AS110" i="145"/>
  <c r="AN110" i="145"/>
  <c r="AI110" i="145"/>
  <c r="AC110" i="145"/>
  <c r="X110" i="145"/>
  <c r="S110" i="145"/>
  <c r="M110" i="145"/>
  <c r="BC110" i="145"/>
  <c r="AV110" i="145"/>
  <c r="AO110" i="145"/>
  <c r="AG110" i="145"/>
  <c r="AA110" i="145"/>
  <c r="T110" i="145"/>
  <c r="L110" i="145"/>
  <c r="BH110" i="145"/>
  <c r="BA110" i="145"/>
  <c r="AU110" i="145"/>
  <c r="AM110" i="145"/>
  <c r="AF110" i="145"/>
  <c r="Y110" i="145"/>
  <c r="Q110" i="145"/>
  <c r="K110" i="145"/>
  <c r="BG110" i="145"/>
  <c r="AZ110" i="145"/>
  <c r="AR110" i="145"/>
  <c r="AK110" i="145"/>
  <c r="AE110" i="145"/>
  <c r="W110" i="145"/>
  <c r="P110" i="145"/>
  <c r="AW110" i="145"/>
  <c r="U110" i="145"/>
  <c r="AQ110" i="145"/>
  <c r="O110" i="145"/>
  <c r="BE110" i="145"/>
  <c r="AB110" i="145"/>
  <c r="AJ110" i="145"/>
  <c r="K78" i="145"/>
  <c r="K71" i="145"/>
  <c r="BH20" i="145"/>
  <c r="BA103" i="145"/>
  <c r="AW103" i="145"/>
  <c r="AS103" i="145"/>
  <c r="AO103" i="145"/>
  <c r="AK103" i="145"/>
  <c r="BO103" i="145"/>
  <c r="AY103" i="145"/>
  <c r="AU103" i="145"/>
  <c r="AQ103" i="145"/>
  <c r="AM103" i="145"/>
  <c r="AI103" i="145"/>
  <c r="AE103" i="145"/>
  <c r="AA103" i="145"/>
  <c r="W103" i="145"/>
  <c r="S103" i="145"/>
  <c r="O103" i="145"/>
  <c r="K103" i="145"/>
  <c r="G103" i="145"/>
  <c r="AV103" i="145"/>
  <c r="AN103" i="145"/>
  <c r="AG103" i="145"/>
  <c r="AB103" i="145"/>
  <c r="V103" i="145"/>
  <c r="Q103" i="145"/>
  <c r="L103" i="145"/>
  <c r="F103" i="145"/>
  <c r="AT103" i="145"/>
  <c r="AL103" i="145"/>
  <c r="AF103" i="145"/>
  <c r="Z103" i="145"/>
  <c r="U103" i="145"/>
  <c r="P103" i="145"/>
  <c r="J103" i="145"/>
  <c r="E103" i="145"/>
  <c r="AX103" i="145"/>
  <c r="AP103" i="145"/>
  <c r="AH103" i="145"/>
  <c r="AC103" i="145"/>
  <c r="X103" i="145"/>
  <c r="R103" i="145"/>
  <c r="M103" i="145"/>
  <c r="H103" i="145"/>
  <c r="AD103" i="145"/>
  <c r="I103" i="145"/>
  <c r="AZ103" i="145"/>
  <c r="Y103" i="145"/>
  <c r="D103" i="145"/>
  <c r="AR103" i="145"/>
  <c r="T103" i="145"/>
  <c r="N103" i="145"/>
  <c r="D78" i="145"/>
  <c r="AJ103" i="145"/>
  <c r="D71" i="145"/>
  <c r="BE107" i="145"/>
  <c r="BA107" i="145"/>
  <c r="AW107" i="145"/>
  <c r="AS107" i="145"/>
  <c r="AO107" i="145"/>
  <c r="AK107" i="145"/>
  <c r="AG107" i="145"/>
  <c r="AC107" i="145"/>
  <c r="Y107" i="145"/>
  <c r="U107" i="145"/>
  <c r="Q107" i="145"/>
  <c r="M107" i="145"/>
  <c r="I107" i="145"/>
  <c r="BB107" i="145"/>
  <c r="AV107" i="145"/>
  <c r="AQ107" i="145"/>
  <c r="AL107" i="145"/>
  <c r="AF107" i="145"/>
  <c r="AA107" i="145"/>
  <c r="V107" i="145"/>
  <c r="P107" i="145"/>
  <c r="K107" i="145"/>
  <c r="AZ107" i="145"/>
  <c r="AU107" i="145"/>
  <c r="AP107" i="145"/>
  <c r="AJ107" i="145"/>
  <c r="AE107" i="145"/>
  <c r="Z107" i="145"/>
  <c r="T107" i="145"/>
  <c r="O107" i="145"/>
  <c r="J107" i="145"/>
  <c r="BD107" i="145"/>
  <c r="AY107" i="145"/>
  <c r="AT107" i="145"/>
  <c r="AN107" i="145"/>
  <c r="AI107" i="145"/>
  <c r="AD107" i="145"/>
  <c r="X107" i="145"/>
  <c r="S107" i="145"/>
  <c r="N107" i="145"/>
  <c r="H107" i="145"/>
  <c r="AR107" i="145"/>
  <c r="W107" i="145"/>
  <c r="AM107" i="145"/>
  <c r="R107" i="145"/>
  <c r="AX107" i="145"/>
  <c r="AB107" i="145"/>
  <c r="L107" i="145"/>
  <c r="BC107" i="145"/>
  <c r="AH107" i="145"/>
  <c r="H78" i="145"/>
  <c r="H71" i="145"/>
  <c r="P78" i="145"/>
  <c r="P71" i="145"/>
  <c r="T78" i="145"/>
  <c r="T71" i="145"/>
  <c r="X78" i="145"/>
  <c r="X71" i="145"/>
  <c r="AB78" i="145"/>
  <c r="AB71" i="145"/>
  <c r="AF78" i="145"/>
  <c r="AF71" i="145"/>
  <c r="AJ78" i="145"/>
  <c r="AJ71" i="145"/>
  <c r="AR78" i="145"/>
  <c r="AR71" i="145"/>
  <c r="AV78" i="145"/>
  <c r="AV71" i="145"/>
  <c r="AN71" i="145"/>
  <c r="BF108" i="145"/>
  <c r="BB108" i="145"/>
  <c r="AX108" i="145"/>
  <c r="AT108" i="145"/>
  <c r="AP108" i="145"/>
  <c r="BC108" i="145"/>
  <c r="AW108" i="145"/>
  <c r="AR108" i="145"/>
  <c r="AM108" i="145"/>
  <c r="AI108" i="145"/>
  <c r="AE108" i="145"/>
  <c r="AA108" i="145"/>
  <c r="W108" i="145"/>
  <c r="S108" i="145"/>
  <c r="O108" i="145"/>
  <c r="K108" i="145"/>
  <c r="BD108" i="145"/>
  <c r="AV108" i="145"/>
  <c r="AO108" i="145"/>
  <c r="AJ108" i="145"/>
  <c r="AD108" i="145"/>
  <c r="Y108" i="145"/>
  <c r="T108" i="145"/>
  <c r="N108" i="145"/>
  <c r="I108" i="145"/>
  <c r="BA108" i="145"/>
  <c r="AU108" i="145"/>
  <c r="AN108" i="145"/>
  <c r="AH108" i="145"/>
  <c r="AC108" i="145"/>
  <c r="X108" i="145"/>
  <c r="R108" i="145"/>
  <c r="M108" i="145"/>
  <c r="AZ108" i="145"/>
  <c r="AS108" i="145"/>
  <c r="AL108" i="145"/>
  <c r="AG108" i="145"/>
  <c r="AB108" i="145"/>
  <c r="V108" i="145"/>
  <c r="Q108" i="145"/>
  <c r="L108" i="145"/>
  <c r="AK108" i="145"/>
  <c r="P108" i="145"/>
  <c r="BE108" i="145"/>
  <c r="AF108" i="145"/>
  <c r="J108" i="145"/>
  <c r="AQ108" i="145"/>
  <c r="U108" i="145"/>
  <c r="AY108" i="145"/>
  <c r="Z108" i="145"/>
  <c r="I71" i="145"/>
  <c r="I78" i="145"/>
  <c r="BG112" i="145"/>
  <c r="BC112" i="145"/>
  <c r="AY112" i="145"/>
  <c r="AU112" i="145"/>
  <c r="AQ112" i="145"/>
  <c r="AM112" i="145"/>
  <c r="AI112" i="145"/>
  <c r="AE112" i="145"/>
  <c r="AA112" i="145"/>
  <c r="W112" i="145"/>
  <c r="S112" i="145"/>
  <c r="BJ112" i="145"/>
  <c r="BF112" i="145"/>
  <c r="BB112" i="145"/>
  <c r="AX112" i="145"/>
  <c r="AT112" i="145"/>
  <c r="AP112" i="145"/>
  <c r="AL112" i="145"/>
  <c r="AH112" i="145"/>
  <c r="BI112" i="145"/>
  <c r="BE112" i="145"/>
  <c r="BA112" i="145"/>
  <c r="AW112" i="145"/>
  <c r="AS112" i="145"/>
  <c r="AO112" i="145"/>
  <c r="AK112" i="145"/>
  <c r="AG112" i="145"/>
  <c r="AC112" i="145"/>
  <c r="Y112" i="145"/>
  <c r="U112" i="145"/>
  <c r="Q112" i="145"/>
  <c r="M112" i="145"/>
  <c r="BD112" i="145"/>
  <c r="AN112" i="145"/>
  <c r="AB112" i="145"/>
  <c r="T112" i="145"/>
  <c r="N112" i="145"/>
  <c r="AV112" i="145"/>
  <c r="AD112" i="145"/>
  <c r="R112" i="145"/>
  <c r="AR112" i="145"/>
  <c r="Z112" i="145"/>
  <c r="P112" i="145"/>
  <c r="BH112" i="145"/>
  <c r="AJ112" i="145"/>
  <c r="X112" i="145"/>
  <c r="O112" i="145"/>
  <c r="AZ112" i="145"/>
  <c r="AF112" i="145"/>
  <c r="V112" i="145"/>
  <c r="M71" i="145"/>
  <c r="M78" i="145"/>
  <c r="Q71" i="145"/>
  <c r="Q78" i="145"/>
  <c r="U71" i="145"/>
  <c r="U78" i="145"/>
  <c r="Y71" i="145"/>
  <c r="Y78" i="145"/>
  <c r="AC71" i="145"/>
  <c r="AC78" i="145"/>
  <c r="AG71" i="145"/>
  <c r="AG78" i="145"/>
  <c r="AK71" i="145"/>
  <c r="AK78" i="145"/>
  <c r="AO71" i="145"/>
  <c r="AO78" i="145"/>
  <c r="AS71" i="145"/>
  <c r="AS78" i="145"/>
  <c r="AW71" i="145"/>
  <c r="AW78" i="145"/>
  <c r="BA71" i="145"/>
  <c r="BA78" i="145"/>
  <c r="BE71" i="145"/>
  <c r="BE78" i="145"/>
  <c r="BA101" i="145"/>
  <c r="AW101" i="145"/>
  <c r="AS101" i="145"/>
  <c r="AO101" i="145"/>
  <c r="AK101" i="145"/>
  <c r="AG101" i="145"/>
  <c r="AC101" i="145"/>
  <c r="W101" i="145"/>
  <c r="S101" i="145"/>
  <c r="O101" i="145"/>
  <c r="K101" i="145"/>
  <c r="G101" i="145"/>
  <c r="C101" i="145"/>
  <c r="AX101" i="145"/>
  <c r="AR101" i="145"/>
  <c r="AM101" i="145"/>
  <c r="AH101" i="145"/>
  <c r="Z101" i="145"/>
  <c r="U101" i="145"/>
  <c r="P101" i="145"/>
  <c r="J101" i="145"/>
  <c r="E101" i="145"/>
  <c r="AV101" i="145"/>
  <c r="AQ101" i="145"/>
  <c r="AL101" i="145"/>
  <c r="AF101" i="145"/>
  <c r="Y101" i="145"/>
  <c r="T101" i="145"/>
  <c r="N101" i="145"/>
  <c r="I101" i="145"/>
  <c r="D101" i="145"/>
  <c r="D114" i="145" s="1"/>
  <c r="D40" i="145" s="1"/>
  <c r="AY101" i="145"/>
  <c r="AT101" i="145"/>
  <c r="AN101" i="145"/>
  <c r="AI101" i="145"/>
  <c r="AD101" i="145"/>
  <c r="V101" i="145"/>
  <c r="Q101" i="145"/>
  <c r="L101" i="145"/>
  <c r="F101" i="145"/>
  <c r="AU101" i="145"/>
  <c r="X101" i="145"/>
  <c r="B101" i="145"/>
  <c r="AP101" i="145"/>
  <c r="R101" i="145"/>
  <c r="AJ101" i="145"/>
  <c r="M101" i="145"/>
  <c r="H101" i="145"/>
  <c r="B78" i="145"/>
  <c r="AE101" i="145"/>
  <c r="B71" i="145"/>
  <c r="AZ101" i="145"/>
  <c r="BB105" i="145"/>
  <c r="AX105" i="145"/>
  <c r="AT105" i="145"/>
  <c r="AP105" i="145"/>
  <c r="AL105" i="145"/>
  <c r="AH105" i="145"/>
  <c r="AD105" i="145"/>
  <c r="BA105" i="145"/>
  <c r="AV105" i="145"/>
  <c r="AQ105" i="145"/>
  <c r="AK105" i="145"/>
  <c r="AF105" i="145"/>
  <c r="AA105" i="145"/>
  <c r="W105" i="145"/>
  <c r="S105" i="145"/>
  <c r="O105" i="145"/>
  <c r="K105" i="145"/>
  <c r="G105" i="145"/>
  <c r="AZ105" i="145"/>
  <c r="AU105" i="145"/>
  <c r="AO105" i="145"/>
  <c r="AJ105" i="145"/>
  <c r="AE105" i="145"/>
  <c r="Z105" i="145"/>
  <c r="V105" i="145"/>
  <c r="R105" i="145"/>
  <c r="N105" i="145"/>
  <c r="J105" i="145"/>
  <c r="F105" i="145"/>
  <c r="AY105" i="145"/>
  <c r="AS105" i="145"/>
  <c r="AN105" i="145"/>
  <c r="AI105" i="145"/>
  <c r="AC105" i="145"/>
  <c r="Y105" i="145"/>
  <c r="U105" i="145"/>
  <c r="Q105" i="145"/>
  <c r="M105" i="145"/>
  <c r="I105" i="145"/>
  <c r="AM105" i="145"/>
  <c r="T105" i="145"/>
  <c r="BC105" i="145"/>
  <c r="AG105" i="145"/>
  <c r="P105" i="145"/>
  <c r="AR105" i="145"/>
  <c r="X105" i="145"/>
  <c r="H105" i="145"/>
  <c r="AB105" i="145"/>
  <c r="L105" i="145"/>
  <c r="AW105" i="145"/>
  <c r="F78" i="145"/>
  <c r="F71" i="145"/>
  <c r="BD109" i="145"/>
  <c r="AZ109" i="145"/>
  <c r="AV109" i="145"/>
  <c r="AR109" i="145"/>
  <c r="AN109" i="145"/>
  <c r="AJ109" i="145"/>
  <c r="AF109" i="145"/>
  <c r="AB109" i="145"/>
  <c r="X109" i="145"/>
  <c r="T109" i="145"/>
  <c r="P109" i="145"/>
  <c r="L109" i="145"/>
  <c r="BF109" i="145"/>
  <c r="BA109" i="145"/>
  <c r="AU109" i="145"/>
  <c r="AP109" i="145"/>
  <c r="AK109" i="145"/>
  <c r="AE109" i="145"/>
  <c r="Z109" i="145"/>
  <c r="U109" i="145"/>
  <c r="O109" i="145"/>
  <c r="J109" i="145"/>
  <c r="BC109" i="145"/>
  <c r="AW109" i="145"/>
  <c r="AO109" i="145"/>
  <c r="AH109" i="145"/>
  <c r="AA109" i="145"/>
  <c r="S109" i="145"/>
  <c r="M109" i="145"/>
  <c r="BB109" i="145"/>
  <c r="AT109" i="145"/>
  <c r="AM109" i="145"/>
  <c r="AG109" i="145"/>
  <c r="Y109" i="145"/>
  <c r="R109" i="145"/>
  <c r="K109" i="145"/>
  <c r="BG109" i="145"/>
  <c r="AY109" i="145"/>
  <c r="AS109" i="145"/>
  <c r="AL109" i="145"/>
  <c r="AD109" i="145"/>
  <c r="W109" i="145"/>
  <c r="Q109" i="145"/>
  <c r="AQ109" i="145"/>
  <c r="N109" i="145"/>
  <c r="AI109" i="145"/>
  <c r="AX109" i="145"/>
  <c r="V109" i="145"/>
  <c r="BE109" i="145"/>
  <c r="J78" i="145"/>
  <c r="J71" i="145"/>
  <c r="AC109" i="145"/>
  <c r="R71" i="145"/>
  <c r="R78" i="145"/>
  <c r="V71" i="145"/>
  <c r="V78" i="145"/>
  <c r="Z71" i="145"/>
  <c r="Z78" i="145"/>
  <c r="AD71" i="145"/>
  <c r="AD78" i="145"/>
  <c r="AH71" i="145"/>
  <c r="AH78" i="145"/>
  <c r="AL71" i="145"/>
  <c r="AL78" i="145"/>
  <c r="AP71" i="145"/>
  <c r="AP78" i="145"/>
  <c r="AT71" i="145"/>
  <c r="AT78" i="145"/>
  <c r="AX71" i="145"/>
  <c r="AX78" i="145"/>
  <c r="BF20" i="145"/>
  <c r="BJ20" i="145"/>
  <c r="B21" i="145"/>
  <c r="BE78" i="143"/>
  <c r="BE71" i="143"/>
  <c r="P15" i="143"/>
  <c r="Q11" i="143" s="1"/>
  <c r="P16" i="143"/>
  <c r="BA78" i="143"/>
  <c r="BA71" i="143"/>
  <c r="BF108" i="143"/>
  <c r="BB108" i="143"/>
  <c r="AX108" i="143"/>
  <c r="AT108" i="143"/>
  <c r="AP108" i="143"/>
  <c r="BE108" i="143"/>
  <c r="AZ108" i="143"/>
  <c r="AU108" i="143"/>
  <c r="AO108" i="143"/>
  <c r="AK108" i="143"/>
  <c r="AG108" i="143"/>
  <c r="AC108" i="143"/>
  <c r="Y108" i="143"/>
  <c r="U108" i="143"/>
  <c r="Q108" i="143"/>
  <c r="M108" i="143"/>
  <c r="I108" i="143"/>
  <c r="AY108" i="143"/>
  <c r="AR108" i="143"/>
  <c r="AL108" i="143"/>
  <c r="AF108" i="143"/>
  <c r="AA108" i="143"/>
  <c r="V108" i="143"/>
  <c r="P108" i="143"/>
  <c r="K108" i="143"/>
  <c r="BD108" i="143"/>
  <c r="AW108" i="143"/>
  <c r="AQ108" i="143"/>
  <c r="AJ108" i="143"/>
  <c r="AE108" i="143"/>
  <c r="Z108" i="143"/>
  <c r="T108" i="143"/>
  <c r="O108" i="143"/>
  <c r="J108" i="143"/>
  <c r="BC108" i="143"/>
  <c r="AV108" i="143"/>
  <c r="AN108" i="143"/>
  <c r="AI108" i="143"/>
  <c r="AD108" i="143"/>
  <c r="X108" i="143"/>
  <c r="S108" i="143"/>
  <c r="N108" i="143"/>
  <c r="AS108" i="143"/>
  <c r="W108" i="143"/>
  <c r="AM108" i="143"/>
  <c r="R108" i="143"/>
  <c r="BA108" i="143"/>
  <c r="AB108" i="143"/>
  <c r="L108" i="143"/>
  <c r="I78" i="143"/>
  <c r="I71" i="143"/>
  <c r="AH108" i="143"/>
  <c r="BF20" i="143"/>
  <c r="Q78" i="143"/>
  <c r="Q71" i="143"/>
  <c r="U78" i="143"/>
  <c r="U71" i="143"/>
  <c r="Y78" i="143"/>
  <c r="Y71" i="143"/>
  <c r="AC78" i="143"/>
  <c r="AC71" i="143"/>
  <c r="AG78" i="143"/>
  <c r="AG71" i="143"/>
  <c r="AK78" i="143"/>
  <c r="AK71" i="143"/>
  <c r="AO78" i="143"/>
  <c r="AO71" i="143"/>
  <c r="AS78" i="143"/>
  <c r="AS71" i="143"/>
  <c r="AW78" i="143"/>
  <c r="AW71" i="143"/>
  <c r="AY101" i="143"/>
  <c r="AU101" i="143"/>
  <c r="AQ101" i="143"/>
  <c r="AM101" i="143"/>
  <c r="AI101" i="143"/>
  <c r="AE101" i="143"/>
  <c r="Y101" i="143"/>
  <c r="U101" i="143"/>
  <c r="Q101" i="143"/>
  <c r="M101" i="143"/>
  <c r="I101" i="143"/>
  <c r="E101" i="143"/>
  <c r="AZ101" i="143"/>
  <c r="AT101" i="143"/>
  <c r="AO101" i="143"/>
  <c r="AJ101" i="143"/>
  <c r="AD101" i="143"/>
  <c r="W101" i="143"/>
  <c r="R101" i="143"/>
  <c r="L101" i="143"/>
  <c r="G101" i="143"/>
  <c r="B101" i="143"/>
  <c r="AX101" i="143"/>
  <c r="AS101" i="143"/>
  <c r="AN101" i="143"/>
  <c r="AH101" i="143"/>
  <c r="AC101" i="143"/>
  <c r="V101" i="143"/>
  <c r="P101" i="143"/>
  <c r="K101" i="143"/>
  <c r="F101" i="143"/>
  <c r="BA101" i="143"/>
  <c r="AV101" i="143"/>
  <c r="AP101" i="143"/>
  <c r="AK101" i="143"/>
  <c r="AF101" i="143"/>
  <c r="X101" i="143"/>
  <c r="S101" i="143"/>
  <c r="N101" i="143"/>
  <c r="H101" i="143"/>
  <c r="C101" i="143"/>
  <c r="AR101" i="143"/>
  <c r="T101" i="143"/>
  <c r="AL101" i="143"/>
  <c r="O101" i="143"/>
  <c r="AG101" i="143"/>
  <c r="J101" i="143"/>
  <c r="B78" i="143"/>
  <c r="AW101" i="143"/>
  <c r="D101" i="143"/>
  <c r="B71" i="143"/>
  <c r="Z101" i="143"/>
  <c r="AZ105" i="143"/>
  <c r="AV105" i="143"/>
  <c r="AR105" i="143"/>
  <c r="AN105" i="143"/>
  <c r="AJ105" i="143"/>
  <c r="AF105" i="143"/>
  <c r="AB105" i="143"/>
  <c r="X105" i="143"/>
  <c r="T105" i="143"/>
  <c r="P105" i="143"/>
  <c r="BC105" i="143"/>
  <c r="AX105" i="143"/>
  <c r="AS105" i="143"/>
  <c r="AM105" i="143"/>
  <c r="AH105" i="143"/>
  <c r="AC105" i="143"/>
  <c r="W105" i="143"/>
  <c r="R105" i="143"/>
  <c r="M105" i="143"/>
  <c r="I105" i="143"/>
  <c r="BB105" i="143"/>
  <c r="AW105" i="143"/>
  <c r="AQ105" i="143"/>
  <c r="AL105" i="143"/>
  <c r="AG105" i="143"/>
  <c r="AA105" i="143"/>
  <c r="V105" i="143"/>
  <c r="Q105" i="143"/>
  <c r="L105" i="143"/>
  <c r="H105" i="143"/>
  <c r="BA105" i="143"/>
  <c r="AU105" i="143"/>
  <c r="AP105" i="143"/>
  <c r="AK105" i="143"/>
  <c r="AE105" i="143"/>
  <c r="Z105" i="143"/>
  <c r="U105" i="143"/>
  <c r="O105" i="143"/>
  <c r="K105" i="143"/>
  <c r="G105" i="143"/>
  <c r="AT105" i="143"/>
  <c r="Y105" i="143"/>
  <c r="F105" i="143"/>
  <c r="AO105" i="143"/>
  <c r="S105" i="143"/>
  <c r="AY105" i="143"/>
  <c r="AD105" i="143"/>
  <c r="J105" i="143"/>
  <c r="AI105" i="143"/>
  <c r="N105" i="143"/>
  <c r="F78" i="143"/>
  <c r="F71" i="143"/>
  <c r="BD109" i="143"/>
  <c r="AZ109" i="143"/>
  <c r="AV109" i="143"/>
  <c r="AR109" i="143"/>
  <c r="AN109" i="143"/>
  <c r="AJ109" i="143"/>
  <c r="AF109" i="143"/>
  <c r="AB109" i="143"/>
  <c r="X109" i="143"/>
  <c r="T109" i="143"/>
  <c r="P109" i="143"/>
  <c r="L109" i="143"/>
  <c r="BC109" i="143"/>
  <c r="AX109" i="143"/>
  <c r="AS109" i="143"/>
  <c r="AM109" i="143"/>
  <c r="AH109" i="143"/>
  <c r="AC109" i="143"/>
  <c r="W109" i="143"/>
  <c r="R109" i="143"/>
  <c r="M109" i="143"/>
  <c r="BF109" i="143"/>
  <c r="AY109" i="143"/>
  <c r="AQ109" i="143"/>
  <c r="AK109" i="143"/>
  <c r="AD109" i="143"/>
  <c r="V109" i="143"/>
  <c r="O109" i="143"/>
  <c r="BE109" i="143"/>
  <c r="AW109" i="143"/>
  <c r="AP109" i="143"/>
  <c r="AI109" i="143"/>
  <c r="AA109" i="143"/>
  <c r="U109" i="143"/>
  <c r="N109" i="143"/>
  <c r="BB109" i="143"/>
  <c r="AU109" i="143"/>
  <c r="AO109" i="143"/>
  <c r="AG109" i="143"/>
  <c r="Z109" i="143"/>
  <c r="S109" i="143"/>
  <c r="K109" i="143"/>
  <c r="BA109" i="143"/>
  <c r="Y109" i="143"/>
  <c r="AT109" i="143"/>
  <c r="Q109" i="143"/>
  <c r="BG109" i="143"/>
  <c r="AE109" i="143"/>
  <c r="AL109" i="143"/>
  <c r="J109" i="143"/>
  <c r="J78" i="143"/>
  <c r="J71" i="143"/>
  <c r="R78" i="143"/>
  <c r="R71" i="143"/>
  <c r="V78" i="143"/>
  <c r="V71" i="143"/>
  <c r="Z78" i="143"/>
  <c r="Z71" i="143"/>
  <c r="AD78" i="143"/>
  <c r="AD71" i="143"/>
  <c r="AH78" i="143"/>
  <c r="AH71" i="143"/>
  <c r="AL78" i="143"/>
  <c r="AL71" i="143"/>
  <c r="AP78" i="143"/>
  <c r="AP71" i="143"/>
  <c r="AT78" i="143"/>
  <c r="AT71" i="143"/>
  <c r="AX78" i="143"/>
  <c r="AX71" i="143"/>
  <c r="B21" i="143"/>
  <c r="B28" i="143"/>
  <c r="AZ102" i="143"/>
  <c r="AV102" i="143"/>
  <c r="AR102" i="143"/>
  <c r="AN102" i="143"/>
  <c r="AJ102" i="143"/>
  <c r="AF102" i="143"/>
  <c r="AA102" i="143"/>
  <c r="W102" i="143"/>
  <c r="S102" i="143"/>
  <c r="O102" i="143"/>
  <c r="K102" i="143"/>
  <c r="G102" i="143"/>
  <c r="C102" i="143"/>
  <c r="AW102" i="143"/>
  <c r="AQ102" i="143"/>
  <c r="AL102" i="143"/>
  <c r="AG102" i="143"/>
  <c r="Z102" i="143"/>
  <c r="U102" i="143"/>
  <c r="P102" i="143"/>
  <c r="J102" i="143"/>
  <c r="E102" i="143"/>
  <c r="BA102" i="143"/>
  <c r="AU102" i="143"/>
  <c r="AP102" i="143"/>
  <c r="AK102" i="143"/>
  <c r="AE102" i="143"/>
  <c r="Y102" i="143"/>
  <c r="T102" i="143"/>
  <c r="N102" i="143"/>
  <c r="I102" i="143"/>
  <c r="D102" i="143"/>
  <c r="AX102" i="143"/>
  <c r="AS102" i="143"/>
  <c r="AM102" i="143"/>
  <c r="AH102" i="143"/>
  <c r="AC102" i="143"/>
  <c r="V102" i="143"/>
  <c r="Q102" i="143"/>
  <c r="L102" i="143"/>
  <c r="F102" i="143"/>
  <c r="AI102" i="143"/>
  <c r="M102" i="143"/>
  <c r="AY102" i="143"/>
  <c r="AD102" i="143"/>
  <c r="H102" i="143"/>
  <c r="AT102" i="143"/>
  <c r="X102" i="143"/>
  <c r="R102" i="143"/>
  <c r="AO102" i="143"/>
  <c r="C78" i="143"/>
  <c r="C71" i="143"/>
  <c r="BO106" i="143"/>
  <c r="BB106" i="143"/>
  <c r="AX106" i="143"/>
  <c r="AT106" i="143"/>
  <c r="AP106" i="143"/>
  <c r="AL106" i="143"/>
  <c r="AH106" i="143"/>
  <c r="AD106" i="143"/>
  <c r="Z106" i="143"/>
  <c r="V106" i="143"/>
  <c r="R106" i="143"/>
  <c r="N106" i="143"/>
  <c r="J106" i="143"/>
  <c r="BA106" i="143"/>
  <c r="AV106" i="143"/>
  <c r="AQ106" i="143"/>
  <c r="AK106" i="143"/>
  <c r="AF106" i="143"/>
  <c r="AA106" i="143"/>
  <c r="U106" i="143"/>
  <c r="P106" i="143"/>
  <c r="K106" i="143"/>
  <c r="AZ106" i="143"/>
  <c r="AU106" i="143"/>
  <c r="AO106" i="143"/>
  <c r="AJ106" i="143"/>
  <c r="AE106" i="143"/>
  <c r="Y106" i="143"/>
  <c r="T106" i="143"/>
  <c r="O106" i="143"/>
  <c r="I106" i="143"/>
  <c r="BD106" i="143"/>
  <c r="AY106" i="143"/>
  <c r="AS106" i="143"/>
  <c r="AN106" i="143"/>
  <c r="AI106" i="143"/>
  <c r="AC106" i="143"/>
  <c r="X106" i="143"/>
  <c r="S106" i="143"/>
  <c r="M106" i="143"/>
  <c r="H106" i="143"/>
  <c r="AM106" i="143"/>
  <c r="Q106" i="143"/>
  <c r="BC106" i="143"/>
  <c r="AG106" i="143"/>
  <c r="L106" i="143"/>
  <c r="AR106" i="143"/>
  <c r="W106" i="143"/>
  <c r="AB106" i="143"/>
  <c r="G106" i="143"/>
  <c r="AW106" i="143"/>
  <c r="G78" i="143"/>
  <c r="G71" i="143"/>
  <c r="BF110" i="143"/>
  <c r="BB110" i="143"/>
  <c r="AX110" i="143"/>
  <c r="AT110" i="143"/>
  <c r="AP110" i="143"/>
  <c r="AL110" i="143"/>
  <c r="AH110" i="143"/>
  <c r="AD110" i="143"/>
  <c r="Z110" i="143"/>
  <c r="V110" i="143"/>
  <c r="R110" i="143"/>
  <c r="N110" i="143"/>
  <c r="BG110" i="143"/>
  <c r="BA110" i="143"/>
  <c r="AV110" i="143"/>
  <c r="AQ110" i="143"/>
  <c r="AK110" i="143"/>
  <c r="AF110" i="143"/>
  <c r="AA110" i="143"/>
  <c r="U110" i="143"/>
  <c r="P110" i="143"/>
  <c r="K110" i="143"/>
  <c r="BE110" i="143"/>
  <c r="AY110" i="143"/>
  <c r="AR110" i="143"/>
  <c r="AJ110" i="143"/>
  <c r="AC110" i="143"/>
  <c r="W110" i="143"/>
  <c r="O110" i="143"/>
  <c r="BD110" i="143"/>
  <c r="AW110" i="143"/>
  <c r="AO110" i="143"/>
  <c r="AI110" i="143"/>
  <c r="AB110" i="143"/>
  <c r="T110" i="143"/>
  <c r="M110" i="143"/>
  <c r="BC110" i="143"/>
  <c r="AU110" i="143"/>
  <c r="AN110" i="143"/>
  <c r="AG110" i="143"/>
  <c r="Y110" i="143"/>
  <c r="S110" i="143"/>
  <c r="L110" i="143"/>
  <c r="BH110" i="143"/>
  <c r="AE110" i="143"/>
  <c r="AZ110" i="143"/>
  <c r="X110" i="143"/>
  <c r="AM110" i="143"/>
  <c r="Q110" i="143"/>
  <c r="AS110" i="143"/>
  <c r="K78" i="143"/>
  <c r="K71" i="143"/>
  <c r="O78" i="143"/>
  <c r="O71" i="143"/>
  <c r="S78" i="143"/>
  <c r="S71" i="143"/>
  <c r="W78" i="143"/>
  <c r="W71" i="143"/>
  <c r="AE78" i="143"/>
  <c r="AE71" i="143"/>
  <c r="AI78" i="143"/>
  <c r="AI71" i="143"/>
  <c r="AM78" i="143"/>
  <c r="AM71" i="143"/>
  <c r="AQ78" i="143"/>
  <c r="AQ71" i="143"/>
  <c r="AU78" i="143"/>
  <c r="AU71" i="143"/>
  <c r="AY78" i="143"/>
  <c r="AY71" i="143"/>
  <c r="BC78" i="143"/>
  <c r="BC71" i="143"/>
  <c r="BG78" i="143"/>
  <c r="BG71" i="143"/>
  <c r="BL54" i="143"/>
  <c r="BO103" i="143"/>
  <c r="AY103" i="143"/>
  <c r="AU103" i="143"/>
  <c r="AQ103" i="143"/>
  <c r="AM103" i="143"/>
  <c r="AI103" i="143"/>
  <c r="AE103" i="143"/>
  <c r="AA103" i="143"/>
  <c r="W103" i="143"/>
  <c r="S103" i="143"/>
  <c r="O103" i="143"/>
  <c r="K103" i="143"/>
  <c r="G103" i="143"/>
  <c r="AX103" i="143"/>
  <c r="AT103" i="143"/>
  <c r="AP103" i="143"/>
  <c r="BA103" i="143"/>
  <c r="AW103" i="143"/>
  <c r="AS103" i="143"/>
  <c r="AO103" i="143"/>
  <c r="AK103" i="143"/>
  <c r="AG103" i="143"/>
  <c r="AC103" i="143"/>
  <c r="Y103" i="143"/>
  <c r="U103" i="143"/>
  <c r="Q103" i="143"/>
  <c r="M103" i="143"/>
  <c r="I103" i="143"/>
  <c r="E103" i="143"/>
  <c r="AR103" i="143"/>
  <c r="AH103" i="143"/>
  <c r="Z103" i="143"/>
  <c r="R103" i="143"/>
  <c r="J103" i="143"/>
  <c r="AN103" i="143"/>
  <c r="AF103" i="143"/>
  <c r="X103" i="143"/>
  <c r="P103" i="143"/>
  <c r="H103" i="143"/>
  <c r="AV103" i="143"/>
  <c r="AJ103" i="143"/>
  <c r="AB103" i="143"/>
  <c r="T103" i="143"/>
  <c r="L103" i="143"/>
  <c r="D103" i="143"/>
  <c r="AL103" i="143"/>
  <c r="F103" i="143"/>
  <c r="AD103" i="143"/>
  <c r="V103" i="143"/>
  <c r="AZ103" i="143"/>
  <c r="D71" i="143"/>
  <c r="D78" i="143"/>
  <c r="N103" i="143"/>
  <c r="BC107" i="143"/>
  <c r="AY107" i="143"/>
  <c r="AU107" i="143"/>
  <c r="AQ107" i="143"/>
  <c r="AM107" i="143"/>
  <c r="AI107" i="143"/>
  <c r="AE107" i="143"/>
  <c r="AA107" i="143"/>
  <c r="W107" i="143"/>
  <c r="S107" i="143"/>
  <c r="O107" i="143"/>
  <c r="K107" i="143"/>
  <c r="BD107" i="143"/>
  <c r="AX107" i="143"/>
  <c r="AS107" i="143"/>
  <c r="AN107" i="143"/>
  <c r="AH107" i="143"/>
  <c r="AC107" i="143"/>
  <c r="X107" i="143"/>
  <c r="R107" i="143"/>
  <c r="M107" i="143"/>
  <c r="H107" i="143"/>
  <c r="BB107" i="143"/>
  <c r="AW107" i="143"/>
  <c r="AR107" i="143"/>
  <c r="AL107" i="143"/>
  <c r="AG107" i="143"/>
  <c r="AB107" i="143"/>
  <c r="V107" i="143"/>
  <c r="Q107" i="143"/>
  <c r="L107" i="143"/>
  <c r="BA107" i="143"/>
  <c r="AV107" i="143"/>
  <c r="AP107" i="143"/>
  <c r="AK107" i="143"/>
  <c r="AF107" i="143"/>
  <c r="Z107" i="143"/>
  <c r="U107" i="143"/>
  <c r="P107" i="143"/>
  <c r="J107" i="143"/>
  <c r="AZ107" i="143"/>
  <c r="AD107" i="143"/>
  <c r="I107" i="143"/>
  <c r="AT107" i="143"/>
  <c r="Y107" i="143"/>
  <c r="BE107" i="143"/>
  <c r="AJ107" i="143"/>
  <c r="N107" i="143"/>
  <c r="AO107" i="143"/>
  <c r="T107" i="143"/>
  <c r="H78" i="143"/>
  <c r="H71" i="143"/>
  <c r="P78" i="143"/>
  <c r="P71" i="143"/>
  <c r="T71" i="143"/>
  <c r="T78" i="143"/>
  <c r="X78" i="143"/>
  <c r="X71" i="143"/>
  <c r="AB71" i="143"/>
  <c r="AB78" i="143"/>
  <c r="AF71" i="143"/>
  <c r="AF78" i="143"/>
  <c r="AJ71" i="143"/>
  <c r="AJ78" i="143"/>
  <c r="AN71" i="143"/>
  <c r="AN78" i="143"/>
  <c r="AR71" i="143"/>
  <c r="AR78" i="143"/>
  <c r="AV71" i="143"/>
  <c r="AV78" i="143"/>
  <c r="AZ20" i="143"/>
  <c r="BD20" i="143"/>
  <c r="BH20" i="143"/>
  <c r="BL20" i="143"/>
  <c r="BL78" i="143" s="1"/>
  <c r="AA71" i="143"/>
  <c r="Q16" i="142"/>
  <c r="N20" i="142"/>
  <c r="P16" i="142"/>
  <c r="Q15" i="142"/>
  <c r="R11" i="142" s="1"/>
  <c r="AY78" i="142"/>
  <c r="AY71" i="142"/>
  <c r="BC78" i="142"/>
  <c r="BC71" i="142"/>
  <c r="BG78" i="142"/>
  <c r="BG71" i="142"/>
  <c r="AZ78" i="142"/>
  <c r="AZ71" i="142"/>
  <c r="P71" i="142"/>
  <c r="P78" i="142"/>
  <c r="T78" i="142"/>
  <c r="T71" i="142"/>
  <c r="X71" i="142"/>
  <c r="X78" i="142"/>
  <c r="AB71" i="142"/>
  <c r="AB78" i="142"/>
  <c r="AF71" i="142"/>
  <c r="AF78" i="142"/>
  <c r="AJ78" i="142"/>
  <c r="AJ71" i="142"/>
  <c r="AN71" i="142"/>
  <c r="AN78" i="142"/>
  <c r="AR71" i="142"/>
  <c r="AR78" i="142"/>
  <c r="AV71" i="142"/>
  <c r="AV78" i="142"/>
  <c r="BD71" i="142"/>
  <c r="BD78" i="142"/>
  <c r="BA103" i="142"/>
  <c r="AW103" i="142"/>
  <c r="AS103" i="142"/>
  <c r="AO103" i="142"/>
  <c r="AK103" i="142"/>
  <c r="AG103" i="142"/>
  <c r="AC103" i="142"/>
  <c r="Y103" i="142"/>
  <c r="U103" i="142"/>
  <c r="Q103" i="142"/>
  <c r="M103" i="142"/>
  <c r="I103" i="142"/>
  <c r="AY103" i="142"/>
  <c r="AT103" i="142"/>
  <c r="AN103" i="142"/>
  <c r="AI103" i="142"/>
  <c r="AD103" i="142"/>
  <c r="X103" i="142"/>
  <c r="S103" i="142"/>
  <c r="N103" i="142"/>
  <c r="H103" i="142"/>
  <c r="D103" i="142"/>
  <c r="BO103" i="142"/>
  <c r="AX103" i="142"/>
  <c r="AR103" i="142"/>
  <c r="AM103" i="142"/>
  <c r="AH103" i="142"/>
  <c r="AB103" i="142"/>
  <c r="W103" i="142"/>
  <c r="R103" i="142"/>
  <c r="L103" i="142"/>
  <c r="G103" i="142"/>
  <c r="AZ103" i="142"/>
  <c r="AU103" i="142"/>
  <c r="AP103" i="142"/>
  <c r="AJ103" i="142"/>
  <c r="AE103" i="142"/>
  <c r="Z103" i="142"/>
  <c r="T103" i="142"/>
  <c r="O103" i="142"/>
  <c r="J103" i="142"/>
  <c r="E103" i="142"/>
  <c r="AF103" i="142"/>
  <c r="K103" i="142"/>
  <c r="AV103" i="142"/>
  <c r="AA103" i="142"/>
  <c r="F103" i="142"/>
  <c r="AQ103" i="142"/>
  <c r="V103" i="142"/>
  <c r="AL103" i="142"/>
  <c r="P103" i="142"/>
  <c r="D78" i="142"/>
  <c r="D71" i="142"/>
  <c r="BA20" i="142"/>
  <c r="BB107" i="142"/>
  <c r="AX107" i="142"/>
  <c r="AT107" i="142"/>
  <c r="AP107" i="142"/>
  <c r="AL107" i="142"/>
  <c r="AH107" i="142"/>
  <c r="AD107" i="142"/>
  <c r="Z107" i="142"/>
  <c r="V107" i="142"/>
  <c r="R107" i="142"/>
  <c r="N107" i="142"/>
  <c r="J107" i="142"/>
  <c r="BD107" i="142"/>
  <c r="AY107" i="142"/>
  <c r="AS107" i="142"/>
  <c r="AN107" i="142"/>
  <c r="AI107" i="142"/>
  <c r="AC107" i="142"/>
  <c r="X107" i="142"/>
  <c r="S107" i="142"/>
  <c r="M107" i="142"/>
  <c r="H107" i="142"/>
  <c r="BC107" i="142"/>
  <c r="AW107" i="142"/>
  <c r="AR107" i="142"/>
  <c r="AM107" i="142"/>
  <c r="AG107" i="142"/>
  <c r="AB107" i="142"/>
  <c r="W107" i="142"/>
  <c r="Q107" i="142"/>
  <c r="L107" i="142"/>
  <c r="BA107" i="142"/>
  <c r="AV107" i="142"/>
  <c r="AQ107" i="142"/>
  <c r="AK107" i="142"/>
  <c r="AF107" i="142"/>
  <c r="AA107" i="142"/>
  <c r="U107" i="142"/>
  <c r="P107" i="142"/>
  <c r="K107" i="142"/>
  <c r="BE107" i="142"/>
  <c r="AZ107" i="142"/>
  <c r="AU107" i="142"/>
  <c r="AO107" i="142"/>
  <c r="AJ107" i="142"/>
  <c r="AE107" i="142"/>
  <c r="Y107" i="142"/>
  <c r="T107" i="142"/>
  <c r="O107" i="142"/>
  <c r="I107" i="142"/>
  <c r="H71" i="142"/>
  <c r="H78" i="142"/>
  <c r="BE20" i="142"/>
  <c r="BF111" i="142"/>
  <c r="BB111" i="142"/>
  <c r="AX111" i="142"/>
  <c r="AT111" i="142"/>
  <c r="AP111" i="142"/>
  <c r="AL111" i="142"/>
  <c r="AH111" i="142"/>
  <c r="AD111" i="142"/>
  <c r="Z111" i="142"/>
  <c r="V111" i="142"/>
  <c r="R111" i="142"/>
  <c r="N111" i="142"/>
  <c r="BI111" i="142"/>
  <c r="BE111" i="142"/>
  <c r="BA111" i="142"/>
  <c r="AW111" i="142"/>
  <c r="AS111" i="142"/>
  <c r="AO111" i="142"/>
  <c r="AK111" i="142"/>
  <c r="AG111" i="142"/>
  <c r="AC111" i="142"/>
  <c r="Y111" i="142"/>
  <c r="U111" i="142"/>
  <c r="Q111" i="142"/>
  <c r="M111" i="142"/>
  <c r="BH111" i="142"/>
  <c r="BD111" i="142"/>
  <c r="AZ111" i="142"/>
  <c r="AV111" i="142"/>
  <c r="AR111" i="142"/>
  <c r="AN111" i="142"/>
  <c r="AJ111" i="142"/>
  <c r="AF111" i="142"/>
  <c r="AB111" i="142"/>
  <c r="X111" i="142"/>
  <c r="T111" i="142"/>
  <c r="P111" i="142"/>
  <c r="L111" i="142"/>
  <c r="BO111" i="142"/>
  <c r="BG111" i="142"/>
  <c r="BC111" i="142"/>
  <c r="AY111" i="142"/>
  <c r="AU111" i="142"/>
  <c r="AQ111" i="142"/>
  <c r="AM111" i="142"/>
  <c r="AI111" i="142"/>
  <c r="AE111" i="142"/>
  <c r="AA111" i="142"/>
  <c r="W111" i="142"/>
  <c r="S111" i="142"/>
  <c r="O111" i="142"/>
  <c r="L71" i="142"/>
  <c r="L78" i="142"/>
  <c r="BI20" i="142"/>
  <c r="Q78" i="142"/>
  <c r="Q71" i="142"/>
  <c r="U78" i="142"/>
  <c r="U71" i="142"/>
  <c r="Y78" i="142"/>
  <c r="Y71" i="142"/>
  <c r="AC78" i="142"/>
  <c r="AC71" i="142"/>
  <c r="BH71" i="142"/>
  <c r="BH78" i="142"/>
  <c r="BD108" i="142"/>
  <c r="AZ108" i="142"/>
  <c r="AV108" i="142"/>
  <c r="AR108" i="142"/>
  <c r="BF108" i="142"/>
  <c r="BC108" i="142"/>
  <c r="AX108" i="142"/>
  <c r="AS108" i="142"/>
  <c r="AN108" i="142"/>
  <c r="AJ108" i="142"/>
  <c r="AF108" i="142"/>
  <c r="AB108" i="142"/>
  <c r="X108" i="142"/>
  <c r="T108" i="142"/>
  <c r="P108" i="142"/>
  <c r="L108" i="142"/>
  <c r="AY108" i="142"/>
  <c r="AQ108" i="142"/>
  <c r="AL108" i="142"/>
  <c r="AG108" i="142"/>
  <c r="AA108" i="142"/>
  <c r="V108" i="142"/>
  <c r="Q108" i="142"/>
  <c r="K108" i="142"/>
  <c r="BE108" i="142"/>
  <c r="AW108" i="142"/>
  <c r="AP108" i="142"/>
  <c r="AK108" i="142"/>
  <c r="AE108" i="142"/>
  <c r="Z108" i="142"/>
  <c r="U108" i="142"/>
  <c r="O108" i="142"/>
  <c r="J108" i="142"/>
  <c r="BB108" i="142"/>
  <c r="AU108" i="142"/>
  <c r="AO108" i="142"/>
  <c r="AI108" i="142"/>
  <c r="AD108" i="142"/>
  <c r="Y108" i="142"/>
  <c r="S108" i="142"/>
  <c r="N108" i="142"/>
  <c r="I108" i="142"/>
  <c r="BA108" i="142"/>
  <c r="AT108" i="142"/>
  <c r="AM108" i="142"/>
  <c r="AH108" i="142"/>
  <c r="AC108" i="142"/>
  <c r="W108" i="142"/>
  <c r="R108" i="142"/>
  <c r="M108" i="142"/>
  <c r="I78" i="142"/>
  <c r="I71" i="142"/>
  <c r="BF20" i="142"/>
  <c r="BG112" i="142"/>
  <c r="BC112" i="142"/>
  <c r="AY112" i="142"/>
  <c r="AU112" i="142"/>
  <c r="AQ112" i="142"/>
  <c r="AM112" i="142"/>
  <c r="AI112" i="142"/>
  <c r="AE112" i="142"/>
  <c r="AA112" i="142"/>
  <c r="W112" i="142"/>
  <c r="S112" i="142"/>
  <c r="O112" i="142"/>
  <c r="BJ112" i="142"/>
  <c r="BF112" i="142"/>
  <c r="BB112" i="142"/>
  <c r="AX112" i="142"/>
  <c r="AT112" i="142"/>
  <c r="AP112" i="142"/>
  <c r="AL112" i="142"/>
  <c r="AH112" i="142"/>
  <c r="AD112" i="142"/>
  <c r="Z112" i="142"/>
  <c r="V112" i="142"/>
  <c r="R112" i="142"/>
  <c r="N112" i="142"/>
  <c r="BI112" i="142"/>
  <c r="BE112" i="142"/>
  <c r="BA112" i="142"/>
  <c r="AW112" i="142"/>
  <c r="AS112" i="142"/>
  <c r="AO112" i="142"/>
  <c r="AK112" i="142"/>
  <c r="AG112" i="142"/>
  <c r="AC112" i="142"/>
  <c r="Y112" i="142"/>
  <c r="U112" i="142"/>
  <c r="Q112" i="142"/>
  <c r="M112" i="142"/>
  <c r="BH112" i="142"/>
  <c r="BD112" i="142"/>
  <c r="AZ112" i="142"/>
  <c r="AV112" i="142"/>
  <c r="AR112" i="142"/>
  <c r="AN112" i="142"/>
  <c r="AJ112" i="142"/>
  <c r="AF112" i="142"/>
  <c r="AB112" i="142"/>
  <c r="X112" i="142"/>
  <c r="T112" i="142"/>
  <c r="P112" i="142"/>
  <c r="M78" i="142"/>
  <c r="M71" i="142"/>
  <c r="BJ20" i="142"/>
  <c r="B29" i="142"/>
  <c r="C25" i="142"/>
  <c r="AY102" i="142"/>
  <c r="AU102" i="142"/>
  <c r="AQ102" i="142"/>
  <c r="AM102" i="142"/>
  <c r="AI102" i="142"/>
  <c r="AE102" i="142"/>
  <c r="Z102" i="142"/>
  <c r="V102" i="142"/>
  <c r="R102" i="142"/>
  <c r="N102" i="142"/>
  <c r="J102" i="142"/>
  <c r="F102" i="142"/>
  <c r="AX102" i="142"/>
  <c r="AT102" i="142"/>
  <c r="AP102" i="142"/>
  <c r="AL102" i="142"/>
  <c r="AH102" i="142"/>
  <c r="AD102" i="142"/>
  <c r="Y102" i="142"/>
  <c r="U102" i="142"/>
  <c r="Q102" i="142"/>
  <c r="M102" i="142"/>
  <c r="I102" i="142"/>
  <c r="E102" i="142"/>
  <c r="AZ102" i="142"/>
  <c r="AV102" i="142"/>
  <c r="AR102" i="142"/>
  <c r="AN102" i="142"/>
  <c r="AJ102" i="142"/>
  <c r="AF102" i="142"/>
  <c r="AA102" i="142"/>
  <c r="W102" i="142"/>
  <c r="S102" i="142"/>
  <c r="O102" i="142"/>
  <c r="K102" i="142"/>
  <c r="G102" i="142"/>
  <c r="C102" i="142"/>
  <c r="AS102" i="142"/>
  <c r="AC102" i="142"/>
  <c r="L102" i="142"/>
  <c r="AO102" i="142"/>
  <c r="X102" i="142"/>
  <c r="H102" i="142"/>
  <c r="BA102" i="142"/>
  <c r="AK102" i="142"/>
  <c r="T102" i="142"/>
  <c r="D102" i="142"/>
  <c r="AW102" i="142"/>
  <c r="AG102" i="142"/>
  <c r="P102" i="142"/>
  <c r="C78" i="142"/>
  <c r="C71" i="142"/>
  <c r="BA106" i="142"/>
  <c r="AW106" i="142"/>
  <c r="AS106" i="142"/>
  <c r="AO106" i="142"/>
  <c r="AK106" i="142"/>
  <c r="AG106" i="142"/>
  <c r="AC106" i="142"/>
  <c r="Y106" i="142"/>
  <c r="U106" i="142"/>
  <c r="Q106" i="142"/>
  <c r="M106" i="142"/>
  <c r="I106" i="142"/>
  <c r="BB106" i="142"/>
  <c r="AV106" i="142"/>
  <c r="AQ106" i="142"/>
  <c r="AL106" i="142"/>
  <c r="AF106" i="142"/>
  <c r="AA106" i="142"/>
  <c r="V106" i="142"/>
  <c r="P106" i="142"/>
  <c r="K106" i="142"/>
  <c r="BO106" i="142"/>
  <c r="AZ106" i="142"/>
  <c r="AU106" i="142"/>
  <c r="AP106" i="142"/>
  <c r="AJ106" i="142"/>
  <c r="AE106" i="142"/>
  <c r="Z106" i="142"/>
  <c r="T106" i="142"/>
  <c r="O106" i="142"/>
  <c r="J106" i="142"/>
  <c r="BD106" i="142"/>
  <c r="AY106" i="142"/>
  <c r="AT106" i="142"/>
  <c r="AN106" i="142"/>
  <c r="AI106" i="142"/>
  <c r="AD106" i="142"/>
  <c r="X106" i="142"/>
  <c r="S106" i="142"/>
  <c r="N106" i="142"/>
  <c r="H106" i="142"/>
  <c r="BC106" i="142"/>
  <c r="AX106" i="142"/>
  <c r="AR106" i="142"/>
  <c r="AM106" i="142"/>
  <c r="AH106" i="142"/>
  <c r="AB106" i="142"/>
  <c r="W106" i="142"/>
  <c r="R106" i="142"/>
  <c r="L106" i="142"/>
  <c r="G106" i="142"/>
  <c r="G78" i="142"/>
  <c r="G71" i="142"/>
  <c r="BH110" i="142"/>
  <c r="BD110" i="142"/>
  <c r="AZ110" i="142"/>
  <c r="AV110" i="142"/>
  <c r="AR110" i="142"/>
  <c r="AN110" i="142"/>
  <c r="AJ110" i="142"/>
  <c r="AF110" i="142"/>
  <c r="AB110" i="142"/>
  <c r="X110" i="142"/>
  <c r="T110" i="142"/>
  <c r="P110" i="142"/>
  <c r="L110" i="142"/>
  <c r="BG110" i="142"/>
  <c r="BC110" i="142"/>
  <c r="AY110" i="142"/>
  <c r="AU110" i="142"/>
  <c r="AQ110" i="142"/>
  <c r="AM110" i="142"/>
  <c r="AI110" i="142"/>
  <c r="AE110" i="142"/>
  <c r="AA110" i="142"/>
  <c r="W110" i="142"/>
  <c r="S110" i="142"/>
  <c r="O110" i="142"/>
  <c r="K110" i="142"/>
  <c r="BF110" i="142"/>
  <c r="BB110" i="142"/>
  <c r="AX110" i="142"/>
  <c r="AT110" i="142"/>
  <c r="AP110" i="142"/>
  <c r="AL110" i="142"/>
  <c r="AH110" i="142"/>
  <c r="BE110" i="142"/>
  <c r="BA110" i="142"/>
  <c r="AW110" i="142"/>
  <c r="AS110" i="142"/>
  <c r="AO110" i="142"/>
  <c r="AK110" i="142"/>
  <c r="AG110" i="142"/>
  <c r="AC110" i="142"/>
  <c r="Y110" i="142"/>
  <c r="U110" i="142"/>
  <c r="R110" i="142"/>
  <c r="AD110" i="142"/>
  <c r="Q110" i="142"/>
  <c r="V110" i="142"/>
  <c r="M110" i="142"/>
  <c r="Z110" i="142"/>
  <c r="N110" i="142"/>
  <c r="K78" i="142"/>
  <c r="K71" i="142"/>
  <c r="O78" i="142"/>
  <c r="O71" i="142"/>
  <c r="S78" i="142"/>
  <c r="S71" i="142"/>
  <c r="W78" i="142"/>
  <c r="W71" i="142"/>
  <c r="AA78" i="142"/>
  <c r="AA71" i="142"/>
  <c r="AE78" i="142"/>
  <c r="AE71" i="142"/>
  <c r="AI78" i="142"/>
  <c r="AI71" i="142"/>
  <c r="AM78" i="142"/>
  <c r="AM71" i="142"/>
  <c r="AQ78" i="142"/>
  <c r="AQ71" i="142"/>
  <c r="AU78" i="142"/>
  <c r="AU71" i="142"/>
  <c r="BL54" i="142"/>
  <c r="AG78" i="142"/>
  <c r="AG71" i="142"/>
  <c r="AK78" i="142"/>
  <c r="AK71" i="142"/>
  <c r="AO78" i="142"/>
  <c r="AO71" i="142"/>
  <c r="AS78" i="142"/>
  <c r="AS71" i="142"/>
  <c r="AW78" i="142"/>
  <c r="AW71" i="142"/>
  <c r="AX101" i="142"/>
  <c r="AT101" i="142"/>
  <c r="AP101" i="142"/>
  <c r="AL101" i="142"/>
  <c r="AH101" i="142"/>
  <c r="AD101" i="142"/>
  <c r="X101" i="142"/>
  <c r="T101" i="142"/>
  <c r="P101" i="142"/>
  <c r="L101" i="142"/>
  <c r="H101" i="142"/>
  <c r="D101" i="142"/>
  <c r="BA101" i="142"/>
  <c r="AW101" i="142"/>
  <c r="AS101" i="142"/>
  <c r="AO101" i="142"/>
  <c r="AK101" i="142"/>
  <c r="AG101" i="142"/>
  <c r="AC101" i="142"/>
  <c r="W101" i="142"/>
  <c r="S101" i="142"/>
  <c r="O101" i="142"/>
  <c r="K101" i="142"/>
  <c r="AY101" i="142"/>
  <c r="AU101" i="142"/>
  <c r="AQ101" i="142"/>
  <c r="AM101" i="142"/>
  <c r="AI101" i="142"/>
  <c r="AE101" i="142"/>
  <c r="Y101" i="142"/>
  <c r="U101" i="142"/>
  <c r="Q101" i="142"/>
  <c r="M101" i="142"/>
  <c r="I101" i="142"/>
  <c r="E101" i="142"/>
  <c r="AV101" i="142"/>
  <c r="AF101" i="142"/>
  <c r="N101" i="142"/>
  <c r="C101" i="142"/>
  <c r="AR101" i="142"/>
  <c r="Z101" i="142"/>
  <c r="J101" i="142"/>
  <c r="B101" i="142"/>
  <c r="AN101" i="142"/>
  <c r="V101" i="142"/>
  <c r="G101" i="142"/>
  <c r="AZ101" i="142"/>
  <c r="AJ101" i="142"/>
  <c r="R101" i="142"/>
  <c r="F101" i="142"/>
  <c r="B78" i="142"/>
  <c r="B71" i="142"/>
  <c r="BC105" i="142"/>
  <c r="AY105" i="142"/>
  <c r="AU105" i="142"/>
  <c r="AQ105" i="142"/>
  <c r="AM105" i="142"/>
  <c r="AI105" i="142"/>
  <c r="AE105" i="142"/>
  <c r="AA105" i="142"/>
  <c r="W105" i="142"/>
  <c r="S105" i="142"/>
  <c r="O105" i="142"/>
  <c r="K105" i="142"/>
  <c r="G105" i="142"/>
  <c r="AX105" i="142"/>
  <c r="AS105" i="142"/>
  <c r="AN105" i="142"/>
  <c r="AH105" i="142"/>
  <c r="AC105" i="142"/>
  <c r="X105" i="142"/>
  <c r="R105" i="142"/>
  <c r="M105" i="142"/>
  <c r="H105" i="142"/>
  <c r="BB105" i="142"/>
  <c r="AW105" i="142"/>
  <c r="AR105" i="142"/>
  <c r="AL105" i="142"/>
  <c r="AG105" i="142"/>
  <c r="AB105" i="142"/>
  <c r="V105" i="142"/>
  <c r="Q105" i="142"/>
  <c r="L105" i="142"/>
  <c r="F105" i="142"/>
  <c r="AZ105" i="142"/>
  <c r="AT105" i="142"/>
  <c r="AO105" i="142"/>
  <c r="AJ105" i="142"/>
  <c r="AD105" i="142"/>
  <c r="Y105" i="142"/>
  <c r="T105" i="142"/>
  <c r="N105" i="142"/>
  <c r="I105" i="142"/>
  <c r="AK105" i="142"/>
  <c r="P105" i="142"/>
  <c r="BA105" i="142"/>
  <c r="AF105" i="142"/>
  <c r="J105" i="142"/>
  <c r="AV105" i="142"/>
  <c r="Z105" i="142"/>
  <c r="AP105" i="142"/>
  <c r="U105" i="142"/>
  <c r="F78" i="142"/>
  <c r="F71" i="142"/>
  <c r="BF109" i="142"/>
  <c r="BB109" i="142"/>
  <c r="AX109" i="142"/>
  <c r="AT109" i="142"/>
  <c r="AP109" i="142"/>
  <c r="AL109" i="142"/>
  <c r="AH109" i="142"/>
  <c r="AD109" i="142"/>
  <c r="Z109" i="142"/>
  <c r="V109" i="142"/>
  <c r="R109" i="142"/>
  <c r="N109" i="142"/>
  <c r="J109" i="142"/>
  <c r="BE109" i="142"/>
  <c r="BA109" i="142"/>
  <c r="AW109" i="142"/>
  <c r="AS109" i="142"/>
  <c r="AO109" i="142"/>
  <c r="AK109" i="142"/>
  <c r="AZ109" i="142"/>
  <c r="AR109" i="142"/>
  <c r="BG109" i="142"/>
  <c r="AY109" i="142"/>
  <c r="AQ109" i="142"/>
  <c r="AI109" i="142"/>
  <c r="AC109" i="142"/>
  <c r="X109" i="142"/>
  <c r="S109" i="142"/>
  <c r="M109" i="142"/>
  <c r="BC109" i="142"/>
  <c r="AU109" i="142"/>
  <c r="AM109" i="142"/>
  <c r="AF109" i="142"/>
  <c r="AA109" i="142"/>
  <c r="U109" i="142"/>
  <c r="P109" i="142"/>
  <c r="K109" i="142"/>
  <c r="AV109" i="142"/>
  <c r="AE109" i="142"/>
  <c r="T109" i="142"/>
  <c r="AN109" i="142"/>
  <c r="AB109" i="142"/>
  <c r="Q109" i="142"/>
  <c r="AJ109" i="142"/>
  <c r="Y109" i="142"/>
  <c r="O109" i="142"/>
  <c r="BD109" i="142"/>
  <c r="AG109" i="142"/>
  <c r="W109" i="142"/>
  <c r="L109" i="142"/>
  <c r="J71" i="142"/>
  <c r="J78" i="142"/>
  <c r="R78" i="142"/>
  <c r="R71" i="142"/>
  <c r="V78" i="142"/>
  <c r="V71" i="142"/>
  <c r="Z71" i="142"/>
  <c r="Z78" i="142"/>
  <c r="AD78" i="142"/>
  <c r="AD71" i="142"/>
  <c r="AH78" i="142"/>
  <c r="AH71" i="142"/>
  <c r="AL78" i="142"/>
  <c r="AL71" i="142"/>
  <c r="AP71" i="142"/>
  <c r="AP78" i="142"/>
  <c r="AT78" i="142"/>
  <c r="AT71" i="142"/>
  <c r="AX78" i="142"/>
  <c r="AX71" i="142"/>
  <c r="B21" i="142"/>
  <c r="D82" i="142"/>
  <c r="D27" i="142" s="1"/>
  <c r="E20" i="140"/>
  <c r="BD108" i="140"/>
  <c r="AZ108" i="140"/>
  <c r="AV108" i="140"/>
  <c r="AR108" i="140"/>
  <c r="BB108" i="140"/>
  <c r="AW108" i="140"/>
  <c r="AQ108" i="140"/>
  <c r="AM108" i="140"/>
  <c r="AI108" i="140"/>
  <c r="AE108" i="140"/>
  <c r="AA108" i="140"/>
  <c r="W108" i="140"/>
  <c r="S108" i="140"/>
  <c r="O108" i="140"/>
  <c r="K108" i="140"/>
  <c r="BA108" i="140"/>
  <c r="AT108" i="140"/>
  <c r="AN108" i="140"/>
  <c r="AH108" i="140"/>
  <c r="AC108" i="140"/>
  <c r="X108" i="140"/>
  <c r="R108" i="140"/>
  <c r="M108" i="140"/>
  <c r="BF108" i="140"/>
  <c r="AY108" i="140"/>
  <c r="AS108" i="140"/>
  <c r="AL108" i="140"/>
  <c r="AG108" i="140"/>
  <c r="AB108" i="140"/>
  <c r="V108" i="140"/>
  <c r="Q108" i="140"/>
  <c r="L108" i="140"/>
  <c r="BE108" i="140"/>
  <c r="AX108" i="140"/>
  <c r="AP108" i="140"/>
  <c r="AK108" i="140"/>
  <c r="AF108" i="140"/>
  <c r="Z108" i="140"/>
  <c r="U108" i="140"/>
  <c r="P108" i="140"/>
  <c r="J108" i="140"/>
  <c r="BC108" i="140"/>
  <c r="AU108" i="140"/>
  <c r="AO108" i="140"/>
  <c r="AJ108" i="140"/>
  <c r="AD108" i="140"/>
  <c r="Y108" i="140"/>
  <c r="T108" i="140"/>
  <c r="N108" i="140"/>
  <c r="I108" i="140"/>
  <c r="BF92" i="140"/>
  <c r="AX92" i="140"/>
  <c r="AP92" i="140"/>
  <c r="AH92" i="140"/>
  <c r="Z92" i="140"/>
  <c r="R92" i="140"/>
  <c r="J92" i="140"/>
  <c r="AV92" i="140"/>
  <c r="AK92" i="140"/>
  <c r="AA92" i="140"/>
  <c r="P92" i="140"/>
  <c r="BE92" i="140"/>
  <c r="AU92" i="140"/>
  <c r="AJ92" i="140"/>
  <c r="Y92" i="140"/>
  <c r="O92" i="140"/>
  <c r="BD92" i="140"/>
  <c r="AS92" i="140"/>
  <c r="AI92" i="140"/>
  <c r="X92" i="140"/>
  <c r="M92" i="140"/>
  <c r="AW92" i="140"/>
  <c r="AM92" i="140"/>
  <c r="AB92" i="140"/>
  <c r="Q92" i="140"/>
  <c r="I78" i="140"/>
  <c r="I71" i="140"/>
  <c r="BF20" i="140"/>
  <c r="BG112" i="140"/>
  <c r="BC112" i="140"/>
  <c r="AY112" i="140"/>
  <c r="AU112" i="140"/>
  <c r="AQ112" i="140"/>
  <c r="AM112" i="140"/>
  <c r="AI112" i="140"/>
  <c r="AE112" i="140"/>
  <c r="AA112" i="140"/>
  <c r="W112" i="140"/>
  <c r="S112" i="140"/>
  <c r="O112" i="140"/>
  <c r="BI112" i="140"/>
  <c r="BD112" i="140"/>
  <c r="AX112" i="140"/>
  <c r="AS112" i="140"/>
  <c r="AN112" i="140"/>
  <c r="AH112" i="140"/>
  <c r="AC112" i="140"/>
  <c r="X112" i="140"/>
  <c r="R112" i="140"/>
  <c r="M112" i="140"/>
  <c r="BF112" i="140"/>
  <c r="AZ112" i="140"/>
  <c r="AR112" i="140"/>
  <c r="AK112" i="140"/>
  <c r="AD112" i="140"/>
  <c r="V112" i="140"/>
  <c r="P112" i="140"/>
  <c r="BE112" i="140"/>
  <c r="AW112" i="140"/>
  <c r="AP112" i="140"/>
  <c r="AJ112" i="140"/>
  <c r="AB112" i="140"/>
  <c r="U112" i="140"/>
  <c r="N112" i="140"/>
  <c r="BJ112" i="140"/>
  <c r="BB112" i="140"/>
  <c r="AV112" i="140"/>
  <c r="AO112" i="140"/>
  <c r="AG112" i="140"/>
  <c r="Z112" i="140"/>
  <c r="T112" i="140"/>
  <c r="BH112" i="140"/>
  <c r="BA112" i="140"/>
  <c r="AT112" i="140"/>
  <c r="AL112" i="140"/>
  <c r="AF112" i="140"/>
  <c r="Y112" i="140"/>
  <c r="Q112" i="140"/>
  <c r="BD96" i="140"/>
  <c r="AV96" i="140"/>
  <c r="AN96" i="140"/>
  <c r="AF96" i="140"/>
  <c r="X96" i="140"/>
  <c r="P96" i="140"/>
  <c r="BA96" i="140"/>
  <c r="AP96" i="140"/>
  <c r="AE96" i="140"/>
  <c r="U96" i="140"/>
  <c r="BJ96" i="140"/>
  <c r="AY96" i="140"/>
  <c r="AO96" i="140"/>
  <c r="AD96" i="140"/>
  <c r="S96" i="140"/>
  <c r="BI96" i="140"/>
  <c r="AX96" i="140"/>
  <c r="AM96" i="140"/>
  <c r="BB96" i="140"/>
  <c r="AQ96" i="140"/>
  <c r="AG96" i="140"/>
  <c r="V96" i="140"/>
  <c r="W96" i="140"/>
  <c r="AH96" i="140"/>
  <c r="AC96" i="140"/>
  <c r="M78" i="140"/>
  <c r="M71" i="140"/>
  <c r="BJ20" i="140"/>
  <c r="Q78" i="140"/>
  <c r="Q71" i="140"/>
  <c r="U78" i="140"/>
  <c r="U71" i="140"/>
  <c r="Y78" i="140"/>
  <c r="Y71" i="140"/>
  <c r="AC78" i="140"/>
  <c r="AC71" i="140"/>
  <c r="AG78" i="140"/>
  <c r="AG71" i="140"/>
  <c r="AK78" i="140"/>
  <c r="AK71" i="140"/>
  <c r="AO78" i="140"/>
  <c r="AO71" i="140"/>
  <c r="AS78" i="140"/>
  <c r="AS71" i="140"/>
  <c r="AW78" i="140"/>
  <c r="AW71" i="140"/>
  <c r="P15" i="140"/>
  <c r="Q11" i="140" s="1"/>
  <c r="AZ71" i="140"/>
  <c r="AZ78" i="140"/>
  <c r="BD71" i="140"/>
  <c r="BD78" i="140"/>
  <c r="BH71" i="140"/>
  <c r="BH78" i="140"/>
  <c r="BA78" i="140"/>
  <c r="BA71" i="140"/>
  <c r="BE78" i="140"/>
  <c r="BE71" i="140"/>
  <c r="AX103" i="140"/>
  <c r="AT103" i="140"/>
  <c r="AP103" i="140"/>
  <c r="AL103" i="140"/>
  <c r="AH103" i="140"/>
  <c r="AD103" i="140"/>
  <c r="Z103" i="140"/>
  <c r="V103" i="140"/>
  <c r="R103" i="140"/>
  <c r="N103" i="140"/>
  <c r="J103" i="140"/>
  <c r="F103" i="140"/>
  <c r="BO103" i="140"/>
  <c r="AY103" i="140"/>
  <c r="AU103" i="140"/>
  <c r="AQ103" i="140"/>
  <c r="AM103" i="140"/>
  <c r="AI103" i="140"/>
  <c r="AE103" i="140"/>
  <c r="AA103" i="140"/>
  <c r="W103" i="140"/>
  <c r="S103" i="140"/>
  <c r="O103" i="140"/>
  <c r="K103" i="140"/>
  <c r="G103" i="140"/>
  <c r="AZ103" i="140"/>
  <c r="AR103" i="140"/>
  <c r="AJ103" i="140"/>
  <c r="AB103" i="140"/>
  <c r="T103" i="140"/>
  <c r="L103" i="140"/>
  <c r="D103" i="140"/>
  <c r="AW103" i="140"/>
  <c r="AO103" i="140"/>
  <c r="AG103" i="140"/>
  <c r="Y103" i="140"/>
  <c r="Q103" i="140"/>
  <c r="I103" i="140"/>
  <c r="AV103" i="140"/>
  <c r="AN103" i="140"/>
  <c r="AF103" i="140"/>
  <c r="X103" i="140"/>
  <c r="P103" i="140"/>
  <c r="H103" i="140"/>
  <c r="BA103" i="140"/>
  <c r="AS103" i="140"/>
  <c r="AK103" i="140"/>
  <c r="AC103" i="140"/>
  <c r="U103" i="140"/>
  <c r="M103" i="140"/>
  <c r="E103" i="140"/>
  <c r="AY87" i="140"/>
  <c r="AQ87" i="140"/>
  <c r="AI87" i="140"/>
  <c r="AA87" i="140"/>
  <c r="S87" i="140"/>
  <c r="K87" i="140"/>
  <c r="AX87" i="140"/>
  <c r="AN87" i="140"/>
  <c r="AC87" i="140"/>
  <c r="R87" i="140"/>
  <c r="H87" i="140"/>
  <c r="AR87" i="140"/>
  <c r="AG87" i="140"/>
  <c r="V87" i="140"/>
  <c r="L87" i="140"/>
  <c r="BA87" i="140"/>
  <c r="AP87" i="140"/>
  <c r="AF87" i="140"/>
  <c r="U87" i="140"/>
  <c r="J87" i="140"/>
  <c r="AZ87" i="140"/>
  <c r="AO87" i="140"/>
  <c r="AD87" i="140"/>
  <c r="T87" i="140"/>
  <c r="I87" i="140"/>
  <c r="D71" i="140"/>
  <c r="D78" i="140"/>
  <c r="BE107" i="140"/>
  <c r="BA107" i="140"/>
  <c r="AW107" i="140"/>
  <c r="AS107" i="140"/>
  <c r="AO107" i="140"/>
  <c r="AK107" i="140"/>
  <c r="AG107" i="140"/>
  <c r="AC107" i="140"/>
  <c r="Y107" i="140"/>
  <c r="U107" i="140"/>
  <c r="Q107" i="140"/>
  <c r="M107" i="140"/>
  <c r="I107" i="140"/>
  <c r="AZ107" i="140"/>
  <c r="AU107" i="140"/>
  <c r="AP107" i="140"/>
  <c r="AJ107" i="140"/>
  <c r="AE107" i="140"/>
  <c r="Z107" i="140"/>
  <c r="T107" i="140"/>
  <c r="O107" i="140"/>
  <c r="J107" i="140"/>
  <c r="BD107" i="140"/>
  <c r="AY107" i="140"/>
  <c r="AT107" i="140"/>
  <c r="AN107" i="140"/>
  <c r="AI107" i="140"/>
  <c r="AD107" i="140"/>
  <c r="X107" i="140"/>
  <c r="S107" i="140"/>
  <c r="N107" i="140"/>
  <c r="H107" i="140"/>
  <c r="BC107" i="140"/>
  <c r="AX107" i="140"/>
  <c r="AR107" i="140"/>
  <c r="AM107" i="140"/>
  <c r="AH107" i="140"/>
  <c r="AB107" i="140"/>
  <c r="W107" i="140"/>
  <c r="R107" i="140"/>
  <c r="L107" i="140"/>
  <c r="BB107" i="140"/>
  <c r="AV107" i="140"/>
  <c r="AQ107" i="140"/>
  <c r="AL107" i="140"/>
  <c r="AF107" i="140"/>
  <c r="AA107" i="140"/>
  <c r="V107" i="140"/>
  <c r="P107" i="140"/>
  <c r="K107" i="140"/>
  <c r="BD91" i="140"/>
  <c r="AV91" i="140"/>
  <c r="AN91" i="140"/>
  <c r="AF91" i="140"/>
  <c r="X91" i="140"/>
  <c r="P91" i="140"/>
  <c r="H91" i="140"/>
  <c r="AX91" i="140"/>
  <c r="AM91" i="140"/>
  <c r="AC91" i="140"/>
  <c r="R91" i="140"/>
  <c r="M91" i="140"/>
  <c r="BB91" i="140"/>
  <c r="AW91" i="140"/>
  <c r="AQ91" i="140"/>
  <c r="AL91" i="140"/>
  <c r="AG91" i="140"/>
  <c r="AA91" i="140"/>
  <c r="V91" i="140"/>
  <c r="Q91" i="140"/>
  <c r="K91" i="140"/>
  <c r="BA91" i="140"/>
  <c r="AU91" i="140"/>
  <c r="AP91" i="140"/>
  <c r="AK91" i="140"/>
  <c r="AE91" i="140"/>
  <c r="Z91" i="140"/>
  <c r="U91" i="140"/>
  <c r="O91" i="140"/>
  <c r="J91" i="140"/>
  <c r="BE91" i="140"/>
  <c r="AY91" i="140"/>
  <c r="AT91" i="140"/>
  <c r="AO91" i="140"/>
  <c r="AI91" i="140"/>
  <c r="AD91" i="140"/>
  <c r="Y91" i="140"/>
  <c r="S91" i="140"/>
  <c r="N91" i="140"/>
  <c r="I91" i="140"/>
  <c r="H71" i="140"/>
  <c r="H78" i="140"/>
  <c r="P78" i="140"/>
  <c r="P71" i="140"/>
  <c r="T71" i="140"/>
  <c r="T78" i="140"/>
  <c r="X71" i="140"/>
  <c r="X78" i="140"/>
  <c r="AB71" i="140"/>
  <c r="AB78" i="140"/>
  <c r="AF78" i="140"/>
  <c r="AF71" i="140"/>
  <c r="AJ71" i="140"/>
  <c r="AJ78" i="140"/>
  <c r="AN71" i="140"/>
  <c r="AN78" i="140"/>
  <c r="AR71" i="140"/>
  <c r="AR78" i="140"/>
  <c r="AV78" i="140"/>
  <c r="AV71" i="140"/>
  <c r="AZ101" i="140"/>
  <c r="AV101" i="140"/>
  <c r="BA101" i="140"/>
  <c r="AW101" i="140"/>
  <c r="AS101" i="140"/>
  <c r="AO101" i="140"/>
  <c r="AK101" i="140"/>
  <c r="AG101" i="140"/>
  <c r="AC101" i="140"/>
  <c r="W101" i="140"/>
  <c r="S101" i="140"/>
  <c r="O101" i="140"/>
  <c r="K101" i="140"/>
  <c r="G101" i="140"/>
  <c r="C101" i="140"/>
  <c r="AX101" i="140"/>
  <c r="AQ101" i="140"/>
  <c r="AL101" i="140"/>
  <c r="AF101" i="140"/>
  <c r="Y101" i="140"/>
  <c r="T101" i="140"/>
  <c r="N101" i="140"/>
  <c r="I101" i="140"/>
  <c r="D101" i="140"/>
  <c r="AU101" i="140"/>
  <c r="AP101" i="140"/>
  <c r="AJ101" i="140"/>
  <c r="AE101" i="140"/>
  <c r="X101" i="140"/>
  <c r="R101" i="140"/>
  <c r="M101" i="140"/>
  <c r="H101" i="140"/>
  <c r="B101" i="140"/>
  <c r="AT101" i="140"/>
  <c r="AN101" i="140"/>
  <c r="AI101" i="140"/>
  <c r="AD101" i="140"/>
  <c r="V101" i="140"/>
  <c r="Q101" i="140"/>
  <c r="L101" i="140"/>
  <c r="F101" i="140"/>
  <c r="AY101" i="140"/>
  <c r="AR101" i="140"/>
  <c r="AM101" i="140"/>
  <c r="AH101" i="140"/>
  <c r="Z101" i="140"/>
  <c r="U101" i="140"/>
  <c r="P101" i="140"/>
  <c r="J101" i="140"/>
  <c r="E101" i="140"/>
  <c r="AW85" i="140"/>
  <c r="AS85" i="140"/>
  <c r="AO85" i="140"/>
  <c r="AK85" i="140"/>
  <c r="AG85" i="140"/>
  <c r="AC85" i="140"/>
  <c r="Y85" i="140"/>
  <c r="U85" i="140"/>
  <c r="Q85" i="140"/>
  <c r="M85" i="140"/>
  <c r="I85" i="140"/>
  <c r="E85" i="140"/>
  <c r="AV85" i="140"/>
  <c r="AR85" i="140"/>
  <c r="AN85" i="140"/>
  <c r="AJ85" i="140"/>
  <c r="AF85" i="140"/>
  <c r="AB85" i="140"/>
  <c r="X85" i="140"/>
  <c r="T85" i="140"/>
  <c r="P85" i="140"/>
  <c r="L85" i="140"/>
  <c r="H85" i="140"/>
  <c r="D85" i="140"/>
  <c r="AX85" i="140"/>
  <c r="AT85" i="140"/>
  <c r="AP85" i="140"/>
  <c r="AL85" i="140"/>
  <c r="AH85" i="140"/>
  <c r="AD85" i="140"/>
  <c r="Z85" i="140"/>
  <c r="V85" i="140"/>
  <c r="R85" i="140"/>
  <c r="N85" i="140"/>
  <c r="J85" i="140"/>
  <c r="F85" i="140"/>
  <c r="B85" i="140"/>
  <c r="AU85" i="140"/>
  <c r="AE85" i="140"/>
  <c r="O85" i="140"/>
  <c r="AQ85" i="140"/>
  <c r="AA85" i="140"/>
  <c r="K85" i="140"/>
  <c r="AM85" i="140"/>
  <c r="W85" i="140"/>
  <c r="G85" i="140"/>
  <c r="B71" i="140"/>
  <c r="AY85" i="140"/>
  <c r="AI85" i="140"/>
  <c r="S85" i="140"/>
  <c r="C85" i="140"/>
  <c r="B78" i="140"/>
  <c r="BB105" i="140"/>
  <c r="AZ105" i="140"/>
  <c r="AV105" i="140"/>
  <c r="AR105" i="140"/>
  <c r="AN105" i="140"/>
  <c r="AJ105" i="140"/>
  <c r="AF105" i="140"/>
  <c r="AB105" i="140"/>
  <c r="X105" i="140"/>
  <c r="T105" i="140"/>
  <c r="P105" i="140"/>
  <c r="L105" i="140"/>
  <c r="H105" i="140"/>
  <c r="BC105" i="140"/>
  <c r="AX105" i="140"/>
  <c r="AT105" i="140"/>
  <c r="AP105" i="140"/>
  <c r="AL105" i="140"/>
  <c r="AH105" i="140"/>
  <c r="AD105" i="140"/>
  <c r="Z105" i="140"/>
  <c r="V105" i="140"/>
  <c r="R105" i="140"/>
  <c r="N105" i="140"/>
  <c r="J105" i="140"/>
  <c r="F105" i="140"/>
  <c r="BA105" i="140"/>
  <c r="AW105" i="140"/>
  <c r="AS105" i="140"/>
  <c r="AO105" i="140"/>
  <c r="AK105" i="140"/>
  <c r="AG105" i="140"/>
  <c r="AC105" i="140"/>
  <c r="Y105" i="140"/>
  <c r="U105" i="140"/>
  <c r="Q105" i="140"/>
  <c r="M105" i="140"/>
  <c r="I105" i="140"/>
  <c r="AU105" i="140"/>
  <c r="AE105" i="140"/>
  <c r="O105" i="140"/>
  <c r="AQ105" i="140"/>
  <c r="AA105" i="140"/>
  <c r="K105" i="140"/>
  <c r="AM105" i="140"/>
  <c r="W105" i="140"/>
  <c r="G105" i="140"/>
  <c r="AY105" i="140"/>
  <c r="AI105" i="140"/>
  <c r="S105" i="140"/>
  <c r="BA89" i="140"/>
  <c r="AW89" i="140"/>
  <c r="AS89" i="140"/>
  <c r="AO89" i="140"/>
  <c r="AK89" i="140"/>
  <c r="AG89" i="140"/>
  <c r="AC89" i="140"/>
  <c r="Y89" i="140"/>
  <c r="U89" i="140"/>
  <c r="Q89" i="140"/>
  <c r="M89" i="140"/>
  <c r="I89" i="140"/>
  <c r="BC89" i="140"/>
  <c r="AX89" i="140"/>
  <c r="AR89" i="140"/>
  <c r="AM89" i="140"/>
  <c r="AH89" i="140"/>
  <c r="AB89" i="140"/>
  <c r="W89" i="140"/>
  <c r="R89" i="140"/>
  <c r="L89" i="140"/>
  <c r="G89" i="140"/>
  <c r="BB89" i="140"/>
  <c r="AV89" i="140"/>
  <c r="AQ89" i="140"/>
  <c r="AL89" i="140"/>
  <c r="AF89" i="140"/>
  <c r="AA89" i="140"/>
  <c r="V89" i="140"/>
  <c r="P89" i="140"/>
  <c r="K89" i="140"/>
  <c r="F89" i="140"/>
  <c r="AZ89" i="140"/>
  <c r="AU89" i="140"/>
  <c r="AP89" i="140"/>
  <c r="AJ89" i="140"/>
  <c r="AE89" i="140"/>
  <c r="Z89" i="140"/>
  <c r="T89" i="140"/>
  <c r="O89" i="140"/>
  <c r="J89" i="140"/>
  <c r="AY89" i="140"/>
  <c r="AT89" i="140"/>
  <c r="AN89" i="140"/>
  <c r="AI89" i="140"/>
  <c r="AD89" i="140"/>
  <c r="X89" i="140"/>
  <c r="S89" i="140"/>
  <c r="N89" i="140"/>
  <c r="H89" i="140"/>
  <c r="F78" i="140"/>
  <c r="F71" i="140"/>
  <c r="BF109" i="140"/>
  <c r="BB109" i="140"/>
  <c r="AX109" i="140"/>
  <c r="AT109" i="140"/>
  <c r="AP109" i="140"/>
  <c r="AL109" i="140"/>
  <c r="AH109" i="140"/>
  <c r="AD109" i="140"/>
  <c r="Z109" i="140"/>
  <c r="V109" i="140"/>
  <c r="R109" i="140"/>
  <c r="N109" i="140"/>
  <c r="J109" i="140"/>
  <c r="BE109" i="140"/>
  <c r="AZ109" i="140"/>
  <c r="AU109" i="140"/>
  <c r="AO109" i="140"/>
  <c r="AJ109" i="140"/>
  <c r="AE109" i="140"/>
  <c r="Y109" i="140"/>
  <c r="T109" i="140"/>
  <c r="O109" i="140"/>
  <c r="BA109" i="140"/>
  <c r="AS109" i="140"/>
  <c r="AM109" i="140"/>
  <c r="AF109" i="140"/>
  <c r="X109" i="140"/>
  <c r="Q109" i="140"/>
  <c r="K109" i="140"/>
  <c r="BG109" i="140"/>
  <c r="AY109" i="140"/>
  <c r="AR109" i="140"/>
  <c r="AK109" i="140"/>
  <c r="AC109" i="140"/>
  <c r="W109" i="140"/>
  <c r="P109" i="140"/>
  <c r="BD109" i="140"/>
  <c r="AW109" i="140"/>
  <c r="AQ109" i="140"/>
  <c r="AI109" i="140"/>
  <c r="AB109" i="140"/>
  <c r="U109" i="140"/>
  <c r="M109" i="140"/>
  <c r="BC109" i="140"/>
  <c r="AV109" i="140"/>
  <c r="AN109" i="140"/>
  <c r="AG109" i="140"/>
  <c r="AA109" i="140"/>
  <c r="S109" i="140"/>
  <c r="L109" i="140"/>
  <c r="BG93" i="140"/>
  <c r="BC93" i="140"/>
  <c r="AY93" i="140"/>
  <c r="AU93" i="140"/>
  <c r="AQ93" i="140"/>
  <c r="AM93" i="140"/>
  <c r="AI93" i="140"/>
  <c r="AE93" i="140"/>
  <c r="BD93" i="140"/>
  <c r="AZ93" i="140"/>
  <c r="AV93" i="140"/>
  <c r="AR93" i="140"/>
  <c r="AN93" i="140"/>
  <c r="AJ93" i="140"/>
  <c r="AF93" i="140"/>
  <c r="AB93" i="140"/>
  <c r="X93" i="140"/>
  <c r="T93" i="140"/>
  <c r="P93" i="140"/>
  <c r="L93" i="140"/>
  <c r="BB93" i="140"/>
  <c r="AT93" i="140"/>
  <c r="AL93" i="140"/>
  <c r="AD93" i="140"/>
  <c r="Y93" i="140"/>
  <c r="S93" i="140"/>
  <c r="N93" i="140"/>
  <c r="BA93" i="140"/>
  <c r="AS93" i="140"/>
  <c r="AK93" i="140"/>
  <c r="AC93" i="140"/>
  <c r="W93" i="140"/>
  <c r="R93" i="140"/>
  <c r="M93" i="140"/>
  <c r="BF93" i="140"/>
  <c r="AX93" i="140"/>
  <c r="AP93" i="140"/>
  <c r="AH93" i="140"/>
  <c r="AA93" i="140"/>
  <c r="V93" i="140"/>
  <c r="Q93" i="140"/>
  <c r="K93" i="140"/>
  <c r="BE93" i="140"/>
  <c r="AW93" i="140"/>
  <c r="AO93" i="140"/>
  <c r="AG93" i="140"/>
  <c r="Z93" i="140"/>
  <c r="U93" i="140"/>
  <c r="O93" i="140"/>
  <c r="J93" i="140"/>
  <c r="J78" i="140"/>
  <c r="J71" i="140"/>
  <c r="R71" i="140"/>
  <c r="R78" i="140"/>
  <c r="V78" i="140"/>
  <c r="V71" i="140"/>
  <c r="Z78" i="140"/>
  <c r="Z71" i="140"/>
  <c r="AD78" i="140"/>
  <c r="AD71" i="140"/>
  <c r="AH71" i="140"/>
  <c r="AH78" i="140"/>
  <c r="AL78" i="140"/>
  <c r="AL71" i="140"/>
  <c r="AP78" i="140"/>
  <c r="AP71" i="140"/>
  <c r="AT78" i="140"/>
  <c r="AT71" i="140"/>
  <c r="AX71" i="140"/>
  <c r="AX78" i="140"/>
  <c r="B21" i="140"/>
  <c r="B28" i="140"/>
  <c r="BA102" i="140"/>
  <c r="AW102" i="140"/>
  <c r="AS102" i="140"/>
  <c r="AO102" i="140"/>
  <c r="AK102" i="140"/>
  <c r="AG102" i="140"/>
  <c r="AC102" i="140"/>
  <c r="X102" i="140"/>
  <c r="T102" i="140"/>
  <c r="P102" i="140"/>
  <c r="L102" i="140"/>
  <c r="H102" i="140"/>
  <c r="D102" i="140"/>
  <c r="AX102" i="140"/>
  <c r="AT102" i="140"/>
  <c r="AP102" i="140"/>
  <c r="AL102" i="140"/>
  <c r="AH102" i="140"/>
  <c r="AD102" i="140"/>
  <c r="Y102" i="140"/>
  <c r="U102" i="140"/>
  <c r="Q102" i="140"/>
  <c r="M102" i="140"/>
  <c r="I102" i="140"/>
  <c r="E102" i="140"/>
  <c r="AU102" i="140"/>
  <c r="AM102" i="140"/>
  <c r="AE102" i="140"/>
  <c r="V102" i="140"/>
  <c r="N102" i="140"/>
  <c r="F102" i="140"/>
  <c r="AZ102" i="140"/>
  <c r="AR102" i="140"/>
  <c r="AJ102" i="140"/>
  <c r="AA102" i="140"/>
  <c r="S102" i="140"/>
  <c r="K102" i="140"/>
  <c r="C102" i="140"/>
  <c r="AY102" i="140"/>
  <c r="AQ102" i="140"/>
  <c r="AI102" i="140"/>
  <c r="Z102" i="140"/>
  <c r="R102" i="140"/>
  <c r="J102" i="140"/>
  <c r="AV102" i="140"/>
  <c r="AN102" i="140"/>
  <c r="AF102" i="140"/>
  <c r="W102" i="140"/>
  <c r="O102" i="140"/>
  <c r="G102" i="140"/>
  <c r="AW86" i="140"/>
  <c r="AZ86" i="140"/>
  <c r="AU86" i="140"/>
  <c r="AQ86" i="140"/>
  <c r="AM86" i="140"/>
  <c r="AI86" i="140"/>
  <c r="AE86" i="140"/>
  <c r="AA86" i="140"/>
  <c r="W86" i="140"/>
  <c r="S86" i="140"/>
  <c r="O86" i="140"/>
  <c r="K86" i="140"/>
  <c r="G86" i="140"/>
  <c r="C86" i="140"/>
  <c r="AY86" i="140"/>
  <c r="AT86" i="140"/>
  <c r="AP86" i="140"/>
  <c r="AL86" i="140"/>
  <c r="AH86" i="140"/>
  <c r="AD86" i="140"/>
  <c r="Z86" i="140"/>
  <c r="V86" i="140"/>
  <c r="R86" i="140"/>
  <c r="N86" i="140"/>
  <c r="J86" i="140"/>
  <c r="F86" i="140"/>
  <c r="AX86" i="140"/>
  <c r="AS86" i="140"/>
  <c r="AO86" i="140"/>
  <c r="AK86" i="140"/>
  <c r="AG86" i="140"/>
  <c r="AC86" i="140"/>
  <c r="Y86" i="140"/>
  <c r="U86" i="140"/>
  <c r="Q86" i="140"/>
  <c r="M86" i="140"/>
  <c r="I86" i="140"/>
  <c r="AV86" i="140"/>
  <c r="AR86" i="140"/>
  <c r="AN86" i="140"/>
  <c r="AJ86" i="140"/>
  <c r="AF86" i="140"/>
  <c r="AB86" i="140"/>
  <c r="X86" i="140"/>
  <c r="T86" i="140"/>
  <c r="P86" i="140"/>
  <c r="L86" i="140"/>
  <c r="H86" i="140"/>
  <c r="D86" i="140"/>
  <c r="C71" i="140"/>
  <c r="E86" i="140"/>
  <c r="C78" i="140"/>
  <c r="BD106" i="140"/>
  <c r="AZ106" i="140"/>
  <c r="AV106" i="140"/>
  <c r="AR106" i="140"/>
  <c r="AN106" i="140"/>
  <c r="AJ106" i="140"/>
  <c r="AF106" i="140"/>
  <c r="AB106" i="140"/>
  <c r="X106" i="140"/>
  <c r="T106" i="140"/>
  <c r="P106" i="140"/>
  <c r="L106" i="140"/>
  <c r="H106" i="140"/>
  <c r="BC106" i="140"/>
  <c r="AX106" i="140"/>
  <c r="AS106" i="140"/>
  <c r="AM106" i="140"/>
  <c r="AH106" i="140"/>
  <c r="AC106" i="140"/>
  <c r="W106" i="140"/>
  <c r="R106" i="140"/>
  <c r="M106" i="140"/>
  <c r="G106" i="140"/>
  <c r="BB106" i="140"/>
  <c r="AW106" i="140"/>
  <c r="AQ106" i="140"/>
  <c r="AL106" i="140"/>
  <c r="AG106" i="140"/>
  <c r="AA106" i="140"/>
  <c r="V106" i="140"/>
  <c r="Q106" i="140"/>
  <c r="BO106" i="140"/>
  <c r="BA106" i="140"/>
  <c r="AU106" i="140"/>
  <c r="AP106" i="140"/>
  <c r="AK106" i="140"/>
  <c r="AE106" i="140"/>
  <c r="Z106" i="140"/>
  <c r="U106" i="140"/>
  <c r="O106" i="140"/>
  <c r="J106" i="140"/>
  <c r="AY106" i="140"/>
  <c r="AT106" i="140"/>
  <c r="AO106" i="140"/>
  <c r="AI106" i="140"/>
  <c r="AD106" i="140"/>
  <c r="Y106" i="140"/>
  <c r="S106" i="140"/>
  <c r="N106" i="140"/>
  <c r="I106" i="140"/>
  <c r="K106" i="140"/>
  <c r="BC90" i="140"/>
  <c r="AY90" i="140"/>
  <c r="AU90" i="140"/>
  <c r="AQ90" i="140"/>
  <c r="AM90" i="140"/>
  <c r="AI90" i="140"/>
  <c r="AE90" i="140"/>
  <c r="AA90" i="140"/>
  <c r="W90" i="140"/>
  <c r="S90" i="140"/>
  <c r="O90" i="140"/>
  <c r="K90" i="140"/>
  <c r="G90" i="140"/>
  <c r="BA90" i="140"/>
  <c r="AV90" i="140"/>
  <c r="AP90" i="140"/>
  <c r="AK90" i="140"/>
  <c r="AF90" i="140"/>
  <c r="Z90" i="140"/>
  <c r="U90" i="140"/>
  <c r="P90" i="140"/>
  <c r="J90" i="140"/>
  <c r="AZ90" i="140"/>
  <c r="AT90" i="140"/>
  <c r="AO90" i="140"/>
  <c r="AJ90" i="140"/>
  <c r="AD90" i="140"/>
  <c r="Y90" i="140"/>
  <c r="T90" i="140"/>
  <c r="N90" i="140"/>
  <c r="I90" i="140"/>
  <c r="BD90" i="140"/>
  <c r="AX90" i="140"/>
  <c r="AS90" i="140"/>
  <c r="AN90" i="140"/>
  <c r="AH90" i="140"/>
  <c r="AC90" i="140"/>
  <c r="X90" i="140"/>
  <c r="R90" i="140"/>
  <c r="M90" i="140"/>
  <c r="H90" i="140"/>
  <c r="BB90" i="140"/>
  <c r="AW90" i="140"/>
  <c r="AR90" i="140"/>
  <c r="AL90" i="140"/>
  <c r="AG90" i="140"/>
  <c r="AB90" i="140"/>
  <c r="V90" i="140"/>
  <c r="Q90" i="140"/>
  <c r="L90" i="140"/>
  <c r="G71" i="140"/>
  <c r="G78" i="140"/>
  <c r="BH110" i="140"/>
  <c r="BD110" i="140"/>
  <c r="AZ110" i="140"/>
  <c r="AV110" i="140"/>
  <c r="AR110" i="140"/>
  <c r="AN110" i="140"/>
  <c r="AJ110" i="140"/>
  <c r="AF110" i="140"/>
  <c r="AB110" i="140"/>
  <c r="X110" i="140"/>
  <c r="T110" i="140"/>
  <c r="P110" i="140"/>
  <c r="L110" i="140"/>
  <c r="BC110" i="140"/>
  <c r="AX110" i="140"/>
  <c r="AS110" i="140"/>
  <c r="AM110" i="140"/>
  <c r="AH110" i="140"/>
  <c r="AC110" i="140"/>
  <c r="W110" i="140"/>
  <c r="R110" i="140"/>
  <c r="M110" i="140"/>
  <c r="BG110" i="140"/>
  <c r="BA110" i="140"/>
  <c r="AT110" i="140"/>
  <c r="AL110" i="140"/>
  <c r="AE110" i="140"/>
  <c r="Y110" i="140"/>
  <c r="Q110" i="140"/>
  <c r="BF110" i="140"/>
  <c r="AY110" i="140"/>
  <c r="AQ110" i="140"/>
  <c r="AK110" i="140"/>
  <c r="AD110" i="140"/>
  <c r="V110" i="140"/>
  <c r="O110" i="140"/>
  <c r="BE110" i="140"/>
  <c r="AW110" i="140"/>
  <c r="AP110" i="140"/>
  <c r="AI110" i="140"/>
  <c r="AA110" i="140"/>
  <c r="U110" i="140"/>
  <c r="N110" i="140"/>
  <c r="BB110" i="140"/>
  <c r="AU110" i="140"/>
  <c r="AO110" i="140"/>
  <c r="AG110" i="140"/>
  <c r="Z110" i="140"/>
  <c r="S110" i="140"/>
  <c r="K110" i="140"/>
  <c r="BE94" i="140"/>
  <c r="BA94" i="140"/>
  <c r="AW94" i="140"/>
  <c r="AS94" i="140"/>
  <c r="AO94" i="140"/>
  <c r="AK94" i="140"/>
  <c r="AG94" i="140"/>
  <c r="AC94" i="140"/>
  <c r="Y94" i="140"/>
  <c r="U94" i="140"/>
  <c r="Q94" i="140"/>
  <c r="M94" i="140"/>
  <c r="BH94" i="140"/>
  <c r="BD94" i="140"/>
  <c r="AZ94" i="140"/>
  <c r="AV94" i="140"/>
  <c r="AR94" i="140"/>
  <c r="AN94" i="140"/>
  <c r="AJ94" i="140"/>
  <c r="AF94" i="140"/>
  <c r="AB94" i="140"/>
  <c r="X94" i="140"/>
  <c r="T94" i="140"/>
  <c r="BF94" i="140"/>
  <c r="BB94" i="140"/>
  <c r="AX94" i="140"/>
  <c r="AT94" i="140"/>
  <c r="AP94" i="140"/>
  <c r="AL94" i="140"/>
  <c r="AH94" i="140"/>
  <c r="AD94" i="140"/>
  <c r="Z94" i="140"/>
  <c r="V94" i="140"/>
  <c r="R94" i="140"/>
  <c r="N94" i="140"/>
  <c r="BC94" i="140"/>
  <c r="AM94" i="140"/>
  <c r="W94" i="140"/>
  <c r="L94" i="140"/>
  <c r="AY94" i="140"/>
  <c r="AI94" i="140"/>
  <c r="S94" i="140"/>
  <c r="K94" i="140"/>
  <c r="AU94" i="140"/>
  <c r="AE94" i="140"/>
  <c r="P94" i="140"/>
  <c r="BG94" i="140"/>
  <c r="AQ94" i="140"/>
  <c r="AA94" i="140"/>
  <c r="O94" i="140"/>
  <c r="K78" i="140"/>
  <c r="K71" i="140"/>
  <c r="O78" i="140"/>
  <c r="O71" i="140"/>
  <c r="S71" i="140"/>
  <c r="S78" i="140"/>
  <c r="W71" i="140"/>
  <c r="W78" i="140"/>
  <c r="AA78" i="140"/>
  <c r="AA71" i="140"/>
  <c r="AE78" i="140"/>
  <c r="AE71" i="140"/>
  <c r="AI71" i="140"/>
  <c r="AI78" i="140"/>
  <c r="AM71" i="140"/>
  <c r="AM78" i="140"/>
  <c r="AQ78" i="140"/>
  <c r="AQ71" i="140"/>
  <c r="AU78" i="140"/>
  <c r="AU71" i="140"/>
  <c r="AY20" i="140"/>
  <c r="BC20" i="140"/>
  <c r="BG20" i="140"/>
  <c r="BL54" i="140"/>
  <c r="D82" i="140"/>
  <c r="D27" i="140" s="1"/>
  <c r="AC75" i="139"/>
  <c r="AC26" i="139" s="1"/>
  <c r="AG75" i="139"/>
  <c r="AG26" i="139" s="1"/>
  <c r="AK75" i="139"/>
  <c r="AK26" i="139" s="1"/>
  <c r="AO75" i="139"/>
  <c r="AO26" i="139" s="1"/>
  <c r="G20" i="139"/>
  <c r="AJ102" i="139"/>
  <c r="C71" i="139"/>
  <c r="C78" i="139"/>
  <c r="AZ20" i="139"/>
  <c r="AV110" i="139"/>
  <c r="AS110" i="139"/>
  <c r="K71" i="139"/>
  <c r="AU110" i="139"/>
  <c r="K78" i="139"/>
  <c r="Q110" i="139"/>
  <c r="BH20" i="139"/>
  <c r="S71" i="139"/>
  <c r="S78" i="139"/>
  <c r="W78" i="139"/>
  <c r="W71" i="139"/>
  <c r="AA71" i="139"/>
  <c r="AA78" i="139"/>
  <c r="AE71" i="139"/>
  <c r="AE78" i="139"/>
  <c r="AI71" i="139"/>
  <c r="AI78" i="139"/>
  <c r="AM78" i="139"/>
  <c r="AM71" i="139"/>
  <c r="AQ71" i="139"/>
  <c r="AQ78" i="139"/>
  <c r="AU71" i="139"/>
  <c r="AU78" i="139"/>
  <c r="AY71" i="139"/>
  <c r="AY78" i="139"/>
  <c r="AM101" i="139"/>
  <c r="O78" i="139"/>
  <c r="P11" i="139"/>
  <c r="O16" i="139"/>
  <c r="BC78" i="139"/>
  <c r="BC71" i="139"/>
  <c r="BG71" i="139"/>
  <c r="BG78" i="139"/>
  <c r="AN103" i="139"/>
  <c r="Q103" i="139"/>
  <c r="D78" i="139"/>
  <c r="BO103" i="139"/>
  <c r="D71" i="139"/>
  <c r="BA20" i="139"/>
  <c r="AC107" i="139"/>
  <c r="AZ107" i="139"/>
  <c r="H78" i="139"/>
  <c r="H71" i="139"/>
  <c r="BE20" i="139"/>
  <c r="AR111" i="139"/>
  <c r="S111" i="139"/>
  <c r="BO111" i="139"/>
  <c r="AW111" i="139"/>
  <c r="Q111" i="139"/>
  <c r="L78" i="139"/>
  <c r="L71" i="139"/>
  <c r="BI20" i="139"/>
  <c r="P78" i="139"/>
  <c r="P71" i="139"/>
  <c r="T78" i="139"/>
  <c r="T71" i="139"/>
  <c r="X78" i="139"/>
  <c r="X71" i="139"/>
  <c r="AB78" i="139"/>
  <c r="AB71" i="139"/>
  <c r="AF78" i="139"/>
  <c r="AF71" i="139"/>
  <c r="AJ78" i="139"/>
  <c r="AJ71" i="139"/>
  <c r="AN78" i="139"/>
  <c r="AN71" i="139"/>
  <c r="AR78" i="139"/>
  <c r="AR71" i="139"/>
  <c r="AV78" i="139"/>
  <c r="AV71" i="139"/>
  <c r="B28" i="139"/>
  <c r="L101" i="139"/>
  <c r="Y101" i="139"/>
  <c r="Z101" i="139"/>
  <c r="B78" i="139"/>
  <c r="AC101" i="139"/>
  <c r="B71" i="139"/>
  <c r="AP105" i="139"/>
  <c r="S105" i="139"/>
  <c r="K105" i="139"/>
  <c r="AN109" i="139"/>
  <c r="M109" i="139"/>
  <c r="AT109" i="139"/>
  <c r="J78" i="139"/>
  <c r="J71" i="139"/>
  <c r="AU113" i="139"/>
  <c r="Y113" i="139"/>
  <c r="Z113" i="139"/>
  <c r="BF113" i="139"/>
  <c r="AX113" i="139"/>
  <c r="BO113" i="139"/>
  <c r="N78" i="139"/>
  <c r="R78" i="139"/>
  <c r="R71" i="139"/>
  <c r="AH78" i="139"/>
  <c r="AH71" i="139"/>
  <c r="AP78" i="139"/>
  <c r="AP71" i="139"/>
  <c r="AX78" i="139"/>
  <c r="AX71" i="139"/>
  <c r="BF20" i="139"/>
  <c r="BJ20" i="139"/>
  <c r="B21" i="139"/>
  <c r="U71" i="139"/>
  <c r="Z78" i="139"/>
  <c r="AP108" i="139"/>
  <c r="Y108" i="139"/>
  <c r="AJ108" i="139"/>
  <c r="AL108" i="139"/>
  <c r="AB108" i="139"/>
  <c r="AV108" i="139"/>
  <c r="I78" i="139"/>
  <c r="I71" i="139"/>
  <c r="AS112" i="139"/>
  <c r="M112" i="139"/>
  <c r="V112" i="139"/>
  <c r="S112" i="139"/>
  <c r="AY112" i="139"/>
  <c r="AT112" i="139"/>
  <c r="M78" i="139"/>
  <c r="Y78" i="139"/>
  <c r="Y71" i="139"/>
  <c r="AG71" i="139"/>
  <c r="AG78" i="139"/>
  <c r="AO78" i="139"/>
  <c r="AO71" i="139"/>
  <c r="N71" i="139"/>
  <c r="AD71" i="139"/>
  <c r="AT71" i="139"/>
  <c r="Q78" i="139"/>
  <c r="L108" i="139"/>
  <c r="BL54" i="139"/>
  <c r="D20" i="137"/>
  <c r="BB78" i="137"/>
  <c r="BB71" i="137"/>
  <c r="BF78" i="137"/>
  <c r="BF71" i="137"/>
  <c r="BJ78" i="137"/>
  <c r="BJ71" i="137"/>
  <c r="BG78" i="137"/>
  <c r="BG71" i="137"/>
  <c r="P11" i="137"/>
  <c r="O16" i="137"/>
  <c r="BE110" i="137"/>
  <c r="BA110" i="137"/>
  <c r="AW110" i="137"/>
  <c r="AS110" i="137"/>
  <c r="AO110" i="137"/>
  <c r="AK110" i="137"/>
  <c r="AG110" i="137"/>
  <c r="AC110" i="137"/>
  <c r="Y110" i="137"/>
  <c r="U110" i="137"/>
  <c r="Q110" i="137"/>
  <c r="M110" i="137"/>
  <c r="BD110" i="137"/>
  <c r="AY110" i="137"/>
  <c r="AT110" i="137"/>
  <c r="AN110" i="137"/>
  <c r="AI110" i="137"/>
  <c r="AD110" i="137"/>
  <c r="X110" i="137"/>
  <c r="S110" i="137"/>
  <c r="N110" i="137"/>
  <c r="BH110" i="137"/>
  <c r="BC110" i="137"/>
  <c r="AX110" i="137"/>
  <c r="AR110" i="137"/>
  <c r="AM110" i="137"/>
  <c r="AH110" i="137"/>
  <c r="AB110" i="137"/>
  <c r="W110" i="137"/>
  <c r="R110" i="137"/>
  <c r="L110" i="137"/>
  <c r="BG110" i="137"/>
  <c r="BB110" i="137"/>
  <c r="AV110" i="137"/>
  <c r="AQ110" i="137"/>
  <c r="AL110" i="137"/>
  <c r="BF110" i="137"/>
  <c r="AZ110" i="137"/>
  <c r="AU110" i="137"/>
  <c r="AP110" i="137"/>
  <c r="AJ110" i="137"/>
  <c r="AE110" i="137"/>
  <c r="Z110" i="137"/>
  <c r="T110" i="137"/>
  <c r="O110" i="137"/>
  <c r="P110" i="137"/>
  <c r="AF110" i="137"/>
  <c r="K110" i="137"/>
  <c r="AA110" i="137"/>
  <c r="V110" i="137"/>
  <c r="K78" i="137"/>
  <c r="K71" i="137"/>
  <c r="BH20" i="137"/>
  <c r="O78" i="137"/>
  <c r="O71" i="137"/>
  <c r="BL20" i="137"/>
  <c r="BL78" i="137" s="1"/>
  <c r="S78" i="137"/>
  <c r="S71" i="137"/>
  <c r="W78" i="137"/>
  <c r="W71" i="137"/>
  <c r="AA78" i="137"/>
  <c r="AA71" i="137"/>
  <c r="AE78" i="137"/>
  <c r="AE71" i="137"/>
  <c r="AI78" i="137"/>
  <c r="AI71" i="137"/>
  <c r="AM78" i="137"/>
  <c r="AM71" i="137"/>
  <c r="AQ78" i="137"/>
  <c r="AQ71" i="137"/>
  <c r="AU78" i="137"/>
  <c r="AU71" i="137"/>
  <c r="AY78" i="137"/>
  <c r="AY71" i="137"/>
  <c r="AZ102" i="137"/>
  <c r="AV102" i="137"/>
  <c r="AR102" i="137"/>
  <c r="AN102" i="137"/>
  <c r="AJ102" i="137"/>
  <c r="AF102" i="137"/>
  <c r="AA102" i="137"/>
  <c r="W102" i="137"/>
  <c r="S102" i="137"/>
  <c r="O102" i="137"/>
  <c r="K102" i="137"/>
  <c r="G102" i="137"/>
  <c r="C102" i="137"/>
  <c r="BA102" i="137"/>
  <c r="AU102" i="137"/>
  <c r="AP102" i="137"/>
  <c r="AK102" i="137"/>
  <c r="AE102" i="137"/>
  <c r="Y102" i="137"/>
  <c r="T102" i="137"/>
  <c r="N102" i="137"/>
  <c r="I102" i="137"/>
  <c r="D102" i="137"/>
  <c r="AX102" i="137"/>
  <c r="AS102" i="137"/>
  <c r="AM102" i="137"/>
  <c r="AH102" i="137"/>
  <c r="AC102" i="137"/>
  <c r="V102" i="137"/>
  <c r="Q102" i="137"/>
  <c r="L102" i="137"/>
  <c r="F102" i="137"/>
  <c r="AT102" i="137"/>
  <c r="AI102" i="137"/>
  <c r="X102" i="137"/>
  <c r="M102" i="137"/>
  <c r="AQ102" i="137"/>
  <c r="AG102" i="137"/>
  <c r="U102" i="137"/>
  <c r="J102" i="137"/>
  <c r="AY102" i="137"/>
  <c r="AO102" i="137"/>
  <c r="AD102" i="137"/>
  <c r="R102" i="137"/>
  <c r="H102" i="137"/>
  <c r="AW102" i="137"/>
  <c r="AL102" i="137"/>
  <c r="Z102" i="137"/>
  <c r="P102" i="137"/>
  <c r="E102" i="137"/>
  <c r="C78" i="137"/>
  <c r="C71" i="137"/>
  <c r="AZ20" i="137"/>
  <c r="BC78" i="137"/>
  <c r="BC71" i="137"/>
  <c r="AY101" i="137"/>
  <c r="AU101" i="137"/>
  <c r="AQ101" i="137"/>
  <c r="AM101" i="137"/>
  <c r="AI101" i="137"/>
  <c r="AE101" i="137"/>
  <c r="Y101" i="137"/>
  <c r="U101" i="137"/>
  <c r="AX101" i="137"/>
  <c r="AS101" i="137"/>
  <c r="AN101" i="137"/>
  <c r="AH101" i="137"/>
  <c r="AC101" i="137"/>
  <c r="V101" i="137"/>
  <c r="Q101" i="137"/>
  <c r="M101" i="137"/>
  <c r="I101" i="137"/>
  <c r="E101" i="137"/>
  <c r="BA101" i="137"/>
  <c r="AV101" i="137"/>
  <c r="AP101" i="137"/>
  <c r="AK101" i="137"/>
  <c r="AF101" i="137"/>
  <c r="X101" i="137"/>
  <c r="S101" i="137"/>
  <c r="O101" i="137"/>
  <c r="K101" i="137"/>
  <c r="G101" i="137"/>
  <c r="C101" i="137"/>
  <c r="AR101" i="137"/>
  <c r="AG101" i="137"/>
  <c r="T101" i="137"/>
  <c r="L101" i="137"/>
  <c r="D101" i="137"/>
  <c r="AZ101" i="137"/>
  <c r="AO101" i="137"/>
  <c r="AD101" i="137"/>
  <c r="R101" i="137"/>
  <c r="J101" i="137"/>
  <c r="B101" i="137"/>
  <c r="AW101" i="137"/>
  <c r="AL101" i="137"/>
  <c r="Z101" i="137"/>
  <c r="P101" i="137"/>
  <c r="H101" i="137"/>
  <c r="AT101" i="137"/>
  <c r="AJ101" i="137"/>
  <c r="W101" i="137"/>
  <c r="N101" i="137"/>
  <c r="F101" i="137"/>
  <c r="B78" i="137"/>
  <c r="B71" i="137"/>
  <c r="BA105" i="137"/>
  <c r="AW105" i="137"/>
  <c r="AS105" i="137"/>
  <c r="AO105" i="137"/>
  <c r="AK105" i="137"/>
  <c r="AG105" i="137"/>
  <c r="AC105" i="137"/>
  <c r="Y105" i="137"/>
  <c r="U105" i="137"/>
  <c r="Q105" i="137"/>
  <c r="BC105" i="137"/>
  <c r="AY105" i="137"/>
  <c r="AU105" i="137"/>
  <c r="AQ105" i="137"/>
  <c r="AM105" i="137"/>
  <c r="AI105" i="137"/>
  <c r="AE105" i="137"/>
  <c r="AA105" i="137"/>
  <c r="W105" i="137"/>
  <c r="S105" i="137"/>
  <c r="O105" i="137"/>
  <c r="K105" i="137"/>
  <c r="G105" i="137"/>
  <c r="AZ105" i="137"/>
  <c r="AR105" i="137"/>
  <c r="AJ105" i="137"/>
  <c r="AB105" i="137"/>
  <c r="T105" i="137"/>
  <c r="M105" i="137"/>
  <c r="H105" i="137"/>
  <c r="AX105" i="137"/>
  <c r="AP105" i="137"/>
  <c r="AH105" i="137"/>
  <c r="Z105" i="137"/>
  <c r="R105" i="137"/>
  <c r="L105" i="137"/>
  <c r="F105" i="137"/>
  <c r="BB105" i="137"/>
  <c r="AT105" i="137"/>
  <c r="AL105" i="137"/>
  <c r="AD105" i="137"/>
  <c r="V105" i="137"/>
  <c r="N105" i="137"/>
  <c r="I105" i="137"/>
  <c r="X105" i="137"/>
  <c r="AV105" i="137"/>
  <c r="P105" i="137"/>
  <c r="AN105" i="137"/>
  <c r="J105" i="137"/>
  <c r="AF105" i="137"/>
  <c r="F78" i="137"/>
  <c r="F71" i="137"/>
  <c r="BG109" i="137"/>
  <c r="BC109" i="137"/>
  <c r="AY109" i="137"/>
  <c r="AU109" i="137"/>
  <c r="AQ109" i="137"/>
  <c r="AM109" i="137"/>
  <c r="AI109" i="137"/>
  <c r="AE109" i="137"/>
  <c r="AA109" i="137"/>
  <c r="W109" i="137"/>
  <c r="S109" i="137"/>
  <c r="O109" i="137"/>
  <c r="K109" i="137"/>
  <c r="BF109" i="137"/>
  <c r="BA109" i="137"/>
  <c r="AV109" i="137"/>
  <c r="AP109" i="137"/>
  <c r="AK109" i="137"/>
  <c r="AF109" i="137"/>
  <c r="Z109" i="137"/>
  <c r="U109" i="137"/>
  <c r="P109" i="137"/>
  <c r="J109" i="137"/>
  <c r="BE109" i="137"/>
  <c r="AZ109" i="137"/>
  <c r="AT109" i="137"/>
  <c r="AO109" i="137"/>
  <c r="AJ109" i="137"/>
  <c r="AD109" i="137"/>
  <c r="Y109" i="137"/>
  <c r="T109" i="137"/>
  <c r="N109" i="137"/>
  <c r="BB109" i="137"/>
  <c r="AW109" i="137"/>
  <c r="AR109" i="137"/>
  <c r="AL109" i="137"/>
  <c r="AG109" i="137"/>
  <c r="AB109" i="137"/>
  <c r="V109" i="137"/>
  <c r="Q109" i="137"/>
  <c r="L109" i="137"/>
  <c r="AS109" i="137"/>
  <c r="X109" i="137"/>
  <c r="AN109" i="137"/>
  <c r="R109" i="137"/>
  <c r="BD109" i="137"/>
  <c r="AH109" i="137"/>
  <c r="M109" i="137"/>
  <c r="AX109" i="137"/>
  <c r="AC109" i="137"/>
  <c r="J78" i="137"/>
  <c r="J71" i="137"/>
  <c r="BO113" i="137"/>
  <c r="BI113" i="137"/>
  <c r="BE113" i="137"/>
  <c r="BA113" i="137"/>
  <c r="AW113" i="137"/>
  <c r="AS113" i="137"/>
  <c r="AO113" i="137"/>
  <c r="AK113" i="137"/>
  <c r="AG113" i="137"/>
  <c r="AC113" i="137"/>
  <c r="Y113" i="137"/>
  <c r="U113" i="137"/>
  <c r="Q113" i="137"/>
  <c r="BH113" i="137"/>
  <c r="BD113" i="137"/>
  <c r="AZ113" i="137"/>
  <c r="AV113" i="137"/>
  <c r="AR113" i="137"/>
  <c r="AN113" i="137"/>
  <c r="AJ113" i="137"/>
  <c r="AF113" i="137"/>
  <c r="AB113" i="137"/>
  <c r="X113" i="137"/>
  <c r="T113" i="137"/>
  <c r="P113" i="137"/>
  <c r="BJ113" i="137"/>
  <c r="BF113" i="137"/>
  <c r="BB113" i="137"/>
  <c r="AX113" i="137"/>
  <c r="AT113" i="137"/>
  <c r="AP113" i="137"/>
  <c r="AL113" i="137"/>
  <c r="AH113" i="137"/>
  <c r="AD113" i="137"/>
  <c r="Z113" i="137"/>
  <c r="V113" i="137"/>
  <c r="R113" i="137"/>
  <c r="N113" i="137"/>
  <c r="AY113" i="137"/>
  <c r="AI113" i="137"/>
  <c r="S113" i="137"/>
  <c r="BK113" i="137"/>
  <c r="BK114" i="137" s="1"/>
  <c r="AU113" i="137"/>
  <c r="AE113" i="137"/>
  <c r="O113" i="137"/>
  <c r="BG113" i="137"/>
  <c r="AQ113" i="137"/>
  <c r="AA113" i="137"/>
  <c r="BC113" i="137"/>
  <c r="AM113" i="137"/>
  <c r="W113" i="137"/>
  <c r="N78" i="137"/>
  <c r="N71" i="137"/>
  <c r="R78" i="137"/>
  <c r="R71" i="137"/>
  <c r="V78" i="137"/>
  <c r="V71" i="137"/>
  <c r="Z78" i="137"/>
  <c r="Z71" i="137"/>
  <c r="AD78" i="137"/>
  <c r="AD71" i="137"/>
  <c r="AH78" i="137"/>
  <c r="AH71" i="137"/>
  <c r="AL78" i="137"/>
  <c r="AL71" i="137"/>
  <c r="AP78" i="137"/>
  <c r="AP71" i="137"/>
  <c r="AT78" i="137"/>
  <c r="AT71" i="137"/>
  <c r="AX78" i="137"/>
  <c r="AX71" i="137"/>
  <c r="B21" i="137"/>
  <c r="B28" i="137"/>
  <c r="BD107" i="137"/>
  <c r="AZ107" i="137"/>
  <c r="AV107" i="137"/>
  <c r="AR107" i="137"/>
  <c r="AN107" i="137"/>
  <c r="AJ107" i="137"/>
  <c r="AF107" i="137"/>
  <c r="AB107" i="137"/>
  <c r="X107" i="137"/>
  <c r="T107" i="137"/>
  <c r="P107" i="137"/>
  <c r="L107" i="137"/>
  <c r="H107" i="137"/>
  <c r="BB107" i="137"/>
  <c r="AX107" i="137"/>
  <c r="AT107" i="137"/>
  <c r="AP107" i="137"/>
  <c r="AL107" i="137"/>
  <c r="AH107" i="137"/>
  <c r="AD107" i="137"/>
  <c r="Z107" i="137"/>
  <c r="V107" i="137"/>
  <c r="R107" i="137"/>
  <c r="N107" i="137"/>
  <c r="J107" i="137"/>
  <c r="BC107" i="137"/>
  <c r="AU107" i="137"/>
  <c r="AM107" i="137"/>
  <c r="AE107" i="137"/>
  <c r="W107" i="137"/>
  <c r="O107" i="137"/>
  <c r="BA107" i="137"/>
  <c r="AS107" i="137"/>
  <c r="AK107" i="137"/>
  <c r="AC107" i="137"/>
  <c r="U107" i="137"/>
  <c r="M107" i="137"/>
  <c r="AY107" i="137"/>
  <c r="AQ107" i="137"/>
  <c r="AI107" i="137"/>
  <c r="AA107" i="137"/>
  <c r="S107" i="137"/>
  <c r="K107" i="137"/>
  <c r="BE107" i="137"/>
  <c r="AW107" i="137"/>
  <c r="AO107" i="137"/>
  <c r="AG107" i="137"/>
  <c r="Y107" i="137"/>
  <c r="Q107" i="137"/>
  <c r="I107" i="137"/>
  <c r="H78" i="137"/>
  <c r="H71" i="137"/>
  <c r="BI111" i="137"/>
  <c r="BE111" i="137"/>
  <c r="BA111" i="137"/>
  <c r="AW111" i="137"/>
  <c r="AS111" i="137"/>
  <c r="AO111" i="137"/>
  <c r="BO111" i="137"/>
  <c r="BG111" i="137"/>
  <c r="BC111" i="137"/>
  <c r="AY111" i="137"/>
  <c r="AU111" i="137"/>
  <c r="AQ111" i="137"/>
  <c r="AM111" i="137"/>
  <c r="AI111" i="137"/>
  <c r="AE111" i="137"/>
  <c r="AA111" i="137"/>
  <c r="W111" i="137"/>
  <c r="S111" i="137"/>
  <c r="O111" i="137"/>
  <c r="BB111" i="137"/>
  <c r="AT111" i="137"/>
  <c r="AL111" i="137"/>
  <c r="AG111" i="137"/>
  <c r="AB111" i="137"/>
  <c r="V111" i="137"/>
  <c r="Q111" i="137"/>
  <c r="L111" i="137"/>
  <c r="BH111" i="137"/>
  <c r="AZ111" i="137"/>
  <c r="AR111" i="137"/>
  <c r="AK111" i="137"/>
  <c r="AF111" i="137"/>
  <c r="Z111" i="137"/>
  <c r="U111" i="137"/>
  <c r="P111" i="137"/>
  <c r="BF111" i="137"/>
  <c r="AX111" i="137"/>
  <c r="AP111" i="137"/>
  <c r="AJ111" i="137"/>
  <c r="AD111" i="137"/>
  <c r="Y111" i="137"/>
  <c r="T111" i="137"/>
  <c r="N111" i="137"/>
  <c r="BD111" i="137"/>
  <c r="AV111" i="137"/>
  <c r="AN111" i="137"/>
  <c r="AH111" i="137"/>
  <c r="AC111" i="137"/>
  <c r="X111" i="137"/>
  <c r="R111" i="137"/>
  <c r="M111" i="137"/>
  <c r="L78" i="137"/>
  <c r="L71" i="137"/>
  <c r="P78" i="137"/>
  <c r="P71" i="137"/>
  <c r="T78" i="137"/>
  <c r="T71" i="137"/>
  <c r="X78" i="137"/>
  <c r="X71" i="137"/>
  <c r="AB78" i="137"/>
  <c r="AB71" i="137"/>
  <c r="AF78" i="137"/>
  <c r="AF71" i="137"/>
  <c r="AJ78" i="137"/>
  <c r="AJ71" i="137"/>
  <c r="AN78" i="137"/>
  <c r="AN71" i="137"/>
  <c r="AR78" i="137"/>
  <c r="AR71" i="137"/>
  <c r="AV78" i="137"/>
  <c r="AV71" i="137"/>
  <c r="BL54" i="137"/>
  <c r="BB104" i="137"/>
  <c r="AX104" i="137"/>
  <c r="AT104" i="137"/>
  <c r="AP104" i="137"/>
  <c r="AL104" i="137"/>
  <c r="AH104" i="137"/>
  <c r="AD104" i="137"/>
  <c r="Z104" i="137"/>
  <c r="V104" i="137"/>
  <c r="R104" i="137"/>
  <c r="N104" i="137"/>
  <c r="J104" i="137"/>
  <c r="F104" i="137"/>
  <c r="BA104" i="137"/>
  <c r="AV104" i="137"/>
  <c r="AQ104" i="137"/>
  <c r="AK104" i="137"/>
  <c r="AF104" i="137"/>
  <c r="AA104" i="137"/>
  <c r="U104" i="137"/>
  <c r="P104" i="137"/>
  <c r="K104" i="137"/>
  <c r="E104" i="137"/>
  <c r="AZ104" i="137"/>
  <c r="AU104" i="137"/>
  <c r="AO104" i="137"/>
  <c r="AJ104" i="137"/>
  <c r="AE104" i="137"/>
  <c r="Y104" i="137"/>
  <c r="T104" i="137"/>
  <c r="O104" i="137"/>
  <c r="I104" i="137"/>
  <c r="AW104" i="137"/>
  <c r="AR104" i="137"/>
  <c r="AM104" i="137"/>
  <c r="AG104" i="137"/>
  <c r="AB104" i="137"/>
  <c r="W104" i="137"/>
  <c r="Q104" i="137"/>
  <c r="L104" i="137"/>
  <c r="G104" i="137"/>
  <c r="AY104" i="137"/>
  <c r="AC104" i="137"/>
  <c r="H104" i="137"/>
  <c r="AS104" i="137"/>
  <c r="X104" i="137"/>
  <c r="AN104" i="137"/>
  <c r="S104" i="137"/>
  <c r="AI104" i="137"/>
  <c r="M104" i="137"/>
  <c r="E71" i="137"/>
  <c r="E78" i="137"/>
  <c r="BE108" i="137"/>
  <c r="BA108" i="137"/>
  <c r="AW108" i="137"/>
  <c r="AS108" i="137"/>
  <c r="AO108" i="137"/>
  <c r="BC108" i="137"/>
  <c r="AX108" i="137"/>
  <c r="AR108" i="137"/>
  <c r="BB108" i="137"/>
  <c r="AV108" i="137"/>
  <c r="AQ108" i="137"/>
  <c r="AL108" i="137"/>
  <c r="AH108" i="137"/>
  <c r="AD108" i="137"/>
  <c r="Z108" i="137"/>
  <c r="V108" i="137"/>
  <c r="R108" i="137"/>
  <c r="N108" i="137"/>
  <c r="J108" i="137"/>
  <c r="BD108" i="137"/>
  <c r="AY108" i="137"/>
  <c r="AT108" i="137"/>
  <c r="AN108" i="137"/>
  <c r="AJ108" i="137"/>
  <c r="AF108" i="137"/>
  <c r="AB108" i="137"/>
  <c r="X108" i="137"/>
  <c r="T108" i="137"/>
  <c r="P108" i="137"/>
  <c r="L108" i="137"/>
  <c r="AZ108" i="137"/>
  <c r="AK108" i="137"/>
  <c r="AC108" i="137"/>
  <c r="U108" i="137"/>
  <c r="M108" i="137"/>
  <c r="AU108" i="137"/>
  <c r="AI108" i="137"/>
  <c r="AA108" i="137"/>
  <c r="S108" i="137"/>
  <c r="K108" i="137"/>
  <c r="AP108" i="137"/>
  <c r="AG108" i="137"/>
  <c r="Y108" i="137"/>
  <c r="Q108" i="137"/>
  <c r="I108" i="137"/>
  <c r="BF108" i="137"/>
  <c r="AM108" i="137"/>
  <c r="AE108" i="137"/>
  <c r="W108" i="137"/>
  <c r="O108" i="137"/>
  <c r="I78" i="137"/>
  <c r="I71" i="137"/>
  <c r="BJ112" i="137"/>
  <c r="BF112" i="137"/>
  <c r="BB112" i="137"/>
  <c r="AX112" i="137"/>
  <c r="AT112" i="137"/>
  <c r="AP112" i="137"/>
  <c r="AL112" i="137"/>
  <c r="AH112" i="137"/>
  <c r="AD112" i="137"/>
  <c r="Z112" i="137"/>
  <c r="V112" i="137"/>
  <c r="R112" i="137"/>
  <c r="N112" i="137"/>
  <c r="BH112" i="137"/>
  <c r="BD112" i="137"/>
  <c r="AZ112" i="137"/>
  <c r="AV112" i="137"/>
  <c r="AR112" i="137"/>
  <c r="AN112" i="137"/>
  <c r="AJ112" i="137"/>
  <c r="AF112" i="137"/>
  <c r="AB112" i="137"/>
  <c r="X112" i="137"/>
  <c r="T112" i="137"/>
  <c r="P112" i="137"/>
  <c r="BG112" i="137"/>
  <c r="AY112" i="137"/>
  <c r="AQ112" i="137"/>
  <c r="AI112" i="137"/>
  <c r="AA112" i="137"/>
  <c r="S112" i="137"/>
  <c r="BE112" i="137"/>
  <c r="AW112" i="137"/>
  <c r="AO112" i="137"/>
  <c r="AG112" i="137"/>
  <c r="Y112" i="137"/>
  <c r="Q112" i="137"/>
  <c r="BC112" i="137"/>
  <c r="AU112" i="137"/>
  <c r="AM112" i="137"/>
  <c r="AE112" i="137"/>
  <c r="W112" i="137"/>
  <c r="O112" i="137"/>
  <c r="BI112" i="137"/>
  <c r="BA112" i="137"/>
  <c r="AS112" i="137"/>
  <c r="AK112" i="137"/>
  <c r="AC112" i="137"/>
  <c r="U112" i="137"/>
  <c r="M112" i="137"/>
  <c r="M71" i="137"/>
  <c r="M78" i="137"/>
  <c r="Q78" i="137"/>
  <c r="Q71" i="137"/>
  <c r="U71" i="137"/>
  <c r="U78" i="137"/>
  <c r="Y78" i="137"/>
  <c r="Y71" i="137"/>
  <c r="AC71" i="137"/>
  <c r="AC78" i="137"/>
  <c r="AG78" i="137"/>
  <c r="AG71" i="137"/>
  <c r="AK71" i="137"/>
  <c r="AK78" i="137"/>
  <c r="AO78" i="137"/>
  <c r="AO71" i="137"/>
  <c r="AS71" i="137"/>
  <c r="AS78" i="137"/>
  <c r="AW78" i="137"/>
  <c r="AW71" i="137"/>
  <c r="BE20" i="137"/>
  <c r="BI20" i="137"/>
  <c r="Q15" i="136"/>
  <c r="R11" i="136" s="1"/>
  <c r="BH78" i="136"/>
  <c r="BH71" i="136"/>
  <c r="AY78" i="136"/>
  <c r="AY71" i="136"/>
  <c r="BC78" i="136"/>
  <c r="BC71" i="136"/>
  <c r="BG78" i="136"/>
  <c r="BG71" i="136"/>
  <c r="AZ71" i="136"/>
  <c r="AZ78" i="136"/>
  <c r="P16" i="136"/>
  <c r="BC107" i="136"/>
  <c r="AY107" i="136"/>
  <c r="AU107" i="136"/>
  <c r="AQ107" i="136"/>
  <c r="AM107" i="136"/>
  <c r="AI107" i="136"/>
  <c r="AE107" i="136"/>
  <c r="AA107" i="136"/>
  <c r="W107" i="136"/>
  <c r="S107" i="136"/>
  <c r="O107" i="136"/>
  <c r="K107" i="136"/>
  <c r="BB107" i="136"/>
  <c r="AW107" i="136"/>
  <c r="AR107" i="136"/>
  <c r="AL107" i="136"/>
  <c r="AG107" i="136"/>
  <c r="AB107" i="136"/>
  <c r="V107" i="136"/>
  <c r="Q107" i="136"/>
  <c r="L107" i="136"/>
  <c r="BA107" i="136"/>
  <c r="AV107" i="136"/>
  <c r="AP107" i="136"/>
  <c r="AK107" i="136"/>
  <c r="AF107" i="136"/>
  <c r="Z107" i="136"/>
  <c r="U107" i="136"/>
  <c r="P107" i="136"/>
  <c r="J107" i="136"/>
  <c r="BE107" i="136"/>
  <c r="AZ107" i="136"/>
  <c r="AT107" i="136"/>
  <c r="AO107" i="136"/>
  <c r="AJ107" i="136"/>
  <c r="AD107" i="136"/>
  <c r="Y107" i="136"/>
  <c r="T107" i="136"/>
  <c r="N107" i="136"/>
  <c r="I107" i="136"/>
  <c r="BD107" i="136"/>
  <c r="AX107" i="136"/>
  <c r="AS107" i="136"/>
  <c r="AN107" i="136"/>
  <c r="AH107" i="136"/>
  <c r="AC107" i="136"/>
  <c r="X107" i="136"/>
  <c r="R107" i="136"/>
  <c r="M107" i="136"/>
  <c r="H107" i="136"/>
  <c r="H71" i="136"/>
  <c r="H78" i="136"/>
  <c r="BE20" i="136"/>
  <c r="BF111" i="136"/>
  <c r="BB111" i="136"/>
  <c r="AX111" i="136"/>
  <c r="AT111" i="136"/>
  <c r="AP111" i="136"/>
  <c r="AL111" i="136"/>
  <c r="AH111" i="136"/>
  <c r="AD111" i="136"/>
  <c r="Z111" i="136"/>
  <c r="V111" i="136"/>
  <c r="R111" i="136"/>
  <c r="N111" i="136"/>
  <c r="BI111" i="136"/>
  <c r="BE111" i="136"/>
  <c r="BA111" i="136"/>
  <c r="AW111" i="136"/>
  <c r="AS111" i="136"/>
  <c r="AO111" i="136"/>
  <c r="AK111" i="136"/>
  <c r="AG111" i="136"/>
  <c r="AC111" i="136"/>
  <c r="Y111" i="136"/>
  <c r="U111" i="136"/>
  <c r="Q111" i="136"/>
  <c r="M111" i="136"/>
  <c r="BO111" i="136"/>
  <c r="BC111" i="136"/>
  <c r="AU111" i="136"/>
  <c r="AM111" i="136"/>
  <c r="AE111" i="136"/>
  <c r="W111" i="136"/>
  <c r="O111" i="136"/>
  <c r="BG111" i="136"/>
  <c r="AV111" i="136"/>
  <c r="AJ111" i="136"/>
  <c r="AA111" i="136"/>
  <c r="P111" i="136"/>
  <c r="BD111" i="136"/>
  <c r="AR111" i="136"/>
  <c r="AI111" i="136"/>
  <c r="X111" i="136"/>
  <c r="L111" i="136"/>
  <c r="AZ111" i="136"/>
  <c r="AQ111" i="136"/>
  <c r="AF111" i="136"/>
  <c r="T111" i="136"/>
  <c r="BH111" i="136"/>
  <c r="AY111" i="136"/>
  <c r="AN111" i="136"/>
  <c r="AB111" i="136"/>
  <c r="S111" i="136"/>
  <c r="L78" i="136"/>
  <c r="L71" i="136"/>
  <c r="BI20" i="136"/>
  <c r="P71" i="136"/>
  <c r="P78" i="136"/>
  <c r="T71" i="136"/>
  <c r="T78" i="136"/>
  <c r="X71" i="136"/>
  <c r="X78" i="136"/>
  <c r="AB78" i="136"/>
  <c r="AB71" i="136"/>
  <c r="AF71" i="136"/>
  <c r="AF78" i="136"/>
  <c r="AJ71" i="136"/>
  <c r="AJ78" i="136"/>
  <c r="AN71" i="136"/>
  <c r="AN78" i="136"/>
  <c r="AR78" i="136"/>
  <c r="AR71" i="136"/>
  <c r="AV71" i="136"/>
  <c r="AV78" i="136"/>
  <c r="BD71" i="136"/>
  <c r="BD78" i="136"/>
  <c r="AY102" i="136"/>
  <c r="AU102" i="136"/>
  <c r="AQ102" i="136"/>
  <c r="AM102" i="136"/>
  <c r="AI102" i="136"/>
  <c r="AE102" i="136"/>
  <c r="Z102" i="136"/>
  <c r="V102" i="136"/>
  <c r="R102" i="136"/>
  <c r="N102" i="136"/>
  <c r="J102" i="136"/>
  <c r="F102" i="136"/>
  <c r="AX102" i="136"/>
  <c r="AS102" i="136"/>
  <c r="AN102" i="136"/>
  <c r="AH102" i="136"/>
  <c r="AC102" i="136"/>
  <c r="W102" i="136"/>
  <c r="Q102" i="136"/>
  <c r="L102" i="136"/>
  <c r="G102" i="136"/>
  <c r="AW102" i="136"/>
  <c r="AR102" i="136"/>
  <c r="AL102" i="136"/>
  <c r="AG102" i="136"/>
  <c r="AA102" i="136"/>
  <c r="U102" i="136"/>
  <c r="P102" i="136"/>
  <c r="K102" i="136"/>
  <c r="E102" i="136"/>
  <c r="BA102" i="136"/>
  <c r="AV102" i="136"/>
  <c r="AP102" i="136"/>
  <c r="AK102" i="136"/>
  <c r="AF102" i="136"/>
  <c r="Y102" i="136"/>
  <c r="T102" i="136"/>
  <c r="O102" i="136"/>
  <c r="I102" i="136"/>
  <c r="D102" i="136"/>
  <c r="AZ102" i="136"/>
  <c r="AT102" i="136"/>
  <c r="AO102" i="136"/>
  <c r="AJ102" i="136"/>
  <c r="AD102" i="136"/>
  <c r="X102" i="136"/>
  <c r="S102" i="136"/>
  <c r="M102" i="136"/>
  <c r="H102" i="136"/>
  <c r="C102" i="136"/>
  <c r="C78" i="136"/>
  <c r="C71" i="136"/>
  <c r="BO106" i="136"/>
  <c r="BB106" i="136"/>
  <c r="AX106" i="136"/>
  <c r="AT106" i="136"/>
  <c r="AP106" i="136"/>
  <c r="AL106" i="136"/>
  <c r="AH106" i="136"/>
  <c r="AD106" i="136"/>
  <c r="Z106" i="136"/>
  <c r="V106" i="136"/>
  <c r="R106" i="136"/>
  <c r="N106" i="136"/>
  <c r="J106" i="136"/>
  <c r="AZ106" i="136"/>
  <c r="AU106" i="136"/>
  <c r="AO106" i="136"/>
  <c r="AJ106" i="136"/>
  <c r="AE106" i="136"/>
  <c r="Y106" i="136"/>
  <c r="T106" i="136"/>
  <c r="O106" i="136"/>
  <c r="I106" i="136"/>
  <c r="BD106" i="136"/>
  <c r="AY106" i="136"/>
  <c r="AS106" i="136"/>
  <c r="AN106" i="136"/>
  <c r="AI106" i="136"/>
  <c r="AC106" i="136"/>
  <c r="X106" i="136"/>
  <c r="S106" i="136"/>
  <c r="M106" i="136"/>
  <c r="H106" i="136"/>
  <c r="BC106" i="136"/>
  <c r="AW106" i="136"/>
  <c r="AR106" i="136"/>
  <c r="AM106" i="136"/>
  <c r="AG106" i="136"/>
  <c r="AB106" i="136"/>
  <c r="W106" i="136"/>
  <c r="Q106" i="136"/>
  <c r="L106" i="136"/>
  <c r="G106" i="136"/>
  <c r="BA106" i="136"/>
  <c r="AV106" i="136"/>
  <c r="AQ106" i="136"/>
  <c r="AK106" i="136"/>
  <c r="AF106" i="136"/>
  <c r="AA106" i="136"/>
  <c r="U106" i="136"/>
  <c r="P106" i="136"/>
  <c r="K106" i="136"/>
  <c r="G78" i="136"/>
  <c r="G71" i="136"/>
  <c r="BH110" i="136"/>
  <c r="BD110" i="136"/>
  <c r="AZ110" i="136"/>
  <c r="AV110" i="136"/>
  <c r="AR110" i="136"/>
  <c r="AN110" i="136"/>
  <c r="AJ110" i="136"/>
  <c r="AF110" i="136"/>
  <c r="AB110" i="136"/>
  <c r="X110" i="136"/>
  <c r="T110" i="136"/>
  <c r="P110" i="136"/>
  <c r="L110" i="136"/>
  <c r="BG110" i="136"/>
  <c r="BC110" i="136"/>
  <c r="AY110" i="136"/>
  <c r="AU110" i="136"/>
  <c r="AQ110" i="136"/>
  <c r="AM110" i="136"/>
  <c r="AI110" i="136"/>
  <c r="AE110" i="136"/>
  <c r="AA110" i="136"/>
  <c r="W110" i="136"/>
  <c r="S110" i="136"/>
  <c r="O110" i="136"/>
  <c r="K110" i="136"/>
  <c r="BE110" i="136"/>
  <c r="AW110" i="136"/>
  <c r="AO110" i="136"/>
  <c r="AG110" i="136"/>
  <c r="Y110" i="136"/>
  <c r="Q110" i="136"/>
  <c r="BB110" i="136"/>
  <c r="AS110" i="136"/>
  <c r="AH110" i="136"/>
  <c r="V110" i="136"/>
  <c r="M110" i="136"/>
  <c r="BA110" i="136"/>
  <c r="AP110" i="136"/>
  <c r="AD110" i="136"/>
  <c r="U110" i="136"/>
  <c r="AX110" i="136"/>
  <c r="AL110" i="136"/>
  <c r="AC110" i="136"/>
  <c r="R110" i="136"/>
  <c r="BF110" i="136"/>
  <c r="AT110" i="136"/>
  <c r="AK110" i="136"/>
  <c r="Z110" i="136"/>
  <c r="N110" i="136"/>
  <c r="K78" i="136"/>
  <c r="K71" i="136"/>
  <c r="O78" i="136"/>
  <c r="O71" i="136"/>
  <c r="S78" i="136"/>
  <c r="S71" i="136"/>
  <c r="W78" i="136"/>
  <c r="W71" i="136"/>
  <c r="AA78" i="136"/>
  <c r="AA71" i="136"/>
  <c r="AE78" i="136"/>
  <c r="AE71" i="136"/>
  <c r="AI78" i="136"/>
  <c r="AI71" i="136"/>
  <c r="AM78" i="136"/>
  <c r="AM71" i="136"/>
  <c r="AQ78" i="136"/>
  <c r="AQ71" i="136"/>
  <c r="AU78" i="136"/>
  <c r="AU71" i="136"/>
  <c r="BL54" i="136"/>
  <c r="AZ104" i="136"/>
  <c r="AV104" i="136"/>
  <c r="AR104" i="136"/>
  <c r="AN104" i="136"/>
  <c r="AJ104" i="136"/>
  <c r="AF104" i="136"/>
  <c r="AB104" i="136"/>
  <c r="X104" i="136"/>
  <c r="T104" i="136"/>
  <c r="P104" i="136"/>
  <c r="L104" i="136"/>
  <c r="H104" i="136"/>
  <c r="AY104" i="136"/>
  <c r="AU104" i="136"/>
  <c r="AQ104" i="136"/>
  <c r="AM104" i="136"/>
  <c r="AI104" i="136"/>
  <c r="AE104" i="136"/>
  <c r="AA104" i="136"/>
  <c r="W104" i="136"/>
  <c r="S104" i="136"/>
  <c r="O104" i="136"/>
  <c r="K104" i="136"/>
  <c r="G104" i="136"/>
  <c r="BB104" i="136"/>
  <c r="BA104" i="136"/>
  <c r="AW104" i="136"/>
  <c r="AS104" i="136"/>
  <c r="AO104" i="136"/>
  <c r="AK104" i="136"/>
  <c r="AG104" i="136"/>
  <c r="AC104" i="136"/>
  <c r="Y104" i="136"/>
  <c r="U104" i="136"/>
  <c r="Q104" i="136"/>
  <c r="M104" i="136"/>
  <c r="I104" i="136"/>
  <c r="E104" i="136"/>
  <c r="AP104" i="136"/>
  <c r="Z104" i="136"/>
  <c r="J104" i="136"/>
  <c r="AL104" i="136"/>
  <c r="V104" i="136"/>
  <c r="F104" i="136"/>
  <c r="AX104" i="136"/>
  <c r="AH104" i="136"/>
  <c r="R104" i="136"/>
  <c r="AT104" i="136"/>
  <c r="AD104" i="136"/>
  <c r="N104" i="136"/>
  <c r="E78" i="136"/>
  <c r="E71" i="136"/>
  <c r="BD108" i="136"/>
  <c r="AZ108" i="136"/>
  <c r="AV108" i="136"/>
  <c r="AR108" i="136"/>
  <c r="BC108" i="136"/>
  <c r="AY108" i="136"/>
  <c r="BA108" i="136"/>
  <c r="AT108" i="136"/>
  <c r="AO108" i="136"/>
  <c r="AK108" i="136"/>
  <c r="AG108" i="136"/>
  <c r="AC108" i="136"/>
  <c r="Y108" i="136"/>
  <c r="U108" i="136"/>
  <c r="Q108" i="136"/>
  <c r="M108" i="136"/>
  <c r="I108" i="136"/>
  <c r="BF108" i="136"/>
  <c r="AW108" i="136"/>
  <c r="AP108" i="136"/>
  <c r="AJ108" i="136"/>
  <c r="AE108" i="136"/>
  <c r="Z108" i="136"/>
  <c r="T108" i="136"/>
  <c r="O108" i="136"/>
  <c r="J108" i="136"/>
  <c r="BE108" i="136"/>
  <c r="AU108" i="136"/>
  <c r="AN108" i="136"/>
  <c r="AI108" i="136"/>
  <c r="AD108" i="136"/>
  <c r="X108" i="136"/>
  <c r="S108" i="136"/>
  <c r="N108" i="136"/>
  <c r="BB108" i="136"/>
  <c r="AS108" i="136"/>
  <c r="AM108" i="136"/>
  <c r="AH108" i="136"/>
  <c r="AB108" i="136"/>
  <c r="W108" i="136"/>
  <c r="R108" i="136"/>
  <c r="L108" i="136"/>
  <c r="AX108" i="136"/>
  <c r="AQ108" i="136"/>
  <c r="AL108" i="136"/>
  <c r="AF108" i="136"/>
  <c r="AA108" i="136"/>
  <c r="V108" i="136"/>
  <c r="P108" i="136"/>
  <c r="K108" i="136"/>
  <c r="I78" i="136"/>
  <c r="I71" i="136"/>
  <c r="BG112" i="136"/>
  <c r="BC112" i="136"/>
  <c r="AY112" i="136"/>
  <c r="AU112" i="136"/>
  <c r="AQ112" i="136"/>
  <c r="AM112" i="136"/>
  <c r="AI112" i="136"/>
  <c r="AE112" i="136"/>
  <c r="AA112" i="136"/>
  <c r="W112" i="136"/>
  <c r="S112" i="136"/>
  <c r="O112" i="136"/>
  <c r="BJ112" i="136"/>
  <c r="BF112" i="136"/>
  <c r="BB112" i="136"/>
  <c r="AX112" i="136"/>
  <c r="AT112" i="136"/>
  <c r="AP112" i="136"/>
  <c r="AL112" i="136"/>
  <c r="AH112" i="136"/>
  <c r="AD112" i="136"/>
  <c r="Z112" i="136"/>
  <c r="V112" i="136"/>
  <c r="R112" i="136"/>
  <c r="N112" i="136"/>
  <c r="BH112" i="136"/>
  <c r="AZ112" i="136"/>
  <c r="AR112" i="136"/>
  <c r="AJ112" i="136"/>
  <c r="AB112" i="136"/>
  <c r="T112" i="136"/>
  <c r="BI112" i="136"/>
  <c r="AW112" i="136"/>
  <c r="AN112" i="136"/>
  <c r="AC112" i="136"/>
  <c r="Q112" i="136"/>
  <c r="BE112" i="136"/>
  <c r="AV112" i="136"/>
  <c r="AK112" i="136"/>
  <c r="Y112" i="136"/>
  <c r="P112" i="136"/>
  <c r="BD112" i="136"/>
  <c r="AS112" i="136"/>
  <c r="AG112" i="136"/>
  <c r="X112" i="136"/>
  <c r="M112" i="136"/>
  <c r="BA112" i="136"/>
  <c r="AO112" i="136"/>
  <c r="AF112" i="136"/>
  <c r="U112" i="136"/>
  <c r="M78" i="136"/>
  <c r="M71" i="136"/>
  <c r="Q78" i="136"/>
  <c r="Q71" i="136"/>
  <c r="U78" i="136"/>
  <c r="U71" i="136"/>
  <c r="Y78" i="136"/>
  <c r="Y71" i="136"/>
  <c r="AC78" i="136"/>
  <c r="AC71" i="136"/>
  <c r="AG78" i="136"/>
  <c r="AG71" i="136"/>
  <c r="AK78" i="136"/>
  <c r="AK71" i="136"/>
  <c r="AO78" i="136"/>
  <c r="AO71" i="136"/>
  <c r="AS78" i="136"/>
  <c r="AS71" i="136"/>
  <c r="AW78" i="136"/>
  <c r="AW71" i="136"/>
  <c r="AX101" i="136"/>
  <c r="AT101" i="136"/>
  <c r="AP101" i="136"/>
  <c r="AL101" i="136"/>
  <c r="AH101" i="136"/>
  <c r="AD101" i="136"/>
  <c r="X101" i="136"/>
  <c r="T101" i="136"/>
  <c r="P101" i="136"/>
  <c r="L101" i="136"/>
  <c r="H101" i="136"/>
  <c r="D101" i="136"/>
  <c r="BA101" i="136"/>
  <c r="AV101" i="136"/>
  <c r="AQ101" i="136"/>
  <c r="AK101" i="136"/>
  <c r="AF101" i="136"/>
  <c r="Y101" i="136"/>
  <c r="S101" i="136"/>
  <c r="N101" i="136"/>
  <c r="I101" i="136"/>
  <c r="C101" i="136"/>
  <c r="AZ101" i="136"/>
  <c r="AU101" i="136"/>
  <c r="AO101" i="136"/>
  <c r="AJ101" i="136"/>
  <c r="AE101" i="136"/>
  <c r="W101" i="136"/>
  <c r="R101" i="136"/>
  <c r="M101" i="136"/>
  <c r="G101" i="136"/>
  <c r="B101" i="136"/>
  <c r="AY101" i="136"/>
  <c r="AS101" i="136"/>
  <c r="AN101" i="136"/>
  <c r="AI101" i="136"/>
  <c r="AC101" i="136"/>
  <c r="V101" i="136"/>
  <c r="Q101" i="136"/>
  <c r="K101" i="136"/>
  <c r="F101" i="136"/>
  <c r="AW101" i="136"/>
  <c r="AR101" i="136"/>
  <c r="AM101" i="136"/>
  <c r="AG101" i="136"/>
  <c r="Z101" i="136"/>
  <c r="U101" i="136"/>
  <c r="O101" i="136"/>
  <c r="J101" i="136"/>
  <c r="E101" i="136"/>
  <c r="B71" i="136"/>
  <c r="B78" i="136"/>
  <c r="AZ105" i="136"/>
  <c r="AV105" i="136"/>
  <c r="AR105" i="136"/>
  <c r="AN105" i="136"/>
  <c r="AJ105" i="136"/>
  <c r="AF105" i="136"/>
  <c r="AB105" i="136"/>
  <c r="X105" i="136"/>
  <c r="T105" i="136"/>
  <c r="BB105" i="136"/>
  <c r="AW105" i="136"/>
  <c r="AQ105" i="136"/>
  <c r="AL105" i="136"/>
  <c r="AG105" i="136"/>
  <c r="AA105" i="136"/>
  <c r="V105" i="136"/>
  <c r="Q105" i="136"/>
  <c r="M105" i="136"/>
  <c r="I105" i="136"/>
  <c r="BA105" i="136"/>
  <c r="AU105" i="136"/>
  <c r="AP105" i="136"/>
  <c r="AK105" i="136"/>
  <c r="AE105" i="136"/>
  <c r="Z105" i="136"/>
  <c r="U105" i="136"/>
  <c r="P105" i="136"/>
  <c r="L105" i="136"/>
  <c r="H105" i="136"/>
  <c r="AY105" i="136"/>
  <c r="AT105" i="136"/>
  <c r="AO105" i="136"/>
  <c r="AI105" i="136"/>
  <c r="AD105" i="136"/>
  <c r="Y105" i="136"/>
  <c r="S105" i="136"/>
  <c r="O105" i="136"/>
  <c r="K105" i="136"/>
  <c r="G105" i="136"/>
  <c r="BC105" i="136"/>
  <c r="AX105" i="136"/>
  <c r="AS105" i="136"/>
  <c r="AM105" i="136"/>
  <c r="AH105" i="136"/>
  <c r="AC105" i="136"/>
  <c r="W105" i="136"/>
  <c r="R105" i="136"/>
  <c r="N105" i="136"/>
  <c r="J105" i="136"/>
  <c r="F105" i="136"/>
  <c r="F78" i="136"/>
  <c r="F71" i="136"/>
  <c r="BF109" i="136"/>
  <c r="BB109" i="136"/>
  <c r="AX109" i="136"/>
  <c r="AT109" i="136"/>
  <c r="AP109" i="136"/>
  <c r="AL109" i="136"/>
  <c r="AH109" i="136"/>
  <c r="AD109" i="136"/>
  <c r="Z109" i="136"/>
  <c r="V109" i="136"/>
  <c r="R109" i="136"/>
  <c r="N109" i="136"/>
  <c r="J109" i="136"/>
  <c r="BE109" i="136"/>
  <c r="BA109" i="136"/>
  <c r="AW109" i="136"/>
  <c r="AS109" i="136"/>
  <c r="AO109" i="136"/>
  <c r="AK109" i="136"/>
  <c r="AG109" i="136"/>
  <c r="AC109" i="136"/>
  <c r="Y109" i="136"/>
  <c r="U109" i="136"/>
  <c r="Q109" i="136"/>
  <c r="M109" i="136"/>
  <c r="BG109" i="136"/>
  <c r="AY109" i="136"/>
  <c r="AQ109" i="136"/>
  <c r="AI109" i="136"/>
  <c r="AA109" i="136"/>
  <c r="S109" i="136"/>
  <c r="K109" i="136"/>
  <c r="AZ109" i="136"/>
  <c r="AN109" i="136"/>
  <c r="AE109" i="136"/>
  <c r="T109" i="136"/>
  <c r="AV109" i="136"/>
  <c r="AM109" i="136"/>
  <c r="AB109" i="136"/>
  <c r="P109" i="136"/>
  <c r="BD109" i="136"/>
  <c r="AU109" i="136"/>
  <c r="AJ109" i="136"/>
  <c r="X109" i="136"/>
  <c r="O109" i="136"/>
  <c r="BC109" i="136"/>
  <c r="AR109" i="136"/>
  <c r="AF109" i="136"/>
  <c r="W109" i="136"/>
  <c r="L109" i="136"/>
  <c r="J78" i="136"/>
  <c r="J71" i="136"/>
  <c r="BO113" i="136"/>
  <c r="BI113" i="136"/>
  <c r="BE113" i="136"/>
  <c r="BA113" i="136"/>
  <c r="AW113" i="136"/>
  <c r="AS113" i="136"/>
  <c r="AO113" i="136"/>
  <c r="AK113" i="136"/>
  <c r="AG113" i="136"/>
  <c r="AC113" i="136"/>
  <c r="Y113" i="136"/>
  <c r="U113" i="136"/>
  <c r="Q113" i="136"/>
  <c r="BH113" i="136"/>
  <c r="BD113" i="136"/>
  <c r="AZ113" i="136"/>
  <c r="AV113" i="136"/>
  <c r="AR113" i="136"/>
  <c r="AN113" i="136"/>
  <c r="AJ113" i="136"/>
  <c r="AF113" i="136"/>
  <c r="AB113" i="136"/>
  <c r="X113" i="136"/>
  <c r="T113" i="136"/>
  <c r="P113" i="136"/>
  <c r="BK113" i="136"/>
  <c r="BK114" i="136" s="1"/>
  <c r="BC113" i="136"/>
  <c r="BJ113" i="136"/>
  <c r="BB113" i="136"/>
  <c r="BF113" i="136"/>
  <c r="AX113" i="136"/>
  <c r="AP113" i="136"/>
  <c r="AH113" i="136"/>
  <c r="Z113" i="136"/>
  <c r="R113" i="136"/>
  <c r="BG113" i="136"/>
  <c r="AQ113" i="136"/>
  <c r="AE113" i="136"/>
  <c r="V113" i="136"/>
  <c r="AY113" i="136"/>
  <c r="AM113" i="136"/>
  <c r="AD113" i="136"/>
  <c r="S113" i="136"/>
  <c r="AU113" i="136"/>
  <c r="AL113" i="136"/>
  <c r="AA113" i="136"/>
  <c r="O113" i="136"/>
  <c r="AT113" i="136"/>
  <c r="AI113" i="136"/>
  <c r="W113" i="136"/>
  <c r="N113" i="136"/>
  <c r="N78" i="136"/>
  <c r="N71" i="136"/>
  <c r="R71" i="136"/>
  <c r="R78" i="136"/>
  <c r="V78" i="136"/>
  <c r="V71" i="136"/>
  <c r="Z78" i="136"/>
  <c r="Z71" i="136"/>
  <c r="AD78" i="136"/>
  <c r="AD71" i="136"/>
  <c r="AH71" i="136"/>
  <c r="AH78" i="136"/>
  <c r="AL78" i="136"/>
  <c r="AL71" i="136"/>
  <c r="AP78" i="136"/>
  <c r="AP71" i="136"/>
  <c r="AT78" i="136"/>
  <c r="AT71" i="136"/>
  <c r="AX71" i="136"/>
  <c r="AX78" i="136"/>
  <c r="BB20" i="136"/>
  <c r="BF20" i="136"/>
  <c r="BJ20" i="136"/>
  <c r="B21" i="136"/>
  <c r="B28" i="136"/>
  <c r="P16" i="134"/>
  <c r="P15" i="134"/>
  <c r="Q11" i="134" s="1"/>
  <c r="BD78" i="134"/>
  <c r="BD71" i="134"/>
  <c r="BH78" i="134"/>
  <c r="BH71" i="134"/>
  <c r="AZ78" i="134"/>
  <c r="AZ71" i="134"/>
  <c r="BC107" i="134"/>
  <c r="AY107" i="134"/>
  <c r="AU107" i="134"/>
  <c r="AQ107" i="134"/>
  <c r="AM107" i="134"/>
  <c r="AI107" i="134"/>
  <c r="AE107" i="134"/>
  <c r="AA107" i="134"/>
  <c r="W107" i="134"/>
  <c r="S107" i="134"/>
  <c r="O107" i="134"/>
  <c r="K107" i="134"/>
  <c r="BB107" i="134"/>
  <c r="AX107" i="134"/>
  <c r="AT107" i="134"/>
  <c r="AP107" i="134"/>
  <c r="AL107" i="134"/>
  <c r="AH107" i="134"/>
  <c r="AD107" i="134"/>
  <c r="Z107" i="134"/>
  <c r="V107" i="134"/>
  <c r="R107" i="134"/>
  <c r="N107" i="134"/>
  <c r="J107" i="134"/>
  <c r="BE107" i="134"/>
  <c r="BA107" i="134"/>
  <c r="AW107" i="134"/>
  <c r="AS107" i="134"/>
  <c r="AO107" i="134"/>
  <c r="AK107" i="134"/>
  <c r="AG107" i="134"/>
  <c r="AC107" i="134"/>
  <c r="Y107" i="134"/>
  <c r="U107" i="134"/>
  <c r="Q107" i="134"/>
  <c r="M107" i="134"/>
  <c r="I107" i="134"/>
  <c r="BD107" i="134"/>
  <c r="AZ107" i="134"/>
  <c r="AV107" i="134"/>
  <c r="AR107" i="134"/>
  <c r="AN107" i="134"/>
  <c r="AJ107" i="134"/>
  <c r="AF107" i="134"/>
  <c r="AB107" i="134"/>
  <c r="X107" i="134"/>
  <c r="T107" i="134"/>
  <c r="P107" i="134"/>
  <c r="L107" i="134"/>
  <c r="H107" i="134"/>
  <c r="H78" i="134"/>
  <c r="H71" i="134"/>
  <c r="BF111" i="134"/>
  <c r="BB111" i="134"/>
  <c r="AX111" i="134"/>
  <c r="AT111" i="134"/>
  <c r="AP111" i="134"/>
  <c r="AL111" i="134"/>
  <c r="AH111" i="134"/>
  <c r="BO111" i="134"/>
  <c r="BG111" i="134"/>
  <c r="BC111" i="134"/>
  <c r="AY111" i="134"/>
  <c r="AU111" i="134"/>
  <c r="AQ111" i="134"/>
  <c r="AM111" i="134"/>
  <c r="AI111" i="134"/>
  <c r="AE111" i="134"/>
  <c r="AA111" i="134"/>
  <c r="W111" i="134"/>
  <c r="S111" i="134"/>
  <c r="O111" i="134"/>
  <c r="BI111" i="134"/>
  <c r="BA111" i="134"/>
  <c r="AS111" i="134"/>
  <c r="AK111" i="134"/>
  <c r="AD111" i="134"/>
  <c r="Y111" i="134"/>
  <c r="T111" i="134"/>
  <c r="N111" i="134"/>
  <c r="BH111" i="134"/>
  <c r="AZ111" i="134"/>
  <c r="AR111" i="134"/>
  <c r="AJ111" i="134"/>
  <c r="AC111" i="134"/>
  <c r="X111" i="134"/>
  <c r="R111" i="134"/>
  <c r="M111" i="134"/>
  <c r="BE111" i="134"/>
  <c r="AW111" i="134"/>
  <c r="AO111" i="134"/>
  <c r="AG111" i="134"/>
  <c r="AB111" i="134"/>
  <c r="V111" i="134"/>
  <c r="Q111" i="134"/>
  <c r="L111" i="134"/>
  <c r="BD111" i="134"/>
  <c r="AV111" i="134"/>
  <c r="AN111" i="134"/>
  <c r="AF111" i="134"/>
  <c r="Z111" i="134"/>
  <c r="U111" i="134"/>
  <c r="P111" i="134"/>
  <c r="L78" i="134"/>
  <c r="L71" i="134"/>
  <c r="P78" i="134"/>
  <c r="P71" i="134"/>
  <c r="T78" i="134"/>
  <c r="T71" i="134"/>
  <c r="X78" i="134"/>
  <c r="X71" i="134"/>
  <c r="AB78" i="134"/>
  <c r="AB71" i="134"/>
  <c r="AF78" i="134"/>
  <c r="AF71" i="134"/>
  <c r="AJ78" i="134"/>
  <c r="AJ71" i="134"/>
  <c r="AN78" i="134"/>
  <c r="AN71" i="134"/>
  <c r="AR78" i="134"/>
  <c r="AR71" i="134"/>
  <c r="AV78" i="134"/>
  <c r="AV71" i="134"/>
  <c r="B28" i="134"/>
  <c r="AY104" i="134"/>
  <c r="AU104" i="134"/>
  <c r="AQ104" i="134"/>
  <c r="AM104" i="134"/>
  <c r="AI104" i="134"/>
  <c r="AX104" i="134"/>
  <c r="AS104" i="134"/>
  <c r="AN104" i="134"/>
  <c r="AH104" i="134"/>
  <c r="AD104" i="134"/>
  <c r="Z104" i="134"/>
  <c r="V104" i="134"/>
  <c r="R104" i="134"/>
  <c r="N104" i="134"/>
  <c r="J104" i="134"/>
  <c r="F104" i="134"/>
  <c r="BB104" i="134"/>
  <c r="AW104" i="134"/>
  <c r="AR104" i="134"/>
  <c r="AL104" i="134"/>
  <c r="AG104" i="134"/>
  <c r="AC104" i="134"/>
  <c r="Y104" i="134"/>
  <c r="U104" i="134"/>
  <c r="Q104" i="134"/>
  <c r="M104" i="134"/>
  <c r="I104" i="134"/>
  <c r="E104" i="134"/>
  <c r="BA104" i="134"/>
  <c r="AV104" i="134"/>
  <c r="AP104" i="134"/>
  <c r="AK104" i="134"/>
  <c r="AF104" i="134"/>
  <c r="AB104" i="134"/>
  <c r="X104" i="134"/>
  <c r="T104" i="134"/>
  <c r="P104" i="134"/>
  <c r="L104" i="134"/>
  <c r="H104" i="134"/>
  <c r="AZ104" i="134"/>
  <c r="AT104" i="134"/>
  <c r="AO104" i="134"/>
  <c r="AJ104" i="134"/>
  <c r="AE104" i="134"/>
  <c r="AA104" i="134"/>
  <c r="W104" i="134"/>
  <c r="S104" i="134"/>
  <c r="O104" i="134"/>
  <c r="K104" i="134"/>
  <c r="G104" i="134"/>
  <c r="E78" i="134"/>
  <c r="E71" i="134"/>
  <c r="BE108" i="134"/>
  <c r="BA108" i="134"/>
  <c r="AW108" i="134"/>
  <c r="AS108" i="134"/>
  <c r="AO108" i="134"/>
  <c r="BF108" i="134"/>
  <c r="AZ108" i="134"/>
  <c r="AU108" i="134"/>
  <c r="AP108" i="134"/>
  <c r="AK108" i="134"/>
  <c r="AG108" i="134"/>
  <c r="AC108" i="134"/>
  <c r="Y108" i="134"/>
  <c r="U108" i="134"/>
  <c r="Q108" i="134"/>
  <c r="M108" i="134"/>
  <c r="I108" i="134"/>
  <c r="BD108" i="134"/>
  <c r="AY108" i="134"/>
  <c r="AT108" i="134"/>
  <c r="AN108" i="134"/>
  <c r="AJ108" i="134"/>
  <c r="AF108" i="134"/>
  <c r="AB108" i="134"/>
  <c r="X108" i="134"/>
  <c r="T108" i="134"/>
  <c r="P108" i="134"/>
  <c r="L108" i="134"/>
  <c r="BC108" i="134"/>
  <c r="AX108" i="134"/>
  <c r="AR108" i="134"/>
  <c r="AM108" i="134"/>
  <c r="AI108" i="134"/>
  <c r="AE108" i="134"/>
  <c r="AA108" i="134"/>
  <c r="W108" i="134"/>
  <c r="S108" i="134"/>
  <c r="O108" i="134"/>
  <c r="K108" i="134"/>
  <c r="BB108" i="134"/>
  <c r="AV108" i="134"/>
  <c r="AQ108" i="134"/>
  <c r="AL108" i="134"/>
  <c r="AH108" i="134"/>
  <c r="AD108" i="134"/>
  <c r="Z108" i="134"/>
  <c r="V108" i="134"/>
  <c r="R108" i="134"/>
  <c r="N108" i="134"/>
  <c r="J108" i="134"/>
  <c r="I78" i="134"/>
  <c r="I71" i="134"/>
  <c r="BG112" i="134"/>
  <c r="BC112" i="134"/>
  <c r="AY112" i="134"/>
  <c r="AU112" i="134"/>
  <c r="AQ112" i="134"/>
  <c r="AM112" i="134"/>
  <c r="AI112" i="134"/>
  <c r="AE112" i="134"/>
  <c r="AA112" i="134"/>
  <c r="W112" i="134"/>
  <c r="S112" i="134"/>
  <c r="O112" i="134"/>
  <c r="BJ112" i="134"/>
  <c r="BF112" i="134"/>
  <c r="BB112" i="134"/>
  <c r="AX112" i="134"/>
  <c r="AT112" i="134"/>
  <c r="AP112" i="134"/>
  <c r="AL112" i="134"/>
  <c r="AH112" i="134"/>
  <c r="AD112" i="134"/>
  <c r="Z112" i="134"/>
  <c r="BI112" i="134"/>
  <c r="BE112" i="134"/>
  <c r="BA112" i="134"/>
  <c r="AW112" i="134"/>
  <c r="AS112" i="134"/>
  <c r="BH112" i="134"/>
  <c r="BD112" i="134"/>
  <c r="AZ112" i="134"/>
  <c r="AV112" i="134"/>
  <c r="AR112" i="134"/>
  <c r="AN112" i="134"/>
  <c r="AJ112" i="134"/>
  <c r="AF112" i="134"/>
  <c r="AB112" i="134"/>
  <c r="X112" i="134"/>
  <c r="T112" i="134"/>
  <c r="P112" i="134"/>
  <c r="AC112" i="134"/>
  <c r="R112" i="134"/>
  <c r="AO112" i="134"/>
  <c r="Y112" i="134"/>
  <c r="Q112" i="134"/>
  <c r="AK112" i="134"/>
  <c r="V112" i="134"/>
  <c r="N112" i="134"/>
  <c r="AG112" i="134"/>
  <c r="U112" i="134"/>
  <c r="M112" i="134"/>
  <c r="M78" i="134"/>
  <c r="M71" i="134"/>
  <c r="Q78" i="134"/>
  <c r="Q71" i="134"/>
  <c r="U78" i="134"/>
  <c r="U71" i="134"/>
  <c r="Y78" i="134"/>
  <c r="Y71" i="134"/>
  <c r="AC78" i="134"/>
  <c r="AC71" i="134"/>
  <c r="AG78" i="134"/>
  <c r="AG71" i="134"/>
  <c r="AK78" i="134"/>
  <c r="AK71" i="134"/>
  <c r="AO78" i="134"/>
  <c r="AO71" i="134"/>
  <c r="AS78" i="134"/>
  <c r="AS71" i="134"/>
  <c r="AW78" i="134"/>
  <c r="AW71" i="134"/>
  <c r="BE78" i="134"/>
  <c r="BE71" i="134"/>
  <c r="BI78" i="134"/>
  <c r="BI71" i="134"/>
  <c r="AY101" i="134"/>
  <c r="AU101" i="134"/>
  <c r="AQ101" i="134"/>
  <c r="AM101" i="134"/>
  <c r="AI101" i="134"/>
  <c r="AE101" i="134"/>
  <c r="Y101" i="134"/>
  <c r="U101" i="134"/>
  <c r="Q101" i="134"/>
  <c r="M101" i="134"/>
  <c r="I101" i="134"/>
  <c r="E101" i="134"/>
  <c r="AX101" i="134"/>
  <c r="AT101" i="134"/>
  <c r="AP101" i="134"/>
  <c r="AL101" i="134"/>
  <c r="AH101" i="134"/>
  <c r="AD101" i="134"/>
  <c r="X101" i="134"/>
  <c r="T101" i="134"/>
  <c r="P101" i="134"/>
  <c r="L101" i="134"/>
  <c r="H101" i="134"/>
  <c r="D101" i="134"/>
  <c r="BA101" i="134"/>
  <c r="AW101" i="134"/>
  <c r="AS101" i="134"/>
  <c r="AO101" i="134"/>
  <c r="AK101" i="134"/>
  <c r="AG101" i="134"/>
  <c r="AC101" i="134"/>
  <c r="W101" i="134"/>
  <c r="S101" i="134"/>
  <c r="O101" i="134"/>
  <c r="K101" i="134"/>
  <c r="G101" i="134"/>
  <c r="C101" i="134"/>
  <c r="AZ101" i="134"/>
  <c r="AV101" i="134"/>
  <c r="AR101" i="134"/>
  <c r="AN101" i="134"/>
  <c r="AJ101" i="134"/>
  <c r="AF101" i="134"/>
  <c r="Z101" i="134"/>
  <c r="V101" i="134"/>
  <c r="R101" i="134"/>
  <c r="N101" i="134"/>
  <c r="J101" i="134"/>
  <c r="F101" i="134"/>
  <c r="B101" i="134"/>
  <c r="B78" i="134"/>
  <c r="B71" i="134"/>
  <c r="AZ105" i="134"/>
  <c r="AV105" i="134"/>
  <c r="AR105" i="134"/>
  <c r="AN105" i="134"/>
  <c r="AJ105" i="134"/>
  <c r="AF105" i="134"/>
  <c r="AB105" i="134"/>
  <c r="X105" i="134"/>
  <c r="T105" i="134"/>
  <c r="P105" i="134"/>
  <c r="L105" i="134"/>
  <c r="H105" i="134"/>
  <c r="BC105" i="134"/>
  <c r="AY105" i="134"/>
  <c r="AU105" i="134"/>
  <c r="AQ105" i="134"/>
  <c r="AM105" i="134"/>
  <c r="BA105" i="134"/>
  <c r="AW105" i="134"/>
  <c r="AS105" i="134"/>
  <c r="AO105" i="134"/>
  <c r="AK105" i="134"/>
  <c r="AG105" i="134"/>
  <c r="AC105" i="134"/>
  <c r="Y105" i="134"/>
  <c r="U105" i="134"/>
  <c r="Q105" i="134"/>
  <c r="M105" i="134"/>
  <c r="I105" i="134"/>
  <c r="AX105" i="134"/>
  <c r="AI105" i="134"/>
  <c r="AA105" i="134"/>
  <c r="S105" i="134"/>
  <c r="K105" i="134"/>
  <c r="AT105" i="134"/>
  <c r="AH105" i="134"/>
  <c r="Z105" i="134"/>
  <c r="R105" i="134"/>
  <c r="J105" i="134"/>
  <c r="AP105" i="134"/>
  <c r="AE105" i="134"/>
  <c r="W105" i="134"/>
  <c r="O105" i="134"/>
  <c r="G105" i="134"/>
  <c r="BB105" i="134"/>
  <c r="AL105" i="134"/>
  <c r="AD105" i="134"/>
  <c r="V105" i="134"/>
  <c r="N105" i="134"/>
  <c r="F105" i="134"/>
  <c r="F78" i="134"/>
  <c r="F71" i="134"/>
  <c r="BG109" i="134"/>
  <c r="BC109" i="134"/>
  <c r="AY109" i="134"/>
  <c r="AU109" i="134"/>
  <c r="AQ109" i="134"/>
  <c r="AM109" i="134"/>
  <c r="AI109" i="134"/>
  <c r="AE109" i="134"/>
  <c r="AA109" i="134"/>
  <c r="W109" i="134"/>
  <c r="S109" i="134"/>
  <c r="O109" i="134"/>
  <c r="K109" i="134"/>
  <c r="BD109" i="134"/>
  <c r="AX109" i="134"/>
  <c r="AS109" i="134"/>
  <c r="AN109" i="134"/>
  <c r="AH109" i="134"/>
  <c r="AC109" i="134"/>
  <c r="X109" i="134"/>
  <c r="R109" i="134"/>
  <c r="M109" i="134"/>
  <c r="BB109" i="134"/>
  <c r="AW109" i="134"/>
  <c r="AR109" i="134"/>
  <c r="AL109" i="134"/>
  <c r="AG109" i="134"/>
  <c r="AB109" i="134"/>
  <c r="V109" i="134"/>
  <c r="Q109" i="134"/>
  <c r="L109" i="134"/>
  <c r="BF109" i="134"/>
  <c r="BA109" i="134"/>
  <c r="AV109" i="134"/>
  <c r="AP109" i="134"/>
  <c r="AK109" i="134"/>
  <c r="AF109" i="134"/>
  <c r="Z109" i="134"/>
  <c r="U109" i="134"/>
  <c r="P109" i="134"/>
  <c r="J109" i="134"/>
  <c r="BE109" i="134"/>
  <c r="AZ109" i="134"/>
  <c r="AT109" i="134"/>
  <c r="AO109" i="134"/>
  <c r="AJ109" i="134"/>
  <c r="AD109" i="134"/>
  <c r="Y109" i="134"/>
  <c r="T109" i="134"/>
  <c r="N109" i="134"/>
  <c r="J78" i="134"/>
  <c r="J71" i="134"/>
  <c r="BO113" i="134"/>
  <c r="BI113" i="134"/>
  <c r="BE113" i="134"/>
  <c r="BA113" i="134"/>
  <c r="AW113" i="134"/>
  <c r="AS113" i="134"/>
  <c r="AO113" i="134"/>
  <c r="AK113" i="134"/>
  <c r="AG113" i="134"/>
  <c r="AC113" i="134"/>
  <c r="Y113" i="134"/>
  <c r="U113" i="134"/>
  <c r="Q113" i="134"/>
  <c r="BH113" i="134"/>
  <c r="BD113" i="134"/>
  <c r="AZ113" i="134"/>
  <c r="AV113" i="134"/>
  <c r="AR113" i="134"/>
  <c r="AN113" i="134"/>
  <c r="AJ113" i="134"/>
  <c r="AF113" i="134"/>
  <c r="AB113" i="134"/>
  <c r="X113" i="134"/>
  <c r="T113" i="134"/>
  <c r="P113" i="134"/>
  <c r="BK113" i="134"/>
  <c r="BK114" i="134" s="1"/>
  <c r="BG113" i="134"/>
  <c r="BC113" i="134"/>
  <c r="AY113" i="134"/>
  <c r="AU113" i="134"/>
  <c r="AQ113" i="134"/>
  <c r="AM113" i="134"/>
  <c r="AI113" i="134"/>
  <c r="AE113" i="134"/>
  <c r="AA113" i="134"/>
  <c r="W113" i="134"/>
  <c r="S113" i="134"/>
  <c r="O113" i="134"/>
  <c r="BJ113" i="134"/>
  <c r="BF113" i="134"/>
  <c r="BB113" i="134"/>
  <c r="AX113" i="134"/>
  <c r="AT113" i="134"/>
  <c r="AP113" i="134"/>
  <c r="AL113" i="134"/>
  <c r="AH113" i="134"/>
  <c r="AD113" i="134"/>
  <c r="Z113" i="134"/>
  <c r="V113" i="134"/>
  <c r="R113" i="134"/>
  <c r="N113" i="134"/>
  <c r="N78" i="134"/>
  <c r="N71" i="134"/>
  <c r="R78" i="134"/>
  <c r="R71" i="134"/>
  <c r="V78" i="134"/>
  <c r="V71" i="134"/>
  <c r="Z78" i="134"/>
  <c r="Z71" i="134"/>
  <c r="AD78" i="134"/>
  <c r="AD71" i="134"/>
  <c r="AH78" i="134"/>
  <c r="AH71" i="134"/>
  <c r="AL78" i="134"/>
  <c r="AL71" i="134"/>
  <c r="AP78" i="134"/>
  <c r="AP71" i="134"/>
  <c r="AT78" i="134"/>
  <c r="AT71" i="134"/>
  <c r="AX78" i="134"/>
  <c r="AX71" i="134"/>
  <c r="BB20" i="134"/>
  <c r="BF20" i="134"/>
  <c r="BJ20" i="134"/>
  <c r="B21" i="134"/>
  <c r="AZ102" i="134"/>
  <c r="AV102" i="134"/>
  <c r="AR102" i="134"/>
  <c r="AN102" i="134"/>
  <c r="AJ102" i="134"/>
  <c r="AF102" i="134"/>
  <c r="AA102" i="134"/>
  <c r="W102" i="134"/>
  <c r="S102" i="134"/>
  <c r="O102" i="134"/>
  <c r="K102" i="134"/>
  <c r="G102" i="134"/>
  <c r="C102" i="134"/>
  <c r="AY102" i="134"/>
  <c r="AU102" i="134"/>
  <c r="AQ102" i="134"/>
  <c r="AM102" i="134"/>
  <c r="AI102" i="134"/>
  <c r="AE102" i="134"/>
  <c r="Z102" i="134"/>
  <c r="V102" i="134"/>
  <c r="R102" i="134"/>
  <c r="N102" i="134"/>
  <c r="J102" i="134"/>
  <c r="F102" i="134"/>
  <c r="AX102" i="134"/>
  <c r="AT102" i="134"/>
  <c r="AP102" i="134"/>
  <c r="AL102" i="134"/>
  <c r="AH102" i="134"/>
  <c r="AD102" i="134"/>
  <c r="Y102" i="134"/>
  <c r="U102" i="134"/>
  <c r="Q102" i="134"/>
  <c r="M102" i="134"/>
  <c r="I102" i="134"/>
  <c r="E102" i="134"/>
  <c r="BA102" i="134"/>
  <c r="AW102" i="134"/>
  <c r="AS102" i="134"/>
  <c r="AO102" i="134"/>
  <c r="AK102" i="134"/>
  <c r="AG102" i="134"/>
  <c r="AC102" i="134"/>
  <c r="X102" i="134"/>
  <c r="T102" i="134"/>
  <c r="P102" i="134"/>
  <c r="L102" i="134"/>
  <c r="H102" i="134"/>
  <c r="D102" i="134"/>
  <c r="C78" i="134"/>
  <c r="C71" i="134"/>
  <c r="BO106" i="134"/>
  <c r="BB106" i="134"/>
  <c r="AX106" i="134"/>
  <c r="AT106" i="134"/>
  <c r="AP106" i="134"/>
  <c r="AL106" i="134"/>
  <c r="AH106" i="134"/>
  <c r="AD106" i="134"/>
  <c r="Z106" i="134"/>
  <c r="V106" i="134"/>
  <c r="R106" i="134"/>
  <c r="N106" i="134"/>
  <c r="J106" i="134"/>
  <c r="BA106" i="134"/>
  <c r="AW106" i="134"/>
  <c r="AS106" i="134"/>
  <c r="AO106" i="134"/>
  <c r="AK106" i="134"/>
  <c r="AG106" i="134"/>
  <c r="AC106" i="134"/>
  <c r="Y106" i="134"/>
  <c r="U106" i="134"/>
  <c r="Q106" i="134"/>
  <c r="M106" i="134"/>
  <c r="I106" i="134"/>
  <c r="BD106" i="134"/>
  <c r="AZ106" i="134"/>
  <c r="AV106" i="134"/>
  <c r="BC106" i="134"/>
  <c r="AY106" i="134"/>
  <c r="AU106" i="134"/>
  <c r="AQ106" i="134"/>
  <c r="AM106" i="134"/>
  <c r="AI106" i="134"/>
  <c r="AE106" i="134"/>
  <c r="AA106" i="134"/>
  <c r="W106" i="134"/>
  <c r="S106" i="134"/>
  <c r="O106" i="134"/>
  <c r="K106" i="134"/>
  <c r="G106" i="134"/>
  <c r="AF106" i="134"/>
  <c r="P106" i="134"/>
  <c r="AR106" i="134"/>
  <c r="AB106" i="134"/>
  <c r="L106" i="134"/>
  <c r="AN106" i="134"/>
  <c r="X106" i="134"/>
  <c r="H106" i="134"/>
  <c r="AJ106" i="134"/>
  <c r="T106" i="134"/>
  <c r="G78" i="134"/>
  <c r="G71" i="134"/>
  <c r="BE110" i="134"/>
  <c r="BA110" i="134"/>
  <c r="AW110" i="134"/>
  <c r="AS110" i="134"/>
  <c r="AO110" i="134"/>
  <c r="AK110" i="134"/>
  <c r="AG110" i="134"/>
  <c r="AC110" i="134"/>
  <c r="Y110" i="134"/>
  <c r="U110" i="134"/>
  <c r="Q110" i="134"/>
  <c r="M110" i="134"/>
  <c r="BG110" i="134"/>
  <c r="BB110" i="134"/>
  <c r="AV110" i="134"/>
  <c r="AQ110" i="134"/>
  <c r="AL110" i="134"/>
  <c r="AF110" i="134"/>
  <c r="AA110" i="134"/>
  <c r="V110" i="134"/>
  <c r="P110" i="134"/>
  <c r="K110" i="134"/>
  <c r="BF110" i="134"/>
  <c r="AZ110" i="134"/>
  <c r="AU110" i="134"/>
  <c r="AP110" i="134"/>
  <c r="AJ110" i="134"/>
  <c r="AE110" i="134"/>
  <c r="Z110" i="134"/>
  <c r="T110" i="134"/>
  <c r="O110" i="134"/>
  <c r="BD110" i="134"/>
  <c r="AY110" i="134"/>
  <c r="AT110" i="134"/>
  <c r="AN110" i="134"/>
  <c r="AI110" i="134"/>
  <c r="AD110" i="134"/>
  <c r="X110" i="134"/>
  <c r="S110" i="134"/>
  <c r="N110" i="134"/>
  <c r="BH110" i="134"/>
  <c r="BC110" i="134"/>
  <c r="AX110" i="134"/>
  <c r="AR110" i="134"/>
  <c r="AM110" i="134"/>
  <c r="AH110" i="134"/>
  <c r="AB110" i="134"/>
  <c r="W110" i="134"/>
  <c r="R110" i="134"/>
  <c r="L110" i="134"/>
  <c r="K78" i="134"/>
  <c r="K71" i="134"/>
  <c r="O78" i="134"/>
  <c r="O71" i="134"/>
  <c r="S78" i="134"/>
  <c r="S71" i="134"/>
  <c r="W78" i="134"/>
  <c r="W71" i="134"/>
  <c r="AA78" i="134"/>
  <c r="AA71" i="134"/>
  <c r="AE78" i="134"/>
  <c r="AE71" i="134"/>
  <c r="AI71" i="134"/>
  <c r="AI78" i="134"/>
  <c r="AM71" i="134"/>
  <c r="AM78" i="134"/>
  <c r="AQ71" i="134"/>
  <c r="AQ78" i="134"/>
  <c r="AU71" i="134"/>
  <c r="AU78" i="134"/>
  <c r="AY20" i="134"/>
  <c r="BC20" i="134"/>
  <c r="BG20" i="134"/>
  <c r="BK20" i="134"/>
  <c r="BK78" i="134" s="1"/>
  <c r="BL54" i="134"/>
  <c r="BH78" i="133"/>
  <c r="BH71" i="133"/>
  <c r="BI78" i="133"/>
  <c r="BI71" i="133"/>
  <c r="AD104" i="133"/>
  <c r="AU104" i="133"/>
  <c r="AY104" i="133"/>
  <c r="H104" i="133"/>
  <c r="L104" i="133"/>
  <c r="U104" i="133"/>
  <c r="E71" i="133"/>
  <c r="E78" i="133"/>
  <c r="BB20" i="133"/>
  <c r="AZ78" i="133"/>
  <c r="AZ71" i="133"/>
  <c r="Q78" i="133"/>
  <c r="Q71" i="133"/>
  <c r="U71" i="133"/>
  <c r="U78" i="133"/>
  <c r="Y71" i="133"/>
  <c r="Y78" i="133"/>
  <c r="AC78" i="133"/>
  <c r="AC71" i="133"/>
  <c r="AG78" i="133"/>
  <c r="AG71" i="133"/>
  <c r="AK71" i="133"/>
  <c r="AK78" i="133"/>
  <c r="AO71" i="133"/>
  <c r="AO78" i="133"/>
  <c r="AS78" i="133"/>
  <c r="AS71" i="133"/>
  <c r="AW78" i="133"/>
  <c r="AW71" i="133"/>
  <c r="C28" i="133"/>
  <c r="D25" i="133" s="1"/>
  <c r="AM106" i="133"/>
  <c r="G106" i="133"/>
  <c r="R106" i="133"/>
  <c r="N106" i="133"/>
  <c r="BA106" i="133"/>
  <c r="V106" i="133"/>
  <c r="BO106" i="133"/>
  <c r="G78" i="133"/>
  <c r="G71" i="133"/>
  <c r="I106" i="133"/>
  <c r="BD20" i="133"/>
  <c r="BE108" i="133"/>
  <c r="AL108" i="133"/>
  <c r="BF108" i="133"/>
  <c r="K108" i="133"/>
  <c r="M108" i="133"/>
  <c r="O108" i="133"/>
  <c r="T108" i="133"/>
  <c r="I71" i="133"/>
  <c r="I78" i="133"/>
  <c r="BF20" i="133"/>
  <c r="BE112" i="133"/>
  <c r="Y112" i="133"/>
  <c r="AR112" i="133"/>
  <c r="BF112" i="133"/>
  <c r="AM112" i="133"/>
  <c r="AI112" i="133"/>
  <c r="AT112" i="133"/>
  <c r="M78" i="133"/>
  <c r="M71" i="133"/>
  <c r="BJ20" i="133"/>
  <c r="BE71" i="133"/>
  <c r="BE78" i="133"/>
  <c r="P11" i="133"/>
  <c r="AB107" i="133"/>
  <c r="AU107" i="133"/>
  <c r="BE107" i="133"/>
  <c r="AT107" i="133"/>
  <c r="AL107" i="133"/>
  <c r="AI107" i="133"/>
  <c r="H78" i="133"/>
  <c r="H71" i="133"/>
  <c r="BO111" i="133"/>
  <c r="AU111" i="133"/>
  <c r="O111" i="133"/>
  <c r="U111" i="133"/>
  <c r="Q111" i="133"/>
  <c r="BB111" i="133"/>
  <c r="M111" i="133"/>
  <c r="L78" i="133"/>
  <c r="L71" i="133"/>
  <c r="P78" i="133"/>
  <c r="P71" i="133"/>
  <c r="X78" i="133"/>
  <c r="X71" i="133"/>
  <c r="AB78" i="133"/>
  <c r="AB71" i="133"/>
  <c r="AF78" i="133"/>
  <c r="AF71" i="133"/>
  <c r="AN78" i="133"/>
  <c r="AN71" i="133"/>
  <c r="AR78" i="133"/>
  <c r="AR71" i="133"/>
  <c r="AV78" i="133"/>
  <c r="AV71" i="133"/>
  <c r="BL54" i="133"/>
  <c r="T71" i="133"/>
  <c r="AQ101" i="133"/>
  <c r="I101" i="133"/>
  <c r="O101" i="133"/>
  <c r="X101" i="133"/>
  <c r="K101" i="133"/>
  <c r="W101" i="133"/>
  <c r="B78" i="133"/>
  <c r="B71" i="133"/>
  <c r="BA105" i="133"/>
  <c r="AA105" i="133"/>
  <c r="AL105" i="133"/>
  <c r="AV105" i="133"/>
  <c r="BB105" i="133"/>
  <c r="I105" i="133"/>
  <c r="AY105" i="133"/>
  <c r="M105" i="133"/>
  <c r="F71" i="133"/>
  <c r="F78" i="133"/>
  <c r="AU109" i="133"/>
  <c r="AE109" i="133"/>
  <c r="O109" i="133"/>
  <c r="AT109" i="133"/>
  <c r="Y109" i="133"/>
  <c r="AS109" i="133"/>
  <c r="Q109" i="133"/>
  <c r="AR109" i="133"/>
  <c r="P109" i="133"/>
  <c r="AG109" i="133"/>
  <c r="BD109" i="133"/>
  <c r="AP109" i="133"/>
  <c r="J71" i="133"/>
  <c r="J78" i="133"/>
  <c r="R78" i="133"/>
  <c r="R71" i="133"/>
  <c r="V71" i="133"/>
  <c r="V78" i="133"/>
  <c r="AD71" i="133"/>
  <c r="AD78" i="133"/>
  <c r="AH78" i="133"/>
  <c r="AH71" i="133"/>
  <c r="AL71" i="133"/>
  <c r="AL78" i="133"/>
  <c r="AP71" i="133"/>
  <c r="AP78" i="133"/>
  <c r="AT71" i="133"/>
  <c r="AT78" i="133"/>
  <c r="AX78" i="133"/>
  <c r="AX71" i="133"/>
  <c r="B21" i="133"/>
  <c r="Z78" i="133"/>
  <c r="AV102" i="133"/>
  <c r="AF102" i="133"/>
  <c r="O102" i="133"/>
  <c r="AY102" i="133"/>
  <c r="AD102" i="133"/>
  <c r="H102" i="133"/>
  <c r="AH102" i="133"/>
  <c r="L102" i="133"/>
  <c r="Y102" i="133"/>
  <c r="AG102" i="133"/>
  <c r="AL102" i="133"/>
  <c r="BA102" i="133"/>
  <c r="C78" i="133"/>
  <c r="C71" i="133"/>
  <c r="BE110" i="133"/>
  <c r="AO110" i="133"/>
  <c r="Y110" i="133"/>
  <c r="BH110" i="133"/>
  <c r="AM110" i="133"/>
  <c r="R110" i="133"/>
  <c r="AT110" i="133"/>
  <c r="P110" i="133"/>
  <c r="AJ110" i="133"/>
  <c r="BB110" i="133"/>
  <c r="Z110" i="133"/>
  <c r="BD110" i="133"/>
  <c r="AP110" i="133"/>
  <c r="K78" i="133"/>
  <c r="K71" i="133"/>
  <c r="O71" i="133"/>
  <c r="O78" i="133"/>
  <c r="S78" i="133"/>
  <c r="S71" i="133"/>
  <c r="W78" i="133"/>
  <c r="W71" i="133"/>
  <c r="AA78" i="133"/>
  <c r="AA71" i="133"/>
  <c r="AE71" i="133"/>
  <c r="AE78" i="133"/>
  <c r="AI78" i="133"/>
  <c r="AI71" i="133"/>
  <c r="AM78" i="133"/>
  <c r="AM71" i="133"/>
  <c r="AQ78" i="133"/>
  <c r="AQ71" i="133"/>
  <c r="AY78" i="133"/>
  <c r="AY71" i="133"/>
  <c r="BC78" i="133"/>
  <c r="BC71" i="133"/>
  <c r="BG78" i="133"/>
  <c r="BG71" i="133"/>
  <c r="AU78" i="133"/>
  <c r="AC75" i="131"/>
  <c r="AC26" i="131" s="1"/>
  <c r="AT104" i="131"/>
  <c r="AD104" i="131"/>
  <c r="N104" i="131"/>
  <c r="AW104" i="131"/>
  <c r="AG104" i="131"/>
  <c r="Q104" i="131"/>
  <c r="AZ104" i="131"/>
  <c r="AJ104" i="131"/>
  <c r="T104" i="131"/>
  <c r="AM104" i="131"/>
  <c r="AI104" i="131"/>
  <c r="O104" i="131"/>
  <c r="E78" i="131"/>
  <c r="E71" i="131"/>
  <c r="BB20" i="131"/>
  <c r="AS108" i="131"/>
  <c r="AQ108" i="131"/>
  <c r="Z108" i="131"/>
  <c r="J108" i="131"/>
  <c r="AP108" i="131"/>
  <c r="Y108" i="131"/>
  <c r="I108" i="131"/>
  <c r="AM108" i="131"/>
  <c r="W108" i="131"/>
  <c r="AN108" i="131"/>
  <c r="T108" i="131"/>
  <c r="AB108" i="131"/>
  <c r="I71" i="131"/>
  <c r="I78" i="131"/>
  <c r="BF20" i="131"/>
  <c r="AY112" i="131"/>
  <c r="AI112" i="131"/>
  <c r="BJ112" i="131"/>
  <c r="AT112" i="131"/>
  <c r="AD112" i="131"/>
  <c r="AV112" i="131"/>
  <c r="AF112" i="131"/>
  <c r="P112" i="131"/>
  <c r="R112" i="131"/>
  <c r="V112" i="131"/>
  <c r="AC112" i="131"/>
  <c r="AO112" i="131"/>
  <c r="M78" i="131"/>
  <c r="M71" i="131"/>
  <c r="BJ20" i="131"/>
  <c r="Q78" i="131"/>
  <c r="Q71" i="131"/>
  <c r="U78" i="131"/>
  <c r="U71" i="131"/>
  <c r="Y71" i="131"/>
  <c r="Y78" i="131"/>
  <c r="AC78" i="131"/>
  <c r="AC71" i="131"/>
  <c r="AG78" i="131"/>
  <c r="AG71" i="131"/>
  <c r="AK78" i="131"/>
  <c r="AK71" i="131"/>
  <c r="AO71" i="131"/>
  <c r="AO78" i="131"/>
  <c r="AS78" i="131"/>
  <c r="AS71" i="131"/>
  <c r="AW78" i="131"/>
  <c r="AW71" i="131"/>
  <c r="BI78" i="131"/>
  <c r="BI71" i="131"/>
  <c r="AO103" i="131"/>
  <c r="Y103" i="131"/>
  <c r="I103" i="131"/>
  <c r="AR103" i="131"/>
  <c r="BO103" i="131"/>
  <c r="AU103" i="131"/>
  <c r="AE103" i="131"/>
  <c r="O103" i="131"/>
  <c r="AF103" i="131"/>
  <c r="AL103" i="131"/>
  <c r="F103" i="131"/>
  <c r="T103" i="131"/>
  <c r="AH103" i="131"/>
  <c r="D78" i="131"/>
  <c r="D71" i="131"/>
  <c r="AZ105" i="131"/>
  <c r="AJ105" i="131"/>
  <c r="T105" i="131"/>
  <c r="AT105" i="131"/>
  <c r="Y105" i="131"/>
  <c r="G105" i="131"/>
  <c r="AH105" i="131"/>
  <c r="N105" i="131"/>
  <c r="AQ105" i="131"/>
  <c r="V105" i="131"/>
  <c r="AK105" i="131"/>
  <c r="L105" i="131"/>
  <c r="AP105" i="131"/>
  <c r="F78" i="131"/>
  <c r="F71" i="131"/>
  <c r="BC20" i="131"/>
  <c r="BC109" i="131"/>
  <c r="AM109" i="131"/>
  <c r="W109" i="131"/>
  <c r="BE109" i="131"/>
  <c r="AJ109" i="131"/>
  <c r="N109" i="131"/>
  <c r="AN109" i="131"/>
  <c r="R109" i="131"/>
  <c r="AV109" i="131"/>
  <c r="Z109" i="131"/>
  <c r="BB109" i="131"/>
  <c r="AB109" i="131"/>
  <c r="Q109" i="131"/>
  <c r="J78" i="131"/>
  <c r="J71" i="131"/>
  <c r="BG20" i="131"/>
  <c r="R78" i="131"/>
  <c r="R71" i="131"/>
  <c r="P16" i="131"/>
  <c r="P15" i="131"/>
  <c r="Q11" i="131" s="1"/>
  <c r="AY101" i="131"/>
  <c r="AI101" i="131"/>
  <c r="Q101" i="131"/>
  <c r="BA101" i="131"/>
  <c r="AK101" i="131"/>
  <c r="S101" i="131"/>
  <c r="C101" i="131"/>
  <c r="T101" i="131"/>
  <c r="AR101" i="131"/>
  <c r="J101" i="131"/>
  <c r="AH101" i="131"/>
  <c r="AV101" i="131"/>
  <c r="N101" i="131"/>
  <c r="B78" i="131"/>
  <c r="B71" i="131"/>
  <c r="AY20" i="131"/>
  <c r="B21" i="131"/>
  <c r="BH78" i="131"/>
  <c r="BH71" i="131"/>
  <c r="BA20" i="131"/>
  <c r="AZ78" i="131"/>
  <c r="AZ71" i="131"/>
  <c r="BE71" i="131"/>
  <c r="BE78" i="131"/>
  <c r="AZ107" i="131"/>
  <c r="BC107" i="131"/>
  <c r="AM107" i="131"/>
  <c r="W107" i="131"/>
  <c r="BE107" i="131"/>
  <c r="AO107" i="131"/>
  <c r="Y107" i="131"/>
  <c r="I107" i="131"/>
  <c r="P107" i="131"/>
  <c r="AD107" i="131"/>
  <c r="AJ107" i="131"/>
  <c r="Z107" i="131"/>
  <c r="AH107" i="131"/>
  <c r="H78" i="131"/>
  <c r="H71" i="131"/>
  <c r="BO111" i="131"/>
  <c r="BG111" i="131"/>
  <c r="AQ111" i="131"/>
  <c r="AA111" i="131"/>
  <c r="BF111" i="131"/>
  <c r="AK111" i="131"/>
  <c r="P111" i="131"/>
  <c r="AO111" i="131"/>
  <c r="T111" i="131"/>
  <c r="AX111" i="131"/>
  <c r="AC111" i="131"/>
  <c r="BH111" i="131"/>
  <c r="AL111" i="131"/>
  <c r="Q111" i="131"/>
  <c r="L78" i="131"/>
  <c r="L71" i="131"/>
  <c r="P78" i="131"/>
  <c r="P71" i="131"/>
  <c r="T78" i="131"/>
  <c r="T71" i="131"/>
  <c r="X78" i="131"/>
  <c r="X71" i="131"/>
  <c r="AB78" i="131"/>
  <c r="AB71" i="131"/>
  <c r="AF78" i="131"/>
  <c r="AF71" i="131"/>
  <c r="AJ78" i="131"/>
  <c r="AJ71" i="131"/>
  <c r="AN78" i="131"/>
  <c r="AN71" i="131"/>
  <c r="AR78" i="131"/>
  <c r="AR71" i="131"/>
  <c r="AV78" i="131"/>
  <c r="AV71" i="131"/>
  <c r="V78" i="131"/>
  <c r="V71" i="131"/>
  <c r="Z78" i="131"/>
  <c r="Z71" i="131"/>
  <c r="AD78" i="131"/>
  <c r="AD71" i="131"/>
  <c r="AH78" i="131"/>
  <c r="AH71" i="131"/>
  <c r="AL78" i="131"/>
  <c r="AL71" i="131"/>
  <c r="AP78" i="131"/>
  <c r="AP71" i="131"/>
  <c r="AT78" i="131"/>
  <c r="AT71" i="131"/>
  <c r="AX78" i="131"/>
  <c r="AX71" i="131"/>
  <c r="B28" i="131"/>
  <c r="AV102" i="131"/>
  <c r="AF102" i="131"/>
  <c r="O102" i="131"/>
  <c r="AX102" i="131"/>
  <c r="AH102" i="131"/>
  <c r="Q102" i="131"/>
  <c r="AY102" i="131"/>
  <c r="R102" i="131"/>
  <c r="AG102" i="131"/>
  <c r="AU102" i="131"/>
  <c r="N102" i="131"/>
  <c r="AK102" i="131"/>
  <c r="D102" i="131"/>
  <c r="C71" i="131"/>
  <c r="C78" i="131"/>
  <c r="AS110" i="131"/>
  <c r="AC110" i="131"/>
  <c r="M110" i="131"/>
  <c r="AR110" i="131"/>
  <c r="W110" i="131"/>
  <c r="BB110" i="131"/>
  <c r="AF110" i="131"/>
  <c r="K110" i="131"/>
  <c r="AP110" i="131"/>
  <c r="T110" i="131"/>
  <c r="AT110" i="131"/>
  <c r="X110" i="131"/>
  <c r="K71" i="131"/>
  <c r="K78" i="131"/>
  <c r="O71" i="131"/>
  <c r="O78" i="131"/>
  <c r="S71" i="131"/>
  <c r="S78" i="131"/>
  <c r="W71" i="131"/>
  <c r="W78" i="131"/>
  <c r="AA71" i="131"/>
  <c r="AA78" i="131"/>
  <c r="AE71" i="131"/>
  <c r="AE78" i="131"/>
  <c r="AI71" i="131"/>
  <c r="AI78" i="131"/>
  <c r="AM71" i="131"/>
  <c r="AM78" i="131"/>
  <c r="AQ71" i="131"/>
  <c r="AQ78" i="131"/>
  <c r="AU71" i="131"/>
  <c r="AU78" i="131"/>
  <c r="BL54" i="131"/>
  <c r="BE78" i="130"/>
  <c r="BE71" i="130"/>
  <c r="BI78" i="130"/>
  <c r="BI71" i="130"/>
  <c r="P15" i="130"/>
  <c r="Q11" i="130" s="1"/>
  <c r="P16" i="130"/>
  <c r="BA104" i="130"/>
  <c r="AW104" i="130"/>
  <c r="AS104" i="130"/>
  <c r="AO104" i="130"/>
  <c r="AK104" i="130"/>
  <c r="AG104" i="130"/>
  <c r="AC104" i="130"/>
  <c r="Y104" i="130"/>
  <c r="U104" i="130"/>
  <c r="Q104" i="130"/>
  <c r="M104" i="130"/>
  <c r="I104" i="130"/>
  <c r="E104" i="130"/>
  <c r="AX104" i="130"/>
  <c r="AR104" i="130"/>
  <c r="AM104" i="130"/>
  <c r="AH104" i="130"/>
  <c r="AB104" i="130"/>
  <c r="W104" i="130"/>
  <c r="R104" i="130"/>
  <c r="L104" i="130"/>
  <c r="G104" i="130"/>
  <c r="BB104" i="130"/>
  <c r="AV104" i="130"/>
  <c r="AQ104" i="130"/>
  <c r="AL104" i="130"/>
  <c r="AF104" i="130"/>
  <c r="AA104" i="130"/>
  <c r="V104" i="130"/>
  <c r="P104" i="130"/>
  <c r="K104" i="130"/>
  <c r="AY104" i="130"/>
  <c r="AT104" i="130"/>
  <c r="AN104" i="130"/>
  <c r="AI104" i="130"/>
  <c r="AD104" i="130"/>
  <c r="X104" i="130"/>
  <c r="S104" i="130"/>
  <c r="N104" i="130"/>
  <c r="H104" i="130"/>
  <c r="AU104" i="130"/>
  <c r="Z104" i="130"/>
  <c r="F104" i="130"/>
  <c r="AP104" i="130"/>
  <c r="T104" i="130"/>
  <c r="AJ104" i="130"/>
  <c r="O104" i="130"/>
  <c r="AZ104" i="130"/>
  <c r="AE104" i="130"/>
  <c r="J104" i="130"/>
  <c r="E78" i="130"/>
  <c r="E71" i="130"/>
  <c r="BE108" i="130"/>
  <c r="BA108" i="130"/>
  <c r="AW108" i="130"/>
  <c r="AS108" i="130"/>
  <c r="AO108" i="130"/>
  <c r="BB108" i="130"/>
  <c r="AV108" i="130"/>
  <c r="AQ108" i="130"/>
  <c r="AL108" i="130"/>
  <c r="AH108" i="130"/>
  <c r="AD108" i="130"/>
  <c r="Z108" i="130"/>
  <c r="V108" i="130"/>
  <c r="R108" i="130"/>
  <c r="N108" i="130"/>
  <c r="J108" i="130"/>
  <c r="BC108" i="130"/>
  <c r="AX108" i="130"/>
  <c r="AR108" i="130"/>
  <c r="AM108" i="130"/>
  <c r="AI108" i="130"/>
  <c r="AE108" i="130"/>
  <c r="AA108" i="130"/>
  <c r="W108" i="130"/>
  <c r="S108" i="130"/>
  <c r="O108" i="130"/>
  <c r="K108" i="130"/>
  <c r="AZ108" i="130"/>
  <c r="AP108" i="130"/>
  <c r="AG108" i="130"/>
  <c r="Y108" i="130"/>
  <c r="Q108" i="130"/>
  <c r="I108" i="130"/>
  <c r="AY108" i="130"/>
  <c r="AN108" i="130"/>
  <c r="AF108" i="130"/>
  <c r="X108" i="130"/>
  <c r="P108" i="130"/>
  <c r="BF108" i="130"/>
  <c r="AU108" i="130"/>
  <c r="AK108" i="130"/>
  <c r="AC108" i="130"/>
  <c r="U108" i="130"/>
  <c r="M108" i="130"/>
  <c r="BD108" i="130"/>
  <c r="AT108" i="130"/>
  <c r="AJ108" i="130"/>
  <c r="AB108" i="130"/>
  <c r="T108" i="130"/>
  <c r="L108" i="130"/>
  <c r="I78" i="130"/>
  <c r="I71" i="130"/>
  <c r="BG112" i="130"/>
  <c r="BC112" i="130"/>
  <c r="AY112" i="130"/>
  <c r="AU112" i="130"/>
  <c r="AQ112" i="130"/>
  <c r="AM112" i="130"/>
  <c r="AI112" i="130"/>
  <c r="AE112" i="130"/>
  <c r="AA112" i="130"/>
  <c r="W112" i="130"/>
  <c r="S112" i="130"/>
  <c r="BH112" i="130"/>
  <c r="BD112" i="130"/>
  <c r="AZ112" i="130"/>
  <c r="AV112" i="130"/>
  <c r="AR112" i="130"/>
  <c r="AN112" i="130"/>
  <c r="AJ112" i="130"/>
  <c r="AF112" i="130"/>
  <c r="AB112" i="130"/>
  <c r="X112" i="130"/>
  <c r="T112" i="130"/>
  <c r="P112" i="130"/>
  <c r="BF112" i="130"/>
  <c r="AX112" i="130"/>
  <c r="AP112" i="130"/>
  <c r="AH112" i="130"/>
  <c r="Z112" i="130"/>
  <c r="R112" i="130"/>
  <c r="M112" i="130"/>
  <c r="BE112" i="130"/>
  <c r="AW112" i="130"/>
  <c r="AO112" i="130"/>
  <c r="AG112" i="130"/>
  <c r="Y112" i="130"/>
  <c r="Q112" i="130"/>
  <c r="BJ112" i="130"/>
  <c r="BB112" i="130"/>
  <c r="AT112" i="130"/>
  <c r="AL112" i="130"/>
  <c r="AD112" i="130"/>
  <c r="V112" i="130"/>
  <c r="O112" i="130"/>
  <c r="BI112" i="130"/>
  <c r="BA112" i="130"/>
  <c r="AS112" i="130"/>
  <c r="AK112" i="130"/>
  <c r="AC112" i="130"/>
  <c r="U112" i="130"/>
  <c r="N112" i="130"/>
  <c r="M78" i="130"/>
  <c r="M71" i="130"/>
  <c r="Q78" i="130"/>
  <c r="Q71" i="130"/>
  <c r="U78" i="130"/>
  <c r="U71" i="130"/>
  <c r="Y78" i="130"/>
  <c r="Y71" i="130"/>
  <c r="AC78" i="130"/>
  <c r="AC71" i="130"/>
  <c r="AG78" i="130"/>
  <c r="AG71" i="130"/>
  <c r="AK78" i="130"/>
  <c r="AK71" i="130"/>
  <c r="AO78" i="130"/>
  <c r="AO71" i="130"/>
  <c r="AS78" i="130"/>
  <c r="AS71" i="130"/>
  <c r="AW78" i="130"/>
  <c r="AW71" i="130"/>
  <c r="AX101" i="130"/>
  <c r="AT101" i="130"/>
  <c r="AP101" i="130"/>
  <c r="AL101" i="130"/>
  <c r="AH101" i="130"/>
  <c r="AD101" i="130"/>
  <c r="X101" i="130"/>
  <c r="T101" i="130"/>
  <c r="P101" i="130"/>
  <c r="L101" i="130"/>
  <c r="H101" i="130"/>
  <c r="D101" i="130"/>
  <c r="BA101" i="130"/>
  <c r="AV101" i="130"/>
  <c r="AQ101" i="130"/>
  <c r="AK101" i="130"/>
  <c r="AF101" i="130"/>
  <c r="Y101" i="130"/>
  <c r="S101" i="130"/>
  <c r="N101" i="130"/>
  <c r="I101" i="130"/>
  <c r="C101" i="130"/>
  <c r="AW101" i="130"/>
  <c r="AR101" i="130"/>
  <c r="AM101" i="130"/>
  <c r="AG101" i="130"/>
  <c r="Z101" i="130"/>
  <c r="U101" i="130"/>
  <c r="O101" i="130"/>
  <c r="J101" i="130"/>
  <c r="E101" i="130"/>
  <c r="AZ101" i="130"/>
  <c r="AO101" i="130"/>
  <c r="AE101" i="130"/>
  <c r="R101" i="130"/>
  <c r="G101" i="130"/>
  <c r="AY101" i="130"/>
  <c r="AN101" i="130"/>
  <c r="AC101" i="130"/>
  <c r="Q101" i="130"/>
  <c r="F101" i="130"/>
  <c r="AU101" i="130"/>
  <c r="AJ101" i="130"/>
  <c r="W101" i="130"/>
  <c r="M101" i="130"/>
  <c r="B101" i="130"/>
  <c r="AS101" i="130"/>
  <c r="AI101" i="130"/>
  <c r="V101" i="130"/>
  <c r="K101" i="130"/>
  <c r="B78" i="130"/>
  <c r="B71" i="130"/>
  <c r="BA105" i="130"/>
  <c r="AW105" i="130"/>
  <c r="AS105" i="130"/>
  <c r="BB105" i="130"/>
  <c r="AX105" i="130"/>
  <c r="AT105" i="130"/>
  <c r="AP105" i="130"/>
  <c r="AL105" i="130"/>
  <c r="AH105" i="130"/>
  <c r="AD105" i="130"/>
  <c r="Z105" i="130"/>
  <c r="V105" i="130"/>
  <c r="R105" i="130"/>
  <c r="N105" i="130"/>
  <c r="J105" i="130"/>
  <c r="F105" i="130"/>
  <c r="AV105" i="130"/>
  <c r="AO105" i="130"/>
  <c r="AJ105" i="130"/>
  <c r="AE105" i="130"/>
  <c r="Y105" i="130"/>
  <c r="T105" i="130"/>
  <c r="O105" i="130"/>
  <c r="I105" i="130"/>
  <c r="BC105" i="130"/>
  <c r="AU105" i="130"/>
  <c r="AN105" i="130"/>
  <c r="AI105" i="130"/>
  <c r="AC105" i="130"/>
  <c r="X105" i="130"/>
  <c r="S105" i="130"/>
  <c r="M105" i="130"/>
  <c r="H105" i="130"/>
  <c r="AZ105" i="130"/>
  <c r="AR105" i="130"/>
  <c r="AM105" i="130"/>
  <c r="AG105" i="130"/>
  <c r="AB105" i="130"/>
  <c r="W105" i="130"/>
  <c r="Q105" i="130"/>
  <c r="L105" i="130"/>
  <c r="AY105" i="130"/>
  <c r="AQ105" i="130"/>
  <c r="AK105" i="130"/>
  <c r="AF105" i="130"/>
  <c r="AA105" i="130"/>
  <c r="U105" i="130"/>
  <c r="P105" i="130"/>
  <c r="K105" i="130"/>
  <c r="G105" i="130"/>
  <c r="F78" i="130"/>
  <c r="F71" i="130"/>
  <c r="BG109" i="130"/>
  <c r="BC109" i="130"/>
  <c r="AY109" i="130"/>
  <c r="AU109" i="130"/>
  <c r="AQ109" i="130"/>
  <c r="AM109" i="130"/>
  <c r="AI109" i="130"/>
  <c r="AE109" i="130"/>
  <c r="AA109" i="130"/>
  <c r="W109" i="130"/>
  <c r="S109" i="130"/>
  <c r="O109" i="130"/>
  <c r="K109" i="130"/>
  <c r="BE109" i="130"/>
  <c r="AZ109" i="130"/>
  <c r="AT109" i="130"/>
  <c r="AO109" i="130"/>
  <c r="AJ109" i="130"/>
  <c r="AD109" i="130"/>
  <c r="Y109" i="130"/>
  <c r="T109" i="130"/>
  <c r="N109" i="130"/>
  <c r="BF109" i="130"/>
  <c r="BA109" i="130"/>
  <c r="AV109" i="130"/>
  <c r="AP109" i="130"/>
  <c r="AK109" i="130"/>
  <c r="AF109" i="130"/>
  <c r="Z109" i="130"/>
  <c r="U109" i="130"/>
  <c r="P109" i="130"/>
  <c r="J109" i="130"/>
  <c r="BD109" i="130"/>
  <c r="AS109" i="130"/>
  <c r="AH109" i="130"/>
  <c r="X109" i="130"/>
  <c r="M109" i="130"/>
  <c r="BB109" i="130"/>
  <c r="AR109" i="130"/>
  <c r="AG109" i="130"/>
  <c r="V109" i="130"/>
  <c r="L109" i="130"/>
  <c r="AX109" i="130"/>
  <c r="AN109" i="130"/>
  <c r="AC109" i="130"/>
  <c r="R109" i="130"/>
  <c r="AW109" i="130"/>
  <c r="AL109" i="130"/>
  <c r="AB109" i="130"/>
  <c r="Q109" i="130"/>
  <c r="J71" i="130"/>
  <c r="J78" i="130"/>
  <c r="R78" i="130"/>
  <c r="R71" i="130"/>
  <c r="V78" i="130"/>
  <c r="V71" i="130"/>
  <c r="Z71" i="130"/>
  <c r="Z78" i="130"/>
  <c r="AD78" i="130"/>
  <c r="AD71" i="130"/>
  <c r="AH78" i="130"/>
  <c r="AH71" i="130"/>
  <c r="AL78" i="130"/>
  <c r="AL71" i="130"/>
  <c r="AP71" i="130"/>
  <c r="AP78" i="130"/>
  <c r="AT78" i="130"/>
  <c r="AT71" i="130"/>
  <c r="AX78" i="130"/>
  <c r="AX71" i="130"/>
  <c r="BB78" i="130"/>
  <c r="BB71" i="130"/>
  <c r="BF78" i="130"/>
  <c r="BF71" i="130"/>
  <c r="BJ78" i="130"/>
  <c r="BJ71" i="130"/>
  <c r="B21" i="130"/>
  <c r="B28" i="130"/>
  <c r="AY102" i="130"/>
  <c r="AU102" i="130"/>
  <c r="AQ102" i="130"/>
  <c r="AM102" i="130"/>
  <c r="AI102" i="130"/>
  <c r="AE102" i="130"/>
  <c r="Z102" i="130"/>
  <c r="V102" i="130"/>
  <c r="R102" i="130"/>
  <c r="N102" i="130"/>
  <c r="J102" i="130"/>
  <c r="F102" i="130"/>
  <c r="AX102" i="130"/>
  <c r="AS102" i="130"/>
  <c r="AN102" i="130"/>
  <c r="AH102" i="130"/>
  <c r="AC102" i="130"/>
  <c r="W102" i="130"/>
  <c r="Q102" i="130"/>
  <c r="L102" i="130"/>
  <c r="G102" i="130"/>
  <c r="AZ102" i="130"/>
  <c r="AT102" i="130"/>
  <c r="AO102" i="130"/>
  <c r="AJ102" i="130"/>
  <c r="AD102" i="130"/>
  <c r="X102" i="130"/>
  <c r="S102" i="130"/>
  <c r="M102" i="130"/>
  <c r="H102" i="130"/>
  <c r="C102" i="130"/>
  <c r="AR102" i="130"/>
  <c r="AG102" i="130"/>
  <c r="U102" i="130"/>
  <c r="K102" i="130"/>
  <c r="BA102" i="130"/>
  <c r="AP102" i="130"/>
  <c r="AF102" i="130"/>
  <c r="T102" i="130"/>
  <c r="I102" i="130"/>
  <c r="AW102" i="130"/>
  <c r="AL102" i="130"/>
  <c r="AA102" i="130"/>
  <c r="P102" i="130"/>
  <c r="E102" i="130"/>
  <c r="AV102" i="130"/>
  <c r="AK102" i="130"/>
  <c r="Y102" i="130"/>
  <c r="O102" i="130"/>
  <c r="D102" i="130"/>
  <c r="C71" i="130"/>
  <c r="C78" i="130"/>
  <c r="BC106" i="130"/>
  <c r="AY106" i="130"/>
  <c r="AU106" i="130"/>
  <c r="AQ106" i="130"/>
  <c r="AM106" i="130"/>
  <c r="AI106" i="130"/>
  <c r="AE106" i="130"/>
  <c r="AA106" i="130"/>
  <c r="W106" i="130"/>
  <c r="S106" i="130"/>
  <c r="O106" i="130"/>
  <c r="K106" i="130"/>
  <c r="G106" i="130"/>
  <c r="BD106" i="130"/>
  <c r="AZ106" i="130"/>
  <c r="AV106" i="130"/>
  <c r="AR106" i="130"/>
  <c r="AN106" i="130"/>
  <c r="AJ106" i="130"/>
  <c r="AF106" i="130"/>
  <c r="AB106" i="130"/>
  <c r="X106" i="130"/>
  <c r="T106" i="130"/>
  <c r="P106" i="130"/>
  <c r="L106" i="130"/>
  <c r="H106" i="130"/>
  <c r="BB106" i="130"/>
  <c r="AT106" i="130"/>
  <c r="AL106" i="130"/>
  <c r="AD106" i="130"/>
  <c r="V106" i="130"/>
  <c r="N106" i="130"/>
  <c r="BA106" i="130"/>
  <c r="AS106" i="130"/>
  <c r="AK106" i="130"/>
  <c r="AC106" i="130"/>
  <c r="U106" i="130"/>
  <c r="M106" i="130"/>
  <c r="BO106" i="130"/>
  <c r="AX106" i="130"/>
  <c r="AP106" i="130"/>
  <c r="AH106" i="130"/>
  <c r="Z106" i="130"/>
  <c r="R106" i="130"/>
  <c r="J106" i="130"/>
  <c r="AW106" i="130"/>
  <c r="AO106" i="130"/>
  <c r="AG106" i="130"/>
  <c r="Y106" i="130"/>
  <c r="Q106" i="130"/>
  <c r="I106" i="130"/>
  <c r="G71" i="130"/>
  <c r="G78" i="130"/>
  <c r="BE110" i="130"/>
  <c r="BA110" i="130"/>
  <c r="AW110" i="130"/>
  <c r="AS110" i="130"/>
  <c r="AO110" i="130"/>
  <c r="AK110" i="130"/>
  <c r="AG110" i="130"/>
  <c r="AC110" i="130"/>
  <c r="Y110" i="130"/>
  <c r="U110" i="130"/>
  <c r="Q110" i="130"/>
  <c r="M110" i="130"/>
  <c r="BH110" i="130"/>
  <c r="BC110" i="130"/>
  <c r="AX110" i="130"/>
  <c r="AR110" i="130"/>
  <c r="AM110" i="130"/>
  <c r="AH110" i="130"/>
  <c r="AB110" i="130"/>
  <c r="W110" i="130"/>
  <c r="R110" i="130"/>
  <c r="L110" i="130"/>
  <c r="BG110" i="130"/>
  <c r="BB110" i="130"/>
  <c r="AV110" i="130"/>
  <c r="AQ110" i="130"/>
  <c r="AL110" i="130"/>
  <c r="AF110" i="130"/>
  <c r="AA110" i="130"/>
  <c r="BF110" i="130"/>
  <c r="AZ110" i="130"/>
  <c r="BD110" i="130"/>
  <c r="AY110" i="130"/>
  <c r="AT110" i="130"/>
  <c r="AN110" i="130"/>
  <c r="AI110" i="130"/>
  <c r="AD110" i="130"/>
  <c r="X110" i="130"/>
  <c r="S110" i="130"/>
  <c r="N110" i="130"/>
  <c r="AE110" i="130"/>
  <c r="P110" i="130"/>
  <c r="AU110" i="130"/>
  <c r="Z110" i="130"/>
  <c r="O110" i="130"/>
  <c r="AP110" i="130"/>
  <c r="V110" i="130"/>
  <c r="K110" i="130"/>
  <c r="AJ110" i="130"/>
  <c r="T110" i="130"/>
  <c r="K71" i="130"/>
  <c r="K78" i="130"/>
  <c r="O71" i="130"/>
  <c r="O78" i="130"/>
  <c r="S71" i="130"/>
  <c r="S78" i="130"/>
  <c r="W71" i="130"/>
  <c r="W78" i="130"/>
  <c r="AA71" i="130"/>
  <c r="AA78" i="130"/>
  <c r="AE71" i="130"/>
  <c r="AE78" i="130"/>
  <c r="AI71" i="130"/>
  <c r="AI78" i="130"/>
  <c r="AM71" i="130"/>
  <c r="AM78" i="130"/>
  <c r="AQ71" i="130"/>
  <c r="AQ78" i="130"/>
  <c r="AU71" i="130"/>
  <c r="AU78" i="130"/>
  <c r="AY20" i="130"/>
  <c r="BC20" i="130"/>
  <c r="BG20" i="130"/>
  <c r="BD107" i="130"/>
  <c r="AZ107" i="130"/>
  <c r="AV107" i="130"/>
  <c r="AR107" i="130"/>
  <c r="AN107" i="130"/>
  <c r="AJ107" i="130"/>
  <c r="AF107" i="130"/>
  <c r="AB107" i="130"/>
  <c r="X107" i="130"/>
  <c r="T107" i="130"/>
  <c r="P107" i="130"/>
  <c r="L107" i="130"/>
  <c r="H107" i="130"/>
  <c r="BE107" i="130"/>
  <c r="BA107" i="130"/>
  <c r="AW107" i="130"/>
  <c r="AS107" i="130"/>
  <c r="AO107" i="130"/>
  <c r="AK107" i="130"/>
  <c r="AG107" i="130"/>
  <c r="AC107" i="130"/>
  <c r="Y107" i="130"/>
  <c r="U107" i="130"/>
  <c r="Q107" i="130"/>
  <c r="M107" i="130"/>
  <c r="I107" i="130"/>
  <c r="AY107" i="130"/>
  <c r="AQ107" i="130"/>
  <c r="AI107" i="130"/>
  <c r="AA107" i="130"/>
  <c r="S107" i="130"/>
  <c r="K107" i="130"/>
  <c r="AX107" i="130"/>
  <c r="AP107" i="130"/>
  <c r="AH107" i="130"/>
  <c r="Z107" i="130"/>
  <c r="R107" i="130"/>
  <c r="J107" i="130"/>
  <c r="BC107" i="130"/>
  <c r="AU107" i="130"/>
  <c r="AM107" i="130"/>
  <c r="AE107" i="130"/>
  <c r="W107" i="130"/>
  <c r="O107" i="130"/>
  <c r="BB107" i="130"/>
  <c r="AT107" i="130"/>
  <c r="AL107" i="130"/>
  <c r="AD107" i="130"/>
  <c r="V107" i="130"/>
  <c r="N107" i="130"/>
  <c r="H78" i="130"/>
  <c r="H71" i="130"/>
  <c r="BO111" i="130"/>
  <c r="BG111" i="130"/>
  <c r="BC111" i="130"/>
  <c r="AY111" i="130"/>
  <c r="AU111" i="130"/>
  <c r="AQ111" i="130"/>
  <c r="AM111" i="130"/>
  <c r="AI111" i="130"/>
  <c r="AE111" i="130"/>
  <c r="AA111" i="130"/>
  <c r="W111" i="130"/>
  <c r="S111" i="130"/>
  <c r="O111" i="130"/>
  <c r="BF111" i="130"/>
  <c r="BA111" i="130"/>
  <c r="AV111" i="130"/>
  <c r="AP111" i="130"/>
  <c r="AK111" i="130"/>
  <c r="AF111" i="130"/>
  <c r="Z111" i="130"/>
  <c r="U111" i="130"/>
  <c r="P111" i="130"/>
  <c r="BE111" i="130"/>
  <c r="AZ111" i="130"/>
  <c r="AT111" i="130"/>
  <c r="AO111" i="130"/>
  <c r="AJ111" i="130"/>
  <c r="AD111" i="130"/>
  <c r="Y111" i="130"/>
  <c r="T111" i="130"/>
  <c r="N111" i="130"/>
  <c r="BI111" i="130"/>
  <c r="BD111" i="130"/>
  <c r="AX111" i="130"/>
  <c r="AS111" i="130"/>
  <c r="AN111" i="130"/>
  <c r="AH111" i="130"/>
  <c r="AC111" i="130"/>
  <c r="X111" i="130"/>
  <c r="R111" i="130"/>
  <c r="M111" i="130"/>
  <c r="BH111" i="130"/>
  <c r="BB111" i="130"/>
  <c r="AW111" i="130"/>
  <c r="AR111" i="130"/>
  <c r="AL111" i="130"/>
  <c r="AG111" i="130"/>
  <c r="AB111" i="130"/>
  <c r="V111" i="130"/>
  <c r="Q111" i="130"/>
  <c r="L111" i="130"/>
  <c r="L78" i="130"/>
  <c r="L71" i="130"/>
  <c r="P78" i="130"/>
  <c r="P71" i="130"/>
  <c r="T78" i="130"/>
  <c r="T71" i="130"/>
  <c r="X78" i="130"/>
  <c r="X71" i="130"/>
  <c r="AB78" i="130"/>
  <c r="AB71" i="130"/>
  <c r="AF78" i="130"/>
  <c r="AF71" i="130"/>
  <c r="AJ78" i="130"/>
  <c r="AJ71" i="130"/>
  <c r="AN78" i="130"/>
  <c r="AN71" i="130"/>
  <c r="AR78" i="130"/>
  <c r="AR71" i="130"/>
  <c r="AV78" i="130"/>
  <c r="AV71" i="130"/>
  <c r="AZ20" i="130"/>
  <c r="BD20" i="130"/>
  <c r="BH20" i="130"/>
  <c r="BL20" i="130"/>
  <c r="BL78" i="130" s="1"/>
  <c r="Q15" i="129"/>
  <c r="R11" i="129" s="1"/>
  <c r="P16" i="129"/>
  <c r="BD106" i="129"/>
  <c r="AZ106" i="129"/>
  <c r="AV106" i="129"/>
  <c r="AR106" i="129"/>
  <c r="AN106" i="129"/>
  <c r="AJ106" i="129"/>
  <c r="AF106" i="129"/>
  <c r="AB106" i="129"/>
  <c r="X106" i="129"/>
  <c r="BC106" i="129"/>
  <c r="AX106" i="129"/>
  <c r="AS106" i="129"/>
  <c r="AM106" i="129"/>
  <c r="AH106" i="129"/>
  <c r="AC106" i="129"/>
  <c r="W106" i="129"/>
  <c r="S106" i="129"/>
  <c r="O106" i="129"/>
  <c r="K106" i="129"/>
  <c r="G106" i="129"/>
  <c r="BO106" i="129"/>
  <c r="BA106" i="129"/>
  <c r="AU106" i="129"/>
  <c r="AP106" i="129"/>
  <c r="AK106" i="129"/>
  <c r="AE106" i="129"/>
  <c r="Z106" i="129"/>
  <c r="U106" i="129"/>
  <c r="Q106" i="129"/>
  <c r="M106" i="129"/>
  <c r="I106" i="129"/>
  <c r="AY106" i="129"/>
  <c r="AT106" i="129"/>
  <c r="AO106" i="129"/>
  <c r="AI106" i="129"/>
  <c r="AD106" i="129"/>
  <c r="Y106" i="129"/>
  <c r="T106" i="129"/>
  <c r="P106" i="129"/>
  <c r="L106" i="129"/>
  <c r="H106" i="129"/>
  <c r="AW106" i="129"/>
  <c r="AA106" i="129"/>
  <c r="J106" i="129"/>
  <c r="AQ106" i="129"/>
  <c r="V106" i="129"/>
  <c r="AL106" i="129"/>
  <c r="R106" i="129"/>
  <c r="BB106" i="129"/>
  <c r="AG106" i="129"/>
  <c r="N106" i="129"/>
  <c r="G78" i="129"/>
  <c r="G71" i="129"/>
  <c r="BD20" i="129"/>
  <c r="BE110" i="129"/>
  <c r="BA110" i="129"/>
  <c r="AW110" i="129"/>
  <c r="AS110" i="129"/>
  <c r="AO110" i="129"/>
  <c r="AK110" i="129"/>
  <c r="AG110" i="129"/>
  <c r="AC110" i="129"/>
  <c r="Y110" i="129"/>
  <c r="U110" i="129"/>
  <c r="Q110" i="129"/>
  <c r="M110" i="129"/>
  <c r="BD110" i="129"/>
  <c r="AY110" i="129"/>
  <c r="AT110" i="129"/>
  <c r="AN110" i="129"/>
  <c r="AI110" i="129"/>
  <c r="AD110" i="129"/>
  <c r="X110" i="129"/>
  <c r="S110" i="129"/>
  <c r="N110" i="129"/>
  <c r="BG110" i="129"/>
  <c r="BB110" i="129"/>
  <c r="AV110" i="129"/>
  <c r="AQ110" i="129"/>
  <c r="AL110" i="129"/>
  <c r="AF110" i="129"/>
  <c r="AA110" i="129"/>
  <c r="V110" i="129"/>
  <c r="P110" i="129"/>
  <c r="K110" i="129"/>
  <c r="BF110" i="129"/>
  <c r="AZ110" i="129"/>
  <c r="AU110" i="129"/>
  <c r="AP110" i="129"/>
  <c r="AJ110" i="129"/>
  <c r="AE110" i="129"/>
  <c r="Z110" i="129"/>
  <c r="T110" i="129"/>
  <c r="O110" i="129"/>
  <c r="AX110" i="129"/>
  <c r="AB110" i="129"/>
  <c r="AR110" i="129"/>
  <c r="W110" i="129"/>
  <c r="BH110" i="129"/>
  <c r="AM110" i="129"/>
  <c r="R110" i="129"/>
  <c r="BC110" i="129"/>
  <c r="AH110" i="129"/>
  <c r="L110" i="129"/>
  <c r="K78" i="129"/>
  <c r="K71" i="129"/>
  <c r="BH20" i="129"/>
  <c r="BC78" i="129"/>
  <c r="BC71" i="129"/>
  <c r="AY102" i="129"/>
  <c r="AU102" i="129"/>
  <c r="AQ102" i="129"/>
  <c r="AM102" i="129"/>
  <c r="AI102" i="129"/>
  <c r="AE102" i="129"/>
  <c r="Z102" i="129"/>
  <c r="V102" i="129"/>
  <c r="R102" i="129"/>
  <c r="N102" i="129"/>
  <c r="J102" i="129"/>
  <c r="F102" i="129"/>
  <c r="AW102" i="129"/>
  <c r="AR102" i="129"/>
  <c r="AL102" i="129"/>
  <c r="AG102" i="129"/>
  <c r="AA102" i="129"/>
  <c r="U102" i="129"/>
  <c r="P102" i="129"/>
  <c r="K102" i="129"/>
  <c r="E102" i="129"/>
  <c r="BA102" i="129"/>
  <c r="AV102" i="129"/>
  <c r="AP102" i="129"/>
  <c r="AK102" i="129"/>
  <c r="AF102" i="129"/>
  <c r="Y102" i="129"/>
  <c r="T102" i="129"/>
  <c r="O102" i="129"/>
  <c r="I102" i="129"/>
  <c r="D102" i="129"/>
  <c r="AZ102" i="129"/>
  <c r="AT102" i="129"/>
  <c r="AO102" i="129"/>
  <c r="AJ102" i="129"/>
  <c r="AD102" i="129"/>
  <c r="X102" i="129"/>
  <c r="S102" i="129"/>
  <c r="M102" i="129"/>
  <c r="H102" i="129"/>
  <c r="C102" i="129"/>
  <c r="AX102" i="129"/>
  <c r="AS102" i="129"/>
  <c r="AN102" i="129"/>
  <c r="AH102" i="129"/>
  <c r="AC102" i="129"/>
  <c r="W102" i="129"/>
  <c r="Q102" i="129"/>
  <c r="L102" i="129"/>
  <c r="G102" i="129"/>
  <c r="C78" i="129"/>
  <c r="C71" i="129"/>
  <c r="AZ20" i="129"/>
  <c r="BG78" i="129"/>
  <c r="BG71" i="129"/>
  <c r="BB78" i="129"/>
  <c r="BB71" i="129"/>
  <c r="BF78" i="129"/>
  <c r="BF71" i="129"/>
  <c r="BJ78" i="129"/>
  <c r="BJ71" i="129"/>
  <c r="O71" i="129"/>
  <c r="O78" i="129"/>
  <c r="BL20" i="129"/>
  <c r="BL78" i="129" s="1"/>
  <c r="S78" i="129"/>
  <c r="S71" i="129"/>
  <c r="W78" i="129"/>
  <c r="W71" i="129"/>
  <c r="AA78" i="129"/>
  <c r="AA71" i="129"/>
  <c r="AE71" i="129"/>
  <c r="AE78" i="129"/>
  <c r="AI78" i="129"/>
  <c r="AI71" i="129"/>
  <c r="AM78" i="129"/>
  <c r="AM71" i="129"/>
  <c r="AQ78" i="129"/>
  <c r="AQ71" i="129"/>
  <c r="AU71" i="129"/>
  <c r="AU78" i="129"/>
  <c r="AY78" i="129"/>
  <c r="AY71" i="129"/>
  <c r="AX101" i="129"/>
  <c r="AT101" i="129"/>
  <c r="AP101" i="129"/>
  <c r="AL101" i="129"/>
  <c r="AH101" i="129"/>
  <c r="AD101" i="129"/>
  <c r="X101" i="129"/>
  <c r="T101" i="129"/>
  <c r="P101" i="129"/>
  <c r="L101" i="129"/>
  <c r="H101" i="129"/>
  <c r="D101" i="129"/>
  <c r="AZ101" i="129"/>
  <c r="AU101" i="129"/>
  <c r="AO101" i="129"/>
  <c r="AJ101" i="129"/>
  <c r="AE101" i="129"/>
  <c r="W101" i="129"/>
  <c r="R101" i="129"/>
  <c r="M101" i="129"/>
  <c r="G101" i="129"/>
  <c r="B101" i="129"/>
  <c r="AY101" i="129"/>
  <c r="AS101" i="129"/>
  <c r="AN101" i="129"/>
  <c r="AI101" i="129"/>
  <c r="AC101" i="129"/>
  <c r="V101" i="129"/>
  <c r="Q101" i="129"/>
  <c r="K101" i="129"/>
  <c r="F101" i="129"/>
  <c r="AW101" i="129"/>
  <c r="AR101" i="129"/>
  <c r="AM101" i="129"/>
  <c r="AG101" i="129"/>
  <c r="Z101" i="129"/>
  <c r="U101" i="129"/>
  <c r="O101" i="129"/>
  <c r="J101" i="129"/>
  <c r="E101" i="129"/>
  <c r="BA101" i="129"/>
  <c r="AV101" i="129"/>
  <c r="AQ101" i="129"/>
  <c r="AK101" i="129"/>
  <c r="AF101" i="129"/>
  <c r="Y101" i="129"/>
  <c r="S101" i="129"/>
  <c r="N101" i="129"/>
  <c r="I101" i="129"/>
  <c r="C101" i="129"/>
  <c r="B78" i="129"/>
  <c r="B71" i="129"/>
  <c r="BA105" i="129"/>
  <c r="AW105" i="129"/>
  <c r="AS105" i="129"/>
  <c r="AO105" i="129"/>
  <c r="AK105" i="129"/>
  <c r="AG105" i="129"/>
  <c r="AC105" i="129"/>
  <c r="Y105" i="129"/>
  <c r="U105" i="129"/>
  <c r="Q105" i="129"/>
  <c r="BC105" i="129"/>
  <c r="AY105" i="129"/>
  <c r="AU105" i="129"/>
  <c r="AQ105" i="129"/>
  <c r="AM105" i="129"/>
  <c r="AI105" i="129"/>
  <c r="AE105" i="129"/>
  <c r="AA105" i="129"/>
  <c r="W105" i="129"/>
  <c r="S105" i="129"/>
  <c r="O105" i="129"/>
  <c r="K105" i="129"/>
  <c r="G105" i="129"/>
  <c r="BB105" i="129"/>
  <c r="AX105" i="129"/>
  <c r="AT105" i="129"/>
  <c r="AP105" i="129"/>
  <c r="AL105" i="129"/>
  <c r="AH105" i="129"/>
  <c r="AD105" i="129"/>
  <c r="Z105" i="129"/>
  <c r="V105" i="129"/>
  <c r="R105" i="129"/>
  <c r="N105" i="129"/>
  <c r="J105" i="129"/>
  <c r="F105" i="129"/>
  <c r="AR105" i="129"/>
  <c r="AB105" i="129"/>
  <c r="M105" i="129"/>
  <c r="AN105" i="129"/>
  <c r="X105" i="129"/>
  <c r="L105" i="129"/>
  <c r="AZ105" i="129"/>
  <c r="AJ105" i="129"/>
  <c r="T105" i="129"/>
  <c r="I105" i="129"/>
  <c r="AV105" i="129"/>
  <c r="AF105" i="129"/>
  <c r="P105" i="129"/>
  <c r="H105" i="129"/>
  <c r="F78" i="129"/>
  <c r="F71" i="129"/>
  <c r="BG109" i="129"/>
  <c r="BC109" i="129"/>
  <c r="AY109" i="129"/>
  <c r="AU109" i="129"/>
  <c r="AQ109" i="129"/>
  <c r="AM109" i="129"/>
  <c r="AI109" i="129"/>
  <c r="AE109" i="129"/>
  <c r="AA109" i="129"/>
  <c r="W109" i="129"/>
  <c r="S109" i="129"/>
  <c r="O109" i="129"/>
  <c r="K109" i="129"/>
  <c r="BF109" i="129"/>
  <c r="BA109" i="129"/>
  <c r="AV109" i="129"/>
  <c r="AP109" i="129"/>
  <c r="AK109" i="129"/>
  <c r="AF109" i="129"/>
  <c r="Z109" i="129"/>
  <c r="U109" i="129"/>
  <c r="P109" i="129"/>
  <c r="J109" i="129"/>
  <c r="BD109" i="129"/>
  <c r="AX109" i="129"/>
  <c r="AS109" i="129"/>
  <c r="AN109" i="129"/>
  <c r="AH109" i="129"/>
  <c r="AC109" i="129"/>
  <c r="X109" i="129"/>
  <c r="R109" i="129"/>
  <c r="M109" i="129"/>
  <c r="BB109" i="129"/>
  <c r="AW109" i="129"/>
  <c r="AR109" i="129"/>
  <c r="AL109" i="129"/>
  <c r="AG109" i="129"/>
  <c r="AB109" i="129"/>
  <c r="V109" i="129"/>
  <c r="Q109" i="129"/>
  <c r="L109" i="129"/>
  <c r="BE109" i="129"/>
  <c r="AJ109" i="129"/>
  <c r="N109" i="129"/>
  <c r="AZ109" i="129"/>
  <c r="AD109" i="129"/>
  <c r="AT109" i="129"/>
  <c r="Y109" i="129"/>
  <c r="AO109" i="129"/>
  <c r="T109" i="129"/>
  <c r="J78" i="129"/>
  <c r="J71" i="129"/>
  <c r="R78" i="129"/>
  <c r="R71" i="129"/>
  <c r="V78" i="129"/>
  <c r="V71" i="129"/>
  <c r="Z78" i="129"/>
  <c r="Z71" i="129"/>
  <c r="AD78" i="129"/>
  <c r="AD71" i="129"/>
  <c r="AH78" i="129"/>
  <c r="AH71" i="129"/>
  <c r="AL78" i="129"/>
  <c r="AL71" i="129"/>
  <c r="AP78" i="129"/>
  <c r="AP71" i="129"/>
  <c r="AT78" i="129"/>
  <c r="AT71" i="129"/>
  <c r="AX78" i="129"/>
  <c r="AX71" i="129"/>
  <c r="B21" i="129"/>
  <c r="B28" i="129"/>
  <c r="BL54" i="129"/>
  <c r="BE107" i="129"/>
  <c r="BA107" i="129"/>
  <c r="AW107" i="129"/>
  <c r="AS107" i="129"/>
  <c r="AO107" i="129"/>
  <c r="AK107" i="129"/>
  <c r="AG107" i="129"/>
  <c r="AC107" i="129"/>
  <c r="Y107" i="129"/>
  <c r="U107" i="129"/>
  <c r="Q107" i="129"/>
  <c r="M107" i="129"/>
  <c r="I107" i="129"/>
  <c r="AZ107" i="129"/>
  <c r="AU107" i="129"/>
  <c r="AP107" i="129"/>
  <c r="AJ107" i="129"/>
  <c r="AE107" i="129"/>
  <c r="Z107" i="129"/>
  <c r="T107" i="129"/>
  <c r="O107" i="129"/>
  <c r="J107" i="129"/>
  <c r="BC107" i="129"/>
  <c r="AX107" i="129"/>
  <c r="AR107" i="129"/>
  <c r="AM107" i="129"/>
  <c r="AH107" i="129"/>
  <c r="AB107" i="129"/>
  <c r="W107" i="129"/>
  <c r="R107" i="129"/>
  <c r="L107" i="129"/>
  <c r="BB107" i="129"/>
  <c r="AV107" i="129"/>
  <c r="AQ107" i="129"/>
  <c r="AL107" i="129"/>
  <c r="AF107" i="129"/>
  <c r="AA107" i="129"/>
  <c r="V107" i="129"/>
  <c r="P107" i="129"/>
  <c r="K107" i="129"/>
  <c r="AN107" i="129"/>
  <c r="S107" i="129"/>
  <c r="BD107" i="129"/>
  <c r="AI107" i="129"/>
  <c r="N107" i="129"/>
  <c r="AY107" i="129"/>
  <c r="AD107" i="129"/>
  <c r="H107" i="129"/>
  <c r="AT107" i="129"/>
  <c r="X107" i="129"/>
  <c r="H78" i="129"/>
  <c r="H71" i="129"/>
  <c r="BO111" i="129"/>
  <c r="BG111" i="129"/>
  <c r="BC111" i="129"/>
  <c r="AY111" i="129"/>
  <c r="AU111" i="129"/>
  <c r="AQ111" i="129"/>
  <c r="AM111" i="129"/>
  <c r="AI111" i="129"/>
  <c r="AE111" i="129"/>
  <c r="AA111" i="129"/>
  <c r="W111" i="129"/>
  <c r="S111" i="129"/>
  <c r="O111" i="129"/>
  <c r="BH111" i="129"/>
  <c r="BB111" i="129"/>
  <c r="AW111" i="129"/>
  <c r="AR111" i="129"/>
  <c r="AL111" i="129"/>
  <c r="AG111" i="129"/>
  <c r="AB111" i="129"/>
  <c r="V111" i="129"/>
  <c r="Q111" i="129"/>
  <c r="L111" i="129"/>
  <c r="BF111" i="129"/>
  <c r="BA111" i="129"/>
  <c r="AV111" i="129"/>
  <c r="AP111" i="129"/>
  <c r="BE111" i="129"/>
  <c r="AZ111" i="129"/>
  <c r="AT111" i="129"/>
  <c r="AO111" i="129"/>
  <c r="AJ111" i="129"/>
  <c r="AD111" i="129"/>
  <c r="Y111" i="129"/>
  <c r="T111" i="129"/>
  <c r="N111" i="129"/>
  <c r="BI111" i="129"/>
  <c r="BD111" i="129"/>
  <c r="AX111" i="129"/>
  <c r="AS111" i="129"/>
  <c r="AN111" i="129"/>
  <c r="AH111" i="129"/>
  <c r="AC111" i="129"/>
  <c r="X111" i="129"/>
  <c r="R111" i="129"/>
  <c r="M111" i="129"/>
  <c r="U111" i="129"/>
  <c r="AK111" i="129"/>
  <c r="P111" i="129"/>
  <c r="AF111" i="129"/>
  <c r="Z111" i="129"/>
  <c r="L78" i="129"/>
  <c r="L71" i="129"/>
  <c r="P78" i="129"/>
  <c r="P71" i="129"/>
  <c r="T71" i="129"/>
  <c r="T78" i="129"/>
  <c r="X78" i="129"/>
  <c r="X71" i="129"/>
  <c r="AB78" i="129"/>
  <c r="AB71" i="129"/>
  <c r="AF78" i="129"/>
  <c r="AF71" i="129"/>
  <c r="AJ71" i="129"/>
  <c r="AJ78" i="129"/>
  <c r="AN78" i="129"/>
  <c r="AN71" i="129"/>
  <c r="AR78" i="129"/>
  <c r="AR71" i="129"/>
  <c r="AV78" i="129"/>
  <c r="AV71" i="129"/>
  <c r="BB104" i="129"/>
  <c r="AX104" i="129"/>
  <c r="BA104" i="129"/>
  <c r="AW104" i="129"/>
  <c r="AS104" i="129"/>
  <c r="AO104" i="129"/>
  <c r="AK104" i="129"/>
  <c r="AG104" i="129"/>
  <c r="AC104" i="129"/>
  <c r="Y104" i="129"/>
  <c r="U104" i="129"/>
  <c r="Q104" i="129"/>
  <c r="M104" i="129"/>
  <c r="I104" i="129"/>
  <c r="E104" i="129"/>
  <c r="AV104" i="129"/>
  <c r="AQ104" i="129"/>
  <c r="AL104" i="129"/>
  <c r="AF104" i="129"/>
  <c r="AA104" i="129"/>
  <c r="V104" i="129"/>
  <c r="P104" i="129"/>
  <c r="K104" i="129"/>
  <c r="F104" i="129"/>
  <c r="AU104" i="129"/>
  <c r="AP104" i="129"/>
  <c r="AJ104" i="129"/>
  <c r="AE104" i="129"/>
  <c r="Z104" i="129"/>
  <c r="T104" i="129"/>
  <c r="O104" i="129"/>
  <c r="J104" i="129"/>
  <c r="AZ104" i="129"/>
  <c r="AT104" i="129"/>
  <c r="AN104" i="129"/>
  <c r="AI104" i="129"/>
  <c r="AD104" i="129"/>
  <c r="X104" i="129"/>
  <c r="S104" i="129"/>
  <c r="N104" i="129"/>
  <c r="H104" i="129"/>
  <c r="AY104" i="129"/>
  <c r="AR104" i="129"/>
  <c r="AM104" i="129"/>
  <c r="AH104" i="129"/>
  <c r="AB104" i="129"/>
  <c r="W104" i="129"/>
  <c r="R104" i="129"/>
  <c r="L104" i="129"/>
  <c r="G104" i="129"/>
  <c r="E71" i="129"/>
  <c r="E78" i="129"/>
  <c r="BE108" i="129"/>
  <c r="BA108" i="129"/>
  <c r="AW108" i="129"/>
  <c r="AS108" i="129"/>
  <c r="AO108" i="129"/>
  <c r="BC108" i="129"/>
  <c r="AX108" i="129"/>
  <c r="AR108" i="129"/>
  <c r="AM108" i="129"/>
  <c r="AI108" i="129"/>
  <c r="AE108" i="129"/>
  <c r="AA108" i="129"/>
  <c r="W108" i="129"/>
  <c r="S108" i="129"/>
  <c r="O108" i="129"/>
  <c r="K108" i="129"/>
  <c r="BF108" i="129"/>
  <c r="AZ108" i="129"/>
  <c r="AU108" i="129"/>
  <c r="AP108" i="129"/>
  <c r="AK108" i="129"/>
  <c r="BD108" i="129"/>
  <c r="AY108" i="129"/>
  <c r="AT108" i="129"/>
  <c r="AQ108" i="129"/>
  <c r="AH108" i="129"/>
  <c r="AC108" i="129"/>
  <c r="X108" i="129"/>
  <c r="R108" i="129"/>
  <c r="M108" i="129"/>
  <c r="AN108" i="129"/>
  <c r="AG108" i="129"/>
  <c r="AB108" i="129"/>
  <c r="V108" i="129"/>
  <c r="Q108" i="129"/>
  <c r="L108" i="129"/>
  <c r="BB108" i="129"/>
  <c r="AL108" i="129"/>
  <c r="AF108" i="129"/>
  <c r="Z108" i="129"/>
  <c r="U108" i="129"/>
  <c r="P108" i="129"/>
  <c r="J108" i="129"/>
  <c r="AV108" i="129"/>
  <c r="AJ108" i="129"/>
  <c r="AD108" i="129"/>
  <c r="Y108" i="129"/>
  <c r="T108" i="129"/>
  <c r="N108" i="129"/>
  <c r="I108" i="129"/>
  <c r="I71" i="129"/>
  <c r="I78" i="129"/>
  <c r="BH112" i="129"/>
  <c r="BD112" i="129"/>
  <c r="AZ112" i="129"/>
  <c r="AV112" i="129"/>
  <c r="AR112" i="129"/>
  <c r="AN112" i="129"/>
  <c r="AJ112" i="129"/>
  <c r="AF112" i="129"/>
  <c r="AB112" i="129"/>
  <c r="X112" i="129"/>
  <c r="T112" i="129"/>
  <c r="P112" i="129"/>
  <c r="BJ112" i="129"/>
  <c r="BE112" i="129"/>
  <c r="AY112" i="129"/>
  <c r="AT112" i="129"/>
  <c r="AO112" i="129"/>
  <c r="AI112" i="129"/>
  <c r="AD112" i="129"/>
  <c r="Y112" i="129"/>
  <c r="S112" i="129"/>
  <c r="N112" i="129"/>
  <c r="BI112" i="129"/>
  <c r="BC112" i="129"/>
  <c r="AX112" i="129"/>
  <c r="AS112" i="129"/>
  <c r="AM112" i="129"/>
  <c r="AH112" i="129"/>
  <c r="AC112" i="129"/>
  <c r="W112" i="129"/>
  <c r="R112" i="129"/>
  <c r="M112" i="129"/>
  <c r="BG112" i="129"/>
  <c r="BB112" i="129"/>
  <c r="AW112" i="129"/>
  <c r="AQ112" i="129"/>
  <c r="AL112" i="129"/>
  <c r="AG112" i="129"/>
  <c r="AA112" i="129"/>
  <c r="V112" i="129"/>
  <c r="Q112" i="129"/>
  <c r="BF112" i="129"/>
  <c r="BA112" i="129"/>
  <c r="AU112" i="129"/>
  <c r="AP112" i="129"/>
  <c r="AK112" i="129"/>
  <c r="AE112" i="129"/>
  <c r="Z112" i="129"/>
  <c r="U112" i="129"/>
  <c r="O112" i="129"/>
  <c r="M71" i="129"/>
  <c r="M78" i="129"/>
  <c r="Q71" i="129"/>
  <c r="Q78" i="129"/>
  <c r="U71" i="129"/>
  <c r="U78" i="129"/>
  <c r="Y71" i="129"/>
  <c r="Y78" i="129"/>
  <c r="AC71" i="129"/>
  <c r="AC78" i="129"/>
  <c r="AG71" i="129"/>
  <c r="AG78" i="129"/>
  <c r="AK71" i="129"/>
  <c r="AK78" i="129"/>
  <c r="AO71" i="129"/>
  <c r="AO78" i="129"/>
  <c r="AS71" i="129"/>
  <c r="AS78" i="129"/>
  <c r="AW71" i="129"/>
  <c r="AW78" i="129"/>
  <c r="BE20" i="129"/>
  <c r="BI20" i="129"/>
  <c r="BC78" i="128"/>
  <c r="BC71" i="128"/>
  <c r="BG78" i="128"/>
  <c r="BG71" i="128"/>
  <c r="Q15" i="128"/>
  <c r="R11" i="128" s="1"/>
  <c r="Q16" i="128"/>
  <c r="AY78" i="128"/>
  <c r="AY71" i="128"/>
  <c r="P16" i="128"/>
  <c r="AZ102" i="128"/>
  <c r="AV102" i="128"/>
  <c r="AR102" i="128"/>
  <c r="AN102" i="128"/>
  <c r="AJ102" i="128"/>
  <c r="AF102" i="128"/>
  <c r="AA102" i="128"/>
  <c r="W102" i="128"/>
  <c r="S102" i="128"/>
  <c r="O102" i="128"/>
  <c r="K102" i="128"/>
  <c r="G102" i="128"/>
  <c r="C102" i="128"/>
  <c r="AW102" i="128"/>
  <c r="AQ102" i="128"/>
  <c r="AL102" i="128"/>
  <c r="AG102" i="128"/>
  <c r="Z102" i="128"/>
  <c r="U102" i="128"/>
  <c r="P102" i="128"/>
  <c r="J102" i="128"/>
  <c r="E102" i="128"/>
  <c r="BA102" i="128"/>
  <c r="AU102" i="128"/>
  <c r="AP102" i="128"/>
  <c r="AK102" i="128"/>
  <c r="AE102" i="128"/>
  <c r="Y102" i="128"/>
  <c r="T102" i="128"/>
  <c r="N102" i="128"/>
  <c r="I102" i="128"/>
  <c r="D102" i="128"/>
  <c r="AY102" i="128"/>
  <c r="AT102" i="128"/>
  <c r="AO102" i="128"/>
  <c r="AI102" i="128"/>
  <c r="AD102" i="128"/>
  <c r="X102" i="128"/>
  <c r="R102" i="128"/>
  <c r="M102" i="128"/>
  <c r="H102" i="128"/>
  <c r="AX102" i="128"/>
  <c r="AS102" i="128"/>
  <c r="AM102" i="128"/>
  <c r="AH102" i="128"/>
  <c r="AC102" i="128"/>
  <c r="V102" i="128"/>
  <c r="Q102" i="128"/>
  <c r="L102" i="128"/>
  <c r="F102" i="128"/>
  <c r="C78" i="128"/>
  <c r="C71" i="128"/>
  <c r="BD106" i="128"/>
  <c r="AZ106" i="128"/>
  <c r="AV106" i="128"/>
  <c r="AR106" i="128"/>
  <c r="AN106" i="128"/>
  <c r="AJ106" i="128"/>
  <c r="AF106" i="128"/>
  <c r="AB106" i="128"/>
  <c r="X106" i="128"/>
  <c r="T106" i="128"/>
  <c r="P106" i="128"/>
  <c r="L106" i="128"/>
  <c r="H106" i="128"/>
  <c r="BO106" i="128"/>
  <c r="BB106" i="128"/>
  <c r="AX106" i="128"/>
  <c r="AT106" i="128"/>
  <c r="AP106" i="128"/>
  <c r="AL106" i="128"/>
  <c r="AH106" i="128"/>
  <c r="AD106" i="128"/>
  <c r="Z106" i="128"/>
  <c r="V106" i="128"/>
  <c r="R106" i="128"/>
  <c r="N106" i="128"/>
  <c r="J106" i="128"/>
  <c r="BA106" i="128"/>
  <c r="AW106" i="128"/>
  <c r="AS106" i="128"/>
  <c r="AO106" i="128"/>
  <c r="AK106" i="128"/>
  <c r="AG106" i="128"/>
  <c r="AC106" i="128"/>
  <c r="Y106" i="128"/>
  <c r="U106" i="128"/>
  <c r="Q106" i="128"/>
  <c r="M106" i="128"/>
  <c r="I106" i="128"/>
  <c r="BC106" i="128"/>
  <c r="AM106" i="128"/>
  <c r="W106" i="128"/>
  <c r="G106" i="128"/>
  <c r="AY106" i="128"/>
  <c r="AI106" i="128"/>
  <c r="S106" i="128"/>
  <c r="AU106" i="128"/>
  <c r="AE106" i="128"/>
  <c r="O106" i="128"/>
  <c r="AQ106" i="128"/>
  <c r="AA106" i="128"/>
  <c r="K106" i="128"/>
  <c r="G78" i="128"/>
  <c r="G71" i="128"/>
  <c r="BH110" i="128"/>
  <c r="BD110" i="128"/>
  <c r="AZ110" i="128"/>
  <c r="AV110" i="128"/>
  <c r="AR110" i="128"/>
  <c r="AN110" i="128"/>
  <c r="AJ110" i="128"/>
  <c r="AF110" i="128"/>
  <c r="AB110" i="128"/>
  <c r="X110" i="128"/>
  <c r="T110" i="128"/>
  <c r="P110" i="128"/>
  <c r="L110" i="128"/>
  <c r="BF110" i="128"/>
  <c r="BB110" i="128"/>
  <c r="AX110" i="128"/>
  <c r="AT110" i="128"/>
  <c r="AP110" i="128"/>
  <c r="AL110" i="128"/>
  <c r="AH110" i="128"/>
  <c r="AD110" i="128"/>
  <c r="Z110" i="128"/>
  <c r="V110" i="128"/>
  <c r="R110" i="128"/>
  <c r="N110" i="128"/>
  <c r="BE110" i="128"/>
  <c r="BA110" i="128"/>
  <c r="AW110" i="128"/>
  <c r="AS110" i="128"/>
  <c r="AO110" i="128"/>
  <c r="AK110" i="128"/>
  <c r="AG110" i="128"/>
  <c r="AC110" i="128"/>
  <c r="Y110" i="128"/>
  <c r="U110" i="128"/>
  <c r="Q110" i="128"/>
  <c r="M110" i="128"/>
  <c r="AU110" i="128"/>
  <c r="AE110" i="128"/>
  <c r="O110" i="128"/>
  <c r="BG110" i="128"/>
  <c r="AQ110" i="128"/>
  <c r="AA110" i="128"/>
  <c r="K110" i="128"/>
  <c r="BC110" i="128"/>
  <c r="AM110" i="128"/>
  <c r="W110" i="128"/>
  <c r="AY110" i="128"/>
  <c r="AI110" i="128"/>
  <c r="S110" i="128"/>
  <c r="K78" i="128"/>
  <c r="K71" i="128"/>
  <c r="O78" i="128"/>
  <c r="O71" i="128"/>
  <c r="S78" i="128"/>
  <c r="S71" i="128"/>
  <c r="W78" i="128"/>
  <c r="W71" i="128"/>
  <c r="AA78" i="128"/>
  <c r="AA71" i="128"/>
  <c r="AE78" i="128"/>
  <c r="AE71" i="128"/>
  <c r="AI78" i="128"/>
  <c r="AI71" i="128"/>
  <c r="AM78" i="128"/>
  <c r="AM71" i="128"/>
  <c r="AQ78" i="128"/>
  <c r="AQ71" i="128"/>
  <c r="AU78" i="128"/>
  <c r="AU71" i="128"/>
  <c r="B28" i="128"/>
  <c r="BE107" i="128"/>
  <c r="BA107" i="128"/>
  <c r="AW107" i="128"/>
  <c r="AS107" i="128"/>
  <c r="AO107" i="128"/>
  <c r="AK107" i="128"/>
  <c r="AG107" i="128"/>
  <c r="AC107" i="128"/>
  <c r="Y107" i="128"/>
  <c r="U107" i="128"/>
  <c r="Q107" i="128"/>
  <c r="M107" i="128"/>
  <c r="I107" i="128"/>
  <c r="BD107" i="128"/>
  <c r="AZ107" i="128"/>
  <c r="BC107" i="128"/>
  <c r="AY107" i="128"/>
  <c r="AU107" i="128"/>
  <c r="AQ107" i="128"/>
  <c r="AM107" i="128"/>
  <c r="AI107" i="128"/>
  <c r="AE107" i="128"/>
  <c r="AA107" i="128"/>
  <c r="W107" i="128"/>
  <c r="S107" i="128"/>
  <c r="O107" i="128"/>
  <c r="K107" i="128"/>
  <c r="BB107" i="128"/>
  <c r="AX107" i="128"/>
  <c r="AT107" i="128"/>
  <c r="AP107" i="128"/>
  <c r="AL107" i="128"/>
  <c r="AH107" i="128"/>
  <c r="AD107" i="128"/>
  <c r="Z107" i="128"/>
  <c r="V107" i="128"/>
  <c r="R107" i="128"/>
  <c r="N107" i="128"/>
  <c r="J107" i="128"/>
  <c r="AJ107" i="128"/>
  <c r="T107" i="128"/>
  <c r="AV107" i="128"/>
  <c r="AF107" i="128"/>
  <c r="P107" i="128"/>
  <c r="AR107" i="128"/>
  <c r="AB107" i="128"/>
  <c r="L107" i="128"/>
  <c r="AN107" i="128"/>
  <c r="X107" i="128"/>
  <c r="H107" i="128"/>
  <c r="H78" i="128"/>
  <c r="H71" i="128"/>
  <c r="BF111" i="128"/>
  <c r="BB111" i="128"/>
  <c r="AX111" i="128"/>
  <c r="AT111" i="128"/>
  <c r="AP111" i="128"/>
  <c r="AL111" i="128"/>
  <c r="AH111" i="128"/>
  <c r="AD111" i="128"/>
  <c r="Z111" i="128"/>
  <c r="V111" i="128"/>
  <c r="R111" i="128"/>
  <c r="N111" i="128"/>
  <c r="BH111" i="128"/>
  <c r="BD111" i="128"/>
  <c r="AZ111" i="128"/>
  <c r="AV111" i="128"/>
  <c r="AR111" i="128"/>
  <c r="AN111" i="128"/>
  <c r="AJ111" i="128"/>
  <c r="AF111" i="128"/>
  <c r="AB111" i="128"/>
  <c r="X111" i="128"/>
  <c r="T111" i="128"/>
  <c r="P111" i="128"/>
  <c r="L111" i="128"/>
  <c r="BO111" i="128"/>
  <c r="BG111" i="128"/>
  <c r="BC111" i="128"/>
  <c r="AY111" i="128"/>
  <c r="AU111" i="128"/>
  <c r="AQ111" i="128"/>
  <c r="AM111" i="128"/>
  <c r="AI111" i="128"/>
  <c r="AE111" i="128"/>
  <c r="AA111" i="128"/>
  <c r="W111" i="128"/>
  <c r="S111" i="128"/>
  <c r="O111" i="128"/>
  <c r="BI111" i="128"/>
  <c r="AS111" i="128"/>
  <c r="AC111" i="128"/>
  <c r="M111" i="128"/>
  <c r="BE111" i="128"/>
  <c r="AO111" i="128"/>
  <c r="Y111" i="128"/>
  <c r="BA111" i="128"/>
  <c r="AK111" i="128"/>
  <c r="U111" i="128"/>
  <c r="AW111" i="128"/>
  <c r="AG111" i="128"/>
  <c r="Q111" i="128"/>
  <c r="L78" i="128"/>
  <c r="L71" i="128"/>
  <c r="P78" i="128"/>
  <c r="P71" i="128"/>
  <c r="T78" i="128"/>
  <c r="T71" i="128"/>
  <c r="X78" i="128"/>
  <c r="X71" i="128"/>
  <c r="AB78" i="128"/>
  <c r="AB71" i="128"/>
  <c r="AF78" i="128"/>
  <c r="AF71" i="128"/>
  <c r="AJ78" i="128"/>
  <c r="AJ71" i="128"/>
  <c r="AN78" i="128"/>
  <c r="AN71" i="128"/>
  <c r="AR78" i="128"/>
  <c r="AR71" i="128"/>
  <c r="AV78" i="128"/>
  <c r="AV71" i="128"/>
  <c r="AZ78" i="128"/>
  <c r="AZ71" i="128"/>
  <c r="BD78" i="128"/>
  <c r="BD71" i="128"/>
  <c r="BH78" i="128"/>
  <c r="BH71" i="128"/>
  <c r="BA104" i="128"/>
  <c r="AW104" i="128"/>
  <c r="AS104" i="128"/>
  <c r="AO104" i="128"/>
  <c r="AK104" i="128"/>
  <c r="AG104" i="128"/>
  <c r="AC104" i="128"/>
  <c r="Y104" i="128"/>
  <c r="U104" i="128"/>
  <c r="Q104" i="128"/>
  <c r="M104" i="128"/>
  <c r="I104" i="128"/>
  <c r="E104" i="128"/>
  <c r="BB104" i="128"/>
  <c r="AX104" i="128"/>
  <c r="AT104" i="128"/>
  <c r="AP104" i="128"/>
  <c r="AL104" i="128"/>
  <c r="AH104" i="128"/>
  <c r="AD104" i="128"/>
  <c r="Z104" i="128"/>
  <c r="V104" i="128"/>
  <c r="R104" i="128"/>
  <c r="N104" i="128"/>
  <c r="J104" i="128"/>
  <c r="F104" i="128"/>
  <c r="AU104" i="128"/>
  <c r="AM104" i="128"/>
  <c r="AE104" i="128"/>
  <c r="W104" i="128"/>
  <c r="O104" i="128"/>
  <c r="G104" i="128"/>
  <c r="AZ104" i="128"/>
  <c r="AR104" i="128"/>
  <c r="AJ104" i="128"/>
  <c r="AB104" i="128"/>
  <c r="T104" i="128"/>
  <c r="L104" i="128"/>
  <c r="AY104" i="128"/>
  <c r="AQ104" i="128"/>
  <c r="AI104" i="128"/>
  <c r="AA104" i="128"/>
  <c r="S104" i="128"/>
  <c r="K104" i="128"/>
  <c r="AV104" i="128"/>
  <c r="AN104" i="128"/>
  <c r="AF104" i="128"/>
  <c r="X104" i="128"/>
  <c r="P104" i="128"/>
  <c r="H104" i="128"/>
  <c r="E78" i="128"/>
  <c r="E71" i="128"/>
  <c r="BE108" i="128"/>
  <c r="BA108" i="128"/>
  <c r="AW108" i="128"/>
  <c r="AS108" i="128"/>
  <c r="AO108" i="128"/>
  <c r="BC108" i="128"/>
  <c r="AX108" i="128"/>
  <c r="AR108" i="128"/>
  <c r="AM108" i="128"/>
  <c r="AI108" i="128"/>
  <c r="AE108" i="128"/>
  <c r="AA108" i="128"/>
  <c r="W108" i="128"/>
  <c r="S108" i="128"/>
  <c r="O108" i="128"/>
  <c r="K108" i="128"/>
  <c r="BB108" i="128"/>
  <c r="AV108" i="128"/>
  <c r="AQ108" i="128"/>
  <c r="AL108" i="128"/>
  <c r="AH108" i="128"/>
  <c r="AD108" i="128"/>
  <c r="Z108" i="128"/>
  <c r="V108" i="128"/>
  <c r="R108" i="128"/>
  <c r="N108" i="128"/>
  <c r="J108" i="128"/>
  <c r="BF108" i="128"/>
  <c r="AZ108" i="128"/>
  <c r="AU108" i="128"/>
  <c r="AP108" i="128"/>
  <c r="AK108" i="128"/>
  <c r="AG108" i="128"/>
  <c r="AC108" i="128"/>
  <c r="Y108" i="128"/>
  <c r="U108" i="128"/>
  <c r="Q108" i="128"/>
  <c r="M108" i="128"/>
  <c r="I108" i="128"/>
  <c r="BD108" i="128"/>
  <c r="AY108" i="128"/>
  <c r="AT108" i="128"/>
  <c r="AN108" i="128"/>
  <c r="AJ108" i="128"/>
  <c r="AF108" i="128"/>
  <c r="AB108" i="128"/>
  <c r="X108" i="128"/>
  <c r="T108" i="128"/>
  <c r="P108" i="128"/>
  <c r="L108" i="128"/>
  <c r="I78" i="128"/>
  <c r="I71" i="128"/>
  <c r="BG112" i="128"/>
  <c r="BC112" i="128"/>
  <c r="AY112" i="128"/>
  <c r="AU112" i="128"/>
  <c r="AQ112" i="128"/>
  <c r="AM112" i="128"/>
  <c r="AI112" i="128"/>
  <c r="AE112" i="128"/>
  <c r="AA112" i="128"/>
  <c r="W112" i="128"/>
  <c r="S112" i="128"/>
  <c r="O112" i="128"/>
  <c r="BJ112" i="128"/>
  <c r="BF112" i="128"/>
  <c r="BB112" i="128"/>
  <c r="AX112" i="128"/>
  <c r="AT112" i="128"/>
  <c r="AP112" i="128"/>
  <c r="BI112" i="128"/>
  <c r="BE112" i="128"/>
  <c r="BA112" i="128"/>
  <c r="AW112" i="128"/>
  <c r="AS112" i="128"/>
  <c r="AO112" i="128"/>
  <c r="AK112" i="128"/>
  <c r="AG112" i="128"/>
  <c r="AC112" i="128"/>
  <c r="Y112" i="128"/>
  <c r="U112" i="128"/>
  <c r="Q112" i="128"/>
  <c r="M112" i="128"/>
  <c r="BH112" i="128"/>
  <c r="BD112" i="128"/>
  <c r="AZ112" i="128"/>
  <c r="AV112" i="128"/>
  <c r="AR112" i="128"/>
  <c r="AN112" i="128"/>
  <c r="AJ112" i="128"/>
  <c r="AF112" i="128"/>
  <c r="AB112" i="128"/>
  <c r="X112" i="128"/>
  <c r="T112" i="128"/>
  <c r="P112" i="128"/>
  <c r="Z112" i="128"/>
  <c r="AL112" i="128"/>
  <c r="V112" i="128"/>
  <c r="AH112" i="128"/>
  <c r="R112" i="128"/>
  <c r="AD112" i="128"/>
  <c r="N112" i="128"/>
  <c r="M78" i="128"/>
  <c r="M71" i="128"/>
  <c r="Q78" i="128"/>
  <c r="Q71" i="128"/>
  <c r="U78" i="128"/>
  <c r="U71" i="128"/>
  <c r="Y78" i="128"/>
  <c r="Y71" i="128"/>
  <c r="AC78" i="128"/>
  <c r="AC71" i="128"/>
  <c r="AG78" i="128"/>
  <c r="AG71" i="128"/>
  <c r="AK78" i="128"/>
  <c r="AK71" i="128"/>
  <c r="AO78" i="128"/>
  <c r="AO71" i="128"/>
  <c r="AS78" i="128"/>
  <c r="AS71" i="128"/>
  <c r="AW78" i="128"/>
  <c r="AW71" i="128"/>
  <c r="BE20" i="128"/>
  <c r="BI20" i="128"/>
  <c r="BL54" i="128"/>
  <c r="AY101" i="128"/>
  <c r="AU101" i="128"/>
  <c r="AQ101" i="128"/>
  <c r="AM101" i="128"/>
  <c r="AI101" i="128"/>
  <c r="AE101" i="128"/>
  <c r="Y101" i="128"/>
  <c r="U101" i="128"/>
  <c r="Q101" i="128"/>
  <c r="M101" i="128"/>
  <c r="I101" i="128"/>
  <c r="E101" i="128"/>
  <c r="AZ101" i="128"/>
  <c r="AT101" i="128"/>
  <c r="AO101" i="128"/>
  <c r="AJ101" i="128"/>
  <c r="AD101" i="128"/>
  <c r="W101" i="128"/>
  <c r="R101" i="128"/>
  <c r="L101" i="128"/>
  <c r="G101" i="128"/>
  <c r="B101" i="128"/>
  <c r="AX101" i="128"/>
  <c r="AS101" i="128"/>
  <c r="AN101" i="128"/>
  <c r="AH101" i="128"/>
  <c r="AC101" i="128"/>
  <c r="V101" i="128"/>
  <c r="P101" i="128"/>
  <c r="K101" i="128"/>
  <c r="F101" i="128"/>
  <c r="AW101" i="128"/>
  <c r="AR101" i="128"/>
  <c r="AL101" i="128"/>
  <c r="AG101" i="128"/>
  <c r="Z101" i="128"/>
  <c r="T101" i="128"/>
  <c r="O101" i="128"/>
  <c r="J101" i="128"/>
  <c r="D101" i="128"/>
  <c r="BA101" i="128"/>
  <c r="AV101" i="128"/>
  <c r="AP101" i="128"/>
  <c r="AK101" i="128"/>
  <c r="AF101" i="128"/>
  <c r="X101" i="128"/>
  <c r="S101" i="128"/>
  <c r="N101" i="128"/>
  <c r="H101" i="128"/>
  <c r="C101" i="128"/>
  <c r="B78" i="128"/>
  <c r="B71" i="128"/>
  <c r="BB105" i="128"/>
  <c r="AX105" i="128"/>
  <c r="AT105" i="128"/>
  <c r="AP105" i="128"/>
  <c r="AL105" i="128"/>
  <c r="AH105" i="128"/>
  <c r="AD105" i="128"/>
  <c r="Z105" i="128"/>
  <c r="V105" i="128"/>
  <c r="R105" i="128"/>
  <c r="N105" i="128"/>
  <c r="J105" i="128"/>
  <c r="F105" i="128"/>
  <c r="AZ105" i="128"/>
  <c r="AV105" i="128"/>
  <c r="AR105" i="128"/>
  <c r="AN105" i="128"/>
  <c r="AJ105" i="128"/>
  <c r="AF105" i="128"/>
  <c r="BC105" i="128"/>
  <c r="AY105" i="128"/>
  <c r="AU105" i="128"/>
  <c r="AQ105" i="128"/>
  <c r="AM105" i="128"/>
  <c r="AI105" i="128"/>
  <c r="AE105" i="128"/>
  <c r="AA105" i="128"/>
  <c r="W105" i="128"/>
  <c r="S105" i="128"/>
  <c r="O105" i="128"/>
  <c r="K105" i="128"/>
  <c r="G105" i="128"/>
  <c r="AO105" i="128"/>
  <c r="AB105" i="128"/>
  <c r="T105" i="128"/>
  <c r="L105" i="128"/>
  <c r="BA105" i="128"/>
  <c r="AK105" i="128"/>
  <c r="Y105" i="128"/>
  <c r="Q105" i="128"/>
  <c r="I105" i="128"/>
  <c r="AW105" i="128"/>
  <c r="AG105" i="128"/>
  <c r="X105" i="128"/>
  <c r="P105" i="128"/>
  <c r="H105" i="128"/>
  <c r="AS105" i="128"/>
  <c r="AC105" i="128"/>
  <c r="U105" i="128"/>
  <c r="M105" i="128"/>
  <c r="F78" i="128"/>
  <c r="F71" i="128"/>
  <c r="BF109" i="128"/>
  <c r="BB109" i="128"/>
  <c r="AX109" i="128"/>
  <c r="AT109" i="128"/>
  <c r="BD109" i="128"/>
  <c r="AZ109" i="128"/>
  <c r="AV109" i="128"/>
  <c r="AR109" i="128"/>
  <c r="AN109" i="128"/>
  <c r="AJ109" i="128"/>
  <c r="AF109" i="128"/>
  <c r="AB109" i="128"/>
  <c r="X109" i="128"/>
  <c r="T109" i="128"/>
  <c r="BG109" i="128"/>
  <c r="BC109" i="128"/>
  <c r="AY109" i="128"/>
  <c r="AU109" i="128"/>
  <c r="AQ109" i="128"/>
  <c r="AM109" i="128"/>
  <c r="AI109" i="128"/>
  <c r="AE109" i="128"/>
  <c r="AA109" i="128"/>
  <c r="W109" i="128"/>
  <c r="S109" i="128"/>
  <c r="O109" i="128"/>
  <c r="K109" i="128"/>
  <c r="AW109" i="128"/>
  <c r="AL109" i="128"/>
  <c r="AD109" i="128"/>
  <c r="V109" i="128"/>
  <c r="P109" i="128"/>
  <c r="J109" i="128"/>
  <c r="AS109" i="128"/>
  <c r="AK109" i="128"/>
  <c r="AC109" i="128"/>
  <c r="U109" i="128"/>
  <c r="N109" i="128"/>
  <c r="BE109" i="128"/>
  <c r="AP109" i="128"/>
  <c r="AH109" i="128"/>
  <c r="Z109" i="128"/>
  <c r="R109" i="128"/>
  <c r="M109" i="128"/>
  <c r="BA109" i="128"/>
  <c r="AO109" i="128"/>
  <c r="AG109" i="128"/>
  <c r="Y109" i="128"/>
  <c r="Q109" i="128"/>
  <c r="L109" i="128"/>
  <c r="J78" i="128"/>
  <c r="J71" i="128"/>
  <c r="R78" i="128"/>
  <c r="R71" i="128"/>
  <c r="V78" i="128"/>
  <c r="V71" i="128"/>
  <c r="Z78" i="128"/>
  <c r="Z71" i="128"/>
  <c r="AD78" i="128"/>
  <c r="AD71" i="128"/>
  <c r="AH78" i="128"/>
  <c r="AH71" i="128"/>
  <c r="AL78" i="128"/>
  <c r="AL71" i="128"/>
  <c r="AP78" i="128"/>
  <c r="AP71" i="128"/>
  <c r="AT78" i="128"/>
  <c r="AT71" i="128"/>
  <c r="AX78" i="128"/>
  <c r="AX71" i="128"/>
  <c r="BB20" i="128"/>
  <c r="BF20" i="128"/>
  <c r="BJ20" i="128"/>
  <c r="B21" i="128"/>
  <c r="BB78" i="126"/>
  <c r="BB71" i="126"/>
  <c r="BF78" i="126"/>
  <c r="BF71" i="126"/>
  <c r="BJ71" i="126"/>
  <c r="BJ78" i="126"/>
  <c r="P15" i="126"/>
  <c r="Q11" i="126" s="1"/>
  <c r="O16" i="126"/>
  <c r="AV101" i="126"/>
  <c r="AF101" i="126"/>
  <c r="N101" i="126"/>
  <c r="AX101" i="126"/>
  <c r="AC101" i="126"/>
  <c r="E101" i="126"/>
  <c r="AG101" i="126"/>
  <c r="I101" i="126"/>
  <c r="AP101" i="126"/>
  <c r="S101" i="126"/>
  <c r="AY101" i="126"/>
  <c r="AD101" i="126"/>
  <c r="G101" i="126"/>
  <c r="AM85" i="126"/>
  <c r="W85" i="126"/>
  <c r="G85" i="126"/>
  <c r="AN85" i="126"/>
  <c r="X85" i="126"/>
  <c r="H85" i="126"/>
  <c r="AH85" i="126"/>
  <c r="B85" i="126"/>
  <c r="Y85" i="126"/>
  <c r="AK85" i="126"/>
  <c r="E85" i="126"/>
  <c r="AT85" i="126"/>
  <c r="B78" i="126"/>
  <c r="B71" i="126"/>
  <c r="AN105" i="126"/>
  <c r="X105" i="126"/>
  <c r="H105" i="126"/>
  <c r="AL105" i="126"/>
  <c r="Q105" i="126"/>
  <c r="AU105" i="126"/>
  <c r="Z105" i="126"/>
  <c r="AY105" i="126"/>
  <c r="AD105" i="126"/>
  <c r="I105" i="126"/>
  <c r="AM105" i="126"/>
  <c r="R105" i="126"/>
  <c r="AV89" i="126"/>
  <c r="AF89" i="126"/>
  <c r="P89" i="126"/>
  <c r="AX89" i="126"/>
  <c r="AC89" i="126"/>
  <c r="G89" i="126"/>
  <c r="AI89" i="126"/>
  <c r="N89" i="126"/>
  <c r="AG89" i="126"/>
  <c r="AP89" i="126"/>
  <c r="AU89" i="126"/>
  <c r="AW89" i="126"/>
  <c r="F78" i="126"/>
  <c r="Q89" i="126"/>
  <c r="F71" i="126"/>
  <c r="BC109" i="126"/>
  <c r="AM109" i="126"/>
  <c r="W109" i="126"/>
  <c r="BB109" i="126"/>
  <c r="AG109" i="126"/>
  <c r="L109" i="126"/>
  <c r="AP109" i="126"/>
  <c r="U109" i="126"/>
  <c r="AZ109" i="126"/>
  <c r="AD109" i="126"/>
  <c r="BD109" i="126"/>
  <c r="AH109" i="126"/>
  <c r="M109" i="126"/>
  <c r="AU93" i="126"/>
  <c r="AE93" i="126"/>
  <c r="O93" i="126"/>
  <c r="AT93" i="126"/>
  <c r="Y93" i="126"/>
  <c r="BA93" i="126"/>
  <c r="AF93" i="126"/>
  <c r="J93" i="126"/>
  <c r="X93" i="126"/>
  <c r="AG93" i="126"/>
  <c r="AL93" i="126"/>
  <c r="AX93" i="126"/>
  <c r="J78" i="126"/>
  <c r="AC93" i="126"/>
  <c r="J71" i="126"/>
  <c r="R78" i="126"/>
  <c r="R71" i="126"/>
  <c r="V78" i="126"/>
  <c r="V71" i="126"/>
  <c r="Z78" i="126"/>
  <c r="Z71" i="126"/>
  <c r="AD71" i="126"/>
  <c r="AD78" i="126"/>
  <c r="AH78" i="126"/>
  <c r="AH71" i="126"/>
  <c r="AL78" i="126"/>
  <c r="AL71" i="126"/>
  <c r="AP78" i="126"/>
  <c r="AP71" i="126"/>
  <c r="AT71" i="126"/>
  <c r="AT78" i="126"/>
  <c r="AX78" i="126"/>
  <c r="AX71" i="126"/>
  <c r="B21" i="126"/>
  <c r="B28" i="126"/>
  <c r="AW102" i="126"/>
  <c r="AG102" i="126"/>
  <c r="X102" i="126"/>
  <c r="P102" i="126"/>
  <c r="H102" i="126"/>
  <c r="AZ102" i="126"/>
  <c r="AP102" i="126"/>
  <c r="AE102" i="126"/>
  <c r="S102" i="126"/>
  <c r="I102" i="126"/>
  <c r="AY102" i="126"/>
  <c r="AN102" i="126"/>
  <c r="AD102" i="126"/>
  <c r="R102" i="126"/>
  <c r="G102" i="126"/>
  <c r="AR102" i="126"/>
  <c r="AH102" i="126"/>
  <c r="V102" i="126"/>
  <c r="K102" i="126"/>
  <c r="AV102" i="126"/>
  <c r="AL102" i="126"/>
  <c r="Z102" i="126"/>
  <c r="O102" i="126"/>
  <c r="E102" i="126"/>
  <c r="AS86" i="126"/>
  <c r="AK86" i="126"/>
  <c r="AC86" i="126"/>
  <c r="U86" i="126"/>
  <c r="M86" i="126"/>
  <c r="E86" i="126"/>
  <c r="AT86" i="126"/>
  <c r="AL86" i="126"/>
  <c r="AD86" i="126"/>
  <c r="V86" i="126"/>
  <c r="N86" i="126"/>
  <c r="F86" i="126"/>
  <c r="AN86" i="126"/>
  <c r="X86" i="126"/>
  <c r="H86" i="126"/>
  <c r="AM86" i="126"/>
  <c r="W86" i="126"/>
  <c r="G86" i="126"/>
  <c r="AQ86" i="126"/>
  <c r="AA86" i="126"/>
  <c r="K86" i="126"/>
  <c r="AZ86" i="126"/>
  <c r="AR86" i="126"/>
  <c r="C71" i="126"/>
  <c r="AJ86" i="126"/>
  <c r="C78" i="126"/>
  <c r="BO106" i="126"/>
  <c r="BB106" i="126"/>
  <c r="AT106" i="126"/>
  <c r="AL106" i="126"/>
  <c r="AD106" i="126"/>
  <c r="V106" i="126"/>
  <c r="N106" i="126"/>
  <c r="AZ106" i="126"/>
  <c r="AO106" i="126"/>
  <c r="AE106" i="126"/>
  <c r="T106" i="126"/>
  <c r="I106" i="126"/>
  <c r="AY106" i="126"/>
  <c r="AN106" i="126"/>
  <c r="AC106" i="126"/>
  <c r="S106" i="126"/>
  <c r="H106" i="126"/>
  <c r="AW106" i="126"/>
  <c r="AM106" i="126"/>
  <c r="AB106" i="126"/>
  <c r="Q106" i="126"/>
  <c r="G106" i="126"/>
  <c r="AV106" i="126"/>
  <c r="AK106" i="126"/>
  <c r="AA106" i="126"/>
  <c r="P106" i="126"/>
  <c r="BB90" i="126"/>
  <c r="AT90" i="126"/>
  <c r="AL90" i="126"/>
  <c r="AD90" i="126"/>
  <c r="V90" i="126"/>
  <c r="N90" i="126"/>
  <c r="BA90" i="126"/>
  <c r="AQ90" i="126"/>
  <c r="AF90" i="126"/>
  <c r="U90" i="126"/>
  <c r="K90" i="126"/>
  <c r="AW90" i="126"/>
  <c r="AM90" i="126"/>
  <c r="AB90" i="126"/>
  <c r="Q90" i="126"/>
  <c r="G90" i="126"/>
  <c r="AJ90" i="126"/>
  <c r="O90" i="126"/>
  <c r="AS90" i="126"/>
  <c r="X90" i="126"/>
  <c r="AY90" i="126"/>
  <c r="AC90" i="126"/>
  <c r="H90" i="126"/>
  <c r="AE90" i="126"/>
  <c r="G71" i="126"/>
  <c r="AZ90" i="126"/>
  <c r="G78" i="126"/>
  <c r="BE110" i="126"/>
  <c r="AW110" i="126"/>
  <c r="AO110" i="126"/>
  <c r="AG110" i="126"/>
  <c r="Y110" i="126"/>
  <c r="Q110" i="126"/>
  <c r="BF110" i="126"/>
  <c r="AU110" i="126"/>
  <c r="AJ110" i="126"/>
  <c r="Z110" i="126"/>
  <c r="O110" i="126"/>
  <c r="AY110" i="126"/>
  <c r="AN110" i="126"/>
  <c r="AD110" i="126"/>
  <c r="S110" i="126"/>
  <c r="BH110" i="126"/>
  <c r="AX110" i="126"/>
  <c r="AM110" i="126"/>
  <c r="AB110" i="126"/>
  <c r="R110" i="126"/>
  <c r="BG110" i="126"/>
  <c r="AV110" i="126"/>
  <c r="AL110" i="126"/>
  <c r="AA110" i="126"/>
  <c r="P110" i="126"/>
  <c r="BE94" i="126"/>
  <c r="AW94" i="126"/>
  <c r="AO94" i="126"/>
  <c r="AG94" i="126"/>
  <c r="Y94" i="126"/>
  <c r="Q94" i="126"/>
  <c r="BH94" i="126"/>
  <c r="AX94" i="126"/>
  <c r="AM94" i="126"/>
  <c r="AB94" i="126"/>
  <c r="R94" i="126"/>
  <c r="BD94" i="126"/>
  <c r="AT94" i="126"/>
  <c r="AI94" i="126"/>
  <c r="X94" i="126"/>
  <c r="N94" i="126"/>
  <c r="AV94" i="126"/>
  <c r="AA94" i="126"/>
  <c r="BF94" i="126"/>
  <c r="AJ94" i="126"/>
  <c r="O94" i="126"/>
  <c r="AP94" i="126"/>
  <c r="T94" i="126"/>
  <c r="K94" i="126"/>
  <c r="K78" i="126"/>
  <c r="AQ94" i="126"/>
  <c r="K71" i="126"/>
  <c r="V94" i="126"/>
  <c r="O78" i="126"/>
  <c r="O71" i="126"/>
  <c r="S71" i="126"/>
  <c r="S78" i="126"/>
  <c r="W71" i="126"/>
  <c r="W78" i="126"/>
  <c r="AA78" i="126"/>
  <c r="AA71" i="126"/>
  <c r="AE78" i="126"/>
  <c r="AE71" i="126"/>
  <c r="AI71" i="126"/>
  <c r="AI78" i="126"/>
  <c r="AM71" i="126"/>
  <c r="AM78" i="126"/>
  <c r="AQ78" i="126"/>
  <c r="AQ71" i="126"/>
  <c r="AU78" i="126"/>
  <c r="AU71" i="126"/>
  <c r="AY71" i="126"/>
  <c r="AY78" i="126"/>
  <c r="BC71" i="126"/>
  <c r="BC78" i="126"/>
  <c r="BG78" i="126"/>
  <c r="BG71" i="126"/>
  <c r="BB107" i="126"/>
  <c r="AT107" i="126"/>
  <c r="AL107" i="126"/>
  <c r="AD107" i="126"/>
  <c r="V107" i="126"/>
  <c r="N107" i="126"/>
  <c r="BE107" i="126"/>
  <c r="AW107" i="126"/>
  <c r="AO107" i="126"/>
  <c r="AG107" i="126"/>
  <c r="Y107" i="126"/>
  <c r="Q107" i="126"/>
  <c r="AY107" i="126"/>
  <c r="AQ107" i="126"/>
  <c r="AI107" i="126"/>
  <c r="AA107" i="126"/>
  <c r="S107" i="126"/>
  <c r="K107" i="126"/>
  <c r="AF107" i="126"/>
  <c r="H107" i="126"/>
  <c r="AB107" i="126"/>
  <c r="BD107" i="126"/>
  <c r="X107" i="126"/>
  <c r="AZ107" i="126"/>
  <c r="T107" i="126"/>
  <c r="BC91" i="126"/>
  <c r="AU91" i="126"/>
  <c r="AM91" i="126"/>
  <c r="AE91" i="126"/>
  <c r="W91" i="126"/>
  <c r="O91" i="126"/>
  <c r="BD91" i="126"/>
  <c r="AS91" i="126"/>
  <c r="AH91" i="126"/>
  <c r="X91" i="126"/>
  <c r="M91" i="126"/>
  <c r="BE91" i="126"/>
  <c r="AT91" i="126"/>
  <c r="AJ91" i="126"/>
  <c r="Y91" i="126"/>
  <c r="N91" i="126"/>
  <c r="AW91" i="126"/>
  <c r="AB91" i="126"/>
  <c r="AV91" i="126"/>
  <c r="Z91" i="126"/>
  <c r="BA91" i="126"/>
  <c r="AF91" i="126"/>
  <c r="J91" i="126"/>
  <c r="H78" i="126"/>
  <c r="AG91" i="126"/>
  <c r="H71" i="126"/>
  <c r="V91" i="126"/>
  <c r="BB91" i="126"/>
  <c r="BO111" i="126"/>
  <c r="BC111" i="126"/>
  <c r="AU111" i="126"/>
  <c r="AM111" i="126"/>
  <c r="AE111" i="126"/>
  <c r="W111" i="126"/>
  <c r="O111" i="126"/>
  <c r="BD111" i="126"/>
  <c r="AS111" i="126"/>
  <c r="AH111" i="126"/>
  <c r="X111" i="126"/>
  <c r="M111" i="126"/>
  <c r="BB111" i="126"/>
  <c r="AR111" i="126"/>
  <c r="AG111" i="126"/>
  <c r="V111" i="126"/>
  <c r="L111" i="126"/>
  <c r="BA111" i="126"/>
  <c r="AP111" i="126"/>
  <c r="AF111" i="126"/>
  <c r="U111" i="126"/>
  <c r="BE111" i="126"/>
  <c r="AT111" i="126"/>
  <c r="AJ111" i="126"/>
  <c r="Y111" i="126"/>
  <c r="N111" i="126"/>
  <c r="BC95" i="126"/>
  <c r="AU95" i="126"/>
  <c r="AM95" i="126"/>
  <c r="AE95" i="126"/>
  <c r="W95" i="126"/>
  <c r="O95" i="126"/>
  <c r="BA95" i="126"/>
  <c r="AP95" i="126"/>
  <c r="AF95" i="126"/>
  <c r="U95" i="126"/>
  <c r="BH95" i="126"/>
  <c r="AW95" i="126"/>
  <c r="AL95" i="126"/>
  <c r="AB95" i="126"/>
  <c r="Q95" i="126"/>
  <c r="AZ95" i="126"/>
  <c r="AD95" i="126"/>
  <c r="BI95" i="126"/>
  <c r="AN95" i="126"/>
  <c r="R95" i="126"/>
  <c r="AS95" i="126"/>
  <c r="X95" i="126"/>
  <c r="L78" i="126"/>
  <c r="L71" i="126"/>
  <c r="BE95" i="126"/>
  <c r="Y95" i="126"/>
  <c r="P78" i="126"/>
  <c r="P71" i="126"/>
  <c r="T78" i="126"/>
  <c r="T71" i="126"/>
  <c r="X78" i="126"/>
  <c r="X71" i="126"/>
  <c r="AB78" i="126"/>
  <c r="AB71" i="126"/>
  <c r="AF78" i="126"/>
  <c r="AF71" i="126"/>
  <c r="AJ78" i="126"/>
  <c r="AJ71" i="126"/>
  <c r="AN78" i="126"/>
  <c r="AN71" i="126"/>
  <c r="AR78" i="126"/>
  <c r="AR71" i="126"/>
  <c r="AV78" i="126"/>
  <c r="AV71" i="126"/>
  <c r="AZ20" i="126"/>
  <c r="BD20" i="126"/>
  <c r="BH20" i="126"/>
  <c r="BL20" i="126"/>
  <c r="BL78" i="126" s="1"/>
  <c r="BL54" i="126"/>
  <c r="AY104" i="126"/>
  <c r="AQ104" i="126"/>
  <c r="AI104" i="126"/>
  <c r="AA104" i="126"/>
  <c r="S104" i="126"/>
  <c r="K104" i="126"/>
  <c r="AZ104" i="126"/>
  <c r="AO104" i="126"/>
  <c r="AD104" i="126"/>
  <c r="T104" i="126"/>
  <c r="I104" i="126"/>
  <c r="AS104" i="126"/>
  <c r="AH104" i="126"/>
  <c r="X104" i="126"/>
  <c r="M104" i="126"/>
  <c r="BB104" i="126"/>
  <c r="AR104" i="126"/>
  <c r="AG104" i="126"/>
  <c r="V104" i="126"/>
  <c r="L104" i="126"/>
  <c r="BA104" i="126"/>
  <c r="AP104" i="126"/>
  <c r="AF104" i="126"/>
  <c r="U104" i="126"/>
  <c r="J104" i="126"/>
  <c r="AY88" i="126"/>
  <c r="AQ88" i="126"/>
  <c r="AI88" i="126"/>
  <c r="AA88" i="126"/>
  <c r="S88" i="126"/>
  <c r="AV88" i="126"/>
  <c r="AK88" i="126"/>
  <c r="Z88" i="126"/>
  <c r="P88" i="126"/>
  <c r="H88" i="126"/>
  <c r="AW88" i="126"/>
  <c r="AL88" i="126"/>
  <c r="AB88" i="126"/>
  <c r="Q88" i="126"/>
  <c r="I88" i="126"/>
  <c r="AZ88" i="126"/>
  <c r="AD88" i="126"/>
  <c r="K88" i="126"/>
  <c r="AN88" i="126"/>
  <c r="R88" i="126"/>
  <c r="AS88" i="126"/>
  <c r="X88" i="126"/>
  <c r="F88" i="126"/>
  <c r="AT88" i="126"/>
  <c r="E78" i="126"/>
  <c r="E71" i="126"/>
  <c r="BE108" i="126"/>
  <c r="AW108" i="126"/>
  <c r="AO108" i="126"/>
  <c r="AY108" i="126"/>
  <c r="AN108" i="126"/>
  <c r="AF108" i="126"/>
  <c r="X108" i="126"/>
  <c r="P108" i="126"/>
  <c r="BC108" i="126"/>
  <c r="AR108" i="126"/>
  <c r="AI108" i="126"/>
  <c r="AA108" i="126"/>
  <c r="S108" i="126"/>
  <c r="K108" i="126"/>
  <c r="AV108" i="126"/>
  <c r="AZ108" i="126"/>
  <c r="AP108" i="126"/>
  <c r="AG108" i="126"/>
  <c r="Y108" i="126"/>
  <c r="Q108" i="126"/>
  <c r="I108" i="126"/>
  <c r="N108" i="126"/>
  <c r="Z108" i="126"/>
  <c r="AL108" i="126"/>
  <c r="AH108" i="126"/>
  <c r="BE92" i="126"/>
  <c r="AW92" i="126"/>
  <c r="AO92" i="126"/>
  <c r="AG92" i="126"/>
  <c r="Y92" i="126"/>
  <c r="Q92" i="126"/>
  <c r="I92" i="126"/>
  <c r="AV92" i="126"/>
  <c r="AL92" i="126"/>
  <c r="AA92" i="126"/>
  <c r="P92" i="126"/>
  <c r="BC92" i="126"/>
  <c r="AR92" i="126"/>
  <c r="AH92" i="126"/>
  <c r="W92" i="126"/>
  <c r="L92" i="126"/>
  <c r="AP92" i="126"/>
  <c r="T92" i="126"/>
  <c r="AY92" i="126"/>
  <c r="AD92" i="126"/>
  <c r="BD92" i="126"/>
  <c r="AI92" i="126"/>
  <c r="N92" i="126"/>
  <c r="BF92" i="126"/>
  <c r="AJ92" i="126"/>
  <c r="I71" i="126"/>
  <c r="AU92" i="126"/>
  <c r="I78" i="126"/>
  <c r="BG112" i="126"/>
  <c r="AY112" i="126"/>
  <c r="AQ112" i="126"/>
  <c r="AI112" i="126"/>
  <c r="AA112" i="126"/>
  <c r="S112" i="126"/>
  <c r="BH112" i="126"/>
  <c r="AZ112" i="126"/>
  <c r="AR112" i="126"/>
  <c r="AJ112" i="126"/>
  <c r="AB112" i="126"/>
  <c r="T112" i="126"/>
  <c r="BF112" i="126"/>
  <c r="AP112" i="126"/>
  <c r="Z112" i="126"/>
  <c r="BE112" i="126"/>
  <c r="AO112" i="126"/>
  <c r="Y112" i="126"/>
  <c r="BJ112" i="126"/>
  <c r="AT112" i="126"/>
  <c r="AD112" i="126"/>
  <c r="N112" i="126"/>
  <c r="BA112" i="126"/>
  <c r="AK112" i="126"/>
  <c r="U112" i="126"/>
  <c r="BH96" i="126"/>
  <c r="AZ96" i="126"/>
  <c r="AR96" i="126"/>
  <c r="AJ96" i="126"/>
  <c r="AB96" i="126"/>
  <c r="T96" i="126"/>
  <c r="BI96" i="126"/>
  <c r="AX96" i="126"/>
  <c r="AM96" i="126"/>
  <c r="AC96" i="126"/>
  <c r="R96" i="126"/>
  <c r="BJ96" i="126"/>
  <c r="AY96" i="126"/>
  <c r="AO96" i="126"/>
  <c r="AD96" i="126"/>
  <c r="S96" i="126"/>
  <c r="BB96" i="126"/>
  <c r="AG96" i="126"/>
  <c r="BA96" i="126"/>
  <c r="AE96" i="126"/>
  <c r="BF96" i="126"/>
  <c r="AK96" i="126"/>
  <c r="O96" i="126"/>
  <c r="AA96" i="126"/>
  <c r="M78" i="126"/>
  <c r="M71" i="126"/>
  <c r="Q96" i="126"/>
  <c r="Q78" i="126"/>
  <c r="Q71" i="126"/>
  <c r="U78" i="126"/>
  <c r="U71" i="126"/>
  <c r="Y71" i="126"/>
  <c r="Y78" i="126"/>
  <c r="AC78" i="126"/>
  <c r="AC71" i="126"/>
  <c r="AG78" i="126"/>
  <c r="AG71" i="126"/>
  <c r="AK78" i="126"/>
  <c r="AK71" i="126"/>
  <c r="AO71" i="126"/>
  <c r="AO78" i="126"/>
  <c r="AS78" i="126"/>
  <c r="AS71" i="126"/>
  <c r="AW78" i="126"/>
  <c r="AW71" i="126"/>
  <c r="BE20" i="126"/>
  <c r="BI20" i="126"/>
  <c r="AW75" i="125"/>
  <c r="AW26" i="125" s="1"/>
  <c r="AI75" i="125"/>
  <c r="AI26" i="125" s="1"/>
  <c r="AM75" i="125"/>
  <c r="AM26" i="125" s="1"/>
  <c r="AQ75" i="125"/>
  <c r="AQ26" i="125" s="1"/>
  <c r="P16" i="125"/>
  <c r="Q15" i="125"/>
  <c r="R11" i="125" s="1"/>
  <c r="AY71" i="125"/>
  <c r="AY78" i="125"/>
  <c r="BC71" i="125"/>
  <c r="BC78" i="125"/>
  <c r="BG71" i="125"/>
  <c r="BG78" i="125"/>
  <c r="B29" i="125"/>
  <c r="C25" i="125"/>
  <c r="AX102" i="125"/>
  <c r="AT102" i="125"/>
  <c r="AP102" i="125"/>
  <c r="AL102" i="125"/>
  <c r="AH102" i="125"/>
  <c r="AD102" i="125"/>
  <c r="Y102" i="125"/>
  <c r="U102" i="125"/>
  <c r="Q102" i="125"/>
  <c r="M102" i="125"/>
  <c r="I102" i="125"/>
  <c r="E102" i="125"/>
  <c r="AY102" i="125"/>
  <c r="AS102" i="125"/>
  <c r="AN102" i="125"/>
  <c r="AI102" i="125"/>
  <c r="AC102" i="125"/>
  <c r="W102" i="125"/>
  <c r="R102" i="125"/>
  <c r="L102" i="125"/>
  <c r="G102" i="125"/>
  <c r="BA102" i="125"/>
  <c r="AV102" i="125"/>
  <c r="AQ102" i="125"/>
  <c r="AK102" i="125"/>
  <c r="AF102" i="125"/>
  <c r="Z102" i="125"/>
  <c r="T102" i="125"/>
  <c r="O102" i="125"/>
  <c r="J102" i="125"/>
  <c r="D102" i="125"/>
  <c r="AZ102" i="125"/>
  <c r="AO102" i="125"/>
  <c r="AE102" i="125"/>
  <c r="S102" i="125"/>
  <c r="H102" i="125"/>
  <c r="AW102" i="125"/>
  <c r="AM102" i="125"/>
  <c r="AA102" i="125"/>
  <c r="P102" i="125"/>
  <c r="F102" i="125"/>
  <c r="AU102" i="125"/>
  <c r="AJ102" i="125"/>
  <c r="X102" i="125"/>
  <c r="N102" i="125"/>
  <c r="C102" i="125"/>
  <c r="AR102" i="125"/>
  <c r="AG102" i="125"/>
  <c r="V102" i="125"/>
  <c r="K102" i="125"/>
  <c r="AW86" i="125"/>
  <c r="AS86" i="125"/>
  <c r="AO86" i="125"/>
  <c r="AK86" i="125"/>
  <c r="AG86" i="125"/>
  <c r="AC86" i="125"/>
  <c r="Y86" i="125"/>
  <c r="U86" i="125"/>
  <c r="Q86" i="125"/>
  <c r="M86" i="125"/>
  <c r="I86" i="125"/>
  <c r="E86" i="125"/>
  <c r="AY86" i="125"/>
  <c r="AT86" i="125"/>
  <c r="AN86" i="125"/>
  <c r="AI86" i="125"/>
  <c r="AD86" i="125"/>
  <c r="X86" i="125"/>
  <c r="S86" i="125"/>
  <c r="N86" i="125"/>
  <c r="H86" i="125"/>
  <c r="C86" i="125"/>
  <c r="C71" i="125"/>
  <c r="AX86" i="125"/>
  <c r="AR86" i="125"/>
  <c r="AM86" i="125"/>
  <c r="AH86" i="125"/>
  <c r="AB86" i="125"/>
  <c r="W86" i="125"/>
  <c r="R86" i="125"/>
  <c r="L86" i="125"/>
  <c r="G86" i="125"/>
  <c r="C78" i="125"/>
  <c r="AV86" i="125"/>
  <c r="AQ86" i="125"/>
  <c r="AL86" i="125"/>
  <c r="AF86" i="125"/>
  <c r="AA86" i="125"/>
  <c r="V86" i="125"/>
  <c r="P86" i="125"/>
  <c r="K86" i="125"/>
  <c r="F86" i="125"/>
  <c r="AZ86" i="125"/>
  <c r="AU86" i="125"/>
  <c r="AP86" i="125"/>
  <c r="AJ86" i="125"/>
  <c r="AE86" i="125"/>
  <c r="Z86" i="125"/>
  <c r="T86" i="125"/>
  <c r="O86" i="125"/>
  <c r="J86" i="125"/>
  <c r="D86" i="125"/>
  <c r="BA106" i="125"/>
  <c r="AW106" i="125"/>
  <c r="AS106" i="125"/>
  <c r="AO106" i="125"/>
  <c r="AK106" i="125"/>
  <c r="AG106" i="125"/>
  <c r="AC106" i="125"/>
  <c r="Y106" i="125"/>
  <c r="U106" i="125"/>
  <c r="Q106" i="125"/>
  <c r="M106" i="125"/>
  <c r="I106" i="125"/>
  <c r="BC106" i="125"/>
  <c r="AY106" i="125"/>
  <c r="AU106" i="125"/>
  <c r="AQ106" i="125"/>
  <c r="AM106" i="125"/>
  <c r="AI106" i="125"/>
  <c r="AE106" i="125"/>
  <c r="AA106" i="125"/>
  <c r="W106" i="125"/>
  <c r="S106" i="125"/>
  <c r="O106" i="125"/>
  <c r="K106" i="125"/>
  <c r="G106" i="125"/>
  <c r="BD106" i="125"/>
  <c r="AV106" i="125"/>
  <c r="AN106" i="125"/>
  <c r="AF106" i="125"/>
  <c r="X106" i="125"/>
  <c r="P106" i="125"/>
  <c r="H106" i="125"/>
  <c r="BB106" i="125"/>
  <c r="AT106" i="125"/>
  <c r="AL106" i="125"/>
  <c r="AD106" i="125"/>
  <c r="V106" i="125"/>
  <c r="N106" i="125"/>
  <c r="AZ106" i="125"/>
  <c r="AR106" i="125"/>
  <c r="AJ106" i="125"/>
  <c r="AB106" i="125"/>
  <c r="T106" i="125"/>
  <c r="L106" i="125"/>
  <c r="BO106" i="125"/>
  <c r="AX106" i="125"/>
  <c r="AP106" i="125"/>
  <c r="AH106" i="125"/>
  <c r="Z106" i="125"/>
  <c r="R106" i="125"/>
  <c r="J106" i="125"/>
  <c r="BA90" i="125"/>
  <c r="AW90" i="125"/>
  <c r="AS90" i="125"/>
  <c r="AO90" i="125"/>
  <c r="AK90" i="125"/>
  <c r="AG90" i="125"/>
  <c r="AC90" i="125"/>
  <c r="Y90" i="125"/>
  <c r="U90" i="125"/>
  <c r="Q90" i="125"/>
  <c r="M90" i="125"/>
  <c r="I90" i="125"/>
  <c r="BC90" i="125"/>
  <c r="AY90" i="125"/>
  <c r="AU90" i="125"/>
  <c r="AQ90" i="125"/>
  <c r="AM90" i="125"/>
  <c r="AI90" i="125"/>
  <c r="AE90" i="125"/>
  <c r="AA90" i="125"/>
  <c r="W90" i="125"/>
  <c r="S90" i="125"/>
  <c r="O90" i="125"/>
  <c r="K90" i="125"/>
  <c r="G90" i="125"/>
  <c r="AZ90" i="125"/>
  <c r="AR90" i="125"/>
  <c r="AJ90" i="125"/>
  <c r="AB90" i="125"/>
  <c r="T90" i="125"/>
  <c r="L90" i="125"/>
  <c r="G71" i="125"/>
  <c r="AX90" i="125"/>
  <c r="AP90" i="125"/>
  <c r="AH90" i="125"/>
  <c r="Z90" i="125"/>
  <c r="R90" i="125"/>
  <c r="J90" i="125"/>
  <c r="G78" i="125"/>
  <c r="BD90" i="125"/>
  <c r="AV90" i="125"/>
  <c r="AN90" i="125"/>
  <c r="AF90" i="125"/>
  <c r="X90" i="125"/>
  <c r="P90" i="125"/>
  <c r="H90" i="125"/>
  <c r="BB90" i="125"/>
  <c r="AT90" i="125"/>
  <c r="AL90" i="125"/>
  <c r="AD90" i="125"/>
  <c r="V90" i="125"/>
  <c r="N90" i="125"/>
  <c r="BE110" i="125"/>
  <c r="BA110" i="125"/>
  <c r="AW110" i="125"/>
  <c r="AS110" i="125"/>
  <c r="AO110" i="125"/>
  <c r="AK110" i="125"/>
  <c r="AG110" i="125"/>
  <c r="AC110" i="125"/>
  <c r="Y110" i="125"/>
  <c r="U110" i="125"/>
  <c r="Q110" i="125"/>
  <c r="M110" i="125"/>
  <c r="BG110" i="125"/>
  <c r="BB110" i="125"/>
  <c r="AV110" i="125"/>
  <c r="AQ110" i="125"/>
  <c r="AL110" i="125"/>
  <c r="AF110" i="125"/>
  <c r="AA110" i="125"/>
  <c r="V110" i="125"/>
  <c r="P110" i="125"/>
  <c r="K110" i="125"/>
  <c r="BF110" i="125"/>
  <c r="AZ110" i="125"/>
  <c r="AU110" i="125"/>
  <c r="AP110" i="125"/>
  <c r="AJ110" i="125"/>
  <c r="AE110" i="125"/>
  <c r="Z110" i="125"/>
  <c r="T110" i="125"/>
  <c r="O110" i="125"/>
  <c r="BD110" i="125"/>
  <c r="AY110" i="125"/>
  <c r="AT110" i="125"/>
  <c r="BH110" i="125"/>
  <c r="BC110" i="125"/>
  <c r="AX110" i="125"/>
  <c r="AR110" i="125"/>
  <c r="AM110" i="125"/>
  <c r="AH110" i="125"/>
  <c r="AB110" i="125"/>
  <c r="W110" i="125"/>
  <c r="R110" i="125"/>
  <c r="L110" i="125"/>
  <c r="X110" i="125"/>
  <c r="AN110" i="125"/>
  <c r="S110" i="125"/>
  <c r="AI110" i="125"/>
  <c r="N110" i="125"/>
  <c r="AD110" i="125"/>
  <c r="BG94" i="125"/>
  <c r="BC94" i="125"/>
  <c r="AY94" i="125"/>
  <c r="AU94" i="125"/>
  <c r="AQ94" i="125"/>
  <c r="AM94" i="125"/>
  <c r="AI94" i="125"/>
  <c r="AE94" i="125"/>
  <c r="AA94" i="125"/>
  <c r="W94" i="125"/>
  <c r="S94" i="125"/>
  <c r="O94" i="125"/>
  <c r="K94" i="125"/>
  <c r="BD94" i="125"/>
  <c r="AX94" i="125"/>
  <c r="AS94" i="125"/>
  <c r="AN94" i="125"/>
  <c r="AH94" i="125"/>
  <c r="AC94" i="125"/>
  <c r="X94" i="125"/>
  <c r="R94" i="125"/>
  <c r="M94" i="125"/>
  <c r="BH94" i="125"/>
  <c r="BB94" i="125"/>
  <c r="AW94" i="125"/>
  <c r="AR94" i="125"/>
  <c r="AL94" i="125"/>
  <c r="AG94" i="125"/>
  <c r="AB94" i="125"/>
  <c r="V94" i="125"/>
  <c r="Q94" i="125"/>
  <c r="L94" i="125"/>
  <c r="BE94" i="125"/>
  <c r="AZ94" i="125"/>
  <c r="AT94" i="125"/>
  <c r="AO94" i="125"/>
  <c r="AJ94" i="125"/>
  <c r="AD94" i="125"/>
  <c r="Y94" i="125"/>
  <c r="T94" i="125"/>
  <c r="N94" i="125"/>
  <c r="BA94" i="125"/>
  <c r="AF94" i="125"/>
  <c r="K71" i="125"/>
  <c r="AV94" i="125"/>
  <c r="Z94" i="125"/>
  <c r="K78" i="125"/>
  <c r="AP94" i="125"/>
  <c r="U94" i="125"/>
  <c r="BF94" i="125"/>
  <c r="AK94" i="125"/>
  <c r="P94" i="125"/>
  <c r="O71" i="125"/>
  <c r="O78" i="125"/>
  <c r="S71" i="125"/>
  <c r="S78" i="125"/>
  <c r="W71" i="125"/>
  <c r="W78" i="125"/>
  <c r="AA71" i="125"/>
  <c r="AA78" i="125"/>
  <c r="AE71" i="125"/>
  <c r="AE78" i="125"/>
  <c r="AI71" i="125"/>
  <c r="AI78" i="125"/>
  <c r="AM71" i="125"/>
  <c r="AM78" i="125"/>
  <c r="AQ71" i="125"/>
  <c r="AQ78" i="125"/>
  <c r="AU71" i="125"/>
  <c r="AU78" i="125"/>
  <c r="BB107" i="125"/>
  <c r="AX107" i="125"/>
  <c r="AT107" i="125"/>
  <c r="AP107" i="125"/>
  <c r="AL107" i="125"/>
  <c r="AH107" i="125"/>
  <c r="AD107" i="125"/>
  <c r="Z107" i="125"/>
  <c r="V107" i="125"/>
  <c r="R107" i="125"/>
  <c r="N107" i="125"/>
  <c r="J107" i="125"/>
  <c r="BD107" i="125"/>
  <c r="AZ107" i="125"/>
  <c r="AV107" i="125"/>
  <c r="AR107" i="125"/>
  <c r="AN107" i="125"/>
  <c r="AJ107" i="125"/>
  <c r="AF107" i="125"/>
  <c r="AB107" i="125"/>
  <c r="X107" i="125"/>
  <c r="T107" i="125"/>
  <c r="P107" i="125"/>
  <c r="L107" i="125"/>
  <c r="H107" i="125"/>
  <c r="BA107" i="125"/>
  <c r="AS107" i="125"/>
  <c r="AK107" i="125"/>
  <c r="AC107" i="125"/>
  <c r="U107" i="125"/>
  <c r="M107" i="125"/>
  <c r="AY107" i="125"/>
  <c r="AQ107" i="125"/>
  <c r="AI107" i="125"/>
  <c r="AA107" i="125"/>
  <c r="S107" i="125"/>
  <c r="K107" i="125"/>
  <c r="BE107" i="125"/>
  <c r="AW107" i="125"/>
  <c r="AO107" i="125"/>
  <c r="AG107" i="125"/>
  <c r="Y107" i="125"/>
  <c r="Q107" i="125"/>
  <c r="I107" i="125"/>
  <c r="BC107" i="125"/>
  <c r="AU107" i="125"/>
  <c r="AM107" i="125"/>
  <c r="AE107" i="125"/>
  <c r="W107" i="125"/>
  <c r="O107" i="125"/>
  <c r="BE91" i="125"/>
  <c r="BA91" i="125"/>
  <c r="AW91" i="125"/>
  <c r="AS91" i="125"/>
  <c r="AO91" i="125"/>
  <c r="AK91" i="125"/>
  <c r="AG91" i="125"/>
  <c r="AC91" i="125"/>
  <c r="Y91" i="125"/>
  <c r="U91" i="125"/>
  <c r="BC91" i="125"/>
  <c r="AX91" i="125"/>
  <c r="AR91" i="125"/>
  <c r="AM91" i="125"/>
  <c r="AH91" i="125"/>
  <c r="AB91" i="125"/>
  <c r="W91" i="125"/>
  <c r="R91" i="125"/>
  <c r="N91" i="125"/>
  <c r="J91" i="125"/>
  <c r="AZ91" i="125"/>
  <c r="AU91" i="125"/>
  <c r="AP91" i="125"/>
  <c r="AJ91" i="125"/>
  <c r="AE91" i="125"/>
  <c r="Z91" i="125"/>
  <c r="T91" i="125"/>
  <c r="P91" i="125"/>
  <c r="L91" i="125"/>
  <c r="H91" i="125"/>
  <c r="AV91" i="125"/>
  <c r="AL91" i="125"/>
  <c r="AA91" i="125"/>
  <c r="Q91" i="125"/>
  <c r="I91" i="125"/>
  <c r="H78" i="125"/>
  <c r="BD91" i="125"/>
  <c r="AT91" i="125"/>
  <c r="AI91" i="125"/>
  <c r="X91" i="125"/>
  <c r="O91" i="125"/>
  <c r="BB91" i="125"/>
  <c r="AQ91" i="125"/>
  <c r="AF91" i="125"/>
  <c r="V91" i="125"/>
  <c r="M91" i="125"/>
  <c r="AY91" i="125"/>
  <c r="AN91" i="125"/>
  <c r="AD91" i="125"/>
  <c r="S91" i="125"/>
  <c r="K91" i="125"/>
  <c r="H71" i="125"/>
  <c r="BI111" i="125"/>
  <c r="BE111" i="125"/>
  <c r="BA111" i="125"/>
  <c r="AW111" i="125"/>
  <c r="BO111" i="125"/>
  <c r="BG111" i="125"/>
  <c r="BC111" i="125"/>
  <c r="AY111" i="125"/>
  <c r="AU111" i="125"/>
  <c r="AQ111" i="125"/>
  <c r="AM111" i="125"/>
  <c r="AI111" i="125"/>
  <c r="AE111" i="125"/>
  <c r="AA111" i="125"/>
  <c r="W111" i="125"/>
  <c r="S111" i="125"/>
  <c r="O111" i="125"/>
  <c r="BB111" i="125"/>
  <c r="AT111" i="125"/>
  <c r="AO111" i="125"/>
  <c r="AJ111" i="125"/>
  <c r="AD111" i="125"/>
  <c r="Y111" i="125"/>
  <c r="T111" i="125"/>
  <c r="N111" i="125"/>
  <c r="BH111" i="125"/>
  <c r="AZ111" i="125"/>
  <c r="AS111" i="125"/>
  <c r="AN111" i="125"/>
  <c r="AH111" i="125"/>
  <c r="AC111" i="125"/>
  <c r="X111" i="125"/>
  <c r="R111" i="125"/>
  <c r="M111" i="125"/>
  <c r="BF111" i="125"/>
  <c r="AX111" i="125"/>
  <c r="AR111" i="125"/>
  <c r="AL111" i="125"/>
  <c r="AG111" i="125"/>
  <c r="AB111" i="125"/>
  <c r="V111" i="125"/>
  <c r="Q111" i="125"/>
  <c r="L111" i="125"/>
  <c r="BD111" i="125"/>
  <c r="AV111" i="125"/>
  <c r="AP111" i="125"/>
  <c r="AK111" i="125"/>
  <c r="AF111" i="125"/>
  <c r="Z111" i="125"/>
  <c r="U111" i="125"/>
  <c r="P111" i="125"/>
  <c r="BI95" i="125"/>
  <c r="BE95" i="125"/>
  <c r="BA95" i="125"/>
  <c r="AW95" i="125"/>
  <c r="AS95" i="125"/>
  <c r="AO95" i="125"/>
  <c r="AK95" i="125"/>
  <c r="AG95" i="125"/>
  <c r="AC95" i="125"/>
  <c r="Y95" i="125"/>
  <c r="U95" i="125"/>
  <c r="Q95" i="125"/>
  <c r="M95" i="125"/>
  <c r="BG95" i="125"/>
  <c r="BB95" i="125"/>
  <c r="AV95" i="125"/>
  <c r="AQ95" i="125"/>
  <c r="AL95" i="125"/>
  <c r="AF95" i="125"/>
  <c r="AA95" i="125"/>
  <c r="V95" i="125"/>
  <c r="P95" i="125"/>
  <c r="BF95" i="125"/>
  <c r="AZ95" i="125"/>
  <c r="AU95" i="125"/>
  <c r="AP95" i="125"/>
  <c r="AJ95" i="125"/>
  <c r="AE95" i="125"/>
  <c r="Z95" i="125"/>
  <c r="T95" i="125"/>
  <c r="O95" i="125"/>
  <c r="BD95" i="125"/>
  <c r="BH95" i="125"/>
  <c r="BC95" i="125"/>
  <c r="AX95" i="125"/>
  <c r="AR95" i="125"/>
  <c r="AM95" i="125"/>
  <c r="AH95" i="125"/>
  <c r="AB95" i="125"/>
  <c r="W95" i="125"/>
  <c r="R95" i="125"/>
  <c r="L95" i="125"/>
  <c r="AT95" i="125"/>
  <c r="X95" i="125"/>
  <c r="L78" i="125"/>
  <c r="AN95" i="125"/>
  <c r="S95" i="125"/>
  <c r="AI95" i="125"/>
  <c r="N95" i="125"/>
  <c r="AY95" i="125"/>
  <c r="AD95" i="125"/>
  <c r="L71" i="125"/>
  <c r="P78" i="125"/>
  <c r="P71" i="125"/>
  <c r="T78" i="125"/>
  <c r="T71" i="125"/>
  <c r="X78" i="125"/>
  <c r="X71" i="125"/>
  <c r="AB78" i="125"/>
  <c r="AB71" i="125"/>
  <c r="AF78" i="125"/>
  <c r="AF71" i="125"/>
  <c r="AJ78" i="125"/>
  <c r="AJ71" i="125"/>
  <c r="AN78" i="125"/>
  <c r="AN71" i="125"/>
  <c r="AR78" i="125"/>
  <c r="AR71" i="125"/>
  <c r="AV78" i="125"/>
  <c r="AV71" i="125"/>
  <c r="AZ78" i="125"/>
  <c r="AZ71" i="125"/>
  <c r="BD78" i="125"/>
  <c r="BD71" i="125"/>
  <c r="BH78" i="125"/>
  <c r="BH71" i="125"/>
  <c r="BL54" i="125"/>
  <c r="AZ104" i="125"/>
  <c r="AV104" i="125"/>
  <c r="AR104" i="125"/>
  <c r="AN104" i="125"/>
  <c r="AJ104" i="125"/>
  <c r="AF104" i="125"/>
  <c r="AB104" i="125"/>
  <c r="X104" i="125"/>
  <c r="T104" i="125"/>
  <c r="P104" i="125"/>
  <c r="L104" i="125"/>
  <c r="H104" i="125"/>
  <c r="AY104" i="125"/>
  <c r="AT104" i="125"/>
  <c r="AO104" i="125"/>
  <c r="AI104" i="125"/>
  <c r="AD104" i="125"/>
  <c r="Y104" i="125"/>
  <c r="S104" i="125"/>
  <c r="N104" i="125"/>
  <c r="I104" i="125"/>
  <c r="AX104" i="125"/>
  <c r="AS104" i="125"/>
  <c r="AM104" i="125"/>
  <c r="AH104" i="125"/>
  <c r="AC104" i="125"/>
  <c r="W104" i="125"/>
  <c r="R104" i="125"/>
  <c r="M104" i="125"/>
  <c r="G104" i="125"/>
  <c r="BA104" i="125"/>
  <c r="AU104" i="125"/>
  <c r="AP104" i="125"/>
  <c r="AK104" i="125"/>
  <c r="AE104" i="125"/>
  <c r="Z104" i="125"/>
  <c r="U104" i="125"/>
  <c r="O104" i="125"/>
  <c r="J104" i="125"/>
  <c r="E104" i="125"/>
  <c r="AW104" i="125"/>
  <c r="AA104" i="125"/>
  <c r="F104" i="125"/>
  <c r="AQ104" i="125"/>
  <c r="V104" i="125"/>
  <c r="AL104" i="125"/>
  <c r="Q104" i="125"/>
  <c r="BB104" i="125"/>
  <c r="AG104" i="125"/>
  <c r="K104" i="125"/>
  <c r="AZ88" i="125"/>
  <c r="AV88" i="125"/>
  <c r="AR88" i="125"/>
  <c r="AN88" i="125"/>
  <c r="AJ88" i="125"/>
  <c r="AF88" i="125"/>
  <c r="AB88" i="125"/>
  <c r="X88" i="125"/>
  <c r="T88" i="125"/>
  <c r="P88" i="125"/>
  <c r="L88" i="125"/>
  <c r="H88" i="125"/>
  <c r="AY88" i="125"/>
  <c r="AT88" i="125"/>
  <c r="AO88" i="125"/>
  <c r="AI88" i="125"/>
  <c r="AD88" i="125"/>
  <c r="Y88" i="125"/>
  <c r="S88" i="125"/>
  <c r="N88" i="125"/>
  <c r="I88" i="125"/>
  <c r="AX88" i="125"/>
  <c r="AS88" i="125"/>
  <c r="AM88" i="125"/>
  <c r="AH88" i="125"/>
  <c r="AC88" i="125"/>
  <c r="W88" i="125"/>
  <c r="R88" i="125"/>
  <c r="M88" i="125"/>
  <c r="G88" i="125"/>
  <c r="BB88" i="125"/>
  <c r="AW88" i="125"/>
  <c r="AQ88" i="125"/>
  <c r="AL88" i="125"/>
  <c r="AG88" i="125"/>
  <c r="AA88" i="125"/>
  <c r="V88" i="125"/>
  <c r="Q88" i="125"/>
  <c r="K88" i="125"/>
  <c r="F88" i="125"/>
  <c r="BA88" i="125"/>
  <c r="AU88" i="125"/>
  <c r="AP88" i="125"/>
  <c r="AK88" i="125"/>
  <c r="AE88" i="125"/>
  <c r="Z88" i="125"/>
  <c r="U88" i="125"/>
  <c r="O88" i="125"/>
  <c r="J88" i="125"/>
  <c r="E88" i="125"/>
  <c r="E78" i="125"/>
  <c r="E71" i="125"/>
  <c r="BE108" i="125"/>
  <c r="BA108" i="125"/>
  <c r="AW108" i="125"/>
  <c r="AS108" i="125"/>
  <c r="AO108" i="125"/>
  <c r="BF108" i="125"/>
  <c r="AZ108" i="125"/>
  <c r="BD108" i="125"/>
  <c r="AY108" i="125"/>
  <c r="AT108" i="125"/>
  <c r="AN108" i="125"/>
  <c r="AJ108" i="125"/>
  <c r="AF108" i="125"/>
  <c r="AB108" i="125"/>
  <c r="X108" i="125"/>
  <c r="T108" i="125"/>
  <c r="P108" i="125"/>
  <c r="L108" i="125"/>
  <c r="BB108" i="125"/>
  <c r="AV108" i="125"/>
  <c r="AQ108" i="125"/>
  <c r="AL108" i="125"/>
  <c r="AH108" i="125"/>
  <c r="AD108" i="125"/>
  <c r="Z108" i="125"/>
  <c r="V108" i="125"/>
  <c r="R108" i="125"/>
  <c r="N108" i="125"/>
  <c r="J108" i="125"/>
  <c r="AR108" i="125"/>
  <c r="AI108" i="125"/>
  <c r="AA108" i="125"/>
  <c r="S108" i="125"/>
  <c r="K108" i="125"/>
  <c r="BC108" i="125"/>
  <c r="AP108" i="125"/>
  <c r="AG108" i="125"/>
  <c r="Y108" i="125"/>
  <c r="Q108" i="125"/>
  <c r="I108" i="125"/>
  <c r="AX108" i="125"/>
  <c r="AM108" i="125"/>
  <c r="AE108" i="125"/>
  <c r="W108" i="125"/>
  <c r="O108" i="125"/>
  <c r="AU108" i="125"/>
  <c r="AK108" i="125"/>
  <c r="AC108" i="125"/>
  <c r="U108" i="125"/>
  <c r="M108" i="125"/>
  <c r="BC92" i="125"/>
  <c r="AY92" i="125"/>
  <c r="AU92" i="125"/>
  <c r="AQ92" i="125"/>
  <c r="AM92" i="125"/>
  <c r="AI92" i="125"/>
  <c r="AE92" i="125"/>
  <c r="AA92" i="125"/>
  <c r="W92" i="125"/>
  <c r="S92" i="125"/>
  <c r="O92" i="125"/>
  <c r="K92" i="125"/>
  <c r="BB92" i="125"/>
  <c r="AW92" i="125"/>
  <c r="AR92" i="125"/>
  <c r="AL92" i="125"/>
  <c r="AG92" i="125"/>
  <c r="AB92" i="125"/>
  <c r="V92" i="125"/>
  <c r="Q92" i="125"/>
  <c r="BF92" i="125"/>
  <c r="BA92" i="125"/>
  <c r="AV92" i="125"/>
  <c r="AP92" i="125"/>
  <c r="AK92" i="125"/>
  <c r="AF92" i="125"/>
  <c r="Z92" i="125"/>
  <c r="U92" i="125"/>
  <c r="P92" i="125"/>
  <c r="J92" i="125"/>
  <c r="BD92" i="125"/>
  <c r="AX92" i="125"/>
  <c r="AS92" i="125"/>
  <c r="AN92" i="125"/>
  <c r="AH92" i="125"/>
  <c r="AC92" i="125"/>
  <c r="X92" i="125"/>
  <c r="R92" i="125"/>
  <c r="M92" i="125"/>
  <c r="AT92" i="125"/>
  <c r="Y92" i="125"/>
  <c r="I92" i="125"/>
  <c r="AO92" i="125"/>
  <c r="T92" i="125"/>
  <c r="BE92" i="125"/>
  <c r="AJ92" i="125"/>
  <c r="N92" i="125"/>
  <c r="AZ92" i="125"/>
  <c r="AD92" i="125"/>
  <c r="L92" i="125"/>
  <c r="I78" i="125"/>
  <c r="I71" i="125"/>
  <c r="BJ112" i="125"/>
  <c r="BF112" i="125"/>
  <c r="BB112" i="125"/>
  <c r="AX112" i="125"/>
  <c r="AT112" i="125"/>
  <c r="AP112" i="125"/>
  <c r="AL112" i="125"/>
  <c r="AH112" i="125"/>
  <c r="AD112" i="125"/>
  <c r="Z112" i="125"/>
  <c r="V112" i="125"/>
  <c r="R112" i="125"/>
  <c r="N112" i="125"/>
  <c r="BH112" i="125"/>
  <c r="BD112" i="125"/>
  <c r="AZ112" i="125"/>
  <c r="AV112" i="125"/>
  <c r="AR112" i="125"/>
  <c r="AN112" i="125"/>
  <c r="AJ112" i="125"/>
  <c r="AF112" i="125"/>
  <c r="AB112" i="125"/>
  <c r="X112" i="125"/>
  <c r="T112" i="125"/>
  <c r="P112" i="125"/>
  <c r="BG112" i="125"/>
  <c r="AY112" i="125"/>
  <c r="AQ112" i="125"/>
  <c r="AI112" i="125"/>
  <c r="AA112" i="125"/>
  <c r="S112" i="125"/>
  <c r="BE112" i="125"/>
  <c r="AW112" i="125"/>
  <c r="AO112" i="125"/>
  <c r="AG112" i="125"/>
  <c r="Y112" i="125"/>
  <c r="Q112" i="125"/>
  <c r="BC112" i="125"/>
  <c r="AU112" i="125"/>
  <c r="AM112" i="125"/>
  <c r="AE112" i="125"/>
  <c r="W112" i="125"/>
  <c r="O112" i="125"/>
  <c r="BI112" i="125"/>
  <c r="BA112" i="125"/>
  <c r="AS112" i="125"/>
  <c r="AK112" i="125"/>
  <c r="AC112" i="125"/>
  <c r="U112" i="125"/>
  <c r="M112" i="125"/>
  <c r="BJ96" i="125"/>
  <c r="BF96" i="125"/>
  <c r="BB96" i="125"/>
  <c r="AX96" i="125"/>
  <c r="AT96" i="125"/>
  <c r="AP96" i="125"/>
  <c r="AL96" i="125"/>
  <c r="AH96" i="125"/>
  <c r="AD96" i="125"/>
  <c r="Z96" i="125"/>
  <c r="V96" i="125"/>
  <c r="R96" i="125"/>
  <c r="N96" i="125"/>
  <c r="BI96" i="125"/>
  <c r="BD96" i="125"/>
  <c r="AY96" i="125"/>
  <c r="AS96" i="125"/>
  <c r="AN96" i="125"/>
  <c r="AI96" i="125"/>
  <c r="AC96" i="125"/>
  <c r="X96" i="125"/>
  <c r="S96" i="125"/>
  <c r="M96" i="125"/>
  <c r="BH96" i="125"/>
  <c r="BC96" i="125"/>
  <c r="AW96" i="125"/>
  <c r="AR96" i="125"/>
  <c r="AM96" i="125"/>
  <c r="AG96" i="125"/>
  <c r="AB96" i="125"/>
  <c r="W96" i="125"/>
  <c r="Q96" i="125"/>
  <c r="BG96" i="125"/>
  <c r="BA96" i="125"/>
  <c r="AV96" i="125"/>
  <c r="AQ96" i="125"/>
  <c r="AK96" i="125"/>
  <c r="AF96" i="125"/>
  <c r="AA96" i="125"/>
  <c r="U96" i="125"/>
  <c r="P96" i="125"/>
  <c r="BE96" i="125"/>
  <c r="AZ96" i="125"/>
  <c r="AU96" i="125"/>
  <c r="AO96" i="125"/>
  <c r="AJ96" i="125"/>
  <c r="AE96" i="125"/>
  <c r="Y96" i="125"/>
  <c r="T96" i="125"/>
  <c r="O96" i="125"/>
  <c r="M78" i="125"/>
  <c r="M71" i="125"/>
  <c r="Q78" i="125"/>
  <c r="Q71" i="125"/>
  <c r="U78" i="125"/>
  <c r="U71" i="125"/>
  <c r="Y78" i="125"/>
  <c r="Y71" i="125"/>
  <c r="AC78" i="125"/>
  <c r="AC71" i="125"/>
  <c r="AG78" i="125"/>
  <c r="AG71" i="125"/>
  <c r="AK78" i="125"/>
  <c r="AK71" i="125"/>
  <c r="AO78" i="125"/>
  <c r="AO71" i="125"/>
  <c r="AS78" i="125"/>
  <c r="AS71" i="125"/>
  <c r="AW78" i="125"/>
  <c r="AW71" i="125"/>
  <c r="BE20" i="125"/>
  <c r="BI20" i="125"/>
  <c r="BA101" i="125"/>
  <c r="AW101" i="125"/>
  <c r="AS101" i="125"/>
  <c r="AO101" i="125"/>
  <c r="AK101" i="125"/>
  <c r="AG101" i="125"/>
  <c r="AC101" i="125"/>
  <c r="W101" i="125"/>
  <c r="S101" i="125"/>
  <c r="O101" i="125"/>
  <c r="K101" i="125"/>
  <c r="G101" i="125"/>
  <c r="C101" i="125"/>
  <c r="AV101" i="125"/>
  <c r="AQ101" i="125"/>
  <c r="AL101" i="125"/>
  <c r="AF101" i="125"/>
  <c r="Y101" i="125"/>
  <c r="T101" i="125"/>
  <c r="N101" i="125"/>
  <c r="I101" i="125"/>
  <c r="D101" i="125"/>
  <c r="AY101" i="125"/>
  <c r="AT101" i="125"/>
  <c r="AN101" i="125"/>
  <c r="AI101" i="125"/>
  <c r="AD101" i="125"/>
  <c r="V101" i="125"/>
  <c r="Q101" i="125"/>
  <c r="L101" i="125"/>
  <c r="F101" i="125"/>
  <c r="AX101" i="125"/>
  <c r="AM101" i="125"/>
  <c r="Z101" i="125"/>
  <c r="P101" i="125"/>
  <c r="E101" i="125"/>
  <c r="AU101" i="125"/>
  <c r="AJ101" i="125"/>
  <c r="X101" i="125"/>
  <c r="M101" i="125"/>
  <c r="B101" i="125"/>
  <c r="AR101" i="125"/>
  <c r="AH101" i="125"/>
  <c r="U101" i="125"/>
  <c r="J101" i="125"/>
  <c r="AZ101" i="125"/>
  <c r="AP101" i="125"/>
  <c r="AE101" i="125"/>
  <c r="R101" i="125"/>
  <c r="H101" i="125"/>
  <c r="AY85" i="125"/>
  <c r="AU85" i="125"/>
  <c r="AQ85" i="125"/>
  <c r="AM85" i="125"/>
  <c r="AI85" i="125"/>
  <c r="AE85" i="125"/>
  <c r="AA85" i="125"/>
  <c r="W85" i="125"/>
  <c r="S85" i="125"/>
  <c r="O85" i="125"/>
  <c r="K85" i="125"/>
  <c r="G85" i="125"/>
  <c r="C85" i="125"/>
  <c r="AV85" i="125"/>
  <c r="AP85" i="125"/>
  <c r="AK85" i="125"/>
  <c r="AF85" i="125"/>
  <c r="Z85" i="125"/>
  <c r="U85" i="125"/>
  <c r="P85" i="125"/>
  <c r="J85" i="125"/>
  <c r="E85" i="125"/>
  <c r="AT85" i="125"/>
  <c r="AO85" i="125"/>
  <c r="AJ85" i="125"/>
  <c r="AD85" i="125"/>
  <c r="Y85" i="125"/>
  <c r="T85" i="125"/>
  <c r="N85" i="125"/>
  <c r="I85" i="125"/>
  <c r="D85" i="125"/>
  <c r="AX85" i="125"/>
  <c r="AS85" i="125"/>
  <c r="AN85" i="125"/>
  <c r="AH85" i="125"/>
  <c r="AC85" i="125"/>
  <c r="X85" i="125"/>
  <c r="R85" i="125"/>
  <c r="M85" i="125"/>
  <c r="H85" i="125"/>
  <c r="B85" i="125"/>
  <c r="AW85" i="125"/>
  <c r="AR85" i="125"/>
  <c r="AL85" i="125"/>
  <c r="AG85" i="125"/>
  <c r="AB85" i="125"/>
  <c r="V85" i="125"/>
  <c r="Q85" i="125"/>
  <c r="L85" i="125"/>
  <c r="F85" i="125"/>
  <c r="B78" i="125"/>
  <c r="B71" i="125"/>
  <c r="BC105" i="125"/>
  <c r="AY105" i="125"/>
  <c r="AU105" i="125"/>
  <c r="AQ105" i="125"/>
  <c r="AM105" i="125"/>
  <c r="AI105" i="125"/>
  <c r="AE105" i="125"/>
  <c r="AA105" i="125"/>
  <c r="BA105" i="125"/>
  <c r="AW105" i="125"/>
  <c r="AS105" i="125"/>
  <c r="AO105" i="125"/>
  <c r="AK105" i="125"/>
  <c r="AG105" i="125"/>
  <c r="AC105" i="125"/>
  <c r="Y105" i="125"/>
  <c r="U105" i="125"/>
  <c r="Q105" i="125"/>
  <c r="M105" i="125"/>
  <c r="I105" i="125"/>
  <c r="AX105" i="125"/>
  <c r="AP105" i="125"/>
  <c r="AH105" i="125"/>
  <c r="Z105" i="125"/>
  <c r="T105" i="125"/>
  <c r="O105" i="125"/>
  <c r="J105" i="125"/>
  <c r="AV105" i="125"/>
  <c r="AN105" i="125"/>
  <c r="AF105" i="125"/>
  <c r="X105" i="125"/>
  <c r="S105" i="125"/>
  <c r="N105" i="125"/>
  <c r="H105" i="125"/>
  <c r="BB105" i="125"/>
  <c r="AT105" i="125"/>
  <c r="AL105" i="125"/>
  <c r="AZ105" i="125"/>
  <c r="AR105" i="125"/>
  <c r="AJ105" i="125"/>
  <c r="AB105" i="125"/>
  <c r="V105" i="125"/>
  <c r="P105" i="125"/>
  <c r="K105" i="125"/>
  <c r="F105" i="125"/>
  <c r="L105" i="125"/>
  <c r="AD105" i="125"/>
  <c r="G105" i="125"/>
  <c r="BC89" i="125"/>
  <c r="AY89" i="125"/>
  <c r="AU89" i="125"/>
  <c r="AQ89" i="125"/>
  <c r="AM89" i="125"/>
  <c r="AI89" i="125"/>
  <c r="AE89" i="125"/>
  <c r="AA89" i="125"/>
  <c r="W89" i="125"/>
  <c r="W105" i="125"/>
  <c r="R105" i="125"/>
  <c r="BA89" i="125"/>
  <c r="AW89" i="125"/>
  <c r="AS89" i="125"/>
  <c r="AO89" i="125"/>
  <c r="AK89" i="125"/>
  <c r="AG89" i="125"/>
  <c r="AC89" i="125"/>
  <c r="Y89" i="125"/>
  <c r="U89" i="125"/>
  <c r="Q89" i="125"/>
  <c r="M89" i="125"/>
  <c r="I89" i="125"/>
  <c r="BB89" i="125"/>
  <c r="AT89" i="125"/>
  <c r="AL89" i="125"/>
  <c r="AD89" i="125"/>
  <c r="V89" i="125"/>
  <c r="P89" i="125"/>
  <c r="K89" i="125"/>
  <c r="F89" i="125"/>
  <c r="AZ89" i="125"/>
  <c r="AR89" i="125"/>
  <c r="AJ89" i="125"/>
  <c r="AB89" i="125"/>
  <c r="T89" i="125"/>
  <c r="O89" i="125"/>
  <c r="J89" i="125"/>
  <c r="AX89" i="125"/>
  <c r="AP89" i="125"/>
  <c r="AH89" i="125"/>
  <c r="Z89" i="125"/>
  <c r="S89" i="125"/>
  <c r="N89" i="125"/>
  <c r="H89" i="125"/>
  <c r="AV89" i="125"/>
  <c r="AN89" i="125"/>
  <c r="AF89" i="125"/>
  <c r="X89" i="125"/>
  <c r="R89" i="125"/>
  <c r="L89" i="125"/>
  <c r="G89" i="125"/>
  <c r="F71" i="125"/>
  <c r="F78" i="125"/>
  <c r="BG109" i="125"/>
  <c r="BC109" i="125"/>
  <c r="AY109" i="125"/>
  <c r="AU109" i="125"/>
  <c r="AQ109" i="125"/>
  <c r="AM109" i="125"/>
  <c r="AI109" i="125"/>
  <c r="AE109" i="125"/>
  <c r="AA109" i="125"/>
  <c r="W109" i="125"/>
  <c r="S109" i="125"/>
  <c r="O109" i="125"/>
  <c r="K109" i="125"/>
  <c r="BD109" i="125"/>
  <c r="AX109" i="125"/>
  <c r="AS109" i="125"/>
  <c r="AN109" i="125"/>
  <c r="AH109" i="125"/>
  <c r="AC109" i="125"/>
  <c r="X109" i="125"/>
  <c r="R109" i="125"/>
  <c r="M109" i="125"/>
  <c r="BB109" i="125"/>
  <c r="AW109" i="125"/>
  <c r="AR109" i="125"/>
  <c r="AL109" i="125"/>
  <c r="AG109" i="125"/>
  <c r="AB109" i="125"/>
  <c r="V109" i="125"/>
  <c r="Q109" i="125"/>
  <c r="L109" i="125"/>
  <c r="BE109" i="125"/>
  <c r="AZ109" i="125"/>
  <c r="AT109" i="125"/>
  <c r="AO109" i="125"/>
  <c r="AJ109" i="125"/>
  <c r="AD109" i="125"/>
  <c r="Y109" i="125"/>
  <c r="T109" i="125"/>
  <c r="N109" i="125"/>
  <c r="BA109" i="125"/>
  <c r="AF109" i="125"/>
  <c r="J109" i="125"/>
  <c r="AV109" i="125"/>
  <c r="Z109" i="125"/>
  <c r="AP109" i="125"/>
  <c r="U109" i="125"/>
  <c r="BF109" i="125"/>
  <c r="AK109" i="125"/>
  <c r="P109" i="125"/>
  <c r="BE93" i="125"/>
  <c r="BA93" i="125"/>
  <c r="AW93" i="125"/>
  <c r="AS93" i="125"/>
  <c r="AO93" i="125"/>
  <c r="AK93" i="125"/>
  <c r="AG93" i="125"/>
  <c r="AC93" i="125"/>
  <c r="Y93" i="125"/>
  <c r="U93" i="125"/>
  <c r="Q93" i="125"/>
  <c r="M93" i="125"/>
  <c r="BF93" i="125"/>
  <c r="AZ93" i="125"/>
  <c r="AU93" i="125"/>
  <c r="AP93" i="125"/>
  <c r="AJ93" i="125"/>
  <c r="AE93" i="125"/>
  <c r="Z93" i="125"/>
  <c r="T93" i="125"/>
  <c r="O93" i="125"/>
  <c r="J93" i="125"/>
  <c r="BD93" i="125"/>
  <c r="AY93" i="125"/>
  <c r="AT93" i="125"/>
  <c r="AN93" i="125"/>
  <c r="AI93" i="125"/>
  <c r="AD93" i="125"/>
  <c r="X93" i="125"/>
  <c r="S93" i="125"/>
  <c r="N93" i="125"/>
  <c r="BG93" i="125"/>
  <c r="BB93" i="125"/>
  <c r="AV93" i="125"/>
  <c r="AQ93" i="125"/>
  <c r="AL93" i="125"/>
  <c r="AF93" i="125"/>
  <c r="AA93" i="125"/>
  <c r="V93" i="125"/>
  <c r="P93" i="125"/>
  <c r="K93" i="125"/>
  <c r="AM93" i="125"/>
  <c r="R93" i="125"/>
  <c r="BC93" i="125"/>
  <c r="AH93" i="125"/>
  <c r="L93" i="125"/>
  <c r="AX93" i="125"/>
  <c r="AB93" i="125"/>
  <c r="AR93" i="125"/>
  <c r="W93" i="125"/>
  <c r="J78" i="125"/>
  <c r="J71" i="125"/>
  <c r="R78" i="125"/>
  <c r="R71" i="125"/>
  <c r="V71" i="125"/>
  <c r="V78" i="125"/>
  <c r="Z78" i="125"/>
  <c r="Z71" i="125"/>
  <c r="AD78" i="125"/>
  <c r="AD71" i="125"/>
  <c r="AH78" i="125"/>
  <c r="AH71" i="125"/>
  <c r="AL71" i="125"/>
  <c r="AL78" i="125"/>
  <c r="AP78" i="125"/>
  <c r="AP71" i="125"/>
  <c r="AT78" i="125"/>
  <c r="AT71" i="125"/>
  <c r="AX78" i="125"/>
  <c r="AX71" i="125"/>
  <c r="BB20" i="125"/>
  <c r="BF20" i="125"/>
  <c r="BJ20" i="125"/>
  <c r="B21" i="125"/>
  <c r="P11" i="123"/>
  <c r="O16" i="123"/>
  <c r="B78" i="123"/>
  <c r="B71" i="123"/>
  <c r="F78" i="123"/>
  <c r="F71" i="123"/>
  <c r="J78" i="123"/>
  <c r="J71" i="123"/>
  <c r="O71" i="123"/>
  <c r="O78" i="123"/>
  <c r="S71" i="123"/>
  <c r="S78" i="123"/>
  <c r="W78" i="123"/>
  <c r="W71" i="123"/>
  <c r="AA78" i="123"/>
  <c r="AA71" i="123"/>
  <c r="AE78" i="123"/>
  <c r="AE71" i="123"/>
  <c r="AI78" i="123"/>
  <c r="AI71" i="123"/>
  <c r="AM78" i="123"/>
  <c r="AM71" i="123"/>
  <c r="AQ78" i="123"/>
  <c r="AQ71" i="123"/>
  <c r="AU78" i="123"/>
  <c r="AU71" i="123"/>
  <c r="AY20" i="123"/>
  <c r="BC20" i="123"/>
  <c r="BG20" i="123"/>
  <c r="C21" i="123"/>
  <c r="C78" i="123"/>
  <c r="C71" i="123"/>
  <c r="BO106" i="123"/>
  <c r="G78" i="123"/>
  <c r="G71" i="123"/>
  <c r="K78" i="123"/>
  <c r="K71" i="123"/>
  <c r="P78" i="123"/>
  <c r="P71" i="123"/>
  <c r="T78" i="123"/>
  <c r="T71" i="123"/>
  <c r="X78" i="123"/>
  <c r="X71" i="123"/>
  <c r="AB78" i="123"/>
  <c r="AB71" i="123"/>
  <c r="AF71" i="123"/>
  <c r="AF78" i="123"/>
  <c r="AJ78" i="123"/>
  <c r="AJ71" i="123"/>
  <c r="AN71" i="123"/>
  <c r="AN78" i="123"/>
  <c r="AR78" i="123"/>
  <c r="AR71" i="123"/>
  <c r="AV71" i="123"/>
  <c r="AV78" i="123"/>
  <c r="AZ20" i="123"/>
  <c r="BD20" i="123"/>
  <c r="BH20" i="123"/>
  <c r="BO103" i="123"/>
  <c r="D78" i="123"/>
  <c r="D71" i="123"/>
  <c r="H78" i="123"/>
  <c r="H71" i="123"/>
  <c r="Q78" i="123"/>
  <c r="Q71" i="123"/>
  <c r="U71" i="123"/>
  <c r="U78" i="123"/>
  <c r="Y78" i="123"/>
  <c r="Y71" i="123"/>
  <c r="AC78" i="123"/>
  <c r="AC71" i="123"/>
  <c r="AG78" i="123"/>
  <c r="AG71" i="123"/>
  <c r="AK78" i="123"/>
  <c r="AK71" i="123"/>
  <c r="AO78" i="123"/>
  <c r="AO71" i="123"/>
  <c r="AS78" i="123"/>
  <c r="AS71" i="123"/>
  <c r="AW78" i="123"/>
  <c r="AW71" i="123"/>
  <c r="BA20" i="123"/>
  <c r="BE20" i="123"/>
  <c r="BL54" i="123"/>
  <c r="I78" i="123"/>
  <c r="I71" i="123"/>
  <c r="M20" i="123"/>
  <c r="R78" i="123"/>
  <c r="R71" i="123"/>
  <c r="V78" i="123"/>
  <c r="V71" i="123"/>
  <c r="Z78" i="123"/>
  <c r="Z71" i="123"/>
  <c r="AD71" i="123"/>
  <c r="AD78" i="123"/>
  <c r="AH78" i="123"/>
  <c r="AH71" i="123"/>
  <c r="AL78" i="123"/>
  <c r="AL71" i="123"/>
  <c r="AP78" i="123"/>
  <c r="AP71" i="123"/>
  <c r="AT78" i="123"/>
  <c r="AT71" i="123"/>
  <c r="AX78" i="123"/>
  <c r="AX71" i="123"/>
  <c r="BF20" i="123"/>
  <c r="B28" i="123"/>
  <c r="BL40" i="122"/>
  <c r="BJ71" i="122"/>
  <c r="BA71" i="122"/>
  <c r="D20" i="122"/>
  <c r="C21" i="122"/>
  <c r="C22" i="122" s="1"/>
  <c r="C71" i="122"/>
  <c r="C78" i="122"/>
  <c r="BO106" i="122"/>
  <c r="G71" i="122"/>
  <c r="G78" i="122"/>
  <c r="K71" i="122"/>
  <c r="K78" i="122"/>
  <c r="P78" i="122"/>
  <c r="P71" i="122"/>
  <c r="T78" i="122"/>
  <c r="T71" i="122"/>
  <c r="X78" i="122"/>
  <c r="X71" i="122"/>
  <c r="AB78" i="122"/>
  <c r="AB71" i="122"/>
  <c r="AF78" i="122"/>
  <c r="AF71" i="122"/>
  <c r="AJ78" i="122"/>
  <c r="AJ71" i="122"/>
  <c r="AN78" i="122"/>
  <c r="AN71" i="122"/>
  <c r="AR78" i="122"/>
  <c r="AR71" i="122"/>
  <c r="AV78" i="122"/>
  <c r="AV71" i="122"/>
  <c r="AZ78" i="122"/>
  <c r="AZ71" i="122"/>
  <c r="B28" i="122"/>
  <c r="P15" i="122"/>
  <c r="Q11" i="122" s="1"/>
  <c r="H78" i="122"/>
  <c r="H71" i="122"/>
  <c r="BO111" i="122"/>
  <c r="L78" i="122"/>
  <c r="L71" i="122"/>
  <c r="Q71" i="122"/>
  <c r="Q78" i="122"/>
  <c r="U78" i="122"/>
  <c r="U71" i="122"/>
  <c r="Y78" i="122"/>
  <c r="Y71" i="122"/>
  <c r="AC78" i="122"/>
  <c r="AC71" i="122"/>
  <c r="AG71" i="122"/>
  <c r="AG78" i="122"/>
  <c r="AK78" i="122"/>
  <c r="AK71" i="122"/>
  <c r="AO78" i="122"/>
  <c r="AO71" i="122"/>
  <c r="AS78" i="122"/>
  <c r="AS71" i="122"/>
  <c r="AW71" i="122"/>
  <c r="AW78" i="122"/>
  <c r="BD78" i="122"/>
  <c r="BD71" i="122"/>
  <c r="I78" i="122"/>
  <c r="I71" i="122"/>
  <c r="B55" i="122"/>
  <c r="B22" i="122"/>
  <c r="O78" i="122"/>
  <c r="O71" i="122"/>
  <c r="S71" i="122"/>
  <c r="S78" i="122"/>
  <c r="W71" i="122"/>
  <c r="W78" i="122"/>
  <c r="AA71" i="122"/>
  <c r="AA78" i="122"/>
  <c r="AE78" i="122"/>
  <c r="AE71" i="122"/>
  <c r="AI71" i="122"/>
  <c r="AI78" i="122"/>
  <c r="AM71" i="122"/>
  <c r="AM78" i="122"/>
  <c r="AQ71" i="122"/>
  <c r="AQ78" i="122"/>
  <c r="AU78" i="122"/>
  <c r="AU71" i="122"/>
  <c r="AY71" i="122"/>
  <c r="AY78" i="122"/>
  <c r="B71" i="122"/>
  <c r="B78" i="122"/>
  <c r="F71" i="122"/>
  <c r="F78" i="122"/>
  <c r="J78" i="122"/>
  <c r="J71" i="122"/>
  <c r="R71" i="122"/>
  <c r="R78" i="122"/>
  <c r="V71" i="122"/>
  <c r="V78" i="122"/>
  <c r="Z78" i="122"/>
  <c r="Z71" i="122"/>
  <c r="AD78" i="122"/>
  <c r="AD71" i="122"/>
  <c r="AH71" i="122"/>
  <c r="AH78" i="122"/>
  <c r="AL71" i="122"/>
  <c r="AL78" i="122"/>
  <c r="AP78" i="122"/>
  <c r="AP71" i="122"/>
  <c r="AT78" i="122"/>
  <c r="AT71" i="122"/>
  <c r="AX71" i="122"/>
  <c r="AX78" i="122"/>
  <c r="BL54" i="122"/>
  <c r="Q16" i="120"/>
  <c r="Q15" i="120"/>
  <c r="R11" i="120" s="1"/>
  <c r="B29" i="120"/>
  <c r="C25" i="120"/>
  <c r="BJ108" i="120"/>
  <c r="BF108" i="120"/>
  <c r="BB108" i="120"/>
  <c r="AX108" i="120"/>
  <c r="AT108" i="120"/>
  <c r="AP108" i="120"/>
  <c r="AL108" i="120"/>
  <c r="AH108" i="120"/>
  <c r="AD108" i="120"/>
  <c r="Z108" i="120"/>
  <c r="V108" i="120"/>
  <c r="R108" i="120"/>
  <c r="N108" i="120"/>
  <c r="J108" i="120"/>
  <c r="BG108" i="120"/>
  <c r="BA108" i="120"/>
  <c r="AV108" i="120"/>
  <c r="AQ108" i="120"/>
  <c r="AK108" i="120"/>
  <c r="AF108" i="120"/>
  <c r="AA108" i="120"/>
  <c r="U108" i="120"/>
  <c r="P108" i="120"/>
  <c r="K108" i="120"/>
  <c r="BI108" i="120"/>
  <c r="BD108" i="120"/>
  <c r="AY108" i="120"/>
  <c r="AS108" i="120"/>
  <c r="AN108" i="120"/>
  <c r="AI108" i="120"/>
  <c r="AC108" i="120"/>
  <c r="X108" i="120"/>
  <c r="S108" i="120"/>
  <c r="M108" i="120"/>
  <c r="BH108" i="120"/>
  <c r="AW108" i="120"/>
  <c r="AM108" i="120"/>
  <c r="AB108" i="120"/>
  <c r="Q108" i="120"/>
  <c r="BE108" i="120"/>
  <c r="AU108" i="120"/>
  <c r="AJ108" i="120"/>
  <c r="Y108" i="120"/>
  <c r="O108" i="120"/>
  <c r="BI92" i="120"/>
  <c r="BE92" i="120"/>
  <c r="BA92" i="120"/>
  <c r="AW92" i="120"/>
  <c r="AS92" i="120"/>
  <c r="AO92" i="120"/>
  <c r="AK92" i="120"/>
  <c r="AG92" i="120"/>
  <c r="AC92" i="120"/>
  <c r="Y92" i="120"/>
  <c r="U92" i="120"/>
  <c r="Q92" i="120"/>
  <c r="M92" i="120"/>
  <c r="I92" i="120"/>
  <c r="BC108" i="120"/>
  <c r="AR108" i="120"/>
  <c r="AG108" i="120"/>
  <c r="W108" i="120"/>
  <c r="L108" i="120"/>
  <c r="AZ108" i="120"/>
  <c r="AO108" i="120"/>
  <c r="AE108" i="120"/>
  <c r="T108" i="120"/>
  <c r="I108" i="120"/>
  <c r="BG92" i="120"/>
  <c r="BC92" i="120"/>
  <c r="AY92" i="120"/>
  <c r="AU92" i="120"/>
  <c r="AQ92" i="120"/>
  <c r="AM92" i="120"/>
  <c r="AI92" i="120"/>
  <c r="AE92" i="120"/>
  <c r="AA92" i="120"/>
  <c r="W92" i="120"/>
  <c r="S92" i="120"/>
  <c r="O92" i="120"/>
  <c r="K92" i="120"/>
  <c r="BF92" i="120"/>
  <c r="AX92" i="120"/>
  <c r="AP92" i="120"/>
  <c r="AH92" i="120"/>
  <c r="Z92" i="120"/>
  <c r="R92" i="120"/>
  <c r="J92" i="120"/>
  <c r="BD92" i="120"/>
  <c r="AV92" i="120"/>
  <c r="AN92" i="120"/>
  <c r="AF92" i="120"/>
  <c r="X92" i="120"/>
  <c r="P92" i="120"/>
  <c r="BJ92" i="120"/>
  <c r="AT92" i="120"/>
  <c r="AD92" i="120"/>
  <c r="N92" i="120"/>
  <c r="BH92" i="120"/>
  <c r="AR92" i="120"/>
  <c r="AB92" i="120"/>
  <c r="L92" i="120"/>
  <c r="BB92" i="120"/>
  <c r="AL92" i="120"/>
  <c r="V92" i="120"/>
  <c r="AZ92" i="120"/>
  <c r="AJ92" i="120"/>
  <c r="T92" i="120"/>
  <c r="I78" i="120"/>
  <c r="I71" i="120"/>
  <c r="B55" i="120"/>
  <c r="B22" i="120"/>
  <c r="S78" i="120"/>
  <c r="S71" i="120"/>
  <c r="W78" i="120"/>
  <c r="W71" i="120"/>
  <c r="AA78" i="120"/>
  <c r="AA71" i="120"/>
  <c r="AE78" i="120"/>
  <c r="AE71" i="120"/>
  <c r="AI78" i="120"/>
  <c r="AI71" i="120"/>
  <c r="AM78" i="120"/>
  <c r="AM71" i="120"/>
  <c r="AQ78" i="120"/>
  <c r="AQ71" i="120"/>
  <c r="AU78" i="120"/>
  <c r="AU71" i="120"/>
  <c r="AY78" i="120"/>
  <c r="AY71" i="120"/>
  <c r="P16" i="120"/>
  <c r="BD106" i="120"/>
  <c r="BO106" i="120"/>
  <c r="BA106" i="120"/>
  <c r="AW106" i="120"/>
  <c r="AS106" i="120"/>
  <c r="AO106" i="120"/>
  <c r="AK106" i="120"/>
  <c r="AG106" i="120"/>
  <c r="AC106" i="120"/>
  <c r="Y106" i="120"/>
  <c r="U106" i="120"/>
  <c r="Q106" i="120"/>
  <c r="M106" i="120"/>
  <c r="I106" i="120"/>
  <c r="BC106" i="120"/>
  <c r="AY106" i="120"/>
  <c r="AU106" i="120"/>
  <c r="AQ106" i="120"/>
  <c r="AM106" i="120"/>
  <c r="AI106" i="120"/>
  <c r="AE106" i="120"/>
  <c r="AA106" i="120"/>
  <c r="W106" i="120"/>
  <c r="S106" i="120"/>
  <c r="O106" i="120"/>
  <c r="K106" i="120"/>
  <c r="G106" i="120"/>
  <c r="AX106" i="120"/>
  <c r="AP106" i="120"/>
  <c r="AH106" i="120"/>
  <c r="Z106" i="120"/>
  <c r="R106" i="120"/>
  <c r="J106" i="120"/>
  <c r="AV106" i="120"/>
  <c r="AN106" i="120"/>
  <c r="AF106" i="120"/>
  <c r="X106" i="120"/>
  <c r="P106" i="120"/>
  <c r="H106" i="120"/>
  <c r="BC90" i="120"/>
  <c r="AY90" i="120"/>
  <c r="AU90" i="120"/>
  <c r="AQ90" i="120"/>
  <c r="BB106" i="120"/>
  <c r="AT106" i="120"/>
  <c r="AL106" i="120"/>
  <c r="AZ106" i="120"/>
  <c r="AR106" i="120"/>
  <c r="AJ106" i="120"/>
  <c r="AB106" i="120"/>
  <c r="T106" i="120"/>
  <c r="L106" i="120"/>
  <c r="N106" i="120"/>
  <c r="BA90" i="120"/>
  <c r="AV90" i="120"/>
  <c r="AP90" i="120"/>
  <c r="AL90" i="120"/>
  <c r="AH90" i="120"/>
  <c r="AD90" i="120"/>
  <c r="Z90" i="120"/>
  <c r="V90" i="120"/>
  <c r="R90" i="120"/>
  <c r="N90" i="120"/>
  <c r="J90" i="120"/>
  <c r="AZ90" i="120"/>
  <c r="AT90" i="120"/>
  <c r="AO90" i="120"/>
  <c r="AK90" i="120"/>
  <c r="AG90" i="120"/>
  <c r="AC90" i="120"/>
  <c r="Y90" i="120"/>
  <c r="U90" i="120"/>
  <c r="Q90" i="120"/>
  <c r="M90" i="120"/>
  <c r="I90" i="120"/>
  <c r="AD106" i="120"/>
  <c r="BD90" i="120"/>
  <c r="AS90" i="120"/>
  <c r="AJ90" i="120"/>
  <c r="AB90" i="120"/>
  <c r="T90" i="120"/>
  <c r="L90" i="120"/>
  <c r="V106" i="120"/>
  <c r="BB90" i="120"/>
  <c r="AR90" i="120"/>
  <c r="AI90" i="120"/>
  <c r="AA90" i="120"/>
  <c r="S90" i="120"/>
  <c r="K90" i="120"/>
  <c r="G78" i="120"/>
  <c r="AX90" i="120"/>
  <c r="AN90" i="120"/>
  <c r="AF90" i="120"/>
  <c r="X90" i="120"/>
  <c r="P90" i="120"/>
  <c r="H90" i="120"/>
  <c r="AW90" i="120"/>
  <c r="AM90" i="120"/>
  <c r="AE90" i="120"/>
  <c r="W90" i="120"/>
  <c r="O90" i="120"/>
  <c r="G90" i="120"/>
  <c r="G71" i="120"/>
  <c r="BG110" i="120"/>
  <c r="BC110" i="120"/>
  <c r="AY110" i="120"/>
  <c r="AU110" i="120"/>
  <c r="AQ110" i="120"/>
  <c r="AM110" i="120"/>
  <c r="AI110" i="120"/>
  <c r="AE110" i="120"/>
  <c r="AA110" i="120"/>
  <c r="W110" i="120"/>
  <c r="S110" i="120"/>
  <c r="O110" i="120"/>
  <c r="K110" i="120"/>
  <c r="BF110" i="120"/>
  <c r="BA110" i="120"/>
  <c r="AV110" i="120"/>
  <c r="AP110" i="120"/>
  <c r="AK110" i="120"/>
  <c r="AF110" i="120"/>
  <c r="Z110" i="120"/>
  <c r="U110" i="120"/>
  <c r="P110" i="120"/>
  <c r="BI110" i="120"/>
  <c r="BD110" i="120"/>
  <c r="AX110" i="120"/>
  <c r="AS110" i="120"/>
  <c r="AN110" i="120"/>
  <c r="AH110" i="120"/>
  <c r="AC110" i="120"/>
  <c r="X110" i="120"/>
  <c r="R110" i="120"/>
  <c r="M110" i="120"/>
  <c r="BH110" i="120"/>
  <c r="AW110" i="120"/>
  <c r="AL110" i="120"/>
  <c r="AB110" i="120"/>
  <c r="Q110" i="120"/>
  <c r="BE110" i="120"/>
  <c r="AT110" i="120"/>
  <c r="AJ110" i="120"/>
  <c r="Y110" i="120"/>
  <c r="N110" i="120"/>
  <c r="BJ94" i="120"/>
  <c r="BF94" i="120"/>
  <c r="BB94" i="120"/>
  <c r="AX94" i="120"/>
  <c r="AT94" i="120"/>
  <c r="AP94" i="120"/>
  <c r="AL94" i="120"/>
  <c r="AH94" i="120"/>
  <c r="AD94" i="120"/>
  <c r="Z94" i="120"/>
  <c r="V94" i="120"/>
  <c r="R94" i="120"/>
  <c r="N94" i="120"/>
  <c r="BB110" i="120"/>
  <c r="AR110" i="120"/>
  <c r="AG110" i="120"/>
  <c r="V110" i="120"/>
  <c r="L110" i="120"/>
  <c r="BJ110" i="120"/>
  <c r="AZ110" i="120"/>
  <c r="AO110" i="120"/>
  <c r="AD110" i="120"/>
  <c r="T110" i="120"/>
  <c r="BH94" i="120"/>
  <c r="BD94" i="120"/>
  <c r="AZ94" i="120"/>
  <c r="AV94" i="120"/>
  <c r="AR94" i="120"/>
  <c r="AN94" i="120"/>
  <c r="AJ94" i="120"/>
  <c r="AF94" i="120"/>
  <c r="AB94" i="120"/>
  <c r="X94" i="120"/>
  <c r="T94" i="120"/>
  <c r="P94" i="120"/>
  <c r="L94" i="120"/>
  <c r="BC94" i="120"/>
  <c r="AU94" i="120"/>
  <c r="AM94" i="120"/>
  <c r="AE94" i="120"/>
  <c r="W94" i="120"/>
  <c r="O94" i="120"/>
  <c r="BI94" i="120"/>
  <c r="BA94" i="120"/>
  <c r="AS94" i="120"/>
  <c r="AK94" i="120"/>
  <c r="AC94" i="120"/>
  <c r="U94" i="120"/>
  <c r="M94" i="120"/>
  <c r="AY94" i="120"/>
  <c r="AI94" i="120"/>
  <c r="S94" i="120"/>
  <c r="AW94" i="120"/>
  <c r="AG94" i="120"/>
  <c r="Q94" i="120"/>
  <c r="K78" i="120"/>
  <c r="BG94" i="120"/>
  <c r="AQ94" i="120"/>
  <c r="AA94" i="120"/>
  <c r="K94" i="120"/>
  <c r="BE94" i="120"/>
  <c r="AO94" i="120"/>
  <c r="Y94" i="120"/>
  <c r="K71" i="120"/>
  <c r="Q78" i="120"/>
  <c r="Q71" i="120"/>
  <c r="U78" i="120"/>
  <c r="U71" i="120"/>
  <c r="Y78" i="120"/>
  <c r="Y71" i="120"/>
  <c r="AC78" i="120"/>
  <c r="AC71" i="120"/>
  <c r="AG78" i="120"/>
  <c r="AG71" i="120"/>
  <c r="AK78" i="120"/>
  <c r="AK71" i="120"/>
  <c r="AO78" i="120"/>
  <c r="AO71" i="120"/>
  <c r="AS78" i="120"/>
  <c r="AS71" i="120"/>
  <c r="AW78" i="120"/>
  <c r="AW71" i="120"/>
  <c r="BD78" i="120"/>
  <c r="BD71" i="120"/>
  <c r="BJ101" i="120"/>
  <c r="BF101" i="120"/>
  <c r="BB101" i="120"/>
  <c r="AX101" i="120"/>
  <c r="AT101" i="120"/>
  <c r="AP101" i="120"/>
  <c r="AL101" i="120"/>
  <c r="AH101" i="120"/>
  <c r="AD101" i="120"/>
  <c r="Z101" i="120"/>
  <c r="V101" i="120"/>
  <c r="R101" i="120"/>
  <c r="N101" i="120"/>
  <c r="J101" i="120"/>
  <c r="F101" i="120"/>
  <c r="B101" i="120"/>
  <c r="BH101" i="120"/>
  <c r="BD101" i="120"/>
  <c r="AZ101" i="120"/>
  <c r="AV101" i="120"/>
  <c r="AR101" i="120"/>
  <c r="AN101" i="120"/>
  <c r="AJ101" i="120"/>
  <c r="AF101" i="120"/>
  <c r="AB101" i="120"/>
  <c r="X101" i="120"/>
  <c r="T101" i="120"/>
  <c r="P101" i="120"/>
  <c r="L101" i="120"/>
  <c r="H101" i="120"/>
  <c r="D101" i="120"/>
  <c r="BC101" i="120"/>
  <c r="AU101" i="120"/>
  <c r="AM101" i="120"/>
  <c r="AE101" i="120"/>
  <c r="W101" i="120"/>
  <c r="O101" i="120"/>
  <c r="G101" i="120"/>
  <c r="BI101" i="120"/>
  <c r="BA101" i="120"/>
  <c r="AS101" i="120"/>
  <c r="AK101" i="120"/>
  <c r="AC101" i="120"/>
  <c r="U101" i="120"/>
  <c r="M101" i="120"/>
  <c r="E101" i="120"/>
  <c r="BG101" i="120"/>
  <c r="AQ101" i="120"/>
  <c r="AA101" i="120"/>
  <c r="K101" i="120"/>
  <c r="BI85" i="120"/>
  <c r="BE85" i="120"/>
  <c r="BA85" i="120"/>
  <c r="AW85" i="120"/>
  <c r="AS85" i="120"/>
  <c r="AO85" i="120"/>
  <c r="AK85" i="120"/>
  <c r="AG85" i="120"/>
  <c r="AC85" i="120"/>
  <c r="Y85" i="120"/>
  <c r="U85" i="120"/>
  <c r="Q85" i="120"/>
  <c r="M85" i="120"/>
  <c r="I85" i="120"/>
  <c r="E85" i="120"/>
  <c r="BE101" i="120"/>
  <c r="AO101" i="120"/>
  <c r="Y101" i="120"/>
  <c r="I101" i="120"/>
  <c r="BH85" i="120"/>
  <c r="BD85" i="120"/>
  <c r="AZ85" i="120"/>
  <c r="AV85" i="120"/>
  <c r="AR85" i="120"/>
  <c r="AN85" i="120"/>
  <c r="AJ85" i="120"/>
  <c r="AF85" i="120"/>
  <c r="AB85" i="120"/>
  <c r="X85" i="120"/>
  <c r="T85" i="120"/>
  <c r="P85" i="120"/>
  <c r="L85" i="120"/>
  <c r="H85" i="120"/>
  <c r="D85" i="120"/>
  <c r="AY101" i="120"/>
  <c r="AI101" i="120"/>
  <c r="S101" i="120"/>
  <c r="C101" i="120"/>
  <c r="AW101" i="120"/>
  <c r="AG101" i="120"/>
  <c r="Q101" i="120"/>
  <c r="BJ85" i="120"/>
  <c r="BF85" i="120"/>
  <c r="BB85" i="120"/>
  <c r="AX85" i="120"/>
  <c r="AT85" i="120"/>
  <c r="AP85" i="120"/>
  <c r="AL85" i="120"/>
  <c r="AH85" i="120"/>
  <c r="AD85" i="120"/>
  <c r="Z85" i="120"/>
  <c r="V85" i="120"/>
  <c r="R85" i="120"/>
  <c r="N85" i="120"/>
  <c r="J85" i="120"/>
  <c r="F85" i="120"/>
  <c r="B85" i="120"/>
  <c r="BC85" i="120"/>
  <c r="AM85" i="120"/>
  <c r="W85" i="120"/>
  <c r="G85" i="120"/>
  <c r="AY85" i="120"/>
  <c r="AI85" i="120"/>
  <c r="S85" i="120"/>
  <c r="C85" i="120"/>
  <c r="B78" i="120"/>
  <c r="AU85" i="120"/>
  <c r="AE85" i="120"/>
  <c r="O85" i="120"/>
  <c r="BG85" i="120"/>
  <c r="AQ85" i="120"/>
  <c r="AA85" i="120"/>
  <c r="K85" i="120"/>
  <c r="B71" i="120"/>
  <c r="BJ105" i="120"/>
  <c r="BF105" i="120"/>
  <c r="BB105" i="120"/>
  <c r="AX105" i="120"/>
  <c r="AT105" i="120"/>
  <c r="AP105" i="120"/>
  <c r="AL105" i="120"/>
  <c r="AH105" i="120"/>
  <c r="AD105" i="120"/>
  <c r="Z105" i="120"/>
  <c r="V105" i="120"/>
  <c r="BH105" i="120"/>
  <c r="BD105" i="120"/>
  <c r="AZ105" i="120"/>
  <c r="AV105" i="120"/>
  <c r="AR105" i="120"/>
  <c r="AN105" i="120"/>
  <c r="AJ105" i="120"/>
  <c r="AF105" i="120"/>
  <c r="AB105" i="120"/>
  <c r="X105" i="120"/>
  <c r="T105" i="120"/>
  <c r="P105" i="120"/>
  <c r="L105" i="120"/>
  <c r="H105" i="120"/>
  <c r="BG105" i="120"/>
  <c r="AY105" i="120"/>
  <c r="AQ105" i="120"/>
  <c r="AI105" i="120"/>
  <c r="AA105" i="120"/>
  <c r="S105" i="120"/>
  <c r="N105" i="120"/>
  <c r="I105" i="120"/>
  <c r="BE105" i="120"/>
  <c r="AW105" i="120"/>
  <c r="AO105" i="120"/>
  <c r="AG105" i="120"/>
  <c r="Y105" i="120"/>
  <c r="R105" i="120"/>
  <c r="M105" i="120"/>
  <c r="G105" i="120"/>
  <c r="BI105" i="120"/>
  <c r="BA105" i="120"/>
  <c r="AS105" i="120"/>
  <c r="AK105" i="120"/>
  <c r="AC105" i="120"/>
  <c r="U105" i="120"/>
  <c r="O105" i="120"/>
  <c r="J105" i="120"/>
  <c r="AM105" i="120"/>
  <c r="K105" i="120"/>
  <c r="BG89" i="120"/>
  <c r="BC89" i="120"/>
  <c r="AY89" i="120"/>
  <c r="AU89" i="120"/>
  <c r="AQ89" i="120"/>
  <c r="AM89" i="120"/>
  <c r="AI89" i="120"/>
  <c r="AE89" i="120"/>
  <c r="AA89" i="120"/>
  <c r="W89" i="120"/>
  <c r="S89" i="120"/>
  <c r="O89" i="120"/>
  <c r="K89" i="120"/>
  <c r="G89" i="120"/>
  <c r="AE105" i="120"/>
  <c r="F105" i="120"/>
  <c r="BJ89" i="120"/>
  <c r="BF89" i="120"/>
  <c r="BB89" i="120"/>
  <c r="AX89" i="120"/>
  <c r="AT89" i="120"/>
  <c r="AP89" i="120"/>
  <c r="AL89" i="120"/>
  <c r="AH89" i="120"/>
  <c r="AD89" i="120"/>
  <c r="Z89" i="120"/>
  <c r="V89" i="120"/>
  <c r="R89" i="120"/>
  <c r="N89" i="120"/>
  <c r="J89" i="120"/>
  <c r="F89" i="120"/>
  <c r="W105" i="120"/>
  <c r="BI89" i="120"/>
  <c r="BA89" i="120"/>
  <c r="AS89" i="120"/>
  <c r="AK89" i="120"/>
  <c r="AC89" i="120"/>
  <c r="U89" i="120"/>
  <c r="M89" i="120"/>
  <c r="Q105" i="120"/>
  <c r="BH89" i="120"/>
  <c r="AZ89" i="120"/>
  <c r="AR89" i="120"/>
  <c r="AJ89" i="120"/>
  <c r="AB89" i="120"/>
  <c r="T89" i="120"/>
  <c r="L89" i="120"/>
  <c r="BC105" i="120"/>
  <c r="BE89" i="120"/>
  <c r="AW89" i="120"/>
  <c r="AO89" i="120"/>
  <c r="AG89" i="120"/>
  <c r="Y89" i="120"/>
  <c r="Q89" i="120"/>
  <c r="I89" i="120"/>
  <c r="AU105" i="120"/>
  <c r="BD89" i="120"/>
  <c r="AV89" i="120"/>
  <c r="AN89" i="120"/>
  <c r="AF89" i="120"/>
  <c r="X89" i="120"/>
  <c r="P89" i="120"/>
  <c r="H89" i="120"/>
  <c r="F78" i="120"/>
  <c r="F71" i="120"/>
  <c r="BH109" i="120"/>
  <c r="BD109" i="120"/>
  <c r="AZ109" i="120"/>
  <c r="AV109" i="120"/>
  <c r="AR109" i="120"/>
  <c r="AN109" i="120"/>
  <c r="AJ109" i="120"/>
  <c r="AF109" i="120"/>
  <c r="AB109" i="120"/>
  <c r="X109" i="120"/>
  <c r="T109" i="120"/>
  <c r="P109" i="120"/>
  <c r="L109" i="120"/>
  <c r="BF109" i="120"/>
  <c r="BA109" i="120"/>
  <c r="AU109" i="120"/>
  <c r="AP109" i="120"/>
  <c r="AK109" i="120"/>
  <c r="AE109" i="120"/>
  <c r="Z109" i="120"/>
  <c r="U109" i="120"/>
  <c r="O109" i="120"/>
  <c r="J109" i="120"/>
  <c r="BI109" i="120"/>
  <c r="BC109" i="120"/>
  <c r="AX109" i="120"/>
  <c r="AS109" i="120"/>
  <c r="AM109" i="120"/>
  <c r="AH109" i="120"/>
  <c r="AC109" i="120"/>
  <c r="W109" i="120"/>
  <c r="R109" i="120"/>
  <c r="M109" i="120"/>
  <c r="BG109" i="120"/>
  <c r="AW109" i="120"/>
  <c r="AL109" i="120"/>
  <c r="AA109" i="120"/>
  <c r="Q109" i="120"/>
  <c r="BE109" i="120"/>
  <c r="AT109" i="120"/>
  <c r="AI109" i="120"/>
  <c r="Y109" i="120"/>
  <c r="N109" i="120"/>
  <c r="BG93" i="120"/>
  <c r="BC93" i="120"/>
  <c r="AY93" i="120"/>
  <c r="AU93" i="120"/>
  <c r="AQ93" i="120"/>
  <c r="AM93" i="120"/>
  <c r="AI93" i="120"/>
  <c r="AE93" i="120"/>
  <c r="AA93" i="120"/>
  <c r="W93" i="120"/>
  <c r="S93" i="120"/>
  <c r="O93" i="120"/>
  <c r="K93" i="120"/>
  <c r="BB109" i="120"/>
  <c r="AQ109" i="120"/>
  <c r="AG109" i="120"/>
  <c r="V109" i="120"/>
  <c r="K109" i="120"/>
  <c r="BJ109" i="120"/>
  <c r="AY109" i="120"/>
  <c r="AO109" i="120"/>
  <c r="AD109" i="120"/>
  <c r="S109" i="120"/>
  <c r="BI93" i="120"/>
  <c r="BE93" i="120"/>
  <c r="BA93" i="120"/>
  <c r="AW93" i="120"/>
  <c r="AS93" i="120"/>
  <c r="AO93" i="120"/>
  <c r="AK93" i="120"/>
  <c r="AG93" i="120"/>
  <c r="AC93" i="120"/>
  <c r="Y93" i="120"/>
  <c r="U93" i="120"/>
  <c r="Q93" i="120"/>
  <c r="M93" i="120"/>
  <c r="BH93" i="120"/>
  <c r="AZ93" i="120"/>
  <c r="AR93" i="120"/>
  <c r="AJ93" i="120"/>
  <c r="AB93" i="120"/>
  <c r="T93" i="120"/>
  <c r="L93" i="120"/>
  <c r="BF93" i="120"/>
  <c r="AX93" i="120"/>
  <c r="AP93" i="120"/>
  <c r="AH93" i="120"/>
  <c r="Z93" i="120"/>
  <c r="R93" i="120"/>
  <c r="J93" i="120"/>
  <c r="BD93" i="120"/>
  <c r="AN93" i="120"/>
  <c r="X93" i="120"/>
  <c r="BB93" i="120"/>
  <c r="AL93" i="120"/>
  <c r="V93" i="120"/>
  <c r="AV93" i="120"/>
  <c r="AF93" i="120"/>
  <c r="P93" i="120"/>
  <c r="BJ93" i="120"/>
  <c r="AT93" i="120"/>
  <c r="AD93" i="120"/>
  <c r="N93" i="120"/>
  <c r="J78" i="120"/>
  <c r="J71" i="120"/>
  <c r="R78" i="120"/>
  <c r="R71" i="120"/>
  <c r="V78" i="120"/>
  <c r="V71" i="120"/>
  <c r="Z78" i="120"/>
  <c r="Z71" i="120"/>
  <c r="AD78" i="120"/>
  <c r="AD71" i="120"/>
  <c r="AH78" i="120"/>
  <c r="AH71" i="120"/>
  <c r="AL78" i="120"/>
  <c r="AL71" i="120"/>
  <c r="AP78" i="120"/>
  <c r="AP71" i="120"/>
  <c r="AT78" i="120"/>
  <c r="AT71" i="120"/>
  <c r="AX78" i="120"/>
  <c r="AX71" i="120"/>
  <c r="BI107" i="120"/>
  <c r="BE107" i="120"/>
  <c r="BA107" i="120"/>
  <c r="AW107" i="120"/>
  <c r="AS107" i="120"/>
  <c r="AO107" i="120"/>
  <c r="AK107" i="120"/>
  <c r="AG107" i="120"/>
  <c r="AC107" i="120"/>
  <c r="Y107" i="120"/>
  <c r="U107" i="120"/>
  <c r="Q107" i="120"/>
  <c r="M107" i="120"/>
  <c r="I107" i="120"/>
  <c r="BH107" i="120"/>
  <c r="BC107" i="120"/>
  <c r="AX107" i="120"/>
  <c r="AR107" i="120"/>
  <c r="AM107" i="120"/>
  <c r="AH107" i="120"/>
  <c r="AB107" i="120"/>
  <c r="W107" i="120"/>
  <c r="R107" i="120"/>
  <c r="L107" i="120"/>
  <c r="BF107" i="120"/>
  <c r="AZ107" i="120"/>
  <c r="AU107" i="120"/>
  <c r="AP107" i="120"/>
  <c r="AJ107" i="120"/>
  <c r="AE107" i="120"/>
  <c r="Z107" i="120"/>
  <c r="T107" i="120"/>
  <c r="O107" i="120"/>
  <c r="J107" i="120"/>
  <c r="BJ107" i="120"/>
  <c r="AY107" i="120"/>
  <c r="AN107" i="120"/>
  <c r="AD107" i="120"/>
  <c r="S107" i="120"/>
  <c r="H107" i="120"/>
  <c r="BG107" i="120"/>
  <c r="AV107" i="120"/>
  <c r="AL107" i="120"/>
  <c r="AA107" i="120"/>
  <c r="P107" i="120"/>
  <c r="BH91" i="120"/>
  <c r="BD91" i="120"/>
  <c r="AZ91" i="120"/>
  <c r="AV91" i="120"/>
  <c r="AR91" i="120"/>
  <c r="AN91" i="120"/>
  <c r="AJ91" i="120"/>
  <c r="AF91" i="120"/>
  <c r="AB91" i="120"/>
  <c r="X91" i="120"/>
  <c r="T91" i="120"/>
  <c r="P91" i="120"/>
  <c r="L91" i="120"/>
  <c r="H91" i="120"/>
  <c r="BD107" i="120"/>
  <c r="AT107" i="120"/>
  <c r="AI107" i="120"/>
  <c r="X107" i="120"/>
  <c r="N107" i="120"/>
  <c r="BB107" i="120"/>
  <c r="AQ107" i="120"/>
  <c r="AF107" i="120"/>
  <c r="V107" i="120"/>
  <c r="K107" i="120"/>
  <c r="BJ91" i="120"/>
  <c r="BF91" i="120"/>
  <c r="BB91" i="120"/>
  <c r="AX91" i="120"/>
  <c r="AT91" i="120"/>
  <c r="AP91" i="120"/>
  <c r="AL91" i="120"/>
  <c r="AH91" i="120"/>
  <c r="AD91" i="120"/>
  <c r="Z91" i="120"/>
  <c r="V91" i="120"/>
  <c r="R91" i="120"/>
  <c r="N91" i="120"/>
  <c r="J91" i="120"/>
  <c r="BE91" i="120"/>
  <c r="AW91" i="120"/>
  <c r="AO91" i="120"/>
  <c r="AG91" i="120"/>
  <c r="Y91" i="120"/>
  <c r="Q91" i="120"/>
  <c r="I91" i="120"/>
  <c r="BC91" i="120"/>
  <c r="AU91" i="120"/>
  <c r="AM91" i="120"/>
  <c r="AE91" i="120"/>
  <c r="W91" i="120"/>
  <c r="O91" i="120"/>
  <c r="BA91" i="120"/>
  <c r="AK91" i="120"/>
  <c r="U91" i="120"/>
  <c r="AY91" i="120"/>
  <c r="AI91" i="120"/>
  <c r="S91" i="120"/>
  <c r="BI91" i="120"/>
  <c r="AS91" i="120"/>
  <c r="AC91" i="120"/>
  <c r="M91" i="120"/>
  <c r="BG91" i="120"/>
  <c r="AQ91" i="120"/>
  <c r="AA91" i="120"/>
  <c r="K91" i="120"/>
  <c r="H71" i="120"/>
  <c r="H78" i="120"/>
  <c r="P71" i="120"/>
  <c r="P78" i="120"/>
  <c r="T78" i="120"/>
  <c r="T71" i="120"/>
  <c r="X71" i="120"/>
  <c r="X78" i="120"/>
  <c r="AB78" i="120"/>
  <c r="AB71" i="120"/>
  <c r="AF71" i="120"/>
  <c r="AF78" i="120"/>
  <c r="AJ78" i="120"/>
  <c r="AJ71" i="120"/>
  <c r="AN71" i="120"/>
  <c r="AN78" i="120"/>
  <c r="AR78" i="120"/>
  <c r="AR71" i="120"/>
  <c r="AV71" i="120"/>
  <c r="AV78" i="120"/>
  <c r="BK54" i="120"/>
  <c r="BL54" i="120"/>
  <c r="BD78" i="119"/>
  <c r="BD71" i="119"/>
  <c r="P16" i="119"/>
  <c r="BN20" i="119"/>
  <c r="P15" i="119"/>
  <c r="Q11" i="119" s="1"/>
  <c r="C19" i="119"/>
  <c r="AZ103" i="119"/>
  <c r="AV103" i="119"/>
  <c r="AR103" i="119"/>
  <c r="AN103" i="119"/>
  <c r="AJ103" i="119"/>
  <c r="AF103" i="119"/>
  <c r="AB103" i="119"/>
  <c r="X103" i="119"/>
  <c r="T103" i="119"/>
  <c r="P103" i="119"/>
  <c r="L103" i="119"/>
  <c r="H103" i="119"/>
  <c r="D103" i="119"/>
  <c r="BO103" i="119"/>
  <c r="AY103" i="119"/>
  <c r="AU103" i="119"/>
  <c r="AQ103" i="119"/>
  <c r="AM103" i="119"/>
  <c r="AI103" i="119"/>
  <c r="AE103" i="119"/>
  <c r="AA103" i="119"/>
  <c r="W103" i="119"/>
  <c r="S103" i="119"/>
  <c r="O103" i="119"/>
  <c r="K103" i="119"/>
  <c r="G103" i="119"/>
  <c r="BA103" i="119"/>
  <c r="AW103" i="119"/>
  <c r="AS103" i="119"/>
  <c r="AO103" i="119"/>
  <c r="AK103" i="119"/>
  <c r="AG103" i="119"/>
  <c r="AC103" i="119"/>
  <c r="Y103" i="119"/>
  <c r="U103" i="119"/>
  <c r="Q103" i="119"/>
  <c r="M103" i="119"/>
  <c r="I103" i="119"/>
  <c r="E103" i="119"/>
  <c r="AL103" i="119"/>
  <c r="V103" i="119"/>
  <c r="F103" i="119"/>
  <c r="AX103" i="119"/>
  <c r="AH103" i="119"/>
  <c r="R103" i="119"/>
  <c r="AT103" i="119"/>
  <c r="AD103" i="119"/>
  <c r="N103" i="119"/>
  <c r="AP103" i="119"/>
  <c r="Z103" i="119"/>
  <c r="J103" i="119"/>
  <c r="AY87" i="119"/>
  <c r="AU87" i="119"/>
  <c r="AQ87" i="119"/>
  <c r="AM87" i="119"/>
  <c r="AI87" i="119"/>
  <c r="AE87" i="119"/>
  <c r="AA87" i="119"/>
  <c r="W87" i="119"/>
  <c r="S87" i="119"/>
  <c r="O87" i="119"/>
  <c r="K87" i="119"/>
  <c r="G87" i="119"/>
  <c r="AX87" i="119"/>
  <c r="AT87" i="119"/>
  <c r="AP87" i="119"/>
  <c r="AL87" i="119"/>
  <c r="AH87" i="119"/>
  <c r="AD87" i="119"/>
  <c r="Z87" i="119"/>
  <c r="V87" i="119"/>
  <c r="R87" i="119"/>
  <c r="N87" i="119"/>
  <c r="J87" i="119"/>
  <c r="F87" i="119"/>
  <c r="BA87" i="119"/>
  <c r="AW87" i="119"/>
  <c r="AS87" i="119"/>
  <c r="AO87" i="119"/>
  <c r="AK87" i="119"/>
  <c r="AG87" i="119"/>
  <c r="AC87" i="119"/>
  <c r="Y87" i="119"/>
  <c r="U87" i="119"/>
  <c r="Q87" i="119"/>
  <c r="M87" i="119"/>
  <c r="I87" i="119"/>
  <c r="E87" i="119"/>
  <c r="AZ87" i="119"/>
  <c r="AV87" i="119"/>
  <c r="AR87" i="119"/>
  <c r="AN87" i="119"/>
  <c r="AJ87" i="119"/>
  <c r="AF87" i="119"/>
  <c r="AB87" i="119"/>
  <c r="X87" i="119"/>
  <c r="T87" i="119"/>
  <c r="P87" i="119"/>
  <c r="L87" i="119"/>
  <c r="H87" i="119"/>
  <c r="D87" i="119"/>
  <c r="D78" i="119"/>
  <c r="D71" i="119"/>
  <c r="BH107" i="119"/>
  <c r="BD107" i="119"/>
  <c r="AZ107" i="119"/>
  <c r="AV107" i="119"/>
  <c r="AR107" i="119"/>
  <c r="AN107" i="119"/>
  <c r="AJ107" i="119"/>
  <c r="AF107" i="119"/>
  <c r="AB107" i="119"/>
  <c r="X107" i="119"/>
  <c r="T107" i="119"/>
  <c r="P107" i="119"/>
  <c r="L107" i="119"/>
  <c r="H107" i="119"/>
  <c r="BJ107" i="119"/>
  <c r="BF107" i="119"/>
  <c r="BB107" i="119"/>
  <c r="AX107" i="119"/>
  <c r="AT107" i="119"/>
  <c r="AP107" i="119"/>
  <c r="AL107" i="119"/>
  <c r="AH107" i="119"/>
  <c r="AD107" i="119"/>
  <c r="Z107" i="119"/>
  <c r="V107" i="119"/>
  <c r="R107" i="119"/>
  <c r="N107" i="119"/>
  <c r="J107" i="119"/>
  <c r="BE107" i="119"/>
  <c r="AW107" i="119"/>
  <c r="AO107" i="119"/>
  <c r="AG107" i="119"/>
  <c r="Y107" i="119"/>
  <c r="Q107" i="119"/>
  <c r="I107" i="119"/>
  <c r="BC107" i="119"/>
  <c r="AU107" i="119"/>
  <c r="AM107" i="119"/>
  <c r="AE107" i="119"/>
  <c r="W107" i="119"/>
  <c r="O107" i="119"/>
  <c r="BG107" i="119"/>
  <c r="AY107" i="119"/>
  <c r="AQ107" i="119"/>
  <c r="AI107" i="119"/>
  <c r="AA107" i="119"/>
  <c r="S107" i="119"/>
  <c r="K107" i="119"/>
  <c r="AS107" i="119"/>
  <c r="M107" i="119"/>
  <c r="BH91" i="119"/>
  <c r="BD91" i="119"/>
  <c r="AZ91" i="119"/>
  <c r="AV91" i="119"/>
  <c r="AR91" i="119"/>
  <c r="AN91" i="119"/>
  <c r="AJ91" i="119"/>
  <c r="AF91" i="119"/>
  <c r="AB91" i="119"/>
  <c r="X91" i="119"/>
  <c r="T91" i="119"/>
  <c r="P91" i="119"/>
  <c r="L91" i="119"/>
  <c r="H91" i="119"/>
  <c r="AK107" i="119"/>
  <c r="BG91" i="119"/>
  <c r="BC91" i="119"/>
  <c r="AY91" i="119"/>
  <c r="AU91" i="119"/>
  <c r="AQ91" i="119"/>
  <c r="AM91" i="119"/>
  <c r="AI91" i="119"/>
  <c r="AE91" i="119"/>
  <c r="AA91" i="119"/>
  <c r="W91" i="119"/>
  <c r="S91" i="119"/>
  <c r="O91" i="119"/>
  <c r="K91" i="119"/>
  <c r="BI107" i="119"/>
  <c r="AC107" i="119"/>
  <c r="BA107" i="119"/>
  <c r="U107" i="119"/>
  <c r="BI91" i="119"/>
  <c r="BE91" i="119"/>
  <c r="BA91" i="119"/>
  <c r="AW91" i="119"/>
  <c r="AS91" i="119"/>
  <c r="AO91" i="119"/>
  <c r="AK91" i="119"/>
  <c r="AG91" i="119"/>
  <c r="AC91" i="119"/>
  <c r="Y91" i="119"/>
  <c r="U91" i="119"/>
  <c r="Q91" i="119"/>
  <c r="M91" i="119"/>
  <c r="I91" i="119"/>
  <c r="BJ91" i="119"/>
  <c r="AT91" i="119"/>
  <c r="AD91" i="119"/>
  <c r="N91" i="119"/>
  <c r="BF91" i="119"/>
  <c r="AP91" i="119"/>
  <c r="Z91" i="119"/>
  <c r="J91" i="119"/>
  <c r="BB91" i="119"/>
  <c r="AL91" i="119"/>
  <c r="V91" i="119"/>
  <c r="AX91" i="119"/>
  <c r="AH91" i="119"/>
  <c r="R91" i="119"/>
  <c r="H78" i="119"/>
  <c r="H71" i="119"/>
  <c r="BO111" i="119"/>
  <c r="BG111" i="119"/>
  <c r="BC111" i="119"/>
  <c r="AY111" i="119"/>
  <c r="AU111" i="119"/>
  <c r="AQ111" i="119"/>
  <c r="AM111" i="119"/>
  <c r="AI111" i="119"/>
  <c r="AE111" i="119"/>
  <c r="AA111" i="119"/>
  <c r="W111" i="119"/>
  <c r="S111" i="119"/>
  <c r="O111" i="119"/>
  <c r="BF111" i="119"/>
  <c r="BB111" i="119"/>
  <c r="AX111" i="119"/>
  <c r="AT111" i="119"/>
  <c r="AP111" i="119"/>
  <c r="AL111" i="119"/>
  <c r="AH111" i="119"/>
  <c r="AD111" i="119"/>
  <c r="Z111" i="119"/>
  <c r="V111" i="119"/>
  <c r="R111" i="119"/>
  <c r="N111" i="119"/>
  <c r="BH111" i="119"/>
  <c r="BD111" i="119"/>
  <c r="AZ111" i="119"/>
  <c r="AV111" i="119"/>
  <c r="AR111" i="119"/>
  <c r="AN111" i="119"/>
  <c r="AJ111" i="119"/>
  <c r="AF111" i="119"/>
  <c r="AB111" i="119"/>
  <c r="X111" i="119"/>
  <c r="T111" i="119"/>
  <c r="P111" i="119"/>
  <c r="L111" i="119"/>
  <c r="BA111" i="119"/>
  <c r="AK111" i="119"/>
  <c r="U111" i="119"/>
  <c r="AW111" i="119"/>
  <c r="AG111" i="119"/>
  <c r="Q111" i="119"/>
  <c r="BE111" i="119"/>
  <c r="AO111" i="119"/>
  <c r="Y111" i="119"/>
  <c r="AS111" i="119"/>
  <c r="AC111" i="119"/>
  <c r="BI111" i="119"/>
  <c r="M111" i="119"/>
  <c r="BF95" i="119"/>
  <c r="BB95" i="119"/>
  <c r="AX95" i="119"/>
  <c r="AT95" i="119"/>
  <c r="AP95" i="119"/>
  <c r="AL95" i="119"/>
  <c r="AH95" i="119"/>
  <c r="AD95" i="119"/>
  <c r="Z95" i="119"/>
  <c r="V95" i="119"/>
  <c r="R95" i="119"/>
  <c r="N95" i="119"/>
  <c r="BI95" i="119"/>
  <c r="BE95" i="119"/>
  <c r="BA95" i="119"/>
  <c r="AW95" i="119"/>
  <c r="AS95" i="119"/>
  <c r="AO95" i="119"/>
  <c r="AK95" i="119"/>
  <c r="AG95" i="119"/>
  <c r="AC95" i="119"/>
  <c r="Y95" i="119"/>
  <c r="U95" i="119"/>
  <c r="Q95" i="119"/>
  <c r="M95" i="119"/>
  <c r="BG95" i="119"/>
  <c r="BC95" i="119"/>
  <c r="AY95" i="119"/>
  <c r="AU95" i="119"/>
  <c r="AQ95" i="119"/>
  <c r="AM95" i="119"/>
  <c r="AI95" i="119"/>
  <c r="AE95" i="119"/>
  <c r="AA95" i="119"/>
  <c r="W95" i="119"/>
  <c r="S95" i="119"/>
  <c r="O95" i="119"/>
  <c r="BD95" i="119"/>
  <c r="AN95" i="119"/>
  <c r="X95" i="119"/>
  <c r="AZ95" i="119"/>
  <c r="AJ95" i="119"/>
  <c r="T95" i="119"/>
  <c r="AV95" i="119"/>
  <c r="AF95" i="119"/>
  <c r="P95" i="119"/>
  <c r="BH95" i="119"/>
  <c r="AR95" i="119"/>
  <c r="AB95" i="119"/>
  <c r="L95" i="119"/>
  <c r="L78" i="119"/>
  <c r="L71" i="119"/>
  <c r="P78" i="119"/>
  <c r="P71" i="119"/>
  <c r="T78" i="119"/>
  <c r="T71" i="119"/>
  <c r="X78" i="119"/>
  <c r="X71" i="119"/>
  <c r="AB78" i="119"/>
  <c r="AB71" i="119"/>
  <c r="AF78" i="119"/>
  <c r="AF71" i="119"/>
  <c r="AJ78" i="119"/>
  <c r="AJ71" i="119"/>
  <c r="AN78" i="119"/>
  <c r="AN71" i="119"/>
  <c r="AR78" i="119"/>
  <c r="AR71" i="119"/>
  <c r="AV78" i="119"/>
  <c r="AV71" i="119"/>
  <c r="AZ78" i="119"/>
  <c r="AZ71" i="119"/>
  <c r="BG104" i="119"/>
  <c r="BC104" i="119"/>
  <c r="AY104" i="119"/>
  <c r="AU104" i="119"/>
  <c r="AQ104" i="119"/>
  <c r="AM104" i="119"/>
  <c r="AI104" i="119"/>
  <c r="AE104" i="119"/>
  <c r="AA104" i="119"/>
  <c r="W104" i="119"/>
  <c r="BF104" i="119"/>
  <c r="BA104" i="119"/>
  <c r="AV104" i="119"/>
  <c r="AP104" i="119"/>
  <c r="AK104" i="119"/>
  <c r="AF104" i="119"/>
  <c r="Z104" i="119"/>
  <c r="U104" i="119"/>
  <c r="Q104" i="119"/>
  <c r="M104" i="119"/>
  <c r="I104" i="119"/>
  <c r="E104" i="119"/>
  <c r="BJ104" i="119"/>
  <c r="BE104" i="119"/>
  <c r="AZ104" i="119"/>
  <c r="AT104" i="119"/>
  <c r="AO104" i="119"/>
  <c r="AJ104" i="119"/>
  <c r="AD104" i="119"/>
  <c r="Y104" i="119"/>
  <c r="T104" i="119"/>
  <c r="P104" i="119"/>
  <c r="L104" i="119"/>
  <c r="H104" i="119"/>
  <c r="BH104" i="119"/>
  <c r="BB104" i="119"/>
  <c r="AW104" i="119"/>
  <c r="AR104" i="119"/>
  <c r="AL104" i="119"/>
  <c r="AG104" i="119"/>
  <c r="AB104" i="119"/>
  <c r="V104" i="119"/>
  <c r="R104" i="119"/>
  <c r="N104" i="119"/>
  <c r="J104" i="119"/>
  <c r="F104" i="119"/>
  <c r="BI104" i="119"/>
  <c r="AN104" i="119"/>
  <c r="S104" i="119"/>
  <c r="BJ88" i="119"/>
  <c r="BF88" i="119"/>
  <c r="BB88" i="119"/>
  <c r="AX88" i="119"/>
  <c r="AT88" i="119"/>
  <c r="AP88" i="119"/>
  <c r="AL88" i="119"/>
  <c r="AH88" i="119"/>
  <c r="AD88" i="119"/>
  <c r="Z88" i="119"/>
  <c r="V88" i="119"/>
  <c r="R88" i="119"/>
  <c r="BD104" i="119"/>
  <c r="AH104" i="119"/>
  <c r="O104" i="119"/>
  <c r="BI88" i="119"/>
  <c r="BE88" i="119"/>
  <c r="BA88" i="119"/>
  <c r="AW88" i="119"/>
  <c r="AS88" i="119"/>
  <c r="AO88" i="119"/>
  <c r="AX104" i="119"/>
  <c r="AC104" i="119"/>
  <c r="K104" i="119"/>
  <c r="AS104" i="119"/>
  <c r="X104" i="119"/>
  <c r="G104" i="119"/>
  <c r="BG88" i="119"/>
  <c r="BC88" i="119"/>
  <c r="AZ88" i="119"/>
  <c r="AR88" i="119"/>
  <c r="AK88" i="119"/>
  <c r="AF88" i="119"/>
  <c r="AA88" i="119"/>
  <c r="U88" i="119"/>
  <c r="P88" i="119"/>
  <c r="L88" i="119"/>
  <c r="H88" i="119"/>
  <c r="AY88" i="119"/>
  <c r="AQ88" i="119"/>
  <c r="AJ88" i="119"/>
  <c r="AE88" i="119"/>
  <c r="Y88" i="119"/>
  <c r="T88" i="119"/>
  <c r="O88" i="119"/>
  <c r="K88" i="119"/>
  <c r="G88" i="119"/>
  <c r="BH88" i="119"/>
  <c r="AV88" i="119"/>
  <c r="AN88" i="119"/>
  <c r="AI88" i="119"/>
  <c r="AC88" i="119"/>
  <c r="X88" i="119"/>
  <c r="S88" i="119"/>
  <c r="N88" i="119"/>
  <c r="J88" i="119"/>
  <c r="F88" i="119"/>
  <c r="BD88" i="119"/>
  <c r="AU88" i="119"/>
  <c r="AM88" i="119"/>
  <c r="AG88" i="119"/>
  <c r="AB88" i="119"/>
  <c r="W88" i="119"/>
  <c r="Q88" i="119"/>
  <c r="M88" i="119"/>
  <c r="I88" i="119"/>
  <c r="E88" i="119"/>
  <c r="E71" i="119"/>
  <c r="E78" i="119"/>
  <c r="BJ108" i="119"/>
  <c r="BF108" i="119"/>
  <c r="BB108" i="119"/>
  <c r="BI108" i="119"/>
  <c r="BE108" i="119"/>
  <c r="BA108" i="119"/>
  <c r="BD108" i="119"/>
  <c r="AX108" i="119"/>
  <c r="AT108" i="119"/>
  <c r="AP108" i="119"/>
  <c r="AL108" i="119"/>
  <c r="AH108" i="119"/>
  <c r="AD108" i="119"/>
  <c r="Z108" i="119"/>
  <c r="BC108" i="119"/>
  <c r="AW108" i="119"/>
  <c r="AS108" i="119"/>
  <c r="AO108" i="119"/>
  <c r="AK108" i="119"/>
  <c r="AG108" i="119"/>
  <c r="AC108" i="119"/>
  <c r="Y108" i="119"/>
  <c r="U108" i="119"/>
  <c r="Q108" i="119"/>
  <c r="M108" i="119"/>
  <c r="I108" i="119"/>
  <c r="BG108" i="119"/>
  <c r="AY108" i="119"/>
  <c r="AU108" i="119"/>
  <c r="AQ108" i="119"/>
  <c r="AM108" i="119"/>
  <c r="AI108" i="119"/>
  <c r="AE108" i="119"/>
  <c r="AA108" i="119"/>
  <c r="W108" i="119"/>
  <c r="S108" i="119"/>
  <c r="O108" i="119"/>
  <c r="K108" i="119"/>
  <c r="AR108" i="119"/>
  <c r="AB108" i="119"/>
  <c r="R108" i="119"/>
  <c r="J108" i="119"/>
  <c r="BH108" i="119"/>
  <c r="AN108" i="119"/>
  <c r="X108" i="119"/>
  <c r="P108" i="119"/>
  <c r="AV108" i="119"/>
  <c r="AF108" i="119"/>
  <c r="T108" i="119"/>
  <c r="L108" i="119"/>
  <c r="V108" i="119"/>
  <c r="BI92" i="119"/>
  <c r="BE92" i="119"/>
  <c r="BA92" i="119"/>
  <c r="AW92" i="119"/>
  <c r="AS92" i="119"/>
  <c r="AO92" i="119"/>
  <c r="AK92" i="119"/>
  <c r="AG92" i="119"/>
  <c r="AC92" i="119"/>
  <c r="Y92" i="119"/>
  <c r="U92" i="119"/>
  <c r="Q92" i="119"/>
  <c r="M92" i="119"/>
  <c r="I92" i="119"/>
  <c r="N108" i="119"/>
  <c r="BH92" i="119"/>
  <c r="BD92" i="119"/>
  <c r="AZ92" i="119"/>
  <c r="AV92" i="119"/>
  <c r="AR92" i="119"/>
  <c r="AN92" i="119"/>
  <c r="AJ92" i="119"/>
  <c r="AF92" i="119"/>
  <c r="AB92" i="119"/>
  <c r="X92" i="119"/>
  <c r="T92" i="119"/>
  <c r="P92" i="119"/>
  <c r="L92" i="119"/>
  <c r="AZ108" i="119"/>
  <c r="AJ108" i="119"/>
  <c r="BJ92" i="119"/>
  <c r="BF92" i="119"/>
  <c r="BB92" i="119"/>
  <c r="AX92" i="119"/>
  <c r="AT92" i="119"/>
  <c r="AP92" i="119"/>
  <c r="AL92" i="119"/>
  <c r="AH92" i="119"/>
  <c r="AD92" i="119"/>
  <c r="Z92" i="119"/>
  <c r="V92" i="119"/>
  <c r="R92" i="119"/>
  <c r="N92" i="119"/>
  <c r="J92" i="119"/>
  <c r="BC92" i="119"/>
  <c r="AM92" i="119"/>
  <c r="W92" i="119"/>
  <c r="AY92" i="119"/>
  <c r="AI92" i="119"/>
  <c r="S92" i="119"/>
  <c r="AU92" i="119"/>
  <c r="AE92" i="119"/>
  <c r="O92" i="119"/>
  <c r="BG92" i="119"/>
  <c r="AQ92" i="119"/>
  <c r="AA92" i="119"/>
  <c r="K92" i="119"/>
  <c r="I78" i="119"/>
  <c r="I71" i="119"/>
  <c r="BH112" i="119"/>
  <c r="BD112" i="119"/>
  <c r="AZ112" i="119"/>
  <c r="AV112" i="119"/>
  <c r="AR112" i="119"/>
  <c r="AN112" i="119"/>
  <c r="AJ112" i="119"/>
  <c r="AF112" i="119"/>
  <c r="AB112" i="119"/>
  <c r="X112" i="119"/>
  <c r="T112" i="119"/>
  <c r="P112" i="119"/>
  <c r="BK112" i="119"/>
  <c r="BG112" i="119"/>
  <c r="BC112" i="119"/>
  <c r="AY112" i="119"/>
  <c r="AU112" i="119"/>
  <c r="AQ112" i="119"/>
  <c r="AM112" i="119"/>
  <c r="AI112" i="119"/>
  <c r="AE112" i="119"/>
  <c r="AA112" i="119"/>
  <c r="W112" i="119"/>
  <c r="S112" i="119"/>
  <c r="O112" i="119"/>
  <c r="BI112" i="119"/>
  <c r="BE112" i="119"/>
  <c r="BA112" i="119"/>
  <c r="AW112" i="119"/>
  <c r="AS112" i="119"/>
  <c r="AO112" i="119"/>
  <c r="AK112" i="119"/>
  <c r="AG112" i="119"/>
  <c r="AC112" i="119"/>
  <c r="Y112" i="119"/>
  <c r="U112" i="119"/>
  <c r="Q112" i="119"/>
  <c r="M112" i="119"/>
  <c r="AX112" i="119"/>
  <c r="AH112" i="119"/>
  <c r="R112" i="119"/>
  <c r="BJ112" i="119"/>
  <c r="AT112" i="119"/>
  <c r="AD112" i="119"/>
  <c r="N112" i="119"/>
  <c r="BB112" i="119"/>
  <c r="AL112" i="119"/>
  <c r="V112" i="119"/>
  <c r="BF112" i="119"/>
  <c r="AP112" i="119"/>
  <c r="BK96" i="119"/>
  <c r="BG96" i="119"/>
  <c r="BC96" i="119"/>
  <c r="AY96" i="119"/>
  <c r="AU96" i="119"/>
  <c r="AQ96" i="119"/>
  <c r="AM96" i="119"/>
  <c r="AI96" i="119"/>
  <c r="AE96" i="119"/>
  <c r="AA96" i="119"/>
  <c r="W96" i="119"/>
  <c r="S96" i="119"/>
  <c r="O96" i="119"/>
  <c r="BJ96" i="119"/>
  <c r="BF96" i="119"/>
  <c r="BB96" i="119"/>
  <c r="AX96" i="119"/>
  <c r="AT96" i="119"/>
  <c r="AP96" i="119"/>
  <c r="AL96" i="119"/>
  <c r="AH96" i="119"/>
  <c r="AD96" i="119"/>
  <c r="Z96" i="119"/>
  <c r="V96" i="119"/>
  <c r="R96" i="119"/>
  <c r="N96" i="119"/>
  <c r="Z112" i="119"/>
  <c r="BH96" i="119"/>
  <c r="BD96" i="119"/>
  <c r="AZ96" i="119"/>
  <c r="AV96" i="119"/>
  <c r="AR96" i="119"/>
  <c r="AN96" i="119"/>
  <c r="AJ96" i="119"/>
  <c r="AF96" i="119"/>
  <c r="AB96" i="119"/>
  <c r="X96" i="119"/>
  <c r="T96" i="119"/>
  <c r="P96" i="119"/>
  <c r="BA96" i="119"/>
  <c r="AK96" i="119"/>
  <c r="U96" i="119"/>
  <c r="AW96" i="119"/>
  <c r="AG96" i="119"/>
  <c r="Q96" i="119"/>
  <c r="BI96" i="119"/>
  <c r="AS96" i="119"/>
  <c r="AC96" i="119"/>
  <c r="M96" i="119"/>
  <c r="BE96" i="119"/>
  <c r="AO96" i="119"/>
  <c r="Y96" i="119"/>
  <c r="M71" i="119"/>
  <c r="M78" i="119"/>
  <c r="Q71" i="119"/>
  <c r="Q78" i="119"/>
  <c r="U71" i="119"/>
  <c r="U78" i="119"/>
  <c r="Y78" i="119"/>
  <c r="Y71" i="119"/>
  <c r="AC71" i="119"/>
  <c r="AC78" i="119"/>
  <c r="AG71" i="119"/>
  <c r="AG78" i="119"/>
  <c r="AK71" i="119"/>
  <c r="AK78" i="119"/>
  <c r="AO78" i="119"/>
  <c r="AO71" i="119"/>
  <c r="AS71" i="119"/>
  <c r="AS78" i="119"/>
  <c r="AW71" i="119"/>
  <c r="AW78" i="119"/>
  <c r="BA71" i="119"/>
  <c r="BA78" i="119"/>
  <c r="BL54" i="119"/>
  <c r="BI101" i="119"/>
  <c r="BE101" i="119"/>
  <c r="BA101" i="119"/>
  <c r="AW101" i="119"/>
  <c r="AS101" i="119"/>
  <c r="AO101" i="119"/>
  <c r="AK101" i="119"/>
  <c r="AG101" i="119"/>
  <c r="AC101" i="119"/>
  <c r="Y101" i="119"/>
  <c r="U101" i="119"/>
  <c r="Q101" i="119"/>
  <c r="M101" i="119"/>
  <c r="BH101" i="119"/>
  <c r="BD101" i="119"/>
  <c r="AZ101" i="119"/>
  <c r="AV101" i="119"/>
  <c r="AR101" i="119"/>
  <c r="AN101" i="119"/>
  <c r="AJ101" i="119"/>
  <c r="AF101" i="119"/>
  <c r="AB101" i="119"/>
  <c r="X101" i="119"/>
  <c r="T101" i="119"/>
  <c r="P101" i="119"/>
  <c r="L101" i="119"/>
  <c r="H101" i="119"/>
  <c r="D101" i="119"/>
  <c r="BJ101" i="119"/>
  <c r="BF101" i="119"/>
  <c r="BB101" i="119"/>
  <c r="AX101" i="119"/>
  <c r="AT101" i="119"/>
  <c r="AP101" i="119"/>
  <c r="AL101" i="119"/>
  <c r="AH101" i="119"/>
  <c r="AD101" i="119"/>
  <c r="Z101" i="119"/>
  <c r="V101" i="119"/>
  <c r="R101" i="119"/>
  <c r="N101" i="119"/>
  <c r="J101" i="119"/>
  <c r="F101" i="119"/>
  <c r="AU101" i="119"/>
  <c r="AE101" i="119"/>
  <c r="O101" i="119"/>
  <c r="E101" i="119"/>
  <c r="BG101" i="119"/>
  <c r="AQ101" i="119"/>
  <c r="AA101" i="119"/>
  <c r="K101" i="119"/>
  <c r="C101" i="119"/>
  <c r="AY101" i="119"/>
  <c r="AI101" i="119"/>
  <c r="S101" i="119"/>
  <c r="G101" i="119"/>
  <c r="AM101" i="119"/>
  <c r="BH85" i="119"/>
  <c r="BD85" i="119"/>
  <c r="AZ85" i="119"/>
  <c r="AV85" i="119"/>
  <c r="AR85" i="119"/>
  <c r="AN85" i="119"/>
  <c r="AJ85" i="119"/>
  <c r="AF85" i="119"/>
  <c r="AB85" i="119"/>
  <c r="X85" i="119"/>
  <c r="T85" i="119"/>
  <c r="P85" i="119"/>
  <c r="L85" i="119"/>
  <c r="H85" i="119"/>
  <c r="D85" i="119"/>
  <c r="W101" i="119"/>
  <c r="BG85" i="119"/>
  <c r="BC85" i="119"/>
  <c r="AY85" i="119"/>
  <c r="AU85" i="119"/>
  <c r="AQ85" i="119"/>
  <c r="AM85" i="119"/>
  <c r="AI85" i="119"/>
  <c r="AE85" i="119"/>
  <c r="AA85" i="119"/>
  <c r="W85" i="119"/>
  <c r="S85" i="119"/>
  <c r="O85" i="119"/>
  <c r="K85" i="119"/>
  <c r="G85" i="119"/>
  <c r="C85" i="119"/>
  <c r="B78" i="119"/>
  <c r="I101" i="119"/>
  <c r="BJ85" i="119"/>
  <c r="BF85" i="119"/>
  <c r="BB85" i="119"/>
  <c r="BC101" i="119"/>
  <c r="B101" i="119"/>
  <c r="BI85" i="119"/>
  <c r="BE85" i="119"/>
  <c r="BA85" i="119"/>
  <c r="AW85" i="119"/>
  <c r="AS85" i="119"/>
  <c r="AO85" i="119"/>
  <c r="AK85" i="119"/>
  <c r="AG85" i="119"/>
  <c r="AC85" i="119"/>
  <c r="Y85" i="119"/>
  <c r="U85" i="119"/>
  <c r="Q85" i="119"/>
  <c r="M85" i="119"/>
  <c r="I85" i="119"/>
  <c r="E85" i="119"/>
  <c r="AT85" i="119"/>
  <c r="AD85" i="119"/>
  <c r="N85" i="119"/>
  <c r="AP85" i="119"/>
  <c r="Z85" i="119"/>
  <c r="J85" i="119"/>
  <c r="AL85" i="119"/>
  <c r="V85" i="119"/>
  <c r="F85" i="119"/>
  <c r="AX85" i="119"/>
  <c r="AH85" i="119"/>
  <c r="R85" i="119"/>
  <c r="B85" i="119"/>
  <c r="B71" i="119"/>
  <c r="BH105" i="119"/>
  <c r="BD105" i="119"/>
  <c r="AZ105" i="119"/>
  <c r="AV105" i="119"/>
  <c r="AR105" i="119"/>
  <c r="AN105" i="119"/>
  <c r="AJ105" i="119"/>
  <c r="AF105" i="119"/>
  <c r="AB105" i="119"/>
  <c r="X105" i="119"/>
  <c r="T105" i="119"/>
  <c r="P105" i="119"/>
  <c r="L105" i="119"/>
  <c r="H105" i="119"/>
  <c r="BJ105" i="119"/>
  <c r="BF105" i="119"/>
  <c r="BB105" i="119"/>
  <c r="AX105" i="119"/>
  <c r="AT105" i="119"/>
  <c r="AP105" i="119"/>
  <c r="AL105" i="119"/>
  <c r="AH105" i="119"/>
  <c r="AD105" i="119"/>
  <c r="Z105" i="119"/>
  <c r="V105" i="119"/>
  <c r="R105" i="119"/>
  <c r="N105" i="119"/>
  <c r="J105" i="119"/>
  <c r="F105" i="119"/>
  <c r="BI105" i="119"/>
  <c r="BA105" i="119"/>
  <c r="AS105" i="119"/>
  <c r="AK105" i="119"/>
  <c r="AC105" i="119"/>
  <c r="U105" i="119"/>
  <c r="M105" i="119"/>
  <c r="BG105" i="119"/>
  <c r="AY105" i="119"/>
  <c r="AQ105" i="119"/>
  <c r="AI105" i="119"/>
  <c r="AA105" i="119"/>
  <c r="S105" i="119"/>
  <c r="K105" i="119"/>
  <c r="BC105" i="119"/>
  <c r="AU105" i="119"/>
  <c r="AM105" i="119"/>
  <c r="AE105" i="119"/>
  <c r="W105" i="119"/>
  <c r="O105" i="119"/>
  <c r="G105" i="119"/>
  <c r="BE105" i="119"/>
  <c r="Y105" i="119"/>
  <c r="BH89" i="119"/>
  <c r="BD89" i="119"/>
  <c r="AZ89" i="119"/>
  <c r="AV89" i="119"/>
  <c r="AR89" i="119"/>
  <c r="AN89" i="119"/>
  <c r="AJ89" i="119"/>
  <c r="AF89" i="119"/>
  <c r="AB89" i="119"/>
  <c r="X89" i="119"/>
  <c r="T89" i="119"/>
  <c r="P89" i="119"/>
  <c r="L89" i="119"/>
  <c r="H89" i="119"/>
  <c r="AW105" i="119"/>
  <c r="Q105" i="119"/>
  <c r="BG89" i="119"/>
  <c r="BC89" i="119"/>
  <c r="AY89" i="119"/>
  <c r="AU89" i="119"/>
  <c r="AQ89" i="119"/>
  <c r="AM89" i="119"/>
  <c r="AI89" i="119"/>
  <c r="AE89" i="119"/>
  <c r="AA89" i="119"/>
  <c r="W89" i="119"/>
  <c r="S89" i="119"/>
  <c r="O89" i="119"/>
  <c r="K89" i="119"/>
  <c r="G89" i="119"/>
  <c r="AO105" i="119"/>
  <c r="I105" i="119"/>
  <c r="AG105" i="119"/>
  <c r="BI89" i="119"/>
  <c r="BE89" i="119"/>
  <c r="BA89" i="119"/>
  <c r="AW89" i="119"/>
  <c r="AS89" i="119"/>
  <c r="AO89" i="119"/>
  <c r="AK89" i="119"/>
  <c r="AG89" i="119"/>
  <c r="AC89" i="119"/>
  <c r="Y89" i="119"/>
  <c r="U89" i="119"/>
  <c r="Q89" i="119"/>
  <c r="M89" i="119"/>
  <c r="I89" i="119"/>
  <c r="BF89" i="119"/>
  <c r="AP89" i="119"/>
  <c r="Z89" i="119"/>
  <c r="J89" i="119"/>
  <c r="BB89" i="119"/>
  <c r="AL89" i="119"/>
  <c r="V89" i="119"/>
  <c r="F89" i="119"/>
  <c r="F78" i="119"/>
  <c r="AX89" i="119"/>
  <c r="AH89" i="119"/>
  <c r="R89" i="119"/>
  <c r="BJ89" i="119"/>
  <c r="AT89" i="119"/>
  <c r="AD89" i="119"/>
  <c r="N89" i="119"/>
  <c r="F71" i="119"/>
  <c r="BH109" i="119"/>
  <c r="BD109" i="119"/>
  <c r="AZ109" i="119"/>
  <c r="AV109" i="119"/>
  <c r="AR109" i="119"/>
  <c r="AN109" i="119"/>
  <c r="AJ109" i="119"/>
  <c r="AF109" i="119"/>
  <c r="AB109" i="119"/>
  <c r="X109" i="119"/>
  <c r="T109" i="119"/>
  <c r="P109" i="119"/>
  <c r="L109" i="119"/>
  <c r="BG109" i="119"/>
  <c r="BC109" i="119"/>
  <c r="AY109" i="119"/>
  <c r="AU109" i="119"/>
  <c r="AQ109" i="119"/>
  <c r="AM109" i="119"/>
  <c r="AI109" i="119"/>
  <c r="AE109" i="119"/>
  <c r="AA109" i="119"/>
  <c r="W109" i="119"/>
  <c r="S109" i="119"/>
  <c r="O109" i="119"/>
  <c r="K109" i="119"/>
  <c r="BI109" i="119"/>
  <c r="BE109" i="119"/>
  <c r="BA109" i="119"/>
  <c r="AW109" i="119"/>
  <c r="AS109" i="119"/>
  <c r="AO109" i="119"/>
  <c r="AK109" i="119"/>
  <c r="AG109" i="119"/>
  <c r="AC109" i="119"/>
  <c r="Y109" i="119"/>
  <c r="U109" i="119"/>
  <c r="Q109" i="119"/>
  <c r="M109" i="119"/>
  <c r="BJ109" i="119"/>
  <c r="AT109" i="119"/>
  <c r="AD109" i="119"/>
  <c r="N109" i="119"/>
  <c r="BF109" i="119"/>
  <c r="AP109" i="119"/>
  <c r="Z109" i="119"/>
  <c r="J109" i="119"/>
  <c r="AX109" i="119"/>
  <c r="AH109" i="119"/>
  <c r="R109" i="119"/>
  <c r="V109" i="119"/>
  <c r="AL109" i="119"/>
  <c r="BG93" i="119"/>
  <c r="BC93" i="119"/>
  <c r="AY93" i="119"/>
  <c r="AU93" i="119"/>
  <c r="AQ93" i="119"/>
  <c r="AM93" i="119"/>
  <c r="AI93" i="119"/>
  <c r="AE93" i="119"/>
  <c r="AA93" i="119"/>
  <c r="W93" i="119"/>
  <c r="S93" i="119"/>
  <c r="O93" i="119"/>
  <c r="K93" i="119"/>
  <c r="BB109" i="119"/>
  <c r="BJ93" i="119"/>
  <c r="BF93" i="119"/>
  <c r="BB93" i="119"/>
  <c r="AX93" i="119"/>
  <c r="AT93" i="119"/>
  <c r="AP93" i="119"/>
  <c r="AL93" i="119"/>
  <c r="AH93" i="119"/>
  <c r="AD93" i="119"/>
  <c r="Z93" i="119"/>
  <c r="V93" i="119"/>
  <c r="R93" i="119"/>
  <c r="N93" i="119"/>
  <c r="J93" i="119"/>
  <c r="BH93" i="119"/>
  <c r="BD93" i="119"/>
  <c r="AZ93" i="119"/>
  <c r="AV93" i="119"/>
  <c r="AR93" i="119"/>
  <c r="AN93" i="119"/>
  <c r="AJ93" i="119"/>
  <c r="AF93" i="119"/>
  <c r="AB93" i="119"/>
  <c r="X93" i="119"/>
  <c r="T93" i="119"/>
  <c r="P93" i="119"/>
  <c r="L93" i="119"/>
  <c r="AW93" i="119"/>
  <c r="AG93" i="119"/>
  <c r="Q93" i="119"/>
  <c r="BI93" i="119"/>
  <c r="AS93" i="119"/>
  <c r="AC93" i="119"/>
  <c r="M93" i="119"/>
  <c r="J78" i="119"/>
  <c r="BE93" i="119"/>
  <c r="AO93" i="119"/>
  <c r="Y93" i="119"/>
  <c r="BA93" i="119"/>
  <c r="AK93" i="119"/>
  <c r="U93" i="119"/>
  <c r="J71" i="119"/>
  <c r="BO113" i="119"/>
  <c r="BI113" i="119"/>
  <c r="BE113" i="119"/>
  <c r="BA113" i="119"/>
  <c r="AW113" i="119"/>
  <c r="AS113" i="119"/>
  <c r="AO113" i="119"/>
  <c r="AK113" i="119"/>
  <c r="AG113" i="119"/>
  <c r="AC113" i="119"/>
  <c r="Y113" i="119"/>
  <c r="U113" i="119"/>
  <c r="Q113" i="119"/>
  <c r="BH113" i="119"/>
  <c r="BD113" i="119"/>
  <c r="AZ113" i="119"/>
  <c r="AV113" i="119"/>
  <c r="AR113" i="119"/>
  <c r="AN113" i="119"/>
  <c r="AJ113" i="119"/>
  <c r="AF113" i="119"/>
  <c r="AB113" i="119"/>
  <c r="X113" i="119"/>
  <c r="T113" i="119"/>
  <c r="P113" i="119"/>
  <c r="BJ113" i="119"/>
  <c r="BF113" i="119"/>
  <c r="BB113" i="119"/>
  <c r="AX113" i="119"/>
  <c r="AT113" i="119"/>
  <c r="AP113" i="119"/>
  <c r="AL113" i="119"/>
  <c r="AH113" i="119"/>
  <c r="AD113" i="119"/>
  <c r="Z113" i="119"/>
  <c r="V113" i="119"/>
  <c r="R113" i="119"/>
  <c r="N113" i="119"/>
  <c r="BK113" i="119"/>
  <c r="AU113" i="119"/>
  <c r="AE113" i="119"/>
  <c r="O113" i="119"/>
  <c r="BG113" i="119"/>
  <c r="AQ113" i="119"/>
  <c r="AA113" i="119"/>
  <c r="AY113" i="119"/>
  <c r="AI113" i="119"/>
  <c r="S113" i="119"/>
  <c r="BC113" i="119"/>
  <c r="W113" i="119"/>
  <c r="BH97" i="119"/>
  <c r="BD97" i="119"/>
  <c r="AZ97" i="119"/>
  <c r="AV97" i="119"/>
  <c r="AR97" i="119"/>
  <c r="AN97" i="119"/>
  <c r="AJ97" i="119"/>
  <c r="AF97" i="119"/>
  <c r="AB97" i="119"/>
  <c r="X97" i="119"/>
  <c r="T97" i="119"/>
  <c r="P97" i="119"/>
  <c r="BK97" i="119"/>
  <c r="BG97" i="119"/>
  <c r="BC97" i="119"/>
  <c r="AY97" i="119"/>
  <c r="AU97" i="119"/>
  <c r="AQ97" i="119"/>
  <c r="AM97" i="119"/>
  <c r="AI97" i="119"/>
  <c r="AE97" i="119"/>
  <c r="AA97" i="119"/>
  <c r="W97" i="119"/>
  <c r="S97" i="119"/>
  <c r="O97" i="119"/>
  <c r="AM113" i="119"/>
  <c r="BI97" i="119"/>
  <c r="BE97" i="119"/>
  <c r="BA97" i="119"/>
  <c r="AW97" i="119"/>
  <c r="AS97" i="119"/>
  <c r="AO97" i="119"/>
  <c r="AK97" i="119"/>
  <c r="AG97" i="119"/>
  <c r="AC97" i="119"/>
  <c r="Y97" i="119"/>
  <c r="U97" i="119"/>
  <c r="Q97" i="119"/>
  <c r="AX97" i="119"/>
  <c r="AH97" i="119"/>
  <c r="R97" i="119"/>
  <c r="BJ97" i="119"/>
  <c r="AT97" i="119"/>
  <c r="AD97" i="119"/>
  <c r="N97" i="119"/>
  <c r="N78" i="119"/>
  <c r="BF97" i="119"/>
  <c r="AP97" i="119"/>
  <c r="Z97" i="119"/>
  <c r="BB97" i="119"/>
  <c r="AL97" i="119"/>
  <c r="V97" i="119"/>
  <c r="N71" i="119"/>
  <c r="R78" i="119"/>
  <c r="R71" i="119"/>
  <c r="V78" i="119"/>
  <c r="V71" i="119"/>
  <c r="Z78" i="119"/>
  <c r="Z71" i="119"/>
  <c r="AD78" i="119"/>
  <c r="AD71" i="119"/>
  <c r="AH78" i="119"/>
  <c r="AH71" i="119"/>
  <c r="AL78" i="119"/>
  <c r="AL71" i="119"/>
  <c r="AP78" i="119"/>
  <c r="AP71" i="119"/>
  <c r="AT78" i="119"/>
  <c r="AT71" i="119"/>
  <c r="AX78" i="119"/>
  <c r="AX71" i="119"/>
  <c r="BH102" i="119"/>
  <c r="BD102" i="119"/>
  <c r="AZ102" i="119"/>
  <c r="AV102" i="119"/>
  <c r="AR102" i="119"/>
  <c r="AN102" i="119"/>
  <c r="AJ102" i="119"/>
  <c r="AF102" i="119"/>
  <c r="AB102" i="119"/>
  <c r="X102" i="119"/>
  <c r="T102" i="119"/>
  <c r="P102" i="119"/>
  <c r="L102" i="119"/>
  <c r="H102" i="119"/>
  <c r="D102" i="119"/>
  <c r="BG102" i="119"/>
  <c r="BC102" i="119"/>
  <c r="AY102" i="119"/>
  <c r="AU102" i="119"/>
  <c r="AQ102" i="119"/>
  <c r="AM102" i="119"/>
  <c r="AI102" i="119"/>
  <c r="AE102" i="119"/>
  <c r="AA102" i="119"/>
  <c r="W102" i="119"/>
  <c r="S102" i="119"/>
  <c r="O102" i="119"/>
  <c r="K102" i="119"/>
  <c r="G102" i="119"/>
  <c r="C102" i="119"/>
  <c r="BI102" i="119"/>
  <c r="BE102" i="119"/>
  <c r="BA102" i="119"/>
  <c r="AW102" i="119"/>
  <c r="AS102" i="119"/>
  <c r="AO102" i="119"/>
  <c r="AK102" i="119"/>
  <c r="AG102" i="119"/>
  <c r="AC102" i="119"/>
  <c r="Y102" i="119"/>
  <c r="U102" i="119"/>
  <c r="Q102" i="119"/>
  <c r="M102" i="119"/>
  <c r="I102" i="119"/>
  <c r="E102" i="119"/>
  <c r="AX102" i="119"/>
  <c r="AH102" i="119"/>
  <c r="R102" i="119"/>
  <c r="BJ102" i="119"/>
  <c r="AT102" i="119"/>
  <c r="AD102" i="119"/>
  <c r="N102" i="119"/>
  <c r="BF102" i="119"/>
  <c r="AP102" i="119"/>
  <c r="Z102" i="119"/>
  <c r="BB102" i="119"/>
  <c r="AL102" i="119"/>
  <c r="V102" i="119"/>
  <c r="F102" i="119"/>
  <c r="BG86" i="119"/>
  <c r="BC86" i="119"/>
  <c r="AY86" i="119"/>
  <c r="AU86" i="119"/>
  <c r="AQ86" i="119"/>
  <c r="AM86" i="119"/>
  <c r="AI86" i="119"/>
  <c r="AE86" i="119"/>
  <c r="AA86" i="119"/>
  <c r="W86" i="119"/>
  <c r="S86" i="119"/>
  <c r="O86" i="119"/>
  <c r="K86" i="119"/>
  <c r="G86" i="119"/>
  <c r="C86" i="119"/>
  <c r="C78" i="119"/>
  <c r="BJ86" i="119"/>
  <c r="BF86" i="119"/>
  <c r="BB86" i="119"/>
  <c r="AX86" i="119"/>
  <c r="AT86" i="119"/>
  <c r="AP86" i="119"/>
  <c r="AL86" i="119"/>
  <c r="AH86" i="119"/>
  <c r="AD86" i="119"/>
  <c r="Z86" i="119"/>
  <c r="V86" i="119"/>
  <c r="R86" i="119"/>
  <c r="N86" i="119"/>
  <c r="J86" i="119"/>
  <c r="F86" i="119"/>
  <c r="J102" i="119"/>
  <c r="BI86" i="119"/>
  <c r="BE86" i="119"/>
  <c r="BA86" i="119"/>
  <c r="AW86" i="119"/>
  <c r="AS86" i="119"/>
  <c r="AO86" i="119"/>
  <c r="AK86" i="119"/>
  <c r="AG86" i="119"/>
  <c r="AC86" i="119"/>
  <c r="Y86" i="119"/>
  <c r="U86" i="119"/>
  <c r="Q86" i="119"/>
  <c r="M86" i="119"/>
  <c r="I86" i="119"/>
  <c r="E86" i="119"/>
  <c r="BH86" i="119"/>
  <c r="BD86" i="119"/>
  <c r="AZ86" i="119"/>
  <c r="AV86" i="119"/>
  <c r="AR86" i="119"/>
  <c r="AN86" i="119"/>
  <c r="AJ86" i="119"/>
  <c r="AF86" i="119"/>
  <c r="AB86" i="119"/>
  <c r="X86" i="119"/>
  <c r="T86" i="119"/>
  <c r="P86" i="119"/>
  <c r="L86" i="119"/>
  <c r="H86" i="119"/>
  <c r="D86" i="119"/>
  <c r="C71" i="119"/>
  <c r="BC106" i="119"/>
  <c r="AY106" i="119"/>
  <c r="AU106" i="119"/>
  <c r="AQ106" i="119"/>
  <c r="AM106" i="119"/>
  <c r="AI106" i="119"/>
  <c r="AE106" i="119"/>
  <c r="AA106" i="119"/>
  <c r="W106" i="119"/>
  <c r="S106" i="119"/>
  <c r="O106" i="119"/>
  <c r="K106" i="119"/>
  <c r="G106" i="119"/>
  <c r="BA106" i="119"/>
  <c r="AW106" i="119"/>
  <c r="AS106" i="119"/>
  <c r="AO106" i="119"/>
  <c r="AK106" i="119"/>
  <c r="AG106" i="119"/>
  <c r="AC106" i="119"/>
  <c r="Y106" i="119"/>
  <c r="U106" i="119"/>
  <c r="Q106" i="119"/>
  <c r="M106" i="119"/>
  <c r="I106" i="119"/>
  <c r="AZ106" i="119"/>
  <c r="AR106" i="119"/>
  <c r="AJ106" i="119"/>
  <c r="AB106" i="119"/>
  <c r="T106" i="119"/>
  <c r="L106" i="119"/>
  <c r="BO106" i="119"/>
  <c r="AX106" i="119"/>
  <c r="AP106" i="119"/>
  <c r="AH106" i="119"/>
  <c r="Z106" i="119"/>
  <c r="R106" i="119"/>
  <c r="J106" i="119"/>
  <c r="BB106" i="119"/>
  <c r="AT106" i="119"/>
  <c r="AL106" i="119"/>
  <c r="AD106" i="119"/>
  <c r="V106" i="119"/>
  <c r="N106" i="119"/>
  <c r="AF106" i="119"/>
  <c r="BC90" i="119"/>
  <c r="AY90" i="119"/>
  <c r="AU90" i="119"/>
  <c r="AQ90" i="119"/>
  <c r="AM90" i="119"/>
  <c r="AI90" i="119"/>
  <c r="AE90" i="119"/>
  <c r="AA90" i="119"/>
  <c r="W90" i="119"/>
  <c r="S90" i="119"/>
  <c r="O90" i="119"/>
  <c r="K90" i="119"/>
  <c r="G90" i="119"/>
  <c r="BD106" i="119"/>
  <c r="X106" i="119"/>
  <c r="BB90" i="119"/>
  <c r="AX90" i="119"/>
  <c r="AT90" i="119"/>
  <c r="AP90" i="119"/>
  <c r="AL90" i="119"/>
  <c r="AH90" i="119"/>
  <c r="AD90" i="119"/>
  <c r="Z90" i="119"/>
  <c r="V90" i="119"/>
  <c r="R90" i="119"/>
  <c r="N90" i="119"/>
  <c r="J90" i="119"/>
  <c r="AV106" i="119"/>
  <c r="P106" i="119"/>
  <c r="AN106" i="119"/>
  <c r="H106" i="119"/>
  <c r="BD90" i="119"/>
  <c r="AZ90" i="119"/>
  <c r="AV90" i="119"/>
  <c r="AR90" i="119"/>
  <c r="AN90" i="119"/>
  <c r="AJ90" i="119"/>
  <c r="AF90" i="119"/>
  <c r="AB90" i="119"/>
  <c r="X90" i="119"/>
  <c r="T90" i="119"/>
  <c r="P90" i="119"/>
  <c r="L90" i="119"/>
  <c r="H90" i="119"/>
  <c r="AW90" i="119"/>
  <c r="AG90" i="119"/>
  <c r="Q90" i="119"/>
  <c r="G78" i="119"/>
  <c r="AS90" i="119"/>
  <c r="AC90" i="119"/>
  <c r="M90" i="119"/>
  <c r="AO90" i="119"/>
  <c r="Y90" i="119"/>
  <c r="I90" i="119"/>
  <c r="BA90" i="119"/>
  <c r="AK90" i="119"/>
  <c r="U90" i="119"/>
  <c r="G71" i="119"/>
  <c r="BG110" i="119"/>
  <c r="BC110" i="119"/>
  <c r="AY110" i="119"/>
  <c r="AU110" i="119"/>
  <c r="AQ110" i="119"/>
  <c r="AM110" i="119"/>
  <c r="AI110" i="119"/>
  <c r="AE110" i="119"/>
  <c r="AA110" i="119"/>
  <c r="W110" i="119"/>
  <c r="S110" i="119"/>
  <c r="O110" i="119"/>
  <c r="K110" i="119"/>
  <c r="BJ110" i="119"/>
  <c r="BF110" i="119"/>
  <c r="BB110" i="119"/>
  <c r="AX110" i="119"/>
  <c r="AT110" i="119"/>
  <c r="AP110" i="119"/>
  <c r="AL110" i="119"/>
  <c r="AH110" i="119"/>
  <c r="AD110" i="119"/>
  <c r="Z110" i="119"/>
  <c r="V110" i="119"/>
  <c r="R110" i="119"/>
  <c r="N110" i="119"/>
  <c r="BH110" i="119"/>
  <c r="BD110" i="119"/>
  <c r="AZ110" i="119"/>
  <c r="AV110" i="119"/>
  <c r="AR110" i="119"/>
  <c r="AN110" i="119"/>
  <c r="AJ110" i="119"/>
  <c r="AF110" i="119"/>
  <c r="AB110" i="119"/>
  <c r="X110" i="119"/>
  <c r="T110" i="119"/>
  <c r="P110" i="119"/>
  <c r="L110" i="119"/>
  <c r="BE110" i="119"/>
  <c r="AO110" i="119"/>
  <c r="Y110" i="119"/>
  <c r="BA110" i="119"/>
  <c r="AK110" i="119"/>
  <c r="U110" i="119"/>
  <c r="BI110" i="119"/>
  <c r="AS110" i="119"/>
  <c r="AC110" i="119"/>
  <c r="M110" i="119"/>
  <c r="AG110" i="119"/>
  <c r="Q110" i="119"/>
  <c r="AW110" i="119"/>
  <c r="BJ94" i="119"/>
  <c r="BF94" i="119"/>
  <c r="BB94" i="119"/>
  <c r="AX94" i="119"/>
  <c r="AT94" i="119"/>
  <c r="AP94" i="119"/>
  <c r="AL94" i="119"/>
  <c r="AH94" i="119"/>
  <c r="AD94" i="119"/>
  <c r="Z94" i="119"/>
  <c r="V94" i="119"/>
  <c r="R94" i="119"/>
  <c r="N94" i="119"/>
  <c r="BI94" i="119"/>
  <c r="BE94" i="119"/>
  <c r="BA94" i="119"/>
  <c r="AW94" i="119"/>
  <c r="AS94" i="119"/>
  <c r="AO94" i="119"/>
  <c r="AK94" i="119"/>
  <c r="AG94" i="119"/>
  <c r="AC94" i="119"/>
  <c r="Y94" i="119"/>
  <c r="U94" i="119"/>
  <c r="Q94" i="119"/>
  <c r="M94" i="119"/>
  <c r="BG94" i="119"/>
  <c r="BC94" i="119"/>
  <c r="AY94" i="119"/>
  <c r="AU94" i="119"/>
  <c r="AQ94" i="119"/>
  <c r="AM94" i="119"/>
  <c r="AI94" i="119"/>
  <c r="AE94" i="119"/>
  <c r="AA94" i="119"/>
  <c r="W94" i="119"/>
  <c r="S94" i="119"/>
  <c r="O94" i="119"/>
  <c r="K94" i="119"/>
  <c r="BH94" i="119"/>
  <c r="AR94" i="119"/>
  <c r="AB94" i="119"/>
  <c r="L94" i="119"/>
  <c r="K78" i="119"/>
  <c r="BD94" i="119"/>
  <c r="AN94" i="119"/>
  <c r="X94" i="119"/>
  <c r="AZ94" i="119"/>
  <c r="AJ94" i="119"/>
  <c r="T94" i="119"/>
  <c r="AV94" i="119"/>
  <c r="AF94" i="119"/>
  <c r="P94" i="119"/>
  <c r="K71" i="119"/>
  <c r="O78" i="119"/>
  <c r="O71" i="119"/>
  <c r="S78" i="119"/>
  <c r="S71" i="119"/>
  <c r="W78" i="119"/>
  <c r="W71" i="119"/>
  <c r="AA78" i="119"/>
  <c r="AA71" i="119"/>
  <c r="AE78" i="119"/>
  <c r="AE71" i="119"/>
  <c r="AI78" i="119"/>
  <c r="AI71" i="119"/>
  <c r="AM78" i="119"/>
  <c r="AM71" i="119"/>
  <c r="AQ78" i="119"/>
  <c r="AQ71" i="119"/>
  <c r="AU78" i="119"/>
  <c r="AU71" i="119"/>
  <c r="AY78" i="119"/>
  <c r="AY71" i="119"/>
  <c r="B28" i="119"/>
  <c r="BL40" i="117"/>
  <c r="Q15" i="117"/>
  <c r="R11" i="117" s="1"/>
  <c r="Q16" i="117"/>
  <c r="BA78" i="117"/>
  <c r="BA71" i="117"/>
  <c r="B22" i="117"/>
  <c r="C19" i="117"/>
  <c r="T78" i="117"/>
  <c r="T71" i="117"/>
  <c r="AR78" i="117"/>
  <c r="AR71" i="117"/>
  <c r="BH107" i="117"/>
  <c r="BD107" i="117"/>
  <c r="AZ107" i="117"/>
  <c r="AV107" i="117"/>
  <c r="AR107" i="117"/>
  <c r="AN107" i="117"/>
  <c r="AJ107" i="117"/>
  <c r="AF107" i="117"/>
  <c r="AB107" i="117"/>
  <c r="X107" i="117"/>
  <c r="T107" i="117"/>
  <c r="P107" i="117"/>
  <c r="L107" i="117"/>
  <c r="H107" i="117"/>
  <c r="BG107" i="117"/>
  <c r="BC107" i="117"/>
  <c r="AY107" i="117"/>
  <c r="AU107" i="117"/>
  <c r="AQ107" i="117"/>
  <c r="AM107" i="117"/>
  <c r="AI107" i="117"/>
  <c r="AE107" i="117"/>
  <c r="AA107" i="117"/>
  <c r="W107" i="117"/>
  <c r="S107" i="117"/>
  <c r="O107" i="117"/>
  <c r="K107" i="117"/>
  <c r="BJ107" i="117"/>
  <c r="BF107" i="117"/>
  <c r="BB107" i="117"/>
  <c r="AX107" i="117"/>
  <c r="AT107" i="117"/>
  <c r="AP107" i="117"/>
  <c r="AL107" i="117"/>
  <c r="AH107" i="117"/>
  <c r="AD107" i="117"/>
  <c r="Z107" i="117"/>
  <c r="V107" i="117"/>
  <c r="R107" i="117"/>
  <c r="N107" i="117"/>
  <c r="J107" i="117"/>
  <c r="AW107" i="117"/>
  <c r="AG107" i="117"/>
  <c r="Q107" i="117"/>
  <c r="BI107" i="117"/>
  <c r="AS107" i="117"/>
  <c r="AC107" i="117"/>
  <c r="M107" i="117"/>
  <c r="BE107" i="117"/>
  <c r="AO107" i="117"/>
  <c r="Y107" i="117"/>
  <c r="I107" i="117"/>
  <c r="U107" i="117"/>
  <c r="BG91" i="117"/>
  <c r="BC91" i="117"/>
  <c r="AY91" i="117"/>
  <c r="AU91" i="117"/>
  <c r="AQ91" i="117"/>
  <c r="AM91" i="117"/>
  <c r="AI91" i="117"/>
  <c r="AE91" i="117"/>
  <c r="AA91" i="117"/>
  <c r="W91" i="117"/>
  <c r="S91" i="117"/>
  <c r="O91" i="117"/>
  <c r="K91" i="117"/>
  <c r="BJ91" i="117"/>
  <c r="BF91" i="117"/>
  <c r="BB91" i="117"/>
  <c r="AX91" i="117"/>
  <c r="AT91" i="117"/>
  <c r="AP91" i="117"/>
  <c r="AL91" i="117"/>
  <c r="AH91" i="117"/>
  <c r="AD91" i="117"/>
  <c r="Z91" i="117"/>
  <c r="V91" i="117"/>
  <c r="R91" i="117"/>
  <c r="N91" i="117"/>
  <c r="J91" i="117"/>
  <c r="BA107" i="117"/>
  <c r="BI91" i="117"/>
  <c r="BE91" i="117"/>
  <c r="BA91" i="117"/>
  <c r="AW91" i="117"/>
  <c r="AS91" i="117"/>
  <c r="AO91" i="117"/>
  <c r="AK91" i="117"/>
  <c r="AG91" i="117"/>
  <c r="AC91" i="117"/>
  <c r="Y91" i="117"/>
  <c r="U91" i="117"/>
  <c r="Q91" i="117"/>
  <c r="M91" i="117"/>
  <c r="I91" i="117"/>
  <c r="AZ91" i="117"/>
  <c r="AJ91" i="117"/>
  <c r="T91" i="117"/>
  <c r="AV91" i="117"/>
  <c r="AF91" i="117"/>
  <c r="P91" i="117"/>
  <c r="BH91" i="117"/>
  <c r="AR91" i="117"/>
  <c r="AB91" i="117"/>
  <c r="L91" i="117"/>
  <c r="H78" i="117"/>
  <c r="AN91" i="117"/>
  <c r="AK107" i="117"/>
  <c r="X91" i="117"/>
  <c r="H71" i="117"/>
  <c r="H91" i="117"/>
  <c r="BD91" i="117"/>
  <c r="AJ78" i="117"/>
  <c r="AJ71" i="117"/>
  <c r="BJ108" i="117"/>
  <c r="BF108" i="117"/>
  <c r="BB108" i="117"/>
  <c r="BG108" i="117"/>
  <c r="BA108" i="117"/>
  <c r="AW108" i="117"/>
  <c r="AS108" i="117"/>
  <c r="AO108" i="117"/>
  <c r="AK108" i="117"/>
  <c r="AG108" i="117"/>
  <c r="AC108" i="117"/>
  <c r="Y108" i="117"/>
  <c r="U108" i="117"/>
  <c r="Q108" i="117"/>
  <c r="M108" i="117"/>
  <c r="I108" i="117"/>
  <c r="BE108" i="117"/>
  <c r="AZ108" i="117"/>
  <c r="AV108" i="117"/>
  <c r="AR108" i="117"/>
  <c r="AN108" i="117"/>
  <c r="AJ108" i="117"/>
  <c r="AF108" i="117"/>
  <c r="AB108" i="117"/>
  <c r="X108" i="117"/>
  <c r="T108" i="117"/>
  <c r="P108" i="117"/>
  <c r="L108" i="117"/>
  <c r="BI108" i="117"/>
  <c r="BD108" i="117"/>
  <c r="AY108" i="117"/>
  <c r="AU108" i="117"/>
  <c r="AQ108" i="117"/>
  <c r="AM108" i="117"/>
  <c r="AI108" i="117"/>
  <c r="AE108" i="117"/>
  <c r="AA108" i="117"/>
  <c r="W108" i="117"/>
  <c r="S108" i="117"/>
  <c r="O108" i="117"/>
  <c r="K108" i="117"/>
  <c r="BH108" i="117"/>
  <c r="AP108" i="117"/>
  <c r="Z108" i="117"/>
  <c r="J108" i="117"/>
  <c r="BC108" i="117"/>
  <c r="AL108" i="117"/>
  <c r="V108" i="117"/>
  <c r="AX108" i="117"/>
  <c r="AH108" i="117"/>
  <c r="R108" i="117"/>
  <c r="AD108" i="117"/>
  <c r="BH92" i="117"/>
  <c r="BD92" i="117"/>
  <c r="AZ92" i="117"/>
  <c r="AV92" i="117"/>
  <c r="AR92" i="117"/>
  <c r="AN92" i="117"/>
  <c r="AJ92" i="117"/>
  <c r="AF92" i="117"/>
  <c r="AB92" i="117"/>
  <c r="X92" i="117"/>
  <c r="T92" i="117"/>
  <c r="P92" i="117"/>
  <c r="L92" i="117"/>
  <c r="N108" i="117"/>
  <c r="BG92" i="117"/>
  <c r="BC92" i="117"/>
  <c r="AY92" i="117"/>
  <c r="AU92" i="117"/>
  <c r="AQ92" i="117"/>
  <c r="AM92" i="117"/>
  <c r="AI92" i="117"/>
  <c r="AE92" i="117"/>
  <c r="AA92" i="117"/>
  <c r="W92" i="117"/>
  <c r="S92" i="117"/>
  <c r="O92" i="117"/>
  <c r="K92" i="117"/>
  <c r="BJ92" i="117"/>
  <c r="BF92" i="117"/>
  <c r="BB92" i="117"/>
  <c r="AX92" i="117"/>
  <c r="AT92" i="117"/>
  <c r="AP92" i="117"/>
  <c r="AL92" i="117"/>
  <c r="AH92" i="117"/>
  <c r="AD92" i="117"/>
  <c r="Z92" i="117"/>
  <c r="V92" i="117"/>
  <c r="R92" i="117"/>
  <c r="N92" i="117"/>
  <c r="J92" i="117"/>
  <c r="BI92" i="117"/>
  <c r="AS92" i="117"/>
  <c r="AC92" i="117"/>
  <c r="M92" i="117"/>
  <c r="BE92" i="117"/>
  <c r="AO92" i="117"/>
  <c r="Y92" i="117"/>
  <c r="I92" i="117"/>
  <c r="I78" i="117"/>
  <c r="AT108" i="117"/>
  <c r="BA92" i="117"/>
  <c r="AK92" i="117"/>
  <c r="U92" i="117"/>
  <c r="AW92" i="117"/>
  <c r="I71" i="117"/>
  <c r="AG92" i="117"/>
  <c r="Q92" i="117"/>
  <c r="Q78" i="117"/>
  <c r="Q71" i="117"/>
  <c r="U78" i="117"/>
  <c r="U71" i="117"/>
  <c r="Y78" i="117"/>
  <c r="Y71" i="117"/>
  <c r="AC78" i="117"/>
  <c r="AC71" i="117"/>
  <c r="AG78" i="117"/>
  <c r="AG71" i="117"/>
  <c r="AK78" i="117"/>
  <c r="AK71" i="117"/>
  <c r="AO78" i="117"/>
  <c r="AO71" i="117"/>
  <c r="AS78" i="117"/>
  <c r="AS71" i="117"/>
  <c r="AW78" i="117"/>
  <c r="AW71" i="117"/>
  <c r="AB78" i="117"/>
  <c r="AB71" i="117"/>
  <c r="AN78" i="117"/>
  <c r="AN71" i="117"/>
  <c r="AZ78" i="117"/>
  <c r="AZ71" i="117"/>
  <c r="BG101" i="117"/>
  <c r="BC101" i="117"/>
  <c r="AY101" i="117"/>
  <c r="AU101" i="117"/>
  <c r="AQ101" i="117"/>
  <c r="AM101" i="117"/>
  <c r="AI101" i="117"/>
  <c r="AE101" i="117"/>
  <c r="AA101" i="117"/>
  <c r="W101" i="117"/>
  <c r="S101" i="117"/>
  <c r="O101" i="117"/>
  <c r="K101" i="117"/>
  <c r="G101" i="117"/>
  <c r="C101" i="117"/>
  <c r="BJ101" i="117"/>
  <c r="BF101" i="117"/>
  <c r="BB101" i="117"/>
  <c r="AX101" i="117"/>
  <c r="AT101" i="117"/>
  <c r="AP101" i="117"/>
  <c r="AL101" i="117"/>
  <c r="AH101" i="117"/>
  <c r="AD101" i="117"/>
  <c r="Z101" i="117"/>
  <c r="V101" i="117"/>
  <c r="R101" i="117"/>
  <c r="N101" i="117"/>
  <c r="J101" i="117"/>
  <c r="F101" i="117"/>
  <c r="B101" i="117"/>
  <c r="BI101" i="117"/>
  <c r="BE101" i="117"/>
  <c r="BA101" i="117"/>
  <c r="AW101" i="117"/>
  <c r="AS101" i="117"/>
  <c r="AO101" i="117"/>
  <c r="AK101" i="117"/>
  <c r="AG101" i="117"/>
  <c r="AC101" i="117"/>
  <c r="Y101" i="117"/>
  <c r="U101" i="117"/>
  <c r="Q101" i="117"/>
  <c r="M101" i="117"/>
  <c r="I101" i="117"/>
  <c r="E101" i="117"/>
  <c r="AZ101" i="117"/>
  <c r="AJ101" i="117"/>
  <c r="T101" i="117"/>
  <c r="D101" i="117"/>
  <c r="BI85" i="117"/>
  <c r="BE85" i="117"/>
  <c r="BA85" i="117"/>
  <c r="AW85" i="117"/>
  <c r="AV101" i="117"/>
  <c r="AF101" i="117"/>
  <c r="P101" i="117"/>
  <c r="BH101" i="117"/>
  <c r="AR101" i="117"/>
  <c r="AB101" i="117"/>
  <c r="L101" i="117"/>
  <c r="AN101" i="117"/>
  <c r="BF85" i="117"/>
  <c r="AZ85" i="117"/>
  <c r="AU85" i="117"/>
  <c r="AQ85" i="117"/>
  <c r="AM85" i="117"/>
  <c r="AI85" i="117"/>
  <c r="AE85" i="117"/>
  <c r="AA85" i="117"/>
  <c r="W85" i="117"/>
  <c r="S85" i="117"/>
  <c r="O85" i="117"/>
  <c r="K85" i="117"/>
  <c r="G85" i="117"/>
  <c r="C85" i="117"/>
  <c r="B78" i="117"/>
  <c r="X101" i="117"/>
  <c r="BJ85" i="117"/>
  <c r="BD85" i="117"/>
  <c r="AY85" i="117"/>
  <c r="AT85" i="117"/>
  <c r="AP85" i="117"/>
  <c r="AL85" i="117"/>
  <c r="AH85" i="117"/>
  <c r="AD85" i="117"/>
  <c r="Z85" i="117"/>
  <c r="V85" i="117"/>
  <c r="R85" i="117"/>
  <c r="N85" i="117"/>
  <c r="J85" i="117"/>
  <c r="F85" i="117"/>
  <c r="B85" i="117"/>
  <c r="H101" i="117"/>
  <c r="BH85" i="117"/>
  <c r="BC85" i="117"/>
  <c r="AX85" i="117"/>
  <c r="AS85" i="117"/>
  <c r="AO85" i="117"/>
  <c r="AK85" i="117"/>
  <c r="AG85" i="117"/>
  <c r="AC85" i="117"/>
  <c r="Y85" i="117"/>
  <c r="U85" i="117"/>
  <c r="Q85" i="117"/>
  <c r="M85" i="117"/>
  <c r="I85" i="117"/>
  <c r="E85" i="117"/>
  <c r="AR85" i="117"/>
  <c r="AB85" i="117"/>
  <c r="L85" i="117"/>
  <c r="BD101" i="117"/>
  <c r="BG85" i="117"/>
  <c r="AN85" i="117"/>
  <c r="X85" i="117"/>
  <c r="H85" i="117"/>
  <c r="B71" i="117"/>
  <c r="BB85" i="117"/>
  <c r="AJ85" i="117"/>
  <c r="T85" i="117"/>
  <c r="D85" i="117"/>
  <c r="AF85" i="117"/>
  <c r="P85" i="117"/>
  <c r="AV85" i="117"/>
  <c r="BH105" i="117"/>
  <c r="BD105" i="117"/>
  <c r="AZ105" i="117"/>
  <c r="AV105" i="117"/>
  <c r="AR105" i="117"/>
  <c r="AN105" i="117"/>
  <c r="AJ105" i="117"/>
  <c r="AF105" i="117"/>
  <c r="AB105" i="117"/>
  <c r="X105" i="117"/>
  <c r="T105" i="117"/>
  <c r="P105" i="117"/>
  <c r="L105" i="117"/>
  <c r="H105" i="117"/>
  <c r="BG105" i="117"/>
  <c r="BC105" i="117"/>
  <c r="AY105" i="117"/>
  <c r="AU105" i="117"/>
  <c r="AQ105" i="117"/>
  <c r="AM105" i="117"/>
  <c r="AI105" i="117"/>
  <c r="AE105" i="117"/>
  <c r="AA105" i="117"/>
  <c r="W105" i="117"/>
  <c r="S105" i="117"/>
  <c r="O105" i="117"/>
  <c r="K105" i="117"/>
  <c r="G105" i="117"/>
  <c r="BJ105" i="117"/>
  <c r="BF105" i="117"/>
  <c r="BB105" i="117"/>
  <c r="AX105" i="117"/>
  <c r="AT105" i="117"/>
  <c r="AP105" i="117"/>
  <c r="AL105" i="117"/>
  <c r="AH105" i="117"/>
  <c r="AD105" i="117"/>
  <c r="Z105" i="117"/>
  <c r="V105" i="117"/>
  <c r="R105" i="117"/>
  <c r="N105" i="117"/>
  <c r="J105" i="117"/>
  <c r="F105" i="117"/>
  <c r="BI105" i="117"/>
  <c r="AS105" i="117"/>
  <c r="AC105" i="117"/>
  <c r="M105" i="117"/>
  <c r="BE105" i="117"/>
  <c r="AO105" i="117"/>
  <c r="Y105" i="117"/>
  <c r="I105" i="117"/>
  <c r="BA105" i="117"/>
  <c r="AK105" i="117"/>
  <c r="U105" i="117"/>
  <c r="BG89" i="117"/>
  <c r="BC89" i="117"/>
  <c r="AY89" i="117"/>
  <c r="AU89" i="117"/>
  <c r="AQ89" i="117"/>
  <c r="AM89" i="117"/>
  <c r="AI89" i="117"/>
  <c r="AE89" i="117"/>
  <c r="AA89" i="117"/>
  <c r="W89" i="117"/>
  <c r="S89" i="117"/>
  <c r="O89" i="117"/>
  <c r="K89" i="117"/>
  <c r="G89" i="117"/>
  <c r="AW105" i="117"/>
  <c r="BJ89" i="117"/>
  <c r="BF89" i="117"/>
  <c r="BB89" i="117"/>
  <c r="AX89" i="117"/>
  <c r="AT89" i="117"/>
  <c r="AP89" i="117"/>
  <c r="AL89" i="117"/>
  <c r="AH89" i="117"/>
  <c r="AD89" i="117"/>
  <c r="Z89" i="117"/>
  <c r="V89" i="117"/>
  <c r="R89" i="117"/>
  <c r="N89" i="117"/>
  <c r="J89" i="117"/>
  <c r="F89" i="117"/>
  <c r="AG105" i="117"/>
  <c r="BI89" i="117"/>
  <c r="BE89" i="117"/>
  <c r="BA89" i="117"/>
  <c r="AW89" i="117"/>
  <c r="AS89" i="117"/>
  <c r="AO89" i="117"/>
  <c r="AK89" i="117"/>
  <c r="AG89" i="117"/>
  <c r="AC89" i="117"/>
  <c r="Y89" i="117"/>
  <c r="U89" i="117"/>
  <c r="Q89" i="117"/>
  <c r="M89" i="117"/>
  <c r="AV89" i="117"/>
  <c r="AF89" i="117"/>
  <c r="P89" i="117"/>
  <c r="F78" i="117"/>
  <c r="Q105" i="117"/>
  <c r="BH89" i="117"/>
  <c r="AR89" i="117"/>
  <c r="AB89" i="117"/>
  <c r="L89" i="117"/>
  <c r="BD89" i="117"/>
  <c r="AN89" i="117"/>
  <c r="X89" i="117"/>
  <c r="I89" i="117"/>
  <c r="T89" i="117"/>
  <c r="H89" i="117"/>
  <c r="AZ89" i="117"/>
  <c r="F71" i="117"/>
  <c r="AJ89" i="117"/>
  <c r="BH109" i="117"/>
  <c r="BD109" i="117"/>
  <c r="AZ109" i="117"/>
  <c r="AV109" i="117"/>
  <c r="AR109" i="117"/>
  <c r="AN109" i="117"/>
  <c r="AJ109" i="117"/>
  <c r="AF109" i="117"/>
  <c r="AB109" i="117"/>
  <c r="X109" i="117"/>
  <c r="T109" i="117"/>
  <c r="P109" i="117"/>
  <c r="L109" i="117"/>
  <c r="BG109" i="117"/>
  <c r="BC109" i="117"/>
  <c r="AY109" i="117"/>
  <c r="AU109" i="117"/>
  <c r="BJ109" i="117"/>
  <c r="BF109" i="117"/>
  <c r="BB109" i="117"/>
  <c r="AX109" i="117"/>
  <c r="AT109" i="117"/>
  <c r="AP109" i="117"/>
  <c r="AL109" i="117"/>
  <c r="AH109" i="117"/>
  <c r="AD109" i="117"/>
  <c r="Z109" i="117"/>
  <c r="V109" i="117"/>
  <c r="R109" i="117"/>
  <c r="AW109" i="117"/>
  <c r="AM109" i="117"/>
  <c r="AE109" i="117"/>
  <c r="W109" i="117"/>
  <c r="O109" i="117"/>
  <c r="J109" i="117"/>
  <c r="BI109" i="117"/>
  <c r="AS109" i="117"/>
  <c r="AK109" i="117"/>
  <c r="AC109" i="117"/>
  <c r="U109" i="117"/>
  <c r="N109" i="117"/>
  <c r="BE109" i="117"/>
  <c r="AQ109" i="117"/>
  <c r="AI109" i="117"/>
  <c r="AA109" i="117"/>
  <c r="S109" i="117"/>
  <c r="M109" i="117"/>
  <c r="AG109" i="117"/>
  <c r="Y109" i="117"/>
  <c r="BA109" i="117"/>
  <c r="Q109" i="117"/>
  <c r="BJ93" i="117"/>
  <c r="BF93" i="117"/>
  <c r="BB93" i="117"/>
  <c r="AX93" i="117"/>
  <c r="AT93" i="117"/>
  <c r="AP93" i="117"/>
  <c r="AL93" i="117"/>
  <c r="AH93" i="117"/>
  <c r="AD93" i="117"/>
  <c r="Z93" i="117"/>
  <c r="V93" i="117"/>
  <c r="R93" i="117"/>
  <c r="N93" i="117"/>
  <c r="J93" i="117"/>
  <c r="AO109" i="117"/>
  <c r="BI93" i="117"/>
  <c r="BE93" i="117"/>
  <c r="BA93" i="117"/>
  <c r="AW93" i="117"/>
  <c r="AS93" i="117"/>
  <c r="AO93" i="117"/>
  <c r="AK93" i="117"/>
  <c r="AG93" i="117"/>
  <c r="AC93" i="117"/>
  <c r="Y93" i="117"/>
  <c r="U93" i="117"/>
  <c r="Q93" i="117"/>
  <c r="M93" i="117"/>
  <c r="K109" i="117"/>
  <c r="BH93" i="117"/>
  <c r="BD93" i="117"/>
  <c r="AZ93" i="117"/>
  <c r="AV93" i="117"/>
  <c r="AR93" i="117"/>
  <c r="AN93" i="117"/>
  <c r="AJ93" i="117"/>
  <c r="AF93" i="117"/>
  <c r="AB93" i="117"/>
  <c r="X93" i="117"/>
  <c r="T93" i="117"/>
  <c r="P93" i="117"/>
  <c r="L93" i="117"/>
  <c r="BC93" i="117"/>
  <c r="AM93" i="117"/>
  <c r="W93" i="117"/>
  <c r="J78" i="117"/>
  <c r="AY93" i="117"/>
  <c r="AI93" i="117"/>
  <c r="S93" i="117"/>
  <c r="AU93" i="117"/>
  <c r="AE93" i="117"/>
  <c r="O93" i="117"/>
  <c r="BG93" i="117"/>
  <c r="AQ93" i="117"/>
  <c r="AA93" i="117"/>
  <c r="K93" i="117"/>
  <c r="J71" i="117"/>
  <c r="R78" i="117"/>
  <c r="R71" i="117"/>
  <c r="V78" i="117"/>
  <c r="V71" i="117"/>
  <c r="Z78" i="117"/>
  <c r="Z71" i="117"/>
  <c r="AD78" i="117"/>
  <c r="AD71" i="117"/>
  <c r="AH78" i="117"/>
  <c r="AH71" i="117"/>
  <c r="AL78" i="117"/>
  <c r="AL71" i="117"/>
  <c r="AP78" i="117"/>
  <c r="AP71" i="117"/>
  <c r="AT78" i="117"/>
  <c r="AT71" i="117"/>
  <c r="AX78" i="117"/>
  <c r="AX71" i="117"/>
  <c r="BD78" i="117"/>
  <c r="BD71" i="117"/>
  <c r="P78" i="117"/>
  <c r="P71" i="117"/>
  <c r="X78" i="117"/>
  <c r="X71" i="117"/>
  <c r="AF78" i="117"/>
  <c r="AF71" i="117"/>
  <c r="AV78" i="117"/>
  <c r="AV71" i="117"/>
  <c r="BC106" i="117"/>
  <c r="AY106" i="117"/>
  <c r="AU106" i="117"/>
  <c r="AQ106" i="117"/>
  <c r="AM106" i="117"/>
  <c r="AI106" i="117"/>
  <c r="AE106" i="117"/>
  <c r="AA106" i="117"/>
  <c r="W106" i="117"/>
  <c r="S106" i="117"/>
  <c r="O106" i="117"/>
  <c r="K106" i="117"/>
  <c r="G106" i="117"/>
  <c r="BB106" i="117"/>
  <c r="AX106" i="117"/>
  <c r="AT106" i="117"/>
  <c r="AP106" i="117"/>
  <c r="AL106" i="117"/>
  <c r="AH106" i="117"/>
  <c r="AD106" i="117"/>
  <c r="Z106" i="117"/>
  <c r="V106" i="117"/>
  <c r="R106" i="117"/>
  <c r="N106" i="117"/>
  <c r="J106" i="117"/>
  <c r="BA106" i="117"/>
  <c r="AW106" i="117"/>
  <c r="AS106" i="117"/>
  <c r="AO106" i="117"/>
  <c r="AK106" i="117"/>
  <c r="AG106" i="117"/>
  <c r="AC106" i="117"/>
  <c r="Y106" i="117"/>
  <c r="U106" i="117"/>
  <c r="Q106" i="117"/>
  <c r="M106" i="117"/>
  <c r="I106" i="117"/>
  <c r="AZ106" i="117"/>
  <c r="AJ106" i="117"/>
  <c r="T106" i="117"/>
  <c r="AV106" i="117"/>
  <c r="AF106" i="117"/>
  <c r="P106" i="117"/>
  <c r="AR106" i="117"/>
  <c r="AB106" i="117"/>
  <c r="L106" i="117"/>
  <c r="H106" i="117"/>
  <c r="BB90" i="117"/>
  <c r="AX90" i="117"/>
  <c r="AT90" i="117"/>
  <c r="AP90" i="117"/>
  <c r="AL90" i="117"/>
  <c r="AH90" i="117"/>
  <c r="AD90" i="117"/>
  <c r="Z90" i="117"/>
  <c r="V90" i="117"/>
  <c r="R90" i="117"/>
  <c r="N90" i="117"/>
  <c r="J90" i="117"/>
  <c r="BD106" i="117"/>
  <c r="BA90" i="117"/>
  <c r="AW90" i="117"/>
  <c r="AS90" i="117"/>
  <c r="AO90" i="117"/>
  <c r="AK90" i="117"/>
  <c r="AG90" i="117"/>
  <c r="AC90" i="117"/>
  <c r="Y90" i="117"/>
  <c r="U90" i="117"/>
  <c r="Q90" i="117"/>
  <c r="M90" i="117"/>
  <c r="I90" i="117"/>
  <c r="AN106" i="117"/>
  <c r="BD90" i="117"/>
  <c r="AZ90" i="117"/>
  <c r="AV90" i="117"/>
  <c r="AR90" i="117"/>
  <c r="AN90" i="117"/>
  <c r="AJ90" i="117"/>
  <c r="AF90" i="117"/>
  <c r="AB90" i="117"/>
  <c r="X90" i="117"/>
  <c r="T90" i="117"/>
  <c r="P90" i="117"/>
  <c r="L90" i="117"/>
  <c r="H90" i="117"/>
  <c r="X106" i="117"/>
  <c r="BC90" i="117"/>
  <c r="AM90" i="117"/>
  <c r="W90" i="117"/>
  <c r="G90" i="117"/>
  <c r="G71" i="117"/>
  <c r="AY90" i="117"/>
  <c r="AI90" i="117"/>
  <c r="S90" i="117"/>
  <c r="AU90" i="117"/>
  <c r="AE90" i="117"/>
  <c r="O90" i="117"/>
  <c r="AA90" i="117"/>
  <c r="K90" i="117"/>
  <c r="G78" i="117"/>
  <c r="AQ90" i="117"/>
  <c r="BG110" i="117"/>
  <c r="BC110" i="117"/>
  <c r="AY110" i="117"/>
  <c r="AU110" i="117"/>
  <c r="AQ110" i="117"/>
  <c r="AM110" i="117"/>
  <c r="AI110" i="117"/>
  <c r="AE110" i="117"/>
  <c r="AA110" i="117"/>
  <c r="W110" i="117"/>
  <c r="S110" i="117"/>
  <c r="O110" i="117"/>
  <c r="K110" i="117"/>
  <c r="BJ110" i="117"/>
  <c r="BF110" i="117"/>
  <c r="BB110" i="117"/>
  <c r="AX110" i="117"/>
  <c r="AT110" i="117"/>
  <c r="AP110" i="117"/>
  <c r="AL110" i="117"/>
  <c r="AH110" i="117"/>
  <c r="AD110" i="117"/>
  <c r="Z110" i="117"/>
  <c r="V110" i="117"/>
  <c r="R110" i="117"/>
  <c r="N110" i="117"/>
  <c r="BI110" i="117"/>
  <c r="BE110" i="117"/>
  <c r="BA110" i="117"/>
  <c r="AW110" i="117"/>
  <c r="AS110" i="117"/>
  <c r="AO110" i="117"/>
  <c r="AK110" i="117"/>
  <c r="AG110" i="117"/>
  <c r="AC110" i="117"/>
  <c r="Y110" i="117"/>
  <c r="U110" i="117"/>
  <c r="Q110" i="117"/>
  <c r="M110" i="117"/>
  <c r="BH110" i="117"/>
  <c r="AR110" i="117"/>
  <c r="AB110" i="117"/>
  <c r="L110" i="117"/>
  <c r="BD110" i="117"/>
  <c r="AN110" i="117"/>
  <c r="X110" i="117"/>
  <c r="AZ110" i="117"/>
  <c r="AJ110" i="117"/>
  <c r="T110" i="117"/>
  <c r="AF110" i="117"/>
  <c r="BI94" i="117"/>
  <c r="BE94" i="117"/>
  <c r="BA94" i="117"/>
  <c r="P110" i="117"/>
  <c r="AV110" i="117"/>
  <c r="BG94" i="117"/>
  <c r="BB94" i="117"/>
  <c r="AW94" i="117"/>
  <c r="AS94" i="117"/>
  <c r="AO94" i="117"/>
  <c r="AK94" i="117"/>
  <c r="AG94" i="117"/>
  <c r="AC94" i="117"/>
  <c r="Y94" i="117"/>
  <c r="U94" i="117"/>
  <c r="Q94" i="117"/>
  <c r="M94" i="117"/>
  <c r="BF94" i="117"/>
  <c r="AZ94" i="117"/>
  <c r="AV94" i="117"/>
  <c r="AR94" i="117"/>
  <c r="AN94" i="117"/>
  <c r="AJ94" i="117"/>
  <c r="AF94" i="117"/>
  <c r="AB94" i="117"/>
  <c r="X94" i="117"/>
  <c r="T94" i="117"/>
  <c r="P94" i="117"/>
  <c r="L94" i="117"/>
  <c r="BJ94" i="117"/>
  <c r="BD94" i="117"/>
  <c r="AY94" i="117"/>
  <c r="AU94" i="117"/>
  <c r="AQ94" i="117"/>
  <c r="AM94" i="117"/>
  <c r="AI94" i="117"/>
  <c r="AE94" i="117"/>
  <c r="AA94" i="117"/>
  <c r="W94" i="117"/>
  <c r="S94" i="117"/>
  <c r="O94" i="117"/>
  <c r="K94" i="117"/>
  <c r="AX94" i="117"/>
  <c r="AH94" i="117"/>
  <c r="R94" i="117"/>
  <c r="K71" i="117"/>
  <c r="AT94" i="117"/>
  <c r="AD94" i="117"/>
  <c r="N94" i="117"/>
  <c r="BH94" i="117"/>
  <c r="AP94" i="117"/>
  <c r="Z94" i="117"/>
  <c r="BC94" i="117"/>
  <c r="K78" i="117"/>
  <c r="AL94" i="117"/>
  <c r="V94" i="117"/>
  <c r="O71" i="117"/>
  <c r="O78" i="117"/>
  <c r="S71" i="117"/>
  <c r="S78" i="117"/>
  <c r="W71" i="117"/>
  <c r="W78" i="117"/>
  <c r="AA71" i="117"/>
  <c r="AA78" i="117"/>
  <c r="AE71" i="117"/>
  <c r="AE78" i="117"/>
  <c r="AI71" i="117"/>
  <c r="AI78" i="117"/>
  <c r="AM71" i="117"/>
  <c r="AM78" i="117"/>
  <c r="AQ71" i="117"/>
  <c r="AQ78" i="117"/>
  <c r="AU71" i="117"/>
  <c r="AU78" i="117"/>
  <c r="AY71" i="117"/>
  <c r="AY78" i="117"/>
  <c r="B28" i="117"/>
  <c r="H13" i="123"/>
  <c r="K13" i="119"/>
  <c r="H13" i="116"/>
  <c r="L13" i="119"/>
  <c r="M13" i="122"/>
  <c r="J18" i="3"/>
  <c r="L13" i="116"/>
  <c r="B14" i="159"/>
  <c r="G13" i="123"/>
  <c r="D13" i="122"/>
  <c r="B13" i="116"/>
  <c r="E13" i="119"/>
  <c r="G13" i="116"/>
  <c r="E13" i="122"/>
  <c r="J16" i="3"/>
  <c r="C13" i="116"/>
  <c r="N13" i="116"/>
  <c r="G13" i="119"/>
  <c r="J15" i="3"/>
  <c r="N13" i="146"/>
  <c r="J13" i="146"/>
  <c r="F13" i="146"/>
  <c r="B13" i="146"/>
  <c r="B15" i="146" s="1"/>
  <c r="K13" i="145"/>
  <c r="G13" i="145"/>
  <c r="C13" i="145"/>
  <c r="M13" i="143"/>
  <c r="I13" i="143"/>
  <c r="E13" i="143"/>
  <c r="N13" i="142"/>
  <c r="J13" i="142"/>
  <c r="F13" i="142"/>
  <c r="B13" i="142"/>
  <c r="L13" i="140"/>
  <c r="H13" i="140"/>
  <c r="D13" i="140"/>
  <c r="M13" i="139"/>
  <c r="I13" i="139"/>
  <c r="E13" i="139"/>
  <c r="K13" i="137"/>
  <c r="G13" i="137"/>
  <c r="C13" i="137"/>
  <c r="L13" i="136"/>
  <c r="H13" i="136"/>
  <c r="D13" i="136"/>
  <c r="D14" i="136" s="1"/>
  <c r="D20" i="136" s="1"/>
  <c r="AO103" i="136" s="1"/>
  <c r="N13" i="134"/>
  <c r="J13" i="134"/>
  <c r="F13" i="134"/>
  <c r="B13" i="134"/>
  <c r="B15" i="134" s="1"/>
  <c r="K13" i="133"/>
  <c r="G13" i="133"/>
  <c r="C13" i="133"/>
  <c r="M13" i="131"/>
  <c r="I13" i="131"/>
  <c r="E13" i="131"/>
  <c r="N13" i="130"/>
  <c r="J13" i="130"/>
  <c r="F13" i="130"/>
  <c r="B13" i="130"/>
  <c r="M13" i="146"/>
  <c r="I13" i="146"/>
  <c r="E13" i="146"/>
  <c r="N13" i="145"/>
  <c r="J13" i="145"/>
  <c r="F13" i="145"/>
  <c r="B13" i="145"/>
  <c r="L13" i="143"/>
  <c r="H13" i="143"/>
  <c r="D13" i="143"/>
  <c r="M13" i="142"/>
  <c r="I13" i="142"/>
  <c r="E13" i="142"/>
  <c r="K13" i="140"/>
  <c r="G13" i="140"/>
  <c r="C13" i="140"/>
  <c r="L13" i="139"/>
  <c r="H13" i="139"/>
  <c r="D13" i="139"/>
  <c r="N13" i="137"/>
  <c r="J13" i="137"/>
  <c r="F13" i="137"/>
  <c r="B13" i="137"/>
  <c r="K13" i="136"/>
  <c r="G13" i="136"/>
  <c r="C13" i="136"/>
  <c r="M13" i="134"/>
  <c r="I13" i="134"/>
  <c r="E13" i="134"/>
  <c r="N13" i="133"/>
  <c r="J13" i="133"/>
  <c r="F13" i="133"/>
  <c r="B13" i="133"/>
  <c r="L13" i="146"/>
  <c r="H13" i="146"/>
  <c r="D13" i="146"/>
  <c r="M13" i="145"/>
  <c r="I13" i="145"/>
  <c r="E13" i="145"/>
  <c r="K13" i="143"/>
  <c r="G13" i="143"/>
  <c r="C13" i="143"/>
  <c r="L13" i="142"/>
  <c r="H13" i="142"/>
  <c r="D13" i="142"/>
  <c r="N13" i="140"/>
  <c r="J13" i="140"/>
  <c r="F13" i="140"/>
  <c r="B13" i="140"/>
  <c r="B15" i="140" s="1"/>
  <c r="K13" i="139"/>
  <c r="G13" i="139"/>
  <c r="C13" i="139"/>
  <c r="M13" i="137"/>
  <c r="I13" i="137"/>
  <c r="E13" i="137"/>
  <c r="N13" i="136"/>
  <c r="J13" i="136"/>
  <c r="F13" i="136"/>
  <c r="B13" i="136"/>
  <c r="L13" i="134"/>
  <c r="H13" i="134"/>
  <c r="D13" i="134"/>
  <c r="M13" i="133"/>
  <c r="I13" i="133"/>
  <c r="E13" i="133"/>
  <c r="K13" i="146"/>
  <c r="G13" i="146"/>
  <c r="C13" i="146"/>
  <c r="L13" i="145"/>
  <c r="H13" i="145"/>
  <c r="D13" i="145"/>
  <c r="N13" i="143"/>
  <c r="J13" i="143"/>
  <c r="F13" i="143"/>
  <c r="B13" i="143"/>
  <c r="K13" i="142"/>
  <c r="G13" i="142"/>
  <c r="C13" i="142"/>
  <c r="M13" i="140"/>
  <c r="I13" i="140"/>
  <c r="E13" i="140"/>
  <c r="N13" i="139"/>
  <c r="J13" i="139"/>
  <c r="F13" i="139"/>
  <c r="B13" i="139"/>
  <c r="L13" i="137"/>
  <c r="H13" i="137"/>
  <c r="D13" i="137"/>
  <c r="M13" i="136"/>
  <c r="I13" i="136"/>
  <c r="E13" i="136"/>
  <c r="K13" i="134"/>
  <c r="G13" i="134"/>
  <c r="C13" i="134"/>
  <c r="D14" i="134" s="1"/>
  <c r="L13" i="133"/>
  <c r="H13" i="133"/>
  <c r="D13" i="133"/>
  <c r="N13" i="131"/>
  <c r="J13" i="131"/>
  <c r="F13" i="131"/>
  <c r="B13" i="131"/>
  <c r="K13" i="130"/>
  <c r="H13" i="131"/>
  <c r="M13" i="130"/>
  <c r="K13" i="129"/>
  <c r="G13" i="129"/>
  <c r="C13" i="129"/>
  <c r="H13" i="128"/>
  <c r="N13" i="126"/>
  <c r="F13" i="126"/>
  <c r="K13" i="125"/>
  <c r="I13" i="123"/>
  <c r="N13" i="122"/>
  <c r="B13" i="122"/>
  <c r="B15" i="122" s="1"/>
  <c r="C11" i="122" s="1"/>
  <c r="M13" i="119"/>
  <c r="G13" i="131"/>
  <c r="L13" i="130"/>
  <c r="E13" i="130"/>
  <c r="N13" i="129"/>
  <c r="J13" i="129"/>
  <c r="F13" i="129"/>
  <c r="B13" i="129"/>
  <c r="B15" i="129" s="1"/>
  <c r="K13" i="128"/>
  <c r="G13" i="128"/>
  <c r="C13" i="128"/>
  <c r="M13" i="126"/>
  <c r="I13" i="126"/>
  <c r="E13" i="126"/>
  <c r="N13" i="125"/>
  <c r="J13" i="125"/>
  <c r="F13" i="125"/>
  <c r="B13" i="125"/>
  <c r="B15" i="125" s="1"/>
  <c r="B16" i="125" s="1"/>
  <c r="L13" i="123"/>
  <c r="L13" i="131"/>
  <c r="D13" i="131"/>
  <c r="I13" i="130"/>
  <c r="D13" i="130"/>
  <c r="M13" i="129"/>
  <c r="I13" i="129"/>
  <c r="E13" i="129"/>
  <c r="N13" i="128"/>
  <c r="J13" i="128"/>
  <c r="F13" i="128"/>
  <c r="B13" i="128"/>
  <c r="L13" i="126"/>
  <c r="H13" i="126"/>
  <c r="D13" i="126"/>
  <c r="M13" i="125"/>
  <c r="I13" i="125"/>
  <c r="E13" i="125"/>
  <c r="K13" i="131"/>
  <c r="C13" i="131"/>
  <c r="H13" i="130"/>
  <c r="C13" i="130"/>
  <c r="L13" i="129"/>
  <c r="H13" i="129"/>
  <c r="D13" i="129"/>
  <c r="M13" i="128"/>
  <c r="I13" i="128"/>
  <c r="E13" i="128"/>
  <c r="K13" i="126"/>
  <c r="G13" i="126"/>
  <c r="C13" i="126"/>
  <c r="L13" i="125"/>
  <c r="H13" i="125"/>
  <c r="D13" i="125"/>
  <c r="N13" i="123"/>
  <c r="J13" i="123"/>
  <c r="F13" i="123"/>
  <c r="B13" i="123"/>
  <c r="B15" i="123" s="1"/>
  <c r="B16" i="123" s="1"/>
  <c r="K13" i="122"/>
  <c r="G13" i="122"/>
  <c r="C13" i="122"/>
  <c r="N13" i="119"/>
  <c r="J13" i="119"/>
  <c r="F13" i="119"/>
  <c r="B13" i="119"/>
  <c r="B15" i="119" s="1"/>
  <c r="B16" i="119" s="1"/>
  <c r="M13" i="116"/>
  <c r="I13" i="116"/>
  <c r="E13" i="116"/>
  <c r="G13" i="130"/>
  <c r="L13" i="128"/>
  <c r="D13" i="128"/>
  <c r="J13" i="126"/>
  <c r="B13" i="126"/>
  <c r="B15" i="126" s="1"/>
  <c r="B16" i="126" s="1"/>
  <c r="G13" i="125"/>
  <c r="C13" i="125"/>
  <c r="M13" i="123"/>
  <c r="E13" i="123"/>
  <c r="J13" i="122"/>
  <c r="F13" i="122"/>
  <c r="J13" i="116"/>
  <c r="C13" i="119"/>
  <c r="H13" i="119"/>
  <c r="H13" i="122"/>
  <c r="C13" i="123"/>
  <c r="K13" i="123"/>
  <c r="B14" i="149"/>
  <c r="F13" i="116"/>
  <c r="K13" i="116"/>
  <c r="I13" i="119"/>
  <c r="I13" i="122"/>
  <c r="D13" i="123"/>
  <c r="BH105" i="116"/>
  <c r="BD105" i="116"/>
  <c r="AZ105" i="116"/>
  <c r="AV105" i="116"/>
  <c r="AR105" i="116"/>
  <c r="AN105" i="116"/>
  <c r="AJ105" i="116"/>
  <c r="AF105" i="116"/>
  <c r="AB105" i="116"/>
  <c r="X105" i="116"/>
  <c r="T105" i="116"/>
  <c r="P105" i="116"/>
  <c r="L105" i="116"/>
  <c r="H105" i="116"/>
  <c r="BG105" i="116"/>
  <c r="BC105" i="116"/>
  <c r="AY105" i="116"/>
  <c r="AU105" i="116"/>
  <c r="AQ105" i="116"/>
  <c r="AM105" i="116"/>
  <c r="AI105" i="116"/>
  <c r="AE105" i="116"/>
  <c r="AA105" i="116"/>
  <c r="W105" i="116"/>
  <c r="S105" i="116"/>
  <c r="O105" i="116"/>
  <c r="K105" i="116"/>
  <c r="G105" i="116"/>
  <c r="BI105" i="116"/>
  <c r="BE105" i="116"/>
  <c r="BA105" i="116"/>
  <c r="AW105" i="116"/>
  <c r="AS105" i="116"/>
  <c r="AO105" i="116"/>
  <c r="AK105" i="116"/>
  <c r="AG105" i="116"/>
  <c r="AC105" i="116"/>
  <c r="Y105" i="116"/>
  <c r="U105" i="116"/>
  <c r="Q105" i="116"/>
  <c r="M105" i="116"/>
  <c r="I105" i="116"/>
  <c r="AX105" i="116"/>
  <c r="AH105" i="116"/>
  <c r="R105" i="116"/>
  <c r="BJ105" i="116"/>
  <c r="AT105" i="116"/>
  <c r="AD105" i="116"/>
  <c r="N105" i="116"/>
  <c r="BF105" i="116"/>
  <c r="AP105" i="116"/>
  <c r="Z105" i="116"/>
  <c r="J105" i="116"/>
  <c r="BB105" i="116"/>
  <c r="AL105" i="116"/>
  <c r="V105" i="116"/>
  <c r="F105" i="116"/>
  <c r="BI89" i="116"/>
  <c r="BE89" i="116"/>
  <c r="BA89" i="116"/>
  <c r="AW89" i="116"/>
  <c r="AS89" i="116"/>
  <c r="AO89" i="116"/>
  <c r="AK89" i="116"/>
  <c r="AG89" i="116"/>
  <c r="AC89" i="116"/>
  <c r="Y89" i="116"/>
  <c r="U89" i="116"/>
  <c r="Q89" i="116"/>
  <c r="M89" i="116"/>
  <c r="I89" i="116"/>
  <c r="BH89" i="116"/>
  <c r="BD89" i="116"/>
  <c r="AZ89" i="116"/>
  <c r="AV89" i="116"/>
  <c r="AR89" i="116"/>
  <c r="AN89" i="116"/>
  <c r="AJ89" i="116"/>
  <c r="AF89" i="116"/>
  <c r="AB89" i="116"/>
  <c r="X89" i="116"/>
  <c r="T89" i="116"/>
  <c r="P89" i="116"/>
  <c r="L89" i="116"/>
  <c r="H89" i="116"/>
  <c r="BF89" i="116"/>
  <c r="AX89" i="116"/>
  <c r="AP89" i="116"/>
  <c r="AH89" i="116"/>
  <c r="Z89" i="116"/>
  <c r="R89" i="116"/>
  <c r="J89" i="116"/>
  <c r="F78" i="116"/>
  <c r="BC89" i="116"/>
  <c r="AU89" i="116"/>
  <c r="AM89" i="116"/>
  <c r="AE89" i="116"/>
  <c r="W89" i="116"/>
  <c r="O89" i="116"/>
  <c r="G89" i="116"/>
  <c r="BJ89" i="116"/>
  <c r="BB89" i="116"/>
  <c r="AT89" i="116"/>
  <c r="AL89" i="116"/>
  <c r="AD89" i="116"/>
  <c r="V89" i="116"/>
  <c r="N89" i="116"/>
  <c r="F89" i="116"/>
  <c r="AY89" i="116"/>
  <c r="S89" i="116"/>
  <c r="AQ89" i="116"/>
  <c r="K89" i="116"/>
  <c r="BG89" i="116"/>
  <c r="AA89" i="116"/>
  <c r="F71" i="116"/>
  <c r="AI89" i="116"/>
  <c r="Q15" i="116"/>
  <c r="R11" i="116" s="1"/>
  <c r="Q16" i="116"/>
  <c r="AX103" i="116"/>
  <c r="AT103" i="116"/>
  <c r="AP103" i="116"/>
  <c r="AL103" i="116"/>
  <c r="AH103" i="116"/>
  <c r="AD103" i="116"/>
  <c r="Z103" i="116"/>
  <c r="V103" i="116"/>
  <c r="R103" i="116"/>
  <c r="N103" i="116"/>
  <c r="J103" i="116"/>
  <c r="F103" i="116"/>
  <c r="BA103" i="116"/>
  <c r="AW103" i="116"/>
  <c r="AS103" i="116"/>
  <c r="AO103" i="116"/>
  <c r="AK103" i="116"/>
  <c r="AG103" i="116"/>
  <c r="AC103" i="116"/>
  <c r="Y103" i="116"/>
  <c r="U103" i="116"/>
  <c r="Q103" i="116"/>
  <c r="M103" i="116"/>
  <c r="I103" i="116"/>
  <c r="E103" i="116"/>
  <c r="AZ103" i="116"/>
  <c r="AV103" i="116"/>
  <c r="AR103" i="116"/>
  <c r="AN103" i="116"/>
  <c r="AJ103" i="116"/>
  <c r="AF103" i="116"/>
  <c r="AB103" i="116"/>
  <c r="X103" i="116"/>
  <c r="T103" i="116"/>
  <c r="P103" i="116"/>
  <c r="L103" i="116"/>
  <c r="H103" i="116"/>
  <c r="D103" i="116"/>
  <c r="BO103" i="116"/>
  <c r="AY103" i="116"/>
  <c r="AU103" i="116"/>
  <c r="AQ103" i="116"/>
  <c r="AM103" i="116"/>
  <c r="AI103" i="116"/>
  <c r="AE103" i="116"/>
  <c r="AA103" i="116"/>
  <c r="W103" i="116"/>
  <c r="S103" i="116"/>
  <c r="O103" i="116"/>
  <c r="K103" i="116"/>
  <c r="G103" i="116"/>
  <c r="AX87" i="116"/>
  <c r="AT87" i="116"/>
  <c r="AP87" i="116"/>
  <c r="AL87" i="116"/>
  <c r="AH87" i="116"/>
  <c r="AD87" i="116"/>
  <c r="Z87" i="116"/>
  <c r="V87" i="116"/>
  <c r="R87" i="116"/>
  <c r="N87" i="116"/>
  <c r="J87" i="116"/>
  <c r="F87" i="116"/>
  <c r="BA87" i="116"/>
  <c r="AW87" i="116"/>
  <c r="AS87" i="116"/>
  <c r="AO87" i="116"/>
  <c r="AK87" i="116"/>
  <c r="AG87" i="116"/>
  <c r="AC87" i="116"/>
  <c r="Y87" i="116"/>
  <c r="U87" i="116"/>
  <c r="Q87" i="116"/>
  <c r="M87" i="116"/>
  <c r="I87" i="116"/>
  <c r="E87" i="116"/>
  <c r="AU87" i="116"/>
  <c r="AM87" i="116"/>
  <c r="AE87" i="116"/>
  <c r="W87" i="116"/>
  <c r="O87" i="116"/>
  <c r="G87" i="116"/>
  <c r="AZ87" i="116"/>
  <c r="AR87" i="116"/>
  <c r="AJ87" i="116"/>
  <c r="AB87" i="116"/>
  <c r="T87" i="116"/>
  <c r="L87" i="116"/>
  <c r="D87" i="116"/>
  <c r="AY87" i="116"/>
  <c r="AQ87" i="116"/>
  <c r="AI87" i="116"/>
  <c r="AA87" i="116"/>
  <c r="S87" i="116"/>
  <c r="K87" i="116"/>
  <c r="D78" i="116"/>
  <c r="AF87" i="116"/>
  <c r="D71" i="116"/>
  <c r="X87" i="116"/>
  <c r="AN87" i="116"/>
  <c r="H87" i="116"/>
  <c r="AV87" i="116"/>
  <c r="P87" i="116"/>
  <c r="BA20" i="116"/>
  <c r="BN20" i="116"/>
  <c r="BG109" i="116"/>
  <c r="BC109" i="116"/>
  <c r="AY109" i="116"/>
  <c r="AU109" i="116"/>
  <c r="AQ109" i="116"/>
  <c r="AM109" i="116"/>
  <c r="AI109" i="116"/>
  <c r="AE109" i="116"/>
  <c r="AA109" i="116"/>
  <c r="W109" i="116"/>
  <c r="S109" i="116"/>
  <c r="O109" i="116"/>
  <c r="K109" i="116"/>
  <c r="BJ109" i="116"/>
  <c r="BF109" i="116"/>
  <c r="BB109" i="116"/>
  <c r="AX109" i="116"/>
  <c r="AT109" i="116"/>
  <c r="AP109" i="116"/>
  <c r="AL109" i="116"/>
  <c r="AH109" i="116"/>
  <c r="AD109" i="116"/>
  <c r="Z109" i="116"/>
  <c r="V109" i="116"/>
  <c r="R109" i="116"/>
  <c r="N109" i="116"/>
  <c r="BI109" i="116"/>
  <c r="BE109" i="116"/>
  <c r="BA109" i="116"/>
  <c r="AW109" i="116"/>
  <c r="AS109" i="116"/>
  <c r="AO109" i="116"/>
  <c r="AK109" i="116"/>
  <c r="AG109" i="116"/>
  <c r="AC109" i="116"/>
  <c r="Y109" i="116"/>
  <c r="U109" i="116"/>
  <c r="Q109" i="116"/>
  <c r="M109" i="116"/>
  <c r="AZ109" i="116"/>
  <c r="AJ109" i="116"/>
  <c r="T109" i="116"/>
  <c r="AV109" i="116"/>
  <c r="AF109" i="116"/>
  <c r="P109" i="116"/>
  <c r="BD109" i="116"/>
  <c r="AN109" i="116"/>
  <c r="X109" i="116"/>
  <c r="J109" i="116"/>
  <c r="AB109" i="116"/>
  <c r="L109" i="116"/>
  <c r="BH109" i="116"/>
  <c r="AR109" i="116"/>
  <c r="BH93" i="116"/>
  <c r="BD93" i="116"/>
  <c r="AZ93" i="116"/>
  <c r="AV93" i="116"/>
  <c r="AR93" i="116"/>
  <c r="AN93" i="116"/>
  <c r="AJ93" i="116"/>
  <c r="AF93" i="116"/>
  <c r="AB93" i="116"/>
  <c r="X93" i="116"/>
  <c r="T93" i="116"/>
  <c r="P93" i="116"/>
  <c r="L93" i="116"/>
  <c r="BG93" i="116"/>
  <c r="BC93" i="116"/>
  <c r="AY93" i="116"/>
  <c r="AU93" i="116"/>
  <c r="AQ93" i="116"/>
  <c r="AM93" i="116"/>
  <c r="AI93" i="116"/>
  <c r="AE93" i="116"/>
  <c r="AA93" i="116"/>
  <c r="W93" i="116"/>
  <c r="S93" i="116"/>
  <c r="O93" i="116"/>
  <c r="K93" i="116"/>
  <c r="BE93" i="116"/>
  <c r="AW93" i="116"/>
  <c r="AO93" i="116"/>
  <c r="AG93" i="116"/>
  <c r="Y93" i="116"/>
  <c r="Q93" i="116"/>
  <c r="J78" i="116"/>
  <c r="BJ93" i="116"/>
  <c r="BB93" i="116"/>
  <c r="AT93" i="116"/>
  <c r="AL93" i="116"/>
  <c r="AD93" i="116"/>
  <c r="V93" i="116"/>
  <c r="N93" i="116"/>
  <c r="BI93" i="116"/>
  <c r="BA93" i="116"/>
  <c r="AS93" i="116"/>
  <c r="AK93" i="116"/>
  <c r="AC93" i="116"/>
  <c r="U93" i="116"/>
  <c r="M93" i="116"/>
  <c r="BF93" i="116"/>
  <c r="Z93" i="116"/>
  <c r="AX93" i="116"/>
  <c r="R93" i="116"/>
  <c r="AH93" i="116"/>
  <c r="J93" i="116"/>
  <c r="J71" i="116"/>
  <c r="AP93" i="116"/>
  <c r="V78" i="116"/>
  <c r="V71" i="116"/>
  <c r="AL78" i="116"/>
  <c r="AL71" i="116"/>
  <c r="BC106" i="116"/>
  <c r="AY106" i="116"/>
  <c r="AU106" i="116"/>
  <c r="AQ106" i="116"/>
  <c r="AM106" i="116"/>
  <c r="AI106" i="116"/>
  <c r="AE106" i="116"/>
  <c r="AA106" i="116"/>
  <c r="W106" i="116"/>
  <c r="S106" i="116"/>
  <c r="O106" i="116"/>
  <c r="K106" i="116"/>
  <c r="G106" i="116"/>
  <c r="BO106" i="116"/>
  <c r="BB106" i="116"/>
  <c r="AX106" i="116"/>
  <c r="AT106" i="116"/>
  <c r="AP106" i="116"/>
  <c r="AL106" i="116"/>
  <c r="AH106" i="116"/>
  <c r="AD106" i="116"/>
  <c r="Z106" i="116"/>
  <c r="V106" i="116"/>
  <c r="R106" i="116"/>
  <c r="N106" i="116"/>
  <c r="J106" i="116"/>
  <c r="BD106" i="116"/>
  <c r="AZ106" i="116"/>
  <c r="AV106" i="116"/>
  <c r="AR106" i="116"/>
  <c r="AN106" i="116"/>
  <c r="AJ106" i="116"/>
  <c r="AF106" i="116"/>
  <c r="AB106" i="116"/>
  <c r="X106" i="116"/>
  <c r="T106" i="116"/>
  <c r="P106" i="116"/>
  <c r="L106" i="116"/>
  <c r="H106" i="116"/>
  <c r="AO106" i="116"/>
  <c r="Y106" i="116"/>
  <c r="I106" i="116"/>
  <c r="BA106" i="116"/>
  <c r="AK106" i="116"/>
  <c r="U106" i="116"/>
  <c r="AW106" i="116"/>
  <c r="AG106" i="116"/>
  <c r="Q106" i="116"/>
  <c r="AS106" i="116"/>
  <c r="AC106" i="116"/>
  <c r="M106" i="116"/>
  <c r="BD90" i="116"/>
  <c r="AZ90" i="116"/>
  <c r="AV90" i="116"/>
  <c r="AR90" i="116"/>
  <c r="AN90" i="116"/>
  <c r="AJ90" i="116"/>
  <c r="AF90" i="116"/>
  <c r="AB90" i="116"/>
  <c r="X90" i="116"/>
  <c r="T90" i="116"/>
  <c r="P90" i="116"/>
  <c r="L90" i="116"/>
  <c r="H90" i="116"/>
  <c r="BC90" i="116"/>
  <c r="AY90" i="116"/>
  <c r="AU90" i="116"/>
  <c r="AQ90" i="116"/>
  <c r="AM90" i="116"/>
  <c r="AI90" i="116"/>
  <c r="AE90" i="116"/>
  <c r="AA90" i="116"/>
  <c r="W90" i="116"/>
  <c r="S90" i="116"/>
  <c r="O90" i="116"/>
  <c r="K90" i="116"/>
  <c r="G90" i="116"/>
  <c r="AW90" i="116"/>
  <c r="AO90" i="116"/>
  <c r="AG90" i="116"/>
  <c r="Y90" i="116"/>
  <c r="Q90" i="116"/>
  <c r="I90" i="116"/>
  <c r="BB90" i="116"/>
  <c r="AT90" i="116"/>
  <c r="AL90" i="116"/>
  <c r="AD90" i="116"/>
  <c r="V90" i="116"/>
  <c r="N90" i="116"/>
  <c r="BA90" i="116"/>
  <c r="AS90" i="116"/>
  <c r="AK90" i="116"/>
  <c r="AC90" i="116"/>
  <c r="U90" i="116"/>
  <c r="M90" i="116"/>
  <c r="Z90" i="116"/>
  <c r="AX90" i="116"/>
  <c r="R90" i="116"/>
  <c r="G78" i="116"/>
  <c r="AH90" i="116"/>
  <c r="AP90" i="116"/>
  <c r="J90" i="116"/>
  <c r="G71" i="116"/>
  <c r="BD20" i="116"/>
  <c r="P16" i="116"/>
  <c r="BG101" i="116"/>
  <c r="BC101" i="116"/>
  <c r="AY101" i="116"/>
  <c r="AU101" i="116"/>
  <c r="AQ101" i="116"/>
  <c r="AM101" i="116"/>
  <c r="AI101" i="116"/>
  <c r="AE101" i="116"/>
  <c r="AA101" i="116"/>
  <c r="W101" i="116"/>
  <c r="S101" i="116"/>
  <c r="O101" i="116"/>
  <c r="K101" i="116"/>
  <c r="G101" i="116"/>
  <c r="C101" i="116"/>
  <c r="BJ101" i="116"/>
  <c r="BF101" i="116"/>
  <c r="BB101" i="116"/>
  <c r="AX101" i="116"/>
  <c r="AT101" i="116"/>
  <c r="AP101" i="116"/>
  <c r="AL101" i="116"/>
  <c r="AH101" i="116"/>
  <c r="AD101" i="116"/>
  <c r="Z101" i="116"/>
  <c r="V101" i="116"/>
  <c r="R101" i="116"/>
  <c r="N101" i="116"/>
  <c r="J101" i="116"/>
  <c r="F101" i="116"/>
  <c r="B101" i="116"/>
  <c r="BI101" i="116"/>
  <c r="BE101" i="116"/>
  <c r="BA101" i="116"/>
  <c r="AW101" i="116"/>
  <c r="AS101" i="116"/>
  <c r="AO101" i="116"/>
  <c r="AK101" i="116"/>
  <c r="AG101" i="116"/>
  <c r="AC101" i="116"/>
  <c r="Y101" i="116"/>
  <c r="U101" i="116"/>
  <c r="Q101" i="116"/>
  <c r="M101" i="116"/>
  <c r="I101" i="116"/>
  <c r="E101" i="116"/>
  <c r="AZ101" i="116"/>
  <c r="AJ101" i="116"/>
  <c r="T101" i="116"/>
  <c r="D101" i="116"/>
  <c r="AV101" i="116"/>
  <c r="AF101" i="116"/>
  <c r="P101" i="116"/>
  <c r="BH101" i="116"/>
  <c r="AB101" i="116"/>
  <c r="BG85" i="116"/>
  <c r="BC85" i="116"/>
  <c r="AY85" i="116"/>
  <c r="AU85" i="116"/>
  <c r="AQ85" i="116"/>
  <c r="AM85" i="116"/>
  <c r="AI85" i="116"/>
  <c r="AE85" i="116"/>
  <c r="AA85" i="116"/>
  <c r="W85" i="116"/>
  <c r="S85" i="116"/>
  <c r="O85" i="116"/>
  <c r="K85" i="116"/>
  <c r="G85" i="116"/>
  <c r="C85" i="116"/>
  <c r="B78" i="116"/>
  <c r="BD101" i="116"/>
  <c r="X101" i="116"/>
  <c r="BJ85" i="116"/>
  <c r="BF85" i="116"/>
  <c r="BB85" i="116"/>
  <c r="AX85" i="116"/>
  <c r="AT85" i="116"/>
  <c r="AP85" i="116"/>
  <c r="AL85" i="116"/>
  <c r="AH85" i="116"/>
  <c r="AD85" i="116"/>
  <c r="Z85" i="116"/>
  <c r="V85" i="116"/>
  <c r="R85" i="116"/>
  <c r="N85" i="116"/>
  <c r="J85" i="116"/>
  <c r="F85" i="116"/>
  <c r="B85" i="116"/>
  <c r="AR101" i="116"/>
  <c r="L101" i="116"/>
  <c r="BI85" i="116"/>
  <c r="BE85" i="116"/>
  <c r="BA85" i="116"/>
  <c r="AW85" i="116"/>
  <c r="AS85" i="116"/>
  <c r="AO85" i="116"/>
  <c r="AK85" i="116"/>
  <c r="AG85" i="116"/>
  <c r="AC85" i="116"/>
  <c r="Y85" i="116"/>
  <c r="U85" i="116"/>
  <c r="Q85" i="116"/>
  <c r="M85" i="116"/>
  <c r="I85" i="116"/>
  <c r="E85" i="116"/>
  <c r="AN101" i="116"/>
  <c r="BD85" i="116"/>
  <c r="AN85" i="116"/>
  <c r="X85" i="116"/>
  <c r="H85" i="116"/>
  <c r="H101" i="116"/>
  <c r="AZ85" i="116"/>
  <c r="AJ85" i="116"/>
  <c r="T85" i="116"/>
  <c r="D85" i="116"/>
  <c r="BH85" i="116"/>
  <c r="AR85" i="116"/>
  <c r="AB85" i="116"/>
  <c r="L85" i="116"/>
  <c r="P85" i="116"/>
  <c r="AV85" i="116"/>
  <c r="B71" i="116"/>
  <c r="AF85" i="116"/>
  <c r="B21" i="116"/>
  <c r="BG104" i="116"/>
  <c r="BC104" i="116"/>
  <c r="AY104" i="116"/>
  <c r="AU104" i="116"/>
  <c r="AQ104" i="116"/>
  <c r="AM104" i="116"/>
  <c r="AI104" i="116"/>
  <c r="AE104" i="116"/>
  <c r="AA104" i="116"/>
  <c r="BJ104" i="116"/>
  <c r="BF104" i="116"/>
  <c r="BB104" i="116"/>
  <c r="AX104" i="116"/>
  <c r="AT104" i="116"/>
  <c r="AP104" i="116"/>
  <c r="AL104" i="116"/>
  <c r="AH104" i="116"/>
  <c r="AD104" i="116"/>
  <c r="Z104" i="116"/>
  <c r="V104" i="116"/>
  <c r="BD104" i="116"/>
  <c r="AV104" i="116"/>
  <c r="AN104" i="116"/>
  <c r="AF104" i="116"/>
  <c r="X104" i="116"/>
  <c r="S104" i="116"/>
  <c r="O104" i="116"/>
  <c r="K104" i="116"/>
  <c r="G104" i="116"/>
  <c r="BI104" i="116"/>
  <c r="BA104" i="116"/>
  <c r="AS104" i="116"/>
  <c r="AK104" i="116"/>
  <c r="AC104" i="116"/>
  <c r="W104" i="116"/>
  <c r="R104" i="116"/>
  <c r="N104" i="116"/>
  <c r="J104" i="116"/>
  <c r="F104" i="116"/>
  <c r="BH104" i="116"/>
  <c r="AZ104" i="116"/>
  <c r="AR104" i="116"/>
  <c r="AJ104" i="116"/>
  <c r="AB104" i="116"/>
  <c r="U104" i="116"/>
  <c r="Q104" i="116"/>
  <c r="M104" i="116"/>
  <c r="I104" i="116"/>
  <c r="E104" i="116"/>
  <c r="BE104" i="116"/>
  <c r="AW104" i="116"/>
  <c r="AO104" i="116"/>
  <c r="AG104" i="116"/>
  <c r="Y104" i="116"/>
  <c r="T104" i="116"/>
  <c r="P104" i="116"/>
  <c r="L104" i="116"/>
  <c r="H104" i="116"/>
  <c r="BG88" i="116"/>
  <c r="BC88" i="116"/>
  <c r="AY88" i="116"/>
  <c r="AU88" i="116"/>
  <c r="AQ88" i="116"/>
  <c r="AM88" i="116"/>
  <c r="AI88" i="116"/>
  <c r="AE88" i="116"/>
  <c r="AA88" i="116"/>
  <c r="W88" i="116"/>
  <c r="S88" i="116"/>
  <c r="O88" i="116"/>
  <c r="K88" i="116"/>
  <c r="G88" i="116"/>
  <c r="BJ88" i="116"/>
  <c r="BF88" i="116"/>
  <c r="BB88" i="116"/>
  <c r="AX88" i="116"/>
  <c r="AT88" i="116"/>
  <c r="AP88" i="116"/>
  <c r="AL88" i="116"/>
  <c r="AH88" i="116"/>
  <c r="AD88" i="116"/>
  <c r="Z88" i="116"/>
  <c r="V88" i="116"/>
  <c r="R88" i="116"/>
  <c r="N88" i="116"/>
  <c r="J88" i="116"/>
  <c r="F88" i="116"/>
  <c r="BH88" i="116"/>
  <c r="AZ88" i="116"/>
  <c r="AR88" i="116"/>
  <c r="AJ88" i="116"/>
  <c r="AB88" i="116"/>
  <c r="T88" i="116"/>
  <c r="L88" i="116"/>
  <c r="BE88" i="116"/>
  <c r="AW88" i="116"/>
  <c r="AO88" i="116"/>
  <c r="AG88" i="116"/>
  <c r="Y88" i="116"/>
  <c r="Q88" i="116"/>
  <c r="I88" i="116"/>
  <c r="E78" i="116"/>
  <c r="BD88" i="116"/>
  <c r="AV88" i="116"/>
  <c r="AN88" i="116"/>
  <c r="AF88" i="116"/>
  <c r="X88" i="116"/>
  <c r="P88" i="116"/>
  <c r="H88" i="116"/>
  <c r="AS88" i="116"/>
  <c r="M88" i="116"/>
  <c r="AK88" i="116"/>
  <c r="E88" i="116"/>
  <c r="BA88" i="116"/>
  <c r="U88" i="116"/>
  <c r="E71" i="116"/>
  <c r="AC88" i="116"/>
  <c r="BI88" i="116"/>
  <c r="R78" i="116"/>
  <c r="R71" i="116"/>
  <c r="AD78" i="116"/>
  <c r="AD71" i="116"/>
  <c r="BH107" i="116"/>
  <c r="BD107" i="116"/>
  <c r="AZ107" i="116"/>
  <c r="AV107" i="116"/>
  <c r="AR107" i="116"/>
  <c r="AN107" i="116"/>
  <c r="AJ107" i="116"/>
  <c r="AF107" i="116"/>
  <c r="AB107" i="116"/>
  <c r="X107" i="116"/>
  <c r="T107" i="116"/>
  <c r="P107" i="116"/>
  <c r="L107" i="116"/>
  <c r="H107" i="116"/>
  <c r="BG107" i="116"/>
  <c r="BC107" i="116"/>
  <c r="AY107" i="116"/>
  <c r="AU107" i="116"/>
  <c r="AQ107" i="116"/>
  <c r="AM107" i="116"/>
  <c r="AI107" i="116"/>
  <c r="AE107" i="116"/>
  <c r="AA107" i="116"/>
  <c r="W107" i="116"/>
  <c r="S107" i="116"/>
  <c r="O107" i="116"/>
  <c r="K107" i="116"/>
  <c r="BI107" i="116"/>
  <c r="BE107" i="116"/>
  <c r="BA107" i="116"/>
  <c r="AW107" i="116"/>
  <c r="AS107" i="116"/>
  <c r="AO107" i="116"/>
  <c r="AK107" i="116"/>
  <c r="AG107" i="116"/>
  <c r="AC107" i="116"/>
  <c r="Y107" i="116"/>
  <c r="U107" i="116"/>
  <c r="Q107" i="116"/>
  <c r="M107" i="116"/>
  <c r="I107" i="116"/>
  <c r="BB107" i="116"/>
  <c r="AL107" i="116"/>
  <c r="V107" i="116"/>
  <c r="AX107" i="116"/>
  <c r="AH107" i="116"/>
  <c r="R107" i="116"/>
  <c r="BJ107" i="116"/>
  <c r="AT107" i="116"/>
  <c r="AD107" i="116"/>
  <c r="N107" i="116"/>
  <c r="BF107" i="116"/>
  <c r="AP107" i="116"/>
  <c r="Z107" i="116"/>
  <c r="J107" i="116"/>
  <c r="BI91" i="116"/>
  <c r="BE91" i="116"/>
  <c r="BA91" i="116"/>
  <c r="AW91" i="116"/>
  <c r="AS91" i="116"/>
  <c r="AO91" i="116"/>
  <c r="AK91" i="116"/>
  <c r="AG91" i="116"/>
  <c r="AC91" i="116"/>
  <c r="Y91" i="116"/>
  <c r="U91" i="116"/>
  <c r="Q91" i="116"/>
  <c r="M91" i="116"/>
  <c r="I91" i="116"/>
  <c r="BH91" i="116"/>
  <c r="BD91" i="116"/>
  <c r="AZ91" i="116"/>
  <c r="AV91" i="116"/>
  <c r="AR91" i="116"/>
  <c r="AN91" i="116"/>
  <c r="AJ91" i="116"/>
  <c r="AF91" i="116"/>
  <c r="AB91" i="116"/>
  <c r="X91" i="116"/>
  <c r="T91" i="116"/>
  <c r="P91" i="116"/>
  <c r="L91" i="116"/>
  <c r="H91" i="116"/>
  <c r="BJ91" i="116"/>
  <c r="BB91" i="116"/>
  <c r="AT91" i="116"/>
  <c r="AL91" i="116"/>
  <c r="AD91" i="116"/>
  <c r="V91" i="116"/>
  <c r="N91" i="116"/>
  <c r="BG91" i="116"/>
  <c r="AY91" i="116"/>
  <c r="AQ91" i="116"/>
  <c r="AI91" i="116"/>
  <c r="AA91" i="116"/>
  <c r="S91" i="116"/>
  <c r="K91" i="116"/>
  <c r="BF91" i="116"/>
  <c r="AX91" i="116"/>
  <c r="AP91" i="116"/>
  <c r="AH91" i="116"/>
  <c r="Z91" i="116"/>
  <c r="R91" i="116"/>
  <c r="J91" i="116"/>
  <c r="H78" i="116"/>
  <c r="AM91" i="116"/>
  <c r="H71" i="116"/>
  <c r="AE91" i="116"/>
  <c r="AU91" i="116"/>
  <c r="O91" i="116"/>
  <c r="BC91" i="116"/>
  <c r="W91" i="116"/>
  <c r="BF111" i="116"/>
  <c r="BB111" i="116"/>
  <c r="AX111" i="116"/>
  <c r="AT111" i="116"/>
  <c r="AP111" i="116"/>
  <c r="AL111" i="116"/>
  <c r="AH111" i="116"/>
  <c r="AD111" i="116"/>
  <c r="Z111" i="116"/>
  <c r="V111" i="116"/>
  <c r="R111" i="116"/>
  <c r="N111" i="116"/>
  <c r="BI111" i="116"/>
  <c r="BE111" i="116"/>
  <c r="BA111" i="116"/>
  <c r="AW111" i="116"/>
  <c r="AS111" i="116"/>
  <c r="AO111" i="116"/>
  <c r="AK111" i="116"/>
  <c r="AG111" i="116"/>
  <c r="AC111" i="116"/>
  <c r="Y111" i="116"/>
  <c r="U111" i="116"/>
  <c r="Q111" i="116"/>
  <c r="M111" i="116"/>
  <c r="BH111" i="116"/>
  <c r="BD111" i="116"/>
  <c r="AZ111" i="116"/>
  <c r="AV111" i="116"/>
  <c r="AR111" i="116"/>
  <c r="AN111" i="116"/>
  <c r="AJ111" i="116"/>
  <c r="AF111" i="116"/>
  <c r="AB111" i="116"/>
  <c r="X111" i="116"/>
  <c r="T111" i="116"/>
  <c r="P111" i="116"/>
  <c r="L111" i="116"/>
  <c r="BG111" i="116"/>
  <c r="AQ111" i="116"/>
  <c r="AA111" i="116"/>
  <c r="BC111" i="116"/>
  <c r="AM111" i="116"/>
  <c r="W111" i="116"/>
  <c r="BO111" i="116"/>
  <c r="AU111" i="116"/>
  <c r="AE111" i="116"/>
  <c r="O111" i="116"/>
  <c r="AY111" i="116"/>
  <c r="AI111" i="116"/>
  <c r="S111" i="116"/>
  <c r="BG95" i="116"/>
  <c r="BC95" i="116"/>
  <c r="AY95" i="116"/>
  <c r="AU95" i="116"/>
  <c r="AQ95" i="116"/>
  <c r="AM95" i="116"/>
  <c r="AI95" i="116"/>
  <c r="AE95" i="116"/>
  <c r="AA95" i="116"/>
  <c r="W95" i="116"/>
  <c r="S95" i="116"/>
  <c r="O95" i="116"/>
  <c r="BF95" i="116"/>
  <c r="BB95" i="116"/>
  <c r="AX95" i="116"/>
  <c r="AT95" i="116"/>
  <c r="AP95" i="116"/>
  <c r="AL95" i="116"/>
  <c r="AH95" i="116"/>
  <c r="AD95" i="116"/>
  <c r="Z95" i="116"/>
  <c r="V95" i="116"/>
  <c r="R95" i="116"/>
  <c r="N95" i="116"/>
  <c r="BD95" i="116"/>
  <c r="AV95" i="116"/>
  <c r="AN95" i="116"/>
  <c r="AF95" i="116"/>
  <c r="X95" i="116"/>
  <c r="P95" i="116"/>
  <c r="BI95" i="116"/>
  <c r="BA95" i="116"/>
  <c r="AS95" i="116"/>
  <c r="AK95" i="116"/>
  <c r="AC95" i="116"/>
  <c r="U95" i="116"/>
  <c r="M95" i="116"/>
  <c r="BH95" i="116"/>
  <c r="AZ95" i="116"/>
  <c r="AR95" i="116"/>
  <c r="AJ95" i="116"/>
  <c r="AB95" i="116"/>
  <c r="T95" i="116"/>
  <c r="L95" i="116"/>
  <c r="L78" i="116"/>
  <c r="AW95" i="116"/>
  <c r="Q95" i="116"/>
  <c r="L71" i="116"/>
  <c r="AO95" i="116"/>
  <c r="BE95" i="116"/>
  <c r="Y95" i="116"/>
  <c r="AG95" i="116"/>
  <c r="P78" i="116"/>
  <c r="P71" i="116"/>
  <c r="T78" i="116"/>
  <c r="T71" i="116"/>
  <c r="X78" i="116"/>
  <c r="X71" i="116"/>
  <c r="AB78" i="116"/>
  <c r="AB71" i="116"/>
  <c r="AF78" i="116"/>
  <c r="AF71" i="116"/>
  <c r="AJ78" i="116"/>
  <c r="AJ71" i="116"/>
  <c r="AN78" i="116"/>
  <c r="AN71" i="116"/>
  <c r="AR78" i="116"/>
  <c r="AR71" i="116"/>
  <c r="AV78" i="116"/>
  <c r="AV71" i="116"/>
  <c r="AZ78" i="116"/>
  <c r="AZ71" i="116"/>
  <c r="BH113" i="116"/>
  <c r="BD113" i="116"/>
  <c r="AZ113" i="116"/>
  <c r="AV113" i="116"/>
  <c r="AR113" i="116"/>
  <c r="AN113" i="116"/>
  <c r="AJ113" i="116"/>
  <c r="AF113" i="116"/>
  <c r="AB113" i="116"/>
  <c r="X113" i="116"/>
  <c r="T113" i="116"/>
  <c r="P113" i="116"/>
  <c r="BK113" i="116"/>
  <c r="BG113" i="116"/>
  <c r="BC113" i="116"/>
  <c r="AY113" i="116"/>
  <c r="AU113" i="116"/>
  <c r="AQ113" i="116"/>
  <c r="AM113" i="116"/>
  <c r="AI113" i="116"/>
  <c r="AE113" i="116"/>
  <c r="AA113" i="116"/>
  <c r="W113" i="116"/>
  <c r="S113" i="116"/>
  <c r="O113" i="116"/>
  <c r="BJ113" i="116"/>
  <c r="BF113" i="116"/>
  <c r="BB113" i="116"/>
  <c r="AX113" i="116"/>
  <c r="AT113" i="116"/>
  <c r="AP113" i="116"/>
  <c r="AL113" i="116"/>
  <c r="AH113" i="116"/>
  <c r="AD113" i="116"/>
  <c r="Z113" i="116"/>
  <c r="V113" i="116"/>
  <c r="R113" i="116"/>
  <c r="N113" i="116"/>
  <c r="BA113" i="116"/>
  <c r="AK113" i="116"/>
  <c r="U113" i="116"/>
  <c r="BO113" i="116"/>
  <c r="AW113" i="116"/>
  <c r="AG113" i="116"/>
  <c r="Q113" i="116"/>
  <c r="BE113" i="116"/>
  <c r="AO113" i="116"/>
  <c r="Y113" i="116"/>
  <c r="BI113" i="116"/>
  <c r="AS113" i="116"/>
  <c r="AC113" i="116"/>
  <c r="BI97" i="116"/>
  <c r="BE97" i="116"/>
  <c r="BA97" i="116"/>
  <c r="AW97" i="116"/>
  <c r="AS97" i="116"/>
  <c r="AO97" i="116"/>
  <c r="AK97" i="116"/>
  <c r="AG97" i="116"/>
  <c r="AC97" i="116"/>
  <c r="Y97" i="116"/>
  <c r="U97" i="116"/>
  <c r="Q97" i="116"/>
  <c r="BH97" i="116"/>
  <c r="BD97" i="116"/>
  <c r="AZ97" i="116"/>
  <c r="AV97" i="116"/>
  <c r="AR97" i="116"/>
  <c r="AN97" i="116"/>
  <c r="AJ97" i="116"/>
  <c r="AF97" i="116"/>
  <c r="AB97" i="116"/>
  <c r="X97" i="116"/>
  <c r="T97" i="116"/>
  <c r="P97" i="116"/>
  <c r="BF97" i="116"/>
  <c r="AX97" i="116"/>
  <c r="AP97" i="116"/>
  <c r="AH97" i="116"/>
  <c r="Z97" i="116"/>
  <c r="R97" i="116"/>
  <c r="N78" i="116"/>
  <c r="BK97" i="116"/>
  <c r="BC97" i="116"/>
  <c r="AU97" i="116"/>
  <c r="AM97" i="116"/>
  <c r="AE97" i="116"/>
  <c r="W97" i="116"/>
  <c r="O97" i="116"/>
  <c r="BJ97" i="116"/>
  <c r="BB97" i="116"/>
  <c r="AT97" i="116"/>
  <c r="AL97" i="116"/>
  <c r="AD97" i="116"/>
  <c r="V97" i="116"/>
  <c r="N97" i="116"/>
  <c r="AQ97" i="116"/>
  <c r="AI97" i="116"/>
  <c r="AY97" i="116"/>
  <c r="S97" i="116"/>
  <c r="BG97" i="116"/>
  <c r="N71" i="116"/>
  <c r="AA97" i="116"/>
  <c r="Z78" i="116"/>
  <c r="Z71" i="116"/>
  <c r="AH78" i="116"/>
  <c r="AH71" i="116"/>
  <c r="BN14" i="116"/>
  <c r="BI108" i="116"/>
  <c r="BE108" i="116"/>
  <c r="BA108" i="116"/>
  <c r="AW108" i="116"/>
  <c r="BG108" i="116"/>
  <c r="BJ108" i="116"/>
  <c r="BC108" i="116"/>
  <c r="AX108" i="116"/>
  <c r="AS108" i="116"/>
  <c r="AO108" i="116"/>
  <c r="AK108" i="116"/>
  <c r="AG108" i="116"/>
  <c r="AC108" i="116"/>
  <c r="Y108" i="116"/>
  <c r="U108" i="116"/>
  <c r="Q108" i="116"/>
  <c r="M108" i="116"/>
  <c r="I108" i="116"/>
  <c r="BH108" i="116"/>
  <c r="BB108" i="116"/>
  <c r="AV108" i="116"/>
  <c r="AR108" i="116"/>
  <c r="AN108" i="116"/>
  <c r="AJ108" i="116"/>
  <c r="AF108" i="116"/>
  <c r="AB108" i="116"/>
  <c r="X108" i="116"/>
  <c r="T108" i="116"/>
  <c r="P108" i="116"/>
  <c r="L108" i="116"/>
  <c r="BD108" i="116"/>
  <c r="AY108" i="116"/>
  <c r="AT108" i="116"/>
  <c r="AP108" i="116"/>
  <c r="AL108" i="116"/>
  <c r="AH108" i="116"/>
  <c r="AD108" i="116"/>
  <c r="Z108" i="116"/>
  <c r="V108" i="116"/>
  <c r="R108" i="116"/>
  <c r="N108" i="116"/>
  <c r="J108" i="116"/>
  <c r="AU108" i="116"/>
  <c r="AE108" i="116"/>
  <c r="O108" i="116"/>
  <c r="AQ108" i="116"/>
  <c r="AA108" i="116"/>
  <c r="K108" i="116"/>
  <c r="BF108" i="116"/>
  <c r="AM108" i="116"/>
  <c r="W108" i="116"/>
  <c r="AZ108" i="116"/>
  <c r="AI108" i="116"/>
  <c r="S108" i="116"/>
  <c r="BJ92" i="116"/>
  <c r="BF92" i="116"/>
  <c r="BB92" i="116"/>
  <c r="AX92" i="116"/>
  <c r="AT92" i="116"/>
  <c r="AP92" i="116"/>
  <c r="AL92" i="116"/>
  <c r="AH92" i="116"/>
  <c r="AD92" i="116"/>
  <c r="Z92" i="116"/>
  <c r="V92" i="116"/>
  <c r="R92" i="116"/>
  <c r="N92" i="116"/>
  <c r="J92" i="116"/>
  <c r="BI92" i="116"/>
  <c r="BE92" i="116"/>
  <c r="BA92" i="116"/>
  <c r="AW92" i="116"/>
  <c r="AS92" i="116"/>
  <c r="AO92" i="116"/>
  <c r="AK92" i="116"/>
  <c r="AG92" i="116"/>
  <c r="AC92" i="116"/>
  <c r="Y92" i="116"/>
  <c r="U92" i="116"/>
  <c r="Q92" i="116"/>
  <c r="M92" i="116"/>
  <c r="I92" i="116"/>
  <c r="BC92" i="116"/>
  <c r="AU92" i="116"/>
  <c r="AM92" i="116"/>
  <c r="AE92" i="116"/>
  <c r="W92" i="116"/>
  <c r="O92" i="116"/>
  <c r="BH92" i="116"/>
  <c r="AZ92" i="116"/>
  <c r="AR92" i="116"/>
  <c r="AJ92" i="116"/>
  <c r="AB92" i="116"/>
  <c r="T92" i="116"/>
  <c r="L92" i="116"/>
  <c r="I78" i="116"/>
  <c r="BG92" i="116"/>
  <c r="AY92" i="116"/>
  <c r="AQ92" i="116"/>
  <c r="AI92" i="116"/>
  <c r="AA92" i="116"/>
  <c r="S92" i="116"/>
  <c r="K92" i="116"/>
  <c r="AV92" i="116"/>
  <c r="P92" i="116"/>
  <c r="AN92" i="116"/>
  <c r="BD92" i="116"/>
  <c r="X92" i="116"/>
  <c r="I71" i="116"/>
  <c r="AF92" i="116"/>
  <c r="BK112" i="116"/>
  <c r="BG112" i="116"/>
  <c r="BC112" i="116"/>
  <c r="AY112" i="116"/>
  <c r="AU112" i="116"/>
  <c r="AQ112" i="116"/>
  <c r="AM112" i="116"/>
  <c r="AI112" i="116"/>
  <c r="AE112" i="116"/>
  <c r="AA112" i="116"/>
  <c r="W112" i="116"/>
  <c r="S112" i="116"/>
  <c r="O112" i="116"/>
  <c r="BJ112" i="116"/>
  <c r="BF112" i="116"/>
  <c r="BB112" i="116"/>
  <c r="AX112" i="116"/>
  <c r="AT112" i="116"/>
  <c r="AP112" i="116"/>
  <c r="AL112" i="116"/>
  <c r="AH112" i="116"/>
  <c r="AD112" i="116"/>
  <c r="Z112" i="116"/>
  <c r="V112" i="116"/>
  <c r="R112" i="116"/>
  <c r="N112" i="116"/>
  <c r="BI112" i="116"/>
  <c r="BE112" i="116"/>
  <c r="BA112" i="116"/>
  <c r="AW112" i="116"/>
  <c r="AS112" i="116"/>
  <c r="AO112" i="116"/>
  <c r="AK112" i="116"/>
  <c r="AG112" i="116"/>
  <c r="AC112" i="116"/>
  <c r="Y112" i="116"/>
  <c r="U112" i="116"/>
  <c r="Q112" i="116"/>
  <c r="M112" i="116"/>
  <c r="BD112" i="116"/>
  <c r="AN112" i="116"/>
  <c r="X112" i="116"/>
  <c r="AZ112" i="116"/>
  <c r="AJ112" i="116"/>
  <c r="T112" i="116"/>
  <c r="BH112" i="116"/>
  <c r="AR112" i="116"/>
  <c r="AB112" i="116"/>
  <c r="AV112" i="116"/>
  <c r="AF112" i="116"/>
  <c r="P112" i="116"/>
  <c r="BH96" i="116"/>
  <c r="BD96" i="116"/>
  <c r="AZ96" i="116"/>
  <c r="AV96" i="116"/>
  <c r="AR96" i="116"/>
  <c r="AN96" i="116"/>
  <c r="AJ96" i="116"/>
  <c r="AF96" i="116"/>
  <c r="AB96" i="116"/>
  <c r="X96" i="116"/>
  <c r="T96" i="116"/>
  <c r="P96" i="116"/>
  <c r="BK96" i="116"/>
  <c r="BG96" i="116"/>
  <c r="BC96" i="116"/>
  <c r="AY96" i="116"/>
  <c r="AU96" i="116"/>
  <c r="AQ96" i="116"/>
  <c r="AM96" i="116"/>
  <c r="AI96" i="116"/>
  <c r="AE96" i="116"/>
  <c r="AA96" i="116"/>
  <c r="W96" i="116"/>
  <c r="S96" i="116"/>
  <c r="O96" i="116"/>
  <c r="BI96" i="116"/>
  <c r="BA96" i="116"/>
  <c r="AS96" i="116"/>
  <c r="AK96" i="116"/>
  <c r="AC96" i="116"/>
  <c r="U96" i="116"/>
  <c r="M96" i="116"/>
  <c r="BF96" i="116"/>
  <c r="AX96" i="116"/>
  <c r="AP96" i="116"/>
  <c r="AH96" i="116"/>
  <c r="Z96" i="116"/>
  <c r="R96" i="116"/>
  <c r="M78" i="116"/>
  <c r="BE96" i="116"/>
  <c r="AW96" i="116"/>
  <c r="AO96" i="116"/>
  <c r="AG96" i="116"/>
  <c r="Y96" i="116"/>
  <c r="Q96" i="116"/>
  <c r="BJ96" i="116"/>
  <c r="AD96" i="116"/>
  <c r="BB96" i="116"/>
  <c r="V96" i="116"/>
  <c r="AL96" i="116"/>
  <c r="M71" i="116"/>
  <c r="AT96" i="116"/>
  <c r="N96" i="116"/>
  <c r="Q78" i="116"/>
  <c r="Q71" i="116"/>
  <c r="U78" i="116"/>
  <c r="U71" i="116"/>
  <c r="Y78" i="116"/>
  <c r="Y71" i="116"/>
  <c r="AC78" i="116"/>
  <c r="AC71" i="116"/>
  <c r="AG78" i="116"/>
  <c r="AG71" i="116"/>
  <c r="AK78" i="116"/>
  <c r="AK71" i="116"/>
  <c r="AO78" i="116"/>
  <c r="AO71" i="116"/>
  <c r="AS78" i="116"/>
  <c r="AS71" i="116"/>
  <c r="AW78" i="116"/>
  <c r="AW71" i="116"/>
  <c r="B28" i="116"/>
  <c r="AP78" i="116"/>
  <c r="AP71" i="116"/>
  <c r="AT78" i="116"/>
  <c r="AT71" i="116"/>
  <c r="AX78" i="116"/>
  <c r="AX71" i="116"/>
  <c r="BJ102" i="116"/>
  <c r="BF102" i="116"/>
  <c r="BB102" i="116"/>
  <c r="AX102" i="116"/>
  <c r="AT102" i="116"/>
  <c r="AP102" i="116"/>
  <c r="AL102" i="116"/>
  <c r="AH102" i="116"/>
  <c r="AD102" i="116"/>
  <c r="Z102" i="116"/>
  <c r="V102" i="116"/>
  <c r="R102" i="116"/>
  <c r="N102" i="116"/>
  <c r="J102" i="116"/>
  <c r="F102" i="116"/>
  <c r="BI102" i="116"/>
  <c r="BE102" i="116"/>
  <c r="BA102" i="116"/>
  <c r="AW102" i="116"/>
  <c r="AS102" i="116"/>
  <c r="AO102" i="116"/>
  <c r="AK102" i="116"/>
  <c r="AG102" i="116"/>
  <c r="AC102" i="116"/>
  <c r="Y102" i="116"/>
  <c r="U102" i="116"/>
  <c r="Q102" i="116"/>
  <c r="M102" i="116"/>
  <c r="I102" i="116"/>
  <c r="E102" i="116"/>
  <c r="BH102" i="116"/>
  <c r="BD102" i="116"/>
  <c r="AZ102" i="116"/>
  <c r="AV102" i="116"/>
  <c r="AR102" i="116"/>
  <c r="AN102" i="116"/>
  <c r="AJ102" i="116"/>
  <c r="AF102" i="116"/>
  <c r="AB102" i="116"/>
  <c r="X102" i="116"/>
  <c r="T102" i="116"/>
  <c r="P102" i="116"/>
  <c r="L102" i="116"/>
  <c r="H102" i="116"/>
  <c r="D102" i="116"/>
  <c r="BG102" i="116"/>
  <c r="BC102" i="116"/>
  <c r="AY102" i="116"/>
  <c r="AM102" i="116"/>
  <c r="W102" i="116"/>
  <c r="G102" i="116"/>
  <c r="BJ86" i="116"/>
  <c r="BF86" i="116"/>
  <c r="BB86" i="116"/>
  <c r="AX86" i="116"/>
  <c r="AT86" i="116"/>
  <c r="AP86" i="116"/>
  <c r="AL86" i="116"/>
  <c r="AH86" i="116"/>
  <c r="AD86" i="116"/>
  <c r="AI102" i="116"/>
  <c r="S102" i="116"/>
  <c r="C102" i="116"/>
  <c r="BI86" i="116"/>
  <c r="BE86" i="116"/>
  <c r="BA86" i="116"/>
  <c r="AW86" i="116"/>
  <c r="AS86" i="116"/>
  <c r="AO86" i="116"/>
  <c r="AK86" i="116"/>
  <c r="AG86" i="116"/>
  <c r="AC86" i="116"/>
  <c r="Y86" i="116"/>
  <c r="AE102" i="116"/>
  <c r="BG86" i="116"/>
  <c r="AY86" i="116"/>
  <c r="AQ86" i="116"/>
  <c r="AI86" i="116"/>
  <c r="AA86" i="116"/>
  <c r="V86" i="116"/>
  <c r="R86" i="116"/>
  <c r="N86" i="116"/>
  <c r="J86" i="116"/>
  <c r="F86" i="116"/>
  <c r="AA102" i="116"/>
  <c r="BD86" i="116"/>
  <c r="AV86" i="116"/>
  <c r="AN86" i="116"/>
  <c r="AF86" i="116"/>
  <c r="Z86" i="116"/>
  <c r="U86" i="116"/>
  <c r="Q86" i="116"/>
  <c r="M86" i="116"/>
  <c r="I86" i="116"/>
  <c r="E86" i="116"/>
  <c r="AU102" i="116"/>
  <c r="O102" i="116"/>
  <c r="BC86" i="116"/>
  <c r="AU86" i="116"/>
  <c r="AM86" i="116"/>
  <c r="AE86" i="116"/>
  <c r="X86" i="116"/>
  <c r="T86" i="116"/>
  <c r="P86" i="116"/>
  <c r="L86" i="116"/>
  <c r="H86" i="116"/>
  <c r="D86" i="116"/>
  <c r="BH86" i="116"/>
  <c r="AB86" i="116"/>
  <c r="K86" i="116"/>
  <c r="AZ86" i="116"/>
  <c r="W86" i="116"/>
  <c r="G86" i="116"/>
  <c r="K102" i="116"/>
  <c r="AJ86" i="116"/>
  <c r="O86" i="116"/>
  <c r="S86" i="116"/>
  <c r="C86" i="116"/>
  <c r="C71" i="116"/>
  <c r="AQ102" i="116"/>
  <c r="AR86" i="116"/>
  <c r="C78" i="116"/>
  <c r="BJ110" i="116"/>
  <c r="BF110" i="116"/>
  <c r="BB110" i="116"/>
  <c r="AX110" i="116"/>
  <c r="AT110" i="116"/>
  <c r="AP110" i="116"/>
  <c r="AL110" i="116"/>
  <c r="AH110" i="116"/>
  <c r="AD110" i="116"/>
  <c r="Z110" i="116"/>
  <c r="V110" i="116"/>
  <c r="R110" i="116"/>
  <c r="N110" i="116"/>
  <c r="BI110" i="116"/>
  <c r="BE110" i="116"/>
  <c r="BA110" i="116"/>
  <c r="AW110" i="116"/>
  <c r="AS110" i="116"/>
  <c r="AO110" i="116"/>
  <c r="AK110" i="116"/>
  <c r="AG110" i="116"/>
  <c r="AC110" i="116"/>
  <c r="Y110" i="116"/>
  <c r="U110" i="116"/>
  <c r="Q110" i="116"/>
  <c r="M110" i="116"/>
  <c r="BH110" i="116"/>
  <c r="BD110" i="116"/>
  <c r="AZ110" i="116"/>
  <c r="AV110" i="116"/>
  <c r="AR110" i="116"/>
  <c r="AN110" i="116"/>
  <c r="AJ110" i="116"/>
  <c r="AF110" i="116"/>
  <c r="AB110" i="116"/>
  <c r="X110" i="116"/>
  <c r="T110" i="116"/>
  <c r="P110" i="116"/>
  <c r="L110" i="116"/>
  <c r="AU110" i="116"/>
  <c r="AE110" i="116"/>
  <c r="O110" i="116"/>
  <c r="BG110" i="116"/>
  <c r="AQ110" i="116"/>
  <c r="AA110" i="116"/>
  <c r="K110" i="116"/>
  <c r="AY110" i="116"/>
  <c r="AI110" i="116"/>
  <c r="S110" i="116"/>
  <c r="AM110" i="116"/>
  <c r="W110" i="116"/>
  <c r="BC110" i="116"/>
  <c r="BG94" i="116"/>
  <c r="BC94" i="116"/>
  <c r="AY94" i="116"/>
  <c r="AU94" i="116"/>
  <c r="AQ94" i="116"/>
  <c r="AM94" i="116"/>
  <c r="AI94" i="116"/>
  <c r="AE94" i="116"/>
  <c r="AA94" i="116"/>
  <c r="W94" i="116"/>
  <c r="S94" i="116"/>
  <c r="O94" i="116"/>
  <c r="K94" i="116"/>
  <c r="BJ94" i="116"/>
  <c r="BF94" i="116"/>
  <c r="BB94" i="116"/>
  <c r="AX94" i="116"/>
  <c r="AT94" i="116"/>
  <c r="AP94" i="116"/>
  <c r="AL94" i="116"/>
  <c r="AH94" i="116"/>
  <c r="AD94" i="116"/>
  <c r="Z94" i="116"/>
  <c r="V94" i="116"/>
  <c r="R94" i="116"/>
  <c r="N94" i="116"/>
  <c r="BH94" i="116"/>
  <c r="AZ94" i="116"/>
  <c r="AR94" i="116"/>
  <c r="AJ94" i="116"/>
  <c r="AB94" i="116"/>
  <c r="T94" i="116"/>
  <c r="L94" i="116"/>
  <c r="BE94" i="116"/>
  <c r="AW94" i="116"/>
  <c r="AO94" i="116"/>
  <c r="AG94" i="116"/>
  <c r="Y94" i="116"/>
  <c r="Q94" i="116"/>
  <c r="BD94" i="116"/>
  <c r="AV94" i="116"/>
  <c r="AN94" i="116"/>
  <c r="AF94" i="116"/>
  <c r="X94" i="116"/>
  <c r="P94" i="116"/>
  <c r="AK94" i="116"/>
  <c r="K78" i="116"/>
  <c r="BI94" i="116"/>
  <c r="AC94" i="116"/>
  <c r="AS94" i="116"/>
  <c r="M94" i="116"/>
  <c r="BA94" i="116"/>
  <c r="K71" i="116"/>
  <c r="U94" i="116"/>
  <c r="O78" i="116"/>
  <c r="O71" i="116"/>
  <c r="S71" i="116"/>
  <c r="S78" i="116"/>
  <c r="W78" i="116"/>
  <c r="W71" i="116"/>
  <c r="AA78" i="116"/>
  <c r="AA71" i="116"/>
  <c r="AE71" i="116"/>
  <c r="AE78" i="116"/>
  <c r="AI71" i="116"/>
  <c r="AI78" i="116"/>
  <c r="AM78" i="116"/>
  <c r="AM71" i="116"/>
  <c r="AQ78" i="116"/>
  <c r="AQ71" i="116"/>
  <c r="AU71" i="116"/>
  <c r="AU78" i="116"/>
  <c r="AY71" i="116"/>
  <c r="AY78" i="116"/>
  <c r="BL54" i="116"/>
  <c r="K108" i="114"/>
  <c r="L94" i="114"/>
  <c r="H94" i="114"/>
  <c r="J108" i="114"/>
  <c r="K94" i="114"/>
  <c r="I108" i="114"/>
  <c r="L108" i="114"/>
  <c r="H108" i="114"/>
  <c r="I94" i="114"/>
  <c r="H81" i="114"/>
  <c r="H74" i="114"/>
  <c r="J94" i="114"/>
  <c r="L112" i="114"/>
  <c r="P112" i="114" s="1"/>
  <c r="L98" i="114"/>
  <c r="P98" i="114" s="1"/>
  <c r="L81" i="114"/>
  <c r="L74" i="114"/>
  <c r="C29" i="114"/>
  <c r="D26" i="114" s="1"/>
  <c r="J110" i="114"/>
  <c r="K96" i="114"/>
  <c r="J96" i="114"/>
  <c r="L110" i="114"/>
  <c r="K110" i="114"/>
  <c r="L96" i="114"/>
  <c r="J81" i="114"/>
  <c r="J74" i="114"/>
  <c r="I107" i="114"/>
  <c r="J93" i="114"/>
  <c r="L107" i="114"/>
  <c r="H107" i="114"/>
  <c r="I93" i="114"/>
  <c r="K107" i="114"/>
  <c r="G107" i="114"/>
  <c r="J107" i="114"/>
  <c r="K93" i="114"/>
  <c r="G93" i="114"/>
  <c r="G74" i="114"/>
  <c r="L93" i="114"/>
  <c r="G81" i="114"/>
  <c r="H93" i="114"/>
  <c r="K111" i="114"/>
  <c r="L97" i="114"/>
  <c r="K97" i="114"/>
  <c r="L111" i="114"/>
  <c r="K74" i="114"/>
  <c r="K81" i="114"/>
  <c r="J109" i="114"/>
  <c r="K95" i="114"/>
  <c r="I109" i="114"/>
  <c r="J95" i="114"/>
  <c r="L109" i="114"/>
  <c r="K109" i="114"/>
  <c r="L95" i="114"/>
  <c r="I81" i="114"/>
  <c r="I74" i="114"/>
  <c r="I95" i="114"/>
  <c r="E14" i="122" l="1"/>
  <c r="N14" i="140"/>
  <c r="D20" i="131"/>
  <c r="G14" i="131"/>
  <c r="D14" i="125"/>
  <c r="G14" i="146"/>
  <c r="F14" i="158"/>
  <c r="G14" i="137"/>
  <c r="F14" i="156"/>
  <c r="BN14" i="156" s="1"/>
  <c r="BA42" i="161"/>
  <c r="N14" i="123"/>
  <c r="E14" i="142"/>
  <c r="D14" i="133"/>
  <c r="D20" i="133" s="1"/>
  <c r="M14" i="143"/>
  <c r="J14" i="159"/>
  <c r="J14" i="160"/>
  <c r="L14" i="159"/>
  <c r="L14" i="160"/>
  <c r="K14" i="159"/>
  <c r="K14" i="160"/>
  <c r="G14" i="159"/>
  <c r="G14" i="160"/>
  <c r="I14" i="159"/>
  <c r="I14" i="160"/>
  <c r="K49" i="113"/>
  <c r="M14" i="159"/>
  <c r="M14" i="160"/>
  <c r="H14" i="159"/>
  <c r="H14" i="160"/>
  <c r="N14" i="159"/>
  <c r="N14" i="160"/>
  <c r="O49" i="113"/>
  <c r="E49" i="113"/>
  <c r="F49" i="113"/>
  <c r="F14" i="159"/>
  <c r="F15" i="159" s="1"/>
  <c r="F21" i="159" s="1"/>
  <c r="F81" i="159" s="1"/>
  <c r="F14" i="160"/>
  <c r="F15" i="160" s="1"/>
  <c r="F21" i="160" s="1"/>
  <c r="BC28" i="161"/>
  <c r="BD25" i="161" s="1"/>
  <c r="BD35" i="161"/>
  <c r="BE32" i="161" s="1"/>
  <c r="BB41" i="161"/>
  <c r="BC39" i="161" s="1"/>
  <c r="BB29" i="161"/>
  <c r="BC36" i="161"/>
  <c r="E14" i="159"/>
  <c r="E15" i="159" s="1"/>
  <c r="E21" i="159" s="1"/>
  <c r="J91" i="159" s="1"/>
  <c r="E14" i="160"/>
  <c r="E15" i="160" s="1"/>
  <c r="E21" i="160" s="1"/>
  <c r="D14" i="159"/>
  <c r="D15" i="159" s="1"/>
  <c r="D21" i="159" s="1"/>
  <c r="L90" i="159" s="1"/>
  <c r="D14" i="160"/>
  <c r="D15" i="160" s="1"/>
  <c r="D21" i="160" s="1"/>
  <c r="C14" i="159"/>
  <c r="C15" i="159" s="1"/>
  <c r="C21" i="159" s="1"/>
  <c r="L103" i="159" s="1"/>
  <c r="C14" i="160"/>
  <c r="AF21" i="161"/>
  <c r="AF22" i="161" s="1"/>
  <c r="O92" i="159"/>
  <c r="O99" i="159" s="1"/>
  <c r="O34" i="159" s="1"/>
  <c r="O57" i="159" s="1"/>
  <c r="O59" i="159" s="1"/>
  <c r="O65" i="159" s="1"/>
  <c r="H92" i="159"/>
  <c r="B15" i="159"/>
  <c r="W103" i="139"/>
  <c r="AY102" i="139"/>
  <c r="AQ102" i="139"/>
  <c r="AI102" i="139"/>
  <c r="Z102" i="139"/>
  <c r="R102" i="139"/>
  <c r="J102" i="139"/>
  <c r="AW102" i="139"/>
  <c r="AL102" i="139"/>
  <c r="AA102" i="139"/>
  <c r="P102" i="139"/>
  <c r="E102" i="139"/>
  <c r="AS102" i="139"/>
  <c r="AH102" i="139"/>
  <c r="W102" i="139"/>
  <c r="L102" i="139"/>
  <c r="AT102" i="139"/>
  <c r="X102" i="139"/>
  <c r="C102" i="139"/>
  <c r="AK102" i="139"/>
  <c r="O102" i="139"/>
  <c r="AO102" i="139"/>
  <c r="T102" i="139"/>
  <c r="AZ102" i="139"/>
  <c r="BA102" i="139"/>
  <c r="AD102" i="139"/>
  <c r="BB110" i="139"/>
  <c r="AT110" i="139"/>
  <c r="AL110" i="139"/>
  <c r="AD110" i="139"/>
  <c r="V110" i="139"/>
  <c r="N110" i="139"/>
  <c r="BA110" i="139"/>
  <c r="AQ110" i="139"/>
  <c r="AF110" i="139"/>
  <c r="U110" i="139"/>
  <c r="K110" i="139"/>
  <c r="AW110" i="139"/>
  <c r="AI110" i="139"/>
  <c r="T110" i="139"/>
  <c r="BE110" i="139"/>
  <c r="AR110" i="139"/>
  <c r="AC110" i="139"/>
  <c r="O110" i="139"/>
  <c r="AM110" i="139"/>
  <c r="BC110" i="139"/>
  <c r="Y110" i="139"/>
  <c r="BH110" i="139"/>
  <c r="AG110" i="139"/>
  <c r="G105" i="139"/>
  <c r="N108" i="139"/>
  <c r="AZ103" i="139"/>
  <c r="AR103" i="139"/>
  <c r="AJ103" i="139"/>
  <c r="AB103" i="139"/>
  <c r="T103" i="139"/>
  <c r="L103" i="139"/>
  <c r="D103" i="139"/>
  <c r="AT103" i="139"/>
  <c r="AI103" i="139"/>
  <c r="Y103" i="139"/>
  <c r="N103" i="139"/>
  <c r="BA103" i="139"/>
  <c r="AP103" i="139"/>
  <c r="AE103" i="139"/>
  <c r="U103" i="139"/>
  <c r="J103" i="139"/>
  <c r="AW103" i="139"/>
  <c r="AA103" i="139"/>
  <c r="F103" i="139"/>
  <c r="AM103" i="139"/>
  <c r="R103" i="139"/>
  <c r="K103" i="139"/>
  <c r="AH103" i="139"/>
  <c r="AS103" i="139"/>
  <c r="V103" i="139"/>
  <c r="AY107" i="139"/>
  <c r="AQ107" i="139"/>
  <c r="AI107" i="139"/>
  <c r="AA107" i="139"/>
  <c r="S107" i="139"/>
  <c r="K107" i="139"/>
  <c r="AW107" i="139"/>
  <c r="AL107" i="139"/>
  <c r="AB107" i="139"/>
  <c r="AX107" i="139"/>
  <c r="AU102" i="139"/>
  <c r="AE102" i="139"/>
  <c r="N102" i="139"/>
  <c r="AR102" i="139"/>
  <c r="U102" i="139"/>
  <c r="AX102" i="139"/>
  <c r="AC102" i="139"/>
  <c r="G102" i="139"/>
  <c r="M102" i="139"/>
  <c r="Y102" i="139"/>
  <c r="S102" i="139"/>
  <c r="AP102" i="139"/>
  <c r="H102" i="139"/>
  <c r="AF102" i="139"/>
  <c r="BF110" i="139"/>
  <c r="AP110" i="139"/>
  <c r="Z110" i="139"/>
  <c r="BG110" i="139"/>
  <c r="AK110" i="139"/>
  <c r="P110" i="139"/>
  <c r="AO110" i="139"/>
  <c r="M110" i="139"/>
  <c r="AJ110" i="139"/>
  <c r="AZ110" i="139"/>
  <c r="AN110" i="139"/>
  <c r="AE110" i="139"/>
  <c r="AN101" i="139"/>
  <c r="AV103" i="139"/>
  <c r="AF103" i="139"/>
  <c r="P103" i="139"/>
  <c r="AY103" i="139"/>
  <c r="AD103" i="139"/>
  <c r="I103" i="139"/>
  <c r="AK103" i="139"/>
  <c r="O103" i="139"/>
  <c r="AL103" i="139"/>
  <c r="AX103" i="139"/>
  <c r="G103" i="139"/>
  <c r="AG103" i="139"/>
  <c r="M103" i="139"/>
  <c r="AQ103" i="139"/>
  <c r="BC107" i="139"/>
  <c r="AM107" i="139"/>
  <c r="W107" i="139"/>
  <c r="BB107" i="139"/>
  <c r="AG107" i="139"/>
  <c r="AS107" i="139"/>
  <c r="AH107" i="139"/>
  <c r="X107" i="139"/>
  <c r="M107" i="139"/>
  <c r="BE107" i="139"/>
  <c r="AJ107" i="139"/>
  <c r="Q107" i="139"/>
  <c r="AV107" i="139"/>
  <c r="Z107" i="139"/>
  <c r="L107" i="139"/>
  <c r="AD107" i="139"/>
  <c r="BA107" i="139"/>
  <c r="P107" i="139"/>
  <c r="AO107" i="139"/>
  <c r="I107" i="139"/>
  <c r="U107" i="139"/>
  <c r="BD111" i="139"/>
  <c r="AV111" i="139"/>
  <c r="AN111" i="139"/>
  <c r="AF111" i="139"/>
  <c r="X111" i="139"/>
  <c r="P111" i="139"/>
  <c r="BE111" i="139"/>
  <c r="AT111" i="139"/>
  <c r="AI111" i="139"/>
  <c r="Y111" i="139"/>
  <c r="N111" i="139"/>
  <c r="BC111" i="139"/>
  <c r="AP111" i="139"/>
  <c r="AA111" i="139"/>
  <c r="M111" i="139"/>
  <c r="AX111" i="139"/>
  <c r="AK111" i="139"/>
  <c r="V111" i="139"/>
  <c r="BG111" i="139"/>
  <c r="AE111" i="139"/>
  <c r="BI111" i="139"/>
  <c r="AG111" i="139"/>
  <c r="AL111" i="139"/>
  <c r="BB111" i="139"/>
  <c r="W111" i="139"/>
  <c r="AX101" i="139"/>
  <c r="AP101" i="139"/>
  <c r="AH101" i="139"/>
  <c r="X101" i="139"/>
  <c r="P101" i="139"/>
  <c r="H101" i="139"/>
  <c r="AZ101" i="139"/>
  <c r="AO101" i="139"/>
  <c r="AE101" i="139"/>
  <c r="R101" i="139"/>
  <c r="BA101" i="139"/>
  <c r="AQ101" i="139"/>
  <c r="AF101" i="139"/>
  <c r="S101" i="139"/>
  <c r="I101" i="139"/>
  <c r="AR101" i="139"/>
  <c r="U101" i="139"/>
  <c r="B101" i="139"/>
  <c r="AI101" i="139"/>
  <c r="K101" i="139"/>
  <c r="AW101" i="139"/>
  <c r="F101" i="139"/>
  <c r="AY101" i="139"/>
  <c r="G101" i="139"/>
  <c r="Q101" i="139"/>
  <c r="BB105" i="139"/>
  <c r="AT105" i="139"/>
  <c r="AL105" i="139"/>
  <c r="AD105" i="139"/>
  <c r="V105" i="139"/>
  <c r="N105" i="139"/>
  <c r="F105" i="139"/>
  <c r="AS105" i="139"/>
  <c r="AI105" i="139"/>
  <c r="X105" i="139"/>
  <c r="M105" i="139"/>
  <c r="AZ105" i="139"/>
  <c r="AO105" i="139"/>
  <c r="AE105" i="139"/>
  <c r="T105" i="139"/>
  <c r="I105" i="139"/>
  <c r="AQ105" i="139"/>
  <c r="U105" i="139"/>
  <c r="BC105" i="139"/>
  <c r="AG105" i="139"/>
  <c r="L105" i="139"/>
  <c r="P105" i="139"/>
  <c r="Q105" i="139"/>
  <c r="AB105" i="139"/>
  <c r="AZ109" i="139"/>
  <c r="AR109" i="139"/>
  <c r="AJ109" i="139"/>
  <c r="AB109" i="139"/>
  <c r="T109" i="139"/>
  <c r="L109" i="139"/>
  <c r="AX109" i="139"/>
  <c r="AM109" i="139"/>
  <c r="AC109" i="139"/>
  <c r="R109" i="139"/>
  <c r="BE109" i="139"/>
  <c r="AP109" i="139"/>
  <c r="AA109" i="139"/>
  <c r="N109" i="139"/>
  <c r="AY109" i="139"/>
  <c r="AK109" i="139"/>
  <c r="V109" i="139"/>
  <c r="BG109" i="139"/>
  <c r="AE109" i="139"/>
  <c r="AU109" i="139"/>
  <c r="S109" i="139"/>
  <c r="Y109" i="139"/>
  <c r="Z109" i="139"/>
  <c r="AO109" i="139"/>
  <c r="BG113" i="139"/>
  <c r="AY113" i="139"/>
  <c r="AQ113" i="139"/>
  <c r="AI113" i="139"/>
  <c r="AA113" i="139"/>
  <c r="S113" i="139"/>
  <c r="BJ113" i="139"/>
  <c r="AZ113" i="139"/>
  <c r="AO113" i="139"/>
  <c r="AD113" i="139"/>
  <c r="AM102" i="139"/>
  <c r="F102" i="139"/>
  <c r="K102" i="139"/>
  <c r="Q102" i="139"/>
  <c r="AV102" i="139"/>
  <c r="I102" i="139"/>
  <c r="AX110" i="139"/>
  <c r="R110" i="139"/>
  <c r="AA110" i="139"/>
  <c r="AB110" i="139"/>
  <c r="W110" i="139"/>
  <c r="L110" i="139"/>
  <c r="AE112" i="139"/>
  <c r="S110" i="139"/>
  <c r="X103" i="139"/>
  <c r="AO103" i="139"/>
  <c r="AU103" i="139"/>
  <c r="E103" i="139"/>
  <c r="AC103" i="139"/>
  <c r="AE107" i="139"/>
  <c r="AR107" i="139"/>
  <c r="AN107" i="139"/>
  <c r="R107" i="139"/>
  <c r="AT107" i="139"/>
  <c r="J107" i="139"/>
  <c r="T107" i="139"/>
  <c r="N107" i="139"/>
  <c r="AZ111" i="139"/>
  <c r="AJ111" i="139"/>
  <c r="T111" i="139"/>
  <c r="AY111" i="139"/>
  <c r="AD111" i="139"/>
  <c r="AH111" i="139"/>
  <c r="BF111" i="139"/>
  <c r="AC111" i="139"/>
  <c r="AS111" i="139"/>
  <c r="AU111" i="139"/>
  <c r="AM111" i="139"/>
  <c r="BA111" i="139"/>
  <c r="Z111" i="139"/>
  <c r="AL101" i="139"/>
  <c r="T101" i="139"/>
  <c r="D101" i="139"/>
  <c r="AJ101" i="139"/>
  <c r="M101" i="139"/>
  <c r="AK101" i="139"/>
  <c r="N101" i="139"/>
  <c r="AG101" i="139"/>
  <c r="AS101" i="139"/>
  <c r="E101" i="139"/>
  <c r="O101" i="139"/>
  <c r="AX105" i="139"/>
  <c r="AH105" i="139"/>
  <c r="R105" i="139"/>
  <c r="AY105" i="139"/>
  <c r="AC105" i="139"/>
  <c r="H105" i="139"/>
  <c r="AJ105" i="139"/>
  <c r="O105" i="139"/>
  <c r="AF105" i="139"/>
  <c r="AR105" i="139"/>
  <c r="AK105" i="139"/>
  <c r="AA105" i="139"/>
  <c r="AV109" i="139"/>
  <c r="AF109" i="139"/>
  <c r="P109" i="139"/>
  <c r="AS109" i="139"/>
  <c r="W109" i="139"/>
  <c r="AW109" i="139"/>
  <c r="U109" i="139"/>
  <c r="AQ109" i="139"/>
  <c r="O109" i="139"/>
  <c r="Q109" i="139"/>
  <c r="BA109" i="139"/>
  <c r="AL109" i="139"/>
  <c r="BC113" i="139"/>
  <c r="AM113" i="139"/>
  <c r="W113" i="139"/>
  <c r="BE113" i="139"/>
  <c r="AJ113" i="139"/>
  <c r="T113" i="139"/>
  <c r="BI113" i="139"/>
  <c r="AV113" i="139"/>
  <c r="AG113" i="139"/>
  <c r="R113" i="139"/>
  <c r="AW113" i="139"/>
  <c r="AH113" i="139"/>
  <c r="U113" i="139"/>
  <c r="AR113" i="139"/>
  <c r="P113" i="139"/>
  <c r="AS113" i="139"/>
  <c r="Q113" i="139"/>
  <c r="V113" i="139"/>
  <c r="X113" i="139"/>
  <c r="AL113" i="139"/>
  <c r="AW105" i="139"/>
  <c r="BB108" i="139"/>
  <c r="AT108" i="139"/>
  <c r="BE108" i="139"/>
  <c r="AU108" i="139"/>
  <c r="AK108" i="139"/>
  <c r="AC108" i="139"/>
  <c r="U108" i="139"/>
  <c r="M108" i="139"/>
  <c r="BD108" i="139"/>
  <c r="AQ108" i="139"/>
  <c r="AE108" i="139"/>
  <c r="T108" i="139"/>
  <c r="J108" i="139"/>
  <c r="AR108" i="139"/>
  <c r="AF108" i="139"/>
  <c r="V108" i="139"/>
  <c r="K108" i="139"/>
  <c r="AM108" i="139"/>
  <c r="R108" i="139"/>
  <c r="AN108" i="139"/>
  <c r="S108" i="139"/>
  <c r="W108" i="139"/>
  <c r="X108" i="139"/>
  <c r="AI108" i="139"/>
  <c r="BE112" i="139"/>
  <c r="AW112" i="139"/>
  <c r="AO112" i="139"/>
  <c r="AG112" i="139"/>
  <c r="Y112" i="139"/>
  <c r="Q112" i="139"/>
  <c r="BG112" i="139"/>
  <c r="AV112" i="139"/>
  <c r="AL112" i="139"/>
  <c r="AA112" i="139"/>
  <c r="P112" i="139"/>
  <c r="BC112" i="139"/>
  <c r="AN112" i="139"/>
  <c r="Z112" i="139"/>
  <c r="BD112" i="139"/>
  <c r="AP112" i="139"/>
  <c r="AB112" i="139"/>
  <c r="N112" i="139"/>
  <c r="AJ112" i="139"/>
  <c r="AZ112" i="139"/>
  <c r="X112" i="139"/>
  <c r="O112" i="139"/>
  <c r="R112" i="139"/>
  <c r="AV105" i="139"/>
  <c r="AD112" i="139"/>
  <c r="V102" i="139"/>
  <c r="AN102" i="139"/>
  <c r="D102" i="139"/>
  <c r="AH110" i="139"/>
  <c r="BD110" i="139"/>
  <c r="X110" i="139"/>
  <c r="H103" i="139"/>
  <c r="Z103" i="139"/>
  <c r="AU107" i="139"/>
  <c r="BD107" i="139"/>
  <c r="H107" i="139"/>
  <c r="AK107" i="139"/>
  <c r="AF107" i="139"/>
  <c r="AP107" i="139"/>
  <c r="V107" i="139"/>
  <c r="BH111" i="139"/>
  <c r="AB111" i="139"/>
  <c r="AO111" i="139"/>
  <c r="U111" i="139"/>
  <c r="O111" i="139"/>
  <c r="R111" i="139"/>
  <c r="AD101" i="139"/>
  <c r="AU101" i="139"/>
  <c r="AV101" i="139"/>
  <c r="C101" i="139"/>
  <c r="V101" i="139"/>
  <c r="Z105" i="139"/>
  <c r="AN105" i="139"/>
  <c r="AU105" i="139"/>
  <c r="BA105" i="139"/>
  <c r="W105" i="139"/>
  <c r="BD109" i="139"/>
  <c r="X109" i="139"/>
  <c r="AH109" i="139"/>
  <c r="AI109" i="139"/>
  <c r="AD109" i="139"/>
  <c r="AG109" i="139"/>
  <c r="J109" i="139"/>
  <c r="K109" i="139"/>
  <c r="BK113" i="139"/>
  <c r="BK114" i="139" s="1"/>
  <c r="AE113" i="139"/>
  <c r="AT113" i="139"/>
  <c r="N113" i="139"/>
  <c r="AN113" i="139"/>
  <c r="BD113" i="139"/>
  <c r="AB113" i="139"/>
  <c r="AC113" i="139"/>
  <c r="AF113" i="139"/>
  <c r="BA113" i="139"/>
  <c r="AX108" i="139"/>
  <c r="AZ108" i="139"/>
  <c r="AG108" i="139"/>
  <c r="Q108" i="139"/>
  <c r="AW108" i="139"/>
  <c r="Z108" i="139"/>
  <c r="AY108" i="139"/>
  <c r="AA108" i="139"/>
  <c r="BA108" i="139"/>
  <c r="BC108" i="139"/>
  <c r="AS108" i="139"/>
  <c r="AH108" i="139"/>
  <c r="BA112" i="139"/>
  <c r="AK112" i="139"/>
  <c r="U112" i="139"/>
  <c r="BB112" i="139"/>
  <c r="AF112" i="139"/>
  <c r="BJ112" i="139"/>
  <c r="BJ114" i="139" s="1"/>
  <c r="AH112" i="139"/>
  <c r="AX112" i="139"/>
  <c r="T112" i="139"/>
  <c r="W112" i="139"/>
  <c r="AR112" i="139"/>
  <c r="BF112" i="139"/>
  <c r="BH112" i="139"/>
  <c r="AZ101" i="126"/>
  <c r="AR101" i="126"/>
  <c r="AJ101" i="126"/>
  <c r="Z101" i="126"/>
  <c r="R101" i="126"/>
  <c r="J101" i="126"/>
  <c r="B101" i="126"/>
  <c r="AS101" i="126"/>
  <c r="AH101" i="126"/>
  <c r="U101" i="126"/>
  <c r="K101" i="126"/>
  <c r="AW101" i="126"/>
  <c r="AL101" i="126"/>
  <c r="Y101" i="126"/>
  <c r="O101" i="126"/>
  <c r="D101" i="126"/>
  <c r="AU101" i="126"/>
  <c r="AK101" i="126"/>
  <c r="X101" i="126"/>
  <c r="M101" i="126"/>
  <c r="C101" i="126"/>
  <c r="AT101" i="126"/>
  <c r="AI101" i="126"/>
  <c r="W101" i="126"/>
  <c r="L101" i="126"/>
  <c r="AZ105" i="126"/>
  <c r="AR105" i="126"/>
  <c r="AJ105" i="126"/>
  <c r="AB105" i="126"/>
  <c r="T105" i="126"/>
  <c r="L105" i="126"/>
  <c r="BB105" i="126"/>
  <c r="AQ105" i="126"/>
  <c r="AG105" i="126"/>
  <c r="V105" i="126"/>
  <c r="K105" i="126"/>
  <c r="BA105" i="126"/>
  <c r="AP105" i="126"/>
  <c r="AE105" i="126"/>
  <c r="U105" i="126"/>
  <c r="J105" i="126"/>
  <c r="AT105" i="126"/>
  <c r="AI105" i="126"/>
  <c r="Y105" i="126"/>
  <c r="N105" i="126"/>
  <c r="BC105" i="126"/>
  <c r="AS105" i="126"/>
  <c r="AH105" i="126"/>
  <c r="W105" i="126"/>
  <c r="M105" i="126"/>
  <c r="BG109" i="126"/>
  <c r="AY109" i="126"/>
  <c r="AQ109" i="126"/>
  <c r="AI109" i="126"/>
  <c r="AA109" i="126"/>
  <c r="S109" i="126"/>
  <c r="K109" i="126"/>
  <c r="AW109" i="126"/>
  <c r="AL109" i="126"/>
  <c r="AB109" i="126"/>
  <c r="Q109" i="126"/>
  <c r="BF109" i="126"/>
  <c r="AV109" i="126"/>
  <c r="AK109" i="126"/>
  <c r="Z109" i="126"/>
  <c r="P109" i="126"/>
  <c r="BE109" i="126"/>
  <c r="AT109" i="126"/>
  <c r="AJ109" i="126"/>
  <c r="Y109" i="126"/>
  <c r="N109" i="126"/>
  <c r="AX109" i="126"/>
  <c r="AN109" i="126"/>
  <c r="AC109" i="126"/>
  <c r="R109" i="126"/>
  <c r="BA102" i="126"/>
  <c r="AS102" i="126"/>
  <c r="AK102" i="126"/>
  <c r="AX104" i="131"/>
  <c r="AP104" i="131"/>
  <c r="AH104" i="131"/>
  <c r="Z104" i="131"/>
  <c r="R104" i="131"/>
  <c r="J104" i="131"/>
  <c r="BA104" i="131"/>
  <c r="AS104" i="131"/>
  <c r="AK104" i="131"/>
  <c r="AC104" i="131"/>
  <c r="U104" i="131"/>
  <c r="M104" i="131"/>
  <c r="E104" i="131"/>
  <c r="AV104" i="131"/>
  <c r="AN104" i="131"/>
  <c r="AF104" i="131"/>
  <c r="X104" i="131"/>
  <c r="P104" i="131"/>
  <c r="H104" i="131"/>
  <c r="W104" i="131"/>
  <c r="AY104" i="131"/>
  <c r="S104" i="131"/>
  <c r="AE104" i="131"/>
  <c r="AQ104" i="131"/>
  <c r="K104" i="131"/>
  <c r="BE108" i="131"/>
  <c r="AW108" i="131"/>
  <c r="AO108" i="131"/>
  <c r="AV108" i="131"/>
  <c r="AL108" i="131"/>
  <c r="AD108" i="131"/>
  <c r="V108" i="131"/>
  <c r="N108" i="131"/>
  <c r="BF108" i="131"/>
  <c r="AU108" i="131"/>
  <c r="AK108" i="131"/>
  <c r="AC108" i="131"/>
  <c r="U108" i="131"/>
  <c r="M108" i="131"/>
  <c r="BC108" i="131"/>
  <c r="AR108" i="131"/>
  <c r="AI108" i="131"/>
  <c r="AA108" i="131"/>
  <c r="S108" i="131"/>
  <c r="K108" i="131"/>
  <c r="X108" i="131"/>
  <c r="AJ108" i="131"/>
  <c r="AY108" i="131"/>
  <c r="P108" i="131"/>
  <c r="L108" i="131"/>
  <c r="BC112" i="131"/>
  <c r="AU112" i="131"/>
  <c r="AM112" i="131"/>
  <c r="AE112" i="131"/>
  <c r="W112" i="131"/>
  <c r="BF112" i="131"/>
  <c r="AX112" i="131"/>
  <c r="AP112" i="131"/>
  <c r="AH112" i="131"/>
  <c r="BH112" i="131"/>
  <c r="AZ112" i="131"/>
  <c r="AR112" i="131"/>
  <c r="AJ112" i="131"/>
  <c r="AB112" i="131"/>
  <c r="T112" i="131"/>
  <c r="BA112" i="131"/>
  <c r="Y112" i="131"/>
  <c r="M112" i="131"/>
  <c r="AG112" i="131"/>
  <c r="Q112" i="131"/>
  <c r="AS112" i="131"/>
  <c r="U112" i="131"/>
  <c r="BE112" i="131"/>
  <c r="Z112" i="131"/>
  <c r="N112" i="131"/>
  <c r="BA103" i="131"/>
  <c r="AS103" i="131"/>
  <c r="AK103" i="131"/>
  <c r="AC103" i="131"/>
  <c r="U103" i="131"/>
  <c r="M103" i="131"/>
  <c r="E103" i="131"/>
  <c r="AV103" i="131"/>
  <c r="AN103" i="131"/>
  <c r="AY103" i="131"/>
  <c r="AQ103" i="131"/>
  <c r="AI103" i="131"/>
  <c r="AA103" i="131"/>
  <c r="S103" i="131"/>
  <c r="K103" i="131"/>
  <c r="AP103" i="131"/>
  <c r="X103" i="131"/>
  <c r="H103" i="131"/>
  <c r="AD103" i="131"/>
  <c r="N103" i="131"/>
  <c r="AX103" i="131"/>
  <c r="AB103" i="131"/>
  <c r="L103" i="131"/>
  <c r="AT103" i="131"/>
  <c r="Z103" i="131"/>
  <c r="J103" i="131"/>
  <c r="AV105" i="131"/>
  <c r="AN105" i="131"/>
  <c r="AF105" i="131"/>
  <c r="X105" i="131"/>
  <c r="BB105" i="131"/>
  <c r="BA105" i="131"/>
  <c r="AO105" i="131"/>
  <c r="AD105" i="131"/>
  <c r="S105" i="131"/>
  <c r="K105" i="131"/>
  <c r="AY105" i="131"/>
  <c r="AM105" i="131"/>
  <c r="AC105" i="131"/>
  <c r="R105" i="131"/>
  <c r="J105" i="131"/>
  <c r="AW105" i="131"/>
  <c r="AL105" i="131"/>
  <c r="AA105" i="131"/>
  <c r="Q105" i="131"/>
  <c r="I105" i="131"/>
  <c r="P105" i="131"/>
  <c r="AE105" i="131"/>
  <c r="AU105" i="131"/>
  <c r="H105" i="131"/>
  <c r="U105" i="131"/>
  <c r="BG109" i="131"/>
  <c r="AY109" i="131"/>
  <c r="AQ109" i="131"/>
  <c r="AI109" i="131"/>
  <c r="AA109" i="131"/>
  <c r="S109" i="131"/>
  <c r="K109" i="131"/>
  <c r="AZ109" i="131"/>
  <c r="AO109" i="131"/>
  <c r="AD109" i="131"/>
  <c r="T109" i="131"/>
  <c r="BD109" i="131"/>
  <c r="AS109" i="131"/>
  <c r="AH109" i="131"/>
  <c r="X109" i="131"/>
  <c r="M109" i="131"/>
  <c r="BA109" i="131"/>
  <c r="AP109" i="131"/>
  <c r="AF109" i="131"/>
  <c r="U109" i="131"/>
  <c r="J109" i="131"/>
  <c r="AG109" i="131"/>
  <c r="AW109" i="131"/>
  <c r="AR109" i="131"/>
  <c r="AL109" i="131"/>
  <c r="AU101" i="131"/>
  <c r="AM101" i="131"/>
  <c r="AE101" i="131"/>
  <c r="U101" i="131"/>
  <c r="M101" i="131"/>
  <c r="E101" i="131"/>
  <c r="AW101" i="131"/>
  <c r="AO101" i="131"/>
  <c r="AG101" i="131"/>
  <c r="W101" i="131"/>
  <c r="O101" i="131"/>
  <c r="G101" i="131"/>
  <c r="AT101" i="131"/>
  <c r="AD101" i="131"/>
  <c r="L101" i="131"/>
  <c r="AZ101" i="131"/>
  <c r="AJ101" i="131"/>
  <c r="R101" i="131"/>
  <c r="B101" i="131"/>
  <c r="AP101" i="131"/>
  <c r="X101" i="131"/>
  <c r="H101" i="131"/>
  <c r="AN101" i="131"/>
  <c r="V101" i="131"/>
  <c r="F101" i="131"/>
  <c r="BD107" i="131"/>
  <c r="AV107" i="131"/>
  <c r="AN107" i="131"/>
  <c r="AY107" i="131"/>
  <c r="AQ107" i="131"/>
  <c r="AI107" i="131"/>
  <c r="AA107" i="131"/>
  <c r="S107" i="131"/>
  <c r="K107" i="131"/>
  <c r="BA107" i="131"/>
  <c r="AS107" i="131"/>
  <c r="AK107" i="131"/>
  <c r="AC107" i="131"/>
  <c r="U107" i="131"/>
  <c r="M107" i="131"/>
  <c r="AP107" i="131"/>
  <c r="X107" i="131"/>
  <c r="H107" i="131"/>
  <c r="AL107" i="131"/>
  <c r="V107" i="131"/>
  <c r="AX107" i="131"/>
  <c r="AB107" i="131"/>
  <c r="L107" i="131"/>
  <c r="R107" i="131"/>
  <c r="J107" i="131"/>
  <c r="BC111" i="131"/>
  <c r="AU111" i="131"/>
  <c r="AM111" i="131"/>
  <c r="AE111" i="131"/>
  <c r="W111" i="131"/>
  <c r="O111" i="131"/>
  <c r="BA111" i="131"/>
  <c r="AP111" i="131"/>
  <c r="AF111" i="131"/>
  <c r="U111" i="131"/>
  <c r="BE111" i="131"/>
  <c r="AT111" i="131"/>
  <c r="AJ111" i="131"/>
  <c r="Y111" i="131"/>
  <c r="N111" i="131"/>
  <c r="BD111" i="131"/>
  <c r="AS111" i="131"/>
  <c r="AH111" i="131"/>
  <c r="X111" i="131"/>
  <c r="M111" i="131"/>
  <c r="BB111" i="131"/>
  <c r="AR111" i="131"/>
  <c r="AG111" i="131"/>
  <c r="V111" i="131"/>
  <c r="L111" i="131"/>
  <c r="AZ102" i="131"/>
  <c r="AR102" i="131"/>
  <c r="AJ102" i="131"/>
  <c r="AA102" i="131"/>
  <c r="S102" i="131"/>
  <c r="K102" i="131"/>
  <c r="C102" i="131"/>
  <c r="AT102" i="131"/>
  <c r="AL102" i="131"/>
  <c r="AD102" i="131"/>
  <c r="U102" i="131"/>
  <c r="M102" i="131"/>
  <c r="E102" i="131"/>
  <c r="AQ102" i="131"/>
  <c r="Z102" i="131"/>
  <c r="J102" i="131"/>
  <c r="AO102" i="131"/>
  <c r="X102" i="131"/>
  <c r="H102" i="131"/>
  <c r="AM102" i="131"/>
  <c r="V102" i="131"/>
  <c r="F102" i="131"/>
  <c r="AS102" i="131"/>
  <c r="AC102" i="131"/>
  <c r="L102" i="131"/>
  <c r="BE110" i="131"/>
  <c r="AW110" i="131"/>
  <c r="AO110" i="131"/>
  <c r="AG110" i="131"/>
  <c r="Y110" i="131"/>
  <c r="Q110" i="131"/>
  <c r="BH110" i="131"/>
  <c r="AX110" i="131"/>
  <c r="AM110" i="131"/>
  <c r="AB110" i="131"/>
  <c r="R110" i="131"/>
  <c r="BG110" i="131"/>
  <c r="AV110" i="131"/>
  <c r="AL110" i="131"/>
  <c r="AA110" i="131"/>
  <c r="P110" i="131"/>
  <c r="BF110" i="131"/>
  <c r="AU110" i="131"/>
  <c r="AJ110" i="131"/>
  <c r="Z110" i="131"/>
  <c r="O110" i="131"/>
  <c r="AY110" i="131"/>
  <c r="AN110" i="131"/>
  <c r="AD110" i="131"/>
  <c r="S110" i="131"/>
  <c r="T102" i="133"/>
  <c r="AX104" i="133"/>
  <c r="AP104" i="133"/>
  <c r="AH104" i="133"/>
  <c r="Z104" i="133"/>
  <c r="R104" i="133"/>
  <c r="J104" i="133"/>
  <c r="AZ104" i="133"/>
  <c r="AO104" i="133"/>
  <c r="AE104" i="133"/>
  <c r="T104" i="133"/>
  <c r="I104" i="133"/>
  <c r="AS104" i="133"/>
  <c r="AI104" i="133"/>
  <c r="X104" i="133"/>
  <c r="M104" i="133"/>
  <c r="AW104" i="133"/>
  <c r="AM104" i="133"/>
  <c r="AB104" i="133"/>
  <c r="Q104" i="133"/>
  <c r="G104" i="133"/>
  <c r="P104" i="133"/>
  <c r="AF104" i="133"/>
  <c r="AQ104" i="133"/>
  <c r="AA104" i="133"/>
  <c r="AV104" i="133"/>
  <c r="AY106" i="133"/>
  <c r="AQ106" i="133"/>
  <c r="AI106" i="133"/>
  <c r="AA106" i="133"/>
  <c r="S106" i="133"/>
  <c r="K106" i="133"/>
  <c r="BD106" i="133"/>
  <c r="AS106" i="133"/>
  <c r="AH106" i="133"/>
  <c r="X106" i="133"/>
  <c r="M106" i="133"/>
  <c r="AW106" i="133"/>
  <c r="AJ106" i="133"/>
  <c r="U106" i="133"/>
  <c r="BB106" i="133"/>
  <c r="AO106" i="133"/>
  <c r="Z106" i="133"/>
  <c r="L106" i="133"/>
  <c r="AT106" i="133"/>
  <c r="AF106" i="133"/>
  <c r="Q106" i="133"/>
  <c r="AZ106" i="133"/>
  <c r="AR106" i="133"/>
  <c r="AK106" i="133"/>
  <c r="BA108" i="133"/>
  <c r="AS108" i="133"/>
  <c r="BB108" i="133"/>
  <c r="AQ108" i="133"/>
  <c r="AH108" i="133"/>
  <c r="Z108" i="133"/>
  <c r="R108" i="133"/>
  <c r="J108" i="133"/>
  <c r="AY108" i="133"/>
  <c r="AK108" i="133"/>
  <c r="AA108" i="133"/>
  <c r="P108" i="133"/>
  <c r="BC108" i="133"/>
  <c r="AN108" i="133"/>
  <c r="AC108" i="133"/>
  <c r="S108" i="133"/>
  <c r="AZ108" i="133"/>
  <c r="AB108" i="133"/>
  <c r="AX108" i="133"/>
  <c r="Y108" i="133"/>
  <c r="AT108" i="133"/>
  <c r="W108" i="133"/>
  <c r="BD108" i="133"/>
  <c r="AP108" i="133"/>
  <c r="AE108" i="133"/>
  <c r="BI112" i="133"/>
  <c r="BA112" i="133"/>
  <c r="AS112" i="133"/>
  <c r="AK112" i="133"/>
  <c r="AC112" i="133"/>
  <c r="U112" i="133"/>
  <c r="M112" i="133"/>
  <c r="BD112" i="133"/>
  <c r="AV112" i="133"/>
  <c r="AN112" i="133"/>
  <c r="AF112" i="133"/>
  <c r="X112" i="133"/>
  <c r="P112" i="133"/>
  <c r="AX112" i="133"/>
  <c r="AH112" i="133"/>
  <c r="R112" i="133"/>
  <c r="AU112" i="133"/>
  <c r="AE112" i="133"/>
  <c r="O112" i="133"/>
  <c r="AL112" i="133"/>
  <c r="AY112" i="133"/>
  <c r="S112" i="133"/>
  <c r="AQ112" i="133"/>
  <c r="AD112" i="133"/>
  <c r="BJ112" i="133"/>
  <c r="BD107" i="133"/>
  <c r="AV107" i="133"/>
  <c r="AN107" i="133"/>
  <c r="AF107" i="133"/>
  <c r="X107" i="133"/>
  <c r="P107" i="133"/>
  <c r="H107" i="133"/>
  <c r="BA107" i="133"/>
  <c r="AP107" i="133"/>
  <c r="AE107" i="133"/>
  <c r="U107" i="133"/>
  <c r="J107" i="133"/>
  <c r="AW107" i="133"/>
  <c r="AH107" i="133"/>
  <c r="S107" i="133"/>
  <c r="BB107" i="133"/>
  <c r="AM107" i="133"/>
  <c r="Y107" i="133"/>
  <c r="K107" i="133"/>
  <c r="AS107" i="133"/>
  <c r="AD107" i="133"/>
  <c r="Q107" i="133"/>
  <c r="AC107" i="133"/>
  <c r="V107" i="133"/>
  <c r="AQ107" i="133"/>
  <c r="BH111" i="133"/>
  <c r="BG111" i="133"/>
  <c r="AY111" i="133"/>
  <c r="AQ111" i="133"/>
  <c r="AI111" i="133"/>
  <c r="AA111" i="133"/>
  <c r="S111" i="133"/>
  <c r="BF111" i="133"/>
  <c r="AV111" i="133"/>
  <c r="AK111" i="133"/>
  <c r="Z111" i="133"/>
  <c r="P111" i="133"/>
  <c r="AZ111" i="133"/>
  <c r="AL111" i="133"/>
  <c r="X111" i="133"/>
  <c r="BE111" i="133"/>
  <c r="AR111" i="133"/>
  <c r="AC111" i="133"/>
  <c r="N111" i="133"/>
  <c r="AT111" i="133"/>
  <c r="AG111" i="133"/>
  <c r="R111" i="133"/>
  <c r="AO111" i="133"/>
  <c r="AH111" i="133"/>
  <c r="AB111" i="133"/>
  <c r="AW111" i="133"/>
  <c r="AU101" i="133"/>
  <c r="AM101" i="133"/>
  <c r="AE101" i="133"/>
  <c r="U101" i="133"/>
  <c r="M101" i="133"/>
  <c r="E101" i="133"/>
  <c r="AR101" i="133"/>
  <c r="AG101" i="133"/>
  <c r="T101" i="133"/>
  <c r="J101" i="133"/>
  <c r="BA101" i="133"/>
  <c r="AP101" i="133"/>
  <c r="AF101" i="133"/>
  <c r="S101" i="133"/>
  <c r="H101" i="133"/>
  <c r="AS101" i="133"/>
  <c r="V101" i="133"/>
  <c r="AZ101" i="133"/>
  <c r="AD101" i="133"/>
  <c r="G101" i="133"/>
  <c r="AJ101" i="133"/>
  <c r="L101" i="133"/>
  <c r="P101" i="133"/>
  <c r="F101" i="133"/>
  <c r="AC101" i="133"/>
  <c r="AW105" i="133"/>
  <c r="AU105" i="133"/>
  <c r="AM105" i="133"/>
  <c r="AE105" i="133"/>
  <c r="W105" i="133"/>
  <c r="O105" i="133"/>
  <c r="G105" i="133"/>
  <c r="AR105" i="133"/>
  <c r="AG105" i="133"/>
  <c r="V105" i="133"/>
  <c r="L105" i="133"/>
  <c r="BC105" i="133"/>
  <c r="AP105" i="133"/>
  <c r="AF105" i="133"/>
  <c r="U105" i="133"/>
  <c r="J105" i="133"/>
  <c r="AT105" i="133"/>
  <c r="AJ105" i="133"/>
  <c r="Y105" i="133"/>
  <c r="N105" i="133"/>
  <c r="AS105" i="133"/>
  <c r="BB104" i="133"/>
  <c r="AL104" i="133"/>
  <c r="V104" i="133"/>
  <c r="F104" i="133"/>
  <c r="AJ104" i="133"/>
  <c r="O104" i="133"/>
  <c r="AN104" i="133"/>
  <c r="S104" i="133"/>
  <c r="AR104" i="133"/>
  <c r="W104" i="133"/>
  <c r="AK104" i="133"/>
  <c r="K104" i="133"/>
  <c r="E104" i="133"/>
  <c r="AU106" i="133"/>
  <c r="AE106" i="133"/>
  <c r="O106" i="133"/>
  <c r="AX106" i="133"/>
  <c r="AC106" i="133"/>
  <c r="H106" i="133"/>
  <c r="AB106" i="133"/>
  <c r="AV106" i="133"/>
  <c r="T106" i="133"/>
  <c r="AL106" i="133"/>
  <c r="J106" i="133"/>
  <c r="P106" i="133"/>
  <c r="AD106" i="133"/>
  <c r="AW108" i="133"/>
  <c r="AV108" i="133"/>
  <c r="AD108" i="133"/>
  <c r="N108" i="133"/>
  <c r="AR108" i="133"/>
  <c r="U108" i="133"/>
  <c r="AU108" i="133"/>
  <c r="X108" i="133"/>
  <c r="AM108" i="133"/>
  <c r="AJ108" i="133"/>
  <c r="AG108" i="133"/>
  <c r="I108" i="133"/>
  <c r="AW112" i="133"/>
  <c r="AG112" i="133"/>
  <c r="Q112" i="133"/>
  <c r="AZ112" i="133"/>
  <c r="AJ112" i="133"/>
  <c r="T112" i="133"/>
  <c r="AP112" i="133"/>
  <c r="BC112" i="133"/>
  <c r="W112" i="133"/>
  <c r="V112" i="133"/>
  <c r="BG112" i="133"/>
  <c r="N112" i="133"/>
  <c r="AZ107" i="133"/>
  <c r="AJ107" i="133"/>
  <c r="T107" i="133"/>
  <c r="BC107" i="133"/>
  <c r="AK107" i="133"/>
  <c r="O107" i="133"/>
  <c r="AO107" i="133"/>
  <c r="M107" i="133"/>
  <c r="AG107" i="133"/>
  <c r="AY107" i="133"/>
  <c r="W107" i="133"/>
  <c r="AX107" i="133"/>
  <c r="N107" i="133"/>
  <c r="BC111" i="133"/>
  <c r="AM111" i="133"/>
  <c r="W111" i="133"/>
  <c r="BA111" i="133"/>
  <c r="AF111" i="133"/>
  <c r="BI111" i="133"/>
  <c r="AD111" i="133"/>
  <c r="AX111" i="133"/>
  <c r="V111" i="133"/>
  <c r="AN111" i="133"/>
  <c r="L111" i="133"/>
  <c r="BD111" i="133"/>
  <c r="AY101" i="133"/>
  <c r="AI101" i="133"/>
  <c r="Q101" i="133"/>
  <c r="AW101" i="133"/>
  <c r="Z101" i="133"/>
  <c r="D101" i="133"/>
  <c r="AK101" i="133"/>
  <c r="N101" i="133"/>
  <c r="AH101" i="133"/>
  <c r="AO101" i="133"/>
  <c r="AT101" i="133"/>
  <c r="B101" i="133"/>
  <c r="AN101" i="133"/>
  <c r="AZ105" i="133"/>
  <c r="AI105" i="133"/>
  <c r="S105" i="133"/>
  <c r="AX105" i="133"/>
  <c r="AB105" i="133"/>
  <c r="F105" i="133"/>
  <c r="AK105" i="133"/>
  <c r="P105" i="133"/>
  <c r="AO105" i="133"/>
  <c r="T105" i="133"/>
  <c r="X105" i="133"/>
  <c r="R105" i="133"/>
  <c r="AC105" i="133"/>
  <c r="AH105" i="133"/>
  <c r="BG109" i="133"/>
  <c r="AY109" i="133"/>
  <c r="AQ109" i="133"/>
  <c r="AI109" i="133"/>
  <c r="AA109" i="133"/>
  <c r="S109" i="133"/>
  <c r="K109" i="133"/>
  <c r="AZ109" i="133"/>
  <c r="AO109" i="133"/>
  <c r="AD109" i="133"/>
  <c r="T109" i="133"/>
  <c r="BA109" i="133"/>
  <c r="AL109" i="133"/>
  <c r="X109" i="133"/>
  <c r="J109" i="133"/>
  <c r="AX109" i="133"/>
  <c r="AK109" i="133"/>
  <c r="V109" i="133"/>
  <c r="BB109" i="133"/>
  <c r="AN109" i="133"/>
  <c r="Z109" i="133"/>
  <c r="L109" i="133"/>
  <c r="AB109" i="133"/>
  <c r="U109" i="133"/>
  <c r="M109" i="133"/>
  <c r="AZ102" i="133"/>
  <c r="AR102" i="133"/>
  <c r="AJ102" i="133"/>
  <c r="AA102" i="133"/>
  <c r="S102" i="133"/>
  <c r="K102" i="133"/>
  <c r="C102" i="133"/>
  <c r="AT102" i="133"/>
  <c r="AI102" i="133"/>
  <c r="X102" i="133"/>
  <c r="M102" i="133"/>
  <c r="AX102" i="133"/>
  <c r="AM102" i="133"/>
  <c r="AC102" i="133"/>
  <c r="Q102" i="133"/>
  <c r="F102" i="133"/>
  <c r="AK102" i="133"/>
  <c r="N102" i="133"/>
  <c r="AQ102" i="133"/>
  <c r="U102" i="133"/>
  <c r="AW102" i="133"/>
  <c r="Z102" i="133"/>
  <c r="E102" i="133"/>
  <c r="I102" i="133"/>
  <c r="AE102" i="133"/>
  <c r="BA110" i="133"/>
  <c r="AS110" i="133"/>
  <c r="AK110" i="133"/>
  <c r="AC110" i="133"/>
  <c r="U110" i="133"/>
  <c r="M110" i="133"/>
  <c r="BC110" i="133"/>
  <c r="AR110" i="133"/>
  <c r="AH110" i="133"/>
  <c r="W110" i="133"/>
  <c r="L110" i="133"/>
  <c r="AZ110" i="133"/>
  <c r="AL110" i="133"/>
  <c r="X110" i="133"/>
  <c r="BF110" i="133"/>
  <c r="AQ110" i="133"/>
  <c r="AD110" i="133"/>
  <c r="O110" i="133"/>
  <c r="AU110" i="133"/>
  <c r="AF110" i="133"/>
  <c r="S110" i="133"/>
  <c r="AI110" i="133"/>
  <c r="AA110" i="133"/>
  <c r="T110" i="133"/>
  <c r="N110" i="133"/>
  <c r="AY85" i="126"/>
  <c r="AQ85" i="126"/>
  <c r="AI85" i="126"/>
  <c r="AA85" i="126"/>
  <c r="S85" i="126"/>
  <c r="K85" i="126"/>
  <c r="C85" i="126"/>
  <c r="AR85" i="126"/>
  <c r="AJ85" i="126"/>
  <c r="AB85" i="126"/>
  <c r="T85" i="126"/>
  <c r="L85" i="126"/>
  <c r="D85" i="126"/>
  <c r="AP85" i="126"/>
  <c r="Z85" i="126"/>
  <c r="J85" i="126"/>
  <c r="AW85" i="126"/>
  <c r="AG85" i="126"/>
  <c r="Q85" i="126"/>
  <c r="AS85" i="126"/>
  <c r="AC85" i="126"/>
  <c r="M85" i="126"/>
  <c r="AL85" i="126"/>
  <c r="AD85" i="126"/>
  <c r="N85" i="126"/>
  <c r="V85" i="126"/>
  <c r="AZ89" i="126"/>
  <c r="AR89" i="126"/>
  <c r="AJ89" i="126"/>
  <c r="AB89" i="126"/>
  <c r="T89" i="126"/>
  <c r="L89" i="126"/>
  <c r="BC89" i="126"/>
  <c r="AS89" i="126"/>
  <c r="AH89" i="126"/>
  <c r="W89" i="126"/>
  <c r="M89" i="126"/>
  <c r="AY89" i="126"/>
  <c r="AO89" i="126"/>
  <c r="AD89" i="126"/>
  <c r="S89" i="126"/>
  <c r="I89" i="126"/>
  <c r="AQ89" i="126"/>
  <c r="V89" i="126"/>
  <c r="BA89" i="126"/>
  <c r="AE89" i="126"/>
  <c r="J89" i="126"/>
  <c r="AK89" i="126"/>
  <c r="O89" i="126"/>
  <c r="F89" i="126"/>
  <c r="AL89" i="126"/>
  <c r="AA89" i="126"/>
  <c r="BG93" i="126"/>
  <c r="AY93" i="126"/>
  <c r="AQ93" i="126"/>
  <c r="AI93" i="126"/>
  <c r="AA93" i="126"/>
  <c r="S93" i="126"/>
  <c r="K93" i="126"/>
  <c r="AZ93" i="126"/>
  <c r="AO93" i="126"/>
  <c r="AD93" i="126"/>
  <c r="T93" i="126"/>
  <c r="BF93" i="126"/>
  <c r="AV93" i="126"/>
  <c r="AK93" i="126"/>
  <c r="Z93" i="126"/>
  <c r="P93" i="126"/>
  <c r="BD93" i="126"/>
  <c r="AH93" i="126"/>
  <c r="M93" i="126"/>
  <c r="AR93" i="126"/>
  <c r="V93" i="126"/>
  <c r="AW93" i="126"/>
  <c r="AB93" i="126"/>
  <c r="R93" i="126"/>
  <c r="AN93" i="126"/>
  <c r="BG96" i="126"/>
  <c r="AW96" i="126"/>
  <c r="AL96" i="126"/>
  <c r="Z96" i="126"/>
  <c r="AU96" i="126"/>
  <c r="U96" i="126"/>
  <c r="AP96" i="126"/>
  <c r="V96" i="126"/>
  <c r="AQ96" i="126"/>
  <c r="N96" i="126"/>
  <c r="Y96" i="126"/>
  <c r="AI96" i="126"/>
  <c r="AT96" i="126"/>
  <c r="BE96" i="126"/>
  <c r="M96" i="126"/>
  <c r="W96" i="126"/>
  <c r="AH96" i="126"/>
  <c r="AS96" i="126"/>
  <c r="BC96" i="126"/>
  <c r="P96" i="126"/>
  <c r="X96" i="126"/>
  <c r="AF96" i="126"/>
  <c r="AN96" i="126"/>
  <c r="AV96" i="126"/>
  <c r="BD96" i="126"/>
  <c r="M112" i="126"/>
  <c r="AC112" i="126"/>
  <c r="AS112" i="126"/>
  <c r="BI112" i="126"/>
  <c r="V112" i="126"/>
  <c r="AL112" i="126"/>
  <c r="BB112" i="126"/>
  <c r="Q112" i="126"/>
  <c r="AG112" i="126"/>
  <c r="AW112" i="126"/>
  <c r="R112" i="126"/>
  <c r="AH112" i="126"/>
  <c r="AX112" i="126"/>
  <c r="P112" i="126"/>
  <c r="X112" i="126"/>
  <c r="AF112" i="126"/>
  <c r="AN112" i="126"/>
  <c r="AV112" i="126"/>
  <c r="BD112" i="126"/>
  <c r="O112" i="126"/>
  <c r="W112" i="126"/>
  <c r="AE112" i="126"/>
  <c r="AM112" i="126"/>
  <c r="AU112" i="126"/>
  <c r="BC112" i="126"/>
  <c r="O92" i="126"/>
  <c r="Z92" i="126"/>
  <c r="X92" i="126"/>
  <c r="AT92" i="126"/>
  <c r="S92" i="126"/>
  <c r="AN92" i="126"/>
  <c r="J92" i="126"/>
  <c r="AE92" i="126"/>
  <c r="AZ92" i="126"/>
  <c r="R92" i="126"/>
  <c r="AB92" i="126"/>
  <c r="AM92" i="126"/>
  <c r="AX92" i="126"/>
  <c r="K92" i="126"/>
  <c r="V92" i="126"/>
  <c r="AF92" i="126"/>
  <c r="AQ92" i="126"/>
  <c r="BB92" i="126"/>
  <c r="M92" i="126"/>
  <c r="U92" i="126"/>
  <c r="AC92" i="126"/>
  <c r="AK92" i="126"/>
  <c r="AS92" i="126"/>
  <c r="BA92" i="126"/>
  <c r="R108" i="126"/>
  <c r="V108" i="126"/>
  <c r="J108" i="126"/>
  <c r="AQ108" i="126"/>
  <c r="AD108" i="126"/>
  <c r="M108" i="126"/>
  <c r="U108" i="126"/>
  <c r="AC108" i="126"/>
  <c r="AK108" i="126"/>
  <c r="AU108" i="126"/>
  <c r="BF108" i="126"/>
  <c r="BB108" i="126"/>
  <c r="O108" i="126"/>
  <c r="W108" i="126"/>
  <c r="AE108" i="126"/>
  <c r="AM108" i="126"/>
  <c r="AX108" i="126"/>
  <c r="L108" i="126"/>
  <c r="T108" i="126"/>
  <c r="AB108" i="126"/>
  <c r="AJ108" i="126"/>
  <c r="AT108" i="126"/>
  <c r="BD108" i="126"/>
  <c r="AS108" i="126"/>
  <c r="BA108" i="126"/>
  <c r="AJ88" i="126"/>
  <c r="Y88" i="126"/>
  <c r="G88" i="126"/>
  <c r="O88" i="126"/>
  <c r="N88" i="126"/>
  <c r="AH88" i="126"/>
  <c r="J88" i="126"/>
  <c r="AC88" i="126"/>
  <c r="AX88" i="126"/>
  <c r="T88" i="126"/>
  <c r="AO88" i="126"/>
  <c r="E88" i="126"/>
  <c r="M88" i="126"/>
  <c r="V88" i="126"/>
  <c r="AG88" i="126"/>
  <c r="AR88" i="126"/>
  <c r="BB88" i="126"/>
  <c r="L88" i="126"/>
  <c r="U88" i="126"/>
  <c r="AF88" i="126"/>
  <c r="AP88" i="126"/>
  <c r="BA88" i="126"/>
  <c r="W88" i="126"/>
  <c r="AE88" i="126"/>
  <c r="AM88" i="126"/>
  <c r="AU88" i="126"/>
  <c r="E104" i="126"/>
  <c r="P104" i="126"/>
  <c r="Z104" i="126"/>
  <c r="AK104" i="126"/>
  <c r="AV104" i="126"/>
  <c r="F104" i="126"/>
  <c r="Q104" i="126"/>
  <c r="AB104" i="126"/>
  <c r="AL104" i="126"/>
  <c r="AW104" i="126"/>
  <c r="H104" i="126"/>
  <c r="R104" i="126"/>
  <c r="AC104" i="126"/>
  <c r="AN104" i="126"/>
  <c r="AX104" i="126"/>
  <c r="N104" i="126"/>
  <c r="Y104" i="126"/>
  <c r="AJ104" i="126"/>
  <c r="AT104" i="126"/>
  <c r="G104" i="126"/>
  <c r="O104" i="126"/>
  <c r="W104" i="126"/>
  <c r="AE104" i="126"/>
  <c r="AM104" i="126"/>
  <c r="AU104" i="126"/>
  <c r="N95" i="126"/>
  <c r="AJ95" i="126"/>
  <c r="AT95" i="126"/>
  <c r="M95" i="126"/>
  <c r="AH95" i="126"/>
  <c r="BD95" i="126"/>
  <c r="AC95" i="126"/>
  <c r="AX95" i="126"/>
  <c r="T95" i="126"/>
  <c r="AO95" i="126"/>
  <c r="L95" i="126"/>
  <c r="V95" i="126"/>
  <c r="AG95" i="126"/>
  <c r="AR95" i="126"/>
  <c r="BB95" i="126"/>
  <c r="P95" i="126"/>
  <c r="Z95" i="126"/>
  <c r="AK95" i="126"/>
  <c r="AV95" i="126"/>
  <c r="BF95" i="126"/>
  <c r="S95" i="126"/>
  <c r="AA95" i="126"/>
  <c r="AI95" i="126"/>
  <c r="AQ95" i="126"/>
  <c r="AY95" i="126"/>
  <c r="BG95" i="126"/>
  <c r="T111" i="126"/>
  <c r="AD111" i="126"/>
  <c r="AO111" i="126"/>
  <c r="AZ111" i="126"/>
  <c r="P111" i="126"/>
  <c r="Z111" i="126"/>
  <c r="AK111" i="126"/>
  <c r="AV111" i="126"/>
  <c r="BF111" i="126"/>
  <c r="Q111" i="126"/>
  <c r="AB111" i="126"/>
  <c r="AL111" i="126"/>
  <c r="AW111" i="126"/>
  <c r="BH111" i="126"/>
  <c r="R111" i="126"/>
  <c r="AC111" i="126"/>
  <c r="AN111" i="126"/>
  <c r="AX111" i="126"/>
  <c r="BI111" i="126"/>
  <c r="S111" i="126"/>
  <c r="AA111" i="126"/>
  <c r="AI111" i="126"/>
  <c r="AQ111" i="126"/>
  <c r="AY111" i="126"/>
  <c r="BG111" i="126"/>
  <c r="L91" i="126"/>
  <c r="AR91" i="126"/>
  <c r="U91" i="126"/>
  <c r="AP91" i="126"/>
  <c r="P91" i="126"/>
  <c r="AK91" i="126"/>
  <c r="Q91" i="126"/>
  <c r="AL91" i="126"/>
  <c r="I91" i="126"/>
  <c r="T91" i="126"/>
  <c r="AD91" i="126"/>
  <c r="AO91" i="126"/>
  <c r="AZ91" i="126"/>
  <c r="H91" i="126"/>
  <c r="R91" i="126"/>
  <c r="AC91" i="126"/>
  <c r="AN91" i="126"/>
  <c r="AX91" i="126"/>
  <c r="K91" i="126"/>
  <c r="S91" i="126"/>
  <c r="AA91" i="126"/>
  <c r="AI91" i="126"/>
  <c r="AQ91" i="126"/>
  <c r="AY91" i="126"/>
  <c r="I107" i="126"/>
  <c r="AJ107" i="126"/>
  <c r="L107" i="126"/>
  <c r="AN107" i="126"/>
  <c r="M107" i="126"/>
  <c r="AR107" i="126"/>
  <c r="P107" i="126"/>
  <c r="AV107" i="126"/>
  <c r="O107" i="126"/>
  <c r="W107" i="126"/>
  <c r="AE107" i="126"/>
  <c r="AM107" i="126"/>
  <c r="AU107" i="126"/>
  <c r="BC107" i="126"/>
  <c r="U107" i="126"/>
  <c r="AC107" i="126"/>
  <c r="AK107" i="126"/>
  <c r="AS107" i="126"/>
  <c r="BA107" i="126"/>
  <c r="J107" i="126"/>
  <c r="R107" i="126"/>
  <c r="Z107" i="126"/>
  <c r="AH107" i="126"/>
  <c r="AP107" i="126"/>
  <c r="AX107" i="126"/>
  <c r="AF94" i="126"/>
  <c r="BB94" i="126"/>
  <c r="AE94" i="126"/>
  <c r="AZ94" i="126"/>
  <c r="Z94" i="126"/>
  <c r="AU94" i="126"/>
  <c r="P94" i="126"/>
  <c r="AL94" i="126"/>
  <c r="BG94" i="126"/>
  <c r="S94" i="126"/>
  <c r="AD94" i="126"/>
  <c r="AN94" i="126"/>
  <c r="AY94" i="126"/>
  <c r="L94" i="126"/>
  <c r="W94" i="126"/>
  <c r="AH94" i="126"/>
  <c r="AR94" i="126"/>
  <c r="BC94" i="126"/>
  <c r="M94" i="126"/>
  <c r="U94" i="126"/>
  <c r="AC94" i="126"/>
  <c r="AK94" i="126"/>
  <c r="AS94" i="126"/>
  <c r="BA94" i="126"/>
  <c r="K110" i="126"/>
  <c r="V110" i="126"/>
  <c r="AF110" i="126"/>
  <c r="AQ110" i="126"/>
  <c r="BB110" i="126"/>
  <c r="L110" i="126"/>
  <c r="W110" i="126"/>
  <c r="AH110" i="126"/>
  <c r="AR110" i="126"/>
  <c r="BC110" i="126"/>
  <c r="N110" i="126"/>
  <c r="X110" i="126"/>
  <c r="AI110" i="126"/>
  <c r="AT110" i="126"/>
  <c r="BD110" i="126"/>
  <c r="T110" i="126"/>
  <c r="AE110" i="126"/>
  <c r="AP110" i="126"/>
  <c r="AZ110" i="126"/>
  <c r="M110" i="126"/>
  <c r="U110" i="126"/>
  <c r="AC110" i="126"/>
  <c r="AK110" i="126"/>
  <c r="AS110" i="126"/>
  <c r="BA110" i="126"/>
  <c r="T90" i="126"/>
  <c r="I90" i="126"/>
  <c r="AO90" i="126"/>
  <c r="S90" i="126"/>
  <c r="AN90" i="126"/>
  <c r="M90" i="126"/>
  <c r="AI90" i="126"/>
  <c r="BD90" i="126"/>
  <c r="Y90" i="126"/>
  <c r="AU90" i="126"/>
  <c r="L90" i="126"/>
  <c r="W90" i="126"/>
  <c r="AG90" i="126"/>
  <c r="AR90" i="126"/>
  <c r="BC90" i="126"/>
  <c r="P90" i="126"/>
  <c r="AA90" i="126"/>
  <c r="AK90" i="126"/>
  <c r="AV90" i="126"/>
  <c r="J90" i="126"/>
  <c r="R90" i="126"/>
  <c r="Z90" i="126"/>
  <c r="AH90" i="126"/>
  <c r="AP90" i="126"/>
  <c r="AX90" i="126"/>
  <c r="K106" i="126"/>
  <c r="U106" i="126"/>
  <c r="AF106" i="126"/>
  <c r="AQ106" i="126"/>
  <c r="BA106" i="126"/>
  <c r="L106" i="126"/>
  <c r="W106" i="126"/>
  <c r="AG106" i="126"/>
  <c r="AR106" i="126"/>
  <c r="BC106" i="126"/>
  <c r="M106" i="126"/>
  <c r="X106" i="126"/>
  <c r="AI106" i="126"/>
  <c r="AS106" i="126"/>
  <c r="BD106" i="126"/>
  <c r="O106" i="126"/>
  <c r="Y106" i="126"/>
  <c r="AJ106" i="126"/>
  <c r="AU106" i="126"/>
  <c r="J106" i="126"/>
  <c r="R106" i="126"/>
  <c r="Z106" i="126"/>
  <c r="AH106" i="126"/>
  <c r="AP106" i="126"/>
  <c r="AX106" i="126"/>
  <c r="D86" i="126"/>
  <c r="AB86" i="126"/>
  <c r="L86" i="126"/>
  <c r="T86" i="126"/>
  <c r="C86" i="126"/>
  <c r="S86" i="126"/>
  <c r="AI86" i="126"/>
  <c r="AY86" i="126"/>
  <c r="O86" i="126"/>
  <c r="AE86" i="126"/>
  <c r="AU86" i="126"/>
  <c r="P86" i="126"/>
  <c r="AF86" i="126"/>
  <c r="AV86" i="126"/>
  <c r="J86" i="126"/>
  <c r="R86" i="126"/>
  <c r="Z86" i="126"/>
  <c r="AH86" i="126"/>
  <c r="AP86" i="126"/>
  <c r="AX86" i="126"/>
  <c r="I86" i="126"/>
  <c r="Q86" i="126"/>
  <c r="Y86" i="126"/>
  <c r="AG86" i="126"/>
  <c r="AO86" i="126"/>
  <c r="AW86" i="126"/>
  <c r="J102" i="126"/>
  <c r="U102" i="126"/>
  <c r="AF102" i="126"/>
  <c r="AQ102" i="126"/>
  <c r="F102" i="126"/>
  <c r="Q102" i="126"/>
  <c r="AA102" i="126"/>
  <c r="AM102" i="126"/>
  <c r="AX102" i="126"/>
  <c r="M102" i="126"/>
  <c r="W102" i="126"/>
  <c r="AI102" i="126"/>
  <c r="AT102" i="126"/>
  <c r="C102" i="126"/>
  <c r="N102" i="126"/>
  <c r="Y102" i="126"/>
  <c r="AJ102" i="126"/>
  <c r="AU102" i="126"/>
  <c r="D102" i="126"/>
  <c r="L102" i="126"/>
  <c r="T102" i="126"/>
  <c r="AC102" i="126"/>
  <c r="AO102" i="126"/>
  <c r="Q93" i="126"/>
  <c r="L93" i="126"/>
  <c r="BB93" i="126"/>
  <c r="AS93" i="126"/>
  <c r="U93" i="126"/>
  <c r="AP93" i="126"/>
  <c r="N93" i="126"/>
  <c r="AJ93" i="126"/>
  <c r="BE93" i="126"/>
  <c r="W93" i="126"/>
  <c r="AM93" i="126"/>
  <c r="BC93" i="126"/>
  <c r="X109" i="126"/>
  <c r="AS109" i="126"/>
  <c r="T109" i="126"/>
  <c r="AO109" i="126"/>
  <c r="J109" i="126"/>
  <c r="AF109" i="126"/>
  <c r="BA109" i="126"/>
  <c r="V109" i="126"/>
  <c r="AR109" i="126"/>
  <c r="O109" i="126"/>
  <c r="AE109" i="126"/>
  <c r="AU109" i="126"/>
  <c r="Z89" i="126"/>
  <c r="U89" i="126"/>
  <c r="K89" i="126"/>
  <c r="BB89" i="126"/>
  <c r="Y89" i="126"/>
  <c r="AT89" i="126"/>
  <c r="R89" i="126"/>
  <c r="AM89" i="126"/>
  <c r="H89" i="126"/>
  <c r="X89" i="126"/>
  <c r="AN89" i="126"/>
  <c r="G105" i="126"/>
  <c r="AC105" i="126"/>
  <c r="AX105" i="126"/>
  <c r="S105" i="126"/>
  <c r="AO105" i="126"/>
  <c r="O105" i="126"/>
  <c r="AK105" i="126"/>
  <c r="F105" i="126"/>
  <c r="AA105" i="126"/>
  <c r="AW105" i="126"/>
  <c r="P105" i="126"/>
  <c r="AF105" i="126"/>
  <c r="AV105" i="126"/>
  <c r="F85" i="126"/>
  <c r="U85" i="126"/>
  <c r="I85" i="126"/>
  <c r="AO85" i="126"/>
  <c r="R85" i="126"/>
  <c r="AX85" i="126"/>
  <c r="P85" i="126"/>
  <c r="AF85" i="126"/>
  <c r="AV85" i="126"/>
  <c r="O85" i="126"/>
  <c r="AE85" i="126"/>
  <c r="AU85" i="126"/>
  <c r="Q101" i="126"/>
  <c r="AO101" i="126"/>
  <c r="H101" i="126"/>
  <c r="AE101" i="126"/>
  <c r="BA101" i="126"/>
  <c r="T101" i="126"/>
  <c r="AQ101" i="126"/>
  <c r="P101" i="126"/>
  <c r="AM101" i="126"/>
  <c r="F101" i="126"/>
  <c r="V101" i="126"/>
  <c r="AN101" i="126"/>
  <c r="N110" i="131"/>
  <c r="AI110" i="131"/>
  <c r="BD110" i="131"/>
  <c r="AE110" i="131"/>
  <c r="AZ110" i="131"/>
  <c r="V110" i="131"/>
  <c r="AQ110" i="131"/>
  <c r="L110" i="131"/>
  <c r="AH110" i="131"/>
  <c r="BC110" i="131"/>
  <c r="U110" i="131"/>
  <c r="AK110" i="131"/>
  <c r="BA110" i="131"/>
  <c r="T102" i="131"/>
  <c r="BA102" i="131"/>
  <c r="AE102" i="131"/>
  <c r="P102" i="131"/>
  <c r="AW102" i="131"/>
  <c r="AI102" i="131"/>
  <c r="I102" i="131"/>
  <c r="Y102" i="131"/>
  <c r="AP102" i="131"/>
  <c r="G102" i="131"/>
  <c r="W102" i="131"/>
  <c r="AN102" i="131"/>
  <c r="AB111" i="131"/>
  <c r="AW111" i="131"/>
  <c r="R111" i="131"/>
  <c r="AN111" i="131"/>
  <c r="BI111" i="131"/>
  <c r="AD111" i="131"/>
  <c r="AZ111" i="131"/>
  <c r="Z111" i="131"/>
  <c r="AV111" i="131"/>
  <c r="S111" i="131"/>
  <c r="AI111" i="131"/>
  <c r="AY111" i="131"/>
  <c r="AT107" i="131"/>
  <c r="T107" i="131"/>
  <c r="N107" i="131"/>
  <c r="BB107" i="131"/>
  <c r="AF107" i="131"/>
  <c r="Q107" i="131"/>
  <c r="AG107" i="131"/>
  <c r="AW107" i="131"/>
  <c r="O107" i="131"/>
  <c r="AE107" i="131"/>
  <c r="AU107" i="131"/>
  <c r="AR107" i="131"/>
  <c r="AF101" i="131"/>
  <c r="P101" i="131"/>
  <c r="AX101" i="131"/>
  <c r="Z101" i="131"/>
  <c r="D101" i="131"/>
  <c r="AL101" i="131"/>
  <c r="K101" i="131"/>
  <c r="AC101" i="131"/>
  <c r="AS101" i="131"/>
  <c r="I101" i="131"/>
  <c r="Y101" i="131"/>
  <c r="AQ101" i="131"/>
  <c r="V109" i="131"/>
  <c r="L109" i="131"/>
  <c r="P109" i="131"/>
  <c r="AK109" i="131"/>
  <c r="BF109" i="131"/>
  <c r="AC109" i="131"/>
  <c r="AX109" i="131"/>
  <c r="Y109" i="131"/>
  <c r="AT109" i="131"/>
  <c r="O109" i="131"/>
  <c r="AE109" i="131"/>
  <c r="AU109" i="131"/>
  <c r="Z105" i="131"/>
  <c r="BC105" i="131"/>
  <c r="M105" i="131"/>
  <c r="AG105" i="131"/>
  <c r="F105" i="131"/>
  <c r="W105" i="131"/>
  <c r="AS105" i="131"/>
  <c r="O105" i="131"/>
  <c r="AI105" i="131"/>
  <c r="AX105" i="131"/>
  <c r="AB105" i="131"/>
  <c r="AR105" i="131"/>
  <c r="R103" i="131"/>
  <c r="D103" i="131"/>
  <c r="AJ103" i="131"/>
  <c r="V103" i="131"/>
  <c r="P103" i="131"/>
  <c r="G103" i="131"/>
  <c r="W103" i="131"/>
  <c r="AM103" i="131"/>
  <c r="AZ103" i="131"/>
  <c r="Q103" i="131"/>
  <c r="AG103" i="131"/>
  <c r="AW103" i="131"/>
  <c r="S112" i="131"/>
  <c r="O112" i="131"/>
  <c r="BI112" i="131"/>
  <c r="AW112" i="131"/>
  <c r="AK112" i="131"/>
  <c r="X112" i="131"/>
  <c r="AN112" i="131"/>
  <c r="BD112" i="131"/>
  <c r="AL112" i="131"/>
  <c r="BB112" i="131"/>
  <c r="AA112" i="131"/>
  <c r="AQ112" i="131"/>
  <c r="BG112" i="131"/>
  <c r="AT108" i="131"/>
  <c r="AF108" i="131"/>
  <c r="BD108" i="131"/>
  <c r="O108" i="131"/>
  <c r="AE108" i="131"/>
  <c r="AX108" i="131"/>
  <c r="Q108" i="131"/>
  <c r="AG108" i="131"/>
  <c r="AZ108" i="131"/>
  <c r="R108" i="131"/>
  <c r="AH108" i="131"/>
  <c r="BB108" i="131"/>
  <c r="BA108" i="131"/>
  <c r="AA104" i="131"/>
  <c r="AU104" i="131"/>
  <c r="G104" i="131"/>
  <c r="L104" i="131"/>
  <c r="AB104" i="131"/>
  <c r="AR104" i="131"/>
  <c r="I104" i="131"/>
  <c r="Y104" i="131"/>
  <c r="AO104" i="131"/>
  <c r="F104" i="131"/>
  <c r="V104" i="131"/>
  <c r="AL104" i="131"/>
  <c r="BB104" i="131"/>
  <c r="AV110" i="133"/>
  <c r="K110" i="133"/>
  <c r="AN110" i="133"/>
  <c r="V110" i="133"/>
  <c r="AY110" i="133"/>
  <c r="AE110" i="133"/>
  <c r="BG110" i="133"/>
  <c r="AB110" i="133"/>
  <c r="AX110" i="133"/>
  <c r="Q110" i="133"/>
  <c r="AG110" i="133"/>
  <c r="AW110" i="133"/>
  <c r="AP102" i="133"/>
  <c r="P102" i="133"/>
  <c r="J102" i="133"/>
  <c r="D102" i="133"/>
  <c r="AU102" i="133"/>
  <c r="V102" i="133"/>
  <c r="AS102" i="133"/>
  <c r="R102" i="133"/>
  <c r="AO102" i="133"/>
  <c r="G102" i="133"/>
  <c r="W102" i="133"/>
  <c r="AN102" i="133"/>
  <c r="AH109" i="133"/>
  <c r="AW109" i="133"/>
  <c r="R109" i="133"/>
  <c r="AV109" i="133"/>
  <c r="AC109" i="133"/>
  <c r="BF109" i="133"/>
  <c r="AF109" i="133"/>
  <c r="N109" i="133"/>
  <c r="AJ109" i="133"/>
  <c r="BE109" i="133"/>
  <c r="W109" i="133"/>
  <c r="AM109" i="133"/>
  <c r="BC109" i="133"/>
  <c r="H105" i="133"/>
  <c r="AN105" i="133"/>
  <c r="AD105" i="133"/>
  <c r="Z105" i="133"/>
  <c r="Q105" i="133"/>
  <c r="K105" i="133"/>
  <c r="AQ105" i="133"/>
  <c r="AX101" i="133"/>
  <c r="R101" i="133"/>
  <c r="C101" i="133"/>
  <c r="AV101" i="133"/>
  <c r="AL101" i="133"/>
  <c r="Y101" i="133"/>
  <c r="T111" i="133"/>
  <c r="Y111" i="133"/>
  <c r="AJ111" i="133"/>
  <c r="AS111" i="133"/>
  <c r="AP111" i="133"/>
  <c r="AE111" i="133"/>
  <c r="I107" i="133"/>
  <c r="R107" i="133"/>
  <c r="AA107" i="133"/>
  <c r="Z107" i="133"/>
  <c r="L107" i="133"/>
  <c r="AR107" i="133"/>
  <c r="AA112" i="133"/>
  <c r="BB112" i="133"/>
  <c r="Z112" i="133"/>
  <c r="AB112" i="133"/>
  <c r="BH112" i="133"/>
  <c r="AO112" i="133"/>
  <c r="L108" i="133"/>
  <c r="Q108" i="133"/>
  <c r="AI108" i="133"/>
  <c r="AF108" i="133"/>
  <c r="V108" i="133"/>
  <c r="AO108" i="133"/>
  <c r="Y106" i="133"/>
  <c r="AG106" i="133"/>
  <c r="AP106" i="133"/>
  <c r="AN106" i="133"/>
  <c r="W106" i="133"/>
  <c r="BC106" i="133"/>
  <c r="BA104" i="133"/>
  <c r="AG104" i="133"/>
  <c r="AC104" i="133"/>
  <c r="Y104" i="133"/>
  <c r="N104" i="133"/>
  <c r="AT104" i="133"/>
  <c r="AM112" i="139"/>
  <c r="AI112" i="139"/>
  <c r="AU112" i="139"/>
  <c r="AQ112" i="139"/>
  <c r="AC112" i="139"/>
  <c r="BI112" i="139"/>
  <c r="AD108" i="139"/>
  <c r="P108" i="139"/>
  <c r="O108" i="139"/>
  <c r="I108" i="139"/>
  <c r="AO108" i="139"/>
  <c r="BF108" i="139"/>
  <c r="AK113" i="139"/>
  <c r="BH113" i="139"/>
  <c r="AP113" i="139"/>
  <c r="BB113" i="139"/>
  <c r="O113" i="139"/>
  <c r="BB109" i="139"/>
  <c r="BF109" i="139"/>
  <c r="BC109" i="139"/>
  <c r="AM105" i="139"/>
  <c r="Y105" i="139"/>
  <c r="J105" i="139"/>
  <c r="J101" i="139"/>
  <c r="W101" i="139"/>
  <c r="AT101" i="139"/>
  <c r="AQ111" i="139"/>
  <c r="L111" i="139"/>
  <c r="Y107" i="139"/>
  <c r="O107" i="139"/>
  <c r="S103" i="139"/>
  <c r="AY110" i="139"/>
  <c r="AG102" i="139"/>
  <c r="BB92" i="140"/>
  <c r="AT92" i="140"/>
  <c r="AL92" i="140"/>
  <c r="AD92" i="140"/>
  <c r="V92" i="140"/>
  <c r="N92" i="140"/>
  <c r="BA92" i="140"/>
  <c r="AQ92" i="140"/>
  <c r="AF92" i="140"/>
  <c r="U92" i="140"/>
  <c r="K92" i="140"/>
  <c r="AZ92" i="140"/>
  <c r="AO92" i="140"/>
  <c r="AE92" i="140"/>
  <c r="T92" i="140"/>
  <c r="I92" i="140"/>
  <c r="AY92" i="140"/>
  <c r="AN92" i="140"/>
  <c r="AC92" i="140"/>
  <c r="S92" i="140"/>
  <c r="BC92" i="140"/>
  <c r="AR92" i="140"/>
  <c r="AG92" i="140"/>
  <c r="W92" i="140"/>
  <c r="L92" i="140"/>
  <c r="BH96" i="140"/>
  <c r="AZ96" i="140"/>
  <c r="AR96" i="140"/>
  <c r="AJ96" i="140"/>
  <c r="AB96" i="140"/>
  <c r="T96" i="140"/>
  <c r="BF96" i="140"/>
  <c r="AU96" i="140"/>
  <c r="AK96" i="140"/>
  <c r="Z96" i="140"/>
  <c r="O96" i="140"/>
  <c r="BE96" i="140"/>
  <c r="AT96" i="140"/>
  <c r="AI96" i="140"/>
  <c r="Y96" i="140"/>
  <c r="N96" i="140"/>
  <c r="BC96" i="140"/>
  <c r="AS96" i="140"/>
  <c r="BG96" i="140"/>
  <c r="AW96" i="140"/>
  <c r="AL96" i="140"/>
  <c r="AA96" i="140"/>
  <c r="Q96" i="140"/>
  <c r="R96" i="140"/>
  <c r="M96" i="140"/>
  <c r="AU87" i="140"/>
  <c r="AM87" i="140"/>
  <c r="AE87" i="140"/>
  <c r="W87" i="140"/>
  <c r="O87" i="140"/>
  <c r="G87" i="140"/>
  <c r="AS87" i="140"/>
  <c r="AH87" i="140"/>
  <c r="X87" i="140"/>
  <c r="M87" i="140"/>
  <c r="AW87" i="140"/>
  <c r="AL87" i="140"/>
  <c r="AB87" i="140"/>
  <c r="Q87" i="140"/>
  <c r="F87" i="140"/>
  <c r="AV87" i="140"/>
  <c r="AK87" i="140"/>
  <c r="Z87" i="140"/>
  <c r="P87" i="140"/>
  <c r="E87" i="140"/>
  <c r="AT87" i="140"/>
  <c r="AJ87" i="140"/>
  <c r="Y87" i="140"/>
  <c r="N87" i="140"/>
  <c r="D87" i="140"/>
  <c r="D98" i="140" s="1"/>
  <c r="D33" i="140" s="1"/>
  <c r="AZ91" i="140"/>
  <c r="AR91" i="140"/>
  <c r="AJ91" i="140"/>
  <c r="AB91" i="140"/>
  <c r="T91" i="140"/>
  <c r="L91" i="140"/>
  <c r="BC91" i="140"/>
  <c r="AS91" i="140"/>
  <c r="AH91" i="140"/>
  <c r="W91" i="140"/>
  <c r="AT86" i="139"/>
  <c r="AL86" i="139"/>
  <c r="AD86" i="139"/>
  <c r="V86" i="139"/>
  <c r="N86" i="139"/>
  <c r="F86" i="139"/>
  <c r="AY86" i="139"/>
  <c r="AQ86" i="139"/>
  <c r="AI86" i="139"/>
  <c r="AA86" i="139"/>
  <c r="S86" i="139"/>
  <c r="K86" i="139"/>
  <c r="C86" i="139"/>
  <c r="AN86" i="139"/>
  <c r="X86" i="139"/>
  <c r="H86" i="139"/>
  <c r="AW86" i="139"/>
  <c r="AG86" i="139"/>
  <c r="Q86" i="139"/>
  <c r="AJ86" i="139"/>
  <c r="D86" i="139"/>
  <c r="U86" i="139"/>
  <c r="AR86" i="139"/>
  <c r="M86" i="139"/>
  <c r="BE94" i="139"/>
  <c r="AW94" i="139"/>
  <c r="AO94" i="139"/>
  <c r="AG94" i="139"/>
  <c r="Y94" i="139"/>
  <c r="Q94" i="139"/>
  <c r="BF94" i="139"/>
  <c r="AU94" i="139"/>
  <c r="AJ94" i="139"/>
  <c r="Z94" i="139"/>
  <c r="O94" i="139"/>
  <c r="BG94" i="139"/>
  <c r="AV94" i="139"/>
  <c r="AL94" i="139"/>
  <c r="AA94" i="139"/>
  <c r="P94" i="139"/>
  <c r="AR94" i="139"/>
  <c r="W94" i="139"/>
  <c r="BD94" i="139"/>
  <c r="AI94" i="139"/>
  <c r="N94" i="139"/>
  <c r="AM94" i="139"/>
  <c r="AN94" i="139"/>
  <c r="AD94" i="139"/>
  <c r="AP97" i="139"/>
  <c r="BE93" i="139"/>
  <c r="V92" i="139"/>
  <c r="AL85" i="139"/>
  <c r="AM85" i="139"/>
  <c r="AJ96" i="139"/>
  <c r="AT89" i="139"/>
  <c r="R85" i="139"/>
  <c r="AX87" i="139"/>
  <c r="BA87" i="139"/>
  <c r="AR87" i="139"/>
  <c r="AJ87" i="139"/>
  <c r="AB87" i="139"/>
  <c r="T87" i="139"/>
  <c r="L87" i="139"/>
  <c r="D87" i="139"/>
  <c r="AW87" i="139"/>
  <c r="AO87" i="139"/>
  <c r="AG87" i="139"/>
  <c r="Y87" i="139"/>
  <c r="Q87" i="139"/>
  <c r="I87" i="139"/>
  <c r="AL87" i="139"/>
  <c r="V87" i="139"/>
  <c r="F87" i="139"/>
  <c r="AU87" i="139"/>
  <c r="AE87" i="139"/>
  <c r="O87" i="139"/>
  <c r="AY87" i="139"/>
  <c r="R87" i="139"/>
  <c r="AZ87" i="139"/>
  <c r="S87" i="139"/>
  <c r="J87" i="139"/>
  <c r="AQ87" i="139"/>
  <c r="AY91" i="139"/>
  <c r="AQ91" i="139"/>
  <c r="AI91" i="139"/>
  <c r="AA91" i="139"/>
  <c r="S91" i="139"/>
  <c r="K91" i="139"/>
  <c r="BA91" i="139"/>
  <c r="AP91" i="139"/>
  <c r="AF91" i="139"/>
  <c r="U91" i="139"/>
  <c r="J91" i="139"/>
  <c r="BB91" i="139"/>
  <c r="AR91" i="139"/>
  <c r="AG91" i="139"/>
  <c r="V91" i="139"/>
  <c r="L91" i="139"/>
  <c r="AS91" i="139"/>
  <c r="X91" i="139"/>
  <c r="BE91" i="139"/>
  <c r="AJ91" i="139"/>
  <c r="N91" i="139"/>
  <c r="R91" i="139"/>
  <c r="AO91" i="139"/>
  <c r="AX91" i="139"/>
  <c r="AZ91" i="139"/>
  <c r="BC95" i="139"/>
  <c r="AU95" i="139"/>
  <c r="AM95" i="139"/>
  <c r="AE95" i="139"/>
  <c r="W95" i="139"/>
  <c r="O95" i="139"/>
  <c r="BI95" i="139"/>
  <c r="AX95" i="139"/>
  <c r="AN95" i="139"/>
  <c r="AC95" i="139"/>
  <c r="R95" i="139"/>
  <c r="AZ95" i="139"/>
  <c r="AO95" i="139"/>
  <c r="AD95" i="139"/>
  <c r="T95" i="139"/>
  <c r="BF95" i="139"/>
  <c r="AK95" i="139"/>
  <c r="P95" i="139"/>
  <c r="BH95" i="139"/>
  <c r="AL95" i="139"/>
  <c r="Q95" i="139"/>
  <c r="AF95" i="139"/>
  <c r="BB95" i="139"/>
  <c r="L95" i="139"/>
  <c r="V95" i="139"/>
  <c r="AD91" i="139"/>
  <c r="AW85" i="139"/>
  <c r="AO85" i="139"/>
  <c r="AG85" i="139"/>
  <c r="Y85" i="139"/>
  <c r="Q85" i="139"/>
  <c r="I85" i="139"/>
  <c r="AT85" i="139"/>
  <c r="AI85" i="139"/>
  <c r="X85" i="139"/>
  <c r="N85" i="139"/>
  <c r="C85" i="139"/>
  <c r="AP85" i="139"/>
  <c r="AE85" i="139"/>
  <c r="T85" i="139"/>
  <c r="J85" i="139"/>
  <c r="AF85" i="139"/>
  <c r="K85" i="139"/>
  <c r="AR85" i="139"/>
  <c r="W85" i="139"/>
  <c r="B85" i="139"/>
  <c r="B98" i="139" s="1"/>
  <c r="B33" i="139" s="1"/>
  <c r="AV89" i="139"/>
  <c r="AN89" i="139"/>
  <c r="AF89" i="139"/>
  <c r="X89" i="139"/>
  <c r="P89" i="139"/>
  <c r="H89" i="139"/>
  <c r="BA89" i="139"/>
  <c r="AP89" i="139"/>
  <c r="AE89" i="139"/>
  <c r="U89" i="139"/>
  <c r="J89" i="139"/>
  <c r="BB89" i="139"/>
  <c r="AQ89" i="139"/>
  <c r="AG89" i="139"/>
  <c r="V89" i="139"/>
  <c r="K89" i="139"/>
  <c r="AX89" i="139"/>
  <c r="AC89" i="139"/>
  <c r="G89" i="139"/>
  <c r="AO89" i="139"/>
  <c r="S89" i="139"/>
  <c r="AH89" i="139"/>
  <c r="N89" i="139"/>
  <c r="BC93" i="139"/>
  <c r="AU93" i="139"/>
  <c r="AM93" i="139"/>
  <c r="AE93" i="139"/>
  <c r="W93" i="139"/>
  <c r="O93" i="139"/>
  <c r="BB93" i="139"/>
  <c r="AR93" i="139"/>
  <c r="AG93" i="139"/>
  <c r="V93" i="139"/>
  <c r="L93" i="139"/>
  <c r="AX93" i="139"/>
  <c r="AN93" i="139"/>
  <c r="AC93" i="139"/>
  <c r="R93" i="139"/>
  <c r="AO93" i="139"/>
  <c r="T93" i="139"/>
  <c r="BA93" i="139"/>
  <c r="AF93" i="139"/>
  <c r="J93" i="139"/>
  <c r="AT93" i="139"/>
  <c r="AV93" i="139"/>
  <c r="BG97" i="139"/>
  <c r="AY97" i="139"/>
  <c r="AQ97" i="139"/>
  <c r="AI97" i="139"/>
  <c r="AA97" i="139"/>
  <c r="S97" i="139"/>
  <c r="BJ97" i="139"/>
  <c r="AZ97" i="139"/>
  <c r="AO97" i="139"/>
  <c r="AD97" i="139"/>
  <c r="T97" i="139"/>
  <c r="BH97" i="139"/>
  <c r="AS97" i="139"/>
  <c r="AF97" i="139"/>
  <c r="Q97" i="139"/>
  <c r="BB97" i="139"/>
  <c r="AN97" i="139"/>
  <c r="Z97" i="139"/>
  <c r="AH97" i="139"/>
  <c r="AX97" i="139"/>
  <c r="V97" i="139"/>
  <c r="AB97" i="139"/>
  <c r="BF97" i="139"/>
  <c r="AB85" i="139"/>
  <c r="Y89" i="139"/>
  <c r="AK93" i="139"/>
  <c r="P97" i="139"/>
  <c r="BE92" i="139"/>
  <c r="AW92" i="139"/>
  <c r="AO92" i="139"/>
  <c r="AG92" i="139"/>
  <c r="Y92" i="139"/>
  <c r="Q92" i="139"/>
  <c r="I92" i="139"/>
  <c r="AY92" i="139"/>
  <c r="AN92" i="139"/>
  <c r="AD92" i="139"/>
  <c r="S92" i="139"/>
  <c r="BF92" i="139"/>
  <c r="AU92" i="139"/>
  <c r="AJ92" i="139"/>
  <c r="Z92" i="139"/>
  <c r="O92" i="139"/>
  <c r="AL92" i="139"/>
  <c r="P92" i="139"/>
  <c r="AX92" i="139"/>
  <c r="AB92" i="139"/>
  <c r="AF92" i="139"/>
  <c r="AH92" i="139"/>
  <c r="BI96" i="139"/>
  <c r="BA96" i="139"/>
  <c r="AS96" i="139"/>
  <c r="AK96" i="139"/>
  <c r="BG96" i="139"/>
  <c r="AV96" i="139"/>
  <c r="AL96" i="139"/>
  <c r="AB96" i="139"/>
  <c r="T96" i="139"/>
  <c r="BH96" i="139"/>
  <c r="AT96" i="139"/>
  <c r="AE96" i="139"/>
  <c r="U96" i="139"/>
  <c r="BJ96" i="139"/>
  <c r="BJ98" i="139" s="1"/>
  <c r="BJ33" i="139" s="1"/>
  <c r="AU96" i="139"/>
  <c r="AH96" i="139"/>
  <c r="V96" i="139"/>
  <c r="AP96" i="139"/>
  <c r="R96" i="139"/>
  <c r="AR96" i="139"/>
  <c r="S96" i="139"/>
  <c r="W96" i="139"/>
  <c r="Y96" i="139"/>
  <c r="AA85" i="139"/>
  <c r="W89" i="139"/>
  <c r="AJ93" i="139"/>
  <c r="AX86" i="139"/>
  <c r="AP86" i="139"/>
  <c r="AH86" i="139"/>
  <c r="Z86" i="139"/>
  <c r="R86" i="139"/>
  <c r="J86" i="139"/>
  <c r="AU86" i="139"/>
  <c r="AM86" i="139"/>
  <c r="AE86" i="139"/>
  <c r="W86" i="139"/>
  <c r="O86" i="139"/>
  <c r="G86" i="139"/>
  <c r="AV86" i="139"/>
  <c r="AF86" i="139"/>
  <c r="P86" i="139"/>
  <c r="AO86" i="139"/>
  <c r="Y86" i="139"/>
  <c r="I86" i="139"/>
  <c r="AZ86" i="139"/>
  <c r="T86" i="139"/>
  <c r="AK86" i="139"/>
  <c r="E86" i="139"/>
  <c r="AB86" i="139"/>
  <c r="L86" i="139"/>
  <c r="AC86" i="139"/>
  <c r="AS86" i="139"/>
  <c r="BA94" i="139"/>
  <c r="AS94" i="139"/>
  <c r="AK94" i="139"/>
  <c r="AC94" i="139"/>
  <c r="U94" i="139"/>
  <c r="M94" i="139"/>
  <c r="AZ94" i="139"/>
  <c r="AP94" i="139"/>
  <c r="AE94" i="139"/>
  <c r="T94" i="139"/>
  <c r="BB94" i="139"/>
  <c r="AQ94" i="139"/>
  <c r="AF94" i="139"/>
  <c r="V94" i="139"/>
  <c r="K94" i="139"/>
  <c r="BC94" i="139"/>
  <c r="AH94" i="139"/>
  <c r="L94" i="139"/>
  <c r="AT94" i="139"/>
  <c r="X94" i="139"/>
  <c r="BH94" i="139"/>
  <c r="R94" i="139"/>
  <c r="S94" i="139"/>
  <c r="AB94" i="139"/>
  <c r="AX94" i="139"/>
  <c r="AY94" i="139"/>
  <c r="AI96" i="139"/>
  <c r="N93" i="139"/>
  <c r="AS89" i="139"/>
  <c r="P85" i="139"/>
  <c r="W92" i="139"/>
  <c r="P93" i="139"/>
  <c r="AR97" i="139"/>
  <c r="AA87" i="139"/>
  <c r="AV87" i="139"/>
  <c r="AN87" i="139"/>
  <c r="AF87" i="139"/>
  <c r="X87" i="139"/>
  <c r="P87" i="139"/>
  <c r="H87" i="139"/>
  <c r="AS87" i="139"/>
  <c r="AK87" i="139"/>
  <c r="AC87" i="139"/>
  <c r="U87" i="139"/>
  <c r="M87" i="139"/>
  <c r="E87" i="139"/>
  <c r="AT87" i="139"/>
  <c r="AD87" i="139"/>
  <c r="N87" i="139"/>
  <c r="AM87" i="139"/>
  <c r="W87" i="139"/>
  <c r="G87" i="139"/>
  <c r="AH87" i="139"/>
  <c r="AI87" i="139"/>
  <c r="AP87" i="139"/>
  <c r="Z87" i="139"/>
  <c r="K87" i="139"/>
  <c r="BC91" i="139"/>
  <c r="AU91" i="139"/>
  <c r="AM91" i="139"/>
  <c r="AE91" i="139"/>
  <c r="W91" i="139"/>
  <c r="O91" i="139"/>
  <c r="AV91" i="139"/>
  <c r="AK91" i="139"/>
  <c r="Z91" i="139"/>
  <c r="P91" i="139"/>
  <c r="AW91" i="139"/>
  <c r="AL91" i="139"/>
  <c r="AB91" i="139"/>
  <c r="Q91" i="139"/>
  <c r="BD91" i="139"/>
  <c r="AH91" i="139"/>
  <c r="M91" i="139"/>
  <c r="AT91" i="139"/>
  <c r="Y91" i="139"/>
  <c r="AN91" i="139"/>
  <c r="T91" i="139"/>
  <c r="H91" i="139"/>
  <c r="AC91" i="139"/>
  <c r="I91" i="139"/>
  <c r="BG95" i="139"/>
  <c r="AY95" i="139"/>
  <c r="AQ95" i="139"/>
  <c r="AI95" i="139"/>
  <c r="AA95" i="139"/>
  <c r="S95" i="139"/>
  <c r="BD95" i="139"/>
  <c r="AS95" i="139"/>
  <c r="AH95" i="139"/>
  <c r="X95" i="139"/>
  <c r="M95" i="139"/>
  <c r="BE95" i="139"/>
  <c r="AT95" i="139"/>
  <c r="AJ95" i="139"/>
  <c r="Y95" i="139"/>
  <c r="N95" i="139"/>
  <c r="AV95" i="139"/>
  <c r="Z95" i="139"/>
  <c r="AW95" i="139"/>
  <c r="AB95" i="139"/>
  <c r="BA95" i="139"/>
  <c r="AG95" i="139"/>
  <c r="U95" i="139"/>
  <c r="AP95" i="139"/>
  <c r="AR95" i="139"/>
  <c r="AS85" i="139"/>
  <c r="AK85" i="139"/>
  <c r="AC85" i="139"/>
  <c r="U85" i="139"/>
  <c r="M85" i="139"/>
  <c r="E85" i="139"/>
  <c r="AY85" i="139"/>
  <c r="AN85" i="139"/>
  <c r="AD85" i="139"/>
  <c r="S85" i="139"/>
  <c r="H85" i="139"/>
  <c r="AU85" i="139"/>
  <c r="AJ85" i="139"/>
  <c r="Z85" i="139"/>
  <c r="O85" i="139"/>
  <c r="D85" i="139"/>
  <c r="AQ85" i="139"/>
  <c r="V85" i="139"/>
  <c r="AH85" i="139"/>
  <c r="L85" i="139"/>
  <c r="AZ89" i="139"/>
  <c r="AR89" i="139"/>
  <c r="AJ89" i="139"/>
  <c r="AB89" i="139"/>
  <c r="T89" i="139"/>
  <c r="L89" i="139"/>
  <c r="AU89" i="139"/>
  <c r="AK89" i="139"/>
  <c r="Z89" i="139"/>
  <c r="O89" i="139"/>
  <c r="AW89" i="139"/>
  <c r="AL89" i="139"/>
  <c r="AA89" i="139"/>
  <c r="Q89" i="139"/>
  <c r="F89" i="139"/>
  <c r="AM89" i="139"/>
  <c r="R89" i="139"/>
  <c r="AY89" i="139"/>
  <c r="AD89" i="139"/>
  <c r="I89" i="139"/>
  <c r="BC89" i="139"/>
  <c r="M89" i="139"/>
  <c r="AI89" i="139"/>
  <c r="BG93" i="139"/>
  <c r="AY93" i="139"/>
  <c r="AQ93" i="139"/>
  <c r="AI93" i="139"/>
  <c r="AA93" i="139"/>
  <c r="S93" i="139"/>
  <c r="K93" i="139"/>
  <c r="AW93" i="139"/>
  <c r="AL93" i="139"/>
  <c r="AB93" i="139"/>
  <c r="Q93" i="139"/>
  <c r="BD93" i="139"/>
  <c r="AS93" i="139"/>
  <c r="AH93" i="139"/>
  <c r="X93" i="139"/>
  <c r="M93" i="139"/>
  <c r="AZ93" i="139"/>
  <c r="AD93" i="139"/>
  <c r="AP93" i="139"/>
  <c r="U93" i="139"/>
  <c r="Y93" i="139"/>
  <c r="Z93" i="139"/>
  <c r="BK97" i="139"/>
  <c r="BK98" i="139" s="1"/>
  <c r="BK33" i="139" s="1"/>
  <c r="BC97" i="139"/>
  <c r="AU97" i="139"/>
  <c r="AM97" i="139"/>
  <c r="AE97" i="139"/>
  <c r="W97" i="139"/>
  <c r="O97" i="139"/>
  <c r="BE97" i="139"/>
  <c r="AT97" i="139"/>
  <c r="AJ97" i="139"/>
  <c r="Y97" i="139"/>
  <c r="N97" i="139"/>
  <c r="BA97" i="139"/>
  <c r="AL97" i="139"/>
  <c r="X97" i="139"/>
  <c r="BI97" i="139"/>
  <c r="AV97" i="139"/>
  <c r="AG97" i="139"/>
  <c r="R97" i="139"/>
  <c r="AW97" i="139"/>
  <c r="U97" i="139"/>
  <c r="AK97" i="139"/>
  <c r="BD97" i="139"/>
  <c r="AC97" i="139"/>
  <c r="G85" i="139"/>
  <c r="AX85" i="139"/>
  <c r="AR92" i="139"/>
  <c r="N96" i="139"/>
  <c r="BA92" i="139"/>
  <c r="AS92" i="139"/>
  <c r="AK92" i="139"/>
  <c r="AC92" i="139"/>
  <c r="U92" i="139"/>
  <c r="M92" i="139"/>
  <c r="BD92" i="139"/>
  <c r="AT92" i="139"/>
  <c r="AI92" i="139"/>
  <c r="X92" i="139"/>
  <c r="N92" i="139"/>
  <c r="AZ92" i="139"/>
  <c r="AP92" i="139"/>
  <c r="AE92" i="139"/>
  <c r="T92" i="139"/>
  <c r="J92" i="139"/>
  <c r="AV92" i="139"/>
  <c r="AA92" i="139"/>
  <c r="AM92" i="139"/>
  <c r="R92" i="139"/>
  <c r="BB92" i="139"/>
  <c r="K92" i="139"/>
  <c r="BC92" i="139"/>
  <c r="L92" i="139"/>
  <c r="BE96" i="139"/>
  <c r="AW96" i="139"/>
  <c r="AO96" i="139"/>
  <c r="AG96" i="139"/>
  <c r="BB96" i="139"/>
  <c r="AQ96" i="139"/>
  <c r="AF96" i="139"/>
  <c r="X96" i="139"/>
  <c r="P96" i="139"/>
  <c r="AZ96" i="139"/>
  <c r="AM96" i="139"/>
  <c r="Z96" i="139"/>
  <c r="O96" i="139"/>
  <c r="BC96" i="139"/>
  <c r="AN96" i="139"/>
  <c r="AA96" i="139"/>
  <c r="Q96" i="139"/>
  <c r="BD96" i="139"/>
  <c r="AC96" i="139"/>
  <c r="BF96" i="139"/>
  <c r="AD96" i="139"/>
  <c r="AX96" i="139"/>
  <c r="AY96" i="139"/>
  <c r="F85" i="139"/>
  <c r="AV85" i="139"/>
  <c r="AQ92" i="139"/>
  <c r="M96" i="139"/>
  <c r="M49" i="113"/>
  <c r="B13" i="155"/>
  <c r="R43" i="113"/>
  <c r="F20" i="156"/>
  <c r="B13" i="156"/>
  <c r="R44" i="113"/>
  <c r="O15" i="156" s="1"/>
  <c r="F14" i="157"/>
  <c r="I49" i="113"/>
  <c r="B13" i="157"/>
  <c r="R46" i="113"/>
  <c r="BN14" i="158"/>
  <c r="F20" i="158"/>
  <c r="F14" i="155"/>
  <c r="E50" i="113"/>
  <c r="B13" i="158"/>
  <c r="R47" i="113"/>
  <c r="O13" i="158" s="1"/>
  <c r="O15" i="158" s="1"/>
  <c r="Q50" i="113"/>
  <c r="Q49" i="113"/>
  <c r="M14" i="149"/>
  <c r="P50" i="113"/>
  <c r="P49" i="113"/>
  <c r="L14" i="149"/>
  <c r="O50" i="113"/>
  <c r="K14" i="114"/>
  <c r="N49" i="113"/>
  <c r="K14" i="149"/>
  <c r="N50" i="113"/>
  <c r="M50" i="113"/>
  <c r="M20" i="143"/>
  <c r="L50" i="113"/>
  <c r="I14" i="114"/>
  <c r="L49" i="113"/>
  <c r="AI112" i="143"/>
  <c r="J20" i="146"/>
  <c r="BG20" i="146" s="1"/>
  <c r="BG71" i="146" s="1"/>
  <c r="H14" i="149"/>
  <c r="K50" i="113"/>
  <c r="G14" i="149"/>
  <c r="J50" i="113"/>
  <c r="J49" i="113"/>
  <c r="F14" i="149"/>
  <c r="F15" i="149" s="1"/>
  <c r="F21" i="149" s="1"/>
  <c r="M92" i="149" s="1"/>
  <c r="I50" i="113"/>
  <c r="E14" i="149"/>
  <c r="E15" i="149" s="1"/>
  <c r="E21" i="149" s="1"/>
  <c r="E81" i="149" s="1"/>
  <c r="H50" i="113"/>
  <c r="E14" i="114"/>
  <c r="E15" i="114" s="1"/>
  <c r="E21" i="114" s="1"/>
  <c r="E91" i="114" s="1"/>
  <c r="H49" i="113"/>
  <c r="D14" i="114"/>
  <c r="D15" i="114" s="1"/>
  <c r="D21" i="114" s="1"/>
  <c r="L104" i="114" s="1"/>
  <c r="G49" i="113"/>
  <c r="G50" i="113"/>
  <c r="C14" i="149"/>
  <c r="C15" i="149" s="1"/>
  <c r="C21" i="149" s="1"/>
  <c r="I89" i="149" s="1"/>
  <c r="F50" i="113"/>
  <c r="C114" i="146"/>
  <c r="BF93" i="139"/>
  <c r="AG87" i="136"/>
  <c r="BB97" i="145"/>
  <c r="Q93" i="149"/>
  <c r="C114" i="142"/>
  <c r="C40" i="142" s="1"/>
  <c r="Q95" i="149"/>
  <c r="D114" i="146"/>
  <c r="D40" i="146" s="1"/>
  <c r="Q94" i="149"/>
  <c r="Q97" i="149"/>
  <c r="Q96" i="149"/>
  <c r="N20" i="140"/>
  <c r="N20" i="143"/>
  <c r="B15" i="149"/>
  <c r="B21" i="149" s="1"/>
  <c r="F102" i="149" s="1"/>
  <c r="N20" i="123"/>
  <c r="BO97" i="123" s="1"/>
  <c r="D14" i="120"/>
  <c r="D20" i="120" s="1"/>
  <c r="B15" i="120"/>
  <c r="B16" i="120" s="1"/>
  <c r="I14" i="2"/>
  <c r="I14" i="149"/>
  <c r="D14" i="2"/>
  <c r="D14" i="149"/>
  <c r="D15" i="149" s="1"/>
  <c r="D21" i="149" s="1"/>
  <c r="E104" i="149" s="1"/>
  <c r="J14" i="2"/>
  <c r="J14" i="149"/>
  <c r="E14" i="120"/>
  <c r="BO104" i="120" s="1"/>
  <c r="N14" i="2"/>
  <c r="N14" i="149"/>
  <c r="N14" i="126"/>
  <c r="N20" i="126" s="1"/>
  <c r="AW113" i="126" s="1"/>
  <c r="D20" i="125"/>
  <c r="N14" i="125"/>
  <c r="C11" i="119"/>
  <c r="C15" i="119" s="1"/>
  <c r="D11" i="119" s="1"/>
  <c r="B16" i="122"/>
  <c r="BA20" i="136"/>
  <c r="BA71" i="136" s="1"/>
  <c r="AH103" i="136"/>
  <c r="AH114" i="136" s="1"/>
  <c r="BN13" i="140"/>
  <c r="C11" i="123"/>
  <c r="C15" i="123" s="1"/>
  <c r="D11" i="123" s="1"/>
  <c r="AK103" i="136"/>
  <c r="AK114" i="136" s="1"/>
  <c r="AY103" i="136"/>
  <c r="AY114" i="136" s="1"/>
  <c r="AV103" i="136"/>
  <c r="AV114" i="136" s="1"/>
  <c r="N14" i="128"/>
  <c r="N20" i="128" s="1"/>
  <c r="D14" i="129"/>
  <c r="D20" i="129" s="1"/>
  <c r="AU103" i="129" s="1"/>
  <c r="BN13" i="134"/>
  <c r="H91" i="114"/>
  <c r="C13" i="150"/>
  <c r="C13" i="117"/>
  <c r="BN13" i="136"/>
  <c r="B15" i="136"/>
  <c r="C11" i="136" s="1"/>
  <c r="E14" i="145"/>
  <c r="B15" i="145"/>
  <c r="C11" i="126"/>
  <c r="C15" i="126" s="1"/>
  <c r="D11" i="126" s="1"/>
  <c r="M13" i="150"/>
  <c r="M13" i="117"/>
  <c r="L20" i="123"/>
  <c r="N14" i="129"/>
  <c r="N14" i="130"/>
  <c r="N20" i="130" s="1"/>
  <c r="L20" i="146"/>
  <c r="F13" i="150"/>
  <c r="F13" i="117"/>
  <c r="N13" i="150"/>
  <c r="N13" i="117"/>
  <c r="R7" i="113"/>
  <c r="G13" i="150"/>
  <c r="G13" i="117"/>
  <c r="L13" i="150"/>
  <c r="L13" i="117"/>
  <c r="B15" i="128"/>
  <c r="BN13" i="128"/>
  <c r="D14" i="128"/>
  <c r="E14" i="139"/>
  <c r="BN13" i="139"/>
  <c r="B15" i="139"/>
  <c r="D20" i="134"/>
  <c r="BN14" i="134"/>
  <c r="B15" i="137"/>
  <c r="BN13" i="137"/>
  <c r="B15" i="130"/>
  <c r="BN13" i="130"/>
  <c r="AU103" i="136"/>
  <c r="AU114" i="136" s="1"/>
  <c r="AE103" i="136"/>
  <c r="AE114" i="136" s="1"/>
  <c r="O103" i="136"/>
  <c r="O114" i="136" s="1"/>
  <c r="AT103" i="136"/>
  <c r="AT114" i="136" s="1"/>
  <c r="AD103" i="136"/>
  <c r="AD114" i="136" s="1"/>
  <c r="AZ103" i="136"/>
  <c r="AZ114" i="136" s="1"/>
  <c r="AJ103" i="136"/>
  <c r="AJ114" i="136" s="1"/>
  <c r="T103" i="136"/>
  <c r="T114" i="136" s="1"/>
  <c r="D103" i="136"/>
  <c r="D114" i="136" s="1"/>
  <c r="F103" i="136"/>
  <c r="F114" i="136" s="1"/>
  <c r="E103" i="136"/>
  <c r="E114" i="136" s="1"/>
  <c r="J103" i="136"/>
  <c r="J114" i="136" s="1"/>
  <c r="I103" i="136"/>
  <c r="I114" i="136" s="1"/>
  <c r="Y87" i="136"/>
  <c r="D78" i="136"/>
  <c r="G80" i="136" s="1"/>
  <c r="AQ103" i="136"/>
  <c r="AQ114" i="136" s="1"/>
  <c r="W103" i="136"/>
  <c r="W114" i="136" s="1"/>
  <c r="AX103" i="136"/>
  <c r="AX114" i="136" s="1"/>
  <c r="Z103" i="136"/>
  <c r="Z114" i="136" s="1"/>
  <c r="AR103" i="136"/>
  <c r="AR114" i="136" s="1"/>
  <c r="X103" i="136"/>
  <c r="X114" i="136" s="1"/>
  <c r="AS103" i="136"/>
  <c r="AS114" i="136" s="1"/>
  <c r="Y103" i="136"/>
  <c r="Y114" i="136" s="1"/>
  <c r="U103" i="136"/>
  <c r="U114" i="136" s="1"/>
  <c r="AM103" i="136"/>
  <c r="AM114" i="136" s="1"/>
  <c r="S103" i="136"/>
  <c r="S114" i="136" s="1"/>
  <c r="AP103" i="136"/>
  <c r="AP114" i="136" s="1"/>
  <c r="V103" i="136"/>
  <c r="V114" i="136" s="1"/>
  <c r="AN103" i="136"/>
  <c r="AN114" i="136" s="1"/>
  <c r="P103" i="136"/>
  <c r="P114" i="136" s="1"/>
  <c r="AC103" i="136"/>
  <c r="AC114" i="136" s="1"/>
  <c r="M103" i="136"/>
  <c r="M114" i="136" s="1"/>
  <c r="AW103" i="136"/>
  <c r="AW114" i="136" s="1"/>
  <c r="BO103" i="136"/>
  <c r="K103" i="136"/>
  <c r="K114" i="136" s="1"/>
  <c r="R103" i="136"/>
  <c r="R114" i="136" s="1"/>
  <c r="L103" i="136"/>
  <c r="L114" i="136" s="1"/>
  <c r="BA103" i="136"/>
  <c r="BA114" i="136" s="1"/>
  <c r="AI103" i="136"/>
  <c r="AI114" i="136" s="1"/>
  <c r="AL103" i="136"/>
  <c r="AL114" i="136" s="1"/>
  <c r="AF103" i="136"/>
  <c r="AF114" i="136" s="1"/>
  <c r="N103" i="136"/>
  <c r="N114" i="136" s="1"/>
  <c r="AG103" i="136"/>
  <c r="AG114" i="136" s="1"/>
  <c r="D71" i="136"/>
  <c r="AI73" i="136" s="1"/>
  <c r="BN13" i="146"/>
  <c r="F105" i="149"/>
  <c r="C11" i="125"/>
  <c r="C15" i="125" s="1"/>
  <c r="BN13" i="126"/>
  <c r="AA87" i="136"/>
  <c r="H103" i="136"/>
  <c r="H114" i="136" s="1"/>
  <c r="G103" i="136"/>
  <c r="D13" i="150"/>
  <c r="D14" i="150" s="1"/>
  <c r="D13" i="117"/>
  <c r="D14" i="117" s="1"/>
  <c r="B15" i="131"/>
  <c r="BN13" i="131"/>
  <c r="E90" i="149"/>
  <c r="H90" i="149"/>
  <c r="H104" i="149"/>
  <c r="D104" i="149"/>
  <c r="D74" i="149"/>
  <c r="K104" i="149"/>
  <c r="BN13" i="125"/>
  <c r="H13" i="150"/>
  <c r="H13" i="117"/>
  <c r="D14" i="126"/>
  <c r="D14" i="130"/>
  <c r="B15" i="133"/>
  <c r="B16" i="133" s="1"/>
  <c r="BN13" i="133"/>
  <c r="BN13" i="142"/>
  <c r="B15" i="142"/>
  <c r="K13" i="150"/>
  <c r="K13" i="117"/>
  <c r="D90" i="114"/>
  <c r="D13" i="119"/>
  <c r="BN13" i="119" s="1"/>
  <c r="I13" i="150"/>
  <c r="I13" i="117"/>
  <c r="B13" i="150"/>
  <c r="B13" i="117"/>
  <c r="R6" i="113"/>
  <c r="N14" i="131"/>
  <c r="N20" i="131" s="1"/>
  <c r="B15" i="143"/>
  <c r="E14" i="143"/>
  <c r="BO104" i="143" s="1"/>
  <c r="BN13" i="143"/>
  <c r="L14" i="145"/>
  <c r="L20" i="143"/>
  <c r="J13" i="150"/>
  <c r="J13" i="117"/>
  <c r="E13" i="150"/>
  <c r="E14" i="150" s="1"/>
  <c r="E13" i="117"/>
  <c r="E14" i="117" s="1"/>
  <c r="BN13" i="122"/>
  <c r="BN13" i="123"/>
  <c r="BN13" i="129"/>
  <c r="BN14" i="136"/>
  <c r="Q103" i="136"/>
  <c r="Q114" i="136" s="1"/>
  <c r="AB103" i="136"/>
  <c r="AB114" i="136" s="1"/>
  <c r="AA103" i="136"/>
  <c r="AA114" i="136" s="1"/>
  <c r="BN13" i="145"/>
  <c r="BJ114" i="137"/>
  <c r="BJ40" i="137" s="1"/>
  <c r="C114" i="125"/>
  <c r="C40" i="125" s="1"/>
  <c r="C114" i="129"/>
  <c r="C40" i="129" s="1"/>
  <c r="C114" i="128"/>
  <c r="BK40" i="137"/>
  <c r="D114" i="142"/>
  <c r="D40" i="142" s="1"/>
  <c r="C114" i="136"/>
  <c r="C40" i="136" s="1"/>
  <c r="BD114" i="134"/>
  <c r="C98" i="125"/>
  <c r="C33" i="125" s="1"/>
  <c r="C54" i="125" s="1"/>
  <c r="BK40" i="134"/>
  <c r="BH114" i="134"/>
  <c r="BH40" i="134" s="1"/>
  <c r="AZ98" i="150"/>
  <c r="AZ33" i="150" s="1"/>
  <c r="AZ54" i="150" s="1"/>
  <c r="BN109" i="150"/>
  <c r="BN89" i="150"/>
  <c r="Y98" i="150"/>
  <c r="Y33" i="150" s="1"/>
  <c r="BE98" i="150"/>
  <c r="BE33" i="150" s="1"/>
  <c r="AO98" i="150"/>
  <c r="AO33" i="150" s="1"/>
  <c r="AG98" i="150"/>
  <c r="AG33" i="150" s="1"/>
  <c r="AH98" i="150"/>
  <c r="AH33" i="150" s="1"/>
  <c r="BD98" i="150"/>
  <c r="BD33" i="150" s="1"/>
  <c r="Z98" i="150"/>
  <c r="Z33" i="150" s="1"/>
  <c r="AV98" i="150"/>
  <c r="AV33" i="150" s="1"/>
  <c r="Z114" i="150"/>
  <c r="BH98" i="150"/>
  <c r="BH33" i="150" s="1"/>
  <c r="W98" i="150"/>
  <c r="W33" i="150" s="1"/>
  <c r="AM98" i="150"/>
  <c r="AM33" i="150" s="1"/>
  <c r="BC98" i="150"/>
  <c r="BC33" i="150" s="1"/>
  <c r="AI114" i="150"/>
  <c r="BD114" i="150"/>
  <c r="AU114" i="150"/>
  <c r="AF114" i="150"/>
  <c r="BB114" i="150"/>
  <c r="AH114" i="150"/>
  <c r="BC114" i="150"/>
  <c r="AC114" i="150"/>
  <c r="AS114" i="150"/>
  <c r="BI114" i="150"/>
  <c r="BN94" i="150"/>
  <c r="BN106" i="150"/>
  <c r="BO90" i="150" s="1"/>
  <c r="B29" i="150"/>
  <c r="C25" i="150"/>
  <c r="BN93" i="150"/>
  <c r="BN105" i="150"/>
  <c r="B80" i="150"/>
  <c r="AJ98" i="150"/>
  <c r="AJ33" i="150" s="1"/>
  <c r="Q98" i="150"/>
  <c r="Q33" i="150" s="1"/>
  <c r="BJ98" i="150"/>
  <c r="BJ33" i="150" s="1"/>
  <c r="AT98" i="150"/>
  <c r="AT33" i="150" s="1"/>
  <c r="R98" i="150"/>
  <c r="R33" i="150" s="1"/>
  <c r="AN98" i="150"/>
  <c r="AN33" i="150" s="1"/>
  <c r="BI98" i="150"/>
  <c r="BI33" i="150" s="1"/>
  <c r="AF98" i="150"/>
  <c r="AF33" i="150" s="1"/>
  <c r="BA98" i="150"/>
  <c r="BA33" i="150" s="1"/>
  <c r="AR98" i="150"/>
  <c r="AR33" i="150" s="1"/>
  <c r="AA98" i="150"/>
  <c r="AA33" i="150" s="1"/>
  <c r="AQ98" i="150"/>
  <c r="AQ33" i="150" s="1"/>
  <c r="BG98" i="150"/>
  <c r="BG33" i="150" s="1"/>
  <c r="S114" i="150"/>
  <c r="AN114" i="150"/>
  <c r="BJ114" i="150"/>
  <c r="AZ114" i="150"/>
  <c r="P114" i="150"/>
  <c r="AL114" i="150"/>
  <c r="BG114" i="150"/>
  <c r="R114" i="150"/>
  <c r="AM114" i="150"/>
  <c r="BH114" i="150"/>
  <c r="Q114" i="150"/>
  <c r="AG114" i="150"/>
  <c r="AW114" i="150"/>
  <c r="BN92" i="150"/>
  <c r="BN108" i="150"/>
  <c r="BN107" i="150"/>
  <c r="AB98" i="150"/>
  <c r="AB33" i="150" s="1"/>
  <c r="T98" i="150"/>
  <c r="T33" i="150" s="1"/>
  <c r="BN85" i="150"/>
  <c r="B98" i="150"/>
  <c r="B33" i="150" s="1"/>
  <c r="X98" i="150"/>
  <c r="X33" i="150" s="1"/>
  <c r="AS98" i="150"/>
  <c r="AS33" i="150" s="1"/>
  <c r="O114" i="150"/>
  <c r="P98" i="150"/>
  <c r="P33" i="150" s="1"/>
  <c r="AK98" i="150"/>
  <c r="AK33" i="150" s="1"/>
  <c r="BF98" i="150"/>
  <c r="BF33" i="150" s="1"/>
  <c r="AW98" i="150"/>
  <c r="AW33" i="150" s="1"/>
  <c r="AE114" i="150"/>
  <c r="O98" i="150"/>
  <c r="O33" i="150" s="1"/>
  <c r="AE98" i="150"/>
  <c r="AE33" i="150" s="1"/>
  <c r="AU98" i="150"/>
  <c r="AU33" i="150" s="1"/>
  <c r="X114" i="150"/>
  <c r="AT114" i="150"/>
  <c r="AJ114" i="150"/>
  <c r="BF114" i="150"/>
  <c r="V114" i="150"/>
  <c r="AQ114" i="150"/>
  <c r="B114" i="150"/>
  <c r="BN101" i="150"/>
  <c r="W114" i="150"/>
  <c r="AR114" i="150"/>
  <c r="U114" i="150"/>
  <c r="AK114" i="150"/>
  <c r="BA114" i="150"/>
  <c r="BN95" i="150"/>
  <c r="BN111" i="150"/>
  <c r="BO95" i="150" s="1"/>
  <c r="BN110" i="150"/>
  <c r="BN90" i="150"/>
  <c r="BD34" i="150" s="1"/>
  <c r="Q16" i="150"/>
  <c r="B73" i="150"/>
  <c r="AL98" i="150"/>
  <c r="AL33" i="150" s="1"/>
  <c r="AD98" i="150"/>
  <c r="AD33" i="150" s="1"/>
  <c r="V98" i="150"/>
  <c r="V33" i="150" s="1"/>
  <c r="AC98" i="150"/>
  <c r="AC33" i="150" s="1"/>
  <c r="AX98" i="150"/>
  <c r="AX33" i="150" s="1"/>
  <c r="T114" i="150"/>
  <c r="U98" i="150"/>
  <c r="U33" i="150" s="1"/>
  <c r="AP98" i="150"/>
  <c r="AP33" i="150" s="1"/>
  <c r="BB98" i="150"/>
  <c r="BB33" i="150" s="1"/>
  <c r="S98" i="150"/>
  <c r="S33" i="150" s="1"/>
  <c r="AI98" i="150"/>
  <c r="AI33" i="150" s="1"/>
  <c r="AY98" i="150"/>
  <c r="AY33" i="150" s="1"/>
  <c r="AD114" i="150"/>
  <c r="AY114" i="150"/>
  <c r="AP114" i="150"/>
  <c r="AA114" i="150"/>
  <c r="AV114" i="150"/>
  <c r="AB114" i="150"/>
  <c r="AX114" i="150"/>
  <c r="Y114" i="150"/>
  <c r="AO114" i="150"/>
  <c r="BE114" i="150"/>
  <c r="BN91" i="150"/>
  <c r="R15" i="150"/>
  <c r="S11" i="150" s="1"/>
  <c r="K103" i="149"/>
  <c r="C81" i="149"/>
  <c r="E89" i="149"/>
  <c r="L103" i="149"/>
  <c r="D103" i="149"/>
  <c r="Q107" i="149"/>
  <c r="Q109" i="149"/>
  <c r="Q108" i="149"/>
  <c r="D29" i="149"/>
  <c r="E26" i="149" s="1"/>
  <c r="Q111" i="149"/>
  <c r="Q110" i="149"/>
  <c r="H102" i="149"/>
  <c r="B114" i="146"/>
  <c r="BN101" i="146"/>
  <c r="BA78" i="146"/>
  <c r="BA71" i="146"/>
  <c r="BK40" i="146"/>
  <c r="B55" i="146"/>
  <c r="B22" i="146"/>
  <c r="C19" i="146"/>
  <c r="BN105" i="146"/>
  <c r="C73" i="146"/>
  <c r="D73" i="146"/>
  <c r="B73" i="146"/>
  <c r="BN107" i="146"/>
  <c r="BN102" i="146"/>
  <c r="Q15" i="146"/>
  <c r="R11" i="146" s="1"/>
  <c r="Q16" i="146"/>
  <c r="B29" i="146"/>
  <c r="C25" i="146"/>
  <c r="BJ78" i="146"/>
  <c r="BJ71" i="146"/>
  <c r="B80" i="146"/>
  <c r="C80" i="146"/>
  <c r="D80" i="146"/>
  <c r="BJ114" i="146"/>
  <c r="BN108" i="146"/>
  <c r="BN103" i="146"/>
  <c r="BO87" i="146" s="1"/>
  <c r="C40" i="146"/>
  <c r="BN110" i="146"/>
  <c r="C11" i="146"/>
  <c r="B16" i="146"/>
  <c r="P16" i="146"/>
  <c r="BF78" i="146"/>
  <c r="BF71" i="146"/>
  <c r="BN113" i="146"/>
  <c r="BE78" i="146"/>
  <c r="BE71" i="146"/>
  <c r="BN112" i="146"/>
  <c r="AY78" i="146"/>
  <c r="AY71" i="146"/>
  <c r="BO104" i="146"/>
  <c r="E20" i="146"/>
  <c r="BF71" i="145"/>
  <c r="BF78" i="145"/>
  <c r="BN105" i="145"/>
  <c r="BN108" i="145"/>
  <c r="D73" i="145"/>
  <c r="B73" i="145"/>
  <c r="C73" i="145"/>
  <c r="C114" i="145"/>
  <c r="BN107" i="145"/>
  <c r="BN103" i="145"/>
  <c r="BO87" i="145" s="1"/>
  <c r="BN110" i="145"/>
  <c r="C29" i="145"/>
  <c r="C28" i="145"/>
  <c r="D25" i="145" s="1"/>
  <c r="AZ78" i="145"/>
  <c r="AZ71" i="145"/>
  <c r="BO113" i="145"/>
  <c r="BI113" i="145"/>
  <c r="BE113" i="145"/>
  <c r="BA113" i="145"/>
  <c r="AW113" i="145"/>
  <c r="AS113" i="145"/>
  <c r="AO113" i="145"/>
  <c r="AK113" i="145"/>
  <c r="AG113" i="145"/>
  <c r="AC113" i="145"/>
  <c r="Y113" i="145"/>
  <c r="U113" i="145"/>
  <c r="Q113" i="145"/>
  <c r="BH113" i="145"/>
  <c r="BD113" i="145"/>
  <c r="AZ113" i="145"/>
  <c r="AV113" i="145"/>
  <c r="AR113" i="145"/>
  <c r="AN113" i="145"/>
  <c r="AJ113" i="145"/>
  <c r="AF113" i="145"/>
  <c r="AB113" i="145"/>
  <c r="X113" i="145"/>
  <c r="T113" i="145"/>
  <c r="P113" i="145"/>
  <c r="BK113" i="145"/>
  <c r="BK114" i="145" s="1"/>
  <c r="BG113" i="145"/>
  <c r="BC113" i="145"/>
  <c r="AY113" i="145"/>
  <c r="AU113" i="145"/>
  <c r="AQ113" i="145"/>
  <c r="AM113" i="145"/>
  <c r="AI113" i="145"/>
  <c r="AE113" i="145"/>
  <c r="AA113" i="145"/>
  <c r="W113" i="145"/>
  <c r="S113" i="145"/>
  <c r="O113" i="145"/>
  <c r="BJ113" i="145"/>
  <c r="BJ114" i="145" s="1"/>
  <c r="BB113" i="145"/>
  <c r="AL113" i="145"/>
  <c r="V113" i="145"/>
  <c r="AP113" i="145"/>
  <c r="R113" i="145"/>
  <c r="BF113" i="145"/>
  <c r="AH113" i="145"/>
  <c r="N113" i="145"/>
  <c r="AX113" i="145"/>
  <c r="AD113" i="145"/>
  <c r="AT97" i="145"/>
  <c r="Z113" i="145"/>
  <c r="AQ97" i="145"/>
  <c r="AY97" i="145"/>
  <c r="AT113" i="145"/>
  <c r="W97" i="145"/>
  <c r="V97" i="145"/>
  <c r="N78" i="145"/>
  <c r="N71" i="145"/>
  <c r="BK20" i="145"/>
  <c r="BK78" i="145" s="1"/>
  <c r="BD78" i="145"/>
  <c r="BD71" i="145"/>
  <c r="BN106" i="145"/>
  <c r="BO90" i="145" s="1"/>
  <c r="B22" i="145"/>
  <c r="B55" i="145"/>
  <c r="C19" i="145"/>
  <c r="BN109" i="145"/>
  <c r="D80" i="145"/>
  <c r="C80" i="145"/>
  <c r="B80" i="145"/>
  <c r="BH78" i="145"/>
  <c r="BH71" i="145"/>
  <c r="BN102" i="145"/>
  <c r="P15" i="145"/>
  <c r="Q11" i="145" s="1"/>
  <c r="P16" i="145"/>
  <c r="BJ71" i="145"/>
  <c r="BJ78" i="145"/>
  <c r="B114" i="145"/>
  <c r="BN101" i="145"/>
  <c r="BN112" i="145"/>
  <c r="BN106" i="142"/>
  <c r="BO90" i="142" s="1"/>
  <c r="BN109" i="143"/>
  <c r="BH78" i="143"/>
  <c r="BH71" i="143"/>
  <c r="BN102" i="143"/>
  <c r="BN108" i="143"/>
  <c r="BD71" i="143"/>
  <c r="BD78" i="143"/>
  <c r="B29" i="143"/>
  <c r="C25" i="143"/>
  <c r="D73" i="143"/>
  <c r="C73" i="143"/>
  <c r="B73" i="143"/>
  <c r="D114" i="143"/>
  <c r="B114" i="143"/>
  <c r="BN101" i="143"/>
  <c r="AZ71" i="143"/>
  <c r="AZ78" i="143"/>
  <c r="BN105" i="143"/>
  <c r="D80" i="143"/>
  <c r="B80" i="143"/>
  <c r="C80" i="143"/>
  <c r="C114" i="143"/>
  <c r="BF78" i="143"/>
  <c r="BF71" i="143"/>
  <c r="BN107" i="143"/>
  <c r="BN103" i="143"/>
  <c r="BO87" i="143" s="1"/>
  <c r="BN110" i="143"/>
  <c r="BN106" i="143"/>
  <c r="BO90" i="143" s="1"/>
  <c r="B55" i="143"/>
  <c r="C19" i="143"/>
  <c r="B22" i="143"/>
  <c r="Q16" i="143"/>
  <c r="Q15" i="143"/>
  <c r="R11" i="143" s="1"/>
  <c r="C29" i="142"/>
  <c r="C28" i="142"/>
  <c r="D25" i="142" s="1"/>
  <c r="BN107" i="142"/>
  <c r="B114" i="142"/>
  <c r="BN101" i="142"/>
  <c r="BN102" i="142"/>
  <c r="BF71" i="142"/>
  <c r="BF78" i="142"/>
  <c r="BN111" i="142"/>
  <c r="BO95" i="142" s="1"/>
  <c r="BN103" i="142"/>
  <c r="BO87" i="142" s="1"/>
  <c r="BN105" i="142"/>
  <c r="C73" i="142"/>
  <c r="B73" i="142"/>
  <c r="D73" i="142"/>
  <c r="BJ78" i="142"/>
  <c r="BJ71" i="142"/>
  <c r="BN108" i="142"/>
  <c r="BA78" i="142"/>
  <c r="BA71" i="142"/>
  <c r="R15" i="142"/>
  <c r="S11" i="142" s="1"/>
  <c r="BO113" i="142"/>
  <c r="BI113" i="142"/>
  <c r="BI114" i="142" s="1"/>
  <c r="BE113" i="142"/>
  <c r="BE114" i="142" s="1"/>
  <c r="BA113" i="142"/>
  <c r="AW113" i="142"/>
  <c r="AS113" i="142"/>
  <c r="AO113" i="142"/>
  <c r="AK113" i="142"/>
  <c r="AG113" i="142"/>
  <c r="AC113" i="142"/>
  <c r="Y113" i="142"/>
  <c r="U113" i="142"/>
  <c r="Q113" i="142"/>
  <c r="BH113" i="142"/>
  <c r="BH114" i="142" s="1"/>
  <c r="BD113" i="142"/>
  <c r="BD114" i="142" s="1"/>
  <c r="AZ113" i="142"/>
  <c r="AV113" i="142"/>
  <c r="AR113" i="142"/>
  <c r="AN113" i="142"/>
  <c r="AJ113" i="142"/>
  <c r="AF113" i="142"/>
  <c r="AB113" i="142"/>
  <c r="X113" i="142"/>
  <c r="T113" i="142"/>
  <c r="P113" i="142"/>
  <c r="BK113" i="142"/>
  <c r="BK114" i="142" s="1"/>
  <c r="BG113" i="142"/>
  <c r="BG114" i="142" s="1"/>
  <c r="BC113" i="142"/>
  <c r="BC114" i="142" s="1"/>
  <c r="AY113" i="142"/>
  <c r="AU113" i="142"/>
  <c r="AQ113" i="142"/>
  <c r="AM113" i="142"/>
  <c r="AI113" i="142"/>
  <c r="AE113" i="142"/>
  <c r="AA113" i="142"/>
  <c r="W113" i="142"/>
  <c r="S113" i="142"/>
  <c r="O113" i="142"/>
  <c r="BJ113" i="142"/>
  <c r="BJ114" i="142" s="1"/>
  <c r="BF113" i="142"/>
  <c r="BF114" i="142" s="1"/>
  <c r="BB113" i="142"/>
  <c r="AX113" i="142"/>
  <c r="AT113" i="142"/>
  <c r="AP113" i="142"/>
  <c r="AL113" i="142"/>
  <c r="AH113" i="142"/>
  <c r="AD113" i="142"/>
  <c r="Z113" i="142"/>
  <c r="V113" i="142"/>
  <c r="R113" i="142"/>
  <c r="N113" i="142"/>
  <c r="BH97" i="142"/>
  <c r="BD97" i="142"/>
  <c r="AZ97" i="142"/>
  <c r="AV97" i="142"/>
  <c r="AR97" i="142"/>
  <c r="AN97" i="142"/>
  <c r="AJ97" i="142"/>
  <c r="AF97" i="142"/>
  <c r="AB97" i="142"/>
  <c r="X97" i="142"/>
  <c r="T97" i="142"/>
  <c r="P97" i="142"/>
  <c r="BK97" i="142"/>
  <c r="BK98" i="142" s="1"/>
  <c r="BK33" i="142" s="1"/>
  <c r="BF97" i="142"/>
  <c r="BA97" i="142"/>
  <c r="AU97" i="142"/>
  <c r="AP97" i="142"/>
  <c r="AK97" i="142"/>
  <c r="AE97" i="142"/>
  <c r="Z97" i="142"/>
  <c r="U97" i="142"/>
  <c r="O97" i="142"/>
  <c r="BJ97" i="142"/>
  <c r="BE97" i="142"/>
  <c r="AY97" i="142"/>
  <c r="AT97" i="142"/>
  <c r="AO97" i="142"/>
  <c r="AI97" i="142"/>
  <c r="AD97" i="142"/>
  <c r="Y97" i="142"/>
  <c r="S97" i="142"/>
  <c r="N97" i="142"/>
  <c r="BI97" i="142"/>
  <c r="BC97" i="142"/>
  <c r="AX97" i="142"/>
  <c r="AS97" i="142"/>
  <c r="AM97" i="142"/>
  <c r="AH97" i="142"/>
  <c r="AC97" i="142"/>
  <c r="W97" i="142"/>
  <c r="R97" i="142"/>
  <c r="BG97" i="142"/>
  <c r="BB97" i="142"/>
  <c r="AW97" i="142"/>
  <c r="AQ97" i="142"/>
  <c r="AL97" i="142"/>
  <c r="AG97" i="142"/>
  <c r="AA97" i="142"/>
  <c r="V97" i="142"/>
  <c r="Q97" i="142"/>
  <c r="N78" i="142"/>
  <c r="N71" i="142"/>
  <c r="BK20" i="142"/>
  <c r="BK78" i="142" s="1"/>
  <c r="B55" i="142"/>
  <c r="B22" i="142"/>
  <c r="C19" i="142"/>
  <c r="BN109" i="142"/>
  <c r="D80" i="142"/>
  <c r="C80" i="142"/>
  <c r="B80" i="142"/>
  <c r="BN110" i="142"/>
  <c r="BN112" i="142"/>
  <c r="BI78" i="142"/>
  <c r="BI71" i="142"/>
  <c r="BE78" i="142"/>
  <c r="BE71" i="142"/>
  <c r="BN106" i="140"/>
  <c r="BO90" i="140" s="1"/>
  <c r="B80" i="140"/>
  <c r="D80" i="140"/>
  <c r="C80" i="140"/>
  <c r="C11" i="140"/>
  <c r="B16" i="140"/>
  <c r="BJ78" i="140"/>
  <c r="BJ71" i="140"/>
  <c r="BN92" i="140"/>
  <c r="BF34" i="140" s="1"/>
  <c r="BN108" i="140"/>
  <c r="BG78" i="140"/>
  <c r="BG71" i="140"/>
  <c r="BN86" i="140"/>
  <c r="AZ34" i="140" s="1"/>
  <c r="B29" i="140"/>
  <c r="C25" i="140"/>
  <c r="BN109" i="140"/>
  <c r="C98" i="140"/>
  <c r="C33" i="140" s="1"/>
  <c r="C73" i="140"/>
  <c r="B73" i="140"/>
  <c r="D73" i="140"/>
  <c r="B114" i="140"/>
  <c r="BN101" i="140"/>
  <c r="BN103" i="140"/>
  <c r="BO87" i="140" s="1"/>
  <c r="Q16" i="140"/>
  <c r="Q15" i="140"/>
  <c r="R11" i="140" s="1"/>
  <c r="BN112" i="140"/>
  <c r="BC71" i="140"/>
  <c r="BC78" i="140"/>
  <c r="BN110" i="140"/>
  <c r="B55" i="140"/>
  <c r="C19" i="140"/>
  <c r="B22" i="140"/>
  <c r="BN93" i="140"/>
  <c r="BG34" i="140" s="1"/>
  <c r="BN89" i="140"/>
  <c r="BC34" i="140" s="1"/>
  <c r="BN105" i="140"/>
  <c r="D114" i="140"/>
  <c r="D40" i="140" s="1"/>
  <c r="BN107" i="140"/>
  <c r="P16" i="140"/>
  <c r="AY104" i="140"/>
  <c r="AU104" i="140"/>
  <c r="AQ104" i="140"/>
  <c r="AM104" i="140"/>
  <c r="AI104" i="140"/>
  <c r="AE104" i="140"/>
  <c r="AA104" i="140"/>
  <c r="W104" i="140"/>
  <c r="S104" i="140"/>
  <c r="O104" i="140"/>
  <c r="K104" i="140"/>
  <c r="K114" i="140" s="1"/>
  <c r="G104" i="140"/>
  <c r="G114" i="140" s="1"/>
  <c r="BA104" i="140"/>
  <c r="AW104" i="140"/>
  <c r="AS104" i="140"/>
  <c r="AO104" i="140"/>
  <c r="AK104" i="140"/>
  <c r="AG104" i="140"/>
  <c r="AZ104" i="140"/>
  <c r="AV104" i="140"/>
  <c r="AR104" i="140"/>
  <c r="AN104" i="140"/>
  <c r="AJ104" i="140"/>
  <c r="AF104" i="140"/>
  <c r="AB104" i="140"/>
  <c r="X104" i="140"/>
  <c r="T104" i="140"/>
  <c r="P104" i="140"/>
  <c r="L104" i="140"/>
  <c r="H104" i="140"/>
  <c r="H114" i="140" s="1"/>
  <c r="AX104" i="140"/>
  <c r="AH104" i="140"/>
  <c r="Y104" i="140"/>
  <c r="Q104" i="140"/>
  <c r="I104" i="140"/>
  <c r="I114" i="140" s="1"/>
  <c r="AT104" i="140"/>
  <c r="AD104" i="140"/>
  <c r="V104" i="140"/>
  <c r="N104" i="140"/>
  <c r="F104" i="140"/>
  <c r="F114" i="140" s="1"/>
  <c r="AP104" i="140"/>
  <c r="AC104" i="140"/>
  <c r="U104" i="140"/>
  <c r="M104" i="140"/>
  <c r="E104" i="140"/>
  <c r="BB104" i="140"/>
  <c r="AL104" i="140"/>
  <c r="Z104" i="140"/>
  <c r="R104" i="140"/>
  <c r="J104" i="140"/>
  <c r="J114" i="140" s="1"/>
  <c r="AZ88" i="140"/>
  <c r="AV88" i="140"/>
  <c r="AR88" i="140"/>
  <c r="AN88" i="140"/>
  <c r="AJ88" i="140"/>
  <c r="AF88" i="140"/>
  <c r="AB88" i="140"/>
  <c r="X88" i="140"/>
  <c r="T88" i="140"/>
  <c r="P88" i="140"/>
  <c r="L88" i="140"/>
  <c r="H88" i="140"/>
  <c r="H98" i="140" s="1"/>
  <c r="H33" i="140" s="1"/>
  <c r="BA88" i="140"/>
  <c r="AU88" i="140"/>
  <c r="AP88" i="140"/>
  <c r="AK88" i="140"/>
  <c r="AE88" i="140"/>
  <c r="Z88" i="140"/>
  <c r="U88" i="140"/>
  <c r="O88" i="140"/>
  <c r="J88" i="140"/>
  <c r="J98" i="140" s="1"/>
  <c r="J33" i="140" s="1"/>
  <c r="E88" i="140"/>
  <c r="AY88" i="140"/>
  <c r="AT88" i="140"/>
  <c r="AO88" i="140"/>
  <c r="AI88" i="140"/>
  <c r="AD88" i="140"/>
  <c r="Y88" i="140"/>
  <c r="S88" i="140"/>
  <c r="N88" i="140"/>
  <c r="I88" i="140"/>
  <c r="I98" i="140" s="1"/>
  <c r="I33" i="140" s="1"/>
  <c r="AX88" i="140"/>
  <c r="AS88" i="140"/>
  <c r="AM88" i="140"/>
  <c r="AH88" i="140"/>
  <c r="AC88" i="140"/>
  <c r="W88" i="140"/>
  <c r="R88" i="140"/>
  <c r="M88" i="140"/>
  <c r="G88" i="140"/>
  <c r="BB88" i="140"/>
  <c r="AW88" i="140"/>
  <c r="AQ88" i="140"/>
  <c r="AL88" i="140"/>
  <c r="AG88" i="140"/>
  <c r="AA88" i="140"/>
  <c r="V88" i="140"/>
  <c r="Q88" i="140"/>
  <c r="K88" i="140"/>
  <c r="K98" i="140" s="1"/>
  <c r="K33" i="140" s="1"/>
  <c r="F88" i="140"/>
  <c r="F98" i="140" s="1"/>
  <c r="F33" i="140" s="1"/>
  <c r="E78" i="140"/>
  <c r="E71" i="140"/>
  <c r="BB20" i="140"/>
  <c r="AY71" i="140"/>
  <c r="AY78" i="140"/>
  <c r="BN94" i="140"/>
  <c r="BH34" i="140" s="1"/>
  <c r="BN90" i="140"/>
  <c r="BD34" i="140" s="1"/>
  <c r="BN102" i="140"/>
  <c r="B98" i="140"/>
  <c r="B33" i="140" s="1"/>
  <c r="BN85" i="140"/>
  <c r="C114" i="140"/>
  <c r="BF78" i="140"/>
  <c r="BF71" i="140"/>
  <c r="BK40" i="139"/>
  <c r="BI98" i="139"/>
  <c r="BI33" i="139" s="1"/>
  <c r="BI54" i="139" s="1"/>
  <c r="BE114" i="139"/>
  <c r="BH114" i="139"/>
  <c r="B55" i="139"/>
  <c r="B22" i="139"/>
  <c r="C19" i="139"/>
  <c r="B73" i="139"/>
  <c r="C73" i="139"/>
  <c r="D73" i="139"/>
  <c r="C80" i="139"/>
  <c r="D80" i="139"/>
  <c r="B80" i="139"/>
  <c r="B29" i="139"/>
  <c r="C25" i="139"/>
  <c r="BF71" i="139"/>
  <c r="BF78" i="139"/>
  <c r="BK54" i="139"/>
  <c r="D114" i="139"/>
  <c r="BN107" i="139"/>
  <c r="BA78" i="139"/>
  <c r="BA71" i="139"/>
  <c r="BO106" i="139"/>
  <c r="BB106" i="139"/>
  <c r="AX106" i="139"/>
  <c r="AT106" i="139"/>
  <c r="AP106" i="139"/>
  <c r="AL106" i="139"/>
  <c r="AH106" i="139"/>
  <c r="BA106" i="139"/>
  <c r="AV106" i="139"/>
  <c r="AQ106" i="139"/>
  <c r="AK106" i="139"/>
  <c r="AF106" i="139"/>
  <c r="AB106" i="139"/>
  <c r="X106" i="139"/>
  <c r="T106" i="139"/>
  <c r="P106" i="139"/>
  <c r="L106" i="139"/>
  <c r="H106" i="139"/>
  <c r="BC106" i="139"/>
  <c r="BC114" i="139" s="1"/>
  <c r="AU106" i="139"/>
  <c r="AN106" i="139"/>
  <c r="AG106" i="139"/>
  <c r="AA106" i="139"/>
  <c r="V106" i="139"/>
  <c r="Q106" i="139"/>
  <c r="K106" i="139"/>
  <c r="BD106" i="139"/>
  <c r="BD114" i="139" s="1"/>
  <c r="AW106" i="139"/>
  <c r="AO106" i="139"/>
  <c r="AI106" i="139"/>
  <c r="AC106" i="139"/>
  <c r="W106" i="139"/>
  <c r="R106" i="139"/>
  <c r="M106" i="139"/>
  <c r="G106" i="139"/>
  <c r="BB90" i="139"/>
  <c r="AX90" i="139"/>
  <c r="AT90" i="139"/>
  <c r="AP90" i="139"/>
  <c r="AL90" i="139"/>
  <c r="AH90" i="139"/>
  <c r="AD90" i="139"/>
  <c r="Z90" i="139"/>
  <c r="V90" i="139"/>
  <c r="R90" i="139"/>
  <c r="N90" i="139"/>
  <c r="J90" i="139"/>
  <c r="AY106" i="139"/>
  <c r="AJ106" i="139"/>
  <c r="Y106" i="139"/>
  <c r="N106" i="139"/>
  <c r="BD90" i="139"/>
  <c r="AY90" i="139"/>
  <c r="AS90" i="139"/>
  <c r="AN90" i="139"/>
  <c r="AI90" i="139"/>
  <c r="AC90" i="139"/>
  <c r="X90" i="139"/>
  <c r="S90" i="139"/>
  <c r="M90" i="139"/>
  <c r="H90" i="139"/>
  <c r="AZ106" i="139"/>
  <c r="AM106" i="139"/>
  <c r="Z106" i="139"/>
  <c r="O106" i="139"/>
  <c r="AZ90" i="139"/>
  <c r="AU90" i="139"/>
  <c r="AO90" i="139"/>
  <c r="AJ90" i="139"/>
  <c r="AE90" i="139"/>
  <c r="Y90" i="139"/>
  <c r="T90" i="139"/>
  <c r="O90" i="139"/>
  <c r="I90" i="139"/>
  <c r="AD106" i="139"/>
  <c r="I106" i="139"/>
  <c r="BA90" i="139"/>
  <c r="AQ90" i="139"/>
  <c r="AF90" i="139"/>
  <c r="U90" i="139"/>
  <c r="K90" i="139"/>
  <c r="G78" i="139"/>
  <c r="G71" i="139"/>
  <c r="AE106" i="139"/>
  <c r="J106" i="139"/>
  <c r="BC90" i="139"/>
  <c r="AR90" i="139"/>
  <c r="AG90" i="139"/>
  <c r="W90" i="139"/>
  <c r="L90" i="139"/>
  <c r="S106" i="139"/>
  <c r="AV90" i="139"/>
  <c r="AA90" i="139"/>
  <c r="U106" i="139"/>
  <c r="AW90" i="139"/>
  <c r="AB90" i="139"/>
  <c r="G90" i="139"/>
  <c r="P90" i="139"/>
  <c r="AR106" i="139"/>
  <c r="AK90" i="139"/>
  <c r="Q90" i="139"/>
  <c r="AS106" i="139"/>
  <c r="BD20" i="139"/>
  <c r="AM90" i="139"/>
  <c r="BJ78" i="139"/>
  <c r="BJ71" i="139"/>
  <c r="AZ78" i="139"/>
  <c r="AZ71" i="139"/>
  <c r="BN105" i="139"/>
  <c r="B114" i="139"/>
  <c r="BI78" i="139"/>
  <c r="BI71" i="139"/>
  <c r="BE78" i="139"/>
  <c r="BE71" i="139"/>
  <c r="BN103" i="139"/>
  <c r="BO87" i="139" s="1"/>
  <c r="P15" i="139"/>
  <c r="Q11" i="139" s="1"/>
  <c r="P16" i="139"/>
  <c r="BH78" i="139"/>
  <c r="BH71" i="139"/>
  <c r="BF114" i="137"/>
  <c r="BI114" i="137"/>
  <c r="BG114" i="137"/>
  <c r="C114" i="137"/>
  <c r="BH78" i="137"/>
  <c r="BH71" i="137"/>
  <c r="P15" i="137"/>
  <c r="Q11" i="137" s="1"/>
  <c r="P16" i="137"/>
  <c r="BN108" i="137"/>
  <c r="BN104" i="137"/>
  <c r="BO88" i="137" s="1"/>
  <c r="B29" i="137"/>
  <c r="C25" i="137"/>
  <c r="B55" i="137"/>
  <c r="B22" i="137"/>
  <c r="C19" i="137"/>
  <c r="BN113" i="137"/>
  <c r="B114" i="137"/>
  <c r="BN101" i="137"/>
  <c r="BH114" i="137"/>
  <c r="BI71" i="137"/>
  <c r="BI78" i="137"/>
  <c r="BN112" i="137"/>
  <c r="BN111" i="137"/>
  <c r="BO95" i="137" s="1"/>
  <c r="BN107" i="137"/>
  <c r="BN109" i="137"/>
  <c r="BN105" i="137"/>
  <c r="C80" i="137"/>
  <c r="B80" i="137"/>
  <c r="BN102" i="137"/>
  <c r="BA103" i="137"/>
  <c r="AW103" i="137"/>
  <c r="AS103" i="137"/>
  <c r="AO103" i="137"/>
  <c r="AK103" i="137"/>
  <c r="AG103" i="137"/>
  <c r="AC103" i="137"/>
  <c r="Y103" i="137"/>
  <c r="U103" i="137"/>
  <c r="Q103" i="137"/>
  <c r="M103" i="137"/>
  <c r="I103" i="137"/>
  <c r="E103" i="137"/>
  <c r="E114" i="137" s="1"/>
  <c r="AY103" i="137"/>
  <c r="AT103" i="137"/>
  <c r="AN103" i="137"/>
  <c r="AI103" i="137"/>
  <c r="AD103" i="137"/>
  <c r="X103" i="137"/>
  <c r="S103" i="137"/>
  <c r="BO103" i="137"/>
  <c r="AX103" i="137"/>
  <c r="AR103" i="137"/>
  <c r="AM103" i="137"/>
  <c r="AH103" i="137"/>
  <c r="AB103" i="137"/>
  <c r="W103" i="137"/>
  <c r="R103" i="137"/>
  <c r="L103" i="137"/>
  <c r="G103" i="137"/>
  <c r="AZ103" i="137"/>
  <c r="AU103" i="137"/>
  <c r="AP103" i="137"/>
  <c r="AJ103" i="137"/>
  <c r="AE103" i="137"/>
  <c r="Z103" i="137"/>
  <c r="T103" i="137"/>
  <c r="O103" i="137"/>
  <c r="J103" i="137"/>
  <c r="D103" i="137"/>
  <c r="D114" i="137" s="1"/>
  <c r="AL103" i="137"/>
  <c r="P103" i="137"/>
  <c r="F103" i="137"/>
  <c r="F114" i="137" s="1"/>
  <c r="AF103" i="137"/>
  <c r="N103" i="137"/>
  <c r="AV103" i="137"/>
  <c r="AA103" i="137"/>
  <c r="K103" i="137"/>
  <c r="AQ103" i="137"/>
  <c r="V103" i="137"/>
  <c r="H103" i="137"/>
  <c r="AZ87" i="137"/>
  <c r="AV87" i="137"/>
  <c r="AR87" i="137"/>
  <c r="AN87" i="137"/>
  <c r="AJ87" i="137"/>
  <c r="AF87" i="137"/>
  <c r="AB87" i="137"/>
  <c r="X87" i="137"/>
  <c r="T87" i="137"/>
  <c r="P87" i="137"/>
  <c r="L87" i="137"/>
  <c r="H87" i="137"/>
  <c r="D87" i="137"/>
  <c r="BA87" i="137"/>
  <c r="AU87" i="137"/>
  <c r="AP87" i="137"/>
  <c r="AK87" i="137"/>
  <c r="AE87" i="137"/>
  <c r="Z87" i="137"/>
  <c r="U87" i="137"/>
  <c r="O87" i="137"/>
  <c r="J87" i="137"/>
  <c r="E87" i="137"/>
  <c r="AY87" i="137"/>
  <c r="AT87" i="137"/>
  <c r="AO87" i="137"/>
  <c r="AI87" i="137"/>
  <c r="AD87" i="137"/>
  <c r="Y87" i="137"/>
  <c r="S87" i="137"/>
  <c r="N87" i="137"/>
  <c r="I87" i="137"/>
  <c r="AX87" i="137"/>
  <c r="AS87" i="137"/>
  <c r="AM87" i="137"/>
  <c r="AH87" i="137"/>
  <c r="AC87" i="137"/>
  <c r="W87" i="137"/>
  <c r="R87" i="137"/>
  <c r="M87" i="137"/>
  <c r="G87" i="137"/>
  <c r="AW87" i="137"/>
  <c r="AQ87" i="137"/>
  <c r="AL87" i="137"/>
  <c r="AG87" i="137"/>
  <c r="AA87" i="137"/>
  <c r="V87" i="137"/>
  <c r="Q87" i="137"/>
  <c r="K87" i="137"/>
  <c r="F87" i="137"/>
  <c r="D78" i="137"/>
  <c r="D71" i="137"/>
  <c r="BA20" i="137"/>
  <c r="BE78" i="137"/>
  <c r="BE71" i="137"/>
  <c r="BE114" i="137"/>
  <c r="B73" i="137"/>
  <c r="C73" i="137"/>
  <c r="E73" i="137"/>
  <c r="AZ78" i="137"/>
  <c r="AZ71" i="137"/>
  <c r="BN110" i="137"/>
  <c r="BB78" i="136"/>
  <c r="BB71" i="136"/>
  <c r="BN105" i="136"/>
  <c r="B114" i="136"/>
  <c r="BN101" i="136"/>
  <c r="BN108" i="136"/>
  <c r="BD114" i="136"/>
  <c r="BI114" i="136"/>
  <c r="B55" i="136"/>
  <c r="B22" i="136"/>
  <c r="C19" i="136"/>
  <c r="BN112" i="136"/>
  <c r="BN104" i="136"/>
  <c r="BO88" i="136" s="1"/>
  <c r="BK40" i="136"/>
  <c r="BN106" i="136"/>
  <c r="BO90" i="136" s="1"/>
  <c r="BI78" i="136"/>
  <c r="BI71" i="136"/>
  <c r="BE78" i="136"/>
  <c r="BE71" i="136"/>
  <c r="BE114" i="136"/>
  <c r="R15" i="136"/>
  <c r="S11" i="136" s="1"/>
  <c r="R16" i="136"/>
  <c r="B29" i="136"/>
  <c r="C25" i="136"/>
  <c r="BJ78" i="136"/>
  <c r="BJ71" i="136"/>
  <c r="BG114" i="136"/>
  <c r="BC114" i="136"/>
  <c r="B80" i="136"/>
  <c r="C80" i="136"/>
  <c r="C73" i="136"/>
  <c r="B73" i="136"/>
  <c r="BJ114" i="136"/>
  <c r="BB114" i="136"/>
  <c r="BN110" i="136"/>
  <c r="BN107" i="136"/>
  <c r="Q16" i="136"/>
  <c r="BF78" i="136"/>
  <c r="BF71" i="136"/>
  <c r="BN113" i="136"/>
  <c r="BN109" i="136"/>
  <c r="AO114" i="136"/>
  <c r="BF114" i="136"/>
  <c r="BH114" i="136"/>
  <c r="BN102" i="136"/>
  <c r="BN111" i="136"/>
  <c r="BO95" i="136" s="1"/>
  <c r="BG71" i="134"/>
  <c r="BG78" i="134"/>
  <c r="BB78" i="134"/>
  <c r="BB71" i="134"/>
  <c r="BN105" i="134"/>
  <c r="B16" i="134"/>
  <c r="C11" i="134"/>
  <c r="BJ114" i="134"/>
  <c r="BB114" i="134"/>
  <c r="Q15" i="134"/>
  <c r="R11" i="134" s="1"/>
  <c r="BC71" i="134"/>
  <c r="BC78" i="134"/>
  <c r="BN110" i="134"/>
  <c r="BN106" i="134"/>
  <c r="BO90" i="134" s="1"/>
  <c r="B55" i="134"/>
  <c r="B22" i="134"/>
  <c r="C19" i="134"/>
  <c r="BC114" i="134"/>
  <c r="C80" i="134"/>
  <c r="B80" i="134"/>
  <c r="BF114" i="134"/>
  <c r="BN104" i="134"/>
  <c r="BO88" i="134" s="1"/>
  <c r="B29" i="134"/>
  <c r="C25" i="134"/>
  <c r="BI114" i="134"/>
  <c r="AY71" i="134"/>
  <c r="AY78" i="134"/>
  <c r="BJ78" i="134"/>
  <c r="BJ71" i="134"/>
  <c r="B73" i="134"/>
  <c r="C73" i="134"/>
  <c r="B114" i="134"/>
  <c r="BN101" i="134"/>
  <c r="BN108" i="134"/>
  <c r="BN111" i="134"/>
  <c r="BO95" i="134" s="1"/>
  <c r="BN107" i="134"/>
  <c r="BN102" i="134"/>
  <c r="BF78" i="134"/>
  <c r="BF71" i="134"/>
  <c r="BN113" i="134"/>
  <c r="BN109" i="134"/>
  <c r="BG114" i="134"/>
  <c r="C114" i="134"/>
  <c r="BN112" i="134"/>
  <c r="BE114" i="134"/>
  <c r="B55" i="133"/>
  <c r="C19" i="133"/>
  <c r="B22" i="133"/>
  <c r="B114" i="133"/>
  <c r="BN101" i="133"/>
  <c r="P15" i="133"/>
  <c r="Q11" i="133" s="1"/>
  <c r="BJ71" i="133"/>
  <c r="BJ78" i="133"/>
  <c r="BN102" i="133"/>
  <c r="B73" i="133"/>
  <c r="C73" i="133"/>
  <c r="BN111" i="133"/>
  <c r="BO95" i="133" s="1"/>
  <c r="C29" i="133"/>
  <c r="N20" i="133"/>
  <c r="BN14" i="133"/>
  <c r="BN109" i="133"/>
  <c r="C80" i="133"/>
  <c r="B80" i="133"/>
  <c r="BD78" i="133"/>
  <c r="BD71" i="133"/>
  <c r="BF71" i="133"/>
  <c r="BF78" i="133"/>
  <c r="BN108" i="133"/>
  <c r="BB71" i="133"/>
  <c r="BB78" i="133"/>
  <c r="B55" i="131"/>
  <c r="B22" i="131"/>
  <c r="C19" i="131"/>
  <c r="Q16" i="131"/>
  <c r="Q15" i="131"/>
  <c r="R11" i="131" s="1"/>
  <c r="BN109" i="131"/>
  <c r="BF78" i="131"/>
  <c r="BF71" i="131"/>
  <c r="BN102" i="131"/>
  <c r="AY71" i="131"/>
  <c r="AY78" i="131"/>
  <c r="BC71" i="131"/>
  <c r="BC78" i="131"/>
  <c r="BN105" i="131"/>
  <c r="BJ78" i="131"/>
  <c r="BJ71" i="131"/>
  <c r="B29" i="131"/>
  <c r="C25" i="131"/>
  <c r="F73" i="131"/>
  <c r="B73" i="131"/>
  <c r="C73" i="131"/>
  <c r="E73" i="131"/>
  <c r="D73" i="131"/>
  <c r="D80" i="131"/>
  <c r="C80" i="131"/>
  <c r="E80" i="131"/>
  <c r="B80" i="131"/>
  <c r="F80" i="131"/>
  <c r="B114" i="131"/>
  <c r="BG78" i="131"/>
  <c r="BG71" i="131"/>
  <c r="BA78" i="131"/>
  <c r="BA71" i="131"/>
  <c r="C114" i="131"/>
  <c r="BB78" i="131"/>
  <c r="BB71" i="131"/>
  <c r="BN111" i="130"/>
  <c r="BO95" i="130" s="1"/>
  <c r="BH78" i="130"/>
  <c r="BH71" i="130"/>
  <c r="BG71" i="130"/>
  <c r="BG78" i="130"/>
  <c r="C25" i="130"/>
  <c r="B29" i="130"/>
  <c r="BN105" i="130"/>
  <c r="B73" i="130"/>
  <c r="C73" i="130"/>
  <c r="B114" i="130"/>
  <c r="BN101" i="130"/>
  <c r="C114" i="130"/>
  <c r="BN112" i="130"/>
  <c r="Q15" i="130"/>
  <c r="R11" i="130" s="1"/>
  <c r="BD78" i="130"/>
  <c r="BD71" i="130"/>
  <c r="BN107" i="130"/>
  <c r="BC71" i="130"/>
  <c r="BC78" i="130"/>
  <c r="BN106" i="130"/>
  <c r="BO90" i="130" s="1"/>
  <c r="BN102" i="130"/>
  <c r="C80" i="130"/>
  <c r="B80" i="130"/>
  <c r="BN104" i="130"/>
  <c r="BO88" i="130" s="1"/>
  <c r="AZ78" i="130"/>
  <c r="AZ71" i="130"/>
  <c r="AY71" i="130"/>
  <c r="AY78" i="130"/>
  <c r="BN109" i="130"/>
  <c r="BN110" i="130"/>
  <c r="B55" i="130"/>
  <c r="C19" i="130"/>
  <c r="B22" i="130"/>
  <c r="BN108" i="130"/>
  <c r="BI71" i="129"/>
  <c r="BI78" i="129"/>
  <c r="BN109" i="129"/>
  <c r="B73" i="129"/>
  <c r="C73" i="129"/>
  <c r="BN102" i="129"/>
  <c r="BH78" i="129"/>
  <c r="BH71" i="129"/>
  <c r="BN110" i="129"/>
  <c r="Q16" i="129"/>
  <c r="BE71" i="129"/>
  <c r="BE78" i="129"/>
  <c r="BN105" i="129"/>
  <c r="B114" i="129"/>
  <c r="BN101" i="129"/>
  <c r="AZ71" i="129"/>
  <c r="AZ78" i="129"/>
  <c r="R15" i="129"/>
  <c r="S11" i="129" s="1"/>
  <c r="BN112" i="129"/>
  <c r="BN108" i="129"/>
  <c r="BN111" i="129"/>
  <c r="BO95" i="129" s="1"/>
  <c r="B29" i="129"/>
  <c r="C25" i="129"/>
  <c r="B55" i="129"/>
  <c r="B22" i="129"/>
  <c r="C19" i="129"/>
  <c r="B16" i="129"/>
  <c r="C11" i="129"/>
  <c r="BN104" i="129"/>
  <c r="BO88" i="129" s="1"/>
  <c r="BN107" i="129"/>
  <c r="C80" i="129"/>
  <c r="B80" i="129"/>
  <c r="BD78" i="129"/>
  <c r="BD71" i="129"/>
  <c r="BN106" i="129"/>
  <c r="BO90" i="129" s="1"/>
  <c r="B55" i="128"/>
  <c r="B22" i="128"/>
  <c r="C19" i="128"/>
  <c r="BN107" i="128"/>
  <c r="C40" i="128"/>
  <c r="R15" i="128"/>
  <c r="S11" i="128" s="1"/>
  <c r="R16" i="128"/>
  <c r="BJ78" i="128"/>
  <c r="BJ71" i="128"/>
  <c r="BN105" i="128"/>
  <c r="BN112" i="128"/>
  <c r="BN110" i="128"/>
  <c r="BN102" i="128"/>
  <c r="BF78" i="128"/>
  <c r="BF71" i="128"/>
  <c r="C73" i="128"/>
  <c r="B73" i="128"/>
  <c r="B114" i="128"/>
  <c r="BN101" i="128"/>
  <c r="BI78" i="128"/>
  <c r="BI71" i="128"/>
  <c r="B29" i="128"/>
  <c r="C25" i="128"/>
  <c r="BN106" i="128"/>
  <c r="BO90" i="128" s="1"/>
  <c r="BB78" i="128"/>
  <c r="BB71" i="128"/>
  <c r="BN109" i="128"/>
  <c r="C80" i="128"/>
  <c r="B80" i="128"/>
  <c r="BE78" i="128"/>
  <c r="BE71" i="128"/>
  <c r="BN108" i="128"/>
  <c r="BN104" i="128"/>
  <c r="BO88" i="128" s="1"/>
  <c r="BN111" i="128"/>
  <c r="BO95" i="128" s="1"/>
  <c r="BI78" i="126"/>
  <c r="BI71" i="126"/>
  <c r="BN112" i="126"/>
  <c r="BD78" i="126"/>
  <c r="BD71" i="126"/>
  <c r="BN94" i="126"/>
  <c r="BH34" i="126" s="1"/>
  <c r="C73" i="126"/>
  <c r="B73" i="126"/>
  <c r="B98" i="126"/>
  <c r="B33" i="126" s="1"/>
  <c r="BE71" i="126"/>
  <c r="BE78" i="126"/>
  <c r="BN92" i="126"/>
  <c r="BF34" i="126" s="1"/>
  <c r="AZ78" i="126"/>
  <c r="AZ71" i="126"/>
  <c r="BN91" i="126"/>
  <c r="BE34" i="126" s="1"/>
  <c r="B55" i="126"/>
  <c r="B22" i="126"/>
  <c r="C19" i="126"/>
  <c r="B114" i="126"/>
  <c r="BN96" i="126"/>
  <c r="BJ34" i="126" s="1"/>
  <c r="BN111" i="126"/>
  <c r="BO95" i="126" s="1"/>
  <c r="BN90" i="126"/>
  <c r="BD34" i="126" s="1"/>
  <c r="B29" i="126"/>
  <c r="C25" i="126"/>
  <c r="BN109" i="126"/>
  <c r="C80" i="126"/>
  <c r="B80" i="126"/>
  <c r="P16" i="126"/>
  <c r="BH78" i="126"/>
  <c r="BH71" i="126"/>
  <c r="BN110" i="126"/>
  <c r="BN89" i="126"/>
  <c r="BC34" i="126" s="1"/>
  <c r="Q15" i="126"/>
  <c r="R11" i="126" s="1"/>
  <c r="BF78" i="125"/>
  <c r="BF71" i="125"/>
  <c r="B73" i="125"/>
  <c r="C73" i="125"/>
  <c r="BI78" i="125"/>
  <c r="BI71" i="125"/>
  <c r="C29" i="125"/>
  <c r="C28" i="125"/>
  <c r="D25" i="125" s="1"/>
  <c r="Q16" i="125"/>
  <c r="BB71" i="125"/>
  <c r="BB78" i="125"/>
  <c r="BN89" i="125"/>
  <c r="BC34" i="125" s="1"/>
  <c r="B80" i="125"/>
  <c r="C80" i="125"/>
  <c r="B114" i="125"/>
  <c r="BN101" i="125"/>
  <c r="BE78" i="125"/>
  <c r="BE71" i="125"/>
  <c r="BN112" i="125"/>
  <c r="BN92" i="125"/>
  <c r="BF34" i="125" s="1"/>
  <c r="BN108" i="125"/>
  <c r="BN111" i="125"/>
  <c r="BO95" i="125" s="1"/>
  <c r="BN107" i="125"/>
  <c r="BN94" i="125"/>
  <c r="BH34" i="125" s="1"/>
  <c r="BN86" i="125"/>
  <c r="AZ34" i="125" s="1"/>
  <c r="R15" i="125"/>
  <c r="S11" i="125" s="1"/>
  <c r="B55" i="125"/>
  <c r="B22" i="125"/>
  <c r="C19" i="125"/>
  <c r="BN93" i="125"/>
  <c r="BG34" i="125" s="1"/>
  <c r="BN96" i="125"/>
  <c r="BJ34" i="125" s="1"/>
  <c r="BN91" i="125"/>
  <c r="BE34" i="125" s="1"/>
  <c r="BN110" i="125"/>
  <c r="BN106" i="125"/>
  <c r="BO90" i="125" s="1"/>
  <c r="BJ78" i="125"/>
  <c r="BJ71" i="125"/>
  <c r="BN109" i="125"/>
  <c r="BN105" i="125"/>
  <c r="B98" i="125"/>
  <c r="B33" i="125" s="1"/>
  <c r="BN85" i="125"/>
  <c r="BN88" i="125"/>
  <c r="BB34" i="125" s="1"/>
  <c r="BN104" i="125"/>
  <c r="BO88" i="125" s="1"/>
  <c r="BN95" i="125"/>
  <c r="BI34" i="125" s="1"/>
  <c r="BN90" i="125"/>
  <c r="BD34" i="125" s="1"/>
  <c r="BN102" i="125"/>
  <c r="BE78" i="123"/>
  <c r="BE71" i="123"/>
  <c r="AZ78" i="123"/>
  <c r="AZ71" i="123"/>
  <c r="C55" i="123"/>
  <c r="D19" i="123"/>
  <c r="BA78" i="123"/>
  <c r="BA71" i="123"/>
  <c r="D81" i="123"/>
  <c r="D75" i="123"/>
  <c r="D26" i="123" s="1"/>
  <c r="BG78" i="123"/>
  <c r="BG71" i="123"/>
  <c r="P16" i="123"/>
  <c r="P15" i="123"/>
  <c r="Q11" i="123" s="1"/>
  <c r="BO104" i="123"/>
  <c r="E20" i="123"/>
  <c r="M71" i="123"/>
  <c r="M78" i="123"/>
  <c r="BJ20" i="123"/>
  <c r="BH78" i="123"/>
  <c r="BH71" i="123"/>
  <c r="BC78" i="123"/>
  <c r="BC71" i="123"/>
  <c r="C73" i="123"/>
  <c r="B73" i="123"/>
  <c r="D73" i="123"/>
  <c r="B29" i="123"/>
  <c r="C25" i="123"/>
  <c r="BF78" i="123"/>
  <c r="BF71" i="123"/>
  <c r="BD71" i="123"/>
  <c r="BD78" i="123"/>
  <c r="AY71" i="123"/>
  <c r="AY78" i="123"/>
  <c r="B80" i="123"/>
  <c r="C80" i="123"/>
  <c r="D80" i="123"/>
  <c r="C22" i="123"/>
  <c r="BN108" i="120"/>
  <c r="C80" i="122"/>
  <c r="B80" i="122"/>
  <c r="B73" i="122"/>
  <c r="C73" i="122"/>
  <c r="Q15" i="122"/>
  <c r="R11" i="122" s="1"/>
  <c r="BO103" i="122"/>
  <c r="D78" i="122"/>
  <c r="D80" i="122" s="1"/>
  <c r="D71" i="122"/>
  <c r="M20" i="122"/>
  <c r="C25" i="122"/>
  <c r="B29" i="122"/>
  <c r="P16" i="122"/>
  <c r="C15" i="122"/>
  <c r="D11" i="122" s="1"/>
  <c r="C55" i="122"/>
  <c r="D19" i="122"/>
  <c r="BN111" i="120"/>
  <c r="BO95" i="120" s="1"/>
  <c r="BN91" i="120"/>
  <c r="BN89" i="120"/>
  <c r="BH98" i="120"/>
  <c r="BH33" i="120" s="1"/>
  <c r="BE114" i="120"/>
  <c r="BD114" i="120"/>
  <c r="BF114" i="120"/>
  <c r="BN94" i="120"/>
  <c r="R15" i="120"/>
  <c r="S11" i="120" s="1"/>
  <c r="R16" i="120"/>
  <c r="BN93" i="120"/>
  <c r="BF98" i="120"/>
  <c r="BF33" i="120" s="1"/>
  <c r="BH114" i="120"/>
  <c r="BJ114" i="120"/>
  <c r="BN110" i="120"/>
  <c r="B73" i="120"/>
  <c r="BG98" i="120"/>
  <c r="BG33" i="120" s="1"/>
  <c r="B80" i="120"/>
  <c r="BC98" i="120"/>
  <c r="BC33" i="120" s="1"/>
  <c r="BJ98" i="120"/>
  <c r="BJ33" i="120" s="1"/>
  <c r="BE98" i="120"/>
  <c r="BE33" i="120" s="1"/>
  <c r="BC114" i="120"/>
  <c r="B114" i="120"/>
  <c r="BN101" i="120"/>
  <c r="BN106" i="120"/>
  <c r="BO90" i="120" s="1"/>
  <c r="BN95" i="120"/>
  <c r="BN107" i="120"/>
  <c r="BN109" i="120"/>
  <c r="BN105" i="120"/>
  <c r="B98" i="120"/>
  <c r="B33" i="120" s="1"/>
  <c r="BN85" i="120"/>
  <c r="BD98" i="120"/>
  <c r="BD33" i="120" s="1"/>
  <c r="BI98" i="120"/>
  <c r="BI33" i="120" s="1"/>
  <c r="BG114" i="120"/>
  <c r="BI114" i="120"/>
  <c r="BN90" i="120"/>
  <c r="BD34" i="120" s="1"/>
  <c r="BN92" i="120"/>
  <c r="BN110" i="119"/>
  <c r="BN86" i="119"/>
  <c r="BN102" i="119"/>
  <c r="AH74" i="119"/>
  <c r="AD74" i="119"/>
  <c r="AG74" i="119"/>
  <c r="AC74" i="119"/>
  <c r="AE74" i="119"/>
  <c r="AF74" i="119"/>
  <c r="AB74" i="119"/>
  <c r="BN97" i="119"/>
  <c r="BK34" i="119" s="1"/>
  <c r="BN109" i="119"/>
  <c r="BN89" i="119"/>
  <c r="B98" i="119"/>
  <c r="B33" i="119" s="1"/>
  <c r="BN85" i="119"/>
  <c r="F98" i="119"/>
  <c r="F33" i="119" s="1"/>
  <c r="Z98" i="119"/>
  <c r="Z33" i="119" s="1"/>
  <c r="AT98" i="119"/>
  <c r="AT33" i="119" s="1"/>
  <c r="Q98" i="119"/>
  <c r="Q33" i="119" s="1"/>
  <c r="AG98" i="119"/>
  <c r="AG33" i="119" s="1"/>
  <c r="AW98" i="119"/>
  <c r="AW33" i="119" s="1"/>
  <c r="B114" i="119"/>
  <c r="BN101" i="119"/>
  <c r="BJ98" i="119"/>
  <c r="BJ33" i="119" s="1"/>
  <c r="G98" i="119"/>
  <c r="G33" i="119" s="1"/>
  <c r="W98" i="119"/>
  <c r="W33" i="119" s="1"/>
  <c r="AM98" i="119"/>
  <c r="AM33" i="119" s="1"/>
  <c r="BC98" i="119"/>
  <c r="BC33" i="119" s="1"/>
  <c r="H98" i="119"/>
  <c r="H33" i="119" s="1"/>
  <c r="X98" i="119"/>
  <c r="X33" i="119" s="1"/>
  <c r="AN98" i="119"/>
  <c r="AN33" i="119" s="1"/>
  <c r="BD98" i="119"/>
  <c r="BD33" i="119" s="1"/>
  <c r="S114" i="119"/>
  <c r="K114" i="119"/>
  <c r="E114" i="119"/>
  <c r="F114" i="119"/>
  <c r="V114" i="119"/>
  <c r="AL114" i="119"/>
  <c r="BB114" i="119"/>
  <c r="H114" i="119"/>
  <c r="X114" i="119"/>
  <c r="AN114" i="119"/>
  <c r="BD114" i="119"/>
  <c r="U114" i="119"/>
  <c r="AK114" i="119"/>
  <c r="BA114" i="119"/>
  <c r="BK114" i="119"/>
  <c r="B29" i="119"/>
  <c r="C25" i="119"/>
  <c r="Z74" i="119"/>
  <c r="Y74" i="119"/>
  <c r="AA74" i="119"/>
  <c r="BN113" i="119"/>
  <c r="BO97" i="119" s="1"/>
  <c r="R98" i="119"/>
  <c r="R33" i="119" s="1"/>
  <c r="V98" i="119"/>
  <c r="V33" i="119" s="1"/>
  <c r="AP98" i="119"/>
  <c r="AP33" i="119" s="1"/>
  <c r="E98" i="119"/>
  <c r="E33" i="119" s="1"/>
  <c r="U98" i="119"/>
  <c r="U33" i="119" s="1"/>
  <c r="AK98" i="119"/>
  <c r="AK33" i="119" s="1"/>
  <c r="BA98" i="119"/>
  <c r="BA33" i="119" s="1"/>
  <c r="BC114" i="119"/>
  <c r="I114" i="119"/>
  <c r="K98" i="119"/>
  <c r="K33" i="119" s="1"/>
  <c r="AA98" i="119"/>
  <c r="AA33" i="119" s="1"/>
  <c r="AQ98" i="119"/>
  <c r="AQ33" i="119" s="1"/>
  <c r="BG98" i="119"/>
  <c r="BG33" i="119" s="1"/>
  <c r="L98" i="119"/>
  <c r="L33" i="119" s="1"/>
  <c r="AB98" i="119"/>
  <c r="AB33" i="119" s="1"/>
  <c r="AR98" i="119"/>
  <c r="AR33" i="119" s="1"/>
  <c r="BH98" i="119"/>
  <c r="BH33" i="119" s="1"/>
  <c r="AI114" i="119"/>
  <c r="AA114" i="119"/>
  <c r="O114" i="119"/>
  <c r="J114" i="119"/>
  <c r="Z114" i="119"/>
  <c r="AP114" i="119"/>
  <c r="BF114" i="119"/>
  <c r="L114" i="119"/>
  <c r="AB114" i="119"/>
  <c r="AR114" i="119"/>
  <c r="BH114" i="119"/>
  <c r="Y114" i="119"/>
  <c r="AO114" i="119"/>
  <c r="BE114" i="119"/>
  <c r="BN108" i="119"/>
  <c r="BN88" i="119"/>
  <c r="BN111" i="119"/>
  <c r="BO95" i="119" s="1"/>
  <c r="BN107" i="119"/>
  <c r="BN87" i="119"/>
  <c r="BA34" i="119" s="1"/>
  <c r="BN103" i="119"/>
  <c r="BO87" i="119" s="1"/>
  <c r="BN94" i="119"/>
  <c r="BN90" i="119"/>
  <c r="BD34" i="119" s="1"/>
  <c r="BN105" i="119"/>
  <c r="AH98" i="119"/>
  <c r="AH33" i="119" s="1"/>
  <c r="AL98" i="119"/>
  <c r="AL33" i="119" s="1"/>
  <c r="N98" i="119"/>
  <c r="N33" i="119" s="1"/>
  <c r="I98" i="119"/>
  <c r="I33" i="119" s="1"/>
  <c r="Y98" i="119"/>
  <c r="Y33" i="119" s="1"/>
  <c r="AO98" i="119"/>
  <c r="AO33" i="119" s="1"/>
  <c r="BE98" i="119"/>
  <c r="BE33" i="119" s="1"/>
  <c r="BB98" i="119"/>
  <c r="BB33" i="119" s="1"/>
  <c r="BL80" i="119"/>
  <c r="BH80" i="119"/>
  <c r="BD80" i="119"/>
  <c r="AZ80" i="119"/>
  <c r="AV80" i="119"/>
  <c r="AR80" i="119"/>
  <c r="AN80" i="119"/>
  <c r="AJ80" i="119"/>
  <c r="AF80" i="119"/>
  <c r="AB80" i="119"/>
  <c r="X80" i="119"/>
  <c r="T80" i="119"/>
  <c r="P80" i="119"/>
  <c r="L80" i="119"/>
  <c r="H80" i="119"/>
  <c r="D80" i="119"/>
  <c r="BK80" i="119"/>
  <c r="BG80" i="119"/>
  <c r="BC80" i="119"/>
  <c r="AY80" i="119"/>
  <c r="AU80" i="119"/>
  <c r="AQ80" i="119"/>
  <c r="AM80" i="119"/>
  <c r="AI80" i="119"/>
  <c r="AE80" i="119"/>
  <c r="AA80" i="119"/>
  <c r="W80" i="119"/>
  <c r="S80" i="119"/>
  <c r="O80" i="119"/>
  <c r="K80" i="119"/>
  <c r="G80" i="119"/>
  <c r="C80" i="119"/>
  <c r="BI80" i="119"/>
  <c r="BE80" i="119"/>
  <c r="BA80" i="119"/>
  <c r="AW80" i="119"/>
  <c r="AS80" i="119"/>
  <c r="AO80" i="119"/>
  <c r="AK80" i="119"/>
  <c r="AG80" i="119"/>
  <c r="AC80" i="119"/>
  <c r="Y80" i="119"/>
  <c r="U80" i="119"/>
  <c r="Q80" i="119"/>
  <c r="M80" i="119"/>
  <c r="I80" i="119"/>
  <c r="E80" i="119"/>
  <c r="BJ80" i="119"/>
  <c r="AT80" i="119"/>
  <c r="AD80" i="119"/>
  <c r="N80" i="119"/>
  <c r="BF80" i="119"/>
  <c r="AP80" i="119"/>
  <c r="Z80" i="119"/>
  <c r="J80" i="119"/>
  <c r="BB80" i="119"/>
  <c r="AL80" i="119"/>
  <c r="V80" i="119"/>
  <c r="F80" i="119"/>
  <c r="AX80" i="119"/>
  <c r="AH80" i="119"/>
  <c r="R80" i="119"/>
  <c r="B80" i="119"/>
  <c r="O98" i="119"/>
  <c r="O33" i="119" s="1"/>
  <c r="AE98" i="119"/>
  <c r="AE33" i="119" s="1"/>
  <c r="AU98" i="119"/>
  <c r="AU33" i="119" s="1"/>
  <c r="W114" i="119"/>
  <c r="P98" i="119"/>
  <c r="P33" i="119" s="1"/>
  <c r="AF98" i="119"/>
  <c r="AF33" i="119" s="1"/>
  <c r="AV98" i="119"/>
  <c r="AV33" i="119" s="1"/>
  <c r="AM114" i="119"/>
  <c r="AY114" i="119"/>
  <c r="AQ114" i="119"/>
  <c r="AE114" i="119"/>
  <c r="N114" i="119"/>
  <c r="AD114" i="119"/>
  <c r="AT114" i="119"/>
  <c r="BJ114" i="119"/>
  <c r="P114" i="119"/>
  <c r="AF114" i="119"/>
  <c r="AV114" i="119"/>
  <c r="M114" i="119"/>
  <c r="AC114" i="119"/>
  <c r="AS114" i="119"/>
  <c r="BI114" i="119"/>
  <c r="BN96" i="119"/>
  <c r="BK98" i="119"/>
  <c r="BK33" i="119" s="1"/>
  <c r="BN92" i="119"/>
  <c r="BN95" i="119"/>
  <c r="C21" i="119"/>
  <c r="D19" i="119" s="1"/>
  <c r="BN106" i="119"/>
  <c r="BO90" i="119" s="1"/>
  <c r="BN93" i="119"/>
  <c r="BK73" i="119"/>
  <c r="BG73" i="119"/>
  <c r="BC73" i="119"/>
  <c r="AY73" i="119"/>
  <c r="AU73" i="119"/>
  <c r="AQ73" i="119"/>
  <c r="AM73" i="119"/>
  <c r="AI73" i="119"/>
  <c r="AE73" i="119"/>
  <c r="AA73" i="119"/>
  <c r="W73" i="119"/>
  <c r="S73" i="119"/>
  <c r="O73" i="119"/>
  <c r="K73" i="119"/>
  <c r="G73" i="119"/>
  <c r="BJ73" i="119"/>
  <c r="BF73" i="119"/>
  <c r="BB73" i="119"/>
  <c r="AX73" i="119"/>
  <c r="AT73" i="119"/>
  <c r="AP73" i="119"/>
  <c r="AL73" i="119"/>
  <c r="AH73" i="119"/>
  <c r="AD73" i="119"/>
  <c r="Z73" i="119"/>
  <c r="V73" i="119"/>
  <c r="R73" i="119"/>
  <c r="N73" i="119"/>
  <c r="BL73" i="119"/>
  <c r="BH73" i="119"/>
  <c r="BD73" i="119"/>
  <c r="AZ73" i="119"/>
  <c r="AV73" i="119"/>
  <c r="AR73" i="119"/>
  <c r="AN73" i="119"/>
  <c r="AJ73" i="119"/>
  <c r="AF73" i="119"/>
  <c r="AB73" i="119"/>
  <c r="X73" i="119"/>
  <c r="T73" i="119"/>
  <c r="BI73" i="119"/>
  <c r="AS73" i="119"/>
  <c r="AC73" i="119"/>
  <c r="P73" i="119"/>
  <c r="I73" i="119"/>
  <c r="D73" i="119"/>
  <c r="BE73" i="119"/>
  <c r="AO73" i="119"/>
  <c r="Y73" i="119"/>
  <c r="M73" i="119"/>
  <c r="H73" i="119"/>
  <c r="C73" i="119"/>
  <c r="BA73" i="119"/>
  <c r="AK73" i="119"/>
  <c r="U73" i="119"/>
  <c r="L73" i="119"/>
  <c r="F73" i="119"/>
  <c r="B73" i="119"/>
  <c r="AW73" i="119"/>
  <c r="AG73" i="119"/>
  <c r="Q73" i="119"/>
  <c r="J73" i="119"/>
  <c r="E73" i="119"/>
  <c r="AX98" i="119"/>
  <c r="AX33" i="119" s="1"/>
  <c r="J98" i="119"/>
  <c r="J33" i="119" s="1"/>
  <c r="AD98" i="119"/>
  <c r="AD33" i="119" s="1"/>
  <c r="M98" i="119"/>
  <c r="M33" i="119" s="1"/>
  <c r="AC98" i="119"/>
  <c r="AC33" i="119" s="1"/>
  <c r="AS98" i="119"/>
  <c r="AS33" i="119" s="1"/>
  <c r="BI98" i="119"/>
  <c r="BI33" i="119" s="1"/>
  <c r="BF98" i="119"/>
  <c r="BF33" i="119" s="1"/>
  <c r="C98" i="119"/>
  <c r="C33" i="119" s="1"/>
  <c r="S98" i="119"/>
  <c r="S33" i="119" s="1"/>
  <c r="AI98" i="119"/>
  <c r="AI33" i="119" s="1"/>
  <c r="AY98" i="119"/>
  <c r="AY33" i="119" s="1"/>
  <c r="D98" i="119"/>
  <c r="D33" i="119" s="1"/>
  <c r="T98" i="119"/>
  <c r="T33" i="119" s="1"/>
  <c r="AJ98" i="119"/>
  <c r="AJ33" i="119" s="1"/>
  <c r="AZ98" i="119"/>
  <c r="AZ33" i="119" s="1"/>
  <c r="G114" i="119"/>
  <c r="C114" i="119"/>
  <c r="BG114" i="119"/>
  <c r="AU114" i="119"/>
  <c r="R114" i="119"/>
  <c r="AH114" i="119"/>
  <c r="AX114" i="119"/>
  <c r="D114" i="119"/>
  <c r="T114" i="119"/>
  <c r="AJ114" i="119"/>
  <c r="AZ114" i="119"/>
  <c r="Q114" i="119"/>
  <c r="AG114" i="119"/>
  <c r="AW114" i="119"/>
  <c r="BN112" i="119"/>
  <c r="BN104" i="119"/>
  <c r="BN91" i="119"/>
  <c r="V74" i="119"/>
  <c r="R74" i="119"/>
  <c r="N74" i="119"/>
  <c r="J74" i="119"/>
  <c r="F74" i="119"/>
  <c r="U74" i="119"/>
  <c r="Q74" i="119"/>
  <c r="M74" i="119"/>
  <c r="I74" i="119"/>
  <c r="E74" i="119"/>
  <c r="W74" i="119"/>
  <c r="S74" i="119"/>
  <c r="O74" i="119"/>
  <c r="K74" i="119"/>
  <c r="G74" i="119"/>
  <c r="P74" i="119"/>
  <c r="L74" i="119"/>
  <c r="X74" i="119"/>
  <c r="H74" i="119"/>
  <c r="T74" i="119"/>
  <c r="D74" i="119"/>
  <c r="Q15" i="119"/>
  <c r="R11" i="119" s="1"/>
  <c r="Q16" i="119"/>
  <c r="BN105" i="116"/>
  <c r="BN106" i="117"/>
  <c r="AF98" i="117"/>
  <c r="AF33" i="117" s="1"/>
  <c r="BB98" i="117"/>
  <c r="BB33" i="117" s="1"/>
  <c r="AN98" i="117"/>
  <c r="AN33" i="117" s="1"/>
  <c r="AB98" i="117"/>
  <c r="AB33" i="117" s="1"/>
  <c r="AC98" i="117"/>
  <c r="AC33" i="117" s="1"/>
  <c r="AS98" i="117"/>
  <c r="AS33" i="117" s="1"/>
  <c r="AD98" i="117"/>
  <c r="AD33" i="117" s="1"/>
  <c r="AT98" i="117"/>
  <c r="AT33" i="117" s="1"/>
  <c r="X114" i="117"/>
  <c r="AA98" i="117"/>
  <c r="AA33" i="117" s="1"/>
  <c r="AQ98" i="117"/>
  <c r="AQ33" i="117" s="1"/>
  <c r="AN114" i="117"/>
  <c r="BH114" i="117"/>
  <c r="AW98" i="117"/>
  <c r="AW33" i="117" s="1"/>
  <c r="U114" i="117"/>
  <c r="AK114" i="117"/>
  <c r="BA114" i="117"/>
  <c r="V114" i="117"/>
  <c r="AL114" i="117"/>
  <c r="BB114" i="117"/>
  <c r="W114" i="117"/>
  <c r="AM114" i="117"/>
  <c r="BC114" i="117"/>
  <c r="BK114" i="117"/>
  <c r="B29" i="117"/>
  <c r="C25" i="117"/>
  <c r="BN110" i="117"/>
  <c r="BN90" i="117"/>
  <c r="BD34" i="117" s="1"/>
  <c r="BN113" i="117"/>
  <c r="BN93" i="117"/>
  <c r="B73" i="117"/>
  <c r="BG98" i="117"/>
  <c r="BG33" i="117" s="1"/>
  <c r="AR98" i="117"/>
  <c r="AR33" i="117" s="1"/>
  <c r="Q98" i="117"/>
  <c r="Q33" i="117" s="1"/>
  <c r="AG98" i="117"/>
  <c r="AG33" i="117" s="1"/>
  <c r="AX98" i="117"/>
  <c r="AX33" i="117" s="1"/>
  <c r="B98" i="117"/>
  <c r="B33" i="117" s="1"/>
  <c r="BN85" i="117"/>
  <c r="R98" i="117"/>
  <c r="R33" i="117" s="1"/>
  <c r="AH98" i="117"/>
  <c r="AH33" i="117" s="1"/>
  <c r="AY98" i="117"/>
  <c r="AY33" i="117" s="1"/>
  <c r="B80" i="117"/>
  <c r="O98" i="117"/>
  <c r="O33" i="117" s="1"/>
  <c r="AE98" i="117"/>
  <c r="AE33" i="117" s="1"/>
  <c r="AU98" i="117"/>
  <c r="AU33" i="117" s="1"/>
  <c r="P114" i="117"/>
  <c r="BA98" i="117"/>
  <c r="BA33" i="117" s="1"/>
  <c r="T114" i="117"/>
  <c r="Y114" i="117"/>
  <c r="AO114" i="117"/>
  <c r="BE114" i="117"/>
  <c r="Z114" i="117"/>
  <c r="AP114" i="117"/>
  <c r="BF114" i="117"/>
  <c r="AA114" i="117"/>
  <c r="AQ114" i="117"/>
  <c r="BG114" i="117"/>
  <c r="BN111" i="117"/>
  <c r="BK98" i="117"/>
  <c r="BK33" i="117" s="1"/>
  <c r="BN96" i="117"/>
  <c r="BN112" i="117"/>
  <c r="BN91" i="117"/>
  <c r="BN94" i="117"/>
  <c r="BN89" i="117"/>
  <c r="AV98" i="117"/>
  <c r="AV33" i="117" s="1"/>
  <c r="T98" i="117"/>
  <c r="T33" i="117" s="1"/>
  <c r="BD114" i="117"/>
  <c r="U98" i="117"/>
  <c r="U33" i="117" s="1"/>
  <c r="AK98" i="117"/>
  <c r="AK33" i="117" s="1"/>
  <c r="BC98" i="117"/>
  <c r="BC33" i="117" s="1"/>
  <c r="V98" i="117"/>
  <c r="V33" i="117" s="1"/>
  <c r="AL98" i="117"/>
  <c r="AL33" i="117" s="1"/>
  <c r="BD98" i="117"/>
  <c r="BD33" i="117" s="1"/>
  <c r="S98" i="117"/>
  <c r="S33" i="117" s="1"/>
  <c r="AI98" i="117"/>
  <c r="AI33" i="117" s="1"/>
  <c r="AZ98" i="117"/>
  <c r="AZ33" i="117" s="1"/>
  <c r="AB114" i="117"/>
  <c r="AF114" i="117"/>
  <c r="BE98" i="117"/>
  <c r="BE33" i="117" s="1"/>
  <c r="AJ114" i="117"/>
  <c r="AC114" i="117"/>
  <c r="AS114" i="117"/>
  <c r="BI114" i="117"/>
  <c r="AD114" i="117"/>
  <c r="AT114" i="117"/>
  <c r="BJ114" i="117"/>
  <c r="O114" i="117"/>
  <c r="AE114" i="117"/>
  <c r="AU114" i="117"/>
  <c r="BN92" i="117"/>
  <c r="BN107" i="117"/>
  <c r="BN97" i="117"/>
  <c r="BK34" i="117" s="1"/>
  <c r="BN109" i="117"/>
  <c r="BN105" i="117"/>
  <c r="P98" i="117"/>
  <c r="P33" i="117" s="1"/>
  <c r="AJ98" i="117"/>
  <c r="AJ33" i="117" s="1"/>
  <c r="X98" i="117"/>
  <c r="X33" i="117" s="1"/>
  <c r="Y98" i="117"/>
  <c r="Y33" i="117" s="1"/>
  <c r="AO98" i="117"/>
  <c r="AO33" i="117" s="1"/>
  <c r="BH98" i="117"/>
  <c r="BH33" i="117" s="1"/>
  <c r="Z98" i="117"/>
  <c r="Z33" i="117" s="1"/>
  <c r="AP98" i="117"/>
  <c r="AP33" i="117" s="1"/>
  <c r="BJ98" i="117"/>
  <c r="BJ33" i="117" s="1"/>
  <c r="W98" i="117"/>
  <c r="W33" i="117" s="1"/>
  <c r="AM98" i="117"/>
  <c r="AM33" i="117" s="1"/>
  <c r="BF98" i="117"/>
  <c r="BF33" i="117" s="1"/>
  <c r="AR114" i="117"/>
  <c r="AV114" i="117"/>
  <c r="BI98" i="117"/>
  <c r="BI33" i="117" s="1"/>
  <c r="AZ114" i="117"/>
  <c r="Q114" i="117"/>
  <c r="AG114" i="117"/>
  <c r="AW114" i="117"/>
  <c r="B114" i="117"/>
  <c r="BN101" i="117"/>
  <c r="R114" i="117"/>
  <c r="AH114" i="117"/>
  <c r="AX114" i="117"/>
  <c r="S114" i="117"/>
  <c r="AI114" i="117"/>
  <c r="AY114" i="117"/>
  <c r="BN95" i="117"/>
  <c r="BN108" i="117"/>
  <c r="R15" i="117"/>
  <c r="S11" i="117" s="1"/>
  <c r="R16" i="117"/>
  <c r="BN87" i="116"/>
  <c r="BA34" i="116" s="1"/>
  <c r="BN97" i="116"/>
  <c r="BK34" i="116" s="1"/>
  <c r="BK98" i="116"/>
  <c r="BK33" i="116" s="1"/>
  <c r="BK54" i="116" s="1"/>
  <c r="BN113" i="116"/>
  <c r="BO97" i="116" s="1"/>
  <c r="BN90" i="116"/>
  <c r="BD34" i="116" s="1"/>
  <c r="BN106" i="116"/>
  <c r="BO90" i="116" s="1"/>
  <c r="BN103" i="116"/>
  <c r="BO87" i="116" s="1"/>
  <c r="BN89" i="116"/>
  <c r="R9" i="113"/>
  <c r="R13" i="113"/>
  <c r="R16" i="113"/>
  <c r="B15" i="116"/>
  <c r="BN13" i="116"/>
  <c r="M14" i="114"/>
  <c r="M14" i="2"/>
  <c r="R10" i="113"/>
  <c r="G14" i="114"/>
  <c r="C14" i="2"/>
  <c r="J14" i="114"/>
  <c r="R17" i="113"/>
  <c r="R38" i="113"/>
  <c r="R29" i="113"/>
  <c r="H14" i="114"/>
  <c r="H14" i="2"/>
  <c r="E14" i="2"/>
  <c r="R20" i="113"/>
  <c r="N14" i="114"/>
  <c r="R19" i="113"/>
  <c r="R26" i="113"/>
  <c r="R31" i="113"/>
  <c r="R40" i="113"/>
  <c r="C14" i="114"/>
  <c r="C15" i="114" s="1"/>
  <c r="C21" i="114" s="1"/>
  <c r="F14" i="2"/>
  <c r="G14" i="2"/>
  <c r="B14" i="114"/>
  <c r="R23" i="113"/>
  <c r="R35" i="113"/>
  <c r="R28" i="113"/>
  <c r="R37" i="113"/>
  <c r="B14" i="2"/>
  <c r="L14" i="114"/>
  <c r="L14" i="2"/>
  <c r="K14" i="2"/>
  <c r="F14" i="114"/>
  <c r="F15" i="114" s="1"/>
  <c r="F21" i="114" s="1"/>
  <c r="R12" i="113"/>
  <c r="R22" i="113"/>
  <c r="R34" i="113"/>
  <c r="R32" i="113"/>
  <c r="R25" i="113"/>
  <c r="R41" i="113"/>
  <c r="L99" i="114"/>
  <c r="L34" i="114" s="1"/>
  <c r="L57" i="114" s="1"/>
  <c r="L59" i="114" s="1"/>
  <c r="L65" i="114" s="1"/>
  <c r="BN86" i="116"/>
  <c r="BK114" i="116"/>
  <c r="P98" i="116"/>
  <c r="P33" i="116" s="1"/>
  <c r="P54" i="116" s="1"/>
  <c r="AZ98" i="116"/>
  <c r="AZ33" i="116" s="1"/>
  <c r="AZ54" i="116" s="1"/>
  <c r="AN98" i="116"/>
  <c r="AN33" i="116" s="1"/>
  <c r="AN54" i="116" s="1"/>
  <c r="Y98" i="116"/>
  <c r="Y33" i="116" s="1"/>
  <c r="Y54" i="116" s="1"/>
  <c r="AO98" i="116"/>
  <c r="AO33" i="116" s="1"/>
  <c r="AO54" i="116" s="1"/>
  <c r="BE98" i="116"/>
  <c r="BE33" i="116" s="1"/>
  <c r="BE54" i="116" s="1"/>
  <c r="R98" i="116"/>
  <c r="R33" i="116" s="1"/>
  <c r="R54" i="116" s="1"/>
  <c r="AH98" i="116"/>
  <c r="AH33" i="116" s="1"/>
  <c r="AH54" i="116" s="1"/>
  <c r="AX98" i="116"/>
  <c r="AX33" i="116" s="1"/>
  <c r="AX54" i="116" s="1"/>
  <c r="X114" i="116"/>
  <c r="G98" i="116"/>
  <c r="G33" i="116" s="1"/>
  <c r="G54" i="116" s="1"/>
  <c r="W98" i="116"/>
  <c r="W33" i="116" s="1"/>
  <c r="W54" i="116" s="1"/>
  <c r="AM98" i="116"/>
  <c r="AM33" i="116" s="1"/>
  <c r="AM54" i="116" s="1"/>
  <c r="T114" i="116"/>
  <c r="I114" i="116"/>
  <c r="Y114" i="116"/>
  <c r="AO114" i="116"/>
  <c r="BE114" i="116"/>
  <c r="AA114" i="116"/>
  <c r="AQ114" i="116"/>
  <c r="AQ40" i="116" s="1"/>
  <c r="C25" i="116"/>
  <c r="B29" i="116"/>
  <c r="BH98" i="116"/>
  <c r="BH33" i="116" s="1"/>
  <c r="I98" i="116"/>
  <c r="I33" i="116" s="1"/>
  <c r="BC98" i="116"/>
  <c r="BC33" i="116" s="1"/>
  <c r="J114" i="116"/>
  <c r="BF114" i="116"/>
  <c r="BN94" i="116"/>
  <c r="BN102" i="116"/>
  <c r="BN92" i="116"/>
  <c r="BN108" i="116"/>
  <c r="BN88" i="116"/>
  <c r="BN104" i="116"/>
  <c r="AV98" i="116"/>
  <c r="AV33" i="116" s="1"/>
  <c r="AR98" i="116"/>
  <c r="AR33" i="116" s="1"/>
  <c r="AJ98" i="116"/>
  <c r="AJ33" i="116" s="1"/>
  <c r="X98" i="116"/>
  <c r="X33" i="116" s="1"/>
  <c r="E98" i="116"/>
  <c r="E33" i="116" s="1"/>
  <c r="U98" i="116"/>
  <c r="U33" i="116" s="1"/>
  <c r="AK98" i="116"/>
  <c r="AK33" i="116" s="1"/>
  <c r="BA98" i="116"/>
  <c r="BA33" i="116" s="1"/>
  <c r="AR114" i="116"/>
  <c r="N98" i="116"/>
  <c r="N33" i="116" s="1"/>
  <c r="AD98" i="116"/>
  <c r="AD33" i="116" s="1"/>
  <c r="AT98" i="116"/>
  <c r="AT33" i="116" s="1"/>
  <c r="BJ98" i="116"/>
  <c r="BJ33" i="116" s="1"/>
  <c r="C98" i="116"/>
  <c r="C33" i="116" s="1"/>
  <c r="S98" i="116"/>
  <c r="S33" i="116" s="1"/>
  <c r="AI98" i="116"/>
  <c r="AI33" i="116" s="1"/>
  <c r="AY98" i="116"/>
  <c r="AY33" i="116" s="1"/>
  <c r="BH114" i="116"/>
  <c r="D114" i="116"/>
  <c r="E114" i="116"/>
  <c r="U114" i="116"/>
  <c r="AK114" i="116"/>
  <c r="BA114" i="116"/>
  <c r="F114" i="116"/>
  <c r="V114" i="116"/>
  <c r="AL114" i="116"/>
  <c r="BB114" i="116"/>
  <c r="G114" i="116"/>
  <c r="W114" i="116"/>
  <c r="AM114" i="116"/>
  <c r="BC114" i="116"/>
  <c r="BD78" i="116"/>
  <c r="BD71" i="116"/>
  <c r="BN109" i="116"/>
  <c r="V74" i="116"/>
  <c r="R74" i="116"/>
  <c r="N74" i="116"/>
  <c r="J74" i="116"/>
  <c r="F74" i="116"/>
  <c r="U74" i="116"/>
  <c r="Q74" i="116"/>
  <c r="M74" i="116"/>
  <c r="I74" i="116"/>
  <c r="E74" i="116"/>
  <c r="W74" i="116"/>
  <c r="S74" i="116"/>
  <c r="O74" i="116"/>
  <c r="K74" i="116"/>
  <c r="G74" i="116"/>
  <c r="L74" i="116"/>
  <c r="X74" i="116"/>
  <c r="H74" i="116"/>
  <c r="T74" i="116"/>
  <c r="D74" i="116"/>
  <c r="P74" i="116"/>
  <c r="AG74" i="116"/>
  <c r="AC74" i="116"/>
  <c r="AF74" i="116"/>
  <c r="AE74" i="116"/>
  <c r="AH74" i="116"/>
  <c r="AB74" i="116"/>
  <c r="AD74" i="116"/>
  <c r="B22" i="116"/>
  <c r="C19" i="116"/>
  <c r="B98" i="116"/>
  <c r="B33" i="116" s="1"/>
  <c r="BN85" i="116"/>
  <c r="P114" i="116"/>
  <c r="AP114" i="116"/>
  <c r="Y74" i="116"/>
  <c r="AA74" i="116"/>
  <c r="Z74" i="116"/>
  <c r="BN95" i="116"/>
  <c r="BN91" i="116"/>
  <c r="AF98" i="116"/>
  <c r="AF33" i="116" s="1"/>
  <c r="L98" i="116"/>
  <c r="L33" i="116" s="1"/>
  <c r="D98" i="116"/>
  <c r="D33" i="116" s="1"/>
  <c r="H114" i="116"/>
  <c r="BD98" i="116"/>
  <c r="BD33" i="116" s="1"/>
  <c r="M98" i="116"/>
  <c r="M33" i="116" s="1"/>
  <c r="AC98" i="116"/>
  <c r="AC33" i="116" s="1"/>
  <c r="AS98" i="116"/>
  <c r="AS33" i="116" s="1"/>
  <c r="BI98" i="116"/>
  <c r="BI33" i="116" s="1"/>
  <c r="F98" i="116"/>
  <c r="F33" i="116" s="1"/>
  <c r="V98" i="116"/>
  <c r="V33" i="116" s="1"/>
  <c r="AL98" i="116"/>
  <c r="AL33" i="116" s="1"/>
  <c r="BB98" i="116"/>
  <c r="BB33" i="116" s="1"/>
  <c r="BD114" i="116"/>
  <c r="K98" i="116"/>
  <c r="K33" i="116" s="1"/>
  <c r="AA98" i="116"/>
  <c r="AA33" i="116" s="1"/>
  <c r="AQ98" i="116"/>
  <c r="AQ33" i="116" s="1"/>
  <c r="BG98" i="116"/>
  <c r="BG33" i="116" s="1"/>
  <c r="AF114" i="116"/>
  <c r="AJ114" i="116"/>
  <c r="M114" i="116"/>
  <c r="AC114" i="116"/>
  <c r="AS114" i="116"/>
  <c r="BI114" i="116"/>
  <c r="N114" i="116"/>
  <c r="AD114" i="116"/>
  <c r="AT114" i="116"/>
  <c r="BJ114" i="116"/>
  <c r="O114" i="116"/>
  <c r="AE114" i="116"/>
  <c r="AU114" i="116"/>
  <c r="BA78" i="116"/>
  <c r="BA71" i="116"/>
  <c r="BN96" i="116"/>
  <c r="BN112" i="116"/>
  <c r="Z114" i="116"/>
  <c r="K114" i="116"/>
  <c r="BG114" i="116"/>
  <c r="BN110" i="116"/>
  <c r="BN111" i="116"/>
  <c r="BO95" i="116" s="1"/>
  <c r="BN107" i="116"/>
  <c r="BK73" i="116"/>
  <c r="BG73" i="116"/>
  <c r="BC73" i="116"/>
  <c r="AY73" i="116"/>
  <c r="AU73" i="116"/>
  <c r="AQ73" i="116"/>
  <c r="AM73" i="116"/>
  <c r="AI73" i="116"/>
  <c r="AE73" i="116"/>
  <c r="AA73" i="116"/>
  <c r="W73" i="116"/>
  <c r="S73" i="116"/>
  <c r="O73" i="116"/>
  <c r="K73" i="116"/>
  <c r="G73" i="116"/>
  <c r="C73" i="116"/>
  <c r="BJ73" i="116"/>
  <c r="BF73" i="116"/>
  <c r="BB73" i="116"/>
  <c r="AX73" i="116"/>
  <c r="AT73" i="116"/>
  <c r="AP73" i="116"/>
  <c r="AL73" i="116"/>
  <c r="AH73" i="116"/>
  <c r="AD73" i="116"/>
  <c r="Z73" i="116"/>
  <c r="V73" i="116"/>
  <c r="R73" i="116"/>
  <c r="N73" i="116"/>
  <c r="J73" i="116"/>
  <c r="F73" i="116"/>
  <c r="B73" i="116"/>
  <c r="BL73" i="116"/>
  <c r="BH73" i="116"/>
  <c r="BD73" i="116"/>
  <c r="AZ73" i="116"/>
  <c r="AV73" i="116"/>
  <c r="AR73" i="116"/>
  <c r="AN73" i="116"/>
  <c r="AJ73" i="116"/>
  <c r="AF73" i="116"/>
  <c r="AB73" i="116"/>
  <c r="X73" i="116"/>
  <c r="T73" i="116"/>
  <c r="P73" i="116"/>
  <c r="L73" i="116"/>
  <c r="H73" i="116"/>
  <c r="D73" i="116"/>
  <c r="BE73" i="116"/>
  <c r="AO73" i="116"/>
  <c r="Y73" i="116"/>
  <c r="I73" i="116"/>
  <c r="BA73" i="116"/>
  <c r="AK73" i="116"/>
  <c r="U73" i="116"/>
  <c r="E73" i="116"/>
  <c r="AW73" i="116"/>
  <c r="AG73" i="116"/>
  <c r="Q73" i="116"/>
  <c r="BI73" i="116"/>
  <c r="AS73" i="116"/>
  <c r="AC73" i="116"/>
  <c r="M73" i="116"/>
  <c r="AB98" i="116"/>
  <c r="AB33" i="116" s="1"/>
  <c r="T98" i="116"/>
  <c r="T33" i="116" s="1"/>
  <c r="H98" i="116"/>
  <c r="H33" i="116" s="1"/>
  <c r="AN114" i="116"/>
  <c r="Q98" i="116"/>
  <c r="Q33" i="116" s="1"/>
  <c r="AG98" i="116"/>
  <c r="AG33" i="116" s="1"/>
  <c r="AW98" i="116"/>
  <c r="AW33" i="116" s="1"/>
  <c r="L114" i="116"/>
  <c r="J98" i="116"/>
  <c r="J33" i="116" s="1"/>
  <c r="Z98" i="116"/>
  <c r="Z33" i="116" s="1"/>
  <c r="AP98" i="116"/>
  <c r="AP33" i="116" s="1"/>
  <c r="BF98" i="116"/>
  <c r="BF33" i="116" s="1"/>
  <c r="BK80" i="116"/>
  <c r="BG80" i="116"/>
  <c r="BC80" i="116"/>
  <c r="AY80" i="116"/>
  <c r="AU80" i="116"/>
  <c r="AQ80" i="116"/>
  <c r="AM80" i="116"/>
  <c r="AI80" i="116"/>
  <c r="AE80" i="116"/>
  <c r="AA80" i="116"/>
  <c r="W80" i="116"/>
  <c r="S80" i="116"/>
  <c r="O80" i="116"/>
  <c r="K80" i="116"/>
  <c r="G80" i="116"/>
  <c r="C80" i="116"/>
  <c r="BJ80" i="116"/>
  <c r="BF80" i="116"/>
  <c r="BB80" i="116"/>
  <c r="AX80" i="116"/>
  <c r="AT80" i="116"/>
  <c r="AP80" i="116"/>
  <c r="AL80" i="116"/>
  <c r="AH80" i="116"/>
  <c r="AD80" i="116"/>
  <c r="Z80" i="116"/>
  <c r="V80" i="116"/>
  <c r="R80" i="116"/>
  <c r="N80" i="116"/>
  <c r="J80" i="116"/>
  <c r="F80" i="116"/>
  <c r="B80" i="116"/>
  <c r="BI80" i="116"/>
  <c r="BE80" i="116"/>
  <c r="BA80" i="116"/>
  <c r="AW80" i="116"/>
  <c r="AS80" i="116"/>
  <c r="AO80" i="116"/>
  <c r="AK80" i="116"/>
  <c r="AG80" i="116"/>
  <c r="AC80" i="116"/>
  <c r="Y80" i="116"/>
  <c r="U80" i="116"/>
  <c r="Q80" i="116"/>
  <c r="M80" i="116"/>
  <c r="I80" i="116"/>
  <c r="E80" i="116"/>
  <c r="BL80" i="116"/>
  <c r="AV80" i="116"/>
  <c r="AF80" i="116"/>
  <c r="P80" i="116"/>
  <c r="BH80" i="116"/>
  <c r="AR80" i="116"/>
  <c r="AB80" i="116"/>
  <c r="L80" i="116"/>
  <c r="AZ80" i="116"/>
  <c r="AJ80" i="116"/>
  <c r="T80" i="116"/>
  <c r="D80" i="116"/>
  <c r="AN80" i="116"/>
  <c r="X80" i="116"/>
  <c r="H80" i="116"/>
  <c r="BD80" i="116"/>
  <c r="O98" i="116"/>
  <c r="O33" i="116" s="1"/>
  <c r="AE98" i="116"/>
  <c r="AE33" i="116" s="1"/>
  <c r="AU98" i="116"/>
  <c r="AU33" i="116" s="1"/>
  <c r="AB114" i="116"/>
  <c r="AV114" i="116"/>
  <c r="AZ114" i="116"/>
  <c r="Q114" i="116"/>
  <c r="AG114" i="116"/>
  <c r="AW114" i="116"/>
  <c r="B114" i="116"/>
  <c r="BN101" i="116"/>
  <c r="R114" i="116"/>
  <c r="AH114" i="116"/>
  <c r="AX114" i="116"/>
  <c r="C114" i="116"/>
  <c r="S114" i="116"/>
  <c r="AI114" i="116"/>
  <c r="AY114" i="116"/>
  <c r="BN93" i="116"/>
  <c r="R15" i="116"/>
  <c r="S11" i="116" s="1"/>
  <c r="P109" i="114"/>
  <c r="P95" i="114"/>
  <c r="P97" i="114"/>
  <c r="K99" i="114"/>
  <c r="K34" i="114" s="1"/>
  <c r="K57" i="114" s="1"/>
  <c r="K59" i="114" s="1"/>
  <c r="K65" i="114" s="1"/>
  <c r="P110" i="114"/>
  <c r="D29" i="114"/>
  <c r="E26" i="114" s="1"/>
  <c r="C30" i="114"/>
  <c r="P111" i="114"/>
  <c r="P107" i="114"/>
  <c r="P96" i="114"/>
  <c r="P108" i="114"/>
  <c r="P93" i="114"/>
  <c r="P94" i="114"/>
  <c r="BN93" i="139" l="1"/>
  <c r="BG34" i="139" s="1"/>
  <c r="BN86" i="139"/>
  <c r="AZ34" i="139" s="1"/>
  <c r="BN108" i="139"/>
  <c r="BN107" i="133"/>
  <c r="BN104" i="131"/>
  <c r="BO88" i="131" s="1"/>
  <c r="BN103" i="131"/>
  <c r="BO87" i="131" s="1"/>
  <c r="BN111" i="131"/>
  <c r="BO95" i="131" s="1"/>
  <c r="BD97" i="126"/>
  <c r="BD98" i="126" s="1"/>
  <c r="BD33" i="126" s="1"/>
  <c r="X97" i="126"/>
  <c r="F74" i="159"/>
  <c r="E105" i="114"/>
  <c r="C114" i="133"/>
  <c r="D114" i="131"/>
  <c r="G105" i="114"/>
  <c r="N92" i="159"/>
  <c r="J106" i="159"/>
  <c r="F104" i="114"/>
  <c r="K105" i="114"/>
  <c r="C114" i="139"/>
  <c r="C40" i="139" s="1"/>
  <c r="G92" i="159"/>
  <c r="I106" i="159"/>
  <c r="D74" i="114"/>
  <c r="L105" i="149"/>
  <c r="E91" i="149"/>
  <c r="B22" i="149"/>
  <c r="H105" i="149"/>
  <c r="C88" i="149"/>
  <c r="L106" i="149"/>
  <c r="F92" i="149"/>
  <c r="K106" i="149"/>
  <c r="C102" i="149"/>
  <c r="B88" i="149"/>
  <c r="M92" i="159"/>
  <c r="H106" i="159"/>
  <c r="L92" i="159"/>
  <c r="D81" i="114"/>
  <c r="I91" i="149"/>
  <c r="J105" i="149"/>
  <c r="G105" i="149"/>
  <c r="J104" i="114"/>
  <c r="E104" i="114"/>
  <c r="N91" i="159"/>
  <c r="E74" i="149"/>
  <c r="H91" i="149"/>
  <c r="E105" i="149"/>
  <c r="I104" i="114"/>
  <c r="E90" i="114"/>
  <c r="F90" i="114"/>
  <c r="H89" i="159"/>
  <c r="G104" i="114"/>
  <c r="K105" i="149"/>
  <c r="G91" i="149"/>
  <c r="I105" i="149"/>
  <c r="F91" i="149"/>
  <c r="H104" i="114"/>
  <c r="D104" i="114"/>
  <c r="G90" i="114"/>
  <c r="BJ113" i="140"/>
  <c r="BJ114" i="140" s="1"/>
  <c r="BO97" i="140"/>
  <c r="BJ20" i="143"/>
  <c r="BO96" i="143"/>
  <c r="BO112" i="143"/>
  <c r="E90" i="159"/>
  <c r="K103" i="159"/>
  <c r="J90" i="159"/>
  <c r="E104" i="159"/>
  <c r="D81" i="159"/>
  <c r="G91" i="159"/>
  <c r="L91" i="159"/>
  <c r="E74" i="159"/>
  <c r="H91" i="159"/>
  <c r="K91" i="159"/>
  <c r="K104" i="159"/>
  <c r="I90" i="159"/>
  <c r="H90" i="159"/>
  <c r="L104" i="159"/>
  <c r="F104" i="159"/>
  <c r="G104" i="159"/>
  <c r="H103" i="159"/>
  <c r="I103" i="159"/>
  <c r="K105" i="159"/>
  <c r="E81" i="159"/>
  <c r="M91" i="159"/>
  <c r="G105" i="159"/>
  <c r="E105" i="159"/>
  <c r="I89" i="159"/>
  <c r="G103" i="159"/>
  <c r="C81" i="159"/>
  <c r="E89" i="159"/>
  <c r="L89" i="159"/>
  <c r="D103" i="159"/>
  <c r="C74" i="159"/>
  <c r="D89" i="159"/>
  <c r="L91" i="149"/>
  <c r="J91" i="149"/>
  <c r="G106" i="159"/>
  <c r="E91" i="159"/>
  <c r="C89" i="149"/>
  <c r="D89" i="149"/>
  <c r="F103" i="149"/>
  <c r="F89" i="149"/>
  <c r="K89" i="149"/>
  <c r="J89" i="149"/>
  <c r="H103" i="149"/>
  <c r="E103" i="149"/>
  <c r="J103" i="149"/>
  <c r="C103" i="149"/>
  <c r="C113" i="149" s="1"/>
  <c r="H89" i="149"/>
  <c r="G89" i="159"/>
  <c r="G89" i="149"/>
  <c r="I103" i="149"/>
  <c r="C74" i="149"/>
  <c r="G103" i="149"/>
  <c r="L89" i="149"/>
  <c r="X87" i="136"/>
  <c r="BG98" i="139"/>
  <c r="BG33" i="139" s="1"/>
  <c r="D98" i="139"/>
  <c r="D33" i="139" s="1"/>
  <c r="BN96" i="139"/>
  <c r="BJ34" i="139" s="1"/>
  <c r="BF114" i="139"/>
  <c r="F114" i="131"/>
  <c r="AR103" i="133"/>
  <c r="D103" i="133"/>
  <c r="D114" i="133" s="1"/>
  <c r="W103" i="133"/>
  <c r="D71" i="133"/>
  <c r="R74" i="133" s="1"/>
  <c r="AE103" i="133"/>
  <c r="BA20" i="133"/>
  <c r="BO103" i="133"/>
  <c r="K103" i="133"/>
  <c r="K114" i="133" s="1"/>
  <c r="S103" i="133"/>
  <c r="AC103" i="133"/>
  <c r="V103" i="133"/>
  <c r="H103" i="133"/>
  <c r="AS103" i="133"/>
  <c r="AO103" i="133"/>
  <c r="Z103" i="133"/>
  <c r="D78" i="133"/>
  <c r="M80" i="133" s="1"/>
  <c r="M103" i="133"/>
  <c r="M114" i="133" s="1"/>
  <c r="P103" i="133"/>
  <c r="R103" i="133"/>
  <c r="AZ103" i="133"/>
  <c r="AA103" i="133"/>
  <c r="AW103" i="133"/>
  <c r="AH103" i="133"/>
  <c r="AP103" i="133"/>
  <c r="AN87" i="133"/>
  <c r="I103" i="133"/>
  <c r="I114" i="133" s="1"/>
  <c r="AU103" i="133"/>
  <c r="D87" i="133"/>
  <c r="Y103" i="133"/>
  <c r="AX103" i="133"/>
  <c r="AN103" i="133"/>
  <c r="X103" i="133"/>
  <c r="AG87" i="133"/>
  <c r="U103" i="133"/>
  <c r="AO87" i="133"/>
  <c r="AG103" i="133"/>
  <c r="L103" i="133"/>
  <c r="L114" i="133" s="1"/>
  <c r="T103" i="133"/>
  <c r="N103" i="133"/>
  <c r="AM103" i="133"/>
  <c r="O103" i="133"/>
  <c r="AI103" i="133"/>
  <c r="E103" i="133"/>
  <c r="AQ103" i="133"/>
  <c r="BA87" i="133"/>
  <c r="AJ103" i="133"/>
  <c r="AD103" i="133"/>
  <c r="AK103" i="133"/>
  <c r="G87" i="133"/>
  <c r="J103" i="133"/>
  <c r="AY103" i="133"/>
  <c r="Q103" i="133"/>
  <c r="AF103" i="133"/>
  <c r="AT103" i="133"/>
  <c r="BA103" i="133"/>
  <c r="AV103" i="133"/>
  <c r="G103" i="133"/>
  <c r="G114" i="133" s="1"/>
  <c r="AK87" i="133"/>
  <c r="AB103" i="133"/>
  <c r="F103" i="133"/>
  <c r="F114" i="133" s="1"/>
  <c r="AL103" i="133"/>
  <c r="BC29" i="161"/>
  <c r="U87" i="133"/>
  <c r="K91" i="149"/>
  <c r="N92" i="149"/>
  <c r="J103" i="159"/>
  <c r="C103" i="159"/>
  <c r="E103" i="159"/>
  <c r="F89" i="159"/>
  <c r="Q14" i="159"/>
  <c r="J105" i="159"/>
  <c r="H105" i="159"/>
  <c r="I105" i="159"/>
  <c r="F106" i="159"/>
  <c r="L106" i="159"/>
  <c r="F92" i="159"/>
  <c r="K106" i="159"/>
  <c r="I104" i="159"/>
  <c r="H104" i="159"/>
  <c r="J104" i="159"/>
  <c r="G90" i="159"/>
  <c r="K109" i="146"/>
  <c r="K89" i="159"/>
  <c r="J89" i="159"/>
  <c r="F103" i="159"/>
  <c r="C89" i="159"/>
  <c r="I91" i="159"/>
  <c r="F91" i="159"/>
  <c r="L105" i="159"/>
  <c r="F105" i="159"/>
  <c r="J92" i="159"/>
  <c r="K92" i="159"/>
  <c r="I92" i="159"/>
  <c r="K90" i="159"/>
  <c r="M90" i="159"/>
  <c r="M99" i="159" s="1"/>
  <c r="M34" i="159" s="1"/>
  <c r="M57" i="159" s="1"/>
  <c r="M59" i="159" s="1"/>
  <c r="M65" i="159" s="1"/>
  <c r="F90" i="159"/>
  <c r="D90" i="159"/>
  <c r="D104" i="159"/>
  <c r="AU112" i="143"/>
  <c r="BE112" i="143"/>
  <c r="BC109" i="146"/>
  <c r="AP109" i="146"/>
  <c r="AR109" i="146"/>
  <c r="BA109" i="146"/>
  <c r="BG109" i="146"/>
  <c r="AA109" i="146"/>
  <c r="V109" i="146"/>
  <c r="BG78" i="146"/>
  <c r="AG109" i="146"/>
  <c r="AN109" i="146"/>
  <c r="P109" i="146"/>
  <c r="M109" i="146"/>
  <c r="AH109" i="146"/>
  <c r="Y109" i="146"/>
  <c r="AC109" i="146"/>
  <c r="AE109" i="146"/>
  <c r="AV109" i="146"/>
  <c r="AM109" i="146"/>
  <c r="Q109" i="146"/>
  <c r="AY109" i="146"/>
  <c r="AO109" i="146"/>
  <c r="AZ109" i="146"/>
  <c r="BD109" i="146"/>
  <c r="AT109" i="146"/>
  <c r="S109" i="146"/>
  <c r="J78" i="146"/>
  <c r="O92" i="160"/>
  <c r="O99" i="160" s="1"/>
  <c r="O34" i="160" s="1"/>
  <c r="O57" i="160" s="1"/>
  <c r="O59" i="160" s="1"/>
  <c r="O65" i="160" s="1"/>
  <c r="M92" i="160"/>
  <c r="K92" i="160"/>
  <c r="N92" i="160"/>
  <c r="F74" i="160"/>
  <c r="I92" i="160"/>
  <c r="L106" i="160"/>
  <c r="G92" i="160"/>
  <c r="J92" i="160"/>
  <c r="J106" i="160"/>
  <c r="L92" i="160"/>
  <c r="H106" i="160"/>
  <c r="K106" i="160"/>
  <c r="F92" i="160"/>
  <c r="F106" i="160"/>
  <c r="I106" i="160"/>
  <c r="G106" i="160"/>
  <c r="F81" i="160"/>
  <c r="H92" i="160"/>
  <c r="F103" i="120"/>
  <c r="N20" i="120"/>
  <c r="N71" i="120" s="1"/>
  <c r="N78" i="120" s="1"/>
  <c r="BC41" i="161"/>
  <c r="BD39" i="161" s="1"/>
  <c r="BD36" i="161"/>
  <c r="BE35" i="161"/>
  <c r="BF32" i="161" s="1"/>
  <c r="BB42" i="161"/>
  <c r="BD28" i="161"/>
  <c r="BE25" i="161" s="1"/>
  <c r="L105" i="160"/>
  <c r="H105" i="160"/>
  <c r="K105" i="160"/>
  <c r="J105" i="160"/>
  <c r="E81" i="160"/>
  <c r="E105" i="160"/>
  <c r="M91" i="160"/>
  <c r="G105" i="160"/>
  <c r="F105" i="160"/>
  <c r="E74" i="160"/>
  <c r="F91" i="160"/>
  <c r="G91" i="160"/>
  <c r="I91" i="160"/>
  <c r="L91" i="160"/>
  <c r="K91" i="160"/>
  <c r="I105" i="160"/>
  <c r="N91" i="160"/>
  <c r="N99" i="160" s="1"/>
  <c r="N34" i="160" s="1"/>
  <c r="N57" i="160" s="1"/>
  <c r="N59" i="160" s="1"/>
  <c r="N65" i="160" s="1"/>
  <c r="E91" i="160"/>
  <c r="H91" i="160"/>
  <c r="J91" i="160"/>
  <c r="D74" i="159"/>
  <c r="K104" i="160"/>
  <c r="K90" i="160"/>
  <c r="D104" i="160"/>
  <c r="G104" i="160"/>
  <c r="D90" i="160"/>
  <c r="G90" i="160"/>
  <c r="J90" i="160"/>
  <c r="M90" i="160"/>
  <c r="J104" i="160"/>
  <c r="H90" i="160"/>
  <c r="E104" i="160"/>
  <c r="D81" i="160"/>
  <c r="I104" i="160"/>
  <c r="L104" i="160"/>
  <c r="F90" i="160"/>
  <c r="I90" i="160"/>
  <c r="L90" i="160"/>
  <c r="D74" i="160"/>
  <c r="H104" i="160"/>
  <c r="E90" i="160"/>
  <c r="F104" i="160"/>
  <c r="C15" i="160"/>
  <c r="C16" i="160" s="1"/>
  <c r="Q14" i="160"/>
  <c r="AF55" i="161"/>
  <c r="AG19" i="161"/>
  <c r="AV87" i="136"/>
  <c r="AL87" i="136"/>
  <c r="N87" i="136"/>
  <c r="AZ87" i="136"/>
  <c r="R87" i="136"/>
  <c r="K87" i="136"/>
  <c r="Z87" i="133"/>
  <c r="D88" i="149"/>
  <c r="D102" i="149"/>
  <c r="D113" i="149" s="1"/>
  <c r="B81" i="149"/>
  <c r="C83" i="149" s="1"/>
  <c r="I102" i="149"/>
  <c r="J102" i="149"/>
  <c r="H92" i="149"/>
  <c r="I106" i="149"/>
  <c r="J92" i="149"/>
  <c r="F106" i="149"/>
  <c r="H105" i="114"/>
  <c r="I105" i="114"/>
  <c r="G91" i="114"/>
  <c r="F105" i="114"/>
  <c r="H90" i="114"/>
  <c r="F81" i="149"/>
  <c r="K104" i="114"/>
  <c r="N91" i="149"/>
  <c r="O92" i="149"/>
  <c r="O99" i="149" s="1"/>
  <c r="O34" i="149" s="1"/>
  <c r="O57" i="149" s="1"/>
  <c r="O59" i="149" s="1"/>
  <c r="O65" i="149" s="1"/>
  <c r="H106" i="149"/>
  <c r="H113" i="149" s="1"/>
  <c r="AA112" i="143"/>
  <c r="Q21" i="149"/>
  <c r="G102" i="149"/>
  <c r="L102" i="149"/>
  <c r="F88" i="149"/>
  <c r="B102" i="149"/>
  <c r="B113" i="149" s="1"/>
  <c r="F74" i="149"/>
  <c r="J77" i="149" s="1"/>
  <c r="J78" i="149" s="1"/>
  <c r="J27" i="149" s="1"/>
  <c r="J106" i="149"/>
  <c r="G92" i="149"/>
  <c r="L105" i="114"/>
  <c r="F91" i="114"/>
  <c r="E74" i="114"/>
  <c r="M91" i="149"/>
  <c r="L92" i="149"/>
  <c r="L99" i="159"/>
  <c r="L34" i="159" s="1"/>
  <c r="L57" i="159" s="1"/>
  <c r="L59" i="159" s="1"/>
  <c r="L65" i="159" s="1"/>
  <c r="K102" i="149"/>
  <c r="E88" i="149"/>
  <c r="B74" i="149"/>
  <c r="D76" i="149" s="1"/>
  <c r="E102" i="149"/>
  <c r="B16" i="149"/>
  <c r="B17" i="149" s="1"/>
  <c r="I92" i="149"/>
  <c r="G106" i="149"/>
  <c r="I91" i="114"/>
  <c r="E81" i="114"/>
  <c r="J105" i="114"/>
  <c r="K92" i="149"/>
  <c r="Q106" i="159"/>
  <c r="G77" i="159"/>
  <c r="J77" i="159"/>
  <c r="I77" i="159"/>
  <c r="F77" i="159"/>
  <c r="H77" i="159"/>
  <c r="L77" i="159"/>
  <c r="K77" i="159"/>
  <c r="AS109" i="146"/>
  <c r="B16" i="159"/>
  <c r="B21" i="159"/>
  <c r="Q15" i="159"/>
  <c r="N99" i="159"/>
  <c r="N34" i="159" s="1"/>
  <c r="N57" i="159" s="1"/>
  <c r="N59" i="159" s="1"/>
  <c r="N65" i="159" s="1"/>
  <c r="BF109" i="146"/>
  <c r="N109" i="146"/>
  <c r="BN87" i="140"/>
  <c r="BA34" i="140" s="1"/>
  <c r="BN110" i="131"/>
  <c r="BN105" i="126"/>
  <c r="BN102" i="126"/>
  <c r="BN86" i="126"/>
  <c r="AZ34" i="126" s="1"/>
  <c r="BN106" i="126"/>
  <c r="BO90" i="126" s="1"/>
  <c r="BN107" i="126"/>
  <c r="BN95" i="126"/>
  <c r="BI34" i="126" s="1"/>
  <c r="BN104" i="126"/>
  <c r="BO88" i="126" s="1"/>
  <c r="BN88" i="126"/>
  <c r="BB34" i="126" s="1"/>
  <c r="BN108" i="126"/>
  <c r="BN93" i="126"/>
  <c r="BG34" i="126" s="1"/>
  <c r="BN85" i="126"/>
  <c r="BN110" i="133"/>
  <c r="BN105" i="133"/>
  <c r="BN112" i="133"/>
  <c r="BN106" i="133"/>
  <c r="BO90" i="133" s="1"/>
  <c r="BN104" i="133"/>
  <c r="BO88" i="133" s="1"/>
  <c r="BN107" i="131"/>
  <c r="E114" i="131"/>
  <c r="BN112" i="131"/>
  <c r="BN108" i="131"/>
  <c r="C114" i="126"/>
  <c r="BN101" i="126"/>
  <c r="BN113" i="139"/>
  <c r="BN109" i="139"/>
  <c r="BN102" i="139"/>
  <c r="BN112" i="139"/>
  <c r="BI114" i="139"/>
  <c r="BN110" i="139"/>
  <c r="BG114" i="139"/>
  <c r="BN111" i="139"/>
  <c r="BO95" i="139" s="1"/>
  <c r="C98" i="126"/>
  <c r="C33" i="126" s="1"/>
  <c r="BN101" i="131"/>
  <c r="BN101" i="139"/>
  <c r="BC98" i="139"/>
  <c r="BC33" i="139" s="1"/>
  <c r="BD98" i="139"/>
  <c r="BD33" i="139" s="1"/>
  <c r="BH97" i="145"/>
  <c r="Z97" i="145"/>
  <c r="AM97" i="145"/>
  <c r="AU97" i="145"/>
  <c r="AW97" i="145"/>
  <c r="Y97" i="145"/>
  <c r="X97" i="145"/>
  <c r="BJ97" i="145"/>
  <c r="AS87" i="136"/>
  <c r="AM87" i="133"/>
  <c r="Y87" i="133"/>
  <c r="E114" i="133"/>
  <c r="H114" i="133"/>
  <c r="AP87" i="133"/>
  <c r="F87" i="133"/>
  <c r="S87" i="133"/>
  <c r="AP87" i="136"/>
  <c r="D87" i="136"/>
  <c r="Z87" i="136"/>
  <c r="AN87" i="136"/>
  <c r="AX87" i="136"/>
  <c r="G87" i="136"/>
  <c r="T87" i="136"/>
  <c r="J114" i="133"/>
  <c r="BN92" i="139"/>
  <c r="BF34" i="139" s="1"/>
  <c r="BN87" i="139"/>
  <c r="BA34" i="139" s="1"/>
  <c r="BH98" i="139"/>
  <c r="BH33" i="139" s="1"/>
  <c r="BN89" i="139"/>
  <c r="BC34" i="139" s="1"/>
  <c r="BN91" i="139"/>
  <c r="BE34" i="139" s="1"/>
  <c r="BN91" i="140"/>
  <c r="BE34" i="140" s="1"/>
  <c r="BN96" i="140"/>
  <c r="BJ34" i="140" s="1"/>
  <c r="BN85" i="139"/>
  <c r="AY34" i="139" s="1"/>
  <c r="G98" i="140"/>
  <c r="G33" i="140" s="1"/>
  <c r="E98" i="140"/>
  <c r="E33" i="140" s="1"/>
  <c r="E54" i="140" s="1"/>
  <c r="AS97" i="145"/>
  <c r="AG97" i="145"/>
  <c r="BI97" i="145"/>
  <c r="AI97" i="145"/>
  <c r="BK97" i="145"/>
  <c r="BK98" i="145" s="1"/>
  <c r="BK33" i="145" s="1"/>
  <c r="N97" i="145"/>
  <c r="AJ97" i="145"/>
  <c r="P97" i="145"/>
  <c r="AF97" i="145"/>
  <c r="BA97" i="145"/>
  <c r="AL97" i="145"/>
  <c r="AX87" i="133"/>
  <c r="H87" i="133"/>
  <c r="AQ87" i="133"/>
  <c r="K87" i="133"/>
  <c r="AW87" i="133"/>
  <c r="AD87" i="133"/>
  <c r="AY87" i="133"/>
  <c r="AL87" i="133"/>
  <c r="F87" i="136"/>
  <c r="AF87" i="136"/>
  <c r="I87" i="136"/>
  <c r="Q87" i="136"/>
  <c r="AO87" i="136"/>
  <c r="J87" i="136"/>
  <c r="AI87" i="136"/>
  <c r="P87" i="136"/>
  <c r="AW87" i="136"/>
  <c r="N87" i="133"/>
  <c r="X87" i="133"/>
  <c r="C98" i="139"/>
  <c r="C33" i="139" s="1"/>
  <c r="C54" i="139" s="1"/>
  <c r="T87" i="133"/>
  <c r="M87" i="133"/>
  <c r="AF87" i="133"/>
  <c r="W87" i="133"/>
  <c r="L87" i="133"/>
  <c r="AU87" i="133"/>
  <c r="P87" i="133"/>
  <c r="AH87" i="133"/>
  <c r="AA87" i="133"/>
  <c r="AI87" i="133"/>
  <c r="AZ87" i="133"/>
  <c r="I87" i="133"/>
  <c r="R87" i="133"/>
  <c r="AB87" i="133"/>
  <c r="AE87" i="133"/>
  <c r="AJ87" i="133"/>
  <c r="AC87" i="133"/>
  <c r="V87" i="133"/>
  <c r="J87" i="133"/>
  <c r="O87" i="133"/>
  <c r="AS87" i="133"/>
  <c r="Q87" i="133"/>
  <c r="AV87" i="133"/>
  <c r="E87" i="133"/>
  <c r="AR87" i="133"/>
  <c r="AT87" i="133"/>
  <c r="BF97" i="145"/>
  <c r="AX97" i="145"/>
  <c r="AP97" i="145"/>
  <c r="AH97" i="145"/>
  <c r="BG97" i="145"/>
  <c r="AV97" i="145"/>
  <c r="AK97" i="145"/>
  <c r="AB97" i="145"/>
  <c r="T97" i="145"/>
  <c r="BE97" i="145"/>
  <c r="AR97" i="145"/>
  <c r="AD97" i="145"/>
  <c r="S97" i="145"/>
  <c r="BD97" i="145"/>
  <c r="AO97" i="145"/>
  <c r="AC97" i="145"/>
  <c r="R97" i="145"/>
  <c r="BC97" i="145"/>
  <c r="AN97" i="145"/>
  <c r="AA97" i="145"/>
  <c r="Q97" i="145"/>
  <c r="U97" i="145"/>
  <c r="O97" i="145"/>
  <c r="AZ97" i="145"/>
  <c r="AE97" i="145"/>
  <c r="V87" i="136"/>
  <c r="AB87" i="136"/>
  <c r="AK87" i="136"/>
  <c r="AU87" i="136"/>
  <c r="E87" i="136"/>
  <c r="M87" i="136"/>
  <c r="AD87" i="136"/>
  <c r="W87" i="136"/>
  <c r="U87" i="136"/>
  <c r="O87" i="136"/>
  <c r="H87" i="136"/>
  <c r="AT87" i="136"/>
  <c r="AR87" i="136"/>
  <c r="AQ87" i="136"/>
  <c r="AJ87" i="136"/>
  <c r="AC87" i="136"/>
  <c r="AM87" i="136"/>
  <c r="AE87" i="136"/>
  <c r="L87" i="136"/>
  <c r="AY87" i="136"/>
  <c r="S87" i="136"/>
  <c r="AH87" i="136"/>
  <c r="BA87" i="136"/>
  <c r="BN97" i="139"/>
  <c r="BK34" i="139" s="1"/>
  <c r="BN94" i="139"/>
  <c r="BH34" i="139" s="1"/>
  <c r="BF98" i="139"/>
  <c r="BF33" i="139" s="1"/>
  <c r="BF54" i="139" s="1"/>
  <c r="BN95" i="139"/>
  <c r="BI34" i="139" s="1"/>
  <c r="BE98" i="139"/>
  <c r="BE33" i="139" s="1"/>
  <c r="BE54" i="139" s="1"/>
  <c r="AD97" i="128"/>
  <c r="J88" i="149"/>
  <c r="H88" i="149"/>
  <c r="K88" i="149"/>
  <c r="I88" i="149"/>
  <c r="G88" i="149"/>
  <c r="S112" i="143"/>
  <c r="X112" i="143"/>
  <c r="AK112" i="143"/>
  <c r="P11" i="158"/>
  <c r="O16" i="158"/>
  <c r="BC105" i="158"/>
  <c r="BC114" i="158" s="1"/>
  <c r="W105" i="158"/>
  <c r="W114" i="158" s="1"/>
  <c r="AP105" i="158"/>
  <c r="AP114" i="158" s="1"/>
  <c r="J105" i="158"/>
  <c r="J114" i="158" s="1"/>
  <c r="AS105" i="158"/>
  <c r="AS114" i="158" s="1"/>
  <c r="I105" i="158"/>
  <c r="I114" i="158" s="1"/>
  <c r="Y105" i="158"/>
  <c r="Y114" i="158" s="1"/>
  <c r="AD89" i="158"/>
  <c r="AD98" i="158" s="1"/>
  <c r="AD33" i="158" s="1"/>
  <c r="AD54" i="158" s="1"/>
  <c r="AS89" i="158"/>
  <c r="AS98" i="158" s="1"/>
  <c r="AS33" i="158" s="1"/>
  <c r="F78" i="158"/>
  <c r="Q89" i="158"/>
  <c r="Q98" i="158" s="1"/>
  <c r="Q33" i="158" s="1"/>
  <c r="AA89" i="158"/>
  <c r="AA98" i="158" s="1"/>
  <c r="AA33" i="158" s="1"/>
  <c r="AE89" i="158"/>
  <c r="AE98" i="158" s="1"/>
  <c r="AE33" i="158" s="1"/>
  <c r="AY105" i="158"/>
  <c r="AY114" i="158" s="1"/>
  <c r="S105" i="158"/>
  <c r="S114" i="158" s="1"/>
  <c r="AL105" i="158"/>
  <c r="AL114" i="158" s="1"/>
  <c r="F105" i="158"/>
  <c r="AG105" i="158"/>
  <c r="AG114" i="158" s="1"/>
  <c r="AW105" i="158"/>
  <c r="AW114" i="158" s="1"/>
  <c r="P105" i="158"/>
  <c r="P114" i="158" s="1"/>
  <c r="Z89" i="158"/>
  <c r="Z98" i="158" s="1"/>
  <c r="Z33" i="158" s="1"/>
  <c r="AN89" i="158"/>
  <c r="AN98" i="158" s="1"/>
  <c r="AN33" i="158" s="1"/>
  <c r="BC89" i="158"/>
  <c r="BC98" i="158" s="1"/>
  <c r="BC33" i="158" s="1"/>
  <c r="L89" i="158"/>
  <c r="L98" i="158" s="1"/>
  <c r="L33" i="158" s="1"/>
  <c r="L54" i="158" s="1"/>
  <c r="U89" i="158"/>
  <c r="U98" i="158" s="1"/>
  <c r="U33" i="158" s="1"/>
  <c r="Y89" i="158"/>
  <c r="Y98" i="158" s="1"/>
  <c r="Y33" i="158" s="1"/>
  <c r="AU105" i="158"/>
  <c r="AU114" i="158" s="1"/>
  <c r="O105" i="158"/>
  <c r="O114" i="158" s="1"/>
  <c r="AH105" i="158"/>
  <c r="AH114" i="158" s="1"/>
  <c r="AZ105" i="158"/>
  <c r="AZ114" i="158" s="1"/>
  <c r="X105" i="158"/>
  <c r="X114" i="158" s="1"/>
  <c r="AN105" i="158"/>
  <c r="AN114" i="158" s="1"/>
  <c r="BB89" i="158"/>
  <c r="BB98" i="158" s="1"/>
  <c r="BB33" i="158" s="1"/>
  <c r="V89" i="158"/>
  <c r="V98" i="158" s="1"/>
  <c r="V33" i="158" s="1"/>
  <c r="AI89" i="158"/>
  <c r="AI98" i="158" s="1"/>
  <c r="AI33" i="158" s="1"/>
  <c r="AW89" i="158"/>
  <c r="AW98" i="158" s="1"/>
  <c r="AW33" i="158" s="1"/>
  <c r="G89" i="158"/>
  <c r="G98" i="158" s="1"/>
  <c r="G33" i="158" s="1"/>
  <c r="P89" i="158"/>
  <c r="P98" i="158" s="1"/>
  <c r="P33" i="158" s="1"/>
  <c r="T89" i="158"/>
  <c r="T98" i="158" s="1"/>
  <c r="T33" i="158" s="1"/>
  <c r="AA105" i="158"/>
  <c r="AA114" i="158" s="1"/>
  <c r="AT105" i="158"/>
  <c r="AT114" i="158" s="1"/>
  <c r="N105" i="158"/>
  <c r="N114" i="158" s="1"/>
  <c r="L105" i="158"/>
  <c r="L114" i="158" s="1"/>
  <c r="U105" i="158"/>
  <c r="U114" i="158" s="1"/>
  <c r="AK105" i="158"/>
  <c r="AK114" i="158" s="1"/>
  <c r="AH89" i="158"/>
  <c r="AH98" i="158" s="1"/>
  <c r="AH33" i="158" s="1"/>
  <c r="AH54" i="158" s="1"/>
  <c r="AY89" i="158"/>
  <c r="AY98" i="158" s="1"/>
  <c r="AY33" i="158" s="1"/>
  <c r="H89" i="158"/>
  <c r="H98" i="158" s="1"/>
  <c r="H33" i="158" s="1"/>
  <c r="H54" i="158" s="1"/>
  <c r="W89" i="158"/>
  <c r="W98" i="158" s="1"/>
  <c r="W33" i="158" s="1"/>
  <c r="AF89" i="158"/>
  <c r="AF98" i="158" s="1"/>
  <c r="AF33" i="158" s="1"/>
  <c r="AJ89" i="158"/>
  <c r="AJ98" i="158" s="1"/>
  <c r="AJ33" i="158" s="1"/>
  <c r="BC20" i="158"/>
  <c r="AM105" i="158"/>
  <c r="AM114" i="158" s="1"/>
  <c r="G105" i="158"/>
  <c r="G114" i="158" s="1"/>
  <c r="Z105" i="158"/>
  <c r="Z114" i="158" s="1"/>
  <c r="AJ105" i="158"/>
  <c r="AJ114" i="158" s="1"/>
  <c r="BA105" i="158"/>
  <c r="BA114" i="158" s="1"/>
  <c r="Q105" i="158"/>
  <c r="Q114" i="158" s="1"/>
  <c r="AT89" i="158"/>
  <c r="AT98" i="158" s="1"/>
  <c r="AT33" i="158" s="1"/>
  <c r="N89" i="158"/>
  <c r="N98" i="158" s="1"/>
  <c r="N33" i="158" s="1"/>
  <c r="X89" i="158"/>
  <c r="X98" i="158" s="1"/>
  <c r="X33" i="158" s="1"/>
  <c r="X54" i="158" s="1"/>
  <c r="AM89" i="158"/>
  <c r="AM98" i="158" s="1"/>
  <c r="AM33" i="158" s="1"/>
  <c r="AV89" i="158"/>
  <c r="AV98" i="158" s="1"/>
  <c r="AV33" i="158" s="1"/>
  <c r="AZ89" i="158"/>
  <c r="AZ98" i="158" s="1"/>
  <c r="AZ33" i="158" s="1"/>
  <c r="I89" i="158"/>
  <c r="I98" i="158" s="1"/>
  <c r="I33" i="158" s="1"/>
  <c r="AI105" i="158"/>
  <c r="AI114" i="158" s="1"/>
  <c r="BB105" i="158"/>
  <c r="BB114" i="158" s="1"/>
  <c r="V105" i="158"/>
  <c r="V114" i="158" s="1"/>
  <c r="AB105" i="158"/>
  <c r="AB114" i="158" s="1"/>
  <c r="AO105" i="158"/>
  <c r="AO114" i="158" s="1"/>
  <c r="H105" i="158"/>
  <c r="H114" i="158" s="1"/>
  <c r="AP89" i="158"/>
  <c r="AP98" i="158" s="1"/>
  <c r="AP33" i="158" s="1"/>
  <c r="J89" i="158"/>
  <c r="J98" i="158" s="1"/>
  <c r="J33" i="158" s="1"/>
  <c r="S89" i="158"/>
  <c r="S98" i="158" s="1"/>
  <c r="S33" i="158" s="1"/>
  <c r="AG89" i="158"/>
  <c r="AG98" i="158" s="1"/>
  <c r="AG33" i="158" s="1"/>
  <c r="AQ89" i="158"/>
  <c r="AQ98" i="158" s="1"/>
  <c r="AQ33" i="158" s="1"/>
  <c r="AU89" i="158"/>
  <c r="AU98" i="158" s="1"/>
  <c r="AU33" i="158" s="1"/>
  <c r="F71" i="158"/>
  <c r="AE105" i="158"/>
  <c r="AE114" i="158" s="1"/>
  <c r="AX105" i="158"/>
  <c r="AX114" i="158" s="1"/>
  <c r="R105" i="158"/>
  <c r="R114" i="158" s="1"/>
  <c r="T105" i="158"/>
  <c r="T114" i="158" s="1"/>
  <c r="AF105" i="158"/>
  <c r="AF114" i="158" s="1"/>
  <c r="AV105" i="158"/>
  <c r="AV114" i="158" s="1"/>
  <c r="AL89" i="158"/>
  <c r="AL98" i="158" s="1"/>
  <c r="AL33" i="158" s="1"/>
  <c r="F89" i="158"/>
  <c r="M89" i="158"/>
  <c r="M98" i="158" s="1"/>
  <c r="M33" i="158" s="1"/>
  <c r="AB89" i="158"/>
  <c r="AB98" i="158" s="1"/>
  <c r="AB33" i="158" s="1"/>
  <c r="AK89" i="158"/>
  <c r="AK98" i="158" s="1"/>
  <c r="AK33" i="158" s="1"/>
  <c r="AK54" i="158" s="1"/>
  <c r="AO89" i="158"/>
  <c r="AO98" i="158" s="1"/>
  <c r="AO33" i="158" s="1"/>
  <c r="AQ105" i="158"/>
  <c r="AQ114" i="158" s="1"/>
  <c r="K105" i="158"/>
  <c r="K114" i="158" s="1"/>
  <c r="AD105" i="158"/>
  <c r="AD114" i="158" s="1"/>
  <c r="AR105" i="158"/>
  <c r="AR114" i="158" s="1"/>
  <c r="M105" i="158"/>
  <c r="M114" i="158" s="1"/>
  <c r="AC105" i="158"/>
  <c r="AC114" i="158" s="1"/>
  <c r="AX89" i="158"/>
  <c r="AX98" i="158" s="1"/>
  <c r="AX33" i="158" s="1"/>
  <c r="R89" i="158"/>
  <c r="R98" i="158" s="1"/>
  <c r="R33" i="158" s="1"/>
  <c r="R54" i="158" s="1"/>
  <c r="AC89" i="158"/>
  <c r="AC98" i="158" s="1"/>
  <c r="AC33" i="158" s="1"/>
  <c r="AR89" i="158"/>
  <c r="AR98" i="158" s="1"/>
  <c r="AR33" i="158" s="1"/>
  <c r="BA89" i="158"/>
  <c r="BA98" i="158" s="1"/>
  <c r="BA33" i="158" s="1"/>
  <c r="K89" i="158"/>
  <c r="K98" i="158" s="1"/>
  <c r="K33" i="158" s="1"/>
  <c r="O89" i="158"/>
  <c r="O98" i="158" s="1"/>
  <c r="O33" i="158" s="1"/>
  <c r="BN20" i="158"/>
  <c r="F21" i="158"/>
  <c r="B15" i="158"/>
  <c r="BN13" i="158"/>
  <c r="F20" i="155"/>
  <c r="BN14" i="155"/>
  <c r="B15" i="157"/>
  <c r="BN13" i="157"/>
  <c r="BN14" i="157"/>
  <c r="F20" i="157"/>
  <c r="B15" i="156"/>
  <c r="BN13" i="156"/>
  <c r="AV105" i="156"/>
  <c r="AV114" i="156" s="1"/>
  <c r="AN105" i="156"/>
  <c r="AN114" i="156" s="1"/>
  <c r="AF105" i="156"/>
  <c r="AF114" i="156" s="1"/>
  <c r="X105" i="156"/>
  <c r="X114" i="156" s="1"/>
  <c r="BC105" i="156"/>
  <c r="BC114" i="156" s="1"/>
  <c r="AW105" i="156"/>
  <c r="AW114" i="156" s="1"/>
  <c r="AO105" i="156"/>
  <c r="AO114" i="156" s="1"/>
  <c r="AG105" i="156"/>
  <c r="AG114" i="156" s="1"/>
  <c r="Y105" i="156"/>
  <c r="Y114" i="156" s="1"/>
  <c r="Q105" i="156"/>
  <c r="Q114" i="156" s="1"/>
  <c r="I105" i="156"/>
  <c r="I114" i="156" s="1"/>
  <c r="AQ105" i="156"/>
  <c r="AQ114" i="156" s="1"/>
  <c r="AA105" i="156"/>
  <c r="AA114" i="156" s="1"/>
  <c r="N105" i="156"/>
  <c r="N114" i="156" s="1"/>
  <c r="AX105" i="156"/>
  <c r="AX114" i="156" s="1"/>
  <c r="AH105" i="156"/>
  <c r="AH114" i="156" s="1"/>
  <c r="R105" i="156"/>
  <c r="R114" i="156" s="1"/>
  <c r="G105" i="156"/>
  <c r="G114" i="156" s="1"/>
  <c r="AM105" i="156"/>
  <c r="AM114" i="156" s="1"/>
  <c r="W105" i="156"/>
  <c r="W114" i="156" s="1"/>
  <c r="K105" i="156"/>
  <c r="K114" i="156" s="1"/>
  <c r="BB105" i="156"/>
  <c r="BB114" i="156" s="1"/>
  <c r="AL105" i="156"/>
  <c r="AL114" i="156" s="1"/>
  <c r="V105" i="156"/>
  <c r="V114" i="156" s="1"/>
  <c r="J105" i="156"/>
  <c r="J114" i="156" s="1"/>
  <c r="AX89" i="156"/>
  <c r="AX98" i="156" s="1"/>
  <c r="AX33" i="156" s="1"/>
  <c r="AP89" i="156"/>
  <c r="AP98" i="156" s="1"/>
  <c r="AP33" i="156" s="1"/>
  <c r="AH89" i="156"/>
  <c r="AH98" i="156" s="1"/>
  <c r="AH33" i="156" s="1"/>
  <c r="Z89" i="156"/>
  <c r="Z98" i="156" s="1"/>
  <c r="Z33" i="156" s="1"/>
  <c r="R89" i="156"/>
  <c r="R98" i="156" s="1"/>
  <c r="R33" i="156" s="1"/>
  <c r="J89" i="156"/>
  <c r="J98" i="156" s="1"/>
  <c r="J33" i="156" s="1"/>
  <c r="BC89" i="156"/>
  <c r="BC98" i="156" s="1"/>
  <c r="BC33" i="156" s="1"/>
  <c r="AR89" i="156"/>
  <c r="AR98" i="156" s="1"/>
  <c r="AR33" i="156" s="1"/>
  <c r="AG89" i="156"/>
  <c r="AG98" i="156" s="1"/>
  <c r="AG33" i="156" s="1"/>
  <c r="W89" i="156"/>
  <c r="W98" i="156" s="1"/>
  <c r="W33" i="156" s="1"/>
  <c r="L89" i="156"/>
  <c r="L98" i="156" s="1"/>
  <c r="L33" i="156" s="1"/>
  <c r="AY89" i="156"/>
  <c r="AY98" i="156" s="1"/>
  <c r="AY33" i="156" s="1"/>
  <c r="AJ89" i="156"/>
  <c r="AJ98" i="156" s="1"/>
  <c r="AJ33" i="156" s="1"/>
  <c r="U89" i="156"/>
  <c r="U98" i="156" s="1"/>
  <c r="U33" i="156" s="1"/>
  <c r="H89" i="156"/>
  <c r="H98" i="156" s="1"/>
  <c r="H33" i="156" s="1"/>
  <c r="AV89" i="156"/>
  <c r="AV98" i="156" s="1"/>
  <c r="AV33" i="156" s="1"/>
  <c r="AI89" i="156"/>
  <c r="AI98" i="156" s="1"/>
  <c r="AI33" i="156" s="1"/>
  <c r="T89" i="156"/>
  <c r="T98" i="156" s="1"/>
  <c r="T33" i="156" s="1"/>
  <c r="BA89" i="156"/>
  <c r="BA98" i="156" s="1"/>
  <c r="BA33" i="156" s="1"/>
  <c r="AN89" i="156"/>
  <c r="AN98" i="156" s="1"/>
  <c r="AN33" i="156" s="1"/>
  <c r="Y89" i="156"/>
  <c r="Y98" i="156" s="1"/>
  <c r="Y33" i="156" s="1"/>
  <c r="K89" i="156"/>
  <c r="K98" i="156" s="1"/>
  <c r="K33" i="156" s="1"/>
  <c r="I89" i="156"/>
  <c r="I98" i="156" s="1"/>
  <c r="I33" i="156" s="1"/>
  <c r="AZ89" i="156"/>
  <c r="AZ98" i="156" s="1"/>
  <c r="AZ33" i="156" s="1"/>
  <c r="AS89" i="156"/>
  <c r="AS98" i="156" s="1"/>
  <c r="AS33" i="156" s="1"/>
  <c r="F71" i="156"/>
  <c r="AZ105" i="156"/>
  <c r="AZ114" i="156" s="1"/>
  <c r="AR105" i="156"/>
  <c r="AR114" i="156" s="1"/>
  <c r="AJ105" i="156"/>
  <c r="AJ114" i="156" s="1"/>
  <c r="AB105" i="156"/>
  <c r="AB114" i="156" s="1"/>
  <c r="T105" i="156"/>
  <c r="T114" i="156" s="1"/>
  <c r="BA105" i="156"/>
  <c r="BA114" i="156" s="1"/>
  <c r="AS105" i="156"/>
  <c r="AS114" i="156" s="1"/>
  <c r="AK105" i="156"/>
  <c r="AK114" i="156" s="1"/>
  <c r="AC105" i="156"/>
  <c r="AC114" i="156" s="1"/>
  <c r="U105" i="156"/>
  <c r="U114" i="156" s="1"/>
  <c r="M105" i="156"/>
  <c r="M114" i="156" s="1"/>
  <c r="AY105" i="156"/>
  <c r="AY114" i="156" s="1"/>
  <c r="AI105" i="156"/>
  <c r="AI114" i="156" s="1"/>
  <c r="S105" i="156"/>
  <c r="S114" i="156" s="1"/>
  <c r="H105" i="156"/>
  <c r="H114" i="156" s="1"/>
  <c r="AP105" i="156"/>
  <c r="AP114" i="156" s="1"/>
  <c r="Z105" i="156"/>
  <c r="Z114" i="156" s="1"/>
  <c r="L105" i="156"/>
  <c r="L114" i="156" s="1"/>
  <c r="AU105" i="156"/>
  <c r="AU114" i="156" s="1"/>
  <c r="AE105" i="156"/>
  <c r="AE114" i="156" s="1"/>
  <c r="P105" i="156"/>
  <c r="P114" i="156" s="1"/>
  <c r="F105" i="156"/>
  <c r="AT105" i="156"/>
  <c r="AT114" i="156" s="1"/>
  <c r="AD105" i="156"/>
  <c r="AD114" i="156" s="1"/>
  <c r="O105" i="156"/>
  <c r="O114" i="156" s="1"/>
  <c r="BB89" i="156"/>
  <c r="BB98" i="156" s="1"/>
  <c r="BB33" i="156" s="1"/>
  <c r="AT89" i="156"/>
  <c r="AT98" i="156" s="1"/>
  <c r="AT33" i="156" s="1"/>
  <c r="AL89" i="156"/>
  <c r="AL98" i="156" s="1"/>
  <c r="AL33" i="156" s="1"/>
  <c r="AD89" i="156"/>
  <c r="AD98" i="156" s="1"/>
  <c r="AD33" i="156" s="1"/>
  <c r="V89" i="156"/>
  <c r="V98" i="156" s="1"/>
  <c r="V33" i="156" s="1"/>
  <c r="N89" i="156"/>
  <c r="N98" i="156" s="1"/>
  <c r="N33" i="156" s="1"/>
  <c r="F89" i="156"/>
  <c r="AW89" i="156"/>
  <c r="AW98" i="156" s="1"/>
  <c r="AW33" i="156" s="1"/>
  <c r="AM89" i="156"/>
  <c r="AM98" i="156" s="1"/>
  <c r="AM33" i="156" s="1"/>
  <c r="AB89" i="156"/>
  <c r="AB98" i="156" s="1"/>
  <c r="AB33" i="156" s="1"/>
  <c r="Q89" i="156"/>
  <c r="Q98" i="156" s="1"/>
  <c r="Q33" i="156" s="1"/>
  <c r="G89" i="156"/>
  <c r="G98" i="156" s="1"/>
  <c r="G33" i="156" s="1"/>
  <c r="AQ89" i="156"/>
  <c r="AQ98" i="156" s="1"/>
  <c r="AQ33" i="156" s="1"/>
  <c r="AC89" i="156"/>
  <c r="AC98" i="156" s="1"/>
  <c r="AC33" i="156" s="1"/>
  <c r="O89" i="156"/>
  <c r="O98" i="156" s="1"/>
  <c r="O33" i="156" s="1"/>
  <c r="F78" i="156"/>
  <c r="AO89" i="156"/>
  <c r="AO98" i="156" s="1"/>
  <c r="AO33" i="156" s="1"/>
  <c r="AA89" i="156"/>
  <c r="AA98" i="156" s="1"/>
  <c r="AA33" i="156" s="1"/>
  <c r="M89" i="156"/>
  <c r="M98" i="156" s="1"/>
  <c r="M33" i="156" s="1"/>
  <c r="AU89" i="156"/>
  <c r="AU98" i="156" s="1"/>
  <c r="AU33" i="156" s="1"/>
  <c r="AF89" i="156"/>
  <c r="AF98" i="156" s="1"/>
  <c r="AF33" i="156" s="1"/>
  <c r="S89" i="156"/>
  <c r="S98" i="156" s="1"/>
  <c r="S33" i="156" s="1"/>
  <c r="AK89" i="156"/>
  <c r="AK98" i="156" s="1"/>
  <c r="AK33" i="156" s="1"/>
  <c r="AE89" i="156"/>
  <c r="AE98" i="156" s="1"/>
  <c r="AE33" i="156" s="1"/>
  <c r="X89" i="156"/>
  <c r="X98" i="156" s="1"/>
  <c r="X33" i="156" s="1"/>
  <c r="P89" i="156"/>
  <c r="P98" i="156" s="1"/>
  <c r="P33" i="156" s="1"/>
  <c r="BC20" i="156"/>
  <c r="BN20" i="156" s="1"/>
  <c r="F21" i="156"/>
  <c r="B15" i="155"/>
  <c r="BN13" i="155"/>
  <c r="O113" i="140"/>
  <c r="AY112" i="143"/>
  <c r="AL112" i="143"/>
  <c r="AF112" i="143"/>
  <c r="BA112" i="143"/>
  <c r="M71" i="143"/>
  <c r="S74" i="143" s="1"/>
  <c r="Z112" i="143"/>
  <c r="AO112" i="143"/>
  <c r="M78" i="143"/>
  <c r="O112" i="143"/>
  <c r="P112" i="143"/>
  <c r="AW112" i="143"/>
  <c r="BB112" i="143"/>
  <c r="Y112" i="143"/>
  <c r="AH112" i="143"/>
  <c r="BH112" i="143"/>
  <c r="AQ97" i="140"/>
  <c r="BJ112" i="143"/>
  <c r="Q112" i="143"/>
  <c r="BC112" i="143"/>
  <c r="AS112" i="143"/>
  <c r="S97" i="126"/>
  <c r="AT113" i="140"/>
  <c r="R113" i="140"/>
  <c r="AD112" i="143"/>
  <c r="T112" i="143"/>
  <c r="AM112" i="143"/>
  <c r="M112" i="143"/>
  <c r="AN113" i="140"/>
  <c r="V112" i="143"/>
  <c r="AZ112" i="143"/>
  <c r="AX112" i="143"/>
  <c r="U112" i="143"/>
  <c r="AQ112" i="143"/>
  <c r="N112" i="143"/>
  <c r="BD112" i="143"/>
  <c r="BF112" i="143"/>
  <c r="AN112" i="143"/>
  <c r="AI97" i="140"/>
  <c r="AV113" i="140"/>
  <c r="Z97" i="140"/>
  <c r="AA113" i="140"/>
  <c r="AY113" i="140"/>
  <c r="AP112" i="143"/>
  <c r="AC112" i="143"/>
  <c r="AB112" i="143"/>
  <c r="AV97" i="140"/>
  <c r="Q97" i="140"/>
  <c r="AS113" i="140"/>
  <c r="AL113" i="140"/>
  <c r="AE112" i="143"/>
  <c r="R112" i="143"/>
  <c r="AJ112" i="143"/>
  <c r="BG112" i="143"/>
  <c r="AT112" i="143"/>
  <c r="AG112" i="143"/>
  <c r="AR112" i="143"/>
  <c r="W112" i="143"/>
  <c r="BI112" i="143"/>
  <c r="AV112" i="143"/>
  <c r="BE109" i="146"/>
  <c r="Y97" i="140"/>
  <c r="BK97" i="140"/>
  <c r="BK98" i="140" s="1"/>
  <c r="BK33" i="140" s="1"/>
  <c r="BK54" i="140" s="1"/>
  <c r="AK97" i="140"/>
  <c r="AW109" i="146"/>
  <c r="AE74" i="143"/>
  <c r="Q74" i="143"/>
  <c r="Z109" i="146"/>
  <c r="AX109" i="146"/>
  <c r="L109" i="146"/>
  <c r="AF109" i="146"/>
  <c r="O109" i="146"/>
  <c r="AB109" i="146"/>
  <c r="AK109" i="146"/>
  <c r="AP113" i="140"/>
  <c r="AB97" i="140"/>
  <c r="BG113" i="140"/>
  <c r="AY97" i="140"/>
  <c r="BE113" i="140"/>
  <c r="J109" i="146"/>
  <c r="X113" i="140"/>
  <c r="N78" i="140"/>
  <c r="BB97" i="140"/>
  <c r="BF113" i="140"/>
  <c r="AW97" i="140"/>
  <c r="U113" i="140"/>
  <c r="AX97" i="140"/>
  <c r="AQ109" i="146"/>
  <c r="R109" i="146"/>
  <c r="AD109" i="146"/>
  <c r="W109" i="146"/>
  <c r="AL109" i="146"/>
  <c r="U109" i="146"/>
  <c r="AI109" i="146"/>
  <c r="BB109" i="146"/>
  <c r="T109" i="146"/>
  <c r="AU109" i="146"/>
  <c r="X109" i="146"/>
  <c r="AJ109" i="146"/>
  <c r="J71" i="146"/>
  <c r="AH74" i="146" s="1"/>
  <c r="R49" i="113"/>
  <c r="R50" i="113"/>
  <c r="L20" i="117"/>
  <c r="C14" i="117"/>
  <c r="C20" i="117" s="1"/>
  <c r="AQ103" i="125"/>
  <c r="D103" i="125"/>
  <c r="D114" i="125" s="1"/>
  <c r="D87" i="125"/>
  <c r="D98" i="125" s="1"/>
  <c r="D33" i="125" s="1"/>
  <c r="D54" i="125" s="1"/>
  <c r="L20" i="150"/>
  <c r="C14" i="150"/>
  <c r="C20" i="150" s="1"/>
  <c r="C14" i="120"/>
  <c r="C20" i="120" s="1"/>
  <c r="O97" i="140"/>
  <c r="AE97" i="140"/>
  <c r="BD97" i="140"/>
  <c r="BK113" i="140"/>
  <c r="BK114" i="140" s="1"/>
  <c r="BK40" i="140" s="1"/>
  <c r="BI113" i="140"/>
  <c r="AD97" i="140"/>
  <c r="AZ113" i="140"/>
  <c r="BG97" i="140"/>
  <c r="AR113" i="140"/>
  <c r="AO97" i="140"/>
  <c r="N97" i="140"/>
  <c r="W113" i="140"/>
  <c r="N71" i="140"/>
  <c r="AD74" i="140" s="1"/>
  <c r="AC97" i="140"/>
  <c r="BC113" i="140"/>
  <c r="AO113" i="140"/>
  <c r="AJ113" i="140"/>
  <c r="W97" i="140"/>
  <c r="BB113" i="140"/>
  <c r="AW113" i="140"/>
  <c r="AN97" i="140"/>
  <c r="AU113" i="140"/>
  <c r="BE97" i="140"/>
  <c r="U97" i="140"/>
  <c r="BH97" i="140"/>
  <c r="AL97" i="140"/>
  <c r="T113" i="140"/>
  <c r="Z113" i="140"/>
  <c r="AC113" i="140"/>
  <c r="T97" i="140"/>
  <c r="BA97" i="140"/>
  <c r="AS97" i="140"/>
  <c r="BJ97" i="140"/>
  <c r="BJ98" i="140" s="1"/>
  <c r="BJ33" i="140" s="1"/>
  <c r="BJ54" i="140" s="1"/>
  <c r="AI113" i="140"/>
  <c r="AX113" i="140"/>
  <c r="BA113" i="140"/>
  <c r="P97" i="140"/>
  <c r="BC97" i="140"/>
  <c r="AH97" i="140"/>
  <c r="N113" i="140"/>
  <c r="V113" i="140"/>
  <c r="Y113" i="140"/>
  <c r="AD113" i="140"/>
  <c r="AP86" i="128"/>
  <c r="Z86" i="128"/>
  <c r="J86" i="128"/>
  <c r="AQ86" i="128"/>
  <c r="AA86" i="128"/>
  <c r="K86" i="128"/>
  <c r="AR86" i="128"/>
  <c r="L86" i="128"/>
  <c r="AG86" i="128"/>
  <c r="AV86" i="128"/>
  <c r="P86" i="128"/>
  <c r="AK86" i="128"/>
  <c r="E86" i="128"/>
  <c r="AO90" i="128"/>
  <c r="Y90" i="128"/>
  <c r="I90" i="128"/>
  <c r="AL90" i="128"/>
  <c r="P90" i="128"/>
  <c r="AP90" i="128"/>
  <c r="T90" i="128"/>
  <c r="AY90" i="128"/>
  <c r="AD90" i="128"/>
  <c r="H90" i="128"/>
  <c r="AM90" i="128"/>
  <c r="R90" i="128"/>
  <c r="BC94" i="128"/>
  <c r="AM94" i="128"/>
  <c r="W94" i="128"/>
  <c r="BH94" i="128"/>
  <c r="AR94" i="128"/>
  <c r="AB94" i="128"/>
  <c r="L94" i="128"/>
  <c r="AD94" i="128"/>
  <c r="AS94" i="128"/>
  <c r="M94" i="128"/>
  <c r="AH94" i="128"/>
  <c r="AW94" i="128"/>
  <c r="Q94" i="128"/>
  <c r="BB91" i="128"/>
  <c r="AL91" i="128"/>
  <c r="V91" i="128"/>
  <c r="BD91" i="128"/>
  <c r="AI91" i="128"/>
  <c r="M91" i="128"/>
  <c r="AR91" i="128"/>
  <c r="W91" i="128"/>
  <c r="AV91" i="128"/>
  <c r="AA91" i="128"/>
  <c r="BE91" i="128"/>
  <c r="AJ91" i="128"/>
  <c r="O91" i="128"/>
  <c r="BE95" i="128"/>
  <c r="AO95" i="128"/>
  <c r="Y95" i="128"/>
  <c r="BF95" i="128"/>
  <c r="AP95" i="128"/>
  <c r="Z95" i="128"/>
  <c r="BH95" i="128"/>
  <c r="AB95" i="128"/>
  <c r="AT86" i="128"/>
  <c r="AD86" i="128"/>
  <c r="N86" i="128"/>
  <c r="AU86" i="128"/>
  <c r="AE86" i="128"/>
  <c r="O86" i="128"/>
  <c r="AZ86" i="128"/>
  <c r="T86" i="128"/>
  <c r="AO86" i="128"/>
  <c r="I86" i="128"/>
  <c r="X86" i="128"/>
  <c r="AS86" i="128"/>
  <c r="M86" i="128"/>
  <c r="AS90" i="128"/>
  <c r="AC90" i="128"/>
  <c r="M90" i="128"/>
  <c r="AQ90" i="128"/>
  <c r="V90" i="128"/>
  <c r="AU90" i="128"/>
  <c r="Z90" i="128"/>
  <c r="BD90" i="128"/>
  <c r="AI90" i="128"/>
  <c r="N90" i="128"/>
  <c r="AR90" i="128"/>
  <c r="W90" i="128"/>
  <c r="BG94" i="128"/>
  <c r="AQ94" i="128"/>
  <c r="AX86" i="128"/>
  <c r="R86" i="128"/>
  <c r="AI86" i="128"/>
  <c r="C86" i="128"/>
  <c r="AW86" i="128"/>
  <c r="AF86" i="128"/>
  <c r="U86" i="128"/>
  <c r="AG90" i="128"/>
  <c r="AV90" i="128"/>
  <c r="AZ90" i="128"/>
  <c r="J90" i="128"/>
  <c r="S90" i="128"/>
  <c r="AB90" i="128"/>
  <c r="AU94" i="128"/>
  <c r="S94" i="128"/>
  <c r="AZ94" i="128"/>
  <c r="AF94" i="128"/>
  <c r="BB94" i="128"/>
  <c r="N94" i="128"/>
  <c r="U94" i="128"/>
  <c r="Z94" i="128"/>
  <c r="AG94" i="128"/>
  <c r="AH91" i="128"/>
  <c r="N91" i="128"/>
  <c r="AN91" i="128"/>
  <c r="H91" i="128"/>
  <c r="AG91" i="128"/>
  <c r="BA91" i="128"/>
  <c r="U91" i="128"/>
  <c r="AU91" i="128"/>
  <c r="T91" i="128"/>
  <c r="BA95" i="128"/>
  <c r="AG95" i="128"/>
  <c r="M95" i="128"/>
  <c r="AL95" i="128"/>
  <c r="R95" i="128"/>
  <c r="AJ95" i="128"/>
  <c r="AY95" i="128"/>
  <c r="S95" i="128"/>
  <c r="AF95" i="128"/>
  <c r="AU95" i="128"/>
  <c r="O95" i="128"/>
  <c r="AS88" i="128"/>
  <c r="AC88" i="128"/>
  <c r="M88" i="128"/>
  <c r="AU88" i="128"/>
  <c r="AE88" i="128"/>
  <c r="O88" i="128"/>
  <c r="AT88" i="128"/>
  <c r="AD88" i="128"/>
  <c r="N88" i="128"/>
  <c r="AJ88" i="128"/>
  <c r="AF88" i="128"/>
  <c r="L88" i="128"/>
  <c r="AZ92" i="128"/>
  <c r="AJ92" i="128"/>
  <c r="T92" i="128"/>
  <c r="AW92" i="128"/>
  <c r="AA92" i="128"/>
  <c r="BF92" i="128"/>
  <c r="AK92" i="128"/>
  <c r="O92" i="128"/>
  <c r="AT92" i="128"/>
  <c r="Y92" i="128"/>
  <c r="BC92" i="128"/>
  <c r="AH92" i="128"/>
  <c r="M92" i="128"/>
  <c r="AX96" i="128"/>
  <c r="AH96" i="128"/>
  <c r="R96" i="128"/>
  <c r="AZ96" i="128"/>
  <c r="BC96" i="128"/>
  <c r="AM96" i="128"/>
  <c r="W96" i="128"/>
  <c r="AO96" i="128"/>
  <c r="BA96" i="128"/>
  <c r="P96" i="128"/>
  <c r="U96" i="128"/>
  <c r="AJ96" i="128"/>
  <c r="AJ85" i="128"/>
  <c r="T85" i="128"/>
  <c r="D85" i="128"/>
  <c r="AK85" i="128"/>
  <c r="U85" i="128"/>
  <c r="E85" i="128"/>
  <c r="V85" i="128"/>
  <c r="AQ85" i="128"/>
  <c r="K85" i="128"/>
  <c r="AH85" i="128"/>
  <c r="B85" i="128"/>
  <c r="W85" i="128"/>
  <c r="AY89" i="128"/>
  <c r="AI89" i="128"/>
  <c r="S89" i="128"/>
  <c r="AX89" i="128"/>
  <c r="AC89" i="128"/>
  <c r="H89" i="128"/>
  <c r="AL89" i="128"/>
  <c r="AP89" i="128"/>
  <c r="U89" i="128"/>
  <c r="AT89" i="128"/>
  <c r="Y89" i="128"/>
  <c r="V89" i="128"/>
  <c r="F89" i="128"/>
  <c r="AS93" i="128"/>
  <c r="AC93" i="128"/>
  <c r="M93" i="128"/>
  <c r="AT93" i="128"/>
  <c r="AD93" i="128"/>
  <c r="N93" i="128"/>
  <c r="AN93" i="128"/>
  <c r="BC93" i="128"/>
  <c r="W93" i="128"/>
  <c r="AJ93" i="128"/>
  <c r="BG93" i="128"/>
  <c r="AA93" i="128"/>
  <c r="AL86" i="128"/>
  <c r="F86" i="128"/>
  <c r="W86" i="128"/>
  <c r="AJ86" i="128"/>
  <c r="Y86" i="128"/>
  <c r="H86" i="128"/>
  <c r="BA90" i="128"/>
  <c r="U90" i="128"/>
  <c r="AF90" i="128"/>
  <c r="AJ90" i="128"/>
  <c r="AT90" i="128"/>
  <c r="BC90" i="128"/>
  <c r="L90" i="128"/>
  <c r="AI94" i="128"/>
  <c r="O94" i="128"/>
  <c r="AV94" i="128"/>
  <c r="X94" i="128"/>
  <c r="AT94" i="128"/>
  <c r="BA94" i="128"/>
  <c r="BF94" i="128"/>
  <c r="R94" i="128"/>
  <c r="Y94" i="128"/>
  <c r="AX91" i="128"/>
  <c r="AD91" i="128"/>
  <c r="J91" i="128"/>
  <c r="AC91" i="128"/>
  <c r="BC91" i="128"/>
  <c r="AB91" i="128"/>
  <c r="AQ91" i="128"/>
  <c r="P91" i="128"/>
  <c r="AO91" i="128"/>
  <c r="I91" i="128"/>
  <c r="AW95" i="128"/>
  <c r="AC95" i="128"/>
  <c r="BB95" i="128"/>
  <c r="AH95" i="128"/>
  <c r="N95" i="128"/>
  <c r="T95" i="128"/>
  <c r="AQ95" i="128"/>
  <c r="BD95" i="128"/>
  <c r="X95" i="128"/>
  <c r="AM95" i="128"/>
  <c r="BB88" i="128"/>
  <c r="AO88" i="128"/>
  <c r="Y88" i="128"/>
  <c r="I88" i="128"/>
  <c r="AQ88" i="128"/>
  <c r="AA88" i="128"/>
  <c r="K88" i="128"/>
  <c r="AP88" i="128"/>
  <c r="Z88" i="128"/>
  <c r="J88" i="128"/>
  <c r="T88" i="128"/>
  <c r="P88" i="128"/>
  <c r="AN88" i="128"/>
  <c r="AV92" i="128"/>
  <c r="AF92" i="128"/>
  <c r="P92" i="128"/>
  <c r="AQ92" i="128"/>
  <c r="V92" i="128"/>
  <c r="BA92" i="128"/>
  <c r="AE92" i="128"/>
  <c r="J92" i="128"/>
  <c r="AO92" i="128"/>
  <c r="S92" i="128"/>
  <c r="AX92" i="128"/>
  <c r="AC92" i="128"/>
  <c r="BJ96" i="128"/>
  <c r="AT96" i="128"/>
  <c r="AD96" i="128"/>
  <c r="N96" i="128"/>
  <c r="AV96" i="128"/>
  <c r="AY96" i="128"/>
  <c r="AI96" i="128"/>
  <c r="S96" i="128"/>
  <c r="AG96" i="128"/>
  <c r="AN96" i="128"/>
  <c r="AW96" i="128"/>
  <c r="M96" i="128"/>
  <c r="AB96" i="128"/>
  <c r="AV85" i="128"/>
  <c r="AF85" i="128"/>
  <c r="P85" i="128"/>
  <c r="AW85" i="128"/>
  <c r="AG85" i="128"/>
  <c r="Q85" i="128"/>
  <c r="AT85" i="128"/>
  <c r="N85" i="128"/>
  <c r="AI85" i="128"/>
  <c r="C85" i="128"/>
  <c r="C98" i="128" s="1"/>
  <c r="C33" i="128" s="1"/>
  <c r="Z85" i="128"/>
  <c r="AU85" i="128"/>
  <c r="O85" i="128"/>
  <c r="AU89" i="128"/>
  <c r="AE89" i="128"/>
  <c r="O89" i="128"/>
  <c r="AS89" i="128"/>
  <c r="X89" i="128"/>
  <c r="BB89" i="128"/>
  <c r="AG89" i="128"/>
  <c r="AK89" i="128"/>
  <c r="P89" i="128"/>
  <c r="AO89" i="128"/>
  <c r="T89" i="128"/>
  <c r="Q89" i="128"/>
  <c r="BE93" i="128"/>
  <c r="AO93" i="128"/>
  <c r="Y93" i="128"/>
  <c r="BF93" i="128"/>
  <c r="AP93" i="128"/>
  <c r="Z93" i="128"/>
  <c r="J93" i="128"/>
  <c r="AF93" i="128"/>
  <c r="AU93" i="128"/>
  <c r="O93" i="128"/>
  <c r="AB93" i="128"/>
  <c r="AY93" i="128"/>
  <c r="S93" i="128"/>
  <c r="AH86" i="128"/>
  <c r="AY86" i="128"/>
  <c r="S86" i="128"/>
  <c r="AB86" i="128"/>
  <c r="Q86" i="128"/>
  <c r="AW90" i="128"/>
  <c r="Q90" i="128"/>
  <c r="AA90" i="128"/>
  <c r="AE90" i="128"/>
  <c r="AN90" i="128"/>
  <c r="AX90" i="128"/>
  <c r="G90" i="128"/>
  <c r="AE94" i="128"/>
  <c r="K94" i="128"/>
  <c r="AN94" i="128"/>
  <c r="T94" i="128"/>
  <c r="AL94" i="128"/>
  <c r="AK94" i="128"/>
  <c r="AX94" i="128"/>
  <c r="BE94" i="128"/>
  <c r="AT91" i="128"/>
  <c r="Z91" i="128"/>
  <c r="AY91" i="128"/>
  <c r="X91" i="128"/>
  <c r="AW91" i="128"/>
  <c r="Q91" i="128"/>
  <c r="AK91" i="128"/>
  <c r="K91" i="128"/>
  <c r="AE91" i="128"/>
  <c r="AS95" i="128"/>
  <c r="U95" i="128"/>
  <c r="AX95" i="128"/>
  <c r="AD95" i="128"/>
  <c r="AZ95" i="128"/>
  <c r="L95" i="128"/>
  <c r="AI95" i="128"/>
  <c r="AV95" i="128"/>
  <c r="P95" i="128"/>
  <c r="AE95" i="128"/>
  <c r="BA88" i="128"/>
  <c r="AK88" i="128"/>
  <c r="U88" i="128"/>
  <c r="E88" i="128"/>
  <c r="AM88" i="128"/>
  <c r="W88" i="128"/>
  <c r="G88" i="128"/>
  <c r="AL88" i="128"/>
  <c r="V88" i="128"/>
  <c r="F88" i="128"/>
  <c r="AR88" i="128"/>
  <c r="X88" i="128"/>
  <c r="AR92" i="128"/>
  <c r="AB92" i="128"/>
  <c r="L92" i="128"/>
  <c r="AL92" i="128"/>
  <c r="Q92" i="128"/>
  <c r="AU92" i="128"/>
  <c r="Z92" i="128"/>
  <c r="BE92" i="128"/>
  <c r="AI92" i="128"/>
  <c r="N92" i="128"/>
  <c r="AS92" i="128"/>
  <c r="W92" i="128"/>
  <c r="BF96" i="128"/>
  <c r="AP96" i="128"/>
  <c r="Z96" i="128"/>
  <c r="BH96" i="128"/>
  <c r="AR96" i="128"/>
  <c r="AU96" i="128"/>
  <c r="AE96" i="128"/>
  <c r="O96" i="128"/>
  <c r="Y96" i="128"/>
  <c r="AF96" i="128"/>
  <c r="AK96" i="128"/>
  <c r="BI96" i="128"/>
  <c r="T96" i="128"/>
  <c r="AR85" i="128"/>
  <c r="AB85" i="128"/>
  <c r="L85" i="128"/>
  <c r="AS85" i="128"/>
  <c r="AC85" i="128"/>
  <c r="M85" i="128"/>
  <c r="AL85" i="128"/>
  <c r="F85" i="128"/>
  <c r="AA85" i="128"/>
  <c r="AX85" i="128"/>
  <c r="R85" i="128"/>
  <c r="AM85" i="128"/>
  <c r="G85" i="128"/>
  <c r="AQ89" i="128"/>
  <c r="AA89" i="128"/>
  <c r="K89" i="128"/>
  <c r="AN89" i="128"/>
  <c r="R89" i="128"/>
  <c r="AW89" i="128"/>
  <c r="BA89" i="128"/>
  <c r="AF89" i="128"/>
  <c r="J89" i="128"/>
  <c r="AJ89" i="128"/>
  <c r="N89" i="128"/>
  <c r="L89" i="128"/>
  <c r="BA93" i="128"/>
  <c r="AK93" i="128"/>
  <c r="U93" i="128"/>
  <c r="BB93" i="128"/>
  <c r="AL93" i="128"/>
  <c r="V93" i="128"/>
  <c r="BD93" i="128"/>
  <c r="X93" i="128"/>
  <c r="AM93" i="128"/>
  <c r="AZ93" i="128"/>
  <c r="T93" i="128"/>
  <c r="AQ93" i="128"/>
  <c r="K93" i="128"/>
  <c r="V86" i="128"/>
  <c r="AM86" i="128"/>
  <c r="G86" i="128"/>
  <c r="D86" i="128"/>
  <c r="AN86" i="128"/>
  <c r="AC86" i="128"/>
  <c r="AK90" i="128"/>
  <c r="BB90" i="128"/>
  <c r="K90" i="128"/>
  <c r="O90" i="128"/>
  <c r="X90" i="128"/>
  <c r="AH90" i="128"/>
  <c r="AY94" i="128"/>
  <c r="AA94" i="128"/>
  <c r="BD94" i="128"/>
  <c r="AJ94" i="128"/>
  <c r="P94" i="128"/>
  <c r="V94" i="128"/>
  <c r="AC94" i="128"/>
  <c r="AP94" i="128"/>
  <c r="AO94" i="128"/>
  <c r="AP91" i="128"/>
  <c r="R91" i="128"/>
  <c r="AS91" i="128"/>
  <c r="S91" i="128"/>
  <c r="AM91" i="128"/>
  <c r="L91" i="128"/>
  <c r="AF91" i="128"/>
  <c r="AZ91" i="128"/>
  <c r="Y91" i="128"/>
  <c r="BI95" i="128"/>
  <c r="AK95" i="128"/>
  <c r="Q95" i="128"/>
  <c r="AT95" i="128"/>
  <c r="V95" i="128"/>
  <c r="AR95" i="128"/>
  <c r="BG95" i="128"/>
  <c r="AA95" i="128"/>
  <c r="AN95" i="128"/>
  <c r="BC95" i="128"/>
  <c r="W95" i="128"/>
  <c r="AW88" i="128"/>
  <c r="AG88" i="128"/>
  <c r="Q88" i="128"/>
  <c r="AY88" i="128"/>
  <c r="AI88" i="128"/>
  <c r="S88" i="128"/>
  <c r="AX88" i="128"/>
  <c r="AH88" i="128"/>
  <c r="R88" i="128"/>
  <c r="AZ88" i="128"/>
  <c r="AV88" i="128"/>
  <c r="AB88" i="128"/>
  <c r="H88" i="128"/>
  <c r="BD92" i="128"/>
  <c r="AN92" i="128"/>
  <c r="X92" i="128"/>
  <c r="BB92" i="128"/>
  <c r="AG92" i="128"/>
  <c r="K92" i="128"/>
  <c r="AP92" i="128"/>
  <c r="U92" i="128"/>
  <c r="AY92" i="128"/>
  <c r="AD92" i="128"/>
  <c r="I92" i="128"/>
  <c r="AM92" i="128"/>
  <c r="R92" i="128"/>
  <c r="BB96" i="128"/>
  <c r="AL96" i="128"/>
  <c r="V96" i="128"/>
  <c r="BD96" i="128"/>
  <c r="BG96" i="128"/>
  <c r="AQ96" i="128"/>
  <c r="AA96" i="128"/>
  <c r="BE96" i="128"/>
  <c r="Q96" i="128"/>
  <c r="X96" i="128"/>
  <c r="AC96" i="128"/>
  <c r="AS96" i="128"/>
  <c r="AN85" i="128"/>
  <c r="X85" i="128"/>
  <c r="H85" i="128"/>
  <c r="AO85" i="128"/>
  <c r="Y85" i="128"/>
  <c r="I85" i="128"/>
  <c r="AD85" i="128"/>
  <c r="AY85" i="128"/>
  <c r="S85" i="128"/>
  <c r="AP85" i="128"/>
  <c r="J85" i="128"/>
  <c r="AE85" i="128"/>
  <c r="BC89" i="128"/>
  <c r="AM89" i="128"/>
  <c r="W89" i="128"/>
  <c r="G89" i="128"/>
  <c r="AH89" i="128"/>
  <c r="M89" i="128"/>
  <c r="AR89" i="128"/>
  <c r="AV89" i="128"/>
  <c r="Z89" i="128"/>
  <c r="AZ89" i="128"/>
  <c r="AD89" i="128"/>
  <c r="I89" i="128"/>
  <c r="AB89" i="128"/>
  <c r="AW93" i="128"/>
  <c r="AG93" i="128"/>
  <c r="Q93" i="128"/>
  <c r="AX93" i="128"/>
  <c r="AH93" i="128"/>
  <c r="R93" i="128"/>
  <c r="AV93" i="128"/>
  <c r="P93" i="128"/>
  <c r="AE93" i="128"/>
  <c r="AR93" i="128"/>
  <c r="L93" i="128"/>
  <c r="AI93" i="128"/>
  <c r="AR88" i="133"/>
  <c r="AB88" i="133"/>
  <c r="L88" i="133"/>
  <c r="AW88" i="133"/>
  <c r="AA88" i="133"/>
  <c r="F88" i="133"/>
  <c r="AP88" i="133"/>
  <c r="U88" i="133"/>
  <c r="AY88" i="133"/>
  <c r="AD88" i="133"/>
  <c r="I88" i="133"/>
  <c r="G88" i="133"/>
  <c r="AH88" i="133"/>
  <c r="AQ90" i="133"/>
  <c r="AA90" i="133"/>
  <c r="K90" i="133"/>
  <c r="AR90" i="133"/>
  <c r="V90" i="133"/>
  <c r="AV90" i="133"/>
  <c r="Z90" i="133"/>
  <c r="AJ90" i="133"/>
  <c r="N90" i="133"/>
  <c r="AN90" i="133"/>
  <c r="BD92" i="133"/>
  <c r="AN92" i="133"/>
  <c r="X92" i="133"/>
  <c r="AT92" i="133"/>
  <c r="BC92" i="133"/>
  <c r="AH92" i="133"/>
  <c r="M92" i="133"/>
  <c r="AU92" i="133"/>
  <c r="Z92" i="133"/>
  <c r="AQ92" i="133"/>
  <c r="Y92" i="133"/>
  <c r="V92" i="133"/>
  <c r="I92" i="133"/>
  <c r="AW92" i="133"/>
  <c r="BJ96" i="133"/>
  <c r="AT96" i="133"/>
  <c r="AD96" i="133"/>
  <c r="N96" i="133"/>
  <c r="BE96" i="133"/>
  <c r="AJ96" i="133"/>
  <c r="O96" i="133"/>
  <c r="AN96" i="133"/>
  <c r="BH96" i="133"/>
  <c r="AF96" i="133"/>
  <c r="AW96" i="133"/>
  <c r="U96" i="133"/>
  <c r="BB91" i="133"/>
  <c r="AL91" i="133"/>
  <c r="V91" i="133"/>
  <c r="AM91" i="133"/>
  <c r="Q91" i="133"/>
  <c r="AV91" i="133"/>
  <c r="T91" i="133"/>
  <c r="AU91" i="133"/>
  <c r="S91" i="133"/>
  <c r="AK91" i="133"/>
  <c r="I91" i="133"/>
  <c r="AC91" i="133"/>
  <c r="U91" i="133"/>
  <c r="BA95" i="133"/>
  <c r="AK95" i="133"/>
  <c r="AX95" i="133"/>
  <c r="AD95" i="133"/>
  <c r="N95" i="133"/>
  <c r="AP95" i="133"/>
  <c r="S95" i="133"/>
  <c r="AN95" i="133"/>
  <c r="Q95" i="133"/>
  <c r="AY95" i="133"/>
  <c r="Y95" i="133"/>
  <c r="U95" i="133"/>
  <c r="AF95" i="133"/>
  <c r="AU85" i="133"/>
  <c r="AE85" i="133"/>
  <c r="O85" i="133"/>
  <c r="AH85" i="133"/>
  <c r="M85" i="133"/>
  <c r="AR85" i="133"/>
  <c r="V85" i="133"/>
  <c r="AF85" i="133"/>
  <c r="J85" i="133"/>
  <c r="H85" i="133"/>
  <c r="B85" i="133"/>
  <c r="AW89" i="133"/>
  <c r="AG89" i="133"/>
  <c r="Q89" i="133"/>
  <c r="AY89" i="133"/>
  <c r="AD89" i="133"/>
  <c r="H89" i="133"/>
  <c r="AR89" i="133"/>
  <c r="W89" i="133"/>
  <c r="BB89" i="133"/>
  <c r="AF89" i="133"/>
  <c r="K89" i="133"/>
  <c r="AU89" i="133"/>
  <c r="AT93" i="133"/>
  <c r="AD93" i="133"/>
  <c r="N93" i="133"/>
  <c r="AR93" i="133"/>
  <c r="W93" i="133"/>
  <c r="BA93" i="133"/>
  <c r="AF93" i="133"/>
  <c r="K93" i="133"/>
  <c r="AS93" i="133"/>
  <c r="X93" i="133"/>
  <c r="AJ93" i="133"/>
  <c r="AU93" i="133"/>
  <c r="T93" i="133"/>
  <c r="AK86" i="133"/>
  <c r="U86" i="133"/>
  <c r="E86" i="133"/>
  <c r="AQ86" i="133"/>
  <c r="V86" i="133"/>
  <c r="AJ86" i="133"/>
  <c r="O86" i="133"/>
  <c r="AY86" i="133"/>
  <c r="AD86" i="133"/>
  <c r="H86" i="133"/>
  <c r="AM86" i="133"/>
  <c r="G86" i="133"/>
  <c r="L86" i="133"/>
  <c r="AV94" i="133"/>
  <c r="AF94" i="133"/>
  <c r="P94" i="133"/>
  <c r="AU94" i="133"/>
  <c r="Z94" i="133"/>
  <c r="BE94" i="133"/>
  <c r="AI94" i="133"/>
  <c r="N94" i="133"/>
  <c r="AQ94" i="133"/>
  <c r="V94" i="133"/>
  <c r="AC94" i="133"/>
  <c r="AM94" i="133"/>
  <c r="M94" i="133"/>
  <c r="AN88" i="133"/>
  <c r="X88" i="133"/>
  <c r="H88" i="133"/>
  <c r="AQ88" i="133"/>
  <c r="V88" i="133"/>
  <c r="AK88" i="133"/>
  <c r="O88" i="133"/>
  <c r="AT88" i="133"/>
  <c r="Y88" i="133"/>
  <c r="AS88" i="133"/>
  <c r="M88" i="133"/>
  <c r="AM90" i="133"/>
  <c r="W90" i="133"/>
  <c r="G90" i="133"/>
  <c r="AL90" i="133"/>
  <c r="Q90" i="133"/>
  <c r="AP90" i="133"/>
  <c r="U90" i="133"/>
  <c r="BB90" i="133"/>
  <c r="AD90" i="133"/>
  <c r="I90" i="133"/>
  <c r="AY90" i="133"/>
  <c r="R90" i="133"/>
  <c r="AS90" i="133"/>
  <c r="AZ92" i="133"/>
  <c r="AJ92" i="133"/>
  <c r="T92" i="133"/>
  <c r="AO92" i="133"/>
  <c r="AX92" i="133"/>
  <c r="AC92" i="133"/>
  <c r="AP92" i="133"/>
  <c r="U92" i="133"/>
  <c r="AA92" i="133"/>
  <c r="N92" i="133"/>
  <c r="K92" i="133"/>
  <c r="BF96" i="133"/>
  <c r="AP96" i="133"/>
  <c r="Z96" i="133"/>
  <c r="AZ96" i="133"/>
  <c r="AE96" i="133"/>
  <c r="BI96" i="133"/>
  <c r="AG96" i="133"/>
  <c r="BA96" i="133"/>
  <c r="X96" i="133"/>
  <c r="AQ96" i="133"/>
  <c r="M96" i="133"/>
  <c r="AR96" i="133"/>
  <c r="BG96" i="133"/>
  <c r="AX91" i="133"/>
  <c r="AH91" i="133"/>
  <c r="R91" i="133"/>
  <c r="BC91" i="133"/>
  <c r="AG91" i="133"/>
  <c r="L91" i="133"/>
  <c r="AO91" i="133"/>
  <c r="M91" i="133"/>
  <c r="AN91" i="133"/>
  <c r="K91" i="133"/>
  <c r="AE91" i="133"/>
  <c r="AQ91" i="133"/>
  <c r="AW95" i="133"/>
  <c r="AR95" i="133"/>
  <c r="Z95" i="133"/>
  <c r="AI95" i="133"/>
  <c r="M95" i="133"/>
  <c r="AG95" i="133"/>
  <c r="L95" i="133"/>
  <c r="AQ95" i="133"/>
  <c r="T95" i="133"/>
  <c r="AL95" i="133"/>
  <c r="AQ85" i="133"/>
  <c r="AA85" i="133"/>
  <c r="K85" i="133"/>
  <c r="AX85" i="133"/>
  <c r="AC85" i="133"/>
  <c r="AL85" i="133"/>
  <c r="Q85" i="133"/>
  <c r="AV85" i="133"/>
  <c r="Z85" i="133"/>
  <c r="E85" i="133"/>
  <c r="T85" i="133"/>
  <c r="AS89" i="133"/>
  <c r="AC89" i="133"/>
  <c r="M89" i="133"/>
  <c r="AT89" i="133"/>
  <c r="X89" i="133"/>
  <c r="AM89" i="133"/>
  <c r="R89" i="133"/>
  <c r="AV89" i="133"/>
  <c r="AA89" i="133"/>
  <c r="F89" i="133"/>
  <c r="AJ89" i="133"/>
  <c r="Z89" i="133"/>
  <c r="BF93" i="133"/>
  <c r="AP93" i="133"/>
  <c r="Z93" i="133"/>
  <c r="J93" i="133"/>
  <c r="AM93" i="133"/>
  <c r="Q93" i="133"/>
  <c r="AV93" i="133"/>
  <c r="AA93" i="133"/>
  <c r="AN93" i="133"/>
  <c r="S93" i="133"/>
  <c r="O93" i="133"/>
  <c r="Y93" i="133"/>
  <c r="AW86" i="133"/>
  <c r="AG86" i="133"/>
  <c r="Q86" i="133"/>
  <c r="AL86" i="133"/>
  <c r="P86" i="133"/>
  <c r="AZ86" i="133"/>
  <c r="AE86" i="133"/>
  <c r="J86" i="133"/>
  <c r="AT86" i="133"/>
  <c r="X86" i="133"/>
  <c r="C86" i="133"/>
  <c r="R86" i="133"/>
  <c r="BH94" i="133"/>
  <c r="AR94" i="133"/>
  <c r="AB94" i="133"/>
  <c r="L94" i="133"/>
  <c r="AP94" i="133"/>
  <c r="U94" i="133"/>
  <c r="AY94" i="133"/>
  <c r="AD94" i="133"/>
  <c r="BG94" i="133"/>
  <c r="AL94" i="133"/>
  <c r="Q94" i="133"/>
  <c r="AS94" i="133"/>
  <c r="R94" i="133"/>
  <c r="AO85" i="133"/>
  <c r="J89" i="133"/>
  <c r="AZ88" i="133"/>
  <c r="AJ88" i="133"/>
  <c r="T88" i="133"/>
  <c r="AL88" i="133"/>
  <c r="Q88" i="133"/>
  <c r="BA88" i="133"/>
  <c r="AE88" i="133"/>
  <c r="J88" i="133"/>
  <c r="AO88" i="133"/>
  <c r="S88" i="133"/>
  <c r="AX88" i="133"/>
  <c r="W88" i="133"/>
  <c r="AM88" i="133"/>
  <c r="BA90" i="133"/>
  <c r="AZ90" i="133"/>
  <c r="AI90" i="133"/>
  <c r="S90" i="133"/>
  <c r="BD90" i="133"/>
  <c r="AG90" i="133"/>
  <c r="L90" i="133"/>
  <c r="AK90" i="133"/>
  <c r="P90" i="133"/>
  <c r="AT90" i="133"/>
  <c r="Y90" i="133"/>
  <c r="AH90" i="133"/>
  <c r="AC90" i="133"/>
  <c r="AV92" i="133"/>
  <c r="AF92" i="133"/>
  <c r="P92" i="133"/>
  <c r="BE92" i="133"/>
  <c r="AI92" i="133"/>
  <c r="AS92" i="133"/>
  <c r="W92" i="133"/>
  <c r="BF92" i="133"/>
  <c r="AK92" i="133"/>
  <c r="O92" i="133"/>
  <c r="Q92" i="133"/>
  <c r="BB92" i="133"/>
  <c r="S92" i="133"/>
  <c r="AD92" i="133"/>
  <c r="BB96" i="133"/>
  <c r="AL96" i="133"/>
  <c r="V96" i="133"/>
  <c r="AU96" i="133"/>
  <c r="Y96" i="133"/>
  <c r="BC96" i="133"/>
  <c r="AA96" i="133"/>
  <c r="AS96" i="133"/>
  <c r="Q96" i="133"/>
  <c r="AI96" i="133"/>
  <c r="AY96" i="133"/>
  <c r="P96" i="133"/>
  <c r="AT91" i="133"/>
  <c r="AD91" i="133"/>
  <c r="N91" i="133"/>
  <c r="AW91" i="133"/>
  <c r="AB91" i="133"/>
  <c r="AI91" i="133"/>
  <c r="AF91" i="133"/>
  <c r="AZ91" i="133"/>
  <c r="X91" i="133"/>
  <c r="AJ91" i="133"/>
  <c r="O91" i="133"/>
  <c r="BI95" i="133"/>
  <c r="AS95" i="133"/>
  <c r="BH95" i="133"/>
  <c r="AM95" i="133"/>
  <c r="V95" i="133"/>
  <c r="BD95" i="133"/>
  <c r="AC95" i="133"/>
  <c r="BB95" i="133"/>
  <c r="AB95" i="133"/>
  <c r="AJ95" i="133"/>
  <c r="O95" i="133"/>
  <c r="P95" i="133"/>
  <c r="AA95" i="133"/>
  <c r="AM85" i="133"/>
  <c r="W85" i="133"/>
  <c r="G85" i="133"/>
  <c r="AS85" i="133"/>
  <c r="X85" i="133"/>
  <c r="AG85" i="133"/>
  <c r="L85" i="133"/>
  <c r="AP85" i="133"/>
  <c r="U85" i="133"/>
  <c r="AD85" i="133"/>
  <c r="AT85" i="133"/>
  <c r="AJ85" i="133"/>
  <c r="D85" i="133"/>
  <c r="AO89" i="133"/>
  <c r="Y89" i="133"/>
  <c r="I89" i="133"/>
  <c r="AN89" i="133"/>
  <c r="S89" i="133"/>
  <c r="BC89" i="133"/>
  <c r="AH89" i="133"/>
  <c r="L89" i="133"/>
  <c r="AQ89" i="133"/>
  <c r="V89" i="133"/>
  <c r="AP89" i="133"/>
  <c r="O89" i="133"/>
  <c r="AZ89" i="133"/>
  <c r="BB93" i="133"/>
  <c r="AL93" i="133"/>
  <c r="V93" i="133"/>
  <c r="BC93" i="133"/>
  <c r="AG93" i="133"/>
  <c r="L93" i="133"/>
  <c r="AQ93" i="133"/>
  <c r="U93" i="133"/>
  <c r="BD93" i="133"/>
  <c r="AI93" i="133"/>
  <c r="M93" i="133"/>
  <c r="AZ93" i="133"/>
  <c r="AO93" i="133"/>
  <c r="AS86" i="133"/>
  <c r="AC86" i="133"/>
  <c r="M86" i="133"/>
  <c r="AF86" i="133"/>
  <c r="K86" i="133"/>
  <c r="AU86" i="133"/>
  <c r="Z86" i="133"/>
  <c r="D86" i="133"/>
  <c r="AN86" i="133"/>
  <c r="S86" i="133"/>
  <c r="AR86" i="133"/>
  <c r="AX86" i="133"/>
  <c r="BD94" i="133"/>
  <c r="AN94" i="133"/>
  <c r="X94" i="133"/>
  <c r="BF94" i="133"/>
  <c r="AK94" i="133"/>
  <c r="O94" i="133"/>
  <c r="AT94" i="133"/>
  <c r="Y94" i="133"/>
  <c r="BB94" i="133"/>
  <c r="AG94" i="133"/>
  <c r="K94" i="133"/>
  <c r="W94" i="133"/>
  <c r="BC94" i="133"/>
  <c r="AH94" i="133"/>
  <c r="AV88" i="133"/>
  <c r="AF88" i="133"/>
  <c r="P88" i="133"/>
  <c r="BB88" i="133"/>
  <c r="AG88" i="133"/>
  <c r="K88" i="133"/>
  <c r="AU88" i="133"/>
  <c r="Z88" i="133"/>
  <c r="E88" i="133"/>
  <c r="AI88" i="133"/>
  <c r="N88" i="133"/>
  <c r="AC88" i="133"/>
  <c r="R88" i="133"/>
  <c r="AW90" i="133"/>
  <c r="AU90" i="133"/>
  <c r="AE90" i="133"/>
  <c r="O90" i="133"/>
  <c r="AX90" i="133"/>
  <c r="AB90" i="133"/>
  <c r="BC90" i="133"/>
  <c r="AF90" i="133"/>
  <c r="J90" i="133"/>
  <c r="AO90" i="133"/>
  <c r="T90" i="133"/>
  <c r="M90" i="133"/>
  <c r="H90" i="133"/>
  <c r="X90" i="133"/>
  <c r="AR92" i="133"/>
  <c r="AB92" i="133"/>
  <c r="L92" i="133"/>
  <c r="AY92" i="133"/>
  <c r="AM92" i="133"/>
  <c r="R92" i="133"/>
  <c r="BA92" i="133"/>
  <c r="AE92" i="133"/>
  <c r="J92" i="133"/>
  <c r="AL92" i="133"/>
  <c r="AG92" i="133"/>
  <c r="AX96" i="133"/>
  <c r="AH96" i="133"/>
  <c r="R96" i="133"/>
  <c r="AO96" i="133"/>
  <c r="T96" i="133"/>
  <c r="AV96" i="133"/>
  <c r="S96" i="133"/>
  <c r="AM96" i="133"/>
  <c r="BD96" i="133"/>
  <c r="AB96" i="133"/>
  <c r="W96" i="133"/>
  <c r="AK96" i="133"/>
  <c r="AC96" i="133"/>
  <c r="AP91" i="133"/>
  <c r="Z91" i="133"/>
  <c r="J91" i="133"/>
  <c r="BE91" i="133"/>
  <c r="AR91" i="133"/>
  <c r="W91" i="133"/>
  <c r="BD91" i="133"/>
  <c r="AA91" i="133"/>
  <c r="BA91" i="133"/>
  <c r="Y91" i="133"/>
  <c r="AS91" i="133"/>
  <c r="P91" i="133"/>
  <c r="H91" i="133"/>
  <c r="AY91" i="133"/>
  <c r="BE95" i="133"/>
  <c r="AO95" i="133"/>
  <c r="BC95" i="133"/>
  <c r="AH95" i="133"/>
  <c r="R95" i="133"/>
  <c r="AV95" i="133"/>
  <c r="X95" i="133"/>
  <c r="AU95" i="133"/>
  <c r="W95" i="133"/>
  <c r="BF95" i="133"/>
  <c r="AE95" i="133"/>
  <c r="AT95" i="133"/>
  <c r="BG95" i="133"/>
  <c r="AZ95" i="133"/>
  <c r="AY85" i="133"/>
  <c r="AI85" i="133"/>
  <c r="S85" i="133"/>
  <c r="C85" i="133"/>
  <c r="C98" i="133" s="1"/>
  <c r="C33" i="133" s="1"/>
  <c r="C54" i="133" s="1"/>
  <c r="AN85" i="133"/>
  <c r="R85" i="133"/>
  <c r="AW85" i="133"/>
  <c r="AB85" i="133"/>
  <c r="F85" i="133"/>
  <c r="AK85" i="133"/>
  <c r="P85" i="133"/>
  <c r="I85" i="133"/>
  <c r="Y85" i="133"/>
  <c r="N85" i="133"/>
  <c r="BA89" i="133"/>
  <c r="AK89" i="133"/>
  <c r="U89" i="133"/>
  <c r="AI89" i="133"/>
  <c r="N89" i="133"/>
  <c r="AX89" i="133"/>
  <c r="AB89" i="133"/>
  <c r="G89" i="133"/>
  <c r="AL89" i="133"/>
  <c r="P89" i="133"/>
  <c r="T89" i="133"/>
  <c r="AE89" i="133"/>
  <c r="AX93" i="133"/>
  <c r="AH93" i="133"/>
  <c r="R93" i="133"/>
  <c r="AW93" i="133"/>
  <c r="AB93" i="133"/>
  <c r="BG93" i="133"/>
  <c r="AK93" i="133"/>
  <c r="P93" i="133"/>
  <c r="AY93" i="133"/>
  <c r="AC93" i="133"/>
  <c r="BE93" i="133"/>
  <c r="AE93" i="133"/>
  <c r="AO86" i="133"/>
  <c r="Y86" i="133"/>
  <c r="I86" i="133"/>
  <c r="AV86" i="133"/>
  <c r="AA86" i="133"/>
  <c r="F86" i="133"/>
  <c r="AP86" i="133"/>
  <c r="T86" i="133"/>
  <c r="AI86" i="133"/>
  <c r="N86" i="133"/>
  <c r="W86" i="133"/>
  <c r="AB86" i="133"/>
  <c r="AH86" i="133"/>
  <c r="AZ94" i="133"/>
  <c r="AJ94" i="133"/>
  <c r="T94" i="133"/>
  <c r="BA94" i="133"/>
  <c r="AE94" i="133"/>
  <c r="AO94" i="133"/>
  <c r="S94" i="133"/>
  <c r="AW94" i="133"/>
  <c r="AA94" i="133"/>
  <c r="AX94" i="133"/>
  <c r="AT86" i="146"/>
  <c r="AD86" i="146"/>
  <c r="N86" i="146"/>
  <c r="AU86" i="146"/>
  <c r="Y86" i="146"/>
  <c r="D86" i="146"/>
  <c r="AI86" i="146"/>
  <c r="M86" i="146"/>
  <c r="AR86" i="146"/>
  <c r="AX86" i="146"/>
  <c r="Z86" i="146"/>
  <c r="F86" i="146"/>
  <c r="AE86" i="146"/>
  <c r="AY86" i="146"/>
  <c r="X86" i="146"/>
  <c r="AW86" i="146"/>
  <c r="W86" i="146"/>
  <c r="AV86" i="146"/>
  <c r="AA86" i="146"/>
  <c r="E86" i="146"/>
  <c r="AU94" i="146"/>
  <c r="AE94" i="146"/>
  <c r="O94" i="146"/>
  <c r="AV94" i="146"/>
  <c r="Z94" i="146"/>
  <c r="AZ94" i="146"/>
  <c r="AD94" i="146"/>
  <c r="BH94" i="146"/>
  <c r="AL94" i="146"/>
  <c r="Q94" i="146"/>
  <c r="M94" i="146"/>
  <c r="X94" i="146"/>
  <c r="AV87" i="146"/>
  <c r="AF87" i="146"/>
  <c r="P87" i="146"/>
  <c r="AX87" i="146"/>
  <c r="AC87" i="146"/>
  <c r="G87" i="146"/>
  <c r="AL87" i="146"/>
  <c r="Q87" i="146"/>
  <c r="AU87" i="146"/>
  <c r="Z87" i="146"/>
  <c r="E87" i="146"/>
  <c r="AI87" i="146"/>
  <c r="N87" i="146"/>
  <c r="AS91" i="146"/>
  <c r="AC91" i="146"/>
  <c r="M91" i="146"/>
  <c r="AQ91" i="146"/>
  <c r="V91" i="146"/>
  <c r="AU91" i="146"/>
  <c r="Z91" i="146"/>
  <c r="BC91" i="146"/>
  <c r="AH91" i="146"/>
  <c r="L91" i="146"/>
  <c r="AT91" i="146"/>
  <c r="AQ92" i="146"/>
  <c r="AA92" i="146"/>
  <c r="K92" i="146"/>
  <c r="AO92" i="146"/>
  <c r="T92" i="146"/>
  <c r="AX92" i="146"/>
  <c r="AC92" i="146"/>
  <c r="BF92" i="146"/>
  <c r="AK92" i="146"/>
  <c r="P92" i="146"/>
  <c r="Q92" i="146"/>
  <c r="BE96" i="146"/>
  <c r="AO96" i="146"/>
  <c r="Y96" i="146"/>
  <c r="BJ96" i="146"/>
  <c r="AT96" i="146"/>
  <c r="AD96" i="146"/>
  <c r="N96" i="146"/>
  <c r="AJ96" i="146"/>
  <c r="AY96" i="146"/>
  <c r="S96" i="146"/>
  <c r="AF96" i="146"/>
  <c r="AU96" i="146"/>
  <c r="O96" i="146"/>
  <c r="AJ85" i="146"/>
  <c r="AP86" i="146"/>
  <c r="V86" i="146"/>
  <c r="AZ86" i="146"/>
  <c r="T86" i="146"/>
  <c r="AS86" i="146"/>
  <c r="S86" i="146"/>
  <c r="AM86" i="146"/>
  <c r="Q86" i="146"/>
  <c r="AQ86" i="146"/>
  <c r="U86" i="146"/>
  <c r="BG94" i="146"/>
  <c r="AQ94" i="146"/>
  <c r="AA94" i="146"/>
  <c r="K94" i="146"/>
  <c r="AP94" i="146"/>
  <c r="U94" i="146"/>
  <c r="AT94" i="146"/>
  <c r="Y94" i="146"/>
  <c r="BB94" i="146"/>
  <c r="AG94" i="146"/>
  <c r="L94" i="146"/>
  <c r="AX94" i="146"/>
  <c r="AN94" i="146"/>
  <c r="AR87" i="146"/>
  <c r="AB87" i="146"/>
  <c r="L87" i="146"/>
  <c r="AS87" i="146"/>
  <c r="W87" i="146"/>
  <c r="AG87" i="146"/>
  <c r="K87" i="146"/>
  <c r="AP87" i="146"/>
  <c r="U87" i="146"/>
  <c r="AY87" i="146"/>
  <c r="AD87" i="146"/>
  <c r="I87" i="146"/>
  <c r="BE91" i="146"/>
  <c r="AO91" i="146"/>
  <c r="Y91" i="146"/>
  <c r="I91" i="146"/>
  <c r="AL91" i="146"/>
  <c r="P91" i="146"/>
  <c r="AP91" i="146"/>
  <c r="T91" i="146"/>
  <c r="AX91" i="146"/>
  <c r="AB91" i="146"/>
  <c r="BD91" i="146"/>
  <c r="AY91" i="146"/>
  <c r="X91" i="146"/>
  <c r="BC92" i="146"/>
  <c r="AM92" i="146"/>
  <c r="W92" i="146"/>
  <c r="BE92" i="146"/>
  <c r="AJ92" i="146"/>
  <c r="N92" i="146"/>
  <c r="AS92" i="146"/>
  <c r="X92" i="146"/>
  <c r="BA92" i="146"/>
  <c r="AF92" i="146"/>
  <c r="J92" i="146"/>
  <c r="AR92" i="146"/>
  <c r="BB92" i="146"/>
  <c r="BA96" i="146"/>
  <c r="AK96" i="146"/>
  <c r="U96" i="146"/>
  <c r="BF96" i="146"/>
  <c r="AP96" i="146"/>
  <c r="Z96" i="146"/>
  <c r="BH96" i="146"/>
  <c r="AB96" i="146"/>
  <c r="AQ96" i="146"/>
  <c r="BD96" i="146"/>
  <c r="X96" i="146"/>
  <c r="AM96" i="146"/>
  <c r="AL86" i="146"/>
  <c r="R86" i="146"/>
  <c r="AO86" i="146"/>
  <c r="O86" i="146"/>
  <c r="AN86" i="146"/>
  <c r="H86" i="146"/>
  <c r="AG86" i="146"/>
  <c r="L86" i="146"/>
  <c r="AK86" i="146"/>
  <c r="P86" i="146"/>
  <c r="BC94" i="146"/>
  <c r="AM94" i="146"/>
  <c r="W94" i="146"/>
  <c r="BF94" i="146"/>
  <c r="AK94" i="146"/>
  <c r="P94" i="146"/>
  <c r="AO94" i="146"/>
  <c r="T94" i="146"/>
  <c r="AW94" i="146"/>
  <c r="AB94" i="146"/>
  <c r="BD94" i="146"/>
  <c r="AC94" i="146"/>
  <c r="R94" i="146"/>
  <c r="AH86" i="146"/>
  <c r="J86" i="146"/>
  <c r="AJ86" i="146"/>
  <c r="I86" i="146"/>
  <c r="AC86" i="146"/>
  <c r="C86" i="146"/>
  <c r="AB86" i="146"/>
  <c r="G86" i="146"/>
  <c r="AF86" i="146"/>
  <c r="K86" i="146"/>
  <c r="AY94" i="146"/>
  <c r="AI94" i="146"/>
  <c r="S94" i="146"/>
  <c r="BA94" i="146"/>
  <c r="AF94" i="146"/>
  <c r="BE94" i="146"/>
  <c r="AJ94" i="146"/>
  <c r="N94" i="146"/>
  <c r="AR94" i="146"/>
  <c r="V94" i="146"/>
  <c r="AH94" i="146"/>
  <c r="AS94" i="146"/>
  <c r="AZ87" i="146"/>
  <c r="AJ87" i="146"/>
  <c r="T87" i="146"/>
  <c r="D87" i="146"/>
  <c r="AH87" i="146"/>
  <c r="M87" i="146"/>
  <c r="AQ87" i="146"/>
  <c r="V87" i="146"/>
  <c r="BA87" i="146"/>
  <c r="AE87" i="146"/>
  <c r="J87" i="146"/>
  <c r="AO87" i="146"/>
  <c r="S87" i="146"/>
  <c r="AW91" i="146"/>
  <c r="AG91" i="146"/>
  <c r="Q91" i="146"/>
  <c r="AV91" i="146"/>
  <c r="AA91" i="146"/>
  <c r="AZ91" i="146"/>
  <c r="AE91" i="146"/>
  <c r="J91" i="146"/>
  <c r="AM91" i="146"/>
  <c r="R91" i="146"/>
  <c r="N91" i="146"/>
  <c r="H91" i="146"/>
  <c r="S91" i="146"/>
  <c r="AU92" i="146"/>
  <c r="AE92" i="146"/>
  <c r="O92" i="146"/>
  <c r="AT92" i="146"/>
  <c r="Y92" i="146"/>
  <c r="BD92" i="146"/>
  <c r="AH92" i="146"/>
  <c r="M92" i="146"/>
  <c r="AP92" i="146"/>
  <c r="U92" i="146"/>
  <c r="AB92" i="146"/>
  <c r="AL92" i="146"/>
  <c r="L92" i="146"/>
  <c r="BI96" i="146"/>
  <c r="AS96" i="146"/>
  <c r="AC96" i="146"/>
  <c r="M96" i="146"/>
  <c r="AX96" i="146"/>
  <c r="AH96" i="146"/>
  <c r="R96" i="146"/>
  <c r="AR96" i="146"/>
  <c r="BG96" i="146"/>
  <c r="AA96" i="146"/>
  <c r="AN96" i="146"/>
  <c r="BC96" i="146"/>
  <c r="W96" i="146"/>
  <c r="AN85" i="146"/>
  <c r="X85" i="146"/>
  <c r="H85" i="146"/>
  <c r="AL85" i="146"/>
  <c r="Q85" i="146"/>
  <c r="AP85" i="146"/>
  <c r="U85" i="146"/>
  <c r="AY85" i="146"/>
  <c r="AD85" i="146"/>
  <c r="I85" i="146"/>
  <c r="H87" i="146"/>
  <c r="AW87" i="146"/>
  <c r="O87" i="146"/>
  <c r="U91" i="146"/>
  <c r="AJ91" i="146"/>
  <c r="AI91" i="146"/>
  <c r="AZ92" i="146"/>
  <c r="R92" i="146"/>
  <c r="Q96" i="146"/>
  <c r="AZ96" i="146"/>
  <c r="P96" i="146"/>
  <c r="AF85" i="146"/>
  <c r="L85" i="146"/>
  <c r="AG85" i="146"/>
  <c r="F85" i="146"/>
  <c r="Z85" i="146"/>
  <c r="AT85" i="146"/>
  <c r="S85" i="146"/>
  <c r="AS85" i="146"/>
  <c r="W85" i="146"/>
  <c r="B85" i="146"/>
  <c r="AX89" i="146"/>
  <c r="AH89" i="146"/>
  <c r="R89" i="146"/>
  <c r="AY89" i="146"/>
  <c r="AB89" i="146"/>
  <c r="G89" i="146"/>
  <c r="AF89" i="146"/>
  <c r="K89" i="146"/>
  <c r="AJ89" i="146"/>
  <c r="O89" i="146"/>
  <c r="AN89" i="146"/>
  <c r="S89" i="146"/>
  <c r="BA93" i="146"/>
  <c r="AK93" i="146"/>
  <c r="U93" i="146"/>
  <c r="AX93" i="146"/>
  <c r="AB93" i="146"/>
  <c r="BG93" i="146"/>
  <c r="AL93" i="146"/>
  <c r="P93" i="146"/>
  <c r="AT93" i="146"/>
  <c r="X93" i="146"/>
  <c r="T93" i="146"/>
  <c r="AZ93" i="146"/>
  <c r="Z93" i="146"/>
  <c r="BC97" i="146"/>
  <c r="AM97" i="146"/>
  <c r="W97" i="146"/>
  <c r="BD97" i="146"/>
  <c r="AN97" i="146"/>
  <c r="X97" i="146"/>
  <c r="AX97" i="146"/>
  <c r="R97" i="146"/>
  <c r="AG97" i="146"/>
  <c r="BB97" i="146"/>
  <c r="V97" i="146"/>
  <c r="AS97" i="146"/>
  <c r="AM87" i="146"/>
  <c r="AA87" i="146"/>
  <c r="AT87" i="146"/>
  <c r="BB91" i="146"/>
  <c r="O91" i="146"/>
  <c r="AY92" i="146"/>
  <c r="AD92" i="146"/>
  <c r="AV92" i="146"/>
  <c r="V92" i="146"/>
  <c r="BB96" i="146"/>
  <c r="T96" i="146"/>
  <c r="AE96" i="146"/>
  <c r="AB85" i="146"/>
  <c r="D85" i="146"/>
  <c r="AA85" i="146"/>
  <c r="AU85" i="146"/>
  <c r="O85" i="146"/>
  <c r="AO85" i="146"/>
  <c r="N85" i="146"/>
  <c r="AM85" i="146"/>
  <c r="R85" i="146"/>
  <c r="BA89" i="146"/>
  <c r="AT89" i="146"/>
  <c r="AD89" i="146"/>
  <c r="N89" i="146"/>
  <c r="AR89" i="146"/>
  <c r="W89" i="146"/>
  <c r="AV89" i="146"/>
  <c r="AA89" i="146"/>
  <c r="BC89" i="146"/>
  <c r="AE89" i="146"/>
  <c r="I89" i="146"/>
  <c r="AI89" i="146"/>
  <c r="M89" i="146"/>
  <c r="AW93" i="146"/>
  <c r="AG93" i="146"/>
  <c r="Q93" i="146"/>
  <c r="AR93" i="146"/>
  <c r="W93" i="146"/>
  <c r="BB93" i="146"/>
  <c r="AF93" i="146"/>
  <c r="K93" i="146"/>
  <c r="AN93" i="146"/>
  <c r="S93" i="146"/>
  <c r="BF93" i="146"/>
  <c r="AE93" i="146"/>
  <c r="AY97" i="146"/>
  <c r="AI97" i="146"/>
  <c r="S97" i="146"/>
  <c r="AZ97" i="146"/>
  <c r="AJ97" i="146"/>
  <c r="T97" i="146"/>
  <c r="AP97" i="146"/>
  <c r="BE97" i="146"/>
  <c r="Y97" i="146"/>
  <c r="AT97" i="146"/>
  <c r="N97" i="146"/>
  <c r="AK97" i="146"/>
  <c r="AN87" i="146"/>
  <c r="R87" i="146"/>
  <c r="F87" i="146"/>
  <c r="Y87" i="146"/>
  <c r="BA91" i="146"/>
  <c r="AF91" i="146"/>
  <c r="AR91" i="146"/>
  <c r="AD91" i="146"/>
  <c r="AI92" i="146"/>
  <c r="I92" i="146"/>
  <c r="Z92" i="146"/>
  <c r="AG92" i="146"/>
  <c r="AW96" i="146"/>
  <c r="AL96" i="146"/>
  <c r="AI96" i="146"/>
  <c r="AV85" i="146"/>
  <c r="T85" i="146"/>
  <c r="AW85" i="146"/>
  <c r="V85" i="146"/>
  <c r="AK85" i="146"/>
  <c r="J85" i="146"/>
  <c r="AI85" i="146"/>
  <c r="C85" i="146"/>
  <c r="AH85" i="146"/>
  <c r="M85" i="146"/>
  <c r="AW89" i="146"/>
  <c r="AP89" i="146"/>
  <c r="Z89" i="146"/>
  <c r="J89" i="146"/>
  <c r="AM89" i="146"/>
  <c r="Q89" i="146"/>
  <c r="AQ89" i="146"/>
  <c r="U89" i="146"/>
  <c r="AU89" i="146"/>
  <c r="Y89" i="146"/>
  <c r="AZ89" i="146"/>
  <c r="AC89" i="146"/>
  <c r="H89" i="146"/>
  <c r="AS93" i="146"/>
  <c r="AC93" i="146"/>
  <c r="M93" i="146"/>
  <c r="AM93" i="146"/>
  <c r="R93" i="146"/>
  <c r="AV93" i="146"/>
  <c r="AA93" i="146"/>
  <c r="BD93" i="146"/>
  <c r="AI93" i="146"/>
  <c r="N93" i="146"/>
  <c r="AJ93" i="146"/>
  <c r="J93" i="146"/>
  <c r="BK97" i="146"/>
  <c r="BK98" i="146" s="1"/>
  <c r="BK33" i="146" s="1"/>
  <c r="AU97" i="146"/>
  <c r="AE97" i="146"/>
  <c r="O97" i="146"/>
  <c r="AV97" i="146"/>
  <c r="AF97" i="146"/>
  <c r="P97" i="146"/>
  <c r="AH97" i="146"/>
  <c r="AW97" i="146"/>
  <c r="Q97" i="146"/>
  <c r="AL97" i="146"/>
  <c r="BI97" i="146"/>
  <c r="AC97" i="146"/>
  <c r="X87" i="146"/>
  <c r="AK87" i="146"/>
  <c r="AK91" i="146"/>
  <c r="K91" i="146"/>
  <c r="W91" i="146"/>
  <c r="AN91" i="146"/>
  <c r="S92" i="146"/>
  <c r="AN92" i="146"/>
  <c r="AW92" i="146"/>
  <c r="AG96" i="146"/>
  <c r="V96" i="146"/>
  <c r="AV96" i="146"/>
  <c r="AR85" i="146"/>
  <c r="P85" i="146"/>
  <c r="AQ85" i="146"/>
  <c r="K85" i="146"/>
  <c r="AE85" i="146"/>
  <c r="E85" i="146"/>
  <c r="Y85" i="146"/>
  <c r="AX85" i="146"/>
  <c r="AC85" i="146"/>
  <c r="G85" i="146"/>
  <c r="BB89" i="146"/>
  <c r="AL89" i="146"/>
  <c r="V89" i="146"/>
  <c r="F89" i="146"/>
  <c r="AG89" i="146"/>
  <c r="L89" i="146"/>
  <c r="AK89" i="146"/>
  <c r="P89" i="146"/>
  <c r="AO89" i="146"/>
  <c r="T89" i="146"/>
  <c r="AS89" i="146"/>
  <c r="X89" i="146"/>
  <c r="BE93" i="146"/>
  <c r="AO93" i="146"/>
  <c r="Y93" i="146"/>
  <c r="BC93" i="146"/>
  <c r="AH93" i="146"/>
  <c r="L93" i="146"/>
  <c r="AQ93" i="146"/>
  <c r="V93" i="146"/>
  <c r="AY93" i="146"/>
  <c r="AD93" i="146"/>
  <c r="AP93" i="146"/>
  <c r="O93" i="146"/>
  <c r="AU93" i="146"/>
  <c r="BG97" i="146"/>
  <c r="AQ97" i="146"/>
  <c r="AA97" i="146"/>
  <c r="BH97" i="146"/>
  <c r="AR97" i="146"/>
  <c r="AB97" i="146"/>
  <c r="BF97" i="146"/>
  <c r="Z97" i="146"/>
  <c r="AO97" i="146"/>
  <c r="BJ97" i="146"/>
  <c r="AD97" i="146"/>
  <c r="BA97" i="146"/>
  <c r="U97" i="146"/>
  <c r="BA90" i="129"/>
  <c r="AK90" i="129"/>
  <c r="U90" i="129"/>
  <c r="BB90" i="129"/>
  <c r="AF90" i="129"/>
  <c r="K90" i="129"/>
  <c r="AJ90" i="129"/>
  <c r="O90" i="129"/>
  <c r="AT90" i="129"/>
  <c r="X90" i="129"/>
  <c r="BC90" i="129"/>
  <c r="AH90" i="129"/>
  <c r="L90" i="129"/>
  <c r="BB94" i="129"/>
  <c r="AL94" i="129"/>
  <c r="V94" i="129"/>
  <c r="AZ94" i="129"/>
  <c r="AE94" i="129"/>
  <c r="BG94" i="129"/>
  <c r="AK94" i="129"/>
  <c r="P94" i="129"/>
  <c r="AM94" i="129"/>
  <c r="AS94" i="129"/>
  <c r="BC94" i="129"/>
  <c r="L94" i="129"/>
  <c r="S94" i="129"/>
  <c r="AY86" i="129"/>
  <c r="AI86" i="129"/>
  <c r="S86" i="129"/>
  <c r="C86" i="129"/>
  <c r="AF86" i="129"/>
  <c r="J86" i="129"/>
  <c r="AO86" i="129"/>
  <c r="T86" i="129"/>
  <c r="AX86" i="129"/>
  <c r="AC86" i="129"/>
  <c r="H86" i="129"/>
  <c r="AG86" i="129"/>
  <c r="L86" i="129"/>
  <c r="AW85" i="129"/>
  <c r="AG85" i="129"/>
  <c r="Q85" i="129"/>
  <c r="AX85" i="129"/>
  <c r="AB85" i="129"/>
  <c r="G85" i="129"/>
  <c r="AJ85" i="129"/>
  <c r="O85" i="129"/>
  <c r="AT85" i="129"/>
  <c r="X85" i="129"/>
  <c r="C85" i="129"/>
  <c r="C98" i="129" s="1"/>
  <c r="C33" i="129" s="1"/>
  <c r="AL85" i="129"/>
  <c r="AU89" i="129"/>
  <c r="AE89" i="129"/>
  <c r="O89" i="129"/>
  <c r="AS89" i="129"/>
  <c r="X89" i="129"/>
  <c r="BB89" i="129"/>
  <c r="AG89" i="129"/>
  <c r="L89" i="129"/>
  <c r="AP89" i="129"/>
  <c r="U89" i="129"/>
  <c r="AT89" i="129"/>
  <c r="Y89" i="129"/>
  <c r="BD93" i="129"/>
  <c r="AN93" i="129"/>
  <c r="AW93" i="129"/>
  <c r="AC93" i="129"/>
  <c r="M93" i="129"/>
  <c r="AM93" i="129"/>
  <c r="V93" i="129"/>
  <c r="BE93" i="129"/>
  <c r="S93" i="129"/>
  <c r="AF93" i="129"/>
  <c r="AO93" i="129"/>
  <c r="BF93" i="129"/>
  <c r="T93" i="129"/>
  <c r="BB91" i="129"/>
  <c r="AL91" i="129"/>
  <c r="V91" i="129"/>
  <c r="BD91" i="129"/>
  <c r="AI91" i="129"/>
  <c r="M91" i="129"/>
  <c r="AR91" i="129"/>
  <c r="W91" i="129"/>
  <c r="AV91" i="129"/>
  <c r="AA91" i="129"/>
  <c r="BE91" i="129"/>
  <c r="AJ91" i="129"/>
  <c r="O91" i="129"/>
  <c r="BD95" i="129"/>
  <c r="AN95" i="129"/>
  <c r="X95" i="129"/>
  <c r="BI95" i="129"/>
  <c r="AM95" i="129"/>
  <c r="R95" i="129"/>
  <c r="AU95" i="129"/>
  <c r="Z95" i="129"/>
  <c r="AO95" i="129"/>
  <c r="S95" i="129"/>
  <c r="U95" i="129"/>
  <c r="AW95" i="129"/>
  <c r="V95" i="129"/>
  <c r="AX88" i="129"/>
  <c r="AH88" i="129"/>
  <c r="R88" i="129"/>
  <c r="BA88" i="129"/>
  <c r="AF88" i="129"/>
  <c r="K88" i="129"/>
  <c r="AO88" i="129"/>
  <c r="T88" i="129"/>
  <c r="AS88" i="129"/>
  <c r="X88" i="129"/>
  <c r="AW88" i="129"/>
  <c r="AB88" i="129"/>
  <c r="G88" i="129"/>
  <c r="AR92" i="129"/>
  <c r="AB92" i="129"/>
  <c r="L92" i="129"/>
  <c r="AL92" i="129"/>
  <c r="Q92" i="129"/>
  <c r="AU92" i="129"/>
  <c r="Z92" i="129"/>
  <c r="BE92" i="129"/>
  <c r="AI92" i="129"/>
  <c r="N92" i="129"/>
  <c r="AS92" i="129"/>
  <c r="W92" i="129"/>
  <c r="BE96" i="129"/>
  <c r="AO96" i="129"/>
  <c r="Y96" i="129"/>
  <c r="BF96" i="129"/>
  <c r="AJ96" i="129"/>
  <c r="O96" i="129"/>
  <c r="AR96" i="129"/>
  <c r="W96" i="129"/>
  <c r="AV96" i="129"/>
  <c r="AA96" i="129"/>
  <c r="AD96" i="129"/>
  <c r="AN96" i="129"/>
  <c r="N96" i="129"/>
  <c r="AW90" i="129"/>
  <c r="AG90" i="129"/>
  <c r="Q90" i="129"/>
  <c r="AV90" i="129"/>
  <c r="AA90" i="129"/>
  <c r="AZ90" i="129"/>
  <c r="AE90" i="129"/>
  <c r="J90" i="129"/>
  <c r="AN90" i="129"/>
  <c r="S90" i="129"/>
  <c r="AX90" i="129"/>
  <c r="AB90" i="129"/>
  <c r="G90" i="129"/>
  <c r="AX94" i="129"/>
  <c r="AH94" i="129"/>
  <c r="R94" i="129"/>
  <c r="AU94" i="129"/>
  <c r="Y94" i="129"/>
  <c r="BA94" i="129"/>
  <c r="AF94" i="129"/>
  <c r="K94" i="129"/>
  <c r="AB94" i="129"/>
  <c r="AI94" i="129"/>
  <c r="AR94" i="129"/>
  <c r="AY94" i="129"/>
  <c r="AU86" i="129"/>
  <c r="AE86" i="129"/>
  <c r="O86" i="129"/>
  <c r="AV86" i="129"/>
  <c r="Z86" i="129"/>
  <c r="E86" i="129"/>
  <c r="AJ86" i="129"/>
  <c r="N86" i="129"/>
  <c r="AS86" i="129"/>
  <c r="X86" i="129"/>
  <c r="AW86" i="129"/>
  <c r="AB86" i="129"/>
  <c r="F86" i="129"/>
  <c r="AS85" i="129"/>
  <c r="AC85" i="129"/>
  <c r="M85" i="129"/>
  <c r="AR85" i="129"/>
  <c r="W85" i="129"/>
  <c r="B85" i="129"/>
  <c r="AE85" i="129"/>
  <c r="J85" i="129"/>
  <c r="AN85" i="129"/>
  <c r="S85" i="129"/>
  <c r="P85" i="129"/>
  <c r="AV85" i="129"/>
  <c r="AQ89" i="129"/>
  <c r="AA89" i="129"/>
  <c r="K89" i="129"/>
  <c r="AN89" i="129"/>
  <c r="R89" i="129"/>
  <c r="AW89" i="129"/>
  <c r="AB89" i="129"/>
  <c r="F89" i="129"/>
  <c r="AK89" i="129"/>
  <c r="P89" i="129"/>
  <c r="AO89" i="129"/>
  <c r="T89" i="129"/>
  <c r="AZ93" i="129"/>
  <c r="AJ93" i="129"/>
  <c r="AQ93" i="129"/>
  <c r="Y93" i="129"/>
  <c r="BC93" i="129"/>
  <c r="AH93" i="129"/>
  <c r="R93" i="129"/>
  <c r="AT93" i="129"/>
  <c r="K93" i="129"/>
  <c r="X93" i="129"/>
  <c r="AE93" i="129"/>
  <c r="AU93" i="129"/>
  <c r="L93" i="129"/>
  <c r="AX91" i="129"/>
  <c r="AH91" i="129"/>
  <c r="R91" i="129"/>
  <c r="AY91" i="129"/>
  <c r="AC91" i="129"/>
  <c r="H91" i="129"/>
  <c r="AM91" i="129"/>
  <c r="Q91" i="129"/>
  <c r="AQ91" i="129"/>
  <c r="U91" i="129"/>
  <c r="AZ91" i="129"/>
  <c r="AE91" i="129"/>
  <c r="I91" i="129"/>
  <c r="AZ95" i="129"/>
  <c r="AJ95" i="129"/>
  <c r="T95" i="129"/>
  <c r="BC95" i="129"/>
  <c r="AH95" i="129"/>
  <c r="M95" i="129"/>
  <c r="AP95" i="129"/>
  <c r="BE95" i="129"/>
  <c r="AI95" i="129"/>
  <c r="N95" i="129"/>
  <c r="BB95" i="129"/>
  <c r="AA95" i="129"/>
  <c r="AT88" i="129"/>
  <c r="AD88" i="129"/>
  <c r="N88" i="129"/>
  <c r="AV88" i="129"/>
  <c r="AA88" i="129"/>
  <c r="E88" i="129"/>
  <c r="AJ88" i="129"/>
  <c r="O88" i="129"/>
  <c r="AN88" i="129"/>
  <c r="S88" i="129"/>
  <c r="AR88" i="129"/>
  <c r="W88" i="129"/>
  <c r="BD92" i="129"/>
  <c r="AN92" i="129"/>
  <c r="X92" i="129"/>
  <c r="BB92" i="129"/>
  <c r="AG92" i="129"/>
  <c r="K92" i="129"/>
  <c r="AP92" i="129"/>
  <c r="U92" i="129"/>
  <c r="AY92" i="129"/>
  <c r="AD92" i="129"/>
  <c r="I92" i="129"/>
  <c r="AM92" i="129"/>
  <c r="R92" i="129"/>
  <c r="BA96" i="129"/>
  <c r="AK96" i="129"/>
  <c r="U96" i="129"/>
  <c r="AZ96" i="129"/>
  <c r="AE96" i="129"/>
  <c r="BH96" i="129"/>
  <c r="AS90" i="129"/>
  <c r="AC90" i="129"/>
  <c r="M90" i="129"/>
  <c r="AQ90" i="129"/>
  <c r="V90" i="129"/>
  <c r="AU90" i="129"/>
  <c r="Z90" i="129"/>
  <c r="BD90" i="129"/>
  <c r="AI90" i="129"/>
  <c r="N90" i="129"/>
  <c r="AR90" i="129"/>
  <c r="W90" i="129"/>
  <c r="AT94" i="129"/>
  <c r="AD94" i="129"/>
  <c r="N94" i="129"/>
  <c r="AO94" i="129"/>
  <c r="T94" i="129"/>
  <c r="AV94" i="129"/>
  <c r="AA94" i="129"/>
  <c r="BH94" i="129"/>
  <c r="Q94" i="129"/>
  <c r="X94" i="129"/>
  <c r="AG94" i="129"/>
  <c r="AN94" i="129"/>
  <c r="AQ86" i="129"/>
  <c r="AA86" i="129"/>
  <c r="K86" i="129"/>
  <c r="AP86" i="129"/>
  <c r="U86" i="129"/>
  <c r="AZ86" i="129"/>
  <c r="AD86" i="129"/>
  <c r="I86" i="129"/>
  <c r="AN86" i="129"/>
  <c r="R86" i="129"/>
  <c r="AR86" i="129"/>
  <c r="V86" i="129"/>
  <c r="AO85" i="129"/>
  <c r="Y85" i="129"/>
  <c r="I85" i="129"/>
  <c r="AM85" i="129"/>
  <c r="R85" i="129"/>
  <c r="AU85" i="129"/>
  <c r="Z85" i="129"/>
  <c r="D85" i="129"/>
  <c r="AI85" i="129"/>
  <c r="N85" i="129"/>
  <c r="AQ85" i="129"/>
  <c r="AF85" i="129"/>
  <c r="AA85" i="129"/>
  <c r="BC89" i="129"/>
  <c r="AM89" i="129"/>
  <c r="W89" i="129"/>
  <c r="G89" i="129"/>
  <c r="AH89" i="129"/>
  <c r="M89" i="129"/>
  <c r="AR89" i="129"/>
  <c r="V89" i="129"/>
  <c r="BA89" i="129"/>
  <c r="AF89" i="129"/>
  <c r="J89" i="129"/>
  <c r="AJ89" i="129"/>
  <c r="N89" i="129"/>
  <c r="AV93" i="129"/>
  <c r="BG93" i="129"/>
  <c r="AL93" i="129"/>
  <c r="U93" i="129"/>
  <c r="AX93" i="129"/>
  <c r="AD93" i="129"/>
  <c r="N93" i="129"/>
  <c r="AI93" i="129"/>
  <c r="BA93" i="129"/>
  <c r="P93" i="129"/>
  <c r="W93" i="129"/>
  <c r="AK93" i="129"/>
  <c r="AT91" i="129"/>
  <c r="AD91" i="129"/>
  <c r="N91" i="129"/>
  <c r="AS91" i="129"/>
  <c r="X91" i="129"/>
  <c r="BC91" i="129"/>
  <c r="AG91" i="129"/>
  <c r="L91" i="129"/>
  <c r="AK91" i="129"/>
  <c r="P91" i="129"/>
  <c r="AU91" i="129"/>
  <c r="Y91" i="129"/>
  <c r="AO90" i="129"/>
  <c r="Y90" i="129"/>
  <c r="I90" i="129"/>
  <c r="AL90" i="129"/>
  <c r="P90" i="129"/>
  <c r="AP90" i="129"/>
  <c r="T90" i="129"/>
  <c r="AY90" i="129"/>
  <c r="AD90" i="129"/>
  <c r="H90" i="129"/>
  <c r="AM90" i="129"/>
  <c r="R90" i="129"/>
  <c r="BF94" i="129"/>
  <c r="AP94" i="129"/>
  <c r="Z94" i="129"/>
  <c r="BE94" i="129"/>
  <c r="AJ94" i="129"/>
  <c r="O94" i="129"/>
  <c r="AQ94" i="129"/>
  <c r="U94" i="129"/>
  <c r="AW94" i="129"/>
  <c r="BD94" i="129"/>
  <c r="M94" i="129"/>
  <c r="W94" i="129"/>
  <c r="AC94" i="129"/>
  <c r="AM86" i="129"/>
  <c r="W86" i="129"/>
  <c r="G86" i="129"/>
  <c r="AK86" i="129"/>
  <c r="P86" i="129"/>
  <c r="AT86" i="129"/>
  <c r="Y86" i="129"/>
  <c r="D86" i="129"/>
  <c r="AH86" i="129"/>
  <c r="M86" i="129"/>
  <c r="AL86" i="129"/>
  <c r="Q86" i="129"/>
  <c r="AK85" i="129"/>
  <c r="U85" i="129"/>
  <c r="E85" i="129"/>
  <c r="AH85" i="129"/>
  <c r="L85" i="129"/>
  <c r="AP85" i="129"/>
  <c r="T85" i="129"/>
  <c r="AY85" i="129"/>
  <c r="AD85" i="129"/>
  <c r="H85" i="129"/>
  <c r="V85" i="129"/>
  <c r="K85" i="129"/>
  <c r="F85" i="129"/>
  <c r="AY89" i="129"/>
  <c r="AI89" i="129"/>
  <c r="S89" i="129"/>
  <c r="AX89" i="129"/>
  <c r="AC89" i="129"/>
  <c r="H89" i="129"/>
  <c r="AL89" i="129"/>
  <c r="Q89" i="129"/>
  <c r="AV89" i="129"/>
  <c r="Z89" i="129"/>
  <c r="AZ89" i="129"/>
  <c r="AD89" i="129"/>
  <c r="I89" i="129"/>
  <c r="AR93" i="129"/>
  <c r="BB93" i="129"/>
  <c r="AG93" i="129"/>
  <c r="Q93" i="129"/>
  <c r="AS93" i="129"/>
  <c r="Z93" i="129"/>
  <c r="J93" i="129"/>
  <c r="AA93" i="129"/>
  <c r="AP93" i="129"/>
  <c r="AY93" i="129"/>
  <c r="O93" i="129"/>
  <c r="AB93" i="129"/>
  <c r="AP91" i="129"/>
  <c r="Z91" i="129"/>
  <c r="J91" i="129"/>
  <c r="AN91" i="129"/>
  <c r="S91" i="129"/>
  <c r="AW91" i="129"/>
  <c r="AB91" i="129"/>
  <c r="BA91" i="129"/>
  <c r="AF91" i="129"/>
  <c r="K91" i="129"/>
  <c r="AO91" i="129"/>
  <c r="T91" i="129"/>
  <c r="BH95" i="129"/>
  <c r="AR95" i="129"/>
  <c r="AB95" i="129"/>
  <c r="L95" i="129"/>
  <c r="AS95" i="129"/>
  <c r="W95" i="129"/>
  <c r="BA95" i="129"/>
  <c r="AE95" i="129"/>
  <c r="AT95" i="129"/>
  <c r="Y95" i="129"/>
  <c r="AL95" i="129"/>
  <c r="Q95" i="129"/>
  <c r="AQ95" i="129"/>
  <c r="BB88" i="129"/>
  <c r="AL88" i="129"/>
  <c r="V88" i="129"/>
  <c r="F88" i="129"/>
  <c r="AK88" i="129"/>
  <c r="P88" i="129"/>
  <c r="AU88" i="129"/>
  <c r="Y88" i="129"/>
  <c r="AY88" i="129"/>
  <c r="AC88" i="129"/>
  <c r="H88" i="129"/>
  <c r="AG88" i="129"/>
  <c r="L88" i="129"/>
  <c r="AV92" i="129"/>
  <c r="AF92" i="129"/>
  <c r="P92" i="129"/>
  <c r="AQ92" i="129"/>
  <c r="V92" i="129"/>
  <c r="BA92" i="129"/>
  <c r="AE92" i="129"/>
  <c r="J92" i="129"/>
  <c r="AO92" i="129"/>
  <c r="S92" i="129"/>
  <c r="AX92" i="129"/>
  <c r="AC92" i="129"/>
  <c r="BI96" i="129"/>
  <c r="AS96" i="129"/>
  <c r="AC96" i="129"/>
  <c r="M96" i="129"/>
  <c r="AP96" i="129"/>
  <c r="T96" i="129"/>
  <c r="AX96" i="129"/>
  <c r="AB96" i="129"/>
  <c r="BB96" i="129"/>
  <c r="AF96" i="129"/>
  <c r="AY96" i="129"/>
  <c r="BJ96" i="129"/>
  <c r="AI96" i="129"/>
  <c r="P95" i="129"/>
  <c r="AK95" i="129"/>
  <c r="AG95" i="129"/>
  <c r="AP88" i="129"/>
  <c r="U88" i="129"/>
  <c r="AI88" i="129"/>
  <c r="AZ92" i="129"/>
  <c r="AA92" i="129"/>
  <c r="AT92" i="129"/>
  <c r="M92" i="129"/>
  <c r="AU96" i="129"/>
  <c r="AH96" i="129"/>
  <c r="AL96" i="129"/>
  <c r="X96" i="129"/>
  <c r="AX95" i="129"/>
  <c r="AY95" i="129"/>
  <c r="O95" i="129"/>
  <c r="Z88" i="129"/>
  <c r="AZ88" i="129"/>
  <c r="M88" i="129"/>
  <c r="AJ92" i="129"/>
  <c r="BF92" i="129"/>
  <c r="Y92" i="129"/>
  <c r="AW96" i="129"/>
  <c r="Z96" i="129"/>
  <c r="R96" i="129"/>
  <c r="V96" i="129"/>
  <c r="S96" i="129"/>
  <c r="AV95" i="129"/>
  <c r="AC95" i="129"/>
  <c r="AD95" i="129"/>
  <c r="J88" i="129"/>
  <c r="AE88" i="129"/>
  <c r="AM88" i="129"/>
  <c r="T92" i="129"/>
  <c r="AK92" i="129"/>
  <c r="BC92" i="129"/>
  <c r="AG96" i="129"/>
  <c r="BC96" i="129"/>
  <c r="BG96" i="129"/>
  <c r="P96" i="129"/>
  <c r="BD96" i="129"/>
  <c r="AF95" i="129"/>
  <c r="BF95" i="129"/>
  <c r="BG95" i="129"/>
  <c r="AQ88" i="129"/>
  <c r="I88" i="129"/>
  <c r="Q88" i="129"/>
  <c r="AW92" i="129"/>
  <c r="O92" i="129"/>
  <c r="AH92" i="129"/>
  <c r="Q96" i="129"/>
  <c r="AM96" i="129"/>
  <c r="AQ96" i="129"/>
  <c r="AT96" i="129"/>
  <c r="BB91" i="134"/>
  <c r="AL91" i="134"/>
  <c r="V91" i="134"/>
  <c r="BC91" i="134"/>
  <c r="AG91" i="134"/>
  <c r="L91" i="134"/>
  <c r="AK91" i="134"/>
  <c r="P91" i="134"/>
  <c r="AU91" i="134"/>
  <c r="Y91" i="134"/>
  <c r="BD91" i="134"/>
  <c r="AI91" i="134"/>
  <c r="M91" i="134"/>
  <c r="BB95" i="134"/>
  <c r="AL95" i="134"/>
  <c r="V95" i="134"/>
  <c r="AZ95" i="134"/>
  <c r="AE95" i="134"/>
  <c r="BI95" i="134"/>
  <c r="AN95" i="134"/>
  <c r="S95" i="134"/>
  <c r="AW95" i="134"/>
  <c r="AB95" i="134"/>
  <c r="BG95" i="134"/>
  <c r="AK95" i="134"/>
  <c r="P95" i="134"/>
  <c r="AZ88" i="134"/>
  <c r="AJ88" i="134"/>
  <c r="T88" i="134"/>
  <c r="BA88" i="134"/>
  <c r="AK88" i="134"/>
  <c r="U88" i="134"/>
  <c r="E88" i="134"/>
  <c r="AD88" i="134"/>
  <c r="AY88" i="134"/>
  <c r="S88" i="134"/>
  <c r="AH88" i="134"/>
  <c r="AU88" i="134"/>
  <c r="O88" i="134"/>
  <c r="AV92" i="134"/>
  <c r="AF92" i="134"/>
  <c r="P92" i="134"/>
  <c r="AU92" i="134"/>
  <c r="Z92" i="134"/>
  <c r="BE92" i="134"/>
  <c r="AI92" i="134"/>
  <c r="N92" i="134"/>
  <c r="AS92" i="134"/>
  <c r="W92" i="134"/>
  <c r="AW92" i="134"/>
  <c r="AA92" i="134"/>
  <c r="BJ96" i="134"/>
  <c r="AT96" i="134"/>
  <c r="AD96" i="134"/>
  <c r="AY96" i="134"/>
  <c r="AI96" i="134"/>
  <c r="S96" i="134"/>
  <c r="AS96" i="134"/>
  <c r="Q96" i="134"/>
  <c r="AJ96" i="134"/>
  <c r="BE96" i="134"/>
  <c r="Y96" i="134"/>
  <c r="AV96" i="134"/>
  <c r="R96" i="134"/>
  <c r="AV85" i="134"/>
  <c r="AF85" i="134"/>
  <c r="P85" i="134"/>
  <c r="AW85" i="134"/>
  <c r="AA85" i="134"/>
  <c r="F85" i="134"/>
  <c r="AE85" i="134"/>
  <c r="J85" i="134"/>
  <c r="AO85" i="134"/>
  <c r="S85" i="134"/>
  <c r="AH85" i="134"/>
  <c r="M85" i="134"/>
  <c r="AS89" i="134"/>
  <c r="AC89" i="134"/>
  <c r="M89" i="134"/>
  <c r="AR89" i="134"/>
  <c r="AB89" i="134"/>
  <c r="L89" i="134"/>
  <c r="AT89" i="134"/>
  <c r="AD89" i="134"/>
  <c r="N89" i="134"/>
  <c r="AI89" i="134"/>
  <c r="O89" i="134"/>
  <c r="G89" i="134"/>
  <c r="BF93" i="134"/>
  <c r="AP93" i="134"/>
  <c r="Z93" i="134"/>
  <c r="J93" i="134"/>
  <c r="AN93" i="134"/>
  <c r="S93" i="134"/>
  <c r="AR93" i="134"/>
  <c r="W93" i="134"/>
  <c r="BA93" i="134"/>
  <c r="AF93" i="134"/>
  <c r="K93" i="134"/>
  <c r="AO93" i="134"/>
  <c r="T93" i="134"/>
  <c r="BD97" i="134"/>
  <c r="AN97" i="134"/>
  <c r="X97" i="134"/>
  <c r="BG97" i="134"/>
  <c r="AQ97" i="134"/>
  <c r="AA97" i="134"/>
  <c r="AW97" i="134"/>
  <c r="AG97" i="134"/>
  <c r="Q97" i="134"/>
  <c r="S97" i="134"/>
  <c r="R97" i="134"/>
  <c r="O97" i="134"/>
  <c r="N97" i="134"/>
  <c r="AX91" i="134"/>
  <c r="AH91" i="134"/>
  <c r="R91" i="134"/>
  <c r="AW91" i="134"/>
  <c r="AB91" i="134"/>
  <c r="BA91" i="134"/>
  <c r="AF91" i="134"/>
  <c r="K91" i="134"/>
  <c r="AO91" i="134"/>
  <c r="T91" i="134"/>
  <c r="AY91" i="134"/>
  <c r="AC91" i="134"/>
  <c r="H91" i="134"/>
  <c r="AX95" i="134"/>
  <c r="AH95" i="134"/>
  <c r="R95" i="134"/>
  <c r="AU95" i="134"/>
  <c r="Y95" i="134"/>
  <c r="BD95" i="134"/>
  <c r="AI95" i="134"/>
  <c r="M95" i="134"/>
  <c r="AR95" i="134"/>
  <c r="W95" i="134"/>
  <c r="BA95" i="134"/>
  <c r="AF95" i="134"/>
  <c r="AV88" i="134"/>
  <c r="AF88" i="134"/>
  <c r="P88" i="134"/>
  <c r="AW88" i="134"/>
  <c r="AG88" i="134"/>
  <c r="Q88" i="134"/>
  <c r="BB88" i="134"/>
  <c r="V88" i="134"/>
  <c r="AQ88" i="134"/>
  <c r="K88" i="134"/>
  <c r="Z88" i="134"/>
  <c r="AM88" i="134"/>
  <c r="G88" i="134"/>
  <c r="AR92" i="134"/>
  <c r="AB92" i="134"/>
  <c r="L92" i="134"/>
  <c r="AP92" i="134"/>
  <c r="U92" i="134"/>
  <c r="AY92" i="134"/>
  <c r="AD92" i="134"/>
  <c r="I92" i="134"/>
  <c r="AM92" i="134"/>
  <c r="R92" i="134"/>
  <c r="AQ92" i="134"/>
  <c r="V92" i="134"/>
  <c r="BF96" i="134"/>
  <c r="AP96" i="134"/>
  <c r="Z96" i="134"/>
  <c r="AU96" i="134"/>
  <c r="AE96" i="134"/>
  <c r="O96" i="134"/>
  <c r="AK96" i="134"/>
  <c r="BH96" i="134"/>
  <c r="AB96" i="134"/>
  <c r="AW96" i="134"/>
  <c r="T96" i="134"/>
  <c r="AN96" i="134"/>
  <c r="M96" i="134"/>
  <c r="AR85" i="134"/>
  <c r="AB85" i="134"/>
  <c r="L85" i="134"/>
  <c r="AQ85" i="134"/>
  <c r="V85" i="134"/>
  <c r="AU85" i="134"/>
  <c r="Z85" i="134"/>
  <c r="E85" i="134"/>
  <c r="AI85" i="134"/>
  <c r="N85" i="134"/>
  <c r="AX85" i="134"/>
  <c r="AC85" i="134"/>
  <c r="G85" i="134"/>
  <c r="AO89" i="134"/>
  <c r="Y89" i="134"/>
  <c r="I89" i="134"/>
  <c r="AN89" i="134"/>
  <c r="X89" i="134"/>
  <c r="H89" i="134"/>
  <c r="AT91" i="134"/>
  <c r="AD91" i="134"/>
  <c r="N91" i="134"/>
  <c r="AR91" i="134"/>
  <c r="W91" i="134"/>
  <c r="AV91" i="134"/>
  <c r="AA91" i="134"/>
  <c r="BE91" i="134"/>
  <c r="AJ91" i="134"/>
  <c r="O91" i="134"/>
  <c r="AS91" i="134"/>
  <c r="X91" i="134"/>
  <c r="AT95" i="134"/>
  <c r="AD95" i="134"/>
  <c r="N95" i="134"/>
  <c r="AO95" i="134"/>
  <c r="T95" i="134"/>
  <c r="AY95" i="134"/>
  <c r="AC95" i="134"/>
  <c r="BH95" i="134"/>
  <c r="AM95" i="134"/>
  <c r="Q95" i="134"/>
  <c r="AV95" i="134"/>
  <c r="AA95" i="134"/>
  <c r="AP91" i="134"/>
  <c r="Z91" i="134"/>
  <c r="J91" i="134"/>
  <c r="AM91" i="134"/>
  <c r="Q91" i="134"/>
  <c r="AQ91" i="134"/>
  <c r="U91" i="134"/>
  <c r="AZ91" i="134"/>
  <c r="AE91" i="134"/>
  <c r="I91" i="134"/>
  <c r="AN91" i="134"/>
  <c r="S91" i="134"/>
  <c r="BF95" i="134"/>
  <c r="AP95" i="134"/>
  <c r="Z95" i="134"/>
  <c r="BE95" i="134"/>
  <c r="AJ95" i="134"/>
  <c r="O95" i="134"/>
  <c r="AS95" i="134"/>
  <c r="X95" i="134"/>
  <c r="BC95" i="134"/>
  <c r="AG95" i="134"/>
  <c r="L95" i="134"/>
  <c r="AQ95" i="134"/>
  <c r="U95" i="134"/>
  <c r="AN88" i="134"/>
  <c r="X88" i="134"/>
  <c r="H88" i="134"/>
  <c r="AO88" i="134"/>
  <c r="Y88" i="134"/>
  <c r="I88" i="134"/>
  <c r="AL88" i="134"/>
  <c r="F88" i="134"/>
  <c r="AA88" i="134"/>
  <c r="AP88" i="134"/>
  <c r="J88" i="134"/>
  <c r="W88" i="134"/>
  <c r="AZ92" i="134"/>
  <c r="AJ92" i="134"/>
  <c r="T92" i="134"/>
  <c r="BA92" i="134"/>
  <c r="AE92" i="134"/>
  <c r="J92" i="134"/>
  <c r="AO92" i="134"/>
  <c r="S92" i="134"/>
  <c r="AX92" i="134"/>
  <c r="AC92" i="134"/>
  <c r="BB92" i="134"/>
  <c r="AG92" i="134"/>
  <c r="K92" i="134"/>
  <c r="AX96" i="134"/>
  <c r="AH96" i="134"/>
  <c r="BC96" i="134"/>
  <c r="AM96" i="134"/>
  <c r="W96" i="134"/>
  <c r="BA96" i="134"/>
  <c r="V96" i="134"/>
  <c r="AR96" i="134"/>
  <c r="P96" i="134"/>
  <c r="AG96" i="134"/>
  <c r="BD96" i="134"/>
  <c r="X96" i="134"/>
  <c r="AJ85" i="134"/>
  <c r="T85" i="134"/>
  <c r="D85" i="134"/>
  <c r="AG85" i="134"/>
  <c r="K85" i="134"/>
  <c r="AK85" i="134"/>
  <c r="O85" i="134"/>
  <c r="AT85" i="134"/>
  <c r="Y85" i="134"/>
  <c r="C85" i="134"/>
  <c r="AM85" i="134"/>
  <c r="R85" i="134"/>
  <c r="AW89" i="134"/>
  <c r="AG89" i="134"/>
  <c r="Q89" i="134"/>
  <c r="AV89" i="134"/>
  <c r="AF89" i="134"/>
  <c r="P89" i="134"/>
  <c r="AX89" i="134"/>
  <c r="AH89" i="134"/>
  <c r="R89" i="134"/>
  <c r="AY89" i="134"/>
  <c r="AE89" i="134"/>
  <c r="K89" i="134"/>
  <c r="W89" i="134"/>
  <c r="AT93" i="134"/>
  <c r="AD93" i="134"/>
  <c r="N93" i="134"/>
  <c r="AS93" i="134"/>
  <c r="X93" i="134"/>
  <c r="AW93" i="134"/>
  <c r="AB93" i="134"/>
  <c r="BG93" i="134"/>
  <c r="AK93" i="134"/>
  <c r="P93" i="134"/>
  <c r="AU93" i="134"/>
  <c r="Y93" i="134"/>
  <c r="BH97" i="134"/>
  <c r="AR97" i="134"/>
  <c r="AB97" i="134"/>
  <c r="BK97" i="134"/>
  <c r="BK98" i="134" s="1"/>
  <c r="BK33" i="134" s="1"/>
  <c r="AU97" i="134"/>
  <c r="AE97" i="134"/>
  <c r="BA97" i="134"/>
  <c r="AK97" i="134"/>
  <c r="U97" i="134"/>
  <c r="AD97" i="134"/>
  <c r="Z97" i="134"/>
  <c r="W97" i="134"/>
  <c r="V97" i="134"/>
  <c r="AX86" i="134"/>
  <c r="AH86" i="134"/>
  <c r="R86" i="134"/>
  <c r="AZ86" i="134"/>
  <c r="AE86" i="134"/>
  <c r="I86" i="134"/>
  <c r="AN86" i="134"/>
  <c r="S86" i="134"/>
  <c r="AG86" i="134"/>
  <c r="L86" i="134"/>
  <c r="AK86" i="134"/>
  <c r="P86" i="134"/>
  <c r="L88" i="134"/>
  <c r="AT88" i="134"/>
  <c r="R88" i="134"/>
  <c r="X92" i="134"/>
  <c r="AT92" i="134"/>
  <c r="M92" i="134"/>
  <c r="AL96" i="134"/>
  <c r="BI96" i="134"/>
  <c r="AO96" i="134"/>
  <c r="AL85" i="134"/>
  <c r="AY85" i="134"/>
  <c r="AS85" i="134"/>
  <c r="U89" i="134"/>
  <c r="BB89" i="134"/>
  <c r="V89" i="134"/>
  <c r="AU89" i="134"/>
  <c r="BC89" i="134"/>
  <c r="AH93" i="134"/>
  <c r="AY93" i="134"/>
  <c r="BC93" i="134"/>
  <c r="L93" i="134"/>
  <c r="U93" i="134"/>
  <c r="AE93" i="134"/>
  <c r="AV97" i="134"/>
  <c r="P97" i="134"/>
  <c r="AI97" i="134"/>
  <c r="AO97" i="134"/>
  <c r="AT97" i="134"/>
  <c r="AL97" i="134"/>
  <c r="AD86" i="134"/>
  <c r="J86" i="134"/>
  <c r="AJ86" i="134"/>
  <c r="D86" i="134"/>
  <c r="AC86" i="134"/>
  <c r="C86" i="134"/>
  <c r="AM86" i="134"/>
  <c r="G86" i="134"/>
  <c r="AA86" i="134"/>
  <c r="BA90" i="134"/>
  <c r="AK90" i="134"/>
  <c r="AP90" i="134"/>
  <c r="W90" i="134"/>
  <c r="G90" i="134"/>
  <c r="AN90" i="134"/>
  <c r="V90" i="134"/>
  <c r="BC90" i="134"/>
  <c r="AH90" i="134"/>
  <c r="Q90" i="134"/>
  <c r="AV90" i="134"/>
  <c r="AB90" i="134"/>
  <c r="L90" i="134"/>
  <c r="AZ94" i="134"/>
  <c r="AJ94" i="134"/>
  <c r="T94" i="134"/>
  <c r="BB94" i="134"/>
  <c r="AG94" i="134"/>
  <c r="K94" i="134"/>
  <c r="AP94" i="134"/>
  <c r="U94" i="134"/>
  <c r="AT94" i="134"/>
  <c r="Y94" i="134"/>
  <c r="AX94" i="134"/>
  <c r="AC94" i="134"/>
  <c r="AS88" i="134"/>
  <c r="N88" i="134"/>
  <c r="AE88" i="134"/>
  <c r="BF92" i="134"/>
  <c r="Y92" i="134"/>
  <c r="AL92" i="134"/>
  <c r="BG96" i="134"/>
  <c r="AC96" i="134"/>
  <c r="N96" i="134"/>
  <c r="AN85" i="134"/>
  <c r="Q85" i="134"/>
  <c r="AD85" i="134"/>
  <c r="W85" i="134"/>
  <c r="AZ89" i="134"/>
  <c r="AP89" i="134"/>
  <c r="J89" i="134"/>
  <c r="AQ89" i="134"/>
  <c r="AM89" i="134"/>
  <c r="BB93" i="134"/>
  <c r="V93" i="134"/>
  <c r="AI93" i="134"/>
  <c r="AM93" i="134"/>
  <c r="AV93" i="134"/>
  <c r="BE93" i="134"/>
  <c r="O93" i="134"/>
  <c r="AJ97" i="134"/>
  <c r="BC97" i="134"/>
  <c r="BI97" i="134"/>
  <c r="AC97" i="134"/>
  <c r="BF97" i="134"/>
  <c r="AX97" i="134"/>
  <c r="AT86" i="134"/>
  <c r="Z86" i="134"/>
  <c r="F86" i="134"/>
  <c r="Y86" i="134"/>
  <c r="AY86" i="134"/>
  <c r="X86" i="134"/>
  <c r="AB86" i="134"/>
  <c r="AV86" i="134"/>
  <c r="U86" i="134"/>
  <c r="AW90" i="134"/>
  <c r="AG90" i="134"/>
  <c r="AJ90" i="134"/>
  <c r="S90" i="134"/>
  <c r="BD90" i="134"/>
  <c r="AI90" i="134"/>
  <c r="R90" i="134"/>
  <c r="AX90" i="134"/>
  <c r="AC90" i="134"/>
  <c r="M90" i="134"/>
  <c r="AQ90" i="134"/>
  <c r="X90" i="134"/>
  <c r="H90" i="134"/>
  <c r="AV94" i="134"/>
  <c r="AF94" i="134"/>
  <c r="P94" i="134"/>
  <c r="AW94" i="134"/>
  <c r="AA94" i="134"/>
  <c r="BF94" i="134"/>
  <c r="AK94" i="134"/>
  <c r="O94" i="134"/>
  <c r="AO94" i="134"/>
  <c r="S94" i="134"/>
  <c r="AS94" i="134"/>
  <c r="W94" i="134"/>
  <c r="AR88" i="134"/>
  <c r="AC88" i="134"/>
  <c r="AI88" i="134"/>
  <c r="BD92" i="134"/>
  <c r="AK92" i="134"/>
  <c r="BC92" i="134"/>
  <c r="Q92" i="134"/>
  <c r="AQ96" i="134"/>
  <c r="AZ96" i="134"/>
  <c r="AF96" i="134"/>
  <c r="X85" i="134"/>
  <c r="AP85" i="134"/>
  <c r="I85" i="134"/>
  <c r="B85" i="134"/>
  <c r="BA89" i="134"/>
  <c r="AJ89" i="134"/>
  <c r="AL89" i="134"/>
  <c r="F89" i="134"/>
  <c r="AA89" i="134"/>
  <c r="AX93" i="134"/>
  <c r="R93" i="134"/>
  <c r="AC93" i="134"/>
  <c r="AG93" i="134"/>
  <c r="AQ93" i="134"/>
  <c r="AZ93" i="134"/>
  <c r="AF97" i="134"/>
  <c r="AY97" i="134"/>
  <c r="BE97" i="134"/>
  <c r="Y97" i="134"/>
  <c r="AP97" i="134"/>
  <c r="AH97" i="134"/>
  <c r="AP86" i="134"/>
  <c r="V86" i="134"/>
  <c r="AU86" i="134"/>
  <c r="T86" i="134"/>
  <c r="AS86" i="134"/>
  <c r="M86" i="134"/>
  <c r="AW86" i="134"/>
  <c r="W86" i="134"/>
  <c r="AQ86" i="134"/>
  <c r="K86" i="134"/>
  <c r="AS90" i="134"/>
  <c r="AZ90" i="134"/>
  <c r="AE90" i="134"/>
  <c r="O90" i="134"/>
  <c r="AY90" i="134"/>
  <c r="AD90" i="134"/>
  <c r="N90" i="134"/>
  <c r="AR90" i="134"/>
  <c r="Y90" i="134"/>
  <c r="I90" i="134"/>
  <c r="AL90" i="134"/>
  <c r="T90" i="134"/>
  <c r="BH94" i="134"/>
  <c r="AR94" i="134"/>
  <c r="AB94" i="134"/>
  <c r="L94" i="134"/>
  <c r="AQ94" i="134"/>
  <c r="V94" i="134"/>
  <c r="BA94" i="134"/>
  <c r="AE94" i="134"/>
  <c r="BE94" i="134"/>
  <c r="AI94" i="134"/>
  <c r="N94" i="134"/>
  <c r="AM94" i="134"/>
  <c r="R94" i="134"/>
  <c r="AB88" i="134"/>
  <c r="M88" i="134"/>
  <c r="AX88" i="134"/>
  <c r="AN92" i="134"/>
  <c r="O92" i="134"/>
  <c r="AH92" i="134"/>
  <c r="BB96" i="134"/>
  <c r="AA96" i="134"/>
  <c r="U96" i="134"/>
  <c r="H85" i="134"/>
  <c r="U85" i="134"/>
  <c r="AK89" i="134"/>
  <c r="T89" i="134"/>
  <c r="Z89" i="134"/>
  <c r="S89" i="134"/>
  <c r="AL93" i="134"/>
  <c r="BD93" i="134"/>
  <c r="M93" i="134"/>
  <c r="Q93" i="134"/>
  <c r="AA93" i="134"/>
  <c r="AJ93" i="134"/>
  <c r="AZ97" i="134"/>
  <c r="T97" i="134"/>
  <c r="AM97" i="134"/>
  <c r="AS97" i="134"/>
  <c r="BJ97" i="134"/>
  <c r="BB97" i="134"/>
  <c r="AL86" i="134"/>
  <c r="N86" i="134"/>
  <c r="AO86" i="134"/>
  <c r="O86" i="134"/>
  <c r="AI86" i="134"/>
  <c r="H86" i="134"/>
  <c r="AR86" i="134"/>
  <c r="Q86" i="134"/>
  <c r="AF86" i="134"/>
  <c r="E86" i="134"/>
  <c r="AO90" i="134"/>
  <c r="AU90" i="134"/>
  <c r="AA90" i="134"/>
  <c r="K90" i="134"/>
  <c r="AT90" i="134"/>
  <c r="Z90" i="134"/>
  <c r="J90" i="134"/>
  <c r="AM90" i="134"/>
  <c r="U90" i="134"/>
  <c r="BB90" i="134"/>
  <c r="AF90" i="134"/>
  <c r="P90" i="134"/>
  <c r="BD94" i="134"/>
  <c r="AN94" i="134"/>
  <c r="X94" i="134"/>
  <c r="BG94" i="134"/>
  <c r="AL94" i="134"/>
  <c r="Q94" i="134"/>
  <c r="AU94" i="134"/>
  <c r="Z94" i="134"/>
  <c r="AY94" i="134"/>
  <c r="AD94" i="134"/>
  <c r="BC94" i="134"/>
  <c r="AH94" i="134"/>
  <c r="M94" i="134"/>
  <c r="X90" i="143"/>
  <c r="AZ92" i="143"/>
  <c r="AJ92" i="143"/>
  <c r="T92" i="143"/>
  <c r="BC92" i="143"/>
  <c r="AH92" i="143"/>
  <c r="M92" i="143"/>
  <c r="AL92" i="143"/>
  <c r="Q92" i="143"/>
  <c r="AU92" i="143"/>
  <c r="Z92" i="143"/>
  <c r="AO92" i="143"/>
  <c r="N92" i="143"/>
  <c r="I92" i="143"/>
  <c r="BJ96" i="143"/>
  <c r="BI96" i="143"/>
  <c r="AP96" i="143"/>
  <c r="Z96" i="143"/>
  <c r="BH96" i="143"/>
  <c r="AO96" i="143"/>
  <c r="Y96" i="143"/>
  <c r="BE96" i="143"/>
  <c r="AM96" i="143"/>
  <c r="W96" i="143"/>
  <c r="AJ96" i="143"/>
  <c r="P96" i="143"/>
  <c r="AQ85" i="143"/>
  <c r="AA85" i="143"/>
  <c r="K85" i="143"/>
  <c r="AL85" i="143"/>
  <c r="V85" i="143"/>
  <c r="F85" i="143"/>
  <c r="AW85" i="143"/>
  <c r="AG85" i="143"/>
  <c r="Q85" i="143"/>
  <c r="AN85" i="143"/>
  <c r="AV92" i="143"/>
  <c r="AF92" i="143"/>
  <c r="P92" i="143"/>
  <c r="AX92" i="143"/>
  <c r="AC92" i="143"/>
  <c r="BB92" i="143"/>
  <c r="AG92" i="143"/>
  <c r="K92" i="143"/>
  <c r="AR92" i="143"/>
  <c r="AB92" i="143"/>
  <c r="L92" i="143"/>
  <c r="AS92" i="143"/>
  <c r="W92" i="143"/>
  <c r="AW92" i="143"/>
  <c r="AA92" i="143"/>
  <c r="BF92" i="143"/>
  <c r="AK92" i="143"/>
  <c r="BD92" i="143"/>
  <c r="AN92" i="143"/>
  <c r="X92" i="143"/>
  <c r="AM92" i="143"/>
  <c r="R92" i="143"/>
  <c r="AQ92" i="143"/>
  <c r="V92" i="143"/>
  <c r="BA92" i="143"/>
  <c r="AE92" i="143"/>
  <c r="J92" i="143"/>
  <c r="AI92" i="143"/>
  <c r="Y92" i="143"/>
  <c r="AD92" i="143"/>
  <c r="AX96" i="143"/>
  <c r="AT96" i="143"/>
  <c r="AD96" i="143"/>
  <c r="N96" i="143"/>
  <c r="AS96" i="143"/>
  <c r="AC96" i="143"/>
  <c r="M96" i="143"/>
  <c r="AQ96" i="143"/>
  <c r="AA96" i="143"/>
  <c r="BA96" i="143"/>
  <c r="AF96" i="143"/>
  <c r="X96" i="143"/>
  <c r="BG96" i="143"/>
  <c r="AU85" i="143"/>
  <c r="AE85" i="143"/>
  <c r="O85" i="143"/>
  <c r="AP85" i="143"/>
  <c r="Z85" i="143"/>
  <c r="J85" i="143"/>
  <c r="AK85" i="143"/>
  <c r="U85" i="143"/>
  <c r="E85" i="143"/>
  <c r="D85" i="143"/>
  <c r="L85" i="143"/>
  <c r="P85" i="143"/>
  <c r="AU89" i="143"/>
  <c r="AE89" i="143"/>
  <c r="O89" i="143"/>
  <c r="AT89" i="143"/>
  <c r="Y89" i="143"/>
  <c r="AX89" i="143"/>
  <c r="AC89" i="143"/>
  <c r="H89" i="143"/>
  <c r="AR89" i="143"/>
  <c r="V89" i="143"/>
  <c r="AK89" i="143"/>
  <c r="BF93" i="143"/>
  <c r="AP93" i="143"/>
  <c r="Z93" i="143"/>
  <c r="J93" i="143"/>
  <c r="AQ93" i="143"/>
  <c r="U93" i="143"/>
  <c r="BE93" i="143"/>
  <c r="AJ93" i="143"/>
  <c r="O93" i="143"/>
  <c r="AS93" i="143"/>
  <c r="X93" i="143"/>
  <c r="AG93" i="143"/>
  <c r="AB93" i="143"/>
  <c r="W93" i="143"/>
  <c r="AK86" i="143"/>
  <c r="U86" i="143"/>
  <c r="E86" i="143"/>
  <c r="AZ86" i="143"/>
  <c r="AJ86" i="143"/>
  <c r="T86" i="143"/>
  <c r="D86" i="143"/>
  <c r="AU86" i="143"/>
  <c r="AE86" i="143"/>
  <c r="O86" i="143"/>
  <c r="AX86" i="143"/>
  <c r="AP86" i="143"/>
  <c r="AT86" i="143"/>
  <c r="BA90" i="143"/>
  <c r="AK90" i="143"/>
  <c r="U90" i="143"/>
  <c r="AM90" i="143"/>
  <c r="R90" i="143"/>
  <c r="BB90" i="143"/>
  <c r="AF90" i="143"/>
  <c r="K90" i="143"/>
  <c r="AJ90" i="143"/>
  <c r="O90" i="143"/>
  <c r="N90" i="143"/>
  <c r="AT90" i="143"/>
  <c r="AZ94" i="143"/>
  <c r="AJ94" i="143"/>
  <c r="O92" i="143"/>
  <c r="AT92" i="143"/>
  <c r="BB96" i="143"/>
  <c r="AH96" i="143"/>
  <c r="AW96" i="143"/>
  <c r="Q96" i="143"/>
  <c r="AE96" i="143"/>
  <c r="AV96" i="143"/>
  <c r="AN96" i="143"/>
  <c r="AY85" i="143"/>
  <c r="S85" i="143"/>
  <c r="AD85" i="143"/>
  <c r="AC85" i="143"/>
  <c r="X85" i="143"/>
  <c r="AJ85" i="143"/>
  <c r="AB85" i="143"/>
  <c r="AM89" i="143"/>
  <c r="S89" i="143"/>
  <c r="AO89" i="143"/>
  <c r="N89" i="143"/>
  <c r="AH89" i="143"/>
  <c r="AG89" i="143"/>
  <c r="F89" i="143"/>
  <c r="BB93" i="143"/>
  <c r="AH93" i="143"/>
  <c r="N93" i="143"/>
  <c r="AK93" i="143"/>
  <c r="K93" i="143"/>
  <c r="AO93" i="143"/>
  <c r="AI93" i="143"/>
  <c r="BC93" i="143"/>
  <c r="AM93" i="143"/>
  <c r="AS86" i="143"/>
  <c r="Y86" i="143"/>
  <c r="AR86" i="143"/>
  <c r="X86" i="143"/>
  <c r="AM86" i="143"/>
  <c r="S86" i="143"/>
  <c r="AH86" i="143"/>
  <c r="J86" i="143"/>
  <c r="N86" i="143"/>
  <c r="AG90" i="143"/>
  <c r="M90" i="143"/>
  <c r="AX90" i="143"/>
  <c r="W90" i="143"/>
  <c r="AV90" i="143"/>
  <c r="V90" i="143"/>
  <c r="AP90" i="143"/>
  <c r="J90" i="143"/>
  <c r="AD90" i="143"/>
  <c r="S90" i="143"/>
  <c r="BD94" i="143"/>
  <c r="AF94" i="143"/>
  <c r="P94" i="143"/>
  <c r="AY94" i="143"/>
  <c r="AD94" i="143"/>
  <c r="BC94" i="143"/>
  <c r="AH94" i="143"/>
  <c r="M94" i="143"/>
  <c r="AQ94" i="143"/>
  <c r="V94" i="143"/>
  <c r="Z94" i="143"/>
  <c r="BA94" i="143"/>
  <c r="AK94" i="143"/>
  <c r="AQ87" i="143"/>
  <c r="AA87" i="143"/>
  <c r="K87" i="143"/>
  <c r="AT87" i="143"/>
  <c r="AD87" i="143"/>
  <c r="N87" i="143"/>
  <c r="BA87" i="143"/>
  <c r="AK87" i="143"/>
  <c r="U87" i="143"/>
  <c r="E87" i="143"/>
  <c r="D87" i="143"/>
  <c r="P87" i="143"/>
  <c r="L87" i="143"/>
  <c r="AR87" i="143"/>
  <c r="AT91" i="143"/>
  <c r="AD91" i="143"/>
  <c r="N91" i="143"/>
  <c r="AU91" i="143"/>
  <c r="Y91" i="143"/>
  <c r="AN91" i="143"/>
  <c r="S91" i="143"/>
  <c r="BC91" i="143"/>
  <c r="AG91" i="143"/>
  <c r="L91" i="143"/>
  <c r="U91" i="143"/>
  <c r="AK91" i="143"/>
  <c r="S92" i="143"/>
  <c r="BD96" i="143"/>
  <c r="V96" i="143"/>
  <c r="AK96" i="143"/>
  <c r="AZ96" i="143"/>
  <c r="S96" i="143"/>
  <c r="AR96" i="143"/>
  <c r="AM85" i="143"/>
  <c r="G85" i="143"/>
  <c r="AX85" i="143"/>
  <c r="R85" i="143"/>
  <c r="Y85" i="143"/>
  <c r="H85" i="143"/>
  <c r="T85" i="143"/>
  <c r="BC89" i="143"/>
  <c r="AI89" i="143"/>
  <c r="K89" i="143"/>
  <c r="AJ89" i="143"/>
  <c r="I89" i="143"/>
  <c r="X89" i="143"/>
  <c r="BB89" i="143"/>
  <c r="AB89" i="143"/>
  <c r="P89" i="143"/>
  <c r="BA89" i="143"/>
  <c r="AX93" i="143"/>
  <c r="AD93" i="143"/>
  <c r="BG93" i="143"/>
  <c r="AF93" i="143"/>
  <c r="AE93" i="143"/>
  <c r="BD93" i="143"/>
  <c r="AC93" i="143"/>
  <c r="L93" i="143"/>
  <c r="Q93" i="143"/>
  <c r="AO86" i="143"/>
  <c r="Q86" i="143"/>
  <c r="AN86" i="143"/>
  <c r="P86" i="143"/>
  <c r="AI86" i="143"/>
  <c r="K86" i="143"/>
  <c r="AL86" i="143"/>
  <c r="R86" i="143"/>
  <c r="AW90" i="143"/>
  <c r="AC90" i="143"/>
  <c r="I90" i="143"/>
  <c r="AR90" i="143"/>
  <c r="L90" i="143"/>
  <c r="AQ90" i="143"/>
  <c r="P90" i="143"/>
  <c r="AE90" i="143"/>
  <c r="BD90" i="143"/>
  <c r="H90" i="143"/>
  <c r="AV94" i="143"/>
  <c r="AB94" i="143"/>
  <c r="L94" i="143"/>
  <c r="AT94" i="143"/>
  <c r="Y94" i="143"/>
  <c r="AX94" i="143"/>
  <c r="AC94" i="143"/>
  <c r="BG94" i="143"/>
  <c r="AL94" i="143"/>
  <c r="Q94" i="143"/>
  <c r="AE94" i="143"/>
  <c r="O94" i="143"/>
  <c r="AM87" i="143"/>
  <c r="W87" i="143"/>
  <c r="G87" i="143"/>
  <c r="AP87" i="143"/>
  <c r="Z87" i="143"/>
  <c r="J87" i="143"/>
  <c r="AW87" i="143"/>
  <c r="AG87" i="143"/>
  <c r="Q87" i="143"/>
  <c r="AZ87" i="143"/>
  <c r="AN87" i="143"/>
  <c r="AB87" i="143"/>
  <c r="AP91" i="143"/>
  <c r="Z91" i="143"/>
  <c r="J91" i="143"/>
  <c r="AO91" i="143"/>
  <c r="T91" i="143"/>
  <c r="BD91" i="143"/>
  <c r="AI91" i="143"/>
  <c r="M91" i="143"/>
  <c r="AW91" i="143"/>
  <c r="AB91" i="143"/>
  <c r="AV91" i="143"/>
  <c r="BA91" i="143"/>
  <c r="AP92" i="143"/>
  <c r="BE92" i="143"/>
  <c r="AY96" i="143"/>
  <c r="R96" i="143"/>
  <c r="AG96" i="143"/>
  <c r="AU96" i="143"/>
  <c r="O96" i="143"/>
  <c r="AB96" i="143"/>
  <c r="AI85" i="143"/>
  <c r="C85" i="143"/>
  <c r="AT85" i="143"/>
  <c r="N85" i="143"/>
  <c r="AS85" i="143"/>
  <c r="M85" i="143"/>
  <c r="AV85" i="143"/>
  <c r="AY89" i="143"/>
  <c r="AA89" i="143"/>
  <c r="G89" i="143"/>
  <c r="AD89" i="143"/>
  <c r="AS89" i="143"/>
  <c r="R89" i="143"/>
  <c r="AW89" i="143"/>
  <c r="Q89" i="143"/>
  <c r="AP89" i="143"/>
  <c r="AV89" i="143"/>
  <c r="AF89" i="143"/>
  <c r="AT93" i="143"/>
  <c r="V93" i="143"/>
  <c r="BA93" i="143"/>
  <c r="AA93" i="143"/>
  <c r="AZ93" i="143"/>
  <c r="Y93" i="143"/>
  <c r="AY93" i="143"/>
  <c r="S93" i="143"/>
  <c r="AG86" i="143"/>
  <c r="M86" i="143"/>
  <c r="AF86" i="143"/>
  <c r="L86" i="143"/>
  <c r="AY86" i="143"/>
  <c r="AA86" i="143"/>
  <c r="G86" i="143"/>
  <c r="V86" i="143"/>
  <c r="AS90" i="143"/>
  <c r="Y90" i="143"/>
  <c r="AH90" i="143"/>
  <c r="G90" i="143"/>
  <c r="AL90" i="143"/>
  <c r="AZ90" i="143"/>
  <c r="Z90" i="143"/>
  <c r="AI90" i="143"/>
  <c r="AR94" i="143"/>
  <c r="X94" i="143"/>
  <c r="AO94" i="143"/>
  <c r="S94" i="143"/>
  <c r="AS94" i="143"/>
  <c r="W94" i="143"/>
  <c r="BB94" i="143"/>
  <c r="AG94" i="143"/>
  <c r="K94" i="143"/>
  <c r="AP94" i="143"/>
  <c r="AY87" i="143"/>
  <c r="AI87" i="143"/>
  <c r="S87" i="143"/>
  <c r="AL87" i="143"/>
  <c r="V87" i="143"/>
  <c r="F87" i="143"/>
  <c r="AS87" i="143"/>
  <c r="AC87" i="143"/>
  <c r="M87" i="143"/>
  <c r="AJ87" i="143"/>
  <c r="AV87" i="143"/>
  <c r="X87" i="143"/>
  <c r="BB91" i="143"/>
  <c r="AL91" i="143"/>
  <c r="V91" i="143"/>
  <c r="BE91" i="143"/>
  <c r="AJ91" i="143"/>
  <c r="O91" i="143"/>
  <c r="AY91" i="143"/>
  <c r="AC91" i="143"/>
  <c r="H91" i="143"/>
  <c r="AR91" i="143"/>
  <c r="W91" i="143"/>
  <c r="AA91" i="143"/>
  <c r="AF91" i="143"/>
  <c r="P91" i="143"/>
  <c r="U92" i="143"/>
  <c r="AY92" i="143"/>
  <c r="BF96" i="143"/>
  <c r="AL96" i="143"/>
  <c r="BC96" i="143"/>
  <c r="U96" i="143"/>
  <c r="AI96" i="143"/>
  <c r="T96" i="143"/>
  <c r="W85" i="143"/>
  <c r="AH85" i="143"/>
  <c r="B85" i="143"/>
  <c r="AO85" i="143"/>
  <c r="I85" i="143"/>
  <c r="AR85" i="143"/>
  <c r="AF85" i="143"/>
  <c r="AQ89" i="143"/>
  <c r="W89" i="143"/>
  <c r="AZ89" i="143"/>
  <c r="T89" i="143"/>
  <c r="AN89" i="143"/>
  <c r="M89" i="143"/>
  <c r="AL89" i="143"/>
  <c r="L89" i="143"/>
  <c r="U89" i="143"/>
  <c r="Z89" i="143"/>
  <c r="J89" i="143"/>
  <c r="AL93" i="143"/>
  <c r="R93" i="143"/>
  <c r="AV93" i="143"/>
  <c r="P93" i="143"/>
  <c r="AU93" i="143"/>
  <c r="T93" i="143"/>
  <c r="AN93" i="143"/>
  <c r="M93" i="143"/>
  <c r="AW93" i="143"/>
  <c r="AR93" i="143"/>
  <c r="AW86" i="143"/>
  <c r="AC86" i="143"/>
  <c r="I86" i="143"/>
  <c r="AV86" i="143"/>
  <c r="AB86" i="143"/>
  <c r="H86" i="143"/>
  <c r="AQ86" i="143"/>
  <c r="W86" i="143"/>
  <c r="C86" i="143"/>
  <c r="F86" i="143"/>
  <c r="Z86" i="143"/>
  <c r="AD86" i="143"/>
  <c r="AO90" i="143"/>
  <c r="Q90" i="143"/>
  <c r="BC90" i="143"/>
  <c r="AB90" i="143"/>
  <c r="AA90" i="143"/>
  <c r="AU90" i="143"/>
  <c r="T90" i="143"/>
  <c r="AY90" i="143"/>
  <c r="AN90" i="143"/>
  <c r="BH94" i="143"/>
  <c r="AN94" i="143"/>
  <c r="T94" i="143"/>
  <c r="BE94" i="143"/>
  <c r="AI94" i="143"/>
  <c r="N94" i="143"/>
  <c r="AM94" i="143"/>
  <c r="R94" i="143"/>
  <c r="AW94" i="143"/>
  <c r="AA94" i="143"/>
  <c r="AU94" i="143"/>
  <c r="U94" i="143"/>
  <c r="BF94" i="143"/>
  <c r="AU87" i="143"/>
  <c r="AE87" i="143"/>
  <c r="O87" i="143"/>
  <c r="AX87" i="143"/>
  <c r="AH87" i="143"/>
  <c r="R87" i="143"/>
  <c r="AO87" i="143"/>
  <c r="Y87" i="143"/>
  <c r="I87" i="143"/>
  <c r="T87" i="143"/>
  <c r="AF87" i="143"/>
  <c r="H87" i="143"/>
  <c r="AX91" i="143"/>
  <c r="AH91" i="143"/>
  <c r="R91" i="143"/>
  <c r="AZ91" i="143"/>
  <c r="AE91" i="143"/>
  <c r="I91" i="143"/>
  <c r="AS91" i="143"/>
  <c r="X91" i="143"/>
  <c r="AM91" i="143"/>
  <c r="Q91" i="143"/>
  <c r="AQ91" i="143"/>
  <c r="K91" i="143"/>
  <c r="AR88" i="130"/>
  <c r="AB88" i="130"/>
  <c r="L88" i="130"/>
  <c r="AO88" i="130"/>
  <c r="Y88" i="130"/>
  <c r="I88" i="130"/>
  <c r="AL88" i="130"/>
  <c r="F88" i="130"/>
  <c r="AA88" i="130"/>
  <c r="AP88" i="130"/>
  <c r="J88" i="130"/>
  <c r="W88" i="130"/>
  <c r="BB92" i="130"/>
  <c r="AL92" i="130"/>
  <c r="V92" i="130"/>
  <c r="BA92" i="130"/>
  <c r="AF92" i="130"/>
  <c r="K92" i="130"/>
  <c r="AO92" i="130"/>
  <c r="T92" i="130"/>
  <c r="AW92" i="130"/>
  <c r="AB92" i="130"/>
  <c r="AY92" i="130"/>
  <c r="AN92" i="130"/>
  <c r="M92" i="130"/>
  <c r="AW96" i="130"/>
  <c r="AG96" i="130"/>
  <c r="Q96" i="130"/>
  <c r="AX96" i="130"/>
  <c r="AB96" i="130"/>
  <c r="BB96" i="130"/>
  <c r="AF96" i="130"/>
  <c r="BF96" i="130"/>
  <c r="AJ96" i="130"/>
  <c r="O96" i="130"/>
  <c r="AT96" i="130"/>
  <c r="X96" i="130"/>
  <c r="AJ85" i="130"/>
  <c r="T85" i="130"/>
  <c r="D85" i="130"/>
  <c r="AH85" i="130"/>
  <c r="M85" i="130"/>
  <c r="AQ85" i="130"/>
  <c r="V85" i="130"/>
  <c r="AU85" i="130"/>
  <c r="Z85" i="130"/>
  <c r="E85" i="130"/>
  <c r="AI85" i="130"/>
  <c r="N85" i="130"/>
  <c r="AS89" i="130"/>
  <c r="AC89" i="130"/>
  <c r="M89" i="130"/>
  <c r="AX89" i="130"/>
  <c r="AH89" i="130"/>
  <c r="R89" i="130"/>
  <c r="AY89" i="130"/>
  <c r="S89" i="130"/>
  <c r="AF89" i="130"/>
  <c r="BC89" i="130"/>
  <c r="W89" i="130"/>
  <c r="AR89" i="130"/>
  <c r="L89" i="130"/>
  <c r="AR93" i="130"/>
  <c r="AB93" i="130"/>
  <c r="L93" i="130"/>
  <c r="AO93" i="130"/>
  <c r="S93" i="130"/>
  <c r="AS93" i="130"/>
  <c r="W93" i="130"/>
  <c r="BA93" i="130"/>
  <c r="AE93" i="130"/>
  <c r="J93" i="130"/>
  <c r="AL93" i="130"/>
  <c r="K93" i="130"/>
  <c r="AT86" i="130"/>
  <c r="AD86" i="130"/>
  <c r="N86" i="130"/>
  <c r="AQ86" i="130"/>
  <c r="U86" i="130"/>
  <c r="AE86" i="130"/>
  <c r="I86" i="130"/>
  <c r="AN86" i="130"/>
  <c r="S86" i="130"/>
  <c r="AZ86" i="130"/>
  <c r="AB86" i="130"/>
  <c r="G86" i="130"/>
  <c r="BC90" i="130"/>
  <c r="AM90" i="130"/>
  <c r="W90" i="130"/>
  <c r="G90" i="130"/>
  <c r="AR90" i="130"/>
  <c r="AB90" i="130"/>
  <c r="L90" i="130"/>
  <c r="AG90" i="130"/>
  <c r="AD90" i="130"/>
  <c r="BA90" i="130"/>
  <c r="U90" i="130"/>
  <c r="AH90" i="130"/>
  <c r="AX94" i="130"/>
  <c r="AH94" i="130"/>
  <c r="R94" i="130"/>
  <c r="AW94" i="130"/>
  <c r="AB94" i="130"/>
  <c r="BG94" i="130"/>
  <c r="AK94" i="130"/>
  <c r="P94" i="130"/>
  <c r="AU94" i="130"/>
  <c r="Y94" i="130"/>
  <c r="AN94" i="130"/>
  <c r="S94" i="130"/>
  <c r="AR91" i="130"/>
  <c r="AB91" i="130"/>
  <c r="AM91" i="130"/>
  <c r="T91" i="130"/>
  <c r="BB91" i="130"/>
  <c r="AT91" i="130"/>
  <c r="Y91" i="130"/>
  <c r="I91" i="130"/>
  <c r="N91" i="130"/>
  <c r="AA91" i="130"/>
  <c r="AK91" i="130"/>
  <c r="AQ91" i="130"/>
  <c r="BH95" i="130"/>
  <c r="AR95" i="130"/>
  <c r="AB95" i="130"/>
  <c r="L95" i="130"/>
  <c r="AP95" i="130"/>
  <c r="U95" i="130"/>
  <c r="AT95" i="130"/>
  <c r="Y95" i="130"/>
  <c r="BC95" i="130"/>
  <c r="AH95" i="130"/>
  <c r="M95" i="130"/>
  <c r="AQ95" i="130"/>
  <c r="V95" i="130"/>
  <c r="AN88" i="130"/>
  <c r="X88" i="130"/>
  <c r="H88" i="130"/>
  <c r="BA88" i="130"/>
  <c r="AK88" i="130"/>
  <c r="U88" i="130"/>
  <c r="E88" i="130"/>
  <c r="AD88" i="130"/>
  <c r="AY88" i="130"/>
  <c r="S88" i="130"/>
  <c r="AH88" i="130"/>
  <c r="AU88" i="130"/>
  <c r="O88" i="130"/>
  <c r="AX92" i="130"/>
  <c r="AH92" i="130"/>
  <c r="R92" i="130"/>
  <c r="AV92" i="130"/>
  <c r="AA92" i="130"/>
  <c r="BE92" i="130"/>
  <c r="AJ92" i="130"/>
  <c r="O92" i="130"/>
  <c r="AR92" i="130"/>
  <c r="W92" i="130"/>
  <c r="AC92" i="130"/>
  <c r="S92" i="130"/>
  <c r="BI96" i="130"/>
  <c r="AS96" i="130"/>
  <c r="AC96" i="130"/>
  <c r="M96" i="130"/>
  <c r="AR96" i="130"/>
  <c r="W96" i="130"/>
  <c r="AV96" i="130"/>
  <c r="AA96" i="130"/>
  <c r="AZ96" i="130"/>
  <c r="AE96" i="130"/>
  <c r="BJ96" i="130"/>
  <c r="AN96" i="130"/>
  <c r="S96" i="130"/>
  <c r="AV85" i="130"/>
  <c r="AF85" i="130"/>
  <c r="P85" i="130"/>
  <c r="AX85" i="130"/>
  <c r="AC85" i="130"/>
  <c r="G85" i="130"/>
  <c r="AL85" i="130"/>
  <c r="Q85" i="130"/>
  <c r="AP85" i="130"/>
  <c r="U85" i="130"/>
  <c r="AY85" i="130"/>
  <c r="AD85" i="130"/>
  <c r="I85" i="130"/>
  <c r="AO89" i="130"/>
  <c r="Y89" i="130"/>
  <c r="I89" i="130"/>
  <c r="AT89" i="130"/>
  <c r="AD89" i="130"/>
  <c r="N89" i="130"/>
  <c r="AQ89" i="130"/>
  <c r="K89" i="130"/>
  <c r="X89" i="130"/>
  <c r="AU89" i="130"/>
  <c r="O89" i="130"/>
  <c r="AJ89" i="130"/>
  <c r="BD93" i="130"/>
  <c r="AN93" i="130"/>
  <c r="X93" i="130"/>
  <c r="BE93" i="130"/>
  <c r="AI93" i="130"/>
  <c r="N93" i="130"/>
  <c r="AM93" i="130"/>
  <c r="R93" i="130"/>
  <c r="AU93" i="130"/>
  <c r="Z93" i="130"/>
  <c r="AQ93" i="130"/>
  <c r="Q93" i="130"/>
  <c r="AW93" i="130"/>
  <c r="AP86" i="130"/>
  <c r="Z86" i="130"/>
  <c r="J86" i="130"/>
  <c r="AK86" i="130"/>
  <c r="P86" i="130"/>
  <c r="AV86" i="130"/>
  <c r="Y86" i="130"/>
  <c r="D86" i="130"/>
  <c r="AI86" i="130"/>
  <c r="M86" i="130"/>
  <c r="AR86" i="130"/>
  <c r="W86" i="130"/>
  <c r="AY90" i="130"/>
  <c r="AI90" i="130"/>
  <c r="S90" i="130"/>
  <c r="BD90" i="130"/>
  <c r="AN90" i="130"/>
  <c r="X90" i="130"/>
  <c r="H90" i="130"/>
  <c r="Y90" i="130"/>
  <c r="BB90" i="130"/>
  <c r="V90" i="130"/>
  <c r="AS90" i="130"/>
  <c r="M90" i="130"/>
  <c r="Z90" i="130"/>
  <c r="AT94" i="130"/>
  <c r="AD94" i="130"/>
  <c r="N94" i="130"/>
  <c r="AR94" i="130"/>
  <c r="W94" i="130"/>
  <c r="BA94" i="130"/>
  <c r="AF94" i="130"/>
  <c r="K94" i="130"/>
  <c r="AO94" i="130"/>
  <c r="BD94" i="130"/>
  <c r="AI94" i="130"/>
  <c r="M94" i="130"/>
  <c r="T94" i="130"/>
  <c r="BD91" i="130"/>
  <c r="AN91" i="130"/>
  <c r="BC91" i="130"/>
  <c r="AH91" i="130"/>
  <c r="P91" i="130"/>
  <c r="AW91" i="130"/>
  <c r="AO91" i="130"/>
  <c r="U91" i="130"/>
  <c r="AP91" i="130"/>
  <c r="S91" i="130"/>
  <c r="Z91" i="130"/>
  <c r="AG91" i="130"/>
  <c r="BD95" i="130"/>
  <c r="AN95" i="130"/>
  <c r="X95" i="130"/>
  <c r="BF95" i="130"/>
  <c r="AK95" i="130"/>
  <c r="O95" i="130"/>
  <c r="AO95" i="130"/>
  <c r="S95" i="130"/>
  <c r="AX95" i="130"/>
  <c r="AC95" i="130"/>
  <c r="BG95" i="130"/>
  <c r="AL95" i="130"/>
  <c r="Q95" i="130"/>
  <c r="AZ88" i="130"/>
  <c r="AJ88" i="130"/>
  <c r="T88" i="130"/>
  <c r="AW88" i="130"/>
  <c r="AG88" i="130"/>
  <c r="Q88" i="130"/>
  <c r="BB88" i="130"/>
  <c r="V88" i="130"/>
  <c r="AQ88" i="130"/>
  <c r="K88" i="130"/>
  <c r="Z88" i="130"/>
  <c r="AM88" i="130"/>
  <c r="G88" i="130"/>
  <c r="AT92" i="130"/>
  <c r="AD92" i="130"/>
  <c r="N92" i="130"/>
  <c r="AQ92" i="130"/>
  <c r="U92" i="130"/>
  <c r="AZ92" i="130"/>
  <c r="AE92" i="130"/>
  <c r="I92" i="130"/>
  <c r="AM92" i="130"/>
  <c r="Q92" i="130"/>
  <c r="AS92" i="130"/>
  <c r="BD92" i="130"/>
  <c r="BE96" i="130"/>
  <c r="AO96" i="130"/>
  <c r="Y96" i="130"/>
  <c r="BH96" i="130"/>
  <c r="AM96" i="130"/>
  <c r="R96" i="130"/>
  <c r="AQ96" i="130"/>
  <c r="V96" i="130"/>
  <c r="AU96" i="130"/>
  <c r="Z96" i="130"/>
  <c r="BD96" i="130"/>
  <c r="AI96" i="130"/>
  <c r="N96" i="130"/>
  <c r="AR85" i="130"/>
  <c r="AB85" i="130"/>
  <c r="L85" i="130"/>
  <c r="AS85" i="130"/>
  <c r="W85" i="130"/>
  <c r="B85" i="130"/>
  <c r="AG85" i="130"/>
  <c r="K85" i="130"/>
  <c r="AK85" i="130"/>
  <c r="O85" i="130"/>
  <c r="AT85" i="130"/>
  <c r="Y85" i="130"/>
  <c r="C85" i="130"/>
  <c r="BA89" i="130"/>
  <c r="AK89" i="130"/>
  <c r="U89" i="130"/>
  <c r="AP89" i="130"/>
  <c r="Z89" i="130"/>
  <c r="J89" i="130"/>
  <c r="AI89" i="130"/>
  <c r="AV89" i="130"/>
  <c r="P89" i="130"/>
  <c r="AM89" i="130"/>
  <c r="G89" i="130"/>
  <c r="AB89" i="130"/>
  <c r="AZ93" i="130"/>
  <c r="AJ93" i="130"/>
  <c r="T93" i="130"/>
  <c r="AY93" i="130"/>
  <c r="AD93" i="130"/>
  <c r="BC93" i="130"/>
  <c r="AH93" i="130"/>
  <c r="M93" i="130"/>
  <c r="AP93" i="130"/>
  <c r="U93" i="130"/>
  <c r="V93" i="130"/>
  <c r="BB93" i="130"/>
  <c r="AA93" i="130"/>
  <c r="AW86" i="130"/>
  <c r="AL86" i="130"/>
  <c r="V86" i="130"/>
  <c r="F86" i="130"/>
  <c r="AF86" i="130"/>
  <c r="K86" i="130"/>
  <c r="AO86" i="130"/>
  <c r="T86" i="130"/>
  <c r="AC86" i="130"/>
  <c r="H86" i="130"/>
  <c r="AM86" i="130"/>
  <c r="Q86" i="130"/>
  <c r="AU90" i="130"/>
  <c r="AE90" i="130"/>
  <c r="O90" i="130"/>
  <c r="AZ90" i="130"/>
  <c r="AJ90" i="130"/>
  <c r="T90" i="130"/>
  <c r="AW90" i="130"/>
  <c r="Q90" i="130"/>
  <c r="AT90" i="130"/>
  <c r="N90" i="130"/>
  <c r="AK90" i="130"/>
  <c r="AX90" i="130"/>
  <c r="R90" i="130"/>
  <c r="BF94" i="130"/>
  <c r="AP94" i="130"/>
  <c r="Z94" i="130"/>
  <c r="BH94" i="130"/>
  <c r="AM94" i="130"/>
  <c r="Q94" i="130"/>
  <c r="AV94" i="130"/>
  <c r="AA94" i="130"/>
  <c r="BE94" i="130"/>
  <c r="AJ94" i="130"/>
  <c r="AY94" i="130"/>
  <c r="AC94" i="130"/>
  <c r="O94" i="130"/>
  <c r="AZ91" i="130"/>
  <c r="AJ91" i="130"/>
  <c r="AX91" i="130"/>
  <c r="AC91" i="130"/>
  <c r="L91" i="130"/>
  <c r="BE91" i="130"/>
  <c r="AI91" i="130"/>
  <c r="Q91" i="130"/>
  <c r="AE91" i="130"/>
  <c r="BA91" i="130"/>
  <c r="K91" i="130"/>
  <c r="R91" i="130"/>
  <c r="W91" i="130"/>
  <c r="AZ95" i="130"/>
  <c r="AJ95" i="130"/>
  <c r="T95" i="130"/>
  <c r="BA95" i="130"/>
  <c r="AE95" i="130"/>
  <c r="BE95" i="130"/>
  <c r="AI95" i="130"/>
  <c r="N95" i="130"/>
  <c r="AS95" i="130"/>
  <c r="W95" i="130"/>
  <c r="BB95" i="130"/>
  <c r="AG95" i="130"/>
  <c r="AV88" i="130"/>
  <c r="AF88" i="130"/>
  <c r="P88" i="130"/>
  <c r="AS88" i="130"/>
  <c r="AC88" i="130"/>
  <c r="M88" i="130"/>
  <c r="AT88" i="130"/>
  <c r="N88" i="130"/>
  <c r="AI88" i="130"/>
  <c r="AX88" i="130"/>
  <c r="R88" i="130"/>
  <c r="AE88" i="130"/>
  <c r="BF92" i="130"/>
  <c r="AP92" i="130"/>
  <c r="Z92" i="130"/>
  <c r="J92" i="130"/>
  <c r="AK92" i="130"/>
  <c r="P92" i="130"/>
  <c r="AU92" i="130"/>
  <c r="Y92" i="130"/>
  <c r="BC92" i="130"/>
  <c r="AG92" i="130"/>
  <c r="L92" i="130"/>
  <c r="X92" i="130"/>
  <c r="AI92" i="130"/>
  <c r="BA96" i="130"/>
  <c r="AK96" i="130"/>
  <c r="U96" i="130"/>
  <c r="BC96" i="130"/>
  <c r="AH96" i="130"/>
  <c r="BG96" i="130"/>
  <c r="AL96" i="130"/>
  <c r="P96" i="130"/>
  <c r="AP96" i="130"/>
  <c r="T96" i="130"/>
  <c r="AY96" i="130"/>
  <c r="AD96" i="130"/>
  <c r="AN85" i="130"/>
  <c r="X85" i="130"/>
  <c r="H85" i="130"/>
  <c r="AM85" i="130"/>
  <c r="R85" i="130"/>
  <c r="AW85" i="130"/>
  <c r="AA85" i="130"/>
  <c r="F85" i="130"/>
  <c r="AE85" i="130"/>
  <c r="J85" i="130"/>
  <c r="AO85" i="130"/>
  <c r="S85" i="130"/>
  <c r="AW89" i="130"/>
  <c r="AG89" i="130"/>
  <c r="Q89" i="130"/>
  <c r="BB89" i="130"/>
  <c r="AL89" i="130"/>
  <c r="V89" i="130"/>
  <c r="F89" i="130"/>
  <c r="AA89" i="130"/>
  <c r="AN89" i="130"/>
  <c r="H89" i="130"/>
  <c r="AE89" i="130"/>
  <c r="AZ89" i="130"/>
  <c r="T89" i="130"/>
  <c r="AV93" i="130"/>
  <c r="AF93" i="130"/>
  <c r="P93" i="130"/>
  <c r="AT93" i="130"/>
  <c r="Y93" i="130"/>
  <c r="AX93" i="130"/>
  <c r="AC93" i="130"/>
  <c r="BF93" i="130"/>
  <c r="AK93" i="130"/>
  <c r="O93" i="130"/>
  <c r="BG93" i="130"/>
  <c r="AG93" i="130"/>
  <c r="AS86" i="130"/>
  <c r="AX86" i="130"/>
  <c r="AH86" i="130"/>
  <c r="R86" i="130"/>
  <c r="AY86" i="130"/>
  <c r="AA86" i="130"/>
  <c r="E86" i="130"/>
  <c r="AJ86" i="130"/>
  <c r="O86" i="130"/>
  <c r="AU86" i="130"/>
  <c r="X86" i="130"/>
  <c r="C86" i="130"/>
  <c r="AG86" i="130"/>
  <c r="L86" i="130"/>
  <c r="AQ90" i="130"/>
  <c r="AA90" i="130"/>
  <c r="K90" i="130"/>
  <c r="AV90" i="130"/>
  <c r="AF90" i="130"/>
  <c r="P90" i="130"/>
  <c r="AO90" i="130"/>
  <c r="I90" i="130"/>
  <c r="AL90" i="130"/>
  <c r="AC90" i="130"/>
  <c r="AP90" i="130"/>
  <c r="J90" i="130"/>
  <c r="BB94" i="130"/>
  <c r="AL94" i="130"/>
  <c r="V94" i="130"/>
  <c r="BC94" i="130"/>
  <c r="AG94" i="130"/>
  <c r="L94" i="130"/>
  <c r="AQ94" i="130"/>
  <c r="U94" i="130"/>
  <c r="AZ94" i="130"/>
  <c r="AE94" i="130"/>
  <c r="AS94" i="130"/>
  <c r="X94" i="130"/>
  <c r="AV91" i="130"/>
  <c r="AF91" i="130"/>
  <c r="AS91" i="130"/>
  <c r="X91" i="130"/>
  <c r="H91" i="130"/>
  <c r="AY91" i="130"/>
  <c r="AD91" i="130"/>
  <c r="M91" i="130"/>
  <c r="V91" i="130"/>
  <c r="AL91" i="130"/>
  <c r="AU91" i="130"/>
  <c r="J91" i="130"/>
  <c r="O91" i="130"/>
  <c r="AV95" i="130"/>
  <c r="AF95" i="130"/>
  <c r="P95" i="130"/>
  <c r="AU95" i="130"/>
  <c r="Z95" i="130"/>
  <c r="AY95" i="130"/>
  <c r="AD95" i="130"/>
  <c r="BI95" i="130"/>
  <c r="AM95" i="130"/>
  <c r="R95" i="130"/>
  <c r="AW95" i="130"/>
  <c r="AA95" i="130"/>
  <c r="K89" i="145"/>
  <c r="AP85" i="145"/>
  <c r="BD90" i="145"/>
  <c r="AN90" i="145"/>
  <c r="X90" i="145"/>
  <c r="H90" i="145"/>
  <c r="AI90" i="145"/>
  <c r="N90" i="145"/>
  <c r="AS90" i="145"/>
  <c r="AW90" i="145"/>
  <c r="AA90" i="145"/>
  <c r="BA90" i="145"/>
  <c r="J90" i="145"/>
  <c r="G90" i="145"/>
  <c r="AP90" i="145"/>
  <c r="S93" i="145"/>
  <c r="AX86" i="145"/>
  <c r="AH86" i="145"/>
  <c r="R86" i="145"/>
  <c r="AF86" i="145"/>
  <c r="K86" i="145"/>
  <c r="AZ86" i="145"/>
  <c r="AE86" i="145"/>
  <c r="I86" i="145"/>
  <c r="AM86" i="145"/>
  <c r="Q86" i="145"/>
  <c r="AN86" i="145"/>
  <c r="H86" i="145"/>
  <c r="AI86" i="145"/>
  <c r="BG94" i="145"/>
  <c r="AQ94" i="145"/>
  <c r="AA94" i="145"/>
  <c r="K94" i="145"/>
  <c r="AP94" i="145"/>
  <c r="U94" i="145"/>
  <c r="AZ94" i="145"/>
  <c r="AD94" i="145"/>
  <c r="BD94" i="145"/>
  <c r="AH94" i="145"/>
  <c r="M94" i="145"/>
  <c r="BH94" i="145"/>
  <c r="AB94" i="145"/>
  <c r="BB94" i="145"/>
  <c r="AV87" i="145"/>
  <c r="AF87" i="145"/>
  <c r="P87" i="145"/>
  <c r="AY87" i="145"/>
  <c r="AD87" i="145"/>
  <c r="I87" i="145"/>
  <c r="AH87" i="145"/>
  <c r="M87" i="145"/>
  <c r="AU87" i="145"/>
  <c r="Z87" i="145"/>
  <c r="E87" i="145"/>
  <c r="Q87" i="145"/>
  <c r="BA91" i="145"/>
  <c r="AK91" i="145"/>
  <c r="U91" i="145"/>
  <c r="AL91" i="145"/>
  <c r="P91" i="145"/>
  <c r="AP91" i="145"/>
  <c r="T91" i="145"/>
  <c r="BD91" i="145"/>
  <c r="AI91" i="145"/>
  <c r="N91" i="145"/>
  <c r="AM91" i="145"/>
  <c r="AB91" i="145"/>
  <c r="AZ90" i="145"/>
  <c r="AJ90" i="145"/>
  <c r="T90" i="145"/>
  <c r="AY90" i="145"/>
  <c r="AD90" i="145"/>
  <c r="AM90" i="145"/>
  <c r="AQ90" i="145"/>
  <c r="V90" i="145"/>
  <c r="AH90" i="145"/>
  <c r="AU90" i="145"/>
  <c r="AK90" i="145"/>
  <c r="R90" i="145"/>
  <c r="AT86" i="145"/>
  <c r="AD86" i="145"/>
  <c r="N86" i="145"/>
  <c r="AV86" i="145"/>
  <c r="AA86" i="145"/>
  <c r="E86" i="145"/>
  <c r="AV90" i="145"/>
  <c r="AF90" i="145"/>
  <c r="P90" i="145"/>
  <c r="AT90" i="145"/>
  <c r="Y90" i="145"/>
  <c r="BC90" i="145"/>
  <c r="AL90" i="145"/>
  <c r="Q90" i="145"/>
  <c r="W90" i="145"/>
  <c r="AE90" i="145"/>
  <c r="Z90" i="145"/>
  <c r="AC90" i="145"/>
  <c r="AP86" i="145"/>
  <c r="Z86" i="145"/>
  <c r="J86" i="145"/>
  <c r="AQ86" i="145"/>
  <c r="U86" i="145"/>
  <c r="AO86" i="145"/>
  <c r="T86" i="145"/>
  <c r="AW86" i="145"/>
  <c r="AB86" i="145"/>
  <c r="G86" i="145"/>
  <c r="AR90" i="145"/>
  <c r="AB90" i="145"/>
  <c r="L90" i="145"/>
  <c r="AO90" i="145"/>
  <c r="S90" i="145"/>
  <c r="AX90" i="145"/>
  <c r="BB90" i="145"/>
  <c r="AG90" i="145"/>
  <c r="K90" i="145"/>
  <c r="M90" i="145"/>
  <c r="U90" i="145"/>
  <c r="O90" i="145"/>
  <c r="I90" i="145"/>
  <c r="AL86" i="145"/>
  <c r="V86" i="145"/>
  <c r="F86" i="145"/>
  <c r="AK86" i="145"/>
  <c r="P86" i="145"/>
  <c r="AJ86" i="145"/>
  <c r="O86" i="145"/>
  <c r="AR86" i="145"/>
  <c r="W86" i="145"/>
  <c r="AC86" i="145"/>
  <c r="C86" i="145"/>
  <c r="AU94" i="145"/>
  <c r="AE94" i="145"/>
  <c r="O94" i="145"/>
  <c r="AV94" i="145"/>
  <c r="Z94" i="145"/>
  <c r="BE94" i="145"/>
  <c r="AJ94" i="145"/>
  <c r="N94" i="145"/>
  <c r="AN94" i="145"/>
  <c r="R94" i="145"/>
  <c r="AW94" i="145"/>
  <c r="L94" i="145"/>
  <c r="AZ87" i="145"/>
  <c r="AJ87" i="145"/>
  <c r="T87" i="145"/>
  <c r="D87" i="145"/>
  <c r="AI87" i="145"/>
  <c r="N87" i="145"/>
  <c r="AM87" i="145"/>
  <c r="R87" i="145"/>
  <c r="BA87" i="145"/>
  <c r="AE87" i="145"/>
  <c r="J87" i="145"/>
  <c r="K87" i="145"/>
  <c r="AL87" i="145"/>
  <c r="F87" i="145"/>
  <c r="BE91" i="145"/>
  <c r="AO91" i="145"/>
  <c r="Y91" i="145"/>
  <c r="I91" i="145"/>
  <c r="AQ91" i="145"/>
  <c r="V91" i="145"/>
  <c r="AU91" i="145"/>
  <c r="Z91" i="145"/>
  <c r="AN91" i="145"/>
  <c r="S91" i="145"/>
  <c r="W91" i="145"/>
  <c r="AX91" i="145"/>
  <c r="L91" i="145"/>
  <c r="BC92" i="145"/>
  <c r="AM92" i="145"/>
  <c r="W92" i="145"/>
  <c r="AO92" i="145"/>
  <c r="T92" i="145"/>
  <c r="BD92" i="145"/>
  <c r="AH92" i="145"/>
  <c r="M92" i="145"/>
  <c r="AL92" i="145"/>
  <c r="Q92" i="145"/>
  <c r="P92" i="145"/>
  <c r="Z92" i="145"/>
  <c r="BF96" i="145"/>
  <c r="AP96" i="145"/>
  <c r="Z96" i="145"/>
  <c r="BG96" i="145"/>
  <c r="AK96" i="145"/>
  <c r="P96" i="145"/>
  <c r="AO96" i="145"/>
  <c r="T96" i="145"/>
  <c r="BD96" i="145"/>
  <c r="AI96" i="145"/>
  <c r="M96" i="145"/>
  <c r="W96" i="145"/>
  <c r="BH96" i="145"/>
  <c r="Y86" i="145"/>
  <c r="X86" i="145"/>
  <c r="BC94" i="145"/>
  <c r="W94" i="145"/>
  <c r="AK94" i="145"/>
  <c r="AT94" i="145"/>
  <c r="AX94" i="145"/>
  <c r="AR94" i="145"/>
  <c r="Q94" i="145"/>
  <c r="X87" i="145"/>
  <c r="AO87" i="145"/>
  <c r="AS87" i="145"/>
  <c r="O87" i="145"/>
  <c r="AQ87" i="145"/>
  <c r="AS91" i="145"/>
  <c r="M91" i="145"/>
  <c r="AF91" i="145"/>
  <c r="AJ91" i="145"/>
  <c r="X91" i="145"/>
  <c r="AH91" i="145"/>
  <c r="AQ92" i="145"/>
  <c r="S92" i="145"/>
  <c r="BE92" i="145"/>
  <c r="AD92" i="145"/>
  <c r="AC92" i="145"/>
  <c r="AW92" i="145"/>
  <c r="V92" i="145"/>
  <c r="BA92" i="145"/>
  <c r="AP92" i="145"/>
  <c r="AT96" i="145"/>
  <c r="V96" i="145"/>
  <c r="AV96" i="145"/>
  <c r="U96" i="145"/>
  <c r="AJ96" i="145"/>
  <c r="AN96" i="145"/>
  <c r="AW96" i="145"/>
  <c r="BC96" i="145"/>
  <c r="AM96" i="145"/>
  <c r="AN85" i="145"/>
  <c r="X85" i="145"/>
  <c r="H85" i="145"/>
  <c r="AS85" i="145"/>
  <c r="W85" i="145"/>
  <c r="B85" i="145"/>
  <c r="AG85" i="145"/>
  <c r="K85" i="145"/>
  <c r="AY85" i="145"/>
  <c r="AD85" i="145"/>
  <c r="I85" i="145"/>
  <c r="E85" i="145"/>
  <c r="AX89" i="145"/>
  <c r="AH89" i="145"/>
  <c r="R89" i="145"/>
  <c r="AS89" i="145"/>
  <c r="X89" i="145"/>
  <c r="F89" i="145"/>
  <c r="AO89" i="145"/>
  <c r="M89" i="145"/>
  <c r="AM89" i="145"/>
  <c r="L89" i="145"/>
  <c r="AQ89" i="145"/>
  <c r="O89" i="145"/>
  <c r="AK89" i="145"/>
  <c r="AS93" i="145"/>
  <c r="AC93" i="145"/>
  <c r="M93" i="145"/>
  <c r="AM93" i="145"/>
  <c r="R93" i="145"/>
  <c r="AV93" i="145"/>
  <c r="AA93" i="145"/>
  <c r="AP93" i="145"/>
  <c r="T93" i="145"/>
  <c r="AD93" i="145"/>
  <c r="BD93" i="145"/>
  <c r="D86" i="145"/>
  <c r="S86" i="145"/>
  <c r="M86" i="145"/>
  <c r="AY94" i="145"/>
  <c r="S94" i="145"/>
  <c r="AF94" i="145"/>
  <c r="AO94" i="145"/>
  <c r="AS94" i="145"/>
  <c r="V94" i="145"/>
  <c r="AR87" i="145"/>
  <c r="L87" i="145"/>
  <c r="Y87" i="145"/>
  <c r="AC87" i="145"/>
  <c r="AP87" i="145"/>
  <c r="V87" i="145"/>
  <c r="AG91" i="145"/>
  <c r="AA91" i="145"/>
  <c r="AE91" i="145"/>
  <c r="AY91" i="145"/>
  <c r="H91" i="145"/>
  <c r="AI92" i="145"/>
  <c r="O92" i="145"/>
  <c r="AZ92" i="145"/>
  <c r="Y92" i="145"/>
  <c r="AX92" i="145"/>
  <c r="X92" i="145"/>
  <c r="AR92" i="145"/>
  <c r="L92" i="145"/>
  <c r="AF92" i="145"/>
  <c r="U92" i="145"/>
  <c r="BJ96" i="145"/>
  <c r="BJ98" i="145" s="1"/>
  <c r="BJ33" i="145" s="1"/>
  <c r="BJ54" i="145" s="1"/>
  <c r="AL96" i="145"/>
  <c r="R96" i="145"/>
  <c r="AQ96" i="145"/>
  <c r="BE96" i="145"/>
  <c r="AE96" i="145"/>
  <c r="BI96" i="145"/>
  <c r="AC96" i="145"/>
  <c r="AB96" i="145"/>
  <c r="AG96" i="145"/>
  <c r="AJ85" i="145"/>
  <c r="T85" i="145"/>
  <c r="D85" i="145"/>
  <c r="AM85" i="145"/>
  <c r="R85" i="145"/>
  <c r="AW85" i="145"/>
  <c r="AA85" i="145"/>
  <c r="F85" i="145"/>
  <c r="AT85" i="145"/>
  <c r="Y85" i="145"/>
  <c r="C85" i="145"/>
  <c r="AK85" i="145"/>
  <c r="AE85" i="145"/>
  <c r="AT89" i="145"/>
  <c r="AD89" i="145"/>
  <c r="AN89" i="145"/>
  <c r="S89" i="145"/>
  <c r="AG89" i="145"/>
  <c r="H89" i="145"/>
  <c r="AF89" i="145"/>
  <c r="G89" i="145"/>
  <c r="AJ89" i="145"/>
  <c r="I89" i="145"/>
  <c r="AE89" i="145"/>
  <c r="BE93" i="145"/>
  <c r="AO93" i="145"/>
  <c r="Y93" i="145"/>
  <c r="BC93" i="145"/>
  <c r="AH93" i="145"/>
  <c r="L93" i="145"/>
  <c r="AQ93" i="145"/>
  <c r="V93" i="145"/>
  <c r="BF93" i="145"/>
  <c r="AJ93" i="145"/>
  <c r="O93" i="145"/>
  <c r="AT93" i="145"/>
  <c r="AI93" i="145"/>
  <c r="AG86" i="145"/>
  <c r="AY86" i="145"/>
  <c r="AM94" i="145"/>
  <c r="BF94" i="145"/>
  <c r="P94" i="145"/>
  <c r="Y94" i="145"/>
  <c r="AC94" i="145"/>
  <c r="AG94" i="145"/>
  <c r="AN87" i="145"/>
  <c r="H87" i="145"/>
  <c r="S87" i="145"/>
  <c r="W87" i="145"/>
  <c r="AK87" i="145"/>
  <c r="AG87" i="145"/>
  <c r="AW87" i="145"/>
  <c r="AC91" i="145"/>
  <c r="BB91" i="145"/>
  <c r="K91" i="145"/>
  <c r="O91" i="145"/>
  <c r="AT91" i="145"/>
  <c r="AR91" i="145"/>
  <c r="BC91" i="145"/>
  <c r="AY92" i="145"/>
  <c r="AE92" i="145"/>
  <c r="K92" i="145"/>
  <c r="AT92" i="145"/>
  <c r="N92" i="145"/>
  <c r="AS92" i="145"/>
  <c r="R92" i="145"/>
  <c r="AG92" i="145"/>
  <c r="BF92" i="145"/>
  <c r="J92" i="145"/>
  <c r="AV92" i="145"/>
  <c r="BB96" i="145"/>
  <c r="AH96" i="145"/>
  <c r="N96" i="145"/>
  <c r="AF96" i="145"/>
  <c r="AZ96" i="145"/>
  <c r="Y96" i="145"/>
  <c r="AY96" i="145"/>
  <c r="X96" i="145"/>
  <c r="AR96" i="145"/>
  <c r="Q96" i="145"/>
  <c r="AV85" i="145"/>
  <c r="AF85" i="145"/>
  <c r="P85" i="145"/>
  <c r="AH85" i="145"/>
  <c r="M85" i="145"/>
  <c r="AQ85" i="145"/>
  <c r="V85" i="145"/>
  <c r="AO85" i="145"/>
  <c r="S85" i="145"/>
  <c r="AU85" i="145"/>
  <c r="O85" i="145"/>
  <c r="J85" i="145"/>
  <c r="AP89" i="145"/>
  <c r="Z89" i="145"/>
  <c r="AI89" i="145"/>
  <c r="N89" i="145"/>
  <c r="BC89" i="145"/>
  <c r="AA89" i="145"/>
  <c r="BA89" i="145"/>
  <c r="Y89" i="145"/>
  <c r="AB89" i="145"/>
  <c r="AR89" i="145"/>
  <c r="AZ89" i="145"/>
  <c r="BA93" i="145"/>
  <c r="AK93" i="145"/>
  <c r="U93" i="145"/>
  <c r="AX93" i="145"/>
  <c r="AB93" i="145"/>
  <c r="BG93" i="145"/>
  <c r="AL93" i="145"/>
  <c r="P93" i="145"/>
  <c r="AZ93" i="145"/>
  <c r="AE93" i="145"/>
  <c r="J93" i="145"/>
  <c r="X93" i="145"/>
  <c r="N93" i="145"/>
  <c r="AU86" i="145"/>
  <c r="L86" i="145"/>
  <c r="AS86" i="145"/>
  <c r="AI94" i="145"/>
  <c r="BA94" i="145"/>
  <c r="T94" i="145"/>
  <c r="X94" i="145"/>
  <c r="AL94" i="145"/>
  <c r="AB87" i="145"/>
  <c r="AT87" i="145"/>
  <c r="AX87" i="145"/>
  <c r="G87" i="145"/>
  <c r="U87" i="145"/>
  <c r="AW91" i="145"/>
  <c r="Q91" i="145"/>
  <c r="AV91" i="145"/>
  <c r="AZ91" i="145"/>
  <c r="J91" i="145"/>
  <c r="AD91" i="145"/>
  <c r="R91" i="145"/>
  <c r="AU92" i="145"/>
  <c r="AA92" i="145"/>
  <c r="AJ92" i="145"/>
  <c r="I92" i="145"/>
  <c r="AN92" i="145"/>
  <c r="BB92" i="145"/>
  <c r="AB92" i="145"/>
  <c r="AK92" i="145"/>
  <c r="AX96" i="145"/>
  <c r="AD96" i="145"/>
  <c r="BA96" i="145"/>
  <c r="AA96" i="145"/>
  <c r="AU96" i="145"/>
  <c r="O96" i="145"/>
  <c r="AS96" i="145"/>
  <c r="S96" i="145"/>
  <c r="AR85" i="145"/>
  <c r="AB85" i="145"/>
  <c r="L85" i="145"/>
  <c r="AX85" i="145"/>
  <c r="AC85" i="145"/>
  <c r="G85" i="145"/>
  <c r="AL85" i="145"/>
  <c r="Q85" i="145"/>
  <c r="AI85" i="145"/>
  <c r="N85" i="145"/>
  <c r="Z85" i="145"/>
  <c r="U85" i="145"/>
  <c r="BB89" i="145"/>
  <c r="AL89" i="145"/>
  <c r="V89" i="145"/>
  <c r="AY89" i="145"/>
  <c r="AC89" i="145"/>
  <c r="J89" i="145"/>
  <c r="AV89" i="145"/>
  <c r="T89" i="145"/>
  <c r="AU89" i="145"/>
  <c r="Q89" i="145"/>
  <c r="AW89" i="145"/>
  <c r="U89" i="145"/>
  <c r="P89" i="145"/>
  <c r="W89" i="145"/>
  <c r="AW93" i="145"/>
  <c r="AG93" i="145"/>
  <c r="Q93" i="145"/>
  <c r="AR93" i="145"/>
  <c r="W93" i="145"/>
  <c r="BB93" i="145"/>
  <c r="AF93" i="145"/>
  <c r="K93" i="145"/>
  <c r="AU93" i="145"/>
  <c r="Z93" i="145"/>
  <c r="AY93" i="145"/>
  <c r="AN93" i="145"/>
  <c r="AA87" i="145"/>
  <c r="BC91" i="136"/>
  <c r="AM91" i="136"/>
  <c r="W91" i="136"/>
  <c r="BB91" i="136"/>
  <c r="AG91" i="136"/>
  <c r="L91" i="136"/>
  <c r="AK91" i="136"/>
  <c r="P91" i="136"/>
  <c r="AT91" i="136"/>
  <c r="Y91" i="136"/>
  <c r="BD91" i="136"/>
  <c r="AH91" i="136"/>
  <c r="M91" i="136"/>
  <c r="BH95" i="136"/>
  <c r="BE95" i="136"/>
  <c r="AL95" i="136"/>
  <c r="V95" i="136"/>
  <c r="BC95" i="136"/>
  <c r="AK95" i="136"/>
  <c r="U95" i="136"/>
  <c r="BA95" i="136"/>
  <c r="AI95" i="136"/>
  <c r="S95" i="136"/>
  <c r="X95" i="136"/>
  <c r="AW95" i="136"/>
  <c r="AB95" i="136"/>
  <c r="AS86" i="136"/>
  <c r="AC86" i="136"/>
  <c r="M86" i="136"/>
  <c r="AV86" i="136"/>
  <c r="AF86" i="136"/>
  <c r="P86" i="136"/>
  <c r="AY86" i="136"/>
  <c r="AI86" i="136"/>
  <c r="S86" i="136"/>
  <c r="C86" i="136"/>
  <c r="AL86" i="136"/>
  <c r="V86" i="136"/>
  <c r="F86" i="136"/>
  <c r="AT90" i="136"/>
  <c r="AD90" i="136"/>
  <c r="N90" i="136"/>
  <c r="AO90" i="136"/>
  <c r="T90" i="136"/>
  <c r="AY90" i="136"/>
  <c r="AC90" i="136"/>
  <c r="H90" i="136"/>
  <c r="AM90" i="136"/>
  <c r="Q90" i="136"/>
  <c r="AV90" i="136"/>
  <c r="AA90" i="136"/>
  <c r="BH94" i="136"/>
  <c r="AR94" i="136"/>
  <c r="AB94" i="136"/>
  <c r="L94" i="136"/>
  <c r="AU94" i="136"/>
  <c r="AE94" i="136"/>
  <c r="BA94" i="136"/>
  <c r="AK94" i="136"/>
  <c r="U94" i="136"/>
  <c r="AP94" i="136"/>
  <c r="AL94" i="136"/>
  <c r="AH94" i="136"/>
  <c r="AD94" i="136"/>
  <c r="AQ88" i="136"/>
  <c r="AA88" i="136"/>
  <c r="K88" i="136"/>
  <c r="AO88" i="136"/>
  <c r="T88" i="136"/>
  <c r="AS88" i="136"/>
  <c r="X88" i="136"/>
  <c r="BB88" i="136"/>
  <c r="AG88" i="136"/>
  <c r="L88" i="136"/>
  <c r="AP88" i="136"/>
  <c r="U88" i="136"/>
  <c r="BE92" i="136"/>
  <c r="AO92" i="136"/>
  <c r="Y92" i="136"/>
  <c r="I92" i="136"/>
  <c r="AP92" i="136"/>
  <c r="T92" i="136"/>
  <c r="AY92" i="136"/>
  <c r="AD92" i="136"/>
  <c r="BC92" i="136"/>
  <c r="AH92" i="136"/>
  <c r="L92" i="136"/>
  <c r="AL92" i="136"/>
  <c r="P92" i="136"/>
  <c r="BA96" i="136"/>
  <c r="AK96" i="136"/>
  <c r="U96" i="136"/>
  <c r="BB96" i="136"/>
  <c r="AF96" i="136"/>
  <c r="BF96" i="136"/>
  <c r="AJ96" i="136"/>
  <c r="O96" i="136"/>
  <c r="AT96" i="136"/>
  <c r="X96" i="136"/>
  <c r="AX96" i="136"/>
  <c r="AB96" i="136"/>
  <c r="AQ85" i="136"/>
  <c r="AA85" i="136"/>
  <c r="K85" i="136"/>
  <c r="AT85" i="136"/>
  <c r="AD85" i="136"/>
  <c r="N85" i="136"/>
  <c r="AV85" i="136"/>
  <c r="AF85" i="136"/>
  <c r="P85" i="136"/>
  <c r="AS85" i="136"/>
  <c r="Y85" i="136"/>
  <c r="AY91" i="136"/>
  <c r="AI91" i="136"/>
  <c r="S91" i="136"/>
  <c r="AW91" i="136"/>
  <c r="AB91" i="136"/>
  <c r="BA91" i="136"/>
  <c r="AF91" i="136"/>
  <c r="J91" i="136"/>
  <c r="AO91" i="136"/>
  <c r="T91" i="136"/>
  <c r="AX91" i="136"/>
  <c r="AC91" i="136"/>
  <c r="H91" i="136"/>
  <c r="BD95" i="136"/>
  <c r="AY95" i="136"/>
  <c r="AH95" i="136"/>
  <c r="R95" i="136"/>
  <c r="AX95" i="136"/>
  <c r="AG95" i="136"/>
  <c r="Q95" i="136"/>
  <c r="AU95" i="136"/>
  <c r="AE95" i="136"/>
  <c r="O95" i="136"/>
  <c r="BB95" i="136"/>
  <c r="AF95" i="136"/>
  <c r="L95" i="136"/>
  <c r="AO86" i="136"/>
  <c r="Y86" i="136"/>
  <c r="I86" i="136"/>
  <c r="AR86" i="136"/>
  <c r="AB86" i="136"/>
  <c r="L86" i="136"/>
  <c r="AU86" i="136"/>
  <c r="AE86" i="136"/>
  <c r="O86" i="136"/>
  <c r="AX86" i="136"/>
  <c r="AH86" i="136"/>
  <c r="R86" i="136"/>
  <c r="AP90" i="136"/>
  <c r="Z90" i="136"/>
  <c r="J90" i="136"/>
  <c r="AJ90" i="136"/>
  <c r="O90" i="136"/>
  <c r="AS90" i="136"/>
  <c r="X90" i="136"/>
  <c r="BC90" i="136"/>
  <c r="AG90" i="136"/>
  <c r="L90" i="136"/>
  <c r="AQ90" i="136"/>
  <c r="U90" i="136"/>
  <c r="AU91" i="136"/>
  <c r="AE91" i="136"/>
  <c r="O91" i="136"/>
  <c r="AR91" i="136"/>
  <c r="V91" i="136"/>
  <c r="AV91" i="136"/>
  <c r="Z91" i="136"/>
  <c r="BE91" i="136"/>
  <c r="AJ91" i="136"/>
  <c r="N91" i="136"/>
  <c r="AS91" i="136"/>
  <c r="X91" i="136"/>
  <c r="AZ95" i="136"/>
  <c r="AT95" i="136"/>
  <c r="AD95" i="136"/>
  <c r="N95" i="136"/>
  <c r="AS95" i="136"/>
  <c r="AC95" i="136"/>
  <c r="M95" i="136"/>
  <c r="AQ95" i="136"/>
  <c r="AA95" i="136"/>
  <c r="BG95" i="136"/>
  <c r="AJ95" i="136"/>
  <c r="P95" i="136"/>
  <c r="AK86" i="136"/>
  <c r="U86" i="136"/>
  <c r="E86" i="136"/>
  <c r="AN86" i="136"/>
  <c r="X86" i="136"/>
  <c r="H86" i="136"/>
  <c r="AQ86" i="136"/>
  <c r="AA86" i="136"/>
  <c r="K86" i="136"/>
  <c r="AT86" i="136"/>
  <c r="AD86" i="136"/>
  <c r="N86" i="136"/>
  <c r="BB90" i="136"/>
  <c r="AL90" i="136"/>
  <c r="V90" i="136"/>
  <c r="AZ90" i="136"/>
  <c r="AE90" i="136"/>
  <c r="I90" i="136"/>
  <c r="AN90" i="136"/>
  <c r="S90" i="136"/>
  <c r="AW90" i="136"/>
  <c r="AB90" i="136"/>
  <c r="G90" i="136"/>
  <c r="AK90" i="136"/>
  <c r="P90" i="136"/>
  <c r="AZ94" i="136"/>
  <c r="AJ94" i="136"/>
  <c r="T94" i="136"/>
  <c r="BC94" i="136"/>
  <c r="AM94" i="136"/>
  <c r="W94" i="136"/>
  <c r="AS94" i="136"/>
  <c r="AC94" i="136"/>
  <c r="M94" i="136"/>
  <c r="O94" i="136"/>
  <c r="N94" i="136"/>
  <c r="K94" i="136"/>
  <c r="AY88" i="136"/>
  <c r="AI88" i="136"/>
  <c r="S88" i="136"/>
  <c r="AQ91" i="136"/>
  <c r="AA91" i="136"/>
  <c r="K91" i="136"/>
  <c r="AL91" i="136"/>
  <c r="Q91" i="136"/>
  <c r="AP91" i="136"/>
  <c r="U91" i="136"/>
  <c r="AZ91" i="136"/>
  <c r="AD91" i="136"/>
  <c r="I91" i="136"/>
  <c r="AN91" i="136"/>
  <c r="R91" i="136"/>
  <c r="AV95" i="136"/>
  <c r="AP95" i="136"/>
  <c r="Z95" i="136"/>
  <c r="BI95" i="136"/>
  <c r="AO95" i="136"/>
  <c r="Y95" i="136"/>
  <c r="BF95" i="136"/>
  <c r="AM95" i="136"/>
  <c r="AN95" i="136"/>
  <c r="AW86" i="136"/>
  <c r="AJ86" i="136"/>
  <c r="W86" i="136"/>
  <c r="J86" i="136"/>
  <c r="R90" i="136"/>
  <c r="AI90" i="136"/>
  <c r="BA90" i="136"/>
  <c r="AV94" i="136"/>
  <c r="P94" i="136"/>
  <c r="AI94" i="136"/>
  <c r="AO94" i="136"/>
  <c r="BF94" i="136"/>
  <c r="AX94" i="136"/>
  <c r="AM88" i="136"/>
  <c r="G88" i="136"/>
  <c r="AD88" i="136"/>
  <c r="AX88" i="136"/>
  <c r="R88" i="136"/>
  <c r="AR88" i="136"/>
  <c r="Q88" i="136"/>
  <c r="AK88" i="136"/>
  <c r="J88" i="136"/>
  <c r="AS92" i="136"/>
  <c r="U92" i="136"/>
  <c r="AZ92" i="136"/>
  <c r="Z92" i="136"/>
  <c r="AT92" i="136"/>
  <c r="S92" i="136"/>
  <c r="AM92" i="136"/>
  <c r="BB92" i="136"/>
  <c r="AA92" i="136"/>
  <c r="BE96" i="136"/>
  <c r="AG96" i="136"/>
  <c r="M96" i="136"/>
  <c r="AL96" i="136"/>
  <c r="AZ96" i="136"/>
  <c r="Z96" i="136"/>
  <c r="AY96" i="136"/>
  <c r="S96" i="136"/>
  <c r="AM96" i="136"/>
  <c r="N96" i="136"/>
  <c r="AU85" i="136"/>
  <c r="W85" i="136"/>
  <c r="C85" i="136"/>
  <c r="AH85" i="136"/>
  <c r="J85" i="136"/>
  <c r="AN85" i="136"/>
  <c r="T85" i="136"/>
  <c r="AC85" i="136"/>
  <c r="AK85" i="136"/>
  <c r="AW85" i="136"/>
  <c r="AR89" i="136"/>
  <c r="AB89" i="136"/>
  <c r="L89" i="136"/>
  <c r="AQ89" i="136"/>
  <c r="V89" i="136"/>
  <c r="BA89" i="136"/>
  <c r="AE89" i="136"/>
  <c r="J89" i="136"/>
  <c r="AI89" i="136"/>
  <c r="N89" i="136"/>
  <c r="AS89" i="136"/>
  <c r="W89" i="136"/>
  <c r="BF93" i="136"/>
  <c r="AP93" i="136"/>
  <c r="Z93" i="136"/>
  <c r="AY93" i="136"/>
  <c r="AI93" i="136"/>
  <c r="S93" i="136"/>
  <c r="AW93" i="136"/>
  <c r="R93" i="136"/>
  <c r="AN93" i="136"/>
  <c r="L93" i="136"/>
  <c r="AC93" i="136"/>
  <c r="AZ93" i="136"/>
  <c r="T93" i="136"/>
  <c r="BG97" i="136"/>
  <c r="AQ97" i="136"/>
  <c r="AA97" i="136"/>
  <c r="BJ97" i="136"/>
  <c r="AO97" i="136"/>
  <c r="T97" i="136"/>
  <c r="AX97" i="136"/>
  <c r="AC97" i="136"/>
  <c r="BB97" i="136"/>
  <c r="AG97" i="136"/>
  <c r="BF97" i="136"/>
  <c r="AK97" i="136"/>
  <c r="P97" i="136"/>
  <c r="T95" i="136"/>
  <c r="AG86" i="136"/>
  <c r="T86" i="136"/>
  <c r="G86" i="136"/>
  <c r="AU90" i="136"/>
  <c r="M90" i="136"/>
  <c r="AF90" i="136"/>
  <c r="AN94" i="136"/>
  <c r="BG94" i="136"/>
  <c r="AA94" i="136"/>
  <c r="AG94" i="136"/>
  <c r="Z94" i="136"/>
  <c r="S94" i="136"/>
  <c r="AE88" i="136"/>
  <c r="AZ88" i="136"/>
  <c r="Y88" i="136"/>
  <c r="AN88" i="136"/>
  <c r="M88" i="136"/>
  <c r="AL88" i="136"/>
  <c r="F88" i="136"/>
  <c r="AF88" i="136"/>
  <c r="E88" i="136"/>
  <c r="AK92" i="136"/>
  <c r="Q92" i="136"/>
  <c r="AU92" i="136"/>
  <c r="O92" i="136"/>
  <c r="AN92" i="136"/>
  <c r="N92" i="136"/>
  <c r="AB92" i="136"/>
  <c r="AV92" i="136"/>
  <c r="V92" i="136"/>
  <c r="AW96" i="136"/>
  <c r="AC96" i="136"/>
  <c r="BG96" i="136"/>
  <c r="AA96" i="136"/>
  <c r="AU96" i="136"/>
  <c r="T96" i="136"/>
  <c r="AN96" i="136"/>
  <c r="BH96" i="136"/>
  <c r="AH96" i="136"/>
  <c r="AM85" i="136"/>
  <c r="S85" i="136"/>
  <c r="AX85" i="136"/>
  <c r="Z85" i="136"/>
  <c r="F85" i="136"/>
  <c r="AJ85" i="136"/>
  <c r="L85" i="136"/>
  <c r="M85" i="136"/>
  <c r="U85" i="136"/>
  <c r="AG85" i="136"/>
  <c r="AN89" i="136"/>
  <c r="X89" i="136"/>
  <c r="H89" i="136"/>
  <c r="AL89" i="136"/>
  <c r="Q89" i="136"/>
  <c r="AU89" i="136"/>
  <c r="Z89" i="136"/>
  <c r="AY89" i="136"/>
  <c r="AD89" i="136"/>
  <c r="I89" i="136"/>
  <c r="AM89" i="136"/>
  <c r="R89" i="136"/>
  <c r="BB93" i="136"/>
  <c r="AL93" i="136"/>
  <c r="V93" i="136"/>
  <c r="AU93" i="136"/>
  <c r="AE93" i="136"/>
  <c r="O93" i="136"/>
  <c r="AO93" i="136"/>
  <c r="M93" i="136"/>
  <c r="AF93" i="136"/>
  <c r="BA93" i="136"/>
  <c r="U93" i="136"/>
  <c r="AR93" i="136"/>
  <c r="N93" i="136"/>
  <c r="BC97" i="136"/>
  <c r="AM97" i="136"/>
  <c r="W97" i="136"/>
  <c r="BE97" i="136"/>
  <c r="AJ97" i="136"/>
  <c r="N97" i="136"/>
  <c r="AS97" i="136"/>
  <c r="X97" i="136"/>
  <c r="AW97" i="136"/>
  <c r="AB97" i="136"/>
  <c r="BA97" i="136"/>
  <c r="AF97" i="136"/>
  <c r="AR95" i="136"/>
  <c r="Q86" i="136"/>
  <c r="D86" i="136"/>
  <c r="AP86" i="136"/>
  <c r="AX90" i="136"/>
  <c r="Y90" i="136"/>
  <c r="AR90" i="136"/>
  <c r="K90" i="136"/>
  <c r="AF94" i="136"/>
  <c r="AY94" i="136"/>
  <c r="BE94" i="136"/>
  <c r="Y94" i="136"/>
  <c r="BB94" i="136"/>
  <c r="AT94" i="136"/>
  <c r="W88" i="136"/>
  <c r="AT88" i="136"/>
  <c r="N88" i="136"/>
  <c r="AH88" i="136"/>
  <c r="H88" i="136"/>
  <c r="AB88" i="136"/>
  <c r="BA88" i="136"/>
  <c r="Z88" i="136"/>
  <c r="BA92" i="136"/>
  <c r="AG92" i="136"/>
  <c r="M92" i="136"/>
  <c r="AJ92" i="136"/>
  <c r="J92" i="136"/>
  <c r="AI92" i="136"/>
  <c r="AX92" i="136"/>
  <c r="W92" i="136"/>
  <c r="AQ92" i="136"/>
  <c r="K92" i="136"/>
  <c r="AS96" i="136"/>
  <c r="Y96" i="136"/>
  <c r="AV96" i="136"/>
  <c r="V96" i="136"/>
  <c r="AP96" i="136"/>
  <c r="BJ96" i="136"/>
  <c r="AI96" i="136"/>
  <c r="BC96" i="136"/>
  <c r="W96" i="136"/>
  <c r="AI85" i="136"/>
  <c r="O85" i="136"/>
  <c r="AP85" i="136"/>
  <c r="V85" i="136"/>
  <c r="B85" i="136"/>
  <c r="AB85" i="136"/>
  <c r="H85" i="136"/>
  <c r="AO85" i="136"/>
  <c r="E85" i="136"/>
  <c r="Q85" i="136"/>
  <c r="AZ89" i="136"/>
  <c r="AJ89" i="136"/>
  <c r="T89" i="136"/>
  <c r="BB89" i="136"/>
  <c r="AG89" i="136"/>
  <c r="K89" i="136"/>
  <c r="AP89" i="136"/>
  <c r="U89" i="136"/>
  <c r="AT89" i="136"/>
  <c r="Y89" i="136"/>
  <c r="BC89" i="136"/>
  <c r="AH89" i="136"/>
  <c r="M89" i="136"/>
  <c r="AX93" i="136"/>
  <c r="AH93" i="136"/>
  <c r="BG93" i="136"/>
  <c r="AQ93" i="136"/>
  <c r="AA93" i="136"/>
  <c r="K93" i="136"/>
  <c r="AG93" i="136"/>
  <c r="BD93" i="136"/>
  <c r="X93" i="136"/>
  <c r="AS93" i="136"/>
  <c r="P93" i="136"/>
  <c r="AJ93" i="136"/>
  <c r="AY97" i="136"/>
  <c r="AI97" i="136"/>
  <c r="S97" i="136"/>
  <c r="AZ97" i="136"/>
  <c r="AD97" i="136"/>
  <c r="BI97" i="136"/>
  <c r="AN97" i="136"/>
  <c r="R97" i="136"/>
  <c r="AR97" i="136"/>
  <c r="V97" i="136"/>
  <c r="AV97" i="136"/>
  <c r="Z97" i="136"/>
  <c r="W95" i="136"/>
  <c r="AZ86" i="136"/>
  <c r="AM86" i="136"/>
  <c r="Z86" i="136"/>
  <c r="AH90" i="136"/>
  <c r="BD90" i="136"/>
  <c r="W90" i="136"/>
  <c r="BD94" i="136"/>
  <c r="X94" i="136"/>
  <c r="AQ94" i="136"/>
  <c r="AW94" i="136"/>
  <c r="Q94" i="136"/>
  <c r="V94" i="136"/>
  <c r="R94" i="136"/>
  <c r="AU88" i="136"/>
  <c r="O88" i="136"/>
  <c r="AJ88" i="136"/>
  <c r="I88" i="136"/>
  <c r="AC88" i="136"/>
  <c r="AW88" i="136"/>
  <c r="V88" i="136"/>
  <c r="AV88" i="136"/>
  <c r="P88" i="136"/>
  <c r="AW92" i="136"/>
  <c r="AC92" i="136"/>
  <c r="BF92" i="136"/>
  <c r="AE92" i="136"/>
  <c r="BD92" i="136"/>
  <c r="X92" i="136"/>
  <c r="AR92" i="136"/>
  <c r="R92" i="136"/>
  <c r="AF92" i="136"/>
  <c r="BI96" i="136"/>
  <c r="AO96" i="136"/>
  <c r="Q96" i="136"/>
  <c r="AQ96" i="136"/>
  <c r="P96" i="136"/>
  <c r="AE96" i="136"/>
  <c r="BD96" i="136"/>
  <c r="AD96" i="136"/>
  <c r="AR96" i="136"/>
  <c r="R96" i="136"/>
  <c r="AY85" i="136"/>
  <c r="AE85" i="136"/>
  <c r="G85" i="136"/>
  <c r="AL85" i="136"/>
  <c r="R85" i="136"/>
  <c r="AR85" i="136"/>
  <c r="X85" i="136"/>
  <c r="D85" i="136"/>
  <c r="I85" i="136"/>
  <c r="AV89" i="136"/>
  <c r="AF89" i="136"/>
  <c r="P89" i="136"/>
  <c r="AW89" i="136"/>
  <c r="AA89" i="136"/>
  <c r="F89" i="136"/>
  <c r="AK89" i="136"/>
  <c r="O89" i="136"/>
  <c r="AO89" i="136"/>
  <c r="S89" i="136"/>
  <c r="AX89" i="136"/>
  <c r="AC89" i="136"/>
  <c r="G89" i="136"/>
  <c r="AT93" i="136"/>
  <c r="AD93" i="136"/>
  <c r="BC93" i="136"/>
  <c r="AM93" i="136"/>
  <c r="W93" i="136"/>
  <c r="BE93" i="136"/>
  <c r="Y93" i="136"/>
  <c r="AV93" i="136"/>
  <c r="Q93" i="136"/>
  <c r="AK93" i="136"/>
  <c r="J93" i="136"/>
  <c r="AB93" i="136"/>
  <c r="BK97" i="136"/>
  <c r="BK98" i="136" s="1"/>
  <c r="BK33" i="136" s="1"/>
  <c r="AU97" i="136"/>
  <c r="AE97" i="136"/>
  <c r="O97" i="136"/>
  <c r="AT97" i="136"/>
  <c r="Y97" i="136"/>
  <c r="BD97" i="136"/>
  <c r="AH97" i="136"/>
  <c r="BH97" i="136"/>
  <c r="AL97" i="136"/>
  <c r="Q97" i="136"/>
  <c r="AP97" i="136"/>
  <c r="U97" i="136"/>
  <c r="BF97" i="140"/>
  <c r="Q113" i="140"/>
  <c r="AR97" i="140"/>
  <c r="AZ97" i="140"/>
  <c r="AM97" i="140"/>
  <c r="V97" i="140"/>
  <c r="AB113" i="140"/>
  <c r="AM113" i="140"/>
  <c r="BH113" i="140"/>
  <c r="BK20" i="140"/>
  <c r="BK78" i="140" s="1"/>
  <c r="AF97" i="140"/>
  <c r="X97" i="140"/>
  <c r="AT97" i="140"/>
  <c r="AQ113" i="140"/>
  <c r="AH113" i="140"/>
  <c r="AK113" i="140"/>
  <c r="AU97" i="140"/>
  <c r="AG97" i="140"/>
  <c r="R97" i="140"/>
  <c r="S113" i="140"/>
  <c r="AE113" i="140"/>
  <c r="BD113" i="140"/>
  <c r="S97" i="140"/>
  <c r="AQ88" i="131"/>
  <c r="AA88" i="131"/>
  <c r="K88" i="131"/>
  <c r="AO88" i="131"/>
  <c r="T88" i="131"/>
  <c r="AS88" i="131"/>
  <c r="X88" i="131"/>
  <c r="BB88" i="131"/>
  <c r="AG88" i="131"/>
  <c r="L88" i="131"/>
  <c r="AP88" i="131"/>
  <c r="U88" i="131"/>
  <c r="AW92" i="131"/>
  <c r="AG92" i="131"/>
  <c r="Q92" i="131"/>
  <c r="AM92" i="131"/>
  <c r="R92" i="131"/>
  <c r="AZ92" i="131"/>
  <c r="AE92" i="131"/>
  <c r="J92" i="131"/>
  <c r="S92" i="131"/>
  <c r="P92" i="131"/>
  <c r="X92" i="131"/>
  <c r="AF92" i="131"/>
  <c r="BH96" i="131"/>
  <c r="AR96" i="131"/>
  <c r="AB96" i="131"/>
  <c r="BF96" i="131"/>
  <c r="AK96" i="131"/>
  <c r="O96" i="131"/>
  <c r="AT96" i="131"/>
  <c r="Y96" i="131"/>
  <c r="BG96" i="131"/>
  <c r="AL96" i="131"/>
  <c r="Q96" i="131"/>
  <c r="W96" i="131"/>
  <c r="AH96" i="131"/>
  <c r="AX87" i="131"/>
  <c r="AH87" i="131"/>
  <c r="R87" i="131"/>
  <c r="AW87" i="131"/>
  <c r="AB87" i="131"/>
  <c r="G87" i="131"/>
  <c r="AK87" i="131"/>
  <c r="P87" i="131"/>
  <c r="AU87" i="131"/>
  <c r="Y87" i="131"/>
  <c r="D87" i="131"/>
  <c r="AI87" i="131"/>
  <c r="M87" i="131"/>
  <c r="AV89" i="131"/>
  <c r="AF89" i="131"/>
  <c r="P89" i="131"/>
  <c r="AW89" i="131"/>
  <c r="AA89" i="131"/>
  <c r="F89" i="131"/>
  <c r="AK89" i="131"/>
  <c r="O89" i="131"/>
  <c r="AT89" i="131"/>
  <c r="Y89" i="131"/>
  <c r="AX89" i="131"/>
  <c r="AC89" i="131"/>
  <c r="G89" i="131"/>
  <c r="BC93" i="131"/>
  <c r="AM93" i="131"/>
  <c r="W93" i="131"/>
  <c r="BB93" i="131"/>
  <c r="AG93" i="131"/>
  <c r="AP93" i="131"/>
  <c r="U93" i="131"/>
  <c r="BD93" i="131"/>
  <c r="AH93" i="131"/>
  <c r="M93" i="131"/>
  <c r="AT93" i="131"/>
  <c r="T93" i="131"/>
  <c r="AX85" i="131"/>
  <c r="AH85" i="131"/>
  <c r="R85" i="131"/>
  <c r="B85" i="131"/>
  <c r="AF85" i="131"/>
  <c r="K85" i="131"/>
  <c r="AJ85" i="131"/>
  <c r="O85" i="131"/>
  <c r="AY85" i="131"/>
  <c r="AC85" i="131"/>
  <c r="H85" i="131"/>
  <c r="AM85" i="131"/>
  <c r="Q85" i="131"/>
  <c r="BE91" i="131"/>
  <c r="AO91" i="131"/>
  <c r="Y91" i="131"/>
  <c r="I91" i="131"/>
  <c r="BC91" i="131"/>
  <c r="AM91" i="131"/>
  <c r="W91" i="131"/>
  <c r="AX91" i="131"/>
  <c r="R91" i="131"/>
  <c r="AN91" i="131"/>
  <c r="H91" i="131"/>
  <c r="AD91" i="131"/>
  <c r="AR91" i="131"/>
  <c r="L91" i="131"/>
  <c r="AY95" i="131"/>
  <c r="AI95" i="131"/>
  <c r="S95" i="131"/>
  <c r="AX95" i="131"/>
  <c r="AC95" i="131"/>
  <c r="BH95" i="131"/>
  <c r="AL95" i="131"/>
  <c r="Q95" i="131"/>
  <c r="AT95" i="131"/>
  <c r="Y95" i="131"/>
  <c r="AK95" i="131"/>
  <c r="AV95" i="131"/>
  <c r="AV86" i="131"/>
  <c r="AF86" i="131"/>
  <c r="P86" i="131"/>
  <c r="AY86" i="131"/>
  <c r="AD86" i="131"/>
  <c r="I86" i="131"/>
  <c r="AM86" i="131"/>
  <c r="R86" i="131"/>
  <c r="AQ86" i="131"/>
  <c r="V86" i="131"/>
  <c r="AU86" i="131"/>
  <c r="Z86" i="131"/>
  <c r="E86" i="131"/>
  <c r="AS94" i="131"/>
  <c r="AC94" i="131"/>
  <c r="M94" i="131"/>
  <c r="AP94" i="131"/>
  <c r="T94" i="131"/>
  <c r="AT94" i="131"/>
  <c r="X94" i="131"/>
  <c r="BB94" i="131"/>
  <c r="AF94" i="131"/>
  <c r="K94" i="131"/>
  <c r="AM94" i="131"/>
  <c r="L94" i="131"/>
  <c r="AM88" i="131"/>
  <c r="W88" i="131"/>
  <c r="G88" i="131"/>
  <c r="AJ88" i="131"/>
  <c r="N88" i="131"/>
  <c r="AN88" i="131"/>
  <c r="R88" i="131"/>
  <c r="AW88" i="131"/>
  <c r="AB88" i="131"/>
  <c r="F88" i="131"/>
  <c r="AK88" i="131"/>
  <c r="P88" i="131"/>
  <c r="AS92" i="131"/>
  <c r="AC92" i="131"/>
  <c r="M92" i="131"/>
  <c r="BC92" i="131"/>
  <c r="AH92" i="131"/>
  <c r="L92" i="131"/>
  <c r="AU92" i="131"/>
  <c r="Z92" i="131"/>
  <c r="AY92" i="131"/>
  <c r="AV92" i="131"/>
  <c r="BD92" i="131"/>
  <c r="N92" i="131"/>
  <c r="V92" i="131"/>
  <c r="BD96" i="131"/>
  <c r="AN96" i="131"/>
  <c r="X96" i="131"/>
  <c r="BA96" i="131"/>
  <c r="AE96" i="131"/>
  <c r="BJ96" i="131"/>
  <c r="AO96" i="131"/>
  <c r="S96" i="131"/>
  <c r="BB96" i="131"/>
  <c r="AG96" i="131"/>
  <c r="AX96" i="131"/>
  <c r="AM96" i="131"/>
  <c r="M96" i="131"/>
  <c r="AT87" i="131"/>
  <c r="AD87" i="131"/>
  <c r="N87" i="131"/>
  <c r="AR87" i="131"/>
  <c r="W87" i="131"/>
  <c r="BA87" i="131"/>
  <c r="AF87" i="131"/>
  <c r="K87" i="131"/>
  <c r="AO87" i="131"/>
  <c r="T87" i="131"/>
  <c r="AY87" i="131"/>
  <c r="AC87" i="131"/>
  <c r="H87" i="131"/>
  <c r="BB89" i="131"/>
  <c r="AR89" i="131"/>
  <c r="AB89" i="131"/>
  <c r="L89" i="131"/>
  <c r="AQ89" i="131"/>
  <c r="V89" i="131"/>
  <c r="BA89" i="131"/>
  <c r="AE89" i="131"/>
  <c r="J89" i="131"/>
  <c r="AO89" i="131"/>
  <c r="S89" i="131"/>
  <c r="AS89" i="131"/>
  <c r="W89" i="131"/>
  <c r="AY93" i="131"/>
  <c r="AI93" i="131"/>
  <c r="S93" i="131"/>
  <c r="AW93" i="131"/>
  <c r="AB93" i="131"/>
  <c r="BF93" i="131"/>
  <c r="AK93" i="131"/>
  <c r="P93" i="131"/>
  <c r="AX93" i="131"/>
  <c r="AC93" i="131"/>
  <c r="AZ93" i="131"/>
  <c r="Y93" i="131"/>
  <c r="BE93" i="131"/>
  <c r="AT85" i="131"/>
  <c r="AD85" i="131"/>
  <c r="N85" i="131"/>
  <c r="AV85" i="131"/>
  <c r="AA85" i="131"/>
  <c r="E85" i="131"/>
  <c r="AY88" i="131"/>
  <c r="AI88" i="131"/>
  <c r="S88" i="131"/>
  <c r="AZ88" i="131"/>
  <c r="AD88" i="131"/>
  <c r="I88" i="131"/>
  <c r="AH88" i="131"/>
  <c r="M88" i="131"/>
  <c r="AR88" i="131"/>
  <c r="V88" i="131"/>
  <c r="BA88" i="131"/>
  <c r="AF88" i="131"/>
  <c r="J88" i="131"/>
  <c r="BE92" i="131"/>
  <c r="AO92" i="131"/>
  <c r="Y92" i="131"/>
  <c r="I92" i="131"/>
  <c r="AX92" i="131"/>
  <c r="AB92" i="131"/>
  <c r="AP92" i="131"/>
  <c r="T92" i="131"/>
  <c r="AN92" i="131"/>
  <c r="AL92" i="131"/>
  <c r="AT92" i="131"/>
  <c r="BB92" i="131"/>
  <c r="K92" i="131"/>
  <c r="AZ96" i="131"/>
  <c r="AJ96" i="131"/>
  <c r="T96" i="131"/>
  <c r="AU96" i="131"/>
  <c r="Z96" i="131"/>
  <c r="BE96" i="131"/>
  <c r="AI96" i="131"/>
  <c r="N96" i="131"/>
  <c r="AW96" i="131"/>
  <c r="AA96" i="131"/>
  <c r="AC96" i="131"/>
  <c r="R96" i="131"/>
  <c r="AP87" i="131"/>
  <c r="Z87" i="131"/>
  <c r="J87" i="131"/>
  <c r="AM87" i="131"/>
  <c r="Q87" i="131"/>
  <c r="AV87" i="131"/>
  <c r="AA87" i="131"/>
  <c r="E87" i="131"/>
  <c r="AJ87" i="131"/>
  <c r="O87" i="131"/>
  <c r="AS87" i="131"/>
  <c r="X87" i="131"/>
  <c r="AN89" i="131"/>
  <c r="X89" i="131"/>
  <c r="H89" i="131"/>
  <c r="AL89" i="131"/>
  <c r="Q89" i="131"/>
  <c r="AU89" i="131"/>
  <c r="Z89" i="131"/>
  <c r="AI89" i="131"/>
  <c r="N89" i="131"/>
  <c r="AM89" i="131"/>
  <c r="R89" i="131"/>
  <c r="AU93" i="131"/>
  <c r="AE93" i="131"/>
  <c r="O93" i="131"/>
  <c r="AR93" i="131"/>
  <c r="V93" i="131"/>
  <c r="BA93" i="131"/>
  <c r="AF93" i="131"/>
  <c r="J93" i="131"/>
  <c r="AS93" i="131"/>
  <c r="X93" i="131"/>
  <c r="AD93" i="131"/>
  <c r="AJ93" i="131"/>
  <c r="AU88" i="131"/>
  <c r="AE88" i="131"/>
  <c r="O88" i="131"/>
  <c r="AT88" i="131"/>
  <c r="Y88" i="131"/>
  <c r="AX88" i="131"/>
  <c r="AC88" i="131"/>
  <c r="H88" i="131"/>
  <c r="AL88" i="131"/>
  <c r="Q88" i="131"/>
  <c r="AV88" i="131"/>
  <c r="Z88" i="131"/>
  <c r="E88" i="131"/>
  <c r="BA92" i="131"/>
  <c r="AK92" i="131"/>
  <c r="U92" i="131"/>
  <c r="AR92" i="131"/>
  <c r="W92" i="131"/>
  <c r="BF92" i="131"/>
  <c r="AJ92" i="131"/>
  <c r="O92" i="131"/>
  <c r="AD92" i="131"/>
  <c r="AA92" i="131"/>
  <c r="AI92" i="131"/>
  <c r="AQ92" i="131"/>
  <c r="AV96" i="131"/>
  <c r="AF96" i="131"/>
  <c r="P96" i="131"/>
  <c r="AP96" i="131"/>
  <c r="U96" i="131"/>
  <c r="AY96" i="131"/>
  <c r="AD96" i="131"/>
  <c r="BI96" i="131"/>
  <c r="AQ96" i="131"/>
  <c r="V96" i="131"/>
  <c r="AS96" i="131"/>
  <c r="BC96" i="131"/>
  <c r="AL87" i="131"/>
  <c r="V87" i="131"/>
  <c r="F87" i="131"/>
  <c r="AG87" i="131"/>
  <c r="L87" i="131"/>
  <c r="AQ87" i="131"/>
  <c r="U87" i="131"/>
  <c r="AZ87" i="131"/>
  <c r="AE87" i="131"/>
  <c r="I87" i="131"/>
  <c r="AN87" i="131"/>
  <c r="S87" i="131"/>
  <c r="AZ89" i="131"/>
  <c r="AJ89" i="131"/>
  <c r="T89" i="131"/>
  <c r="BC89" i="131"/>
  <c r="AG89" i="131"/>
  <c r="K89" i="131"/>
  <c r="AP89" i="131"/>
  <c r="U89" i="131"/>
  <c r="AY89" i="131"/>
  <c r="AD89" i="131"/>
  <c r="I89" i="131"/>
  <c r="AH89" i="131"/>
  <c r="M89" i="131"/>
  <c r="BG93" i="131"/>
  <c r="AQ93" i="131"/>
  <c r="AA93" i="131"/>
  <c r="K93" i="131"/>
  <c r="AL93" i="131"/>
  <c r="Q93" i="131"/>
  <c r="AV93" i="131"/>
  <c r="Z93" i="131"/>
  <c r="AN93" i="131"/>
  <c r="R93" i="131"/>
  <c r="L93" i="131"/>
  <c r="AO93" i="131"/>
  <c r="N93" i="131"/>
  <c r="AL85" i="131"/>
  <c r="V85" i="131"/>
  <c r="F85" i="131"/>
  <c r="AK85" i="131"/>
  <c r="P85" i="131"/>
  <c r="AO85" i="131"/>
  <c r="T85" i="131"/>
  <c r="AI85" i="131"/>
  <c r="M85" i="131"/>
  <c r="AR85" i="131"/>
  <c r="W85" i="131"/>
  <c r="AS91" i="131"/>
  <c r="AC91" i="131"/>
  <c r="M91" i="131"/>
  <c r="AQ91" i="131"/>
  <c r="AA91" i="131"/>
  <c r="K91" i="131"/>
  <c r="Z91" i="131"/>
  <c r="AV91" i="131"/>
  <c r="P91" i="131"/>
  <c r="AL91" i="131"/>
  <c r="AZ91" i="131"/>
  <c r="T91" i="131"/>
  <c r="BC95" i="131"/>
  <c r="AM95" i="131"/>
  <c r="W95" i="131"/>
  <c r="BD95" i="131"/>
  <c r="AH95" i="131"/>
  <c r="M95" i="131"/>
  <c r="AP85" i="131"/>
  <c r="U85" i="131"/>
  <c r="I85" i="131"/>
  <c r="AN85" i="131"/>
  <c r="AW85" i="131"/>
  <c r="G85" i="131"/>
  <c r="AK91" i="131"/>
  <c r="AU91" i="131"/>
  <c r="O91" i="131"/>
  <c r="BD91" i="131"/>
  <c r="AT91" i="131"/>
  <c r="AB91" i="131"/>
  <c r="AQ95" i="131"/>
  <c r="BI95" i="131"/>
  <c r="R95" i="131"/>
  <c r="AG95" i="131"/>
  <c r="BE95" i="131"/>
  <c r="AD95" i="131"/>
  <c r="P95" i="131"/>
  <c r="AP95" i="131"/>
  <c r="AJ86" i="131"/>
  <c r="L86" i="131"/>
  <c r="AO86" i="131"/>
  <c r="N86" i="131"/>
  <c r="AH86" i="131"/>
  <c r="G86" i="131"/>
  <c r="AA86" i="131"/>
  <c r="AP86" i="131"/>
  <c r="O86" i="131"/>
  <c r="AW94" i="131"/>
  <c r="Y94" i="131"/>
  <c r="AZ94" i="131"/>
  <c r="Z94" i="131"/>
  <c r="AN94" i="131"/>
  <c r="N94" i="131"/>
  <c r="AL94" i="131"/>
  <c r="AR94" i="131"/>
  <c r="BC94" i="131"/>
  <c r="Z85" i="131"/>
  <c r="AU85" i="131"/>
  <c r="D85" i="131"/>
  <c r="X85" i="131"/>
  <c r="AG85" i="131"/>
  <c r="AG91" i="131"/>
  <c r="AI91" i="131"/>
  <c r="AP91" i="131"/>
  <c r="AF91" i="131"/>
  <c r="V91" i="131"/>
  <c r="AE95" i="131"/>
  <c r="AS95" i="131"/>
  <c r="BB95" i="131"/>
  <c r="AB95" i="131"/>
  <c r="AZ95" i="131"/>
  <c r="T95" i="131"/>
  <c r="BA95" i="131"/>
  <c r="U95" i="131"/>
  <c r="AZ86" i="131"/>
  <c r="AB86" i="131"/>
  <c r="H86" i="131"/>
  <c r="AI86" i="131"/>
  <c r="C86" i="131"/>
  <c r="AC86" i="131"/>
  <c r="AW86" i="131"/>
  <c r="Q86" i="131"/>
  <c r="AK86" i="131"/>
  <c r="J86" i="131"/>
  <c r="AO94" i="131"/>
  <c r="U94" i="131"/>
  <c r="AU94" i="131"/>
  <c r="O94" i="131"/>
  <c r="AI94" i="131"/>
  <c r="BG94" i="131"/>
  <c r="AA94" i="131"/>
  <c r="W94" i="131"/>
  <c r="AH94" i="131"/>
  <c r="J85" i="131"/>
  <c r="AE85" i="131"/>
  <c r="S85" i="131"/>
  <c r="AB85" i="131"/>
  <c r="BA91" i="131"/>
  <c r="U91" i="131"/>
  <c r="AE91" i="131"/>
  <c r="AH91" i="131"/>
  <c r="X91" i="131"/>
  <c r="N91" i="131"/>
  <c r="BG95" i="131"/>
  <c r="AA95" i="131"/>
  <c r="AN95" i="131"/>
  <c r="AW95" i="131"/>
  <c r="V95" i="131"/>
  <c r="AO95" i="131"/>
  <c r="N95" i="131"/>
  <c r="AF95" i="131"/>
  <c r="AR86" i="131"/>
  <c r="X86" i="131"/>
  <c r="D86" i="131"/>
  <c r="Y86" i="131"/>
  <c r="AX86" i="131"/>
  <c r="W86" i="131"/>
  <c r="AL86" i="131"/>
  <c r="K86" i="131"/>
  <c r="AE86" i="131"/>
  <c r="BE94" i="131"/>
  <c r="AK94" i="131"/>
  <c r="Q94" i="131"/>
  <c r="AJ94" i="131"/>
  <c r="BD94" i="131"/>
  <c r="AD94" i="131"/>
  <c r="AV94" i="131"/>
  <c r="V94" i="131"/>
  <c r="BH94" i="131"/>
  <c r="AX94" i="131"/>
  <c r="AQ85" i="131"/>
  <c r="Y85" i="131"/>
  <c r="AS85" i="131"/>
  <c r="C85" i="131"/>
  <c r="L85" i="131"/>
  <c r="AW91" i="131"/>
  <c r="Q91" i="131"/>
  <c r="AY91" i="131"/>
  <c r="S91" i="131"/>
  <c r="J91" i="131"/>
  <c r="BB91" i="131"/>
  <c r="AJ91" i="131"/>
  <c r="AU95" i="131"/>
  <c r="O95" i="131"/>
  <c r="X95" i="131"/>
  <c r="AR95" i="131"/>
  <c r="L95" i="131"/>
  <c r="AJ95" i="131"/>
  <c r="BF95" i="131"/>
  <c r="Z95" i="131"/>
  <c r="AN86" i="131"/>
  <c r="T86" i="131"/>
  <c r="AT86" i="131"/>
  <c r="S86" i="131"/>
  <c r="AS86" i="131"/>
  <c r="M86" i="131"/>
  <c r="AG86" i="131"/>
  <c r="F86" i="131"/>
  <c r="U86" i="131"/>
  <c r="BA94" i="131"/>
  <c r="AG94" i="131"/>
  <c r="BF94" i="131"/>
  <c r="AE94" i="131"/>
  <c r="AY94" i="131"/>
  <c r="S94" i="131"/>
  <c r="AQ94" i="131"/>
  <c r="P94" i="131"/>
  <c r="R94" i="131"/>
  <c r="AB94" i="131"/>
  <c r="AQ87" i="142"/>
  <c r="AA87" i="142"/>
  <c r="K87" i="142"/>
  <c r="AL87" i="142"/>
  <c r="Q87" i="142"/>
  <c r="AV87" i="142"/>
  <c r="Z87" i="142"/>
  <c r="E87" i="142"/>
  <c r="AJ87" i="142"/>
  <c r="N87" i="142"/>
  <c r="AS87" i="142"/>
  <c r="X87" i="142"/>
  <c r="BD91" i="142"/>
  <c r="AN91" i="142"/>
  <c r="X91" i="142"/>
  <c r="H91" i="142"/>
  <c r="AG91" i="142"/>
  <c r="K91" i="142"/>
  <c r="AK91" i="142"/>
  <c r="O91" i="142"/>
  <c r="AO91" i="142"/>
  <c r="S91" i="142"/>
  <c r="AS91" i="142"/>
  <c r="W91" i="142"/>
  <c r="AW95" i="142"/>
  <c r="AG95" i="142"/>
  <c r="Q95" i="142"/>
  <c r="AU95" i="142"/>
  <c r="Z95" i="142"/>
  <c r="AY95" i="142"/>
  <c r="AD95" i="142"/>
  <c r="BH95" i="142"/>
  <c r="AM95" i="142"/>
  <c r="AQ95" i="142"/>
  <c r="V95" i="142"/>
  <c r="R95" i="142"/>
  <c r="AW92" i="142"/>
  <c r="AG92" i="142"/>
  <c r="Q92" i="142"/>
  <c r="BB92" i="142"/>
  <c r="AL92" i="142"/>
  <c r="V92" i="142"/>
  <c r="BD92" i="142"/>
  <c r="X92" i="142"/>
  <c r="AM92" i="142"/>
  <c r="AZ92" i="142"/>
  <c r="T92" i="142"/>
  <c r="AI92" i="142"/>
  <c r="AX96" i="142"/>
  <c r="AH96" i="142"/>
  <c r="R96" i="142"/>
  <c r="AW96" i="142"/>
  <c r="AB96" i="142"/>
  <c r="BA96" i="142"/>
  <c r="AF96" i="142"/>
  <c r="BE96" i="142"/>
  <c r="AJ96" i="142"/>
  <c r="O96" i="142"/>
  <c r="AS96" i="142"/>
  <c r="X96" i="142"/>
  <c r="AO86" i="142"/>
  <c r="Y86" i="142"/>
  <c r="I86" i="142"/>
  <c r="AN86" i="142"/>
  <c r="S86" i="142"/>
  <c r="AX86" i="142"/>
  <c r="AB86" i="142"/>
  <c r="G86" i="142"/>
  <c r="AF86" i="142"/>
  <c r="K86" i="142"/>
  <c r="AP86" i="142"/>
  <c r="T86" i="142"/>
  <c r="AQ90" i="142"/>
  <c r="AA90" i="142"/>
  <c r="K90" i="142"/>
  <c r="AO90" i="142"/>
  <c r="T90" i="142"/>
  <c r="AX90" i="142"/>
  <c r="AM87" i="142"/>
  <c r="W87" i="142"/>
  <c r="G87" i="142"/>
  <c r="AG87" i="142"/>
  <c r="L87" i="142"/>
  <c r="AP87" i="142"/>
  <c r="U87" i="142"/>
  <c r="AZ87" i="142"/>
  <c r="AD87" i="142"/>
  <c r="I87" i="142"/>
  <c r="AN87" i="142"/>
  <c r="R87" i="142"/>
  <c r="BC91" i="142"/>
  <c r="AZ91" i="142"/>
  <c r="AJ91" i="142"/>
  <c r="T91" i="142"/>
  <c r="AX91" i="142"/>
  <c r="AA91" i="142"/>
  <c r="BE91" i="142"/>
  <c r="AE91" i="142"/>
  <c r="J91" i="142"/>
  <c r="AI91" i="142"/>
  <c r="N91" i="142"/>
  <c r="AM91" i="142"/>
  <c r="R91" i="142"/>
  <c r="BI95" i="142"/>
  <c r="AS95" i="142"/>
  <c r="AC95" i="142"/>
  <c r="M95" i="142"/>
  <c r="AP95" i="142"/>
  <c r="T95" i="142"/>
  <c r="AT95" i="142"/>
  <c r="X95" i="142"/>
  <c r="BC95" i="142"/>
  <c r="BG95" i="142"/>
  <c r="AL95" i="142"/>
  <c r="P95" i="142"/>
  <c r="AH95" i="142"/>
  <c r="AY87" i="142"/>
  <c r="AI87" i="142"/>
  <c r="S87" i="142"/>
  <c r="AW87" i="142"/>
  <c r="AB87" i="142"/>
  <c r="F87" i="142"/>
  <c r="AK87" i="142"/>
  <c r="P87" i="142"/>
  <c r="AT87" i="142"/>
  <c r="Y87" i="142"/>
  <c r="D87" i="142"/>
  <c r="AH87" i="142"/>
  <c r="M87" i="142"/>
  <c r="AY91" i="142"/>
  <c r="AV91" i="142"/>
  <c r="AF91" i="142"/>
  <c r="P91" i="142"/>
  <c r="AQ91" i="142"/>
  <c r="V91" i="142"/>
  <c r="AW91" i="142"/>
  <c r="Z91" i="142"/>
  <c r="BB91" i="142"/>
  <c r="AD91" i="142"/>
  <c r="I91" i="142"/>
  <c r="AH91" i="142"/>
  <c r="M91" i="142"/>
  <c r="BE95" i="142"/>
  <c r="AO95" i="142"/>
  <c r="Y95" i="142"/>
  <c r="BF95" i="142"/>
  <c r="AJ95" i="142"/>
  <c r="O95" i="142"/>
  <c r="AN95" i="142"/>
  <c r="S95" i="142"/>
  <c r="AX95" i="142"/>
  <c r="BB95" i="142"/>
  <c r="AF95" i="142"/>
  <c r="AB95" i="142"/>
  <c r="L95" i="142"/>
  <c r="BE92" i="142"/>
  <c r="AO92" i="142"/>
  <c r="Y92" i="142"/>
  <c r="I92" i="142"/>
  <c r="AT92" i="142"/>
  <c r="AD92" i="142"/>
  <c r="N92" i="142"/>
  <c r="AN92" i="142"/>
  <c r="BC92" i="142"/>
  <c r="W92" i="142"/>
  <c r="AJ92" i="142"/>
  <c r="AY92" i="142"/>
  <c r="S92" i="142"/>
  <c r="BF96" i="142"/>
  <c r="AP96" i="142"/>
  <c r="Z96" i="142"/>
  <c r="BH96" i="142"/>
  <c r="AM96" i="142"/>
  <c r="Q96" i="142"/>
  <c r="AQ96" i="142"/>
  <c r="U96" i="142"/>
  <c r="AU96" i="142"/>
  <c r="Y96" i="142"/>
  <c r="BD96" i="142"/>
  <c r="AI96" i="142"/>
  <c r="M96" i="142"/>
  <c r="AU87" i="142"/>
  <c r="AE87" i="142"/>
  <c r="O87" i="142"/>
  <c r="AR87" i="142"/>
  <c r="V87" i="142"/>
  <c r="BA87" i="142"/>
  <c r="AF87" i="142"/>
  <c r="J87" i="142"/>
  <c r="AO87" i="142"/>
  <c r="T87" i="142"/>
  <c r="AX87" i="142"/>
  <c r="AC87" i="142"/>
  <c r="H87" i="142"/>
  <c r="AU91" i="142"/>
  <c r="AR91" i="142"/>
  <c r="AB91" i="142"/>
  <c r="L91" i="142"/>
  <c r="AL91" i="142"/>
  <c r="Q91" i="142"/>
  <c r="AP91" i="142"/>
  <c r="U91" i="142"/>
  <c r="AT91" i="142"/>
  <c r="Y91" i="142"/>
  <c r="BA91" i="142"/>
  <c r="AC91" i="142"/>
  <c r="BA95" i="142"/>
  <c r="AK95" i="142"/>
  <c r="U95" i="142"/>
  <c r="AZ95" i="142"/>
  <c r="AE95" i="142"/>
  <c r="BD95" i="142"/>
  <c r="AI95" i="142"/>
  <c r="N95" i="142"/>
  <c r="AR95" i="142"/>
  <c r="AV95" i="142"/>
  <c r="AA95" i="142"/>
  <c r="W95" i="142"/>
  <c r="BA92" i="142"/>
  <c r="AK92" i="142"/>
  <c r="U92" i="142"/>
  <c r="BF92" i="142"/>
  <c r="AP92" i="142"/>
  <c r="Z92" i="142"/>
  <c r="J92" i="142"/>
  <c r="AF92" i="142"/>
  <c r="AU92" i="142"/>
  <c r="O92" i="142"/>
  <c r="AB92" i="142"/>
  <c r="AQ92" i="142"/>
  <c r="K92" i="142"/>
  <c r="BB96" i="142"/>
  <c r="AL96" i="142"/>
  <c r="V96" i="142"/>
  <c r="BC96" i="142"/>
  <c r="AG96" i="142"/>
  <c r="BG96" i="142"/>
  <c r="AK96" i="142"/>
  <c r="P96" i="142"/>
  <c r="AO96" i="142"/>
  <c r="T96" i="142"/>
  <c r="AY96" i="142"/>
  <c r="AC96" i="142"/>
  <c r="AS86" i="142"/>
  <c r="AC86" i="142"/>
  <c r="M86" i="142"/>
  <c r="AT86" i="142"/>
  <c r="X86" i="142"/>
  <c r="C86" i="142"/>
  <c r="AH86" i="142"/>
  <c r="L86" i="142"/>
  <c r="AL86" i="142"/>
  <c r="P86" i="142"/>
  <c r="AU86" i="142"/>
  <c r="Z86" i="142"/>
  <c r="D86" i="142"/>
  <c r="AU90" i="142"/>
  <c r="M92" i="142"/>
  <c r="AV92" i="142"/>
  <c r="L92" i="142"/>
  <c r="AT96" i="142"/>
  <c r="W96" i="142"/>
  <c r="AE96" i="142"/>
  <c r="AK86" i="142"/>
  <c r="E86" i="142"/>
  <c r="N86" i="142"/>
  <c r="W86" i="142"/>
  <c r="AA86" i="142"/>
  <c r="AJ86" i="142"/>
  <c r="AI90" i="142"/>
  <c r="O90" i="142"/>
  <c r="AJ90" i="142"/>
  <c r="I90" i="142"/>
  <c r="AH90" i="142"/>
  <c r="M90" i="142"/>
  <c r="AR90" i="142"/>
  <c r="V90" i="142"/>
  <c r="AV90" i="142"/>
  <c r="Z90" i="142"/>
  <c r="BG94" i="142"/>
  <c r="AQ94" i="142"/>
  <c r="BB94" i="142"/>
  <c r="AG94" i="142"/>
  <c r="Q94" i="142"/>
  <c r="AV94" i="142"/>
  <c r="AB94" i="142"/>
  <c r="L94" i="142"/>
  <c r="AN94" i="142"/>
  <c r="V94" i="142"/>
  <c r="AJ94" i="142"/>
  <c r="O94" i="142"/>
  <c r="AO94" i="142"/>
  <c r="AY85" i="142"/>
  <c r="AM85" i="142"/>
  <c r="W85" i="142"/>
  <c r="G85" i="142"/>
  <c r="AL85" i="142"/>
  <c r="V85" i="142"/>
  <c r="F85" i="142"/>
  <c r="AO85" i="142"/>
  <c r="Y85" i="142"/>
  <c r="I85" i="142"/>
  <c r="AN85" i="142"/>
  <c r="X85" i="142"/>
  <c r="H85" i="142"/>
  <c r="AS89" i="142"/>
  <c r="AC89" i="142"/>
  <c r="M89" i="142"/>
  <c r="AQ89" i="142"/>
  <c r="V89" i="142"/>
  <c r="AZ89" i="142"/>
  <c r="AE89" i="142"/>
  <c r="J89" i="142"/>
  <c r="AI89" i="142"/>
  <c r="N89" i="142"/>
  <c r="AR89" i="142"/>
  <c r="W89" i="142"/>
  <c r="BG93" i="142"/>
  <c r="AQ93" i="142"/>
  <c r="AA93" i="142"/>
  <c r="K93" i="142"/>
  <c r="AT93" i="142"/>
  <c r="AD93" i="142"/>
  <c r="N93" i="142"/>
  <c r="AV93" i="142"/>
  <c r="AF93" i="142"/>
  <c r="P93" i="142"/>
  <c r="U93" i="142"/>
  <c r="AS93" i="142"/>
  <c r="AO93" i="142"/>
  <c r="AX92" i="142"/>
  <c r="P92" i="142"/>
  <c r="AA92" i="142"/>
  <c r="AD96" i="142"/>
  <c r="AV96" i="142"/>
  <c r="BI96" i="142"/>
  <c r="AG86" i="142"/>
  <c r="AY86" i="142"/>
  <c r="H86" i="142"/>
  <c r="R86" i="142"/>
  <c r="V86" i="142"/>
  <c r="AE86" i="142"/>
  <c r="BC90" i="142"/>
  <c r="AE90" i="142"/>
  <c r="G90" i="142"/>
  <c r="AD90" i="142"/>
  <c r="BD90" i="142"/>
  <c r="AC90" i="142"/>
  <c r="H90" i="142"/>
  <c r="AL90" i="142"/>
  <c r="Q90" i="142"/>
  <c r="AP90" i="142"/>
  <c r="U90" i="142"/>
  <c r="BC94" i="142"/>
  <c r="AM94" i="142"/>
  <c r="AW94" i="142"/>
  <c r="AC94" i="142"/>
  <c r="M94" i="142"/>
  <c r="AP94" i="142"/>
  <c r="X94" i="142"/>
  <c r="BD94" i="142"/>
  <c r="AH94" i="142"/>
  <c r="R94" i="142"/>
  <c r="S94" i="142"/>
  <c r="AT94" i="142"/>
  <c r="W94" i="142"/>
  <c r="AU85" i="142"/>
  <c r="AI85" i="142"/>
  <c r="S85" i="142"/>
  <c r="C85" i="142"/>
  <c r="AH85" i="142"/>
  <c r="R85" i="142"/>
  <c r="B85" i="142"/>
  <c r="AK85" i="142"/>
  <c r="U85" i="142"/>
  <c r="E85" i="142"/>
  <c r="AJ85" i="142"/>
  <c r="T85" i="142"/>
  <c r="D85" i="142"/>
  <c r="AO89" i="142"/>
  <c r="Y89" i="142"/>
  <c r="I89" i="142"/>
  <c r="AL89" i="142"/>
  <c r="P89" i="142"/>
  <c r="AU89" i="142"/>
  <c r="Z89" i="142"/>
  <c r="AY89" i="142"/>
  <c r="AD89" i="142"/>
  <c r="H89" i="142"/>
  <c r="AM89" i="142"/>
  <c r="R89" i="142"/>
  <c r="BC93" i="142"/>
  <c r="AM93" i="142"/>
  <c r="W93" i="142"/>
  <c r="BF93" i="142"/>
  <c r="AP93" i="142"/>
  <c r="Z93" i="142"/>
  <c r="J93" i="142"/>
  <c r="AR93" i="142"/>
  <c r="AB93" i="142"/>
  <c r="L93" i="142"/>
  <c r="AW93" i="142"/>
  <c r="AC93" i="142"/>
  <c r="Y93" i="142"/>
  <c r="AS92" i="142"/>
  <c r="AH92" i="142"/>
  <c r="AE92" i="142"/>
  <c r="N96" i="142"/>
  <c r="AA96" i="142"/>
  <c r="AN96" i="142"/>
  <c r="U86" i="142"/>
  <c r="AI86" i="142"/>
  <c r="AR86" i="142"/>
  <c r="AV86" i="142"/>
  <c r="F86" i="142"/>
  <c r="O86" i="142"/>
  <c r="AY90" i="142"/>
  <c r="W90" i="142"/>
  <c r="AZ90" i="142"/>
  <c r="Y90" i="142"/>
  <c r="AS90" i="142"/>
  <c r="X90" i="142"/>
  <c r="BB90" i="142"/>
  <c r="AG90" i="142"/>
  <c r="L90" i="142"/>
  <c r="AK90" i="142"/>
  <c r="P90" i="142"/>
  <c r="AY94" i="142"/>
  <c r="AI94" i="142"/>
  <c r="AR94" i="142"/>
  <c r="Y94" i="142"/>
  <c r="BF94" i="142"/>
  <c r="AK94" i="142"/>
  <c r="T94" i="142"/>
  <c r="AX94" i="142"/>
  <c r="AD94" i="142"/>
  <c r="N94" i="142"/>
  <c r="AZ94" i="142"/>
  <c r="AA94" i="142"/>
  <c r="AV85" i="142"/>
  <c r="AE85" i="142"/>
  <c r="O85" i="142"/>
  <c r="AT85" i="142"/>
  <c r="AD85" i="142"/>
  <c r="N85" i="142"/>
  <c r="AX85" i="142"/>
  <c r="AG85" i="142"/>
  <c r="Q85" i="142"/>
  <c r="AW85" i="142"/>
  <c r="AF85" i="142"/>
  <c r="P85" i="142"/>
  <c r="BA89" i="142"/>
  <c r="AK89" i="142"/>
  <c r="U89" i="142"/>
  <c r="BB89" i="142"/>
  <c r="AF89" i="142"/>
  <c r="K89" i="142"/>
  <c r="AP89" i="142"/>
  <c r="T89" i="142"/>
  <c r="AT89" i="142"/>
  <c r="X89" i="142"/>
  <c r="BC89" i="142"/>
  <c r="AH89" i="142"/>
  <c r="L89" i="142"/>
  <c r="AY93" i="142"/>
  <c r="AI93" i="142"/>
  <c r="S93" i="142"/>
  <c r="BB93" i="142"/>
  <c r="AL93" i="142"/>
  <c r="V93" i="142"/>
  <c r="BD93" i="142"/>
  <c r="AN93" i="142"/>
  <c r="X93" i="142"/>
  <c r="BA93" i="142"/>
  <c r="AG93" i="142"/>
  <c r="M93" i="142"/>
  <c r="AC92" i="142"/>
  <c r="R92" i="142"/>
  <c r="AR92" i="142"/>
  <c r="BJ96" i="142"/>
  <c r="BJ98" i="142" s="1"/>
  <c r="BJ33" i="142" s="1"/>
  <c r="BJ54" i="142" s="1"/>
  <c r="AR96" i="142"/>
  <c r="AZ96" i="142"/>
  <c r="S96" i="142"/>
  <c r="AW86" i="142"/>
  <c r="Q86" i="142"/>
  <c r="AD86" i="142"/>
  <c r="AM86" i="142"/>
  <c r="AQ86" i="142"/>
  <c r="AZ86" i="142"/>
  <c r="J86" i="142"/>
  <c r="AM90" i="142"/>
  <c r="S90" i="142"/>
  <c r="AT90" i="142"/>
  <c r="N90" i="142"/>
  <c r="AN90" i="142"/>
  <c r="R90" i="142"/>
  <c r="AW90" i="142"/>
  <c r="AB90" i="142"/>
  <c r="BA90" i="142"/>
  <c r="AF90" i="142"/>
  <c r="J90" i="142"/>
  <c r="AU94" i="142"/>
  <c r="BH94" i="142"/>
  <c r="AL94" i="142"/>
  <c r="U94" i="142"/>
  <c r="BA94" i="142"/>
  <c r="AF94" i="142"/>
  <c r="P94" i="142"/>
  <c r="AS94" i="142"/>
  <c r="Z94" i="142"/>
  <c r="BE94" i="142"/>
  <c r="AE94" i="142"/>
  <c r="K94" i="142"/>
  <c r="AQ85" i="142"/>
  <c r="AA85" i="142"/>
  <c r="K85" i="142"/>
  <c r="AP85" i="142"/>
  <c r="Z85" i="142"/>
  <c r="J85" i="142"/>
  <c r="AS85" i="142"/>
  <c r="AC85" i="142"/>
  <c r="M85" i="142"/>
  <c r="AR85" i="142"/>
  <c r="AB85" i="142"/>
  <c r="L85" i="142"/>
  <c r="AW89" i="142"/>
  <c r="AG89" i="142"/>
  <c r="Q89" i="142"/>
  <c r="AV89" i="142"/>
  <c r="AA89" i="142"/>
  <c r="F89" i="142"/>
  <c r="AJ89" i="142"/>
  <c r="O89" i="142"/>
  <c r="AN89" i="142"/>
  <c r="S89" i="142"/>
  <c r="AX89" i="142"/>
  <c r="AB89" i="142"/>
  <c r="G89" i="142"/>
  <c r="AU93" i="142"/>
  <c r="AE93" i="142"/>
  <c r="O93" i="142"/>
  <c r="AX93" i="142"/>
  <c r="AH93" i="142"/>
  <c r="R93" i="142"/>
  <c r="AZ93" i="142"/>
  <c r="AJ93" i="142"/>
  <c r="T93" i="142"/>
  <c r="AK93" i="142"/>
  <c r="Q93" i="142"/>
  <c r="BE93" i="142"/>
  <c r="BA94" i="137"/>
  <c r="AK94" i="137"/>
  <c r="U94" i="137"/>
  <c r="AY94" i="137"/>
  <c r="AD94" i="137"/>
  <c r="BH94" i="137"/>
  <c r="AM94" i="137"/>
  <c r="R94" i="137"/>
  <c r="AU94" i="137"/>
  <c r="Z94" i="137"/>
  <c r="AL94" i="137"/>
  <c r="AF94" i="137"/>
  <c r="AQ94" i="137"/>
  <c r="AT86" i="137"/>
  <c r="AD86" i="137"/>
  <c r="N86" i="137"/>
  <c r="AR86" i="137"/>
  <c r="W86" i="137"/>
  <c r="AF86" i="137"/>
  <c r="K86" i="137"/>
  <c r="AO86" i="137"/>
  <c r="T86" i="137"/>
  <c r="AY86" i="137"/>
  <c r="AC86" i="137"/>
  <c r="H86" i="137"/>
  <c r="AV85" i="137"/>
  <c r="AF85" i="137"/>
  <c r="P85" i="137"/>
  <c r="AY85" i="137"/>
  <c r="AD85" i="137"/>
  <c r="I85" i="137"/>
  <c r="AM85" i="137"/>
  <c r="R85" i="137"/>
  <c r="AG85" i="137"/>
  <c r="K85" i="137"/>
  <c r="AK85" i="137"/>
  <c r="O85" i="137"/>
  <c r="AV89" i="137"/>
  <c r="AP89" i="137"/>
  <c r="Z89" i="137"/>
  <c r="J89" i="137"/>
  <c r="AJ89" i="137"/>
  <c r="O89" i="137"/>
  <c r="AN89" i="137"/>
  <c r="S89" i="137"/>
  <c r="BA89" i="137"/>
  <c r="AB89" i="137"/>
  <c r="G89" i="137"/>
  <c r="AF89" i="137"/>
  <c r="K89" i="137"/>
  <c r="BG93" i="137"/>
  <c r="AQ93" i="137"/>
  <c r="AA93" i="137"/>
  <c r="K93" i="137"/>
  <c r="AP93" i="137"/>
  <c r="U93" i="137"/>
  <c r="AZ93" i="137"/>
  <c r="AD93" i="137"/>
  <c r="BB93" i="137"/>
  <c r="AG93" i="137"/>
  <c r="L93" i="137"/>
  <c r="R93" i="137"/>
  <c r="M93" i="137"/>
  <c r="BF97" i="137"/>
  <c r="AP97" i="137"/>
  <c r="Z97" i="137"/>
  <c r="BH97" i="137"/>
  <c r="AM97" i="137"/>
  <c r="Q97" i="137"/>
  <c r="AQ97" i="137"/>
  <c r="U97" i="137"/>
  <c r="AZ97" i="137"/>
  <c r="AE97" i="137"/>
  <c r="BI97" i="137"/>
  <c r="AN97" i="137"/>
  <c r="S97" i="137"/>
  <c r="AQ91" i="137"/>
  <c r="AA91" i="137"/>
  <c r="AS91" i="137"/>
  <c r="X91" i="137"/>
  <c r="BA91" i="137"/>
  <c r="AF91" i="137"/>
  <c r="M91" i="137"/>
  <c r="AD91" i="137"/>
  <c r="AL91" i="137"/>
  <c r="BE91" i="137"/>
  <c r="P91" i="137"/>
  <c r="AG91" i="137"/>
  <c r="BG95" i="137"/>
  <c r="AQ95" i="137"/>
  <c r="AA95" i="137"/>
  <c r="BH95" i="137"/>
  <c r="AL95" i="137"/>
  <c r="Q95" i="137"/>
  <c r="AV95" i="137"/>
  <c r="Z95" i="137"/>
  <c r="AW94" i="137"/>
  <c r="AG94" i="137"/>
  <c r="Q94" i="137"/>
  <c r="AT94" i="137"/>
  <c r="BE94" i="137"/>
  <c r="AO94" i="137"/>
  <c r="Y94" i="137"/>
  <c r="BD94" i="137"/>
  <c r="AI94" i="137"/>
  <c r="N94" i="137"/>
  <c r="AR94" i="137"/>
  <c r="W94" i="137"/>
  <c r="AZ94" i="137"/>
  <c r="AE94" i="137"/>
  <c r="BG94" i="137"/>
  <c r="BB94" i="137"/>
  <c r="AA94" i="137"/>
  <c r="AX86" i="137"/>
  <c r="AH86" i="137"/>
  <c r="R86" i="137"/>
  <c r="AW86" i="137"/>
  <c r="AB86" i="137"/>
  <c r="G86" i="137"/>
  <c r="AK86" i="137"/>
  <c r="P86" i="137"/>
  <c r="AU86" i="137"/>
  <c r="Y86" i="137"/>
  <c r="D86" i="137"/>
  <c r="AI86" i="137"/>
  <c r="M86" i="137"/>
  <c r="AJ85" i="137"/>
  <c r="T85" i="137"/>
  <c r="D85" i="137"/>
  <c r="AI85" i="137"/>
  <c r="N85" i="137"/>
  <c r="AS85" i="137"/>
  <c r="W85" i="137"/>
  <c r="B85" i="137"/>
  <c r="AL85" i="137"/>
  <c r="Q85" i="137"/>
  <c r="AP85" i="137"/>
  <c r="U85" i="137"/>
  <c r="AZ89" i="137"/>
  <c r="AT89" i="137"/>
  <c r="AC94" i="137"/>
  <c r="S94" i="137"/>
  <c r="AB94" i="137"/>
  <c r="AJ94" i="137"/>
  <c r="V86" i="137"/>
  <c r="AG86" i="137"/>
  <c r="AV86" i="137"/>
  <c r="E86" i="137"/>
  <c r="O86" i="137"/>
  <c r="X86" i="137"/>
  <c r="X85" i="137"/>
  <c r="AO85" i="137"/>
  <c r="AX85" i="137"/>
  <c r="G85" i="137"/>
  <c r="AA85" i="137"/>
  <c r="AE85" i="137"/>
  <c r="AR89" i="137"/>
  <c r="BB89" i="137"/>
  <c r="AD89" i="137"/>
  <c r="F89" i="137"/>
  <c r="Y89" i="137"/>
  <c r="AU89" i="137"/>
  <c r="M89" i="137"/>
  <c r="AM89" i="137"/>
  <c r="L89" i="137"/>
  <c r="AA89" i="137"/>
  <c r="AU93" i="137"/>
  <c r="W93" i="137"/>
  <c r="BA93" i="137"/>
  <c r="Z93" i="137"/>
  <c r="AT93" i="137"/>
  <c r="T93" i="137"/>
  <c r="AL93" i="137"/>
  <c r="AS93" i="137"/>
  <c r="BD93" i="137"/>
  <c r="BJ97" i="137"/>
  <c r="AL97" i="137"/>
  <c r="R97" i="137"/>
  <c r="AR97" i="137"/>
  <c r="BG97" i="137"/>
  <c r="AF97" i="137"/>
  <c r="BE97" i="137"/>
  <c r="Y97" i="137"/>
  <c r="AY97" i="137"/>
  <c r="X97" i="137"/>
  <c r="AM91" i="137"/>
  <c r="BD91" i="137"/>
  <c r="AC91" i="137"/>
  <c r="AV91" i="137"/>
  <c r="U91" i="137"/>
  <c r="AO91" i="137"/>
  <c r="AB91" i="137"/>
  <c r="AJ91" i="137"/>
  <c r="AR91" i="137"/>
  <c r="BC95" i="137"/>
  <c r="AI95" i="137"/>
  <c r="O95" i="137"/>
  <c r="AG95" i="137"/>
  <c r="BF95" i="137"/>
  <c r="AF95" i="137"/>
  <c r="BD95" i="137"/>
  <c r="AH95" i="137"/>
  <c r="M95" i="137"/>
  <c r="Y95" i="137"/>
  <c r="AJ95" i="137"/>
  <c r="AS88" i="137"/>
  <c r="AC88" i="137"/>
  <c r="M88" i="137"/>
  <c r="AR88" i="137"/>
  <c r="W88" i="137"/>
  <c r="BB88" i="137"/>
  <c r="AF88" i="137"/>
  <c r="K88" i="137"/>
  <c r="AP88" i="137"/>
  <c r="T88" i="137"/>
  <c r="AT88" i="137"/>
  <c r="X88" i="137"/>
  <c r="BE92" i="137"/>
  <c r="AO92" i="137"/>
  <c r="Y92" i="137"/>
  <c r="I92" i="137"/>
  <c r="AM92" i="137"/>
  <c r="R92" i="137"/>
  <c r="AL92" i="137"/>
  <c r="P92" i="137"/>
  <c r="AT92" i="137"/>
  <c r="X92" i="137"/>
  <c r="AE92" i="137"/>
  <c r="J92" i="137"/>
  <c r="AJ92" i="137"/>
  <c r="AZ96" i="137"/>
  <c r="AJ96" i="137"/>
  <c r="T96" i="137"/>
  <c r="AY96" i="137"/>
  <c r="AD96" i="137"/>
  <c r="BI96" i="137"/>
  <c r="AM96" i="137"/>
  <c r="R96" i="137"/>
  <c r="AW96" i="137"/>
  <c r="AA96" i="137"/>
  <c r="BA96" i="137"/>
  <c r="AE96" i="137"/>
  <c r="M94" i="137"/>
  <c r="BC94" i="137"/>
  <c r="L94" i="137"/>
  <c r="T94" i="137"/>
  <c r="K94" i="137"/>
  <c r="AP86" i="137"/>
  <c r="J86" i="137"/>
  <c r="Q86" i="137"/>
  <c r="AQ86" i="137"/>
  <c r="AZ86" i="137"/>
  <c r="I86" i="137"/>
  <c r="S86" i="137"/>
  <c r="AR85" i="137"/>
  <c r="L85" i="137"/>
  <c r="Y85" i="137"/>
  <c r="AH85" i="137"/>
  <c r="V85" i="137"/>
  <c r="Z85" i="137"/>
  <c r="AX89" i="137"/>
  <c r="V89" i="137"/>
  <c r="AW89" i="137"/>
  <c r="T89" i="137"/>
  <c r="AI89" i="137"/>
  <c r="H89" i="137"/>
  <c r="AG89" i="137"/>
  <c r="AY89" i="137"/>
  <c r="U89" i="137"/>
  <c r="AM93" i="137"/>
  <c r="S93" i="137"/>
  <c r="AV93" i="137"/>
  <c r="P93" i="137"/>
  <c r="AO93" i="137"/>
  <c r="N93" i="137"/>
  <c r="AB93" i="137"/>
  <c r="X93" i="137"/>
  <c r="AH93" i="137"/>
  <c r="BB97" i="137"/>
  <c r="AH97" i="137"/>
  <c r="N97" i="137"/>
  <c r="AG97" i="137"/>
  <c r="BA97" i="137"/>
  <c r="AA97" i="137"/>
  <c r="AU97" i="137"/>
  <c r="T97" i="137"/>
  <c r="AS97" i="137"/>
  <c r="BC91" i="137"/>
  <c r="AI91" i="137"/>
  <c r="AX91" i="137"/>
  <c r="S91" i="137"/>
  <c r="AP91" i="137"/>
  <c r="Q91" i="137"/>
  <c r="T91" i="137"/>
  <c r="R91" i="137"/>
  <c r="Y91" i="137"/>
  <c r="V91" i="137"/>
  <c r="AY95" i="137"/>
  <c r="AE95" i="137"/>
  <c r="BB95" i="137"/>
  <c r="AB95" i="137"/>
  <c r="BA95" i="137"/>
  <c r="U95" i="137"/>
  <c r="AX95" i="137"/>
  <c r="AC95" i="137"/>
  <c r="AZ95" i="137"/>
  <c r="AO95" i="137"/>
  <c r="N95" i="137"/>
  <c r="AO88" i="137"/>
  <c r="Y88" i="137"/>
  <c r="I88" i="137"/>
  <c r="AM88" i="137"/>
  <c r="R88" i="137"/>
  <c r="AV88" i="137"/>
  <c r="AA88" i="137"/>
  <c r="F88" i="137"/>
  <c r="AJ88" i="137"/>
  <c r="O88" i="137"/>
  <c r="AN88" i="137"/>
  <c r="S88" i="137"/>
  <c r="BA92" i="137"/>
  <c r="AK92" i="137"/>
  <c r="U92" i="137"/>
  <c r="BC92" i="137"/>
  <c r="AH92" i="137"/>
  <c r="BB92" i="137"/>
  <c r="AF92" i="137"/>
  <c r="K92" i="137"/>
  <c r="AN92" i="137"/>
  <c r="S92" i="137"/>
  <c r="L92" i="137"/>
  <c r="AP92" i="137"/>
  <c r="O92" i="137"/>
  <c r="AV96" i="137"/>
  <c r="AF96" i="137"/>
  <c r="P96" i="137"/>
  <c r="AT96" i="137"/>
  <c r="Y96" i="137"/>
  <c r="BC96" i="137"/>
  <c r="AH96" i="137"/>
  <c r="M96" i="137"/>
  <c r="AQ96" i="137"/>
  <c r="V96" i="137"/>
  <c r="AU96" i="137"/>
  <c r="Z96" i="137"/>
  <c r="AN94" i="137"/>
  <c r="AX94" i="137"/>
  <c r="BF94" i="137"/>
  <c r="O94" i="137"/>
  <c r="AV94" i="137"/>
  <c r="AL86" i="137"/>
  <c r="F86" i="137"/>
  <c r="L86" i="137"/>
  <c r="AA86" i="137"/>
  <c r="AJ86" i="137"/>
  <c r="AS86" i="137"/>
  <c r="C86" i="137"/>
  <c r="AN85" i="137"/>
  <c r="H85" i="137"/>
  <c r="S85" i="137"/>
  <c r="AC85" i="137"/>
  <c r="AW85" i="137"/>
  <c r="F85" i="137"/>
  <c r="J85" i="137"/>
  <c r="AL89" i="137"/>
  <c r="R89" i="137"/>
  <c r="AO89" i="137"/>
  <c r="I89" i="137"/>
  <c r="AC89" i="137"/>
  <c r="W89" i="137"/>
  <c r="AQ89" i="137"/>
  <c r="P89" i="137"/>
  <c r="BC93" i="137"/>
  <c r="AI93" i="137"/>
  <c r="O93" i="137"/>
  <c r="AK93" i="137"/>
  <c r="J93" i="137"/>
  <c r="AJ93" i="137"/>
  <c r="AW93" i="137"/>
  <c r="V93" i="137"/>
  <c r="AN93" i="137"/>
  <c r="AX93" i="137"/>
  <c r="AX97" i="137"/>
  <c r="AD97" i="137"/>
  <c r="BC97" i="137"/>
  <c r="AB97" i="137"/>
  <c r="AV97" i="137"/>
  <c r="P97" i="137"/>
  <c r="AO97" i="137"/>
  <c r="O97" i="137"/>
  <c r="AI97" i="137"/>
  <c r="AY91" i="137"/>
  <c r="AE91" i="137"/>
  <c r="AN91" i="137"/>
  <c r="O91" i="137"/>
  <c r="AK91" i="137"/>
  <c r="I91" i="137"/>
  <c r="L91" i="137"/>
  <c r="J91" i="137"/>
  <c r="H91" i="137"/>
  <c r="N91" i="137"/>
  <c r="AU95" i="137"/>
  <c r="W95" i="137"/>
  <c r="AW95" i="137"/>
  <c r="V95" i="137"/>
  <c r="AP95" i="137"/>
  <c r="P95" i="137"/>
  <c r="AS95" i="137"/>
  <c r="X95" i="137"/>
  <c r="AD95" i="137"/>
  <c r="T95" i="137"/>
  <c r="BA88" i="137"/>
  <c r="AK88" i="137"/>
  <c r="U88" i="137"/>
  <c r="E88" i="137"/>
  <c r="AH88" i="137"/>
  <c r="L88" i="137"/>
  <c r="AQ88" i="137"/>
  <c r="V88" i="137"/>
  <c r="AZ88" i="137"/>
  <c r="AE88" i="137"/>
  <c r="J88" i="137"/>
  <c r="AI88" i="137"/>
  <c r="N88" i="137"/>
  <c r="AW92" i="137"/>
  <c r="AG92" i="137"/>
  <c r="Q92" i="137"/>
  <c r="AX92" i="137"/>
  <c r="AB92" i="137"/>
  <c r="AV92" i="137"/>
  <c r="AA92" i="137"/>
  <c r="BD92" i="137"/>
  <c r="AI92" i="137"/>
  <c r="N92" i="137"/>
  <c r="AU92" i="137"/>
  <c r="T92" i="137"/>
  <c r="BH96" i="137"/>
  <c r="AR96" i="137"/>
  <c r="AB96" i="137"/>
  <c r="BJ96" i="137"/>
  <c r="BJ98" i="137" s="1"/>
  <c r="BJ33" i="137" s="1"/>
  <c r="AO96" i="137"/>
  <c r="S96" i="137"/>
  <c r="AX96" i="137"/>
  <c r="AC96" i="137"/>
  <c r="BG96" i="137"/>
  <c r="AL96" i="137"/>
  <c r="Q96" i="137"/>
  <c r="AP96" i="137"/>
  <c r="U96" i="137"/>
  <c r="AS94" i="137"/>
  <c r="X94" i="137"/>
  <c r="AH94" i="137"/>
  <c r="AP94" i="137"/>
  <c r="P94" i="137"/>
  <c r="V94" i="137"/>
  <c r="Z86" i="137"/>
  <c r="AM86" i="137"/>
  <c r="U86" i="137"/>
  <c r="AE86" i="137"/>
  <c r="AN86" i="137"/>
  <c r="AB85" i="137"/>
  <c r="AT85" i="137"/>
  <c r="C85" i="137"/>
  <c r="M85" i="137"/>
  <c r="AQ85" i="137"/>
  <c r="AU85" i="137"/>
  <c r="E85" i="137"/>
  <c r="AH89" i="137"/>
  <c r="N89" i="137"/>
  <c r="AE89" i="137"/>
  <c r="BC89" i="137"/>
  <c r="X89" i="137"/>
  <c r="AS89" i="137"/>
  <c r="Q89" i="137"/>
  <c r="AK89" i="137"/>
  <c r="AY93" i="137"/>
  <c r="AE93" i="137"/>
  <c r="BF93" i="137"/>
  <c r="AF93" i="137"/>
  <c r="BE93" i="137"/>
  <c r="Y93" i="137"/>
  <c r="AR93" i="137"/>
  <c r="Q93" i="137"/>
  <c r="AC93" i="137"/>
  <c r="AT97" i="137"/>
  <c r="V97" i="137"/>
  <c r="AW97" i="137"/>
  <c r="W97" i="137"/>
  <c r="AK97" i="137"/>
  <c r="BK97" i="137"/>
  <c r="BK98" i="137" s="1"/>
  <c r="BK33" i="137" s="1"/>
  <c r="AJ97" i="137"/>
  <c r="BD97" i="137"/>
  <c r="AC97" i="137"/>
  <c r="AU91" i="137"/>
  <c r="W91" i="137"/>
  <c r="AH91" i="137"/>
  <c r="K91" i="137"/>
  <c r="Z91" i="137"/>
  <c r="AZ91" i="137"/>
  <c r="AW91" i="137"/>
  <c r="AT91" i="137"/>
  <c r="BB91" i="137"/>
  <c r="AM95" i="137"/>
  <c r="S95" i="137"/>
  <c r="AR95" i="137"/>
  <c r="L95" i="137"/>
  <c r="AK95" i="137"/>
  <c r="BI95" i="137"/>
  <c r="AN95" i="137"/>
  <c r="R95" i="137"/>
  <c r="AT95" i="137"/>
  <c r="BE95" i="137"/>
  <c r="AW88" i="137"/>
  <c r="AG88" i="137"/>
  <c r="Q88" i="137"/>
  <c r="AX88" i="137"/>
  <c r="AB88" i="137"/>
  <c r="G88" i="137"/>
  <c r="AL88" i="137"/>
  <c r="P88" i="137"/>
  <c r="AU88" i="137"/>
  <c r="Z88" i="137"/>
  <c r="AY88" i="137"/>
  <c r="AD88" i="137"/>
  <c r="H88" i="137"/>
  <c r="AS92" i="137"/>
  <c r="AC92" i="137"/>
  <c r="M92" i="137"/>
  <c r="AR92" i="137"/>
  <c r="W92" i="137"/>
  <c r="AQ92" i="137"/>
  <c r="V92" i="137"/>
  <c r="AY92" i="137"/>
  <c r="AD92" i="137"/>
  <c r="AZ92" i="137"/>
  <c r="Z92" i="137"/>
  <c r="BF92" i="137"/>
  <c r="BD96" i="137"/>
  <c r="AN96" i="137"/>
  <c r="X96" i="137"/>
  <c r="BE96" i="137"/>
  <c r="AI96" i="137"/>
  <c r="N96" i="137"/>
  <c r="AS96" i="137"/>
  <c r="W96" i="137"/>
  <c r="BB96" i="137"/>
  <c r="AG96" i="137"/>
  <c r="BF96" i="137"/>
  <c r="AK96" i="137"/>
  <c r="O96" i="137"/>
  <c r="AA97" i="140"/>
  <c r="AG113" i="140"/>
  <c r="BO113" i="140"/>
  <c r="AP97" i="140"/>
  <c r="P113" i="140"/>
  <c r="BI97" i="140"/>
  <c r="AJ97" i="140"/>
  <c r="AF113" i="140"/>
  <c r="E20" i="120"/>
  <c r="Q14" i="149"/>
  <c r="BN13" i="120"/>
  <c r="AH74" i="140"/>
  <c r="T74" i="140"/>
  <c r="BE113" i="126"/>
  <c r="BE114" i="126" s="1"/>
  <c r="BE40" i="126" s="1"/>
  <c r="V97" i="126"/>
  <c r="AV97" i="126"/>
  <c r="Q113" i="126"/>
  <c r="R113" i="126"/>
  <c r="AK97" i="126"/>
  <c r="BO113" i="123"/>
  <c r="N78" i="123"/>
  <c r="N71" i="123"/>
  <c r="BK20" i="123"/>
  <c r="BK78" i="123" s="1"/>
  <c r="BK20" i="143"/>
  <c r="BK78" i="143" s="1"/>
  <c r="BO113" i="143"/>
  <c r="AW113" i="143"/>
  <c r="AG113" i="143"/>
  <c r="Q113" i="143"/>
  <c r="AV113" i="143"/>
  <c r="AF113" i="143"/>
  <c r="P113" i="143"/>
  <c r="AY113" i="143"/>
  <c r="AI113" i="143"/>
  <c r="S113" i="143"/>
  <c r="R113" i="143"/>
  <c r="N113" i="143"/>
  <c r="BF113" i="143"/>
  <c r="AZ97" i="143"/>
  <c r="AJ97" i="143"/>
  <c r="T97" i="143"/>
  <c r="AW97" i="143"/>
  <c r="AA97" i="143"/>
  <c r="BF97" i="143"/>
  <c r="AK97" i="143"/>
  <c r="O97" i="143"/>
  <c r="AS97" i="143"/>
  <c r="W97" i="143"/>
  <c r="Z113" i="143"/>
  <c r="BE97" i="143"/>
  <c r="N78" i="143"/>
  <c r="BI113" i="143"/>
  <c r="AS113" i="143"/>
  <c r="AC113" i="143"/>
  <c r="BH113" i="143"/>
  <c r="AR113" i="143"/>
  <c r="AB113" i="143"/>
  <c r="BK113" i="143"/>
  <c r="BK114" i="143" s="1"/>
  <c r="AU113" i="143"/>
  <c r="AE113" i="143"/>
  <c r="O113" i="143"/>
  <c r="BJ113" i="143"/>
  <c r="BB113" i="143"/>
  <c r="AP113" i="143"/>
  <c r="AV97" i="143"/>
  <c r="AF97" i="143"/>
  <c r="P97" i="143"/>
  <c r="AQ97" i="143"/>
  <c r="V97" i="143"/>
  <c r="BA97" i="143"/>
  <c r="AE97" i="143"/>
  <c r="BI97" i="143"/>
  <c r="AM97" i="143"/>
  <c r="R97" i="143"/>
  <c r="BJ97" i="143"/>
  <c r="BJ98" i="143" s="1"/>
  <c r="BJ33" i="143" s="1"/>
  <c r="BJ54" i="143" s="1"/>
  <c r="AI97" i="143"/>
  <c r="AD97" i="143"/>
  <c r="AO113" i="143"/>
  <c r="BD113" i="143"/>
  <c r="X113" i="143"/>
  <c r="AQ113" i="143"/>
  <c r="AX113" i="143"/>
  <c r="AL113" i="143"/>
  <c r="AR97" i="143"/>
  <c r="BG97" i="143"/>
  <c r="BA113" i="143"/>
  <c r="AK113" i="143"/>
  <c r="U113" i="143"/>
  <c r="AZ113" i="143"/>
  <c r="AJ113" i="143"/>
  <c r="T113" i="143"/>
  <c r="BC113" i="143"/>
  <c r="AM113" i="143"/>
  <c r="W113" i="143"/>
  <c r="AH113" i="143"/>
  <c r="AD113" i="143"/>
  <c r="V113" i="143"/>
  <c r="BD97" i="143"/>
  <c r="AN97" i="143"/>
  <c r="X97" i="143"/>
  <c r="BB97" i="143"/>
  <c r="AG97" i="143"/>
  <c r="BK97" i="143"/>
  <c r="BK98" i="143" s="1"/>
  <c r="BK33" i="143" s="1"/>
  <c r="AP97" i="143"/>
  <c r="U97" i="143"/>
  <c r="AX97" i="143"/>
  <c r="AC97" i="143"/>
  <c r="Y97" i="143"/>
  <c r="S97" i="143"/>
  <c r="AY97" i="143"/>
  <c r="BE113" i="143"/>
  <c r="Y113" i="143"/>
  <c r="AN113" i="143"/>
  <c r="BG113" i="143"/>
  <c r="AA113" i="143"/>
  <c r="AT113" i="143"/>
  <c r="BH97" i="143"/>
  <c r="AB97" i="143"/>
  <c r="AU97" i="143"/>
  <c r="AT97" i="143"/>
  <c r="Z97" i="143"/>
  <c r="AO97" i="143"/>
  <c r="AL97" i="143"/>
  <c r="BC97" i="143"/>
  <c r="N97" i="143"/>
  <c r="Q97" i="143"/>
  <c r="AH97" i="143"/>
  <c r="N71" i="143"/>
  <c r="Q14" i="2"/>
  <c r="AL97" i="126"/>
  <c r="AB97" i="126"/>
  <c r="AR113" i="126"/>
  <c r="AX97" i="126"/>
  <c r="D30" i="149"/>
  <c r="G104" i="149"/>
  <c r="J104" i="149"/>
  <c r="K90" i="149"/>
  <c r="J90" i="149"/>
  <c r="M90" i="149"/>
  <c r="I90" i="149"/>
  <c r="L90" i="149"/>
  <c r="AS87" i="125"/>
  <c r="AU113" i="126"/>
  <c r="AY113" i="126"/>
  <c r="N113" i="126"/>
  <c r="C11" i="120"/>
  <c r="N78" i="126"/>
  <c r="AS97" i="126"/>
  <c r="AE97" i="126"/>
  <c r="BO113" i="126"/>
  <c r="AC113" i="126"/>
  <c r="O113" i="126"/>
  <c r="AE113" i="126"/>
  <c r="P113" i="126"/>
  <c r="AB113" i="126"/>
  <c r="BH113" i="126"/>
  <c r="BH114" i="126" s="1"/>
  <c r="BH40" i="126" s="1"/>
  <c r="AG113" i="126"/>
  <c r="U97" i="126"/>
  <c r="W113" i="126"/>
  <c r="AD113" i="126"/>
  <c r="AI113" i="126"/>
  <c r="BJ97" i="126"/>
  <c r="BJ98" i="126" s="1"/>
  <c r="BJ33" i="126" s="1"/>
  <c r="BJ54" i="126" s="1"/>
  <c r="AJ113" i="126"/>
  <c r="BH97" i="126"/>
  <c r="BH98" i="126" s="1"/>
  <c r="BH33" i="126" s="1"/>
  <c r="BH54" i="126" s="1"/>
  <c r="AW97" i="126"/>
  <c r="Q15" i="149"/>
  <c r="D90" i="149"/>
  <c r="AK113" i="126"/>
  <c r="AN113" i="126"/>
  <c r="S113" i="126"/>
  <c r="BG97" i="126"/>
  <c r="BG98" i="126" s="1"/>
  <c r="BG33" i="126" s="1"/>
  <c r="BG54" i="126" s="1"/>
  <c r="AY97" i="126"/>
  <c r="BK20" i="126"/>
  <c r="BK78" i="126" s="1"/>
  <c r="L104" i="149"/>
  <c r="D81" i="149"/>
  <c r="G90" i="149"/>
  <c r="AL113" i="126"/>
  <c r="AZ113" i="126"/>
  <c r="BF97" i="126"/>
  <c r="BF98" i="126" s="1"/>
  <c r="BF33" i="126" s="1"/>
  <c r="N97" i="126"/>
  <c r="O97" i="126"/>
  <c r="AO113" i="126"/>
  <c r="BK97" i="126"/>
  <c r="BK98" i="126" s="1"/>
  <c r="BK33" i="126" s="1"/>
  <c r="BK54" i="126" s="1"/>
  <c r="BG113" i="126"/>
  <c r="BG114" i="126" s="1"/>
  <c r="BG40" i="126" s="1"/>
  <c r="AF113" i="126"/>
  <c r="BJ113" i="126"/>
  <c r="BJ114" i="126" s="1"/>
  <c r="AV113" i="126"/>
  <c r="Q97" i="126"/>
  <c r="N71" i="126"/>
  <c r="BB113" i="126"/>
  <c r="BB114" i="126" s="1"/>
  <c r="BB40" i="126" s="1"/>
  <c r="AH113" i="126"/>
  <c r="AZ97" i="126"/>
  <c r="AR97" i="126"/>
  <c r="AA97" i="126"/>
  <c r="BK113" i="126"/>
  <c r="BK114" i="126" s="1"/>
  <c r="BK40" i="126" s="1"/>
  <c r="AQ97" i="126"/>
  <c r="BA113" i="126"/>
  <c r="AP113" i="126"/>
  <c r="Y97" i="126"/>
  <c r="R97" i="126"/>
  <c r="AH97" i="126"/>
  <c r="X113" i="126"/>
  <c r="BI97" i="126"/>
  <c r="BI98" i="126" s="1"/>
  <c r="BI33" i="126" s="1"/>
  <c r="BI54" i="126" s="1"/>
  <c r="BB97" i="126"/>
  <c r="BB98" i="126" s="1"/>
  <c r="BB33" i="126" s="1"/>
  <c r="BB54" i="126" s="1"/>
  <c r="AN97" i="126"/>
  <c r="BA97" i="126"/>
  <c r="AS113" i="126"/>
  <c r="Z97" i="126"/>
  <c r="BD113" i="126"/>
  <c r="BD114" i="126" s="1"/>
  <c r="BD40" i="126" s="1"/>
  <c r="U113" i="126"/>
  <c r="T97" i="126"/>
  <c r="V113" i="126"/>
  <c r="T113" i="126"/>
  <c r="AJ97" i="126"/>
  <c r="AM97" i="126"/>
  <c r="AT97" i="126"/>
  <c r="F104" i="149"/>
  <c r="I104" i="149"/>
  <c r="F90" i="149"/>
  <c r="BF113" i="126"/>
  <c r="BF114" i="126" s="1"/>
  <c r="BF40" i="126" s="1"/>
  <c r="AM113" i="126"/>
  <c r="AO97" i="126"/>
  <c r="AF97" i="126"/>
  <c r="AI97" i="126"/>
  <c r="AP97" i="126"/>
  <c r="AA113" i="126"/>
  <c r="BC113" i="126"/>
  <c r="BC114" i="126" s="1"/>
  <c r="BC40" i="126" s="1"/>
  <c r="AT113" i="126"/>
  <c r="BI113" i="126"/>
  <c r="BI114" i="126" s="1"/>
  <c r="AX113" i="126"/>
  <c r="AC97" i="126"/>
  <c r="BC97" i="126"/>
  <c r="BC98" i="126" s="1"/>
  <c r="BC33" i="126" s="1"/>
  <c r="BC54" i="126" s="1"/>
  <c r="P97" i="126"/>
  <c r="Y113" i="126"/>
  <c r="BE97" i="126"/>
  <c r="BE98" i="126" s="1"/>
  <c r="BE33" i="126" s="1"/>
  <c r="BE54" i="126" s="1"/>
  <c r="AD97" i="126"/>
  <c r="AQ113" i="126"/>
  <c r="Z113" i="126"/>
  <c r="AU97" i="126"/>
  <c r="W97" i="126"/>
  <c r="Q87" i="125"/>
  <c r="F87" i="125"/>
  <c r="F98" i="125" s="1"/>
  <c r="F33" i="125" s="1"/>
  <c r="F54" i="125" s="1"/>
  <c r="T103" i="125"/>
  <c r="O87" i="125"/>
  <c r="M103" i="125"/>
  <c r="M114" i="125" s="1"/>
  <c r="AA87" i="125"/>
  <c r="AA103" i="125"/>
  <c r="X103" i="125"/>
  <c r="AO87" i="125"/>
  <c r="AV87" i="125"/>
  <c r="L103" i="125"/>
  <c r="L114" i="125" s="1"/>
  <c r="AB87" i="125"/>
  <c r="R87" i="125"/>
  <c r="AS103" i="125"/>
  <c r="AE87" i="125"/>
  <c r="Y87" i="125"/>
  <c r="E103" i="125"/>
  <c r="E114" i="125" s="1"/>
  <c r="AJ87" i="125"/>
  <c r="AF87" i="125"/>
  <c r="N103" i="125"/>
  <c r="F103" i="125"/>
  <c r="F114" i="125" s="1"/>
  <c r="AH103" i="125"/>
  <c r="AG97" i="126"/>
  <c r="U103" i="125"/>
  <c r="AY87" i="125"/>
  <c r="AZ87" i="125"/>
  <c r="W103" i="125"/>
  <c r="I103" i="125"/>
  <c r="I114" i="125" s="1"/>
  <c r="D78" i="125"/>
  <c r="L80" i="125" s="1"/>
  <c r="AM87" i="125"/>
  <c r="AF103" i="125"/>
  <c r="J87" i="125"/>
  <c r="J98" i="125" s="1"/>
  <c r="J33" i="125" s="1"/>
  <c r="J54" i="125" s="1"/>
  <c r="N87" i="125"/>
  <c r="AX103" i="125"/>
  <c r="AI87" i="125"/>
  <c r="AD87" i="125"/>
  <c r="G103" i="125"/>
  <c r="G114" i="125" s="1"/>
  <c r="Q103" i="125"/>
  <c r="AK87" i="125"/>
  <c r="G87" i="125"/>
  <c r="G98" i="125" s="1"/>
  <c r="G33" i="125" s="1"/>
  <c r="G54" i="125" s="1"/>
  <c r="BA103" i="125"/>
  <c r="AN103" i="125"/>
  <c r="T87" i="125"/>
  <c r="O103" i="125"/>
  <c r="K103" i="125"/>
  <c r="K114" i="125" s="1"/>
  <c r="AC103" i="125"/>
  <c r="AB103" i="125"/>
  <c r="S87" i="125"/>
  <c r="AP87" i="125"/>
  <c r="I87" i="125"/>
  <c r="I98" i="125" s="1"/>
  <c r="I33" i="125" s="1"/>
  <c r="I54" i="125" s="1"/>
  <c r="BO103" i="125"/>
  <c r="AK103" i="125"/>
  <c r="AR103" i="125"/>
  <c r="Y103" i="125"/>
  <c r="AR87" i="125"/>
  <c r="P87" i="125"/>
  <c r="AH87" i="125"/>
  <c r="AE103" i="125"/>
  <c r="AD103" i="125"/>
  <c r="L87" i="125"/>
  <c r="L98" i="125" s="1"/>
  <c r="L33" i="125" s="1"/>
  <c r="L54" i="125" s="1"/>
  <c r="D71" i="125"/>
  <c r="H73" i="125" s="1"/>
  <c r="R103" i="125"/>
  <c r="AY103" i="125"/>
  <c r="AG103" i="125"/>
  <c r="AL87" i="125"/>
  <c r="AC87" i="125"/>
  <c r="AX87" i="125"/>
  <c r="AL103" i="125"/>
  <c r="AP103" i="125"/>
  <c r="H103" i="125"/>
  <c r="H114" i="125" s="1"/>
  <c r="AJ103" i="125"/>
  <c r="AW87" i="125"/>
  <c r="U87" i="125"/>
  <c r="AN87" i="125"/>
  <c r="AM103" i="125"/>
  <c r="P103" i="125"/>
  <c r="AZ103" i="125"/>
  <c r="AU87" i="125"/>
  <c r="V87" i="125"/>
  <c r="AT87" i="125"/>
  <c r="M87" i="125"/>
  <c r="M98" i="125" s="1"/>
  <c r="M33" i="125" s="1"/>
  <c r="M54" i="125" s="1"/>
  <c r="AV103" i="125"/>
  <c r="AT103" i="125"/>
  <c r="Z87" i="125"/>
  <c r="BA20" i="125"/>
  <c r="BA71" i="125" s="1"/>
  <c r="AQ87" i="125"/>
  <c r="S103" i="125"/>
  <c r="AW103" i="125"/>
  <c r="BA87" i="125"/>
  <c r="AI103" i="125"/>
  <c r="W87" i="125"/>
  <c r="Z103" i="125"/>
  <c r="E87" i="125"/>
  <c r="E98" i="125" s="1"/>
  <c r="E33" i="125" s="1"/>
  <c r="E54" i="125" s="1"/>
  <c r="D74" i="133"/>
  <c r="D81" i="133" s="1"/>
  <c r="D82" i="133" s="1"/>
  <c r="D27" i="133" s="1"/>
  <c r="AU103" i="125"/>
  <c r="V103" i="125"/>
  <c r="AG87" i="125"/>
  <c r="X87" i="125"/>
  <c r="AO103" i="125"/>
  <c r="J103" i="125"/>
  <c r="J114" i="125" s="1"/>
  <c r="K87" i="125"/>
  <c r="K98" i="125" s="1"/>
  <c r="K33" i="125" s="1"/>
  <c r="H87" i="125"/>
  <c r="H98" i="125" s="1"/>
  <c r="H33" i="125" s="1"/>
  <c r="H54" i="125" s="1"/>
  <c r="V74" i="133"/>
  <c r="V75" i="133" s="1"/>
  <c r="V26" i="133" s="1"/>
  <c r="D73" i="133"/>
  <c r="AA97" i="128"/>
  <c r="L103" i="120"/>
  <c r="AO73" i="136"/>
  <c r="BD113" i="128"/>
  <c r="BD114" i="128" s="1"/>
  <c r="I103" i="120"/>
  <c r="AS97" i="128"/>
  <c r="L73" i="133"/>
  <c r="O74" i="133"/>
  <c r="O75" i="133" s="1"/>
  <c r="O26" i="133" s="1"/>
  <c r="M73" i="133"/>
  <c r="M74" i="133"/>
  <c r="M75" i="133" s="1"/>
  <c r="M26" i="133" s="1"/>
  <c r="S113" i="128"/>
  <c r="G73" i="133"/>
  <c r="S80" i="136"/>
  <c r="H74" i="133"/>
  <c r="H81" i="133" s="1"/>
  <c r="H82" i="133" s="1"/>
  <c r="H27" i="133" s="1"/>
  <c r="F74" i="133"/>
  <c r="F81" i="133" s="1"/>
  <c r="F82" i="133" s="1"/>
  <c r="F27" i="133" s="1"/>
  <c r="M87" i="120"/>
  <c r="I87" i="120"/>
  <c r="W74" i="136"/>
  <c r="W81" i="136" s="1"/>
  <c r="W82" i="136" s="1"/>
  <c r="W27" i="136" s="1"/>
  <c r="S73" i="136"/>
  <c r="D87" i="120"/>
  <c r="J103" i="120"/>
  <c r="E80" i="133"/>
  <c r="I74" i="136"/>
  <c r="I75" i="136" s="1"/>
  <c r="I26" i="136" s="1"/>
  <c r="I40" i="136" s="1"/>
  <c r="AB73" i="136"/>
  <c r="F73" i="136"/>
  <c r="AY73" i="136"/>
  <c r="F87" i="120"/>
  <c r="H103" i="120"/>
  <c r="BO103" i="120"/>
  <c r="F80" i="133"/>
  <c r="V74" i="136"/>
  <c r="V75" i="136" s="1"/>
  <c r="V26" i="136" s="1"/>
  <c r="V40" i="136" s="1"/>
  <c r="I73" i="136"/>
  <c r="AL73" i="136"/>
  <c r="Y103" i="129"/>
  <c r="BN14" i="123"/>
  <c r="C16" i="126"/>
  <c r="G80" i="133"/>
  <c r="F73" i="133"/>
  <c r="I73" i="133"/>
  <c r="P74" i="136"/>
  <c r="P75" i="136" s="1"/>
  <c r="P26" i="136" s="1"/>
  <c r="P40" i="136" s="1"/>
  <c r="AR73" i="136"/>
  <c r="AS80" i="136"/>
  <c r="K74" i="133"/>
  <c r="K81" i="133" s="1"/>
  <c r="K82" i="133" s="1"/>
  <c r="K27" i="133" s="1"/>
  <c r="G74" i="133"/>
  <c r="G75" i="133" s="1"/>
  <c r="G26" i="133" s="1"/>
  <c r="U74" i="133"/>
  <c r="U81" i="133" s="1"/>
  <c r="U82" i="133" s="1"/>
  <c r="U27" i="133" s="1"/>
  <c r="K80" i="133"/>
  <c r="H80" i="133"/>
  <c r="H73" i="133"/>
  <c r="G74" i="136"/>
  <c r="G75" i="136" s="1"/>
  <c r="G26" i="136" s="1"/>
  <c r="F74" i="136"/>
  <c r="F81" i="136" s="1"/>
  <c r="F82" i="136" s="1"/>
  <c r="F27" i="136" s="1"/>
  <c r="L73" i="136"/>
  <c r="Y73" i="136"/>
  <c r="V73" i="136"/>
  <c r="U80" i="136"/>
  <c r="X74" i="133"/>
  <c r="X81" i="133" s="1"/>
  <c r="X82" i="133" s="1"/>
  <c r="X27" i="133" s="1"/>
  <c r="E74" i="133"/>
  <c r="P104" i="114"/>
  <c r="K80" i="136"/>
  <c r="C11" i="133"/>
  <c r="C15" i="133" s="1"/>
  <c r="D80" i="133"/>
  <c r="L80" i="133"/>
  <c r="I80" i="133"/>
  <c r="AO80" i="136"/>
  <c r="AF80" i="136"/>
  <c r="Y80" i="136"/>
  <c r="AB80" i="136"/>
  <c r="J80" i="133"/>
  <c r="O80" i="136"/>
  <c r="E20" i="143"/>
  <c r="AN104" i="143" s="1"/>
  <c r="BA103" i="129"/>
  <c r="V87" i="129"/>
  <c r="AG103" i="129"/>
  <c r="R87" i="129"/>
  <c r="AS87" i="129"/>
  <c r="G103" i="129"/>
  <c r="G114" i="129" s="1"/>
  <c r="M103" i="129"/>
  <c r="M114" i="129" s="1"/>
  <c r="AR103" i="129"/>
  <c r="BA20" i="129"/>
  <c r="BA78" i="129" s="1"/>
  <c r="L20" i="145"/>
  <c r="AP111" i="145" s="1"/>
  <c r="BN14" i="145"/>
  <c r="N74" i="133"/>
  <c r="N75" i="133" s="1"/>
  <c r="N26" i="133" s="1"/>
  <c r="Q74" i="133"/>
  <c r="Q81" i="133" s="1"/>
  <c r="Q82" i="133" s="1"/>
  <c r="Q27" i="133" s="1"/>
  <c r="W74" i="133"/>
  <c r="W81" i="133" s="1"/>
  <c r="W82" i="133" s="1"/>
  <c r="W27" i="133" s="1"/>
  <c r="L74" i="133"/>
  <c r="L81" i="133" s="1"/>
  <c r="L82" i="133" s="1"/>
  <c r="L27" i="133" s="1"/>
  <c r="S74" i="133"/>
  <c r="D78" i="120"/>
  <c r="D103" i="120"/>
  <c r="E103" i="120"/>
  <c r="K73" i="133"/>
  <c r="J73" i="133"/>
  <c r="E73" i="133"/>
  <c r="P74" i="133"/>
  <c r="T74" i="133"/>
  <c r="T81" i="133" s="1"/>
  <c r="T82" i="133" s="1"/>
  <c r="T27" i="133" s="1"/>
  <c r="I74" i="133"/>
  <c r="J74" i="133"/>
  <c r="J75" i="133" s="1"/>
  <c r="J26" i="133" s="1"/>
  <c r="AX80" i="136"/>
  <c r="Q80" i="136"/>
  <c r="AT80" i="136"/>
  <c r="AR87" i="129"/>
  <c r="AI103" i="129"/>
  <c r="D87" i="129"/>
  <c r="H87" i="129"/>
  <c r="AP103" i="129"/>
  <c r="AO103" i="129"/>
  <c r="AY103" i="129"/>
  <c r="R103" i="129"/>
  <c r="AE103" i="129"/>
  <c r="M87" i="129"/>
  <c r="AB87" i="129"/>
  <c r="AP87" i="129"/>
  <c r="X103" i="129"/>
  <c r="W103" i="129"/>
  <c r="E103" i="129"/>
  <c r="E114" i="129" s="1"/>
  <c r="N87" i="129"/>
  <c r="AU87" i="129"/>
  <c r="P87" i="129"/>
  <c r="AS103" i="129"/>
  <c r="AL87" i="129"/>
  <c r="AG87" i="129"/>
  <c r="AC103" i="129"/>
  <c r="U87" i="129"/>
  <c r="AN103" i="129"/>
  <c r="AJ87" i="129"/>
  <c r="AY87" i="129"/>
  <c r="AA103" i="129"/>
  <c r="T103" i="129"/>
  <c r="AV103" i="129"/>
  <c r="AD103" i="129"/>
  <c r="AQ103" i="129"/>
  <c r="J103" i="129"/>
  <c r="J114" i="129" s="1"/>
  <c r="AT87" i="129"/>
  <c r="G87" i="129"/>
  <c r="T87" i="129"/>
  <c r="D103" i="129"/>
  <c r="D114" i="129" s="1"/>
  <c r="AL103" i="129"/>
  <c r="AK87" i="129"/>
  <c r="AH87" i="129"/>
  <c r="O87" i="129"/>
  <c r="AI87" i="129"/>
  <c r="L103" i="129"/>
  <c r="L114" i="129" s="1"/>
  <c r="W87" i="129"/>
  <c r="O103" i="129"/>
  <c r="N103" i="129"/>
  <c r="AE87" i="129"/>
  <c r="Y87" i="129"/>
  <c r="AM103" i="129"/>
  <c r="AC87" i="129"/>
  <c r="K87" i="129"/>
  <c r="AX103" i="129"/>
  <c r="AN87" i="129"/>
  <c r="D78" i="129"/>
  <c r="S87" i="129"/>
  <c r="AT103" i="129"/>
  <c r="L87" i="129"/>
  <c r="BA87" i="129"/>
  <c r="AF103" i="129"/>
  <c r="V103" i="129"/>
  <c r="X87" i="129"/>
  <c r="D71" i="129"/>
  <c r="K103" i="129"/>
  <c r="K114" i="129" s="1"/>
  <c r="AV87" i="129"/>
  <c r="AW87" i="129"/>
  <c r="E87" i="129"/>
  <c r="AB103" i="129"/>
  <c r="G20" i="137"/>
  <c r="P106" i="137" s="1"/>
  <c r="P114" i="137" s="1"/>
  <c r="BN14" i="137"/>
  <c r="K87" i="120"/>
  <c r="E87" i="120"/>
  <c r="H87" i="120"/>
  <c r="G103" i="120"/>
  <c r="M103" i="120"/>
  <c r="AZ87" i="129"/>
  <c r="Q87" i="129"/>
  <c r="AF87" i="129"/>
  <c r="I103" i="129"/>
  <c r="I114" i="129" s="1"/>
  <c r="AA87" i="129"/>
  <c r="AN80" i="136"/>
  <c r="X80" i="136"/>
  <c r="H80" i="136"/>
  <c r="AM80" i="136"/>
  <c r="R80" i="136"/>
  <c r="AW80" i="136"/>
  <c r="AA80" i="136"/>
  <c r="F80" i="136"/>
  <c r="AE80" i="136"/>
  <c r="AZ80" i="136"/>
  <c r="AJ80" i="136"/>
  <c r="T80" i="136"/>
  <c r="D80" i="136"/>
  <c r="AH80" i="136"/>
  <c r="M80" i="136"/>
  <c r="AQ80" i="136"/>
  <c r="V80" i="136"/>
  <c r="AU80" i="136"/>
  <c r="Z80" i="136"/>
  <c r="E80" i="136"/>
  <c r="AV80" i="136"/>
  <c r="P80" i="136"/>
  <c r="AC80" i="136"/>
  <c r="AL80" i="136"/>
  <c r="AP80" i="136"/>
  <c r="J80" i="136"/>
  <c r="AI80" i="136"/>
  <c r="N80" i="136"/>
  <c r="AR80" i="136"/>
  <c r="L80" i="136"/>
  <c r="W80" i="136"/>
  <c r="AG80" i="136"/>
  <c r="AK80" i="136"/>
  <c r="AY80" i="136"/>
  <c r="AD80" i="136"/>
  <c r="I80" i="136"/>
  <c r="Z103" i="129"/>
  <c r="N20" i="125"/>
  <c r="BN14" i="125"/>
  <c r="D74" i="125"/>
  <c r="D75" i="125" s="1"/>
  <c r="D26" i="125" s="1"/>
  <c r="BO104" i="122"/>
  <c r="E20" i="122"/>
  <c r="BN14" i="122"/>
  <c r="D71" i="120"/>
  <c r="G87" i="120"/>
  <c r="J87" i="120"/>
  <c r="L87" i="120"/>
  <c r="K103" i="120"/>
  <c r="J87" i="129"/>
  <c r="Q103" i="129"/>
  <c r="AK103" i="129"/>
  <c r="AX87" i="129"/>
  <c r="P103" i="129"/>
  <c r="BO103" i="129"/>
  <c r="B16" i="142"/>
  <c r="C11" i="142"/>
  <c r="C15" i="142" s="1"/>
  <c r="D11" i="142" s="1"/>
  <c r="BC73" i="136"/>
  <c r="G114" i="136"/>
  <c r="BN103" i="136"/>
  <c r="AJ113" i="128"/>
  <c r="AN97" i="128"/>
  <c r="AG97" i="128"/>
  <c r="AF113" i="128"/>
  <c r="AT113" i="128"/>
  <c r="AZ113" i="128"/>
  <c r="BN14" i="143"/>
  <c r="Z113" i="128"/>
  <c r="O113" i="128"/>
  <c r="BJ113" i="128"/>
  <c r="BJ114" i="128" s="1"/>
  <c r="BJ40" i="128" s="1"/>
  <c r="AY97" i="128"/>
  <c r="AW113" i="128"/>
  <c r="AL97" i="128"/>
  <c r="AU73" i="136"/>
  <c r="AE73" i="136"/>
  <c r="O73" i="136"/>
  <c r="AX73" i="136"/>
  <c r="AH73" i="136"/>
  <c r="R73" i="136"/>
  <c r="AK73" i="136"/>
  <c r="U73" i="136"/>
  <c r="E73" i="136"/>
  <c r="AN73" i="136"/>
  <c r="X73" i="136"/>
  <c r="H73" i="136"/>
  <c r="R74" i="136"/>
  <c r="R75" i="136" s="1"/>
  <c r="R26" i="136" s="1"/>
  <c r="R40" i="136" s="1"/>
  <c r="U74" i="136"/>
  <c r="E74" i="136"/>
  <c r="L74" i="136"/>
  <c r="L81" i="136" s="1"/>
  <c r="L82" i="136" s="1"/>
  <c r="L27" i="136" s="1"/>
  <c r="S74" i="136"/>
  <c r="AQ73" i="136"/>
  <c r="AA73" i="136"/>
  <c r="K73" i="136"/>
  <c r="AT73" i="136"/>
  <c r="AD73" i="136"/>
  <c r="N73" i="136"/>
  <c r="AW73" i="136"/>
  <c r="AG73" i="136"/>
  <c r="Q73" i="136"/>
  <c r="AZ73" i="136"/>
  <c r="AJ73" i="136"/>
  <c r="T73" i="136"/>
  <c r="D73" i="136"/>
  <c r="N74" i="136"/>
  <c r="Q74" i="136"/>
  <c r="Q75" i="136" s="1"/>
  <c r="Q26" i="136" s="1"/>
  <c r="Q40" i="136" s="1"/>
  <c r="X74" i="136"/>
  <c r="X75" i="136" s="1"/>
  <c r="X26" i="136" s="1"/>
  <c r="X40" i="136" s="1"/>
  <c r="H74" i="136"/>
  <c r="O74" i="136"/>
  <c r="O81" i="136" s="1"/>
  <c r="O82" i="136" s="1"/>
  <c r="O27" i="136" s="1"/>
  <c r="AM73" i="136"/>
  <c r="W73" i="136"/>
  <c r="G73" i="136"/>
  <c r="AP73" i="136"/>
  <c r="Z73" i="136"/>
  <c r="J73" i="136"/>
  <c r="AS73" i="136"/>
  <c r="AC73" i="136"/>
  <c r="M73" i="136"/>
  <c r="AV73" i="136"/>
  <c r="AF73" i="136"/>
  <c r="P73" i="136"/>
  <c r="J74" i="136"/>
  <c r="M74" i="136"/>
  <c r="T74" i="136"/>
  <c r="D74" i="136"/>
  <c r="D75" i="136" s="1"/>
  <c r="D26" i="136" s="1"/>
  <c r="K74" i="136"/>
  <c r="AK113" i="128"/>
  <c r="BK113" i="128"/>
  <c r="BK114" i="128" s="1"/>
  <c r="AZ97" i="128"/>
  <c r="AO97" i="128"/>
  <c r="Z97" i="128"/>
  <c r="BK20" i="128"/>
  <c r="BK78" i="128" s="1"/>
  <c r="BA113" i="128"/>
  <c r="AM113" i="128"/>
  <c r="AF97" i="128"/>
  <c r="BF97" i="128"/>
  <c r="AD113" i="128"/>
  <c r="Y113" i="128"/>
  <c r="BF113" i="128"/>
  <c r="BF114" i="128" s="1"/>
  <c r="BE97" i="128"/>
  <c r="AU97" i="128"/>
  <c r="AN113" i="128"/>
  <c r="AR97" i="128"/>
  <c r="AC113" i="128"/>
  <c r="AI97" i="128"/>
  <c r="X97" i="128"/>
  <c r="W113" i="128"/>
  <c r="AG113" i="128"/>
  <c r="P113" i="128"/>
  <c r="BB113" i="128"/>
  <c r="BB114" i="128" s="1"/>
  <c r="BB97" i="128"/>
  <c r="AH97" i="128"/>
  <c r="Q97" i="128"/>
  <c r="BI113" i="128"/>
  <c r="BI114" i="128" s="1"/>
  <c r="X113" i="128"/>
  <c r="AP113" i="128"/>
  <c r="P97" i="128"/>
  <c r="Y97" i="128"/>
  <c r="BC97" i="128"/>
  <c r="T113" i="128"/>
  <c r="BK97" i="128"/>
  <c r="BK98" i="128" s="1"/>
  <c r="BK33" i="128" s="1"/>
  <c r="AT97" i="128"/>
  <c r="AX113" i="128"/>
  <c r="BH113" i="128"/>
  <c r="BH114" i="128" s="1"/>
  <c r="S97" i="128"/>
  <c r="AH113" i="128"/>
  <c r="AC97" i="128"/>
  <c r="AW97" i="128"/>
  <c r="AU113" i="128"/>
  <c r="Q113" i="128"/>
  <c r="AY113" i="128"/>
  <c r="AL113" i="128"/>
  <c r="AJ97" i="128"/>
  <c r="R97" i="128"/>
  <c r="BA97" i="128"/>
  <c r="AO113" i="128"/>
  <c r="BC113" i="128"/>
  <c r="BC114" i="128" s="1"/>
  <c r="R113" i="128"/>
  <c r="AP97" i="128"/>
  <c r="W97" i="128"/>
  <c r="BJ97" i="128"/>
  <c r="BE113" i="128"/>
  <c r="BE114" i="128" s="1"/>
  <c r="BE40" i="128" s="1"/>
  <c r="AM97" i="128"/>
  <c r="AB97" i="128"/>
  <c r="AA113" i="128"/>
  <c r="AS113" i="128"/>
  <c r="U97" i="128"/>
  <c r="AQ113" i="128"/>
  <c r="BI97" i="128"/>
  <c r="BI98" i="128" s="1"/>
  <c r="BI33" i="128" s="1"/>
  <c r="N113" i="128"/>
  <c r="AB113" i="128"/>
  <c r="BO113" i="128"/>
  <c r="AV113" i="128"/>
  <c r="AI113" i="128"/>
  <c r="V113" i="128"/>
  <c r="T97" i="128"/>
  <c r="AX97" i="128"/>
  <c r="AE97" i="128"/>
  <c r="U113" i="128"/>
  <c r="AE113" i="128"/>
  <c r="AV97" i="128"/>
  <c r="V97" i="128"/>
  <c r="O97" i="128"/>
  <c r="BH97" i="128"/>
  <c r="AK97" i="128"/>
  <c r="BG97" i="128"/>
  <c r="BG113" i="128"/>
  <c r="BG114" i="128" s="1"/>
  <c r="BN20" i="136"/>
  <c r="BA78" i="136"/>
  <c r="BD80" i="136" s="1"/>
  <c r="B16" i="136"/>
  <c r="N97" i="128"/>
  <c r="N78" i="128"/>
  <c r="N71" i="128"/>
  <c r="AR113" i="128"/>
  <c r="BD97" i="128"/>
  <c r="AQ97" i="128"/>
  <c r="AZ103" i="129"/>
  <c r="S103" i="129"/>
  <c r="U103" i="129"/>
  <c r="AM87" i="129"/>
  <c r="AD87" i="129"/>
  <c r="Z87" i="129"/>
  <c r="AH103" i="129"/>
  <c r="AO87" i="129"/>
  <c r="AQ87" i="129"/>
  <c r="H103" i="129"/>
  <c r="H114" i="129" s="1"/>
  <c r="AJ103" i="129"/>
  <c r="AW103" i="129"/>
  <c r="I87" i="129"/>
  <c r="F87" i="129"/>
  <c r="F103" i="129"/>
  <c r="D11" i="125"/>
  <c r="D15" i="125" s="1"/>
  <c r="E11" i="125" s="1"/>
  <c r="C16" i="125"/>
  <c r="B15" i="150"/>
  <c r="BN13" i="150"/>
  <c r="BO104" i="142"/>
  <c r="BN14" i="142"/>
  <c r="E20" i="142"/>
  <c r="G20" i="146"/>
  <c r="BN14" i="146"/>
  <c r="D20" i="150"/>
  <c r="BN14" i="150"/>
  <c r="C11" i="130"/>
  <c r="C15" i="130" s="1"/>
  <c r="D11" i="130" s="1"/>
  <c r="D15" i="130" s="1"/>
  <c r="E11" i="130" s="1"/>
  <c r="B16" i="130"/>
  <c r="BA103" i="134"/>
  <c r="BA114" i="134" s="1"/>
  <c r="AK103" i="134"/>
  <c r="AK114" i="134" s="1"/>
  <c r="U103" i="134"/>
  <c r="U114" i="134" s="1"/>
  <c r="E103" i="134"/>
  <c r="E114" i="134" s="1"/>
  <c r="AN103" i="134"/>
  <c r="AN114" i="134" s="1"/>
  <c r="X103" i="134"/>
  <c r="X114" i="134" s="1"/>
  <c r="H103" i="134"/>
  <c r="H114" i="134" s="1"/>
  <c r="AU103" i="134"/>
  <c r="AU114" i="134" s="1"/>
  <c r="AE103" i="134"/>
  <c r="AE114" i="134" s="1"/>
  <c r="O103" i="134"/>
  <c r="O114" i="134" s="1"/>
  <c r="AT103" i="134"/>
  <c r="AT114" i="134" s="1"/>
  <c r="AD103" i="134"/>
  <c r="AD114" i="134" s="1"/>
  <c r="N103" i="134"/>
  <c r="N114" i="134" s="1"/>
  <c r="AU87" i="134"/>
  <c r="AE87" i="134"/>
  <c r="O87" i="134"/>
  <c r="AV87" i="134"/>
  <c r="AF87" i="134"/>
  <c r="P87" i="134"/>
  <c r="AW87" i="134"/>
  <c r="Q87" i="134"/>
  <c r="AL87" i="134"/>
  <c r="F87" i="134"/>
  <c r="AC87" i="134"/>
  <c r="AX87" i="134"/>
  <c r="R87" i="134"/>
  <c r="AO103" i="134"/>
  <c r="AO114" i="134" s="1"/>
  <c r="Q103" i="134"/>
  <c r="Q114" i="134" s="1"/>
  <c r="AV103" i="134"/>
  <c r="AV114" i="134" s="1"/>
  <c r="AB103" i="134"/>
  <c r="AB114" i="134" s="1"/>
  <c r="AB40" i="134" s="1"/>
  <c r="D103" i="134"/>
  <c r="AM103" i="134"/>
  <c r="AM114" i="134" s="1"/>
  <c r="AM40" i="134" s="1"/>
  <c r="S103" i="134"/>
  <c r="S114" i="134" s="1"/>
  <c r="AP103" i="134"/>
  <c r="AP114" i="134" s="1"/>
  <c r="AP40" i="134" s="1"/>
  <c r="V103" i="134"/>
  <c r="V114" i="134" s="1"/>
  <c r="AY87" i="134"/>
  <c r="AA87" i="134"/>
  <c r="G87" i="134"/>
  <c r="AJ87" i="134"/>
  <c r="L87" i="134"/>
  <c r="AG87" i="134"/>
  <c r="AT87" i="134"/>
  <c r="BA87" i="134"/>
  <c r="M87" i="134"/>
  <c r="Z87" i="134"/>
  <c r="AG103" i="134"/>
  <c r="AG114" i="134" s="1"/>
  <c r="AG40" i="134" s="1"/>
  <c r="M103" i="134"/>
  <c r="M114" i="134" s="1"/>
  <c r="AR103" i="134"/>
  <c r="AR114" i="134" s="1"/>
  <c r="AR40" i="134" s="1"/>
  <c r="T103" i="134"/>
  <c r="T114" i="134" s="1"/>
  <c r="BO103" i="134"/>
  <c r="AI103" i="134"/>
  <c r="AI114" i="134" s="1"/>
  <c r="K103" i="134"/>
  <c r="K114" i="134" s="1"/>
  <c r="AL103" i="134"/>
  <c r="AL114" i="134" s="1"/>
  <c r="AL40" i="134" s="1"/>
  <c r="R103" i="134"/>
  <c r="R114" i="134" s="1"/>
  <c r="AQ87" i="134"/>
  <c r="W87" i="134"/>
  <c r="AZ87" i="134"/>
  <c r="AB87" i="134"/>
  <c r="H87" i="134"/>
  <c r="Y87" i="134"/>
  <c r="AD87" i="134"/>
  <c r="AS87" i="134"/>
  <c r="E87" i="134"/>
  <c r="J87" i="134"/>
  <c r="Y103" i="134"/>
  <c r="Y114" i="134" s="1"/>
  <c r="AF103" i="134"/>
  <c r="AF114" i="134" s="1"/>
  <c r="AQ103" i="134"/>
  <c r="AQ114" i="134" s="1"/>
  <c r="AX103" i="134"/>
  <c r="AX114" i="134" s="1"/>
  <c r="F103" i="134"/>
  <c r="F114" i="134" s="1"/>
  <c r="K87" i="134"/>
  <c r="T87" i="134"/>
  <c r="D78" i="134"/>
  <c r="AY80" i="134" s="1"/>
  <c r="U87" i="134"/>
  <c r="BA20" i="134"/>
  <c r="AS103" i="134"/>
  <c r="AS114" i="134" s="1"/>
  <c r="AZ103" i="134"/>
  <c r="AZ114" i="134" s="1"/>
  <c r="AZ40" i="134" s="1"/>
  <c r="L103" i="134"/>
  <c r="L114" i="134" s="1"/>
  <c r="W103" i="134"/>
  <c r="W114" i="134" s="1"/>
  <c r="Z103" i="134"/>
  <c r="Z114" i="134" s="1"/>
  <c r="AI87" i="134"/>
  <c r="AN87" i="134"/>
  <c r="AO87" i="134"/>
  <c r="N87" i="134"/>
  <c r="AH87" i="134"/>
  <c r="AW103" i="134"/>
  <c r="AW114" i="134" s="1"/>
  <c r="AW40" i="134" s="1"/>
  <c r="P103" i="134"/>
  <c r="P114" i="134" s="1"/>
  <c r="AH103" i="134"/>
  <c r="AH114" i="134" s="1"/>
  <c r="AR87" i="134"/>
  <c r="V87" i="134"/>
  <c r="AA103" i="134"/>
  <c r="AA114" i="134" s="1"/>
  <c r="D87" i="134"/>
  <c r="G103" i="134"/>
  <c r="G114" i="134" s="1"/>
  <c r="I87" i="134"/>
  <c r="AC103" i="134"/>
  <c r="AC114" i="134" s="1"/>
  <c r="AC40" i="134" s="1"/>
  <c r="AY103" i="134"/>
  <c r="AY114" i="134" s="1"/>
  <c r="J103" i="134"/>
  <c r="J114" i="134" s="1"/>
  <c r="X87" i="134"/>
  <c r="AK87" i="134"/>
  <c r="I103" i="134"/>
  <c r="I114" i="134" s="1"/>
  <c r="AM87" i="134"/>
  <c r="AP87" i="134"/>
  <c r="AJ103" i="134"/>
  <c r="AJ114" i="134" s="1"/>
  <c r="S87" i="134"/>
  <c r="D71" i="134"/>
  <c r="AY73" i="134" s="1"/>
  <c r="B16" i="128"/>
  <c r="C11" i="128"/>
  <c r="N20" i="129"/>
  <c r="BN14" i="129"/>
  <c r="BO104" i="139"/>
  <c r="BN14" i="139"/>
  <c r="E20" i="139"/>
  <c r="E20" i="117"/>
  <c r="BA71" i="133"/>
  <c r="BA78" i="133"/>
  <c r="BA113" i="131"/>
  <c r="AK113" i="131"/>
  <c r="U113" i="131"/>
  <c r="AZ113" i="131"/>
  <c r="AJ113" i="131"/>
  <c r="T113" i="131"/>
  <c r="BB113" i="131"/>
  <c r="AL113" i="131"/>
  <c r="V113" i="131"/>
  <c r="AI113" i="131"/>
  <c r="AE113" i="131"/>
  <c r="AA113" i="131"/>
  <c r="BJ97" i="131"/>
  <c r="AT97" i="131"/>
  <c r="AD97" i="131"/>
  <c r="N97" i="131"/>
  <c r="AS97" i="131"/>
  <c r="X97" i="131"/>
  <c r="AW97" i="131"/>
  <c r="AB97" i="131"/>
  <c r="BA97" i="131"/>
  <c r="AF97" i="131"/>
  <c r="BK97" i="131"/>
  <c r="BK98" i="131" s="1"/>
  <c r="BK33" i="131" s="1"/>
  <c r="AO97" i="131"/>
  <c r="T97" i="131"/>
  <c r="BK20" i="131"/>
  <c r="BK78" i="131" s="1"/>
  <c r="BE113" i="131"/>
  <c r="BE114" i="131" s="1"/>
  <c r="AG113" i="131"/>
  <c r="BH113" i="131"/>
  <c r="BH114" i="131" s="1"/>
  <c r="AN113" i="131"/>
  <c r="P113" i="131"/>
  <c r="AT113" i="131"/>
  <c r="Z113" i="131"/>
  <c r="S113" i="131"/>
  <c r="BG113" i="131"/>
  <c r="BG114" i="131" s="1"/>
  <c r="W113" i="131"/>
  <c r="AP97" i="131"/>
  <c r="V97" i="131"/>
  <c r="AY97" i="131"/>
  <c r="S97" i="131"/>
  <c r="AM97" i="131"/>
  <c r="BG97" i="131"/>
  <c r="BG98" i="131" s="1"/>
  <c r="BG33" i="131" s="1"/>
  <c r="BG54" i="131" s="1"/>
  <c r="AA97" i="131"/>
  <c r="AZ97" i="131"/>
  <c r="Y97" i="131"/>
  <c r="BI113" i="131"/>
  <c r="BI114" i="131" s="1"/>
  <c r="AC113" i="131"/>
  <c r="AV113" i="131"/>
  <c r="X113" i="131"/>
  <c r="AP113" i="131"/>
  <c r="N113" i="131"/>
  <c r="O113" i="131"/>
  <c r="BF97" i="131"/>
  <c r="AH97" i="131"/>
  <c r="BD97" i="131"/>
  <c r="BH97" i="131"/>
  <c r="W97" i="131"/>
  <c r="AK97" i="131"/>
  <c r="AU97" i="131"/>
  <c r="N78" i="131"/>
  <c r="AW113" i="131"/>
  <c r="Q113" i="131"/>
  <c r="AB113" i="131"/>
  <c r="AH113" i="131"/>
  <c r="BK113" i="131"/>
  <c r="BK114" i="131" s="1"/>
  <c r="AM113" i="131"/>
  <c r="Z97" i="131"/>
  <c r="AI97" i="131"/>
  <c r="AG97" i="131"/>
  <c r="U97" i="131"/>
  <c r="AE97" i="131"/>
  <c r="AR113" i="131"/>
  <c r="R113" i="131"/>
  <c r="AX97" i="131"/>
  <c r="BC97" i="131"/>
  <c r="BE97" i="131"/>
  <c r="BO113" i="131"/>
  <c r="AF113" i="131"/>
  <c r="AY113" i="131"/>
  <c r="AL97" i="131"/>
  <c r="AR97" i="131"/>
  <c r="AJ97" i="131"/>
  <c r="AS113" i="131"/>
  <c r="BD113" i="131"/>
  <c r="BJ113" i="131"/>
  <c r="BJ114" i="131" s="1"/>
  <c r="AD113" i="131"/>
  <c r="AU113" i="131"/>
  <c r="BB97" i="131"/>
  <c r="R97" i="131"/>
  <c r="AC97" i="131"/>
  <c r="Q97" i="131"/>
  <c r="P97" i="131"/>
  <c r="O97" i="131"/>
  <c r="AO113" i="131"/>
  <c r="BF113" i="131"/>
  <c r="BF114" i="131" s="1"/>
  <c r="BF40" i="131" s="1"/>
  <c r="AQ113" i="131"/>
  <c r="BI97" i="131"/>
  <c r="AV97" i="131"/>
  <c r="N71" i="131"/>
  <c r="Y113" i="131"/>
  <c r="AX113" i="131"/>
  <c r="BC113" i="131"/>
  <c r="AN97" i="131"/>
  <c r="AQ97" i="131"/>
  <c r="L20" i="140"/>
  <c r="BN14" i="140"/>
  <c r="D20" i="130"/>
  <c r="BN14" i="130"/>
  <c r="C11" i="131"/>
  <c r="B16" i="131"/>
  <c r="BO104" i="150"/>
  <c r="E20" i="150"/>
  <c r="G20" i="131"/>
  <c r="AS90" i="131" s="1"/>
  <c r="BN14" i="131"/>
  <c r="C11" i="137"/>
  <c r="B16" i="137"/>
  <c r="BN14" i="128"/>
  <c r="D20" i="128"/>
  <c r="BI113" i="130"/>
  <c r="BI114" i="130" s="1"/>
  <c r="AS113" i="130"/>
  <c r="AC113" i="130"/>
  <c r="BJ113" i="130"/>
  <c r="BJ114" i="130" s="1"/>
  <c r="BJ40" i="130" s="1"/>
  <c r="AT113" i="130"/>
  <c r="AD113" i="130"/>
  <c r="N113" i="130"/>
  <c r="AF113" i="130"/>
  <c r="BC113" i="130"/>
  <c r="BC114" i="130" s="1"/>
  <c r="BC40" i="130" s="1"/>
  <c r="W113" i="130"/>
  <c r="AR113" i="130"/>
  <c r="BG113" i="130"/>
  <c r="BG114" i="130" s="1"/>
  <c r="AA113" i="130"/>
  <c r="BC97" i="130"/>
  <c r="AM97" i="130"/>
  <c r="W97" i="130"/>
  <c r="BA97" i="130"/>
  <c r="AF97" i="130"/>
  <c r="BJ97" i="130"/>
  <c r="BJ98" i="130" s="1"/>
  <c r="BJ33" i="130" s="1"/>
  <c r="BJ54" i="130" s="1"/>
  <c r="AO97" i="130"/>
  <c r="T97" i="130"/>
  <c r="AX97" i="130"/>
  <c r="AC97" i="130"/>
  <c r="BB97" i="130"/>
  <c r="AG97" i="130"/>
  <c r="N78" i="130"/>
  <c r="BA113" i="130"/>
  <c r="AG113" i="130"/>
  <c r="BF113" i="130"/>
  <c r="BF114" i="130" s="1"/>
  <c r="AL113" i="130"/>
  <c r="R113" i="130"/>
  <c r="X113" i="130"/>
  <c r="AM113" i="130"/>
  <c r="AZ113" i="130"/>
  <c r="AY113" i="130"/>
  <c r="BK97" i="130"/>
  <c r="BK98" i="130" s="1"/>
  <c r="BK33" i="130" s="1"/>
  <c r="AQ97" i="130"/>
  <c r="S97" i="130"/>
  <c r="AP97" i="130"/>
  <c r="P97" i="130"/>
  <c r="AJ97" i="130"/>
  <c r="BI97" i="130"/>
  <c r="AH97" i="130"/>
  <c r="AW97" i="130"/>
  <c r="V97" i="130"/>
  <c r="BO113" i="130"/>
  <c r="AK113" i="130"/>
  <c r="BB113" i="130"/>
  <c r="BB114" i="130" s="1"/>
  <c r="BB40" i="130" s="1"/>
  <c r="Z113" i="130"/>
  <c r="AN113" i="130"/>
  <c r="AE113" i="130"/>
  <c r="AB113" i="130"/>
  <c r="S113" i="130"/>
  <c r="AI97" i="130"/>
  <c r="BF97" i="130"/>
  <c r="BF98" i="130" s="1"/>
  <c r="BF33" i="130" s="1"/>
  <c r="U97" i="130"/>
  <c r="AD97" i="130"/>
  <c r="AS97" i="130"/>
  <c r="BH97" i="130"/>
  <c r="BH98" i="130" s="1"/>
  <c r="BH33" i="130" s="1"/>
  <c r="Q97" i="130"/>
  <c r="U113" i="130"/>
  <c r="BD113" i="130"/>
  <c r="BD114" i="130" s="1"/>
  <c r="BK113" i="130"/>
  <c r="BK114" i="130" s="1"/>
  <c r="AQ113" i="130"/>
  <c r="AA97" i="130"/>
  <c r="AZ97" i="130"/>
  <c r="X97" i="130"/>
  <c r="BK20" i="130"/>
  <c r="BK78" i="130" s="1"/>
  <c r="Q113" i="130"/>
  <c r="AV113" i="130"/>
  <c r="AJ113" i="130"/>
  <c r="AU97" i="130"/>
  <c r="Z97" i="130"/>
  <c r="BD97" i="130"/>
  <c r="AB97" i="130"/>
  <c r="BE113" i="130"/>
  <c r="BE114" i="130" s="1"/>
  <c r="Y113" i="130"/>
  <c r="AX113" i="130"/>
  <c r="V113" i="130"/>
  <c r="P113" i="130"/>
  <c r="O113" i="130"/>
  <c r="T113" i="130"/>
  <c r="BG97" i="130"/>
  <c r="BG98" i="130" s="1"/>
  <c r="BG33" i="130" s="1"/>
  <c r="BG54" i="130" s="1"/>
  <c r="AE97" i="130"/>
  <c r="AV97" i="130"/>
  <c r="BE97" i="130"/>
  <c r="Y97" i="130"/>
  <c r="AN97" i="130"/>
  <c r="AR97" i="130"/>
  <c r="N71" i="130"/>
  <c r="AW113" i="130"/>
  <c r="AP113" i="130"/>
  <c r="BH113" i="130"/>
  <c r="BH114" i="130" s="1"/>
  <c r="AY97" i="130"/>
  <c r="AK97" i="130"/>
  <c r="N97" i="130"/>
  <c r="AL97" i="130"/>
  <c r="AO113" i="130"/>
  <c r="AH113" i="130"/>
  <c r="AU113" i="130"/>
  <c r="AI113" i="130"/>
  <c r="O97" i="130"/>
  <c r="AT97" i="130"/>
  <c r="R97" i="130"/>
  <c r="E20" i="145"/>
  <c r="BO104" i="145"/>
  <c r="L78" i="143"/>
  <c r="AX111" i="143"/>
  <c r="BI111" i="143"/>
  <c r="AV111" i="143"/>
  <c r="AF111" i="143"/>
  <c r="P111" i="143"/>
  <c r="BC111" i="143"/>
  <c r="AQ111" i="143"/>
  <c r="S111" i="143"/>
  <c r="AC111" i="143"/>
  <c r="AH111" i="143"/>
  <c r="AO111" i="143"/>
  <c r="AM111" i="143"/>
  <c r="AW95" i="143"/>
  <c r="AG95" i="143"/>
  <c r="AE111" i="143"/>
  <c r="AV95" i="143"/>
  <c r="AF95" i="143"/>
  <c r="BF95" i="143"/>
  <c r="AP95" i="143"/>
  <c r="Z95" i="143"/>
  <c r="BC95" i="143"/>
  <c r="L95" i="143"/>
  <c r="P95" i="143"/>
  <c r="T95" i="143"/>
  <c r="M95" i="143"/>
  <c r="AT111" i="143"/>
  <c r="BD111" i="143"/>
  <c r="AJ111" i="143"/>
  <c r="L111" i="143"/>
  <c r="BG111" i="143"/>
  <c r="Y111" i="143"/>
  <c r="V111" i="143"/>
  <c r="U111" i="143"/>
  <c r="R111" i="143"/>
  <c r="AS95" i="143"/>
  <c r="Y95" i="143"/>
  <c r="AZ95" i="143"/>
  <c r="AB95" i="143"/>
  <c r="AX95" i="143"/>
  <c r="AD95" i="143"/>
  <c r="AM95" i="143"/>
  <c r="AI95" i="143"/>
  <c r="AE95" i="143"/>
  <c r="AA95" i="143"/>
  <c r="AP111" i="143"/>
  <c r="AZ111" i="143"/>
  <c r="AB111" i="143"/>
  <c r="BE111" i="143"/>
  <c r="AY111" i="143"/>
  <c r="N111" i="143"/>
  <c r="O111" i="143"/>
  <c r="M111" i="143"/>
  <c r="BI95" i="143"/>
  <c r="AO95" i="143"/>
  <c r="U95" i="143"/>
  <c r="AR95" i="143"/>
  <c r="BO111" i="143"/>
  <c r="AT95" i="143"/>
  <c r="V95" i="143"/>
  <c r="X95" i="143"/>
  <c r="W95" i="143"/>
  <c r="O95" i="143"/>
  <c r="L71" i="143"/>
  <c r="AL111" i="143"/>
  <c r="X111" i="143"/>
  <c r="AI111" i="143"/>
  <c r="AS111" i="143"/>
  <c r="BE95" i="143"/>
  <c r="BH95" i="143"/>
  <c r="Q111" i="143"/>
  <c r="R95" i="143"/>
  <c r="W111" i="143"/>
  <c r="AQ95" i="143"/>
  <c r="BF111" i="143"/>
  <c r="AR111" i="143"/>
  <c r="AW111" i="143"/>
  <c r="BA111" i="143"/>
  <c r="AG111" i="143"/>
  <c r="AK95" i="143"/>
  <c r="AN95" i="143"/>
  <c r="AL95" i="143"/>
  <c r="Q95" i="143"/>
  <c r="S95" i="143"/>
  <c r="T111" i="143"/>
  <c r="AA111" i="143"/>
  <c r="BD95" i="143"/>
  <c r="N95" i="143"/>
  <c r="BH111" i="143"/>
  <c r="BA95" i="143"/>
  <c r="AU95" i="143"/>
  <c r="AK111" i="143"/>
  <c r="AC95" i="143"/>
  <c r="BB111" i="143"/>
  <c r="AU111" i="143"/>
  <c r="Z111" i="143"/>
  <c r="AJ95" i="143"/>
  <c r="AY95" i="143"/>
  <c r="AD111" i="143"/>
  <c r="BB95" i="143"/>
  <c r="AN111" i="143"/>
  <c r="AH95" i="143"/>
  <c r="BG95" i="143"/>
  <c r="C11" i="143"/>
  <c r="B16" i="143"/>
  <c r="B15" i="117"/>
  <c r="BN13" i="117"/>
  <c r="D20" i="126"/>
  <c r="BN14" i="126"/>
  <c r="BN14" i="117"/>
  <c r="D20" i="117"/>
  <c r="C11" i="139"/>
  <c r="B16" i="139"/>
  <c r="BO111" i="146"/>
  <c r="AU111" i="146"/>
  <c r="AE111" i="146"/>
  <c r="O111" i="146"/>
  <c r="AO111" i="146"/>
  <c r="T111" i="146"/>
  <c r="AX111" i="146"/>
  <c r="AC111" i="146"/>
  <c r="BH111" i="146"/>
  <c r="BH114" i="146" s="1"/>
  <c r="BH40" i="146" s="1"/>
  <c r="AL111" i="146"/>
  <c r="Q111" i="146"/>
  <c r="AV111" i="146"/>
  <c r="Z111" i="146"/>
  <c r="BI95" i="146"/>
  <c r="BI98" i="146" s="1"/>
  <c r="BI33" i="146" s="1"/>
  <c r="AS95" i="146"/>
  <c r="AC95" i="146"/>
  <c r="M95" i="146"/>
  <c r="AN95" i="146"/>
  <c r="S95" i="146"/>
  <c r="AR95" i="146"/>
  <c r="W95" i="146"/>
  <c r="BB95" i="146"/>
  <c r="AZ95" i="146"/>
  <c r="AE95" i="146"/>
  <c r="AA95" i="146"/>
  <c r="P95" i="146"/>
  <c r="BG111" i="146"/>
  <c r="BG114" i="146" s="1"/>
  <c r="AM111" i="146"/>
  <c r="S111" i="146"/>
  <c r="AJ111" i="146"/>
  <c r="BI111" i="146"/>
  <c r="BI114" i="146" s="1"/>
  <c r="AH111" i="146"/>
  <c r="BB111" i="146"/>
  <c r="AB111" i="146"/>
  <c r="BA111" i="146"/>
  <c r="U111" i="146"/>
  <c r="BA95" i="146"/>
  <c r="AG95" i="146"/>
  <c r="BD95" i="146"/>
  <c r="AD95" i="146"/>
  <c r="AX95" i="146"/>
  <c r="R95" i="146"/>
  <c r="AQ95" i="146"/>
  <c r="AJ95" i="146"/>
  <c r="L71" i="146"/>
  <c r="L78" i="146"/>
  <c r="BC111" i="146"/>
  <c r="AI111" i="146"/>
  <c r="BE111" i="146"/>
  <c r="AD111" i="146"/>
  <c r="BD111" i="146"/>
  <c r="X111" i="146"/>
  <c r="AW111" i="146"/>
  <c r="V111" i="146"/>
  <c r="AP111" i="146"/>
  <c r="P111" i="146"/>
  <c r="AW95" i="146"/>
  <c r="Y95" i="146"/>
  <c r="AY95" i="146"/>
  <c r="X95" i="146"/>
  <c r="AM95" i="146"/>
  <c r="L95" i="146"/>
  <c r="BF95" i="146"/>
  <c r="Z95" i="146"/>
  <c r="V95" i="146"/>
  <c r="BI20" i="146"/>
  <c r="AA111" i="146"/>
  <c r="Y111" i="146"/>
  <c r="R111" i="146"/>
  <c r="L111" i="146"/>
  <c r="BH95" i="146"/>
  <c r="U95" i="146"/>
  <c r="N95" i="146"/>
  <c r="BG95" i="146"/>
  <c r="T95" i="146"/>
  <c r="AY111" i="146"/>
  <c r="AZ111" i="146"/>
  <c r="AS111" i="146"/>
  <c r="AR111" i="146"/>
  <c r="AK111" i="146"/>
  <c r="AO95" i="146"/>
  <c r="AT95" i="146"/>
  <c r="AH95" i="146"/>
  <c r="AU95" i="146"/>
  <c r="AL95" i="146"/>
  <c r="AT111" i="146"/>
  <c r="AG111" i="146"/>
  <c r="AK95" i="146"/>
  <c r="AB95" i="146"/>
  <c r="AF95" i="146"/>
  <c r="AN111" i="146"/>
  <c r="AF111" i="146"/>
  <c r="AP95" i="146"/>
  <c r="M111" i="146"/>
  <c r="BE95" i="146"/>
  <c r="O95" i="146"/>
  <c r="N111" i="146"/>
  <c r="BF111" i="146"/>
  <c r="BF114" i="146" s="1"/>
  <c r="Q95" i="146"/>
  <c r="AV95" i="146"/>
  <c r="AQ111" i="146"/>
  <c r="AI95" i="146"/>
  <c r="W111" i="146"/>
  <c r="BC95" i="146"/>
  <c r="L71" i="123"/>
  <c r="BI20" i="123"/>
  <c r="BO111" i="123"/>
  <c r="L78" i="123"/>
  <c r="B16" i="145"/>
  <c r="C11" i="145"/>
  <c r="BD40" i="134"/>
  <c r="R16" i="150"/>
  <c r="AO40" i="150"/>
  <c r="AB40" i="150"/>
  <c r="AP54" i="150"/>
  <c r="AC54" i="150"/>
  <c r="AL54" i="150"/>
  <c r="B40" i="150"/>
  <c r="AJ40" i="150"/>
  <c r="AE54" i="150"/>
  <c r="BF54" i="150"/>
  <c r="AS54" i="150"/>
  <c r="AW40" i="150"/>
  <c r="AM40" i="150"/>
  <c r="P40" i="150"/>
  <c r="S40" i="150"/>
  <c r="AF54" i="150"/>
  <c r="R54" i="150"/>
  <c r="Q54" i="150"/>
  <c r="AS40" i="150"/>
  <c r="AH40" i="150"/>
  <c r="Z54" i="150"/>
  <c r="S15" i="150"/>
  <c r="T11" i="150" s="1"/>
  <c r="Y40" i="150"/>
  <c r="AP40" i="150"/>
  <c r="AY54" i="150"/>
  <c r="U54" i="150"/>
  <c r="BA40" i="150"/>
  <c r="AR40" i="150"/>
  <c r="AQ40" i="150"/>
  <c r="AT40" i="150"/>
  <c r="O54" i="150"/>
  <c r="AK54" i="150"/>
  <c r="X54" i="150"/>
  <c r="T54" i="150"/>
  <c r="AG40" i="150"/>
  <c r="R40" i="150"/>
  <c r="AZ40" i="150"/>
  <c r="BG54" i="150"/>
  <c r="AT54" i="150"/>
  <c r="AJ54" i="150"/>
  <c r="AC40" i="150"/>
  <c r="AU40" i="150"/>
  <c r="BC54" i="150"/>
  <c r="BH54" i="150"/>
  <c r="AG54" i="150"/>
  <c r="Y54" i="150"/>
  <c r="AV40" i="150"/>
  <c r="AY40" i="150"/>
  <c r="AI54" i="150"/>
  <c r="BB54" i="150"/>
  <c r="T40" i="150"/>
  <c r="V54" i="150"/>
  <c r="AK40" i="150"/>
  <c r="W40" i="150"/>
  <c r="V40" i="150"/>
  <c r="X40" i="150"/>
  <c r="AE40" i="150"/>
  <c r="P54" i="150"/>
  <c r="B54" i="150"/>
  <c r="B35" i="150"/>
  <c r="AB54" i="150"/>
  <c r="Q40" i="150"/>
  <c r="BG40" i="150"/>
  <c r="BJ40" i="150"/>
  <c r="AQ54" i="150"/>
  <c r="AR54" i="150"/>
  <c r="BI54" i="150"/>
  <c r="BJ54" i="150"/>
  <c r="BB40" i="150"/>
  <c r="BD40" i="150"/>
  <c r="AM54" i="150"/>
  <c r="Z40" i="150"/>
  <c r="BD54" i="150"/>
  <c r="AO54" i="150"/>
  <c r="BE40" i="150"/>
  <c r="AX40" i="150"/>
  <c r="AA40" i="150"/>
  <c r="AD40" i="150"/>
  <c r="S54" i="150"/>
  <c r="AX54" i="150"/>
  <c r="AD54" i="150"/>
  <c r="U40" i="150"/>
  <c r="BF40" i="150"/>
  <c r="AU54" i="150"/>
  <c r="AW54" i="150"/>
  <c r="O40" i="150"/>
  <c r="BH40" i="150"/>
  <c r="AL40" i="150"/>
  <c r="AN40" i="150"/>
  <c r="AA54" i="150"/>
  <c r="BA54" i="150"/>
  <c r="AN54" i="150"/>
  <c r="BI40" i="150"/>
  <c r="BC40" i="150"/>
  <c r="AF40" i="150"/>
  <c r="AI40" i="150"/>
  <c r="W54" i="150"/>
  <c r="AV54" i="150"/>
  <c r="AH54" i="150"/>
  <c r="BE54" i="150"/>
  <c r="B76" i="149"/>
  <c r="B23" i="149"/>
  <c r="C20" i="149"/>
  <c r="B99" i="149"/>
  <c r="B34" i="149" s="1"/>
  <c r="E30" i="149"/>
  <c r="E29" i="149"/>
  <c r="F26" i="149" s="1"/>
  <c r="R16" i="146"/>
  <c r="R15" i="146"/>
  <c r="S11" i="146" s="1"/>
  <c r="AZ104" i="146"/>
  <c r="AV104" i="146"/>
  <c r="AR104" i="146"/>
  <c r="AN104" i="146"/>
  <c r="AJ104" i="146"/>
  <c r="AF104" i="146"/>
  <c r="AB104" i="146"/>
  <c r="X104" i="146"/>
  <c r="T104" i="146"/>
  <c r="P104" i="146"/>
  <c r="L104" i="146"/>
  <c r="H104" i="146"/>
  <c r="BB104" i="146"/>
  <c r="AW104" i="146"/>
  <c r="AQ104" i="146"/>
  <c r="AL104" i="146"/>
  <c r="AG104" i="146"/>
  <c r="AA104" i="146"/>
  <c r="V104" i="146"/>
  <c r="Q104" i="146"/>
  <c r="K104" i="146"/>
  <c r="F104" i="146"/>
  <c r="F114" i="146" s="1"/>
  <c r="BA104" i="146"/>
  <c r="AU104" i="146"/>
  <c r="AP104" i="146"/>
  <c r="AK104" i="146"/>
  <c r="AE104" i="146"/>
  <c r="Z104" i="146"/>
  <c r="U104" i="146"/>
  <c r="O104" i="146"/>
  <c r="J104" i="146"/>
  <c r="E104" i="146"/>
  <c r="AY104" i="146"/>
  <c r="AT104" i="146"/>
  <c r="AO104" i="146"/>
  <c r="AI104" i="146"/>
  <c r="AD104" i="146"/>
  <c r="Y104" i="146"/>
  <c r="S104" i="146"/>
  <c r="N104" i="146"/>
  <c r="I104" i="146"/>
  <c r="AX104" i="146"/>
  <c r="AS104" i="146"/>
  <c r="AM104" i="146"/>
  <c r="AH104" i="146"/>
  <c r="AC104" i="146"/>
  <c r="W104" i="146"/>
  <c r="R104" i="146"/>
  <c r="M104" i="146"/>
  <c r="G104" i="146"/>
  <c r="BA88" i="146"/>
  <c r="AW88" i="146"/>
  <c r="AS88" i="146"/>
  <c r="AO88" i="146"/>
  <c r="AK88" i="146"/>
  <c r="AG88" i="146"/>
  <c r="AC88" i="146"/>
  <c r="Y88" i="146"/>
  <c r="U88" i="146"/>
  <c r="Q88" i="146"/>
  <c r="M88" i="146"/>
  <c r="I88" i="146"/>
  <c r="E88" i="146"/>
  <c r="AZ88" i="146"/>
  <c r="AU88" i="146"/>
  <c r="AP88" i="146"/>
  <c r="AJ88" i="146"/>
  <c r="AE88" i="146"/>
  <c r="Z88" i="146"/>
  <c r="T88" i="146"/>
  <c r="O88" i="146"/>
  <c r="J88" i="146"/>
  <c r="E78" i="146"/>
  <c r="AY88" i="146"/>
  <c r="AT88" i="146"/>
  <c r="AN88" i="146"/>
  <c r="AI88" i="146"/>
  <c r="AD88" i="146"/>
  <c r="X88" i="146"/>
  <c r="S88" i="146"/>
  <c r="N88" i="146"/>
  <c r="H88" i="146"/>
  <c r="AX88" i="146"/>
  <c r="AR88" i="146"/>
  <c r="AM88" i="146"/>
  <c r="AH88" i="146"/>
  <c r="AB88" i="146"/>
  <c r="W88" i="146"/>
  <c r="R88" i="146"/>
  <c r="L88" i="146"/>
  <c r="G88" i="146"/>
  <c r="BB88" i="146"/>
  <c r="AV88" i="146"/>
  <c r="AQ88" i="146"/>
  <c r="AL88" i="146"/>
  <c r="AF88" i="146"/>
  <c r="AA88" i="146"/>
  <c r="V88" i="146"/>
  <c r="P88" i="146"/>
  <c r="K88" i="146"/>
  <c r="F88" i="146"/>
  <c r="E71" i="146"/>
  <c r="BB20" i="146"/>
  <c r="AE81" i="146"/>
  <c r="AE82" i="146" s="1"/>
  <c r="AE27" i="146" s="1"/>
  <c r="AE75" i="146"/>
  <c r="AE26" i="146" s="1"/>
  <c r="C15" i="146"/>
  <c r="D11" i="146" s="1"/>
  <c r="BJ40" i="146"/>
  <c r="C22" i="146"/>
  <c r="C21" i="146"/>
  <c r="B40" i="146"/>
  <c r="C28" i="146"/>
  <c r="D25" i="146" s="1"/>
  <c r="Q15" i="145"/>
  <c r="R11" i="145" s="1"/>
  <c r="Q16" i="145"/>
  <c r="C21" i="145"/>
  <c r="C22" i="145" s="1"/>
  <c r="BN113" i="145"/>
  <c r="C40" i="145"/>
  <c r="BJ40" i="145"/>
  <c r="B40" i="145"/>
  <c r="BK54" i="145"/>
  <c r="BK40" i="145"/>
  <c r="D28" i="145"/>
  <c r="E25" i="145" s="1"/>
  <c r="D29" i="145"/>
  <c r="R15" i="143"/>
  <c r="S11" i="143" s="1"/>
  <c r="C21" i="143"/>
  <c r="C22" i="143"/>
  <c r="B40" i="143"/>
  <c r="C40" i="143"/>
  <c r="D40" i="143"/>
  <c r="C28" i="143"/>
  <c r="D25" i="143" s="1"/>
  <c r="BG40" i="142"/>
  <c r="BD40" i="142"/>
  <c r="BE40" i="142"/>
  <c r="BC40" i="142"/>
  <c r="BH40" i="142"/>
  <c r="BI40" i="142"/>
  <c r="BK40" i="142"/>
  <c r="C22" i="142"/>
  <c r="C21" i="142"/>
  <c r="B40" i="142"/>
  <c r="D28" i="142"/>
  <c r="E25" i="142" s="1"/>
  <c r="D29" i="142"/>
  <c r="BJ40" i="142"/>
  <c r="BK54" i="142"/>
  <c r="S16" i="142"/>
  <c r="S15" i="142"/>
  <c r="T11" i="142" s="1"/>
  <c r="BF40" i="142"/>
  <c r="BN97" i="142"/>
  <c r="BK34" i="142" s="1"/>
  <c r="BN113" i="142"/>
  <c r="R16" i="142"/>
  <c r="E80" i="140"/>
  <c r="G80" i="140"/>
  <c r="F80" i="140"/>
  <c r="K54" i="140"/>
  <c r="J54" i="140"/>
  <c r="I54" i="140"/>
  <c r="F54" i="140"/>
  <c r="B54" i="140"/>
  <c r="B35" i="140"/>
  <c r="BB78" i="140"/>
  <c r="BB71" i="140"/>
  <c r="BJ40" i="140"/>
  <c r="R15" i="140"/>
  <c r="S11" i="140" s="1"/>
  <c r="R16" i="140"/>
  <c r="C54" i="140"/>
  <c r="C28" i="140"/>
  <c r="D25" i="140" s="1"/>
  <c r="D54" i="140"/>
  <c r="H80" i="140"/>
  <c r="I80" i="140"/>
  <c r="K80" i="140"/>
  <c r="J80" i="140"/>
  <c r="C40" i="140"/>
  <c r="B40" i="140"/>
  <c r="E73" i="140"/>
  <c r="F73" i="140"/>
  <c r="G73" i="140"/>
  <c r="BN104" i="140"/>
  <c r="BO88" i="140" s="1"/>
  <c r="C21" i="140"/>
  <c r="H73" i="140"/>
  <c r="I73" i="140"/>
  <c r="J73" i="140"/>
  <c r="K73" i="140"/>
  <c r="C15" i="140"/>
  <c r="D11" i="140" s="1"/>
  <c r="E114" i="140"/>
  <c r="AY34" i="140"/>
  <c r="BN88" i="140"/>
  <c r="BB34" i="140" s="1"/>
  <c r="G54" i="140"/>
  <c r="H54" i="140"/>
  <c r="BC54" i="139"/>
  <c r="BC40" i="139"/>
  <c r="Q15" i="139"/>
  <c r="R11" i="139" s="1"/>
  <c r="BD54" i="139"/>
  <c r="BI40" i="139"/>
  <c r="BJ40" i="139"/>
  <c r="D54" i="139"/>
  <c r="BG54" i="139"/>
  <c r="BF40" i="139"/>
  <c r="BJ54" i="139"/>
  <c r="BD78" i="139"/>
  <c r="BD71" i="139"/>
  <c r="BN106" i="139"/>
  <c r="BO90" i="139" s="1"/>
  <c r="BD40" i="139"/>
  <c r="BH54" i="139"/>
  <c r="BE40" i="139"/>
  <c r="B35" i="139"/>
  <c r="B54" i="139"/>
  <c r="C29" i="139"/>
  <c r="C28" i="139"/>
  <c r="D25" i="139" s="1"/>
  <c r="BH40" i="139"/>
  <c r="B40" i="139"/>
  <c r="BG40" i="139"/>
  <c r="BN90" i="139"/>
  <c r="BD34" i="139" s="1"/>
  <c r="D40" i="139"/>
  <c r="C21" i="139"/>
  <c r="F73" i="137"/>
  <c r="BA71" i="137"/>
  <c r="BA78" i="137"/>
  <c r="BN87" i="137"/>
  <c r="BA34" i="137" s="1"/>
  <c r="BN103" i="137"/>
  <c r="BO87" i="137" s="1"/>
  <c r="BH40" i="137"/>
  <c r="B40" i="137"/>
  <c r="Q15" i="137"/>
  <c r="R11" i="137" s="1"/>
  <c r="C40" i="137"/>
  <c r="E80" i="137"/>
  <c r="D80" i="137"/>
  <c r="BG40" i="137"/>
  <c r="BF40" i="137"/>
  <c r="D73" i="137"/>
  <c r="BE40" i="137"/>
  <c r="C28" i="137"/>
  <c r="D25" i="137" s="1"/>
  <c r="C29" i="137"/>
  <c r="BI40" i="137"/>
  <c r="F80" i="137"/>
  <c r="C21" i="137"/>
  <c r="BH40" i="136"/>
  <c r="AX40" i="136"/>
  <c r="AF40" i="136"/>
  <c r="AY40" i="136"/>
  <c r="BB40" i="136"/>
  <c r="AT40" i="136"/>
  <c r="Y40" i="136"/>
  <c r="BD73" i="136"/>
  <c r="BE73" i="136"/>
  <c r="BF73" i="136"/>
  <c r="BG73" i="136"/>
  <c r="AZ40" i="136"/>
  <c r="AR40" i="136"/>
  <c r="BD40" i="136"/>
  <c r="B40" i="136"/>
  <c r="AA40" i="136"/>
  <c r="AH40" i="136"/>
  <c r="AC40" i="136"/>
  <c r="AD40" i="136"/>
  <c r="AJ40" i="136"/>
  <c r="AW40" i="136"/>
  <c r="BH73" i="136"/>
  <c r="BI73" i="136"/>
  <c r="BJ73" i="136"/>
  <c r="BK73" i="136"/>
  <c r="BC40" i="136"/>
  <c r="C29" i="136"/>
  <c r="C28" i="136"/>
  <c r="D25" i="136" s="1"/>
  <c r="S15" i="136"/>
  <c r="T11" i="136" s="1"/>
  <c r="AE40" i="136"/>
  <c r="AL40" i="136"/>
  <c r="AU40" i="136"/>
  <c r="AI40" i="136"/>
  <c r="AO40" i="136"/>
  <c r="Z40" i="136"/>
  <c r="BL73" i="136"/>
  <c r="BE40" i="136"/>
  <c r="AQ40" i="136"/>
  <c r="AN40" i="136"/>
  <c r="BI40" i="136"/>
  <c r="AB40" i="136"/>
  <c r="BF40" i="136"/>
  <c r="BA40" i="136"/>
  <c r="AG40" i="136"/>
  <c r="BJ40" i="136"/>
  <c r="AV40" i="136"/>
  <c r="AS40" i="136"/>
  <c r="BA73" i="136"/>
  <c r="BB73" i="136"/>
  <c r="BG40" i="136"/>
  <c r="AP40" i="136"/>
  <c r="C22" i="136"/>
  <c r="C21" i="136"/>
  <c r="C15" i="136"/>
  <c r="D11" i="136" s="1"/>
  <c r="AK40" i="136"/>
  <c r="AM40" i="136"/>
  <c r="BG40" i="134"/>
  <c r="BI40" i="134"/>
  <c r="C15" i="134"/>
  <c r="D11" i="134" s="1"/>
  <c r="BE40" i="134"/>
  <c r="C40" i="134"/>
  <c r="B40" i="134"/>
  <c r="C21" i="134"/>
  <c r="C22" i="134" s="1"/>
  <c r="BB40" i="134"/>
  <c r="C28" i="134"/>
  <c r="D25" i="134" s="1"/>
  <c r="C29" i="134"/>
  <c r="BF40" i="134"/>
  <c r="Q16" i="134"/>
  <c r="BC40" i="134"/>
  <c r="R15" i="134"/>
  <c r="S11" i="134" s="1"/>
  <c r="BJ40" i="134"/>
  <c r="AA81" i="133"/>
  <c r="AA82" i="133" s="1"/>
  <c r="AA27" i="133" s="1"/>
  <c r="AA75" i="133"/>
  <c r="AA26" i="133" s="1"/>
  <c r="BK113" i="133"/>
  <c r="BK114" i="133" s="1"/>
  <c r="BG113" i="133"/>
  <c r="BG114" i="133" s="1"/>
  <c r="BC113" i="133"/>
  <c r="BC114" i="133" s="1"/>
  <c r="AY113" i="133"/>
  <c r="AY114" i="133" s="1"/>
  <c r="AU113" i="133"/>
  <c r="AU114" i="133" s="1"/>
  <c r="AQ113" i="133"/>
  <c r="AQ114" i="133" s="1"/>
  <c r="AM113" i="133"/>
  <c r="AM114" i="133" s="1"/>
  <c r="AI113" i="133"/>
  <c r="AI114" i="133" s="1"/>
  <c r="AE113" i="133"/>
  <c r="AA113" i="133"/>
  <c r="W113" i="133"/>
  <c r="W114" i="133" s="1"/>
  <c r="S113" i="133"/>
  <c r="O113" i="133"/>
  <c r="BJ113" i="133"/>
  <c r="BJ114" i="133" s="1"/>
  <c r="BF113" i="133"/>
  <c r="BF114" i="133" s="1"/>
  <c r="BB113" i="133"/>
  <c r="BB114" i="133" s="1"/>
  <c r="AX113" i="133"/>
  <c r="AX114" i="133" s="1"/>
  <c r="AT113" i="133"/>
  <c r="AT114" i="133" s="1"/>
  <c r="AP113" i="133"/>
  <c r="AP114" i="133" s="1"/>
  <c r="AL113" i="133"/>
  <c r="AH113" i="133"/>
  <c r="AH114" i="133" s="1"/>
  <c r="AD113" i="133"/>
  <c r="AD114" i="133" s="1"/>
  <c r="Z113" i="133"/>
  <c r="Z114" i="133" s="1"/>
  <c r="V113" i="133"/>
  <c r="V114" i="133" s="1"/>
  <c r="R113" i="133"/>
  <c r="R114" i="133" s="1"/>
  <c r="N113" i="133"/>
  <c r="BO113" i="133"/>
  <c r="BD113" i="133"/>
  <c r="BD114" i="133" s="1"/>
  <c r="AV113" i="133"/>
  <c r="AV114" i="133" s="1"/>
  <c r="AN113" i="133"/>
  <c r="AN114" i="133" s="1"/>
  <c r="AF113" i="133"/>
  <c r="X113" i="133"/>
  <c r="X114" i="133" s="1"/>
  <c r="P113" i="133"/>
  <c r="P114" i="133" s="1"/>
  <c r="BI113" i="133"/>
  <c r="BI114" i="133" s="1"/>
  <c r="BA113" i="133"/>
  <c r="BA114" i="133" s="1"/>
  <c r="AS113" i="133"/>
  <c r="AK113" i="133"/>
  <c r="AK114" i="133" s="1"/>
  <c r="AC113" i="133"/>
  <c r="AC114" i="133" s="1"/>
  <c r="U113" i="133"/>
  <c r="U114" i="133" s="1"/>
  <c r="AZ113" i="133"/>
  <c r="AZ114" i="133" s="1"/>
  <c r="AJ113" i="133"/>
  <c r="AJ114" i="133" s="1"/>
  <c r="T113" i="133"/>
  <c r="T114" i="133" s="1"/>
  <c r="AW113" i="133"/>
  <c r="AW114" i="133" s="1"/>
  <c r="AG113" i="133"/>
  <c r="AG114" i="133" s="1"/>
  <c r="Q113" i="133"/>
  <c r="Q114" i="133" s="1"/>
  <c r="BE113" i="133"/>
  <c r="BE114" i="133" s="1"/>
  <c r="AO113" i="133"/>
  <c r="AO114" i="133" s="1"/>
  <c r="Y113" i="133"/>
  <c r="BH97" i="133"/>
  <c r="BD97" i="133"/>
  <c r="AZ97" i="133"/>
  <c r="AV97" i="133"/>
  <c r="AR97" i="133"/>
  <c r="AN97" i="133"/>
  <c r="AJ97" i="133"/>
  <c r="AF97" i="133"/>
  <c r="AB97" i="133"/>
  <c r="X97" i="133"/>
  <c r="T97" i="133"/>
  <c r="P97" i="133"/>
  <c r="AR113" i="133"/>
  <c r="AB113" i="133"/>
  <c r="AB114" i="133" s="1"/>
  <c r="BI97" i="133"/>
  <c r="BC97" i="133"/>
  <c r="AX97" i="133"/>
  <c r="AS97" i="133"/>
  <c r="AM97" i="133"/>
  <c r="AH97" i="133"/>
  <c r="AC97" i="133"/>
  <c r="W97" i="133"/>
  <c r="R97" i="133"/>
  <c r="BJ97" i="133"/>
  <c r="BJ98" i="133" s="1"/>
  <c r="BJ33" i="133" s="1"/>
  <c r="BB97" i="133"/>
  <c r="AU97" i="133"/>
  <c r="AO97" i="133"/>
  <c r="AG97" i="133"/>
  <c r="Z97" i="133"/>
  <c r="S97" i="133"/>
  <c r="BH113" i="133"/>
  <c r="BH114" i="133" s="1"/>
  <c r="BG97" i="133"/>
  <c r="BA97" i="133"/>
  <c r="AT97" i="133"/>
  <c r="AL97" i="133"/>
  <c r="AE97" i="133"/>
  <c r="Y97" i="133"/>
  <c r="Q97" i="133"/>
  <c r="BK97" i="133"/>
  <c r="BK98" i="133" s="1"/>
  <c r="BK33" i="133" s="1"/>
  <c r="BE97" i="133"/>
  <c r="AW97" i="133"/>
  <c r="AP97" i="133"/>
  <c r="AI97" i="133"/>
  <c r="AA97" i="133"/>
  <c r="U97" i="133"/>
  <c r="N97" i="133"/>
  <c r="BF97" i="133"/>
  <c r="AD97" i="133"/>
  <c r="AY97" i="133"/>
  <c r="V97" i="133"/>
  <c r="AQ97" i="133"/>
  <c r="O97" i="133"/>
  <c r="AK97" i="133"/>
  <c r="N71" i="133"/>
  <c r="N78" i="133"/>
  <c r="BK20" i="133"/>
  <c r="BK78" i="133" s="1"/>
  <c r="P16" i="133"/>
  <c r="C21" i="133"/>
  <c r="C22" i="133"/>
  <c r="B40" i="133"/>
  <c r="Z81" i="133"/>
  <c r="Z82" i="133" s="1"/>
  <c r="Z27" i="133" s="1"/>
  <c r="Z75" i="133"/>
  <c r="Z26" i="133" s="1"/>
  <c r="R81" i="133"/>
  <c r="R82" i="133" s="1"/>
  <c r="R27" i="133" s="1"/>
  <c r="R75" i="133"/>
  <c r="R26" i="133" s="1"/>
  <c r="Y75" i="133"/>
  <c r="Y26" i="133" s="1"/>
  <c r="Y81" i="133"/>
  <c r="Y82" i="133" s="1"/>
  <c r="Y27" i="133" s="1"/>
  <c r="C40" i="133"/>
  <c r="Q15" i="133"/>
  <c r="R11" i="133" s="1"/>
  <c r="R15" i="131"/>
  <c r="S11" i="131" s="1"/>
  <c r="B40" i="131"/>
  <c r="C40" i="131"/>
  <c r="D81" i="131"/>
  <c r="D75" i="131"/>
  <c r="D26" i="131" s="1"/>
  <c r="F81" i="131"/>
  <c r="F82" i="131" s="1"/>
  <c r="F27" i="131" s="1"/>
  <c r="F75" i="131"/>
  <c r="F26" i="131" s="1"/>
  <c r="F40" i="131" s="1"/>
  <c r="E75" i="131"/>
  <c r="E26" i="131" s="1"/>
  <c r="E40" i="131" s="1"/>
  <c r="E81" i="131"/>
  <c r="E82" i="131" s="1"/>
  <c r="E27" i="131" s="1"/>
  <c r="C28" i="131"/>
  <c r="D25" i="131" s="1"/>
  <c r="C21" i="131"/>
  <c r="C22" i="131" s="1"/>
  <c r="C21" i="130"/>
  <c r="Q16" i="130"/>
  <c r="B40" i="130"/>
  <c r="R16" i="130"/>
  <c r="R15" i="130"/>
  <c r="S11" i="130" s="1"/>
  <c r="C40" i="130"/>
  <c r="C28" i="130"/>
  <c r="D25" i="130" s="1"/>
  <c r="C29" i="130"/>
  <c r="S15" i="129"/>
  <c r="T11" i="129" s="1"/>
  <c r="R16" i="129"/>
  <c r="B40" i="129"/>
  <c r="C15" i="129"/>
  <c r="D11" i="129" s="1"/>
  <c r="C28" i="129"/>
  <c r="D25" i="129" s="1"/>
  <c r="C22" i="129"/>
  <c r="C21" i="129"/>
  <c r="C29" i="128"/>
  <c r="C28" i="128"/>
  <c r="D25" i="128" s="1"/>
  <c r="B40" i="128"/>
  <c r="C22" i="128"/>
  <c r="C21" i="128"/>
  <c r="S15" i="128"/>
  <c r="T11" i="128" s="1"/>
  <c r="D15" i="126"/>
  <c r="C21" i="126"/>
  <c r="C22" i="126"/>
  <c r="C28" i="126"/>
  <c r="D25" i="126" s="1"/>
  <c r="Q16" i="126"/>
  <c r="AY34" i="126"/>
  <c r="C54" i="126"/>
  <c r="B40" i="126"/>
  <c r="R16" i="126"/>
  <c r="R15" i="126"/>
  <c r="S11" i="126" s="1"/>
  <c r="C40" i="126"/>
  <c r="BD54" i="126"/>
  <c r="B54" i="126"/>
  <c r="B35" i="126"/>
  <c r="AY34" i="125"/>
  <c r="B54" i="125"/>
  <c r="B35" i="125"/>
  <c r="R16" i="125"/>
  <c r="B40" i="125"/>
  <c r="C22" i="125"/>
  <c r="C21" i="125"/>
  <c r="S16" i="125"/>
  <c r="S15" i="125"/>
  <c r="T11" i="125" s="1"/>
  <c r="C16" i="123"/>
  <c r="C28" i="123"/>
  <c r="D25" i="123" s="1"/>
  <c r="C29" i="123"/>
  <c r="BJ71" i="123"/>
  <c r="BJ78" i="123"/>
  <c r="Q15" i="123"/>
  <c r="R11" i="123" s="1"/>
  <c r="D15" i="123"/>
  <c r="E11" i="123" s="1"/>
  <c r="D21" i="123"/>
  <c r="D22" i="123"/>
  <c r="E71" i="123"/>
  <c r="E78" i="123"/>
  <c r="BB20" i="123"/>
  <c r="D82" i="123"/>
  <c r="D27" i="123" s="1"/>
  <c r="C16" i="122"/>
  <c r="M78" i="122"/>
  <c r="M71" i="122"/>
  <c r="Q16" i="122"/>
  <c r="D21" i="122"/>
  <c r="D22" i="122" s="1"/>
  <c r="C28" i="122"/>
  <c r="D25" i="122" s="1"/>
  <c r="D74" i="122"/>
  <c r="R15" i="122"/>
  <c r="S11" i="122" s="1"/>
  <c r="D73" i="122"/>
  <c r="BO113" i="122"/>
  <c r="N78" i="122"/>
  <c r="N71" i="122"/>
  <c r="D15" i="122"/>
  <c r="E11" i="122" s="1"/>
  <c r="BG40" i="120"/>
  <c r="B54" i="120"/>
  <c r="B35" i="120"/>
  <c r="BJ54" i="120"/>
  <c r="BC54" i="120"/>
  <c r="BF54" i="120"/>
  <c r="BI54" i="120"/>
  <c r="BG54" i="120"/>
  <c r="BJ40" i="120"/>
  <c r="BH40" i="120"/>
  <c r="BI40" i="120"/>
  <c r="BD54" i="120"/>
  <c r="B40" i="120"/>
  <c r="BC40" i="120"/>
  <c r="S15" i="120"/>
  <c r="T11" i="120" s="1"/>
  <c r="BF40" i="120"/>
  <c r="BD40" i="120"/>
  <c r="BE40" i="120"/>
  <c r="BE54" i="120"/>
  <c r="BH54" i="120"/>
  <c r="T75" i="119"/>
  <c r="T26" i="119" s="1"/>
  <c r="T40" i="119" s="1"/>
  <c r="T81" i="119"/>
  <c r="T82" i="119" s="1"/>
  <c r="T27" i="119" s="1"/>
  <c r="AJ40" i="119"/>
  <c r="C40" i="119"/>
  <c r="AS54" i="119"/>
  <c r="J54" i="119"/>
  <c r="AO54" i="119"/>
  <c r="AO40" i="119"/>
  <c r="L54" i="119"/>
  <c r="AK54" i="119"/>
  <c r="Y75" i="119"/>
  <c r="Y26" i="119" s="1"/>
  <c r="Y40" i="119" s="1"/>
  <c r="Y81" i="119"/>
  <c r="Y82" i="119" s="1"/>
  <c r="Y27" i="119" s="1"/>
  <c r="BD40" i="119"/>
  <c r="AN54" i="119"/>
  <c r="AM54" i="119"/>
  <c r="BN98" i="119"/>
  <c r="AC75" i="119"/>
  <c r="AC26" i="119" s="1"/>
  <c r="AC40" i="119" s="1"/>
  <c r="AC81" i="119"/>
  <c r="AC82" i="119" s="1"/>
  <c r="AC27" i="119" s="1"/>
  <c r="C16" i="119"/>
  <c r="D75" i="119"/>
  <c r="D26" i="119" s="1"/>
  <c r="D81" i="119"/>
  <c r="BN74" i="119"/>
  <c r="L75" i="119"/>
  <c r="L26" i="119" s="1"/>
  <c r="L40" i="119" s="1"/>
  <c r="L81" i="119"/>
  <c r="L82" i="119" s="1"/>
  <c r="L27" i="119" s="1"/>
  <c r="O81" i="119"/>
  <c r="O82" i="119" s="1"/>
  <c r="O27" i="119" s="1"/>
  <c r="O75" i="119"/>
  <c r="O26" i="119" s="1"/>
  <c r="O40" i="119" s="1"/>
  <c r="I75" i="119"/>
  <c r="I26" i="119" s="1"/>
  <c r="I40" i="119" s="1"/>
  <c r="I81" i="119"/>
  <c r="I82" i="119" s="1"/>
  <c r="I27" i="119" s="1"/>
  <c r="F81" i="119"/>
  <c r="F82" i="119" s="1"/>
  <c r="F27" i="119" s="1"/>
  <c r="F75" i="119"/>
  <c r="F26" i="119" s="1"/>
  <c r="F40" i="119" s="1"/>
  <c r="V81" i="119"/>
  <c r="V82" i="119" s="1"/>
  <c r="V27" i="119" s="1"/>
  <c r="V75" i="119"/>
  <c r="V26" i="119" s="1"/>
  <c r="V40" i="119" s="1"/>
  <c r="AZ40" i="119"/>
  <c r="AX40" i="119"/>
  <c r="BG40" i="119"/>
  <c r="AJ54" i="119"/>
  <c r="AI54" i="119"/>
  <c r="BI54" i="119"/>
  <c r="AD54" i="119"/>
  <c r="C22" i="119"/>
  <c r="BK54" i="119"/>
  <c r="AM40" i="119"/>
  <c r="BE54" i="119"/>
  <c r="N54" i="119"/>
  <c r="BE40" i="119"/>
  <c r="AR40" i="119"/>
  <c r="AP40" i="119"/>
  <c r="AB54" i="119"/>
  <c r="AA54" i="119"/>
  <c r="BA54" i="119"/>
  <c r="AP54" i="119"/>
  <c r="AA81" i="119"/>
  <c r="AA82" i="119" s="1"/>
  <c r="AA27" i="119" s="1"/>
  <c r="AA75" i="119"/>
  <c r="AA26" i="119" s="1"/>
  <c r="AA40" i="119" s="1"/>
  <c r="BD54" i="119"/>
  <c r="BC54" i="119"/>
  <c r="BJ54" i="119"/>
  <c r="AG54" i="119"/>
  <c r="F54" i="119"/>
  <c r="AE81" i="119"/>
  <c r="AE82" i="119" s="1"/>
  <c r="AE27" i="119" s="1"/>
  <c r="AE75" i="119"/>
  <c r="AE26" i="119" s="1"/>
  <c r="AE40" i="119" s="1"/>
  <c r="AH81" i="119"/>
  <c r="AH82" i="119" s="1"/>
  <c r="AH27" i="119" s="1"/>
  <c r="AH75" i="119"/>
  <c r="AH26" i="119" s="1"/>
  <c r="AH40" i="119" s="1"/>
  <c r="D15" i="119"/>
  <c r="E11" i="119" s="1"/>
  <c r="S81" i="119"/>
  <c r="S82" i="119" s="1"/>
  <c r="S27" i="119" s="1"/>
  <c r="S75" i="119"/>
  <c r="S26" i="119" s="1"/>
  <c r="S40" i="119" s="1"/>
  <c r="J81" i="119"/>
  <c r="J82" i="119" s="1"/>
  <c r="J27" i="119" s="1"/>
  <c r="J75" i="119"/>
  <c r="J26" i="119" s="1"/>
  <c r="J40" i="119" s="1"/>
  <c r="S54" i="119"/>
  <c r="AV54" i="119"/>
  <c r="AL54" i="119"/>
  <c r="AI40" i="119"/>
  <c r="H75" i="119"/>
  <c r="H26" i="119" s="1"/>
  <c r="H40" i="119" s="1"/>
  <c r="H81" i="119"/>
  <c r="H82" i="119" s="1"/>
  <c r="H27" i="119" s="1"/>
  <c r="G81" i="119"/>
  <c r="G82" i="119" s="1"/>
  <c r="G27" i="119" s="1"/>
  <c r="G75" i="119"/>
  <c r="G26" i="119" s="1"/>
  <c r="G40" i="119" s="1"/>
  <c r="W81" i="119"/>
  <c r="W82" i="119" s="1"/>
  <c r="W27" i="119" s="1"/>
  <c r="W75" i="119"/>
  <c r="W26" i="119" s="1"/>
  <c r="W40" i="119" s="1"/>
  <c r="Q75" i="119"/>
  <c r="Q26" i="119" s="1"/>
  <c r="Q40" i="119" s="1"/>
  <c r="Q81" i="119"/>
  <c r="Q82" i="119" s="1"/>
  <c r="Q27" i="119" s="1"/>
  <c r="N81" i="119"/>
  <c r="N82" i="119" s="1"/>
  <c r="N27" i="119" s="1"/>
  <c r="N75" i="119"/>
  <c r="N26" i="119" s="1"/>
  <c r="N40" i="119" s="1"/>
  <c r="D54" i="119"/>
  <c r="C54" i="119"/>
  <c r="AC54" i="119"/>
  <c r="AX54" i="119"/>
  <c r="BI40" i="119"/>
  <c r="AV40" i="119"/>
  <c r="AT40" i="119"/>
  <c r="AQ40" i="119"/>
  <c r="AF54" i="119"/>
  <c r="AE54" i="119"/>
  <c r="Y54" i="119"/>
  <c r="AH54" i="119"/>
  <c r="BH54" i="119"/>
  <c r="BG54" i="119"/>
  <c r="U54" i="119"/>
  <c r="R54" i="119"/>
  <c r="Z81" i="119"/>
  <c r="Z82" i="119" s="1"/>
  <c r="Z27" i="119" s="1"/>
  <c r="Z75" i="119"/>
  <c r="Z26" i="119" s="1"/>
  <c r="Z40" i="119" s="1"/>
  <c r="BA40" i="119"/>
  <c r="AN40" i="119"/>
  <c r="AL40" i="119"/>
  <c r="X54" i="119"/>
  <c r="W54" i="119"/>
  <c r="B40" i="119"/>
  <c r="AT54" i="119"/>
  <c r="B54" i="119"/>
  <c r="B35" i="119"/>
  <c r="BN33" i="119"/>
  <c r="AB75" i="119"/>
  <c r="AB26" i="119" s="1"/>
  <c r="AB40" i="119" s="1"/>
  <c r="AB81" i="119"/>
  <c r="AB82" i="119" s="1"/>
  <c r="AB27" i="119" s="1"/>
  <c r="AG75" i="119"/>
  <c r="AG26" i="119" s="1"/>
  <c r="AG40" i="119" s="1"/>
  <c r="AG81" i="119"/>
  <c r="AG82" i="119" s="1"/>
  <c r="AG27" i="119" s="1"/>
  <c r="P75" i="119"/>
  <c r="P26" i="119" s="1"/>
  <c r="P40" i="119" s="1"/>
  <c r="P81" i="119"/>
  <c r="P82" i="119" s="1"/>
  <c r="P27" i="119" s="1"/>
  <c r="M75" i="119"/>
  <c r="M26" i="119" s="1"/>
  <c r="M40" i="119" s="1"/>
  <c r="M81" i="119"/>
  <c r="M82" i="119" s="1"/>
  <c r="M27" i="119" s="1"/>
  <c r="AW40" i="119"/>
  <c r="T54" i="119"/>
  <c r="D21" i="119"/>
  <c r="E19" i="119" s="1"/>
  <c r="D22" i="119"/>
  <c r="BJ40" i="119"/>
  <c r="AU54" i="119"/>
  <c r="K54" i="119"/>
  <c r="V54" i="119"/>
  <c r="BK40" i="119"/>
  <c r="BB40" i="119"/>
  <c r="BN114" i="119"/>
  <c r="Q54" i="119"/>
  <c r="R15" i="119"/>
  <c r="S11" i="119" s="1"/>
  <c r="X75" i="119"/>
  <c r="X26" i="119" s="1"/>
  <c r="X40" i="119" s="1"/>
  <c r="X81" i="119"/>
  <c r="X82" i="119" s="1"/>
  <c r="X27" i="119" s="1"/>
  <c r="K81" i="119"/>
  <c r="K82" i="119" s="1"/>
  <c r="K27" i="119" s="1"/>
  <c r="K75" i="119"/>
  <c r="K26" i="119" s="1"/>
  <c r="K40" i="119" s="1"/>
  <c r="E75" i="119"/>
  <c r="E26" i="119" s="1"/>
  <c r="E40" i="119" s="1"/>
  <c r="E81" i="119"/>
  <c r="E82" i="119" s="1"/>
  <c r="E27" i="119" s="1"/>
  <c r="U75" i="119"/>
  <c r="U26" i="119" s="1"/>
  <c r="U40" i="119" s="1"/>
  <c r="U81" i="119"/>
  <c r="U82" i="119" s="1"/>
  <c r="U27" i="119" s="1"/>
  <c r="R81" i="119"/>
  <c r="R82" i="119" s="1"/>
  <c r="R27" i="119" s="1"/>
  <c r="R75" i="119"/>
  <c r="R26" i="119" s="1"/>
  <c r="R40" i="119" s="1"/>
  <c r="AU40" i="119"/>
  <c r="AZ54" i="119"/>
  <c r="AY54" i="119"/>
  <c r="BF54" i="119"/>
  <c r="M54" i="119"/>
  <c r="AS40" i="119"/>
  <c r="AY40" i="119"/>
  <c r="P54" i="119"/>
  <c r="O54" i="119"/>
  <c r="BB54" i="119"/>
  <c r="I54" i="119"/>
  <c r="BN34" i="119"/>
  <c r="BH40" i="119"/>
  <c r="BF40" i="119"/>
  <c r="AR54" i="119"/>
  <c r="AQ54" i="119"/>
  <c r="BC40" i="119"/>
  <c r="E54" i="119"/>
  <c r="C28" i="119"/>
  <c r="D25" i="119" s="1"/>
  <c r="AK40" i="119"/>
  <c r="H54" i="119"/>
  <c r="G54" i="119"/>
  <c r="AW54" i="119"/>
  <c r="Z54" i="119"/>
  <c r="AF75" i="119"/>
  <c r="AF26" i="119" s="1"/>
  <c r="AF40" i="119" s="1"/>
  <c r="AF81" i="119"/>
  <c r="AF82" i="119" s="1"/>
  <c r="AF27" i="119" s="1"/>
  <c r="AD81" i="119"/>
  <c r="AD82" i="119" s="1"/>
  <c r="AD27" i="119" s="1"/>
  <c r="AD75" i="119"/>
  <c r="AD26" i="119" s="1"/>
  <c r="AD40" i="119" s="1"/>
  <c r="AI40" i="117"/>
  <c r="AW40" i="117"/>
  <c r="BI54" i="117"/>
  <c r="AM54" i="117"/>
  <c r="AP54" i="117"/>
  <c r="AO54" i="117"/>
  <c r="X54" i="117"/>
  <c r="AE75" i="117"/>
  <c r="AE26" i="117" s="1"/>
  <c r="AE40" i="117" s="1"/>
  <c r="AE81" i="117"/>
  <c r="AE82" i="117" s="1"/>
  <c r="AE27" i="117" s="1"/>
  <c r="AG81" i="117"/>
  <c r="AG82" i="117" s="1"/>
  <c r="AG27" i="117" s="1"/>
  <c r="AG75" i="117"/>
  <c r="AG26" i="117" s="1"/>
  <c r="AG40" i="117" s="1"/>
  <c r="AV54" i="117"/>
  <c r="BK54" i="117"/>
  <c r="O54" i="117"/>
  <c r="AY54" i="117"/>
  <c r="B54" i="117"/>
  <c r="B35" i="117"/>
  <c r="AR54" i="117"/>
  <c r="N81" i="117"/>
  <c r="N82" i="117" s="1"/>
  <c r="N27" i="117" s="1"/>
  <c r="N75" i="117"/>
  <c r="N26" i="117" s="1"/>
  <c r="S75" i="117"/>
  <c r="S26" i="117" s="1"/>
  <c r="S40" i="117" s="1"/>
  <c r="S81" i="117"/>
  <c r="S82" i="117" s="1"/>
  <c r="S27" i="117" s="1"/>
  <c r="U81" i="117"/>
  <c r="U82" i="117" s="1"/>
  <c r="U27" i="117" s="1"/>
  <c r="U75" i="117"/>
  <c r="U26" i="117" s="1"/>
  <c r="U40" i="117" s="1"/>
  <c r="BC40" i="117"/>
  <c r="BB40" i="117"/>
  <c r="BA40" i="117"/>
  <c r="AQ54" i="117"/>
  <c r="AT54" i="117"/>
  <c r="AS54" i="117"/>
  <c r="AN54" i="117"/>
  <c r="AV40" i="117"/>
  <c r="W54" i="117"/>
  <c r="Z54" i="117"/>
  <c r="Y54" i="117"/>
  <c r="AJ54" i="117"/>
  <c r="AB81" i="117"/>
  <c r="AB82" i="117" s="1"/>
  <c r="AB27" i="117" s="1"/>
  <c r="AB75" i="117"/>
  <c r="AB26" i="117" s="1"/>
  <c r="AB40" i="117" s="1"/>
  <c r="BJ40" i="117"/>
  <c r="BI40" i="117"/>
  <c r="AJ40" i="117"/>
  <c r="AZ54" i="117"/>
  <c r="BD54" i="117"/>
  <c r="BC54" i="117"/>
  <c r="BD40" i="117"/>
  <c r="AH54" i="117"/>
  <c r="AX54" i="117"/>
  <c r="BG54" i="117"/>
  <c r="R81" i="117"/>
  <c r="R82" i="117" s="1"/>
  <c r="R27" i="117" s="1"/>
  <c r="R75" i="117"/>
  <c r="R26" i="117" s="1"/>
  <c r="R40" i="117" s="1"/>
  <c r="W75" i="117"/>
  <c r="W26" i="117" s="1"/>
  <c r="W40" i="117" s="1"/>
  <c r="W81" i="117"/>
  <c r="W82" i="117" s="1"/>
  <c r="W27" i="117" s="1"/>
  <c r="P81" i="117"/>
  <c r="P82" i="117" s="1"/>
  <c r="P27" i="117" s="1"/>
  <c r="P75" i="117"/>
  <c r="P26" i="117" s="1"/>
  <c r="P40" i="117" s="1"/>
  <c r="AM40" i="117"/>
  <c r="AL40" i="117"/>
  <c r="AK40" i="117"/>
  <c r="AW54" i="117"/>
  <c r="AA54" i="117"/>
  <c r="AD54" i="117"/>
  <c r="AC54" i="117"/>
  <c r="BB54" i="117"/>
  <c r="Z81" i="117"/>
  <c r="Z82" i="117" s="1"/>
  <c r="Z27" i="117" s="1"/>
  <c r="Z75" i="117"/>
  <c r="Z26" i="117" s="1"/>
  <c r="Z40" i="117" s="1"/>
  <c r="AR40" i="117"/>
  <c r="P54" i="117"/>
  <c r="AD81" i="117"/>
  <c r="AD82" i="117" s="1"/>
  <c r="AD27" i="117" s="1"/>
  <c r="AD75" i="117"/>
  <c r="AD26" i="117" s="1"/>
  <c r="AD40" i="117" s="1"/>
  <c r="AF81" i="117"/>
  <c r="AF82" i="117" s="1"/>
  <c r="AF27" i="117" s="1"/>
  <c r="AF75" i="117"/>
  <c r="AF26" i="117" s="1"/>
  <c r="AF40" i="117" s="1"/>
  <c r="AU40" i="117"/>
  <c r="AT40" i="117"/>
  <c r="AS40" i="117"/>
  <c r="BE54" i="117"/>
  <c r="AI54" i="117"/>
  <c r="AL54" i="117"/>
  <c r="AK54" i="117"/>
  <c r="BG40" i="117"/>
  <c r="BF40" i="117"/>
  <c r="BE40" i="117"/>
  <c r="AU54" i="117"/>
  <c r="R54" i="117"/>
  <c r="AG54" i="117"/>
  <c r="T81" i="117"/>
  <c r="T82" i="117" s="1"/>
  <c r="T27" i="117" s="1"/>
  <c r="T75" i="117"/>
  <c r="T26" i="117" s="1"/>
  <c r="T40" i="117" s="1"/>
  <c r="BH40" i="117"/>
  <c r="AF54" i="117"/>
  <c r="AA75" i="117"/>
  <c r="AA26" i="117" s="1"/>
  <c r="AA40" i="117" s="1"/>
  <c r="AA81" i="117"/>
  <c r="AA82" i="117" s="1"/>
  <c r="AA27" i="117" s="1"/>
  <c r="S15" i="117"/>
  <c r="T11" i="117" s="1"/>
  <c r="S16" i="117"/>
  <c r="AY40" i="117"/>
  <c r="AX40" i="117"/>
  <c r="B40" i="117"/>
  <c r="AZ40" i="117"/>
  <c r="BF54" i="117"/>
  <c r="BJ54" i="117"/>
  <c r="BH54" i="117"/>
  <c r="AH81" i="117"/>
  <c r="AH82" i="117" s="1"/>
  <c r="AH27" i="117" s="1"/>
  <c r="AH75" i="117"/>
  <c r="AH26" i="117" s="1"/>
  <c r="AH40" i="117" s="1"/>
  <c r="AC81" i="117"/>
  <c r="AC82" i="117" s="1"/>
  <c r="AC27" i="117" s="1"/>
  <c r="AC75" i="117"/>
  <c r="AC26" i="117" s="1"/>
  <c r="AC40" i="117" s="1"/>
  <c r="S54" i="117"/>
  <c r="V54" i="117"/>
  <c r="U54" i="117"/>
  <c r="T54" i="117"/>
  <c r="AQ40" i="117"/>
  <c r="AP40" i="117"/>
  <c r="AO40" i="117"/>
  <c r="BA54" i="117"/>
  <c r="AE54" i="117"/>
  <c r="Q54" i="117"/>
  <c r="V81" i="117"/>
  <c r="V82" i="117" s="1"/>
  <c r="V27" i="117" s="1"/>
  <c r="V75" i="117"/>
  <c r="V26" i="117" s="1"/>
  <c r="V40" i="117" s="1"/>
  <c r="O75" i="117"/>
  <c r="O26" i="117" s="1"/>
  <c r="O40" i="117" s="1"/>
  <c r="O81" i="117"/>
  <c r="O82" i="117" s="1"/>
  <c r="O27" i="117" s="1"/>
  <c r="X81" i="117"/>
  <c r="X82" i="117" s="1"/>
  <c r="X27" i="117" s="1"/>
  <c r="X75" i="117"/>
  <c r="X26" i="117" s="1"/>
  <c r="X40" i="117" s="1"/>
  <c r="Q81" i="117"/>
  <c r="Q82" i="117" s="1"/>
  <c r="Q27" i="117" s="1"/>
  <c r="Q75" i="117"/>
  <c r="Q26" i="117" s="1"/>
  <c r="Q40" i="117" s="1"/>
  <c r="BK40" i="117"/>
  <c r="AN40" i="117"/>
  <c r="AB54" i="117"/>
  <c r="Y81" i="117"/>
  <c r="Y82" i="117" s="1"/>
  <c r="Y27" i="117" s="1"/>
  <c r="Y75" i="117"/>
  <c r="Y26" i="117" s="1"/>
  <c r="Y40" i="117" s="1"/>
  <c r="BN34" i="116"/>
  <c r="BN114" i="116"/>
  <c r="L106" i="114"/>
  <c r="G106" i="114"/>
  <c r="F106" i="114"/>
  <c r="F74" i="114"/>
  <c r="H106" i="114"/>
  <c r="I106" i="114"/>
  <c r="F81" i="114"/>
  <c r="G92" i="114"/>
  <c r="F92" i="114"/>
  <c r="J92" i="114"/>
  <c r="J99" i="114" s="1"/>
  <c r="J34" i="114" s="1"/>
  <c r="J57" i="114" s="1"/>
  <c r="J59" i="114" s="1"/>
  <c r="J65" i="114" s="1"/>
  <c r="H92" i="114"/>
  <c r="K106" i="114"/>
  <c r="J106" i="114"/>
  <c r="I92" i="114"/>
  <c r="I99" i="114" s="1"/>
  <c r="I34" i="114" s="1"/>
  <c r="I57" i="114" s="1"/>
  <c r="I59" i="114" s="1"/>
  <c r="I65" i="114" s="1"/>
  <c r="P14" i="114"/>
  <c r="B15" i="114"/>
  <c r="C103" i="114"/>
  <c r="I103" i="114"/>
  <c r="D103" i="114"/>
  <c r="C74" i="114"/>
  <c r="F89" i="114"/>
  <c r="G89" i="114"/>
  <c r="D89" i="114"/>
  <c r="K103" i="114"/>
  <c r="J103" i="114"/>
  <c r="C81" i="114"/>
  <c r="E103" i="114"/>
  <c r="L103" i="114"/>
  <c r="C89" i="114"/>
  <c r="G103" i="114"/>
  <c r="F103" i="114"/>
  <c r="H103" i="114"/>
  <c r="E89" i="114"/>
  <c r="B16" i="116"/>
  <c r="C11" i="116"/>
  <c r="BN98" i="116"/>
  <c r="BE40" i="116"/>
  <c r="AO40" i="116"/>
  <c r="BK40" i="116"/>
  <c r="S16" i="116"/>
  <c r="S15" i="116"/>
  <c r="T11" i="116" s="1"/>
  <c r="C40" i="116"/>
  <c r="AU54" i="116"/>
  <c r="Z54" i="116"/>
  <c r="AG54" i="116"/>
  <c r="T54" i="116"/>
  <c r="BG40" i="116"/>
  <c r="AQ54" i="116"/>
  <c r="BB54" i="116"/>
  <c r="BI54" i="116"/>
  <c r="BD54" i="116"/>
  <c r="AF54" i="116"/>
  <c r="AA75" i="116"/>
  <c r="AA26" i="116" s="1"/>
  <c r="AA40" i="116" s="1"/>
  <c r="AA81" i="116"/>
  <c r="AA82" i="116" s="1"/>
  <c r="AA27" i="116" s="1"/>
  <c r="AD81" i="116"/>
  <c r="AD82" i="116" s="1"/>
  <c r="AD27" i="116" s="1"/>
  <c r="AD75" i="116"/>
  <c r="AD26" i="116" s="1"/>
  <c r="AD40" i="116" s="1"/>
  <c r="AF81" i="116"/>
  <c r="AF82" i="116" s="1"/>
  <c r="AF27" i="116" s="1"/>
  <c r="AF75" i="116"/>
  <c r="AF26" i="116" s="1"/>
  <c r="AF40" i="116" s="1"/>
  <c r="D81" i="116"/>
  <c r="BN74" i="116"/>
  <c r="D75" i="116"/>
  <c r="D26" i="116" s="1"/>
  <c r="L81" i="116"/>
  <c r="L82" i="116" s="1"/>
  <c r="L27" i="116" s="1"/>
  <c r="L75" i="116"/>
  <c r="L26" i="116" s="1"/>
  <c r="L40" i="116" s="1"/>
  <c r="S75" i="116"/>
  <c r="S26" i="116" s="1"/>
  <c r="S40" i="116" s="1"/>
  <c r="S81" i="116"/>
  <c r="S82" i="116" s="1"/>
  <c r="S27" i="116" s="1"/>
  <c r="M81" i="116"/>
  <c r="M82" i="116" s="1"/>
  <c r="M27" i="116" s="1"/>
  <c r="M75" i="116"/>
  <c r="M26" i="116" s="1"/>
  <c r="M40" i="116" s="1"/>
  <c r="J81" i="116"/>
  <c r="J82" i="116" s="1"/>
  <c r="J27" i="116" s="1"/>
  <c r="J75" i="116"/>
  <c r="J26" i="116" s="1"/>
  <c r="J40" i="116" s="1"/>
  <c r="AM40" i="116"/>
  <c r="AL40" i="116"/>
  <c r="AK40" i="116"/>
  <c r="BH40" i="116"/>
  <c r="C54" i="116"/>
  <c r="N54" i="116"/>
  <c r="U54" i="116"/>
  <c r="AR54" i="116"/>
  <c r="I54" i="116"/>
  <c r="R16" i="116"/>
  <c r="AY40" i="116"/>
  <c r="AX40" i="116"/>
  <c r="B40" i="116"/>
  <c r="AZ40" i="116"/>
  <c r="AE54" i="116"/>
  <c r="J54" i="116"/>
  <c r="Q54" i="116"/>
  <c r="AB54" i="116"/>
  <c r="BJ40" i="116"/>
  <c r="BI40" i="116"/>
  <c r="AJ40" i="116"/>
  <c r="AA54" i="116"/>
  <c r="AL54" i="116"/>
  <c r="AS54" i="116"/>
  <c r="Y81" i="116"/>
  <c r="Y82" i="116" s="1"/>
  <c r="Y27" i="116" s="1"/>
  <c r="Y75" i="116"/>
  <c r="Y26" i="116" s="1"/>
  <c r="Y40" i="116" s="1"/>
  <c r="B54" i="116"/>
  <c r="B35" i="116"/>
  <c r="BN33" i="116"/>
  <c r="AB81" i="116"/>
  <c r="AB82" i="116" s="1"/>
  <c r="AB27" i="116" s="1"/>
  <c r="AB75" i="116"/>
  <c r="AB26" i="116" s="1"/>
  <c r="AB40" i="116" s="1"/>
  <c r="AC81" i="116"/>
  <c r="AC82" i="116" s="1"/>
  <c r="AC27" i="116" s="1"/>
  <c r="AC75" i="116"/>
  <c r="AC26" i="116" s="1"/>
  <c r="AC40" i="116" s="1"/>
  <c r="T81" i="116"/>
  <c r="T82" i="116" s="1"/>
  <c r="T27" i="116" s="1"/>
  <c r="T75" i="116"/>
  <c r="T26" i="116" s="1"/>
  <c r="T40" i="116" s="1"/>
  <c r="G75" i="116"/>
  <c r="G26" i="116" s="1"/>
  <c r="G40" i="116" s="1"/>
  <c r="G81" i="116"/>
  <c r="G82" i="116" s="1"/>
  <c r="G27" i="116" s="1"/>
  <c r="W75" i="116"/>
  <c r="W26" i="116" s="1"/>
  <c r="W40" i="116" s="1"/>
  <c r="W81" i="116"/>
  <c r="W82" i="116" s="1"/>
  <c r="W27" i="116" s="1"/>
  <c r="Q81" i="116"/>
  <c r="Q82" i="116" s="1"/>
  <c r="Q27" i="116" s="1"/>
  <c r="Q75" i="116"/>
  <c r="Q26" i="116" s="1"/>
  <c r="Q40" i="116" s="1"/>
  <c r="N81" i="116"/>
  <c r="N82" i="116" s="1"/>
  <c r="N27" i="116" s="1"/>
  <c r="N75" i="116"/>
  <c r="N26" i="116" s="1"/>
  <c r="N40" i="116" s="1"/>
  <c r="AY54" i="116"/>
  <c r="BJ54" i="116"/>
  <c r="AR40" i="116"/>
  <c r="E54" i="116"/>
  <c r="AV54" i="116"/>
  <c r="BC54" i="116"/>
  <c r="BH54" i="116"/>
  <c r="AI40" i="116"/>
  <c r="AW40" i="116"/>
  <c r="AV40" i="116"/>
  <c r="O54" i="116"/>
  <c r="BF54" i="116"/>
  <c r="AN40" i="116"/>
  <c r="AU40" i="116"/>
  <c r="AT40" i="116"/>
  <c r="AS40" i="116"/>
  <c r="K54" i="116"/>
  <c r="V54" i="116"/>
  <c r="AC54" i="116"/>
  <c r="D54" i="116"/>
  <c r="AP40" i="116"/>
  <c r="C21" i="116"/>
  <c r="D19" i="116" s="1"/>
  <c r="AH81" i="116"/>
  <c r="AH82" i="116" s="1"/>
  <c r="AH27" i="116" s="1"/>
  <c r="AH75" i="116"/>
  <c r="AH26" i="116" s="1"/>
  <c r="AH40" i="116" s="1"/>
  <c r="AG81" i="116"/>
  <c r="AG82" i="116" s="1"/>
  <c r="AG27" i="116" s="1"/>
  <c r="AG75" i="116"/>
  <c r="AG26" i="116" s="1"/>
  <c r="AG40" i="116" s="1"/>
  <c r="H81" i="116"/>
  <c r="H82" i="116" s="1"/>
  <c r="H27" i="116" s="1"/>
  <c r="H75" i="116"/>
  <c r="H26" i="116" s="1"/>
  <c r="H40" i="116" s="1"/>
  <c r="K75" i="116"/>
  <c r="K26" i="116" s="1"/>
  <c r="K40" i="116" s="1"/>
  <c r="K81" i="116"/>
  <c r="K82" i="116" s="1"/>
  <c r="K27" i="116" s="1"/>
  <c r="E81" i="116"/>
  <c r="E82" i="116" s="1"/>
  <c r="E27" i="116" s="1"/>
  <c r="E75" i="116"/>
  <c r="E26" i="116" s="1"/>
  <c r="E40" i="116" s="1"/>
  <c r="U81" i="116"/>
  <c r="U82" i="116" s="1"/>
  <c r="U27" i="116" s="1"/>
  <c r="U75" i="116"/>
  <c r="U26" i="116" s="1"/>
  <c r="U40" i="116" s="1"/>
  <c r="R81" i="116"/>
  <c r="R82" i="116" s="1"/>
  <c r="R27" i="116" s="1"/>
  <c r="R75" i="116"/>
  <c r="R26" i="116" s="1"/>
  <c r="R40" i="116" s="1"/>
  <c r="AI54" i="116"/>
  <c r="AT54" i="116"/>
  <c r="BA54" i="116"/>
  <c r="X54" i="116"/>
  <c r="AP54" i="116"/>
  <c r="AW54" i="116"/>
  <c r="H54" i="116"/>
  <c r="BG54" i="116"/>
  <c r="BD40" i="116"/>
  <c r="F54" i="116"/>
  <c r="M54" i="116"/>
  <c r="L54" i="116"/>
  <c r="Z81" i="116"/>
  <c r="Z82" i="116" s="1"/>
  <c r="Z27" i="116" s="1"/>
  <c r="Z75" i="116"/>
  <c r="Z26" i="116" s="1"/>
  <c r="Z40" i="116" s="1"/>
  <c r="AE75" i="116"/>
  <c r="AE26" i="116" s="1"/>
  <c r="AE40" i="116" s="1"/>
  <c r="AE81" i="116"/>
  <c r="AE82" i="116" s="1"/>
  <c r="AE27" i="116" s="1"/>
  <c r="P81" i="116"/>
  <c r="P82" i="116" s="1"/>
  <c r="P27" i="116" s="1"/>
  <c r="P75" i="116"/>
  <c r="P26" i="116" s="1"/>
  <c r="P40" i="116" s="1"/>
  <c r="X81" i="116"/>
  <c r="X82" i="116" s="1"/>
  <c r="X27" i="116" s="1"/>
  <c r="X75" i="116"/>
  <c r="X26" i="116" s="1"/>
  <c r="X40" i="116" s="1"/>
  <c r="O75" i="116"/>
  <c r="O26" i="116" s="1"/>
  <c r="O40" i="116" s="1"/>
  <c r="O81" i="116"/>
  <c r="O82" i="116" s="1"/>
  <c r="O27" i="116" s="1"/>
  <c r="I81" i="116"/>
  <c r="I82" i="116" s="1"/>
  <c r="I27" i="116" s="1"/>
  <c r="I75" i="116"/>
  <c r="I26" i="116" s="1"/>
  <c r="I40" i="116" s="1"/>
  <c r="F81" i="116"/>
  <c r="F82" i="116" s="1"/>
  <c r="F27" i="116" s="1"/>
  <c r="F75" i="116"/>
  <c r="F26" i="116" s="1"/>
  <c r="F40" i="116" s="1"/>
  <c r="V81" i="116"/>
  <c r="V82" i="116" s="1"/>
  <c r="V27" i="116" s="1"/>
  <c r="V75" i="116"/>
  <c r="V26" i="116" s="1"/>
  <c r="V40" i="116" s="1"/>
  <c r="BC40" i="116"/>
  <c r="BB40" i="116"/>
  <c r="BA40" i="116"/>
  <c r="S54" i="116"/>
  <c r="AD54" i="116"/>
  <c r="AK54" i="116"/>
  <c r="AJ54" i="116"/>
  <c r="BF40" i="116"/>
  <c r="C28" i="116"/>
  <c r="D25" i="116" s="1"/>
  <c r="C29" i="116"/>
  <c r="E30" i="114"/>
  <c r="E29" i="114"/>
  <c r="F26" i="114" s="1"/>
  <c r="D30" i="114"/>
  <c r="BN103" i="120" l="1"/>
  <c r="M104" i="120"/>
  <c r="N104" i="120"/>
  <c r="C99" i="149"/>
  <c r="C34" i="149" s="1"/>
  <c r="C57" i="149" s="1"/>
  <c r="C59" i="149" s="1"/>
  <c r="C65" i="149" s="1"/>
  <c r="E99" i="149"/>
  <c r="E34" i="149" s="1"/>
  <c r="E57" i="149" s="1"/>
  <c r="E59" i="149" s="1"/>
  <c r="E65" i="149" s="1"/>
  <c r="G77" i="149"/>
  <c r="G78" i="149" s="1"/>
  <c r="G27" i="149" s="1"/>
  <c r="K113" i="149"/>
  <c r="Q105" i="149"/>
  <c r="G76" i="149"/>
  <c r="F77" i="149"/>
  <c r="F84" i="149" s="1"/>
  <c r="F85" i="149" s="1"/>
  <c r="F28" i="149" s="1"/>
  <c r="L99" i="149"/>
  <c r="L34" i="149" s="1"/>
  <c r="L57" i="149" s="1"/>
  <c r="L59" i="149" s="1"/>
  <c r="L65" i="149" s="1"/>
  <c r="L76" i="149"/>
  <c r="F113" i="149"/>
  <c r="C76" i="149"/>
  <c r="E76" i="149"/>
  <c r="J99" i="149"/>
  <c r="J34" i="149" s="1"/>
  <c r="J57" i="149" s="1"/>
  <c r="J59" i="149" s="1"/>
  <c r="J65" i="149" s="1"/>
  <c r="Q90" i="159"/>
  <c r="Q89" i="149"/>
  <c r="P91" i="114"/>
  <c r="Q92" i="149"/>
  <c r="N99" i="149"/>
  <c r="N34" i="149" s="1"/>
  <c r="N57" i="149" s="1"/>
  <c r="N59" i="149" s="1"/>
  <c r="N65" i="149" s="1"/>
  <c r="P90" i="114"/>
  <c r="Q91" i="149"/>
  <c r="J76" i="149"/>
  <c r="H77" i="149"/>
  <c r="H78" i="149" s="1"/>
  <c r="H27" i="149" s="1"/>
  <c r="H43" i="149" s="1"/>
  <c r="G104" i="120"/>
  <c r="F99" i="149"/>
  <c r="F34" i="149" s="1"/>
  <c r="F57" i="149" s="1"/>
  <c r="F59" i="149" s="1"/>
  <c r="F65" i="149" s="1"/>
  <c r="AC74" i="140"/>
  <c r="M99" i="160"/>
  <c r="M34" i="160" s="1"/>
  <c r="M57" i="160" s="1"/>
  <c r="M59" i="160" s="1"/>
  <c r="M65" i="160" s="1"/>
  <c r="F88" i="120"/>
  <c r="H99" i="114"/>
  <c r="H34" i="114" s="1"/>
  <c r="H57" i="114" s="1"/>
  <c r="H59" i="114" s="1"/>
  <c r="H65" i="114" s="1"/>
  <c r="I76" i="149"/>
  <c r="H76" i="149"/>
  <c r="K77" i="149"/>
  <c r="K84" i="149" s="1"/>
  <c r="K85" i="149" s="1"/>
  <c r="K28" i="149" s="1"/>
  <c r="L77" i="149"/>
  <c r="L78" i="149" s="1"/>
  <c r="L27" i="149" s="1"/>
  <c r="P74" i="125"/>
  <c r="R74" i="125"/>
  <c r="M99" i="149"/>
  <c r="M34" i="149" s="1"/>
  <c r="M57" i="149" s="1"/>
  <c r="M59" i="149" s="1"/>
  <c r="M65" i="149" s="1"/>
  <c r="O74" i="140"/>
  <c r="R74" i="140"/>
  <c r="E113" i="149"/>
  <c r="E43" i="149" s="1"/>
  <c r="AR114" i="133"/>
  <c r="O114" i="133"/>
  <c r="AE114" i="133"/>
  <c r="Q103" i="149"/>
  <c r="F76" i="149"/>
  <c r="K76" i="149"/>
  <c r="I77" i="149"/>
  <c r="I84" i="149" s="1"/>
  <c r="I85" i="149" s="1"/>
  <c r="I28" i="149" s="1"/>
  <c r="K74" i="125"/>
  <c r="K81" i="125" s="1"/>
  <c r="K82" i="125" s="1"/>
  <c r="K27" i="125" s="1"/>
  <c r="G99" i="149"/>
  <c r="G34" i="149" s="1"/>
  <c r="G57" i="149" s="1"/>
  <c r="G59" i="149" s="1"/>
  <c r="G65" i="149" s="1"/>
  <c r="BJ114" i="143"/>
  <c r="BJ40" i="143" s="1"/>
  <c r="S74" i="140"/>
  <c r="R74" i="143"/>
  <c r="BJ71" i="143"/>
  <c r="BJ78" i="143"/>
  <c r="Q92" i="159"/>
  <c r="Q89" i="159"/>
  <c r="P74" i="143"/>
  <c r="U74" i="143"/>
  <c r="AD74" i="143"/>
  <c r="X74" i="143"/>
  <c r="AG74" i="143"/>
  <c r="O74" i="143"/>
  <c r="AF74" i="143"/>
  <c r="N74" i="143"/>
  <c r="W74" i="143"/>
  <c r="Y114" i="133"/>
  <c r="AS114" i="133"/>
  <c r="AL114" i="133"/>
  <c r="AL40" i="133" s="1"/>
  <c r="S114" i="133"/>
  <c r="BN14" i="120"/>
  <c r="AF114" i="133"/>
  <c r="G113" i="149"/>
  <c r="AA114" i="133"/>
  <c r="AA40" i="133" s="1"/>
  <c r="BN103" i="133"/>
  <c r="BO87" i="133" s="1"/>
  <c r="C15" i="120"/>
  <c r="D11" i="120" s="1"/>
  <c r="D15" i="120" s="1"/>
  <c r="E11" i="120" s="1"/>
  <c r="BD98" i="143"/>
  <c r="BD33" i="143" s="1"/>
  <c r="BG114" i="143"/>
  <c r="BG40" i="143" s="1"/>
  <c r="BF98" i="143"/>
  <c r="BF33" i="143" s="1"/>
  <c r="BF54" i="143" s="1"/>
  <c r="BI114" i="143"/>
  <c r="C98" i="137"/>
  <c r="C33" i="137" s="1"/>
  <c r="C54" i="137" s="1"/>
  <c r="P105" i="114"/>
  <c r="L113" i="149"/>
  <c r="L43" i="149" s="1"/>
  <c r="Q91" i="159"/>
  <c r="Q104" i="159"/>
  <c r="Q105" i="159"/>
  <c r="Q103" i="159"/>
  <c r="BN20" i="123"/>
  <c r="BF114" i="143"/>
  <c r="N88" i="120"/>
  <c r="W74" i="140"/>
  <c r="X74" i="140"/>
  <c r="Q74" i="140"/>
  <c r="AG74" i="140"/>
  <c r="AG75" i="140" s="1"/>
  <c r="AG26" i="140" s="1"/>
  <c r="V74" i="140"/>
  <c r="E83" i="149"/>
  <c r="BI98" i="143"/>
  <c r="BI33" i="143" s="1"/>
  <c r="AE74" i="140"/>
  <c r="AB74" i="140"/>
  <c r="U74" i="140"/>
  <c r="AA74" i="140"/>
  <c r="Z74" i="140"/>
  <c r="L104" i="120"/>
  <c r="I104" i="120"/>
  <c r="M40" i="133"/>
  <c r="Q106" i="149"/>
  <c r="I99" i="149"/>
  <c r="I34" i="149" s="1"/>
  <c r="I57" i="149" s="1"/>
  <c r="I59" i="149" s="1"/>
  <c r="I65" i="149" s="1"/>
  <c r="J113" i="149"/>
  <c r="P74" i="140"/>
  <c r="AF74" i="140"/>
  <c r="Y74" i="140"/>
  <c r="N74" i="140"/>
  <c r="AB74" i="143"/>
  <c r="Y74" i="143"/>
  <c r="Z74" i="143"/>
  <c r="AA74" i="143"/>
  <c r="Q106" i="160"/>
  <c r="Q91" i="160"/>
  <c r="Q92" i="160"/>
  <c r="K77" i="160"/>
  <c r="I77" i="160"/>
  <c r="G77" i="160"/>
  <c r="L77" i="160"/>
  <c r="J77" i="160"/>
  <c r="H77" i="160"/>
  <c r="F77" i="160"/>
  <c r="H104" i="120"/>
  <c r="BA114" i="120"/>
  <c r="BA40" i="120" s="1"/>
  <c r="BA98" i="120"/>
  <c r="BA33" i="120" s="1"/>
  <c r="BA54" i="120" s="1"/>
  <c r="O20" i="120"/>
  <c r="O71" i="120" s="1"/>
  <c r="O78" i="120" s="1"/>
  <c r="BB98" i="120"/>
  <c r="BB33" i="120" s="1"/>
  <c r="BB54" i="120" s="1"/>
  <c r="BB114" i="120"/>
  <c r="BB40" i="120" s="1"/>
  <c r="BD29" i="161"/>
  <c r="BC42" i="161"/>
  <c r="BF35" i="161"/>
  <c r="BG32" i="161" s="1"/>
  <c r="M20" i="120"/>
  <c r="M71" i="120" s="1"/>
  <c r="M78" i="120" s="1"/>
  <c r="AJ114" i="120"/>
  <c r="AB114" i="120"/>
  <c r="T114" i="120"/>
  <c r="AZ98" i="120"/>
  <c r="AZ33" i="120" s="1"/>
  <c r="AZ54" i="120" s="1"/>
  <c r="AN98" i="120"/>
  <c r="AN33" i="120" s="1"/>
  <c r="AN54" i="120" s="1"/>
  <c r="AJ98" i="120"/>
  <c r="AJ33" i="120" s="1"/>
  <c r="AJ54" i="120" s="1"/>
  <c r="X98" i="120"/>
  <c r="X33" i="120" s="1"/>
  <c r="X54" i="120" s="1"/>
  <c r="T98" i="120"/>
  <c r="T33" i="120" s="1"/>
  <c r="T54" i="120" s="1"/>
  <c r="AM114" i="120"/>
  <c r="W114" i="120"/>
  <c r="AS114" i="120"/>
  <c r="AS40" i="120" s="1"/>
  <c r="AQ98" i="120"/>
  <c r="AQ33" i="120" s="1"/>
  <c r="AQ54" i="120" s="1"/>
  <c r="Z114" i="120"/>
  <c r="Z40" i="120" s="1"/>
  <c r="R114" i="120"/>
  <c r="M114" i="120"/>
  <c r="AP98" i="120"/>
  <c r="AP33" i="120" s="1"/>
  <c r="AP54" i="120" s="1"/>
  <c r="AE98" i="120"/>
  <c r="AE33" i="120" s="1"/>
  <c r="AE54" i="120" s="1"/>
  <c r="O98" i="120"/>
  <c r="O33" i="120" s="1"/>
  <c r="O54" i="120" s="1"/>
  <c r="AO114" i="120"/>
  <c r="AY98" i="120"/>
  <c r="AY33" i="120" s="1"/>
  <c r="AY54" i="120" s="1"/>
  <c r="AO98" i="120"/>
  <c r="AO33" i="120" s="1"/>
  <c r="AO54" i="120" s="1"/>
  <c r="AD98" i="120"/>
  <c r="AD33" i="120" s="1"/>
  <c r="AD54" i="120" s="1"/>
  <c r="AL114" i="120"/>
  <c r="AX98" i="120"/>
  <c r="AX33" i="120" s="1"/>
  <c r="AX54" i="120" s="1"/>
  <c r="AS98" i="120"/>
  <c r="AS33" i="120" s="1"/>
  <c r="AS54" i="120" s="1"/>
  <c r="BE28" i="161"/>
  <c r="BF25" i="161" s="1"/>
  <c r="BE36" i="161"/>
  <c r="BD41" i="161"/>
  <c r="BE39" i="161" s="1"/>
  <c r="Q105" i="160"/>
  <c r="Q104" i="160"/>
  <c r="Q90" i="160"/>
  <c r="D12" i="160"/>
  <c r="C17" i="160"/>
  <c r="C21" i="160"/>
  <c r="Q15" i="160"/>
  <c r="AG21" i="161"/>
  <c r="AG22" i="161" s="1"/>
  <c r="K98" i="133"/>
  <c r="K33" i="133" s="1"/>
  <c r="K54" i="133" s="1"/>
  <c r="Q102" i="149"/>
  <c r="H83" i="149"/>
  <c r="BC114" i="143"/>
  <c r="C12" i="149"/>
  <c r="C16" i="149" s="1"/>
  <c r="D12" i="149" s="1"/>
  <c r="D16" i="149" s="1"/>
  <c r="E12" i="149" s="1"/>
  <c r="I113" i="149"/>
  <c r="D83" i="149"/>
  <c r="T74" i="143"/>
  <c r="M74" i="143"/>
  <c r="AC74" i="143"/>
  <c r="V74" i="143"/>
  <c r="B83" i="149"/>
  <c r="BG98" i="146"/>
  <c r="BG33" i="146" s="1"/>
  <c r="BG54" i="146" s="1"/>
  <c r="BE98" i="143"/>
  <c r="BE33" i="143" s="1"/>
  <c r="BE54" i="143" s="1"/>
  <c r="L78" i="159"/>
  <c r="L27" i="159" s="1"/>
  <c r="L84" i="159"/>
  <c r="L85" i="159" s="1"/>
  <c r="L28" i="159" s="1"/>
  <c r="J84" i="159"/>
  <c r="J85" i="159" s="1"/>
  <c r="J28" i="159" s="1"/>
  <c r="J78" i="159"/>
  <c r="J27" i="159" s="1"/>
  <c r="AM74" i="146"/>
  <c r="AM81" i="146" s="1"/>
  <c r="AM82" i="146" s="1"/>
  <c r="AM27" i="146" s="1"/>
  <c r="C102" i="159"/>
  <c r="C113" i="159" s="1"/>
  <c r="E102" i="159"/>
  <c r="E113" i="159" s="1"/>
  <c r="B102" i="159"/>
  <c r="L102" i="159"/>
  <c r="L113" i="159" s="1"/>
  <c r="I102" i="159"/>
  <c r="I113" i="159" s="1"/>
  <c r="E88" i="159"/>
  <c r="E99" i="159" s="1"/>
  <c r="E34" i="159" s="1"/>
  <c r="E57" i="159" s="1"/>
  <c r="E59" i="159" s="1"/>
  <c r="E65" i="159" s="1"/>
  <c r="H88" i="159"/>
  <c r="H99" i="159" s="1"/>
  <c r="H34" i="159" s="1"/>
  <c r="H57" i="159" s="1"/>
  <c r="H59" i="159" s="1"/>
  <c r="H65" i="159" s="1"/>
  <c r="K88" i="159"/>
  <c r="K99" i="159" s="1"/>
  <c r="K34" i="159" s="1"/>
  <c r="K57" i="159" s="1"/>
  <c r="K59" i="159" s="1"/>
  <c r="K65" i="159" s="1"/>
  <c r="I88" i="159"/>
  <c r="I99" i="159" s="1"/>
  <c r="I34" i="159" s="1"/>
  <c r="I57" i="159" s="1"/>
  <c r="I59" i="159" s="1"/>
  <c r="I65" i="159" s="1"/>
  <c r="F102" i="159"/>
  <c r="F113" i="159" s="1"/>
  <c r="Q21" i="159"/>
  <c r="B74" i="159"/>
  <c r="K102" i="159"/>
  <c r="K113" i="159" s="1"/>
  <c r="D88" i="159"/>
  <c r="D99" i="159" s="1"/>
  <c r="D34" i="159" s="1"/>
  <c r="D57" i="159" s="1"/>
  <c r="D59" i="159" s="1"/>
  <c r="D65" i="159" s="1"/>
  <c r="F88" i="159"/>
  <c r="F99" i="159" s="1"/>
  <c r="F34" i="159" s="1"/>
  <c r="F57" i="159" s="1"/>
  <c r="F59" i="159" s="1"/>
  <c r="F65" i="159" s="1"/>
  <c r="C88" i="159"/>
  <c r="C99" i="159" s="1"/>
  <c r="C34" i="159" s="1"/>
  <c r="C57" i="159" s="1"/>
  <c r="C59" i="159" s="1"/>
  <c r="C65" i="159" s="1"/>
  <c r="G88" i="159"/>
  <c r="G99" i="159" s="1"/>
  <c r="G34" i="159" s="1"/>
  <c r="G57" i="159" s="1"/>
  <c r="G59" i="159" s="1"/>
  <c r="G65" i="159" s="1"/>
  <c r="D102" i="159"/>
  <c r="D113" i="159" s="1"/>
  <c r="B22" i="159"/>
  <c r="G102" i="159"/>
  <c r="G113" i="159" s="1"/>
  <c r="J102" i="159"/>
  <c r="J113" i="159" s="1"/>
  <c r="H102" i="159"/>
  <c r="H113" i="159" s="1"/>
  <c r="B81" i="159"/>
  <c r="B88" i="159"/>
  <c r="J88" i="159"/>
  <c r="J99" i="159" s="1"/>
  <c r="J34" i="159" s="1"/>
  <c r="J57" i="159" s="1"/>
  <c r="J59" i="159" s="1"/>
  <c r="J65" i="159" s="1"/>
  <c r="H78" i="159"/>
  <c r="H27" i="159" s="1"/>
  <c r="H84" i="159"/>
  <c r="H85" i="159" s="1"/>
  <c r="H28" i="159" s="1"/>
  <c r="G78" i="159"/>
  <c r="G27" i="159" s="1"/>
  <c r="G43" i="159" s="1"/>
  <c r="G84" i="159"/>
  <c r="G85" i="159" s="1"/>
  <c r="G28" i="159" s="1"/>
  <c r="C12" i="159"/>
  <c r="B17" i="159"/>
  <c r="F84" i="159"/>
  <c r="F85" i="159" s="1"/>
  <c r="F28" i="159" s="1"/>
  <c r="F78" i="159"/>
  <c r="F27" i="159" s="1"/>
  <c r="K84" i="159"/>
  <c r="K85" i="159" s="1"/>
  <c r="K28" i="159" s="1"/>
  <c r="K78" i="159"/>
  <c r="K27" i="159" s="1"/>
  <c r="I84" i="159"/>
  <c r="I85" i="159" s="1"/>
  <c r="I28" i="159" s="1"/>
  <c r="I78" i="159"/>
  <c r="I27" i="159" s="1"/>
  <c r="I43" i="159" s="1"/>
  <c r="T98" i="136"/>
  <c r="T33" i="136" s="1"/>
  <c r="T54" i="136" s="1"/>
  <c r="BN87" i="133"/>
  <c r="BA34" i="133" s="1"/>
  <c r="BN97" i="145"/>
  <c r="BK34" i="145" s="1"/>
  <c r="O98" i="133"/>
  <c r="O33" i="133" s="1"/>
  <c r="O54" i="133" s="1"/>
  <c r="V98" i="133"/>
  <c r="V33" i="133" s="1"/>
  <c r="AD98" i="133"/>
  <c r="AD33" i="133" s="1"/>
  <c r="AD54" i="133" s="1"/>
  <c r="AA98" i="133"/>
  <c r="AA33" i="133" s="1"/>
  <c r="AA54" i="133" s="1"/>
  <c r="AP98" i="133"/>
  <c r="AP33" i="133" s="1"/>
  <c r="AP54" i="133" s="1"/>
  <c r="BE98" i="133"/>
  <c r="BE33" i="133" s="1"/>
  <c r="Q98" i="133"/>
  <c r="Q33" i="133" s="1"/>
  <c r="Q54" i="133" s="1"/>
  <c r="AE98" i="133"/>
  <c r="AE33" i="133" s="1"/>
  <c r="AT98" i="133"/>
  <c r="AT33" i="133" s="1"/>
  <c r="BG98" i="133"/>
  <c r="BG33" i="133" s="1"/>
  <c r="S98" i="133"/>
  <c r="S33" i="133" s="1"/>
  <c r="S54" i="133" s="1"/>
  <c r="AG98" i="133"/>
  <c r="AG33" i="133" s="1"/>
  <c r="AG54" i="133" s="1"/>
  <c r="AU98" i="133"/>
  <c r="AU33" i="133" s="1"/>
  <c r="AU54" i="133" s="1"/>
  <c r="W98" i="133"/>
  <c r="W33" i="133" s="1"/>
  <c r="AH98" i="133"/>
  <c r="AH33" i="133" s="1"/>
  <c r="AH54" i="133" s="1"/>
  <c r="AS98" i="133"/>
  <c r="AS33" i="133" s="1"/>
  <c r="AS54" i="133" s="1"/>
  <c r="BC98" i="133"/>
  <c r="BC33" i="133" s="1"/>
  <c r="P98" i="133"/>
  <c r="P33" i="133" s="1"/>
  <c r="X98" i="133"/>
  <c r="X33" i="133" s="1"/>
  <c r="AF98" i="133"/>
  <c r="AF33" i="133" s="1"/>
  <c r="AF54" i="133" s="1"/>
  <c r="AN98" i="133"/>
  <c r="AN33" i="133" s="1"/>
  <c r="AN54" i="133" s="1"/>
  <c r="AV98" i="133"/>
  <c r="AV33" i="133" s="1"/>
  <c r="BD98" i="133"/>
  <c r="BD33" i="133" s="1"/>
  <c r="BE114" i="146"/>
  <c r="BJ98" i="131"/>
  <c r="BJ33" i="131" s="1"/>
  <c r="BJ54" i="131" s="1"/>
  <c r="S98" i="134"/>
  <c r="S33" i="134" s="1"/>
  <c r="AP98" i="134"/>
  <c r="AP33" i="134" s="1"/>
  <c r="AP54" i="134" s="1"/>
  <c r="X98" i="134"/>
  <c r="X33" i="134" s="1"/>
  <c r="X54" i="134" s="1"/>
  <c r="I98" i="134"/>
  <c r="I33" i="134" s="1"/>
  <c r="I54" i="134" s="1"/>
  <c r="V98" i="134"/>
  <c r="V33" i="134" s="1"/>
  <c r="V54" i="134" s="1"/>
  <c r="N98" i="134"/>
  <c r="N33" i="134" s="1"/>
  <c r="N54" i="134" s="1"/>
  <c r="AN98" i="134"/>
  <c r="AN33" i="134" s="1"/>
  <c r="AN54" i="134" s="1"/>
  <c r="U98" i="134"/>
  <c r="U33" i="134" s="1"/>
  <c r="U54" i="134" s="1"/>
  <c r="T98" i="134"/>
  <c r="T33" i="134" s="1"/>
  <c r="T54" i="134" s="1"/>
  <c r="E98" i="134"/>
  <c r="E33" i="134" s="1"/>
  <c r="E54" i="134" s="1"/>
  <c r="AD98" i="134"/>
  <c r="AD33" i="134" s="1"/>
  <c r="AD54" i="134" s="1"/>
  <c r="H98" i="134"/>
  <c r="H33" i="134" s="1"/>
  <c r="H54" i="134" s="1"/>
  <c r="AZ98" i="134"/>
  <c r="AZ33" i="134" s="1"/>
  <c r="AZ54" i="134" s="1"/>
  <c r="AQ98" i="134"/>
  <c r="AQ33" i="134" s="1"/>
  <c r="AQ54" i="134" s="1"/>
  <c r="Z98" i="134"/>
  <c r="Z33" i="134" s="1"/>
  <c r="Z54" i="134" s="1"/>
  <c r="BA98" i="134"/>
  <c r="BA33" i="134" s="1"/>
  <c r="BA54" i="134" s="1"/>
  <c r="AG98" i="134"/>
  <c r="AG33" i="134" s="1"/>
  <c r="AG54" i="134" s="1"/>
  <c r="AJ98" i="134"/>
  <c r="AJ33" i="134" s="1"/>
  <c r="AJ54" i="134" s="1"/>
  <c r="AA98" i="134"/>
  <c r="AA33" i="134" s="1"/>
  <c r="AA54" i="134" s="1"/>
  <c r="AX98" i="134"/>
  <c r="AX33" i="134" s="1"/>
  <c r="AX54" i="134" s="1"/>
  <c r="F98" i="134"/>
  <c r="F33" i="134" s="1"/>
  <c r="F54" i="134" s="1"/>
  <c r="Q98" i="134"/>
  <c r="Q33" i="134" s="1"/>
  <c r="Q54" i="134" s="1"/>
  <c r="P98" i="134"/>
  <c r="P33" i="134" s="1"/>
  <c r="P54" i="134" s="1"/>
  <c r="AV98" i="134"/>
  <c r="AV33" i="134" s="1"/>
  <c r="AV54" i="134" s="1"/>
  <c r="AE98" i="134"/>
  <c r="AE33" i="134" s="1"/>
  <c r="AE54" i="134" s="1"/>
  <c r="BG98" i="128"/>
  <c r="BG33" i="128" s="1"/>
  <c r="BH98" i="128"/>
  <c r="BH33" i="128" s="1"/>
  <c r="BE98" i="128"/>
  <c r="BE33" i="128" s="1"/>
  <c r="BE54" i="128" s="1"/>
  <c r="BF98" i="128"/>
  <c r="BF33" i="128" s="1"/>
  <c r="BF54" i="128" s="1"/>
  <c r="J98" i="129"/>
  <c r="J33" i="129" s="1"/>
  <c r="J54" i="129" s="1"/>
  <c r="E98" i="129"/>
  <c r="E33" i="129" s="1"/>
  <c r="E54" i="129" s="1"/>
  <c r="D98" i="129"/>
  <c r="D33" i="129" s="1"/>
  <c r="D54" i="129" s="1"/>
  <c r="J40" i="133"/>
  <c r="K99" i="149"/>
  <c r="K34" i="149" s="1"/>
  <c r="K57" i="149" s="1"/>
  <c r="K59" i="149" s="1"/>
  <c r="K65" i="149" s="1"/>
  <c r="E98" i="137"/>
  <c r="E33" i="137" s="1"/>
  <c r="E54" i="137" s="1"/>
  <c r="BH98" i="142"/>
  <c r="BH33" i="142" s="1"/>
  <c r="BH54" i="142" s="1"/>
  <c r="I98" i="133"/>
  <c r="I33" i="133" s="1"/>
  <c r="I54" i="133" s="1"/>
  <c r="E98" i="133"/>
  <c r="E33" i="133" s="1"/>
  <c r="E54" i="133" s="1"/>
  <c r="Q88" i="149"/>
  <c r="BN87" i="136"/>
  <c r="BA34" i="136" s="1"/>
  <c r="AK98" i="133"/>
  <c r="AK33" i="133" s="1"/>
  <c r="AQ98" i="133"/>
  <c r="AQ33" i="133" s="1"/>
  <c r="AQ54" i="133" s="1"/>
  <c r="AY98" i="133"/>
  <c r="AY33" i="133" s="1"/>
  <c r="AY54" i="133" s="1"/>
  <c r="BF98" i="133"/>
  <c r="BF33" i="133" s="1"/>
  <c r="U98" i="133"/>
  <c r="U33" i="133" s="1"/>
  <c r="AI98" i="133"/>
  <c r="AI33" i="133" s="1"/>
  <c r="AI54" i="133" s="1"/>
  <c r="AW98" i="133"/>
  <c r="AW33" i="133" s="1"/>
  <c r="AW54" i="133" s="1"/>
  <c r="Y98" i="133"/>
  <c r="Y33" i="133" s="1"/>
  <c r="Y54" i="133" s="1"/>
  <c r="AL98" i="133"/>
  <c r="AL33" i="133" s="1"/>
  <c r="BA98" i="133"/>
  <c r="BA33" i="133" s="1"/>
  <c r="BA54" i="133" s="1"/>
  <c r="Z98" i="133"/>
  <c r="Z33" i="133" s="1"/>
  <c r="Z54" i="133" s="1"/>
  <c r="AO98" i="133"/>
  <c r="AO33" i="133" s="1"/>
  <c r="BB98" i="133"/>
  <c r="BB33" i="133" s="1"/>
  <c r="R98" i="133"/>
  <c r="R33" i="133" s="1"/>
  <c r="AC98" i="133"/>
  <c r="AC33" i="133" s="1"/>
  <c r="AC54" i="133" s="1"/>
  <c r="AM98" i="133"/>
  <c r="AM33" i="133" s="1"/>
  <c r="AM54" i="133" s="1"/>
  <c r="AX98" i="133"/>
  <c r="AX33" i="133" s="1"/>
  <c r="BI98" i="133"/>
  <c r="BI33" i="133" s="1"/>
  <c r="T98" i="133"/>
  <c r="T33" i="133" s="1"/>
  <c r="T54" i="133" s="1"/>
  <c r="AB98" i="133"/>
  <c r="AB33" i="133" s="1"/>
  <c r="AB54" i="133" s="1"/>
  <c r="AJ98" i="133"/>
  <c r="AJ33" i="133" s="1"/>
  <c r="AR98" i="133"/>
  <c r="AR33" i="133" s="1"/>
  <c r="AR54" i="133" s="1"/>
  <c r="AZ98" i="133"/>
  <c r="AZ33" i="133" s="1"/>
  <c r="AZ54" i="133" s="1"/>
  <c r="BH98" i="133"/>
  <c r="BH33" i="133" s="1"/>
  <c r="F98" i="146"/>
  <c r="F33" i="146" s="1"/>
  <c r="BE98" i="146"/>
  <c r="BE33" i="146" s="1"/>
  <c r="BE54" i="146" s="1"/>
  <c r="BH98" i="146"/>
  <c r="BH33" i="146" s="1"/>
  <c r="BD98" i="128"/>
  <c r="BD33" i="128" s="1"/>
  <c r="BD54" i="128" s="1"/>
  <c r="BJ98" i="128"/>
  <c r="BJ33" i="128" s="1"/>
  <c r="BC98" i="128"/>
  <c r="BC33" i="128" s="1"/>
  <c r="BC54" i="128" s="1"/>
  <c r="BB98" i="128"/>
  <c r="BB33" i="128" s="1"/>
  <c r="BB54" i="128" s="1"/>
  <c r="H99" i="149"/>
  <c r="H34" i="149" s="1"/>
  <c r="H57" i="149" s="1"/>
  <c r="H59" i="149" s="1"/>
  <c r="H65" i="149" s="1"/>
  <c r="M98" i="133"/>
  <c r="M33" i="133" s="1"/>
  <c r="M54" i="133" s="1"/>
  <c r="J98" i="133"/>
  <c r="J33" i="133" s="1"/>
  <c r="J54" i="133" s="1"/>
  <c r="L98" i="133"/>
  <c r="L33" i="133" s="1"/>
  <c r="L54" i="133" s="1"/>
  <c r="BC98" i="143"/>
  <c r="BC33" i="143" s="1"/>
  <c r="BC54" i="143" s="1"/>
  <c r="BE98" i="130"/>
  <c r="BE33" i="130" s="1"/>
  <c r="BD98" i="130"/>
  <c r="BD33" i="130" s="1"/>
  <c r="BI98" i="130"/>
  <c r="BI33" i="130" s="1"/>
  <c r="BI54" i="130" s="1"/>
  <c r="BB98" i="130"/>
  <c r="BB33" i="130" s="1"/>
  <c r="BB54" i="130" s="1"/>
  <c r="BC98" i="130"/>
  <c r="BC33" i="130" s="1"/>
  <c r="AM98" i="134"/>
  <c r="AM33" i="134" s="1"/>
  <c r="AM54" i="134" s="1"/>
  <c r="AK98" i="134"/>
  <c r="AK33" i="134" s="1"/>
  <c r="AK54" i="134" s="1"/>
  <c r="AR98" i="134"/>
  <c r="AR33" i="134" s="1"/>
  <c r="AR54" i="134" s="1"/>
  <c r="AH98" i="134"/>
  <c r="AH33" i="134" s="1"/>
  <c r="AH54" i="134" s="1"/>
  <c r="AO98" i="134"/>
  <c r="AO33" i="134" s="1"/>
  <c r="AO54" i="134" s="1"/>
  <c r="AI98" i="134"/>
  <c r="AI33" i="134" s="1"/>
  <c r="AI54" i="134" s="1"/>
  <c r="K98" i="134"/>
  <c r="K33" i="134" s="1"/>
  <c r="K54" i="134" s="1"/>
  <c r="J98" i="134"/>
  <c r="J33" i="134" s="1"/>
  <c r="J54" i="134" s="1"/>
  <c r="AS98" i="134"/>
  <c r="AS33" i="134" s="1"/>
  <c r="AS54" i="134" s="1"/>
  <c r="Y98" i="134"/>
  <c r="Y33" i="134" s="1"/>
  <c r="Y54" i="134" s="1"/>
  <c r="AB98" i="134"/>
  <c r="AB33" i="134" s="1"/>
  <c r="AB54" i="134" s="1"/>
  <c r="W98" i="134"/>
  <c r="W33" i="134" s="1"/>
  <c r="W54" i="134" s="1"/>
  <c r="M98" i="134"/>
  <c r="M33" i="134" s="1"/>
  <c r="M54" i="134" s="1"/>
  <c r="AT98" i="134"/>
  <c r="AT33" i="134" s="1"/>
  <c r="AT54" i="134" s="1"/>
  <c r="L98" i="134"/>
  <c r="L33" i="134" s="1"/>
  <c r="L54" i="134" s="1"/>
  <c r="G98" i="134"/>
  <c r="G33" i="134" s="1"/>
  <c r="AY98" i="134"/>
  <c r="AY33" i="134" s="1"/>
  <c r="AY54" i="134" s="1"/>
  <c r="R98" i="134"/>
  <c r="R33" i="134" s="1"/>
  <c r="R54" i="134" s="1"/>
  <c r="AC98" i="134"/>
  <c r="AC33" i="134" s="1"/>
  <c r="AC54" i="134" s="1"/>
  <c r="AL98" i="134"/>
  <c r="AL33" i="134" s="1"/>
  <c r="AW98" i="134"/>
  <c r="AW33" i="134" s="1"/>
  <c r="AW54" i="134" s="1"/>
  <c r="AF98" i="134"/>
  <c r="AF33" i="134" s="1"/>
  <c r="AF54" i="134" s="1"/>
  <c r="O98" i="134"/>
  <c r="O33" i="134" s="1"/>
  <c r="O54" i="134" s="1"/>
  <c r="AU98" i="134"/>
  <c r="AU33" i="134" s="1"/>
  <c r="I98" i="129"/>
  <c r="I33" i="129" s="1"/>
  <c r="I54" i="129" s="1"/>
  <c r="L98" i="129"/>
  <c r="L33" i="129" s="1"/>
  <c r="L54" i="129" s="1"/>
  <c r="K98" i="129"/>
  <c r="K33" i="129" s="1"/>
  <c r="K54" i="129" s="1"/>
  <c r="G98" i="129"/>
  <c r="G33" i="129" s="1"/>
  <c r="M98" i="129"/>
  <c r="M33" i="129" s="1"/>
  <c r="H98" i="129"/>
  <c r="H33" i="129" s="1"/>
  <c r="H54" i="129" s="1"/>
  <c r="I98" i="136"/>
  <c r="I33" i="136" s="1"/>
  <c r="I54" i="136" s="1"/>
  <c r="BG98" i="136"/>
  <c r="BG33" i="136" s="1"/>
  <c r="BG54" i="136" s="1"/>
  <c r="C98" i="145"/>
  <c r="C33" i="145" s="1"/>
  <c r="C54" i="145" s="1"/>
  <c r="BG98" i="143"/>
  <c r="BG33" i="143" s="1"/>
  <c r="AC98" i="136"/>
  <c r="AC33" i="136" s="1"/>
  <c r="AC54" i="136" s="1"/>
  <c r="J43" i="149"/>
  <c r="AR98" i="136"/>
  <c r="AR33" i="136" s="1"/>
  <c r="AR54" i="136" s="1"/>
  <c r="H98" i="136"/>
  <c r="H33" i="136" s="1"/>
  <c r="H54" i="136" s="1"/>
  <c r="L98" i="136"/>
  <c r="L33" i="136" s="1"/>
  <c r="L54" i="136" s="1"/>
  <c r="C98" i="136"/>
  <c r="C33" i="136" s="1"/>
  <c r="C54" i="136" s="1"/>
  <c r="AE98" i="136"/>
  <c r="AE33" i="136" s="1"/>
  <c r="AE54" i="136" s="1"/>
  <c r="BF98" i="134"/>
  <c r="BF33" i="134" s="1"/>
  <c r="BF54" i="134" s="1"/>
  <c r="AO74" i="146"/>
  <c r="F22" i="156"/>
  <c r="F55" i="156"/>
  <c r="G19" i="156"/>
  <c r="G21" i="156" s="1"/>
  <c r="BC78" i="156"/>
  <c r="BC80" i="156" s="1"/>
  <c r="BC71" i="156"/>
  <c r="BD73" i="156" s="1"/>
  <c r="X54" i="156"/>
  <c r="AK54" i="156"/>
  <c r="AF54" i="156"/>
  <c r="M54" i="156"/>
  <c r="AO54" i="156"/>
  <c r="O54" i="156"/>
  <c r="AQ54" i="156"/>
  <c r="Q54" i="156"/>
  <c r="AM54" i="156"/>
  <c r="F98" i="156"/>
  <c r="F33" i="156" s="1"/>
  <c r="BN89" i="156"/>
  <c r="V54" i="156"/>
  <c r="AL54" i="156"/>
  <c r="BB54" i="156"/>
  <c r="AD40" i="156"/>
  <c r="F114" i="156"/>
  <c r="BN105" i="156"/>
  <c r="BN114" i="156" s="1"/>
  <c r="AE40" i="156"/>
  <c r="AP40" i="156"/>
  <c r="AY40" i="156"/>
  <c r="AK40" i="156"/>
  <c r="BA40" i="156"/>
  <c r="AB40" i="156"/>
  <c r="AR40" i="156"/>
  <c r="AW73" i="156"/>
  <c r="L73" i="156"/>
  <c r="N73" i="156"/>
  <c r="P73" i="156"/>
  <c r="J73" i="156"/>
  <c r="G73" i="156"/>
  <c r="AM73" i="156"/>
  <c r="Y73" i="156"/>
  <c r="T73" i="156"/>
  <c r="V73" i="156"/>
  <c r="X73" i="156"/>
  <c r="AX73" i="156"/>
  <c r="AA73" i="156"/>
  <c r="M73" i="156"/>
  <c r="AS73" i="156"/>
  <c r="AD73" i="156"/>
  <c r="AF73" i="156"/>
  <c r="O73" i="156"/>
  <c r="AU73" i="156"/>
  <c r="AG73" i="156"/>
  <c r="V74" i="156"/>
  <c r="N74" i="156"/>
  <c r="F74" i="156"/>
  <c r="T74" i="156"/>
  <c r="L74" i="156"/>
  <c r="W74" i="156"/>
  <c r="G74" i="156"/>
  <c r="M74" i="156"/>
  <c r="K74" i="156"/>
  <c r="Q74" i="156"/>
  <c r="AR73" i="156"/>
  <c r="AT73" i="156"/>
  <c r="AV73" i="156"/>
  <c r="AP73" i="156"/>
  <c r="W73" i="156"/>
  <c r="I73" i="156"/>
  <c r="AO73" i="156"/>
  <c r="AZ73" i="156"/>
  <c r="BB73" i="156"/>
  <c r="R73" i="156"/>
  <c r="K73" i="156"/>
  <c r="AQ73" i="156"/>
  <c r="AC73" i="156"/>
  <c r="AB73" i="156"/>
  <c r="Z73" i="156"/>
  <c r="AE73" i="156"/>
  <c r="Q73" i="156"/>
  <c r="Z74" i="156"/>
  <c r="R74" i="156"/>
  <c r="J74" i="156"/>
  <c r="X74" i="156"/>
  <c r="P74" i="156"/>
  <c r="H74" i="156"/>
  <c r="O74" i="156"/>
  <c r="U74" i="156"/>
  <c r="S74" i="156"/>
  <c r="Y74" i="156"/>
  <c r="I74" i="156"/>
  <c r="F73" i="156"/>
  <c r="H73" i="156"/>
  <c r="AH73" i="156"/>
  <c r="AI73" i="156"/>
  <c r="U73" i="156"/>
  <c r="BA73" i="156"/>
  <c r="AJ73" i="156"/>
  <c r="AL73" i="156"/>
  <c r="AN73" i="156"/>
  <c r="S73" i="156"/>
  <c r="AY73" i="156"/>
  <c r="AK73" i="156"/>
  <c r="BF73" i="156"/>
  <c r="BK73" i="156"/>
  <c r="AZ54" i="156"/>
  <c r="K54" i="156"/>
  <c r="AN54" i="156"/>
  <c r="T54" i="156"/>
  <c r="AV54" i="156"/>
  <c r="U54" i="156"/>
  <c r="AY54" i="156"/>
  <c r="W54" i="156"/>
  <c r="AR54" i="156"/>
  <c r="J54" i="156"/>
  <c r="Z54" i="156"/>
  <c r="AP54" i="156"/>
  <c r="AL40" i="156"/>
  <c r="AM40" i="156"/>
  <c r="AX40" i="156"/>
  <c r="AA40" i="156"/>
  <c r="AO40" i="156"/>
  <c r="BC40" i="156"/>
  <c r="AF40" i="156"/>
  <c r="AV40" i="156"/>
  <c r="C11" i="156"/>
  <c r="B16" i="156"/>
  <c r="B16" i="157"/>
  <c r="C11" i="157"/>
  <c r="BC20" i="155"/>
  <c r="BN20" i="155" s="1"/>
  <c r="AX105" i="155"/>
  <c r="AX114" i="155" s="1"/>
  <c r="AP105" i="155"/>
  <c r="AP114" i="155" s="1"/>
  <c r="AH105" i="155"/>
  <c r="AH114" i="155" s="1"/>
  <c r="BB105" i="155"/>
  <c r="BB114" i="155" s="1"/>
  <c r="AT105" i="155"/>
  <c r="AT114" i="155" s="1"/>
  <c r="AL105" i="155"/>
  <c r="AL114" i="155" s="1"/>
  <c r="AD105" i="155"/>
  <c r="AD114" i="155" s="1"/>
  <c r="V105" i="155"/>
  <c r="V114" i="155" s="1"/>
  <c r="N105" i="155"/>
  <c r="N114" i="155" s="1"/>
  <c r="F105" i="155"/>
  <c r="AU105" i="155"/>
  <c r="AU114" i="155" s="1"/>
  <c r="AJ105" i="155"/>
  <c r="AJ114" i="155" s="1"/>
  <c r="Y105" i="155"/>
  <c r="Y114" i="155" s="1"/>
  <c r="O105" i="155"/>
  <c r="O114" i="155" s="1"/>
  <c r="AY105" i="155"/>
  <c r="AY114" i="155" s="1"/>
  <c r="AN105" i="155"/>
  <c r="AN114" i="155" s="1"/>
  <c r="AC105" i="155"/>
  <c r="AC114" i="155" s="1"/>
  <c r="S105" i="155"/>
  <c r="S114" i="155" s="1"/>
  <c r="H105" i="155"/>
  <c r="H114" i="155" s="1"/>
  <c r="AW105" i="155"/>
  <c r="AW114" i="155" s="1"/>
  <c r="AM105" i="155"/>
  <c r="AM114" i="155" s="1"/>
  <c r="AB105" i="155"/>
  <c r="AB114" i="155" s="1"/>
  <c r="Q105" i="155"/>
  <c r="Q114" i="155" s="1"/>
  <c r="G105" i="155"/>
  <c r="G114" i="155" s="1"/>
  <c r="AV105" i="155"/>
  <c r="AV114" i="155" s="1"/>
  <c r="AK105" i="155"/>
  <c r="AK114" i="155" s="1"/>
  <c r="AA105" i="155"/>
  <c r="AA114" i="155" s="1"/>
  <c r="P105" i="155"/>
  <c r="P114" i="155" s="1"/>
  <c r="AZ89" i="155"/>
  <c r="AZ98" i="155" s="1"/>
  <c r="AZ33" i="155" s="1"/>
  <c r="AR89" i="155"/>
  <c r="AR98" i="155" s="1"/>
  <c r="AR33" i="155" s="1"/>
  <c r="AJ89" i="155"/>
  <c r="AJ98" i="155" s="1"/>
  <c r="AJ33" i="155" s="1"/>
  <c r="AB89" i="155"/>
  <c r="AB98" i="155" s="1"/>
  <c r="AB33" i="155" s="1"/>
  <c r="T89" i="155"/>
  <c r="T98" i="155" s="1"/>
  <c r="T33" i="155" s="1"/>
  <c r="L89" i="155"/>
  <c r="L98" i="155" s="1"/>
  <c r="L33" i="155" s="1"/>
  <c r="BA89" i="155"/>
  <c r="BA98" i="155" s="1"/>
  <c r="BA33" i="155" s="1"/>
  <c r="AS89" i="155"/>
  <c r="AS98" i="155" s="1"/>
  <c r="AS33" i="155" s="1"/>
  <c r="AK89" i="155"/>
  <c r="AK98" i="155" s="1"/>
  <c r="AK33" i="155" s="1"/>
  <c r="AC89" i="155"/>
  <c r="AC98" i="155" s="1"/>
  <c r="AC33" i="155" s="1"/>
  <c r="U89" i="155"/>
  <c r="U98" i="155" s="1"/>
  <c r="U33" i="155" s="1"/>
  <c r="M89" i="155"/>
  <c r="M98" i="155" s="1"/>
  <c r="M33" i="155" s="1"/>
  <c r="AY89" i="155"/>
  <c r="AY98" i="155" s="1"/>
  <c r="AY33" i="155" s="1"/>
  <c r="AI89" i="155"/>
  <c r="AI98" i="155" s="1"/>
  <c r="AI33" i="155" s="1"/>
  <c r="S89" i="155"/>
  <c r="S98" i="155" s="1"/>
  <c r="S33" i="155" s="1"/>
  <c r="F78" i="155"/>
  <c r="AX89" i="155"/>
  <c r="AX98" i="155" s="1"/>
  <c r="AX33" i="155" s="1"/>
  <c r="AH89" i="155"/>
  <c r="AH98" i="155" s="1"/>
  <c r="AH33" i="155" s="1"/>
  <c r="R89" i="155"/>
  <c r="R98" i="155" s="1"/>
  <c r="R33" i="155" s="1"/>
  <c r="BC89" i="155"/>
  <c r="BC98" i="155" s="1"/>
  <c r="BC33" i="155" s="1"/>
  <c r="AM89" i="155"/>
  <c r="AM98" i="155" s="1"/>
  <c r="AM33" i="155" s="1"/>
  <c r="W89" i="155"/>
  <c r="W98" i="155" s="1"/>
  <c r="W33" i="155" s="1"/>
  <c r="G89" i="155"/>
  <c r="G98" i="155" s="1"/>
  <c r="G33" i="155" s="1"/>
  <c r="AT89" i="155"/>
  <c r="AT98" i="155" s="1"/>
  <c r="AT33" i="155" s="1"/>
  <c r="AD89" i="155"/>
  <c r="AD98" i="155" s="1"/>
  <c r="AD33" i="155" s="1"/>
  <c r="N89" i="155"/>
  <c r="N98" i="155" s="1"/>
  <c r="N33" i="155" s="1"/>
  <c r="Z105" i="155"/>
  <c r="Z114" i="155" s="1"/>
  <c r="R105" i="155"/>
  <c r="R114" i="155" s="1"/>
  <c r="J105" i="155"/>
  <c r="J114" i="155" s="1"/>
  <c r="AZ105" i="155"/>
  <c r="AZ114" i="155" s="1"/>
  <c r="AO105" i="155"/>
  <c r="AO114" i="155" s="1"/>
  <c r="AE105" i="155"/>
  <c r="AE114" i="155" s="1"/>
  <c r="T105" i="155"/>
  <c r="T114" i="155" s="1"/>
  <c r="I105" i="155"/>
  <c r="I114" i="155" s="1"/>
  <c r="AS105" i="155"/>
  <c r="AS114" i="155" s="1"/>
  <c r="AI105" i="155"/>
  <c r="AI114" i="155" s="1"/>
  <c r="X105" i="155"/>
  <c r="X114" i="155" s="1"/>
  <c r="M105" i="155"/>
  <c r="M114" i="155" s="1"/>
  <c r="BC105" i="155"/>
  <c r="BC114" i="155" s="1"/>
  <c r="AR105" i="155"/>
  <c r="AR114" i="155" s="1"/>
  <c r="AG105" i="155"/>
  <c r="AG114" i="155" s="1"/>
  <c r="W105" i="155"/>
  <c r="W114" i="155" s="1"/>
  <c r="L105" i="155"/>
  <c r="L114" i="155" s="1"/>
  <c r="BA105" i="155"/>
  <c r="BA114" i="155" s="1"/>
  <c r="AQ105" i="155"/>
  <c r="AQ114" i="155" s="1"/>
  <c r="AF105" i="155"/>
  <c r="AF114" i="155" s="1"/>
  <c r="U105" i="155"/>
  <c r="U114" i="155" s="1"/>
  <c r="K105" i="155"/>
  <c r="K114" i="155" s="1"/>
  <c r="AV89" i="155"/>
  <c r="AV98" i="155" s="1"/>
  <c r="AV33" i="155" s="1"/>
  <c r="AN89" i="155"/>
  <c r="AN98" i="155" s="1"/>
  <c r="AN33" i="155" s="1"/>
  <c r="AF89" i="155"/>
  <c r="AF98" i="155" s="1"/>
  <c r="AF33" i="155" s="1"/>
  <c r="X89" i="155"/>
  <c r="X98" i="155" s="1"/>
  <c r="X33" i="155" s="1"/>
  <c r="P89" i="155"/>
  <c r="P98" i="155" s="1"/>
  <c r="P33" i="155" s="1"/>
  <c r="H89" i="155"/>
  <c r="H98" i="155" s="1"/>
  <c r="H33" i="155" s="1"/>
  <c r="AW89" i="155"/>
  <c r="AW98" i="155" s="1"/>
  <c r="AW33" i="155" s="1"/>
  <c r="AO89" i="155"/>
  <c r="AO98" i="155" s="1"/>
  <c r="AO33" i="155" s="1"/>
  <c r="AG89" i="155"/>
  <c r="AG98" i="155" s="1"/>
  <c r="AG33" i="155" s="1"/>
  <c r="Y89" i="155"/>
  <c r="Y98" i="155" s="1"/>
  <c r="Y33" i="155" s="1"/>
  <c r="Q89" i="155"/>
  <c r="Q98" i="155" s="1"/>
  <c r="Q33" i="155" s="1"/>
  <c r="I89" i="155"/>
  <c r="I98" i="155" s="1"/>
  <c r="I33" i="155" s="1"/>
  <c r="AQ89" i="155"/>
  <c r="AQ98" i="155" s="1"/>
  <c r="AQ33" i="155" s="1"/>
  <c r="AA89" i="155"/>
  <c r="AA98" i="155" s="1"/>
  <c r="AA33" i="155" s="1"/>
  <c r="K89" i="155"/>
  <c r="K98" i="155" s="1"/>
  <c r="K33" i="155" s="1"/>
  <c r="F71" i="155"/>
  <c r="AP89" i="155"/>
  <c r="AP98" i="155" s="1"/>
  <c r="AP33" i="155" s="1"/>
  <c r="Z89" i="155"/>
  <c r="Z98" i="155" s="1"/>
  <c r="Z33" i="155" s="1"/>
  <c r="J89" i="155"/>
  <c r="J98" i="155" s="1"/>
  <c r="J33" i="155" s="1"/>
  <c r="AU89" i="155"/>
  <c r="AU98" i="155" s="1"/>
  <c r="AU33" i="155" s="1"/>
  <c r="AE89" i="155"/>
  <c r="AE98" i="155" s="1"/>
  <c r="AE33" i="155" s="1"/>
  <c r="O89" i="155"/>
  <c r="O98" i="155" s="1"/>
  <c r="O33" i="155" s="1"/>
  <c r="BB89" i="155"/>
  <c r="BB98" i="155" s="1"/>
  <c r="BB33" i="155" s="1"/>
  <c r="AL89" i="155"/>
  <c r="AL98" i="155" s="1"/>
  <c r="AL33" i="155" s="1"/>
  <c r="V89" i="155"/>
  <c r="V98" i="155" s="1"/>
  <c r="V33" i="155" s="1"/>
  <c r="F89" i="155"/>
  <c r="F21" i="155"/>
  <c r="B16" i="158"/>
  <c r="C11" i="158"/>
  <c r="K54" i="158"/>
  <c r="AR54" i="158"/>
  <c r="AC40" i="158"/>
  <c r="AR40" i="158"/>
  <c r="AO54" i="158"/>
  <c r="AB54" i="158"/>
  <c r="BN89" i="158"/>
  <c r="F98" i="158"/>
  <c r="F33" i="158" s="1"/>
  <c r="AV40" i="158"/>
  <c r="AX40" i="158"/>
  <c r="Y74" i="158"/>
  <c r="K74" i="158"/>
  <c r="AV73" i="158"/>
  <c r="Z73" i="158"/>
  <c r="AE73" i="158"/>
  <c r="AY73" i="158"/>
  <c r="AG73" i="158"/>
  <c r="N74" i="158"/>
  <c r="W74" i="158"/>
  <c r="H74" i="158"/>
  <c r="AK73" i="158"/>
  <c r="AB73" i="158"/>
  <c r="AL73" i="158"/>
  <c r="F73" i="158"/>
  <c r="AI73" i="158"/>
  <c r="Y73" i="158"/>
  <c r="J74" i="158"/>
  <c r="S74" i="158"/>
  <c r="T74" i="158"/>
  <c r="X73" i="158"/>
  <c r="AH73" i="158"/>
  <c r="P73" i="158"/>
  <c r="I73" i="158"/>
  <c r="Q73" i="158"/>
  <c r="F74" i="158"/>
  <c r="O74" i="158"/>
  <c r="AS73" i="158"/>
  <c r="AJ73" i="158"/>
  <c r="AT73" i="158"/>
  <c r="N73" i="158"/>
  <c r="K73" i="158"/>
  <c r="S73" i="158"/>
  <c r="L73" i="158"/>
  <c r="R74" i="158"/>
  <c r="I74" i="158"/>
  <c r="X74" i="158"/>
  <c r="AO73" i="158"/>
  <c r="AF73" i="158"/>
  <c r="AP73" i="158"/>
  <c r="J73" i="158"/>
  <c r="U73" i="158"/>
  <c r="M73" i="158"/>
  <c r="G73" i="158"/>
  <c r="U74" i="158"/>
  <c r="G74" i="158"/>
  <c r="BA73" i="158"/>
  <c r="AR73" i="158"/>
  <c r="BB73" i="158"/>
  <c r="V73" i="158"/>
  <c r="W73" i="158"/>
  <c r="O73" i="158"/>
  <c r="H73" i="158"/>
  <c r="Z74" i="158"/>
  <c r="Q74" i="158"/>
  <c r="P74" i="158"/>
  <c r="AW73" i="158"/>
  <c r="AN73" i="158"/>
  <c r="AX73" i="158"/>
  <c r="R73" i="158"/>
  <c r="AM73" i="158"/>
  <c r="AA73" i="158"/>
  <c r="V74" i="158"/>
  <c r="M74" i="158"/>
  <c r="L74" i="158"/>
  <c r="AZ73" i="158"/>
  <c r="T73" i="158"/>
  <c r="AD73" i="158"/>
  <c r="AQ73" i="158"/>
  <c r="AC73" i="158"/>
  <c r="AU73" i="158"/>
  <c r="AQ54" i="158"/>
  <c r="S54" i="158"/>
  <c r="AP54" i="158"/>
  <c r="AO40" i="158"/>
  <c r="AI40" i="158"/>
  <c r="AZ54" i="158"/>
  <c r="AM54" i="158"/>
  <c r="N54" i="158"/>
  <c r="AJ40" i="158"/>
  <c r="BC78" i="158"/>
  <c r="BK80" i="158" s="1"/>
  <c r="BC71" i="158"/>
  <c r="BK73" i="158" s="1"/>
  <c r="AF54" i="158"/>
  <c r="AA40" i="158"/>
  <c r="P54" i="158"/>
  <c r="AW54" i="158"/>
  <c r="V54" i="158"/>
  <c r="AN40" i="158"/>
  <c r="AZ40" i="158"/>
  <c r="Y54" i="158"/>
  <c r="AN54" i="158"/>
  <c r="AG40" i="158"/>
  <c r="AL40" i="158"/>
  <c r="AY40" i="158"/>
  <c r="AA54" i="158"/>
  <c r="AY80" i="158"/>
  <c r="S80" i="158"/>
  <c r="AH80" i="158"/>
  <c r="AW80" i="158"/>
  <c r="Q80" i="158"/>
  <c r="AV80" i="158"/>
  <c r="P80" i="158"/>
  <c r="AU80" i="158"/>
  <c r="O80" i="158"/>
  <c r="AT80" i="158"/>
  <c r="N80" i="158"/>
  <c r="AS80" i="158"/>
  <c r="M80" i="158"/>
  <c r="AR80" i="158"/>
  <c r="L80" i="158"/>
  <c r="AQ80" i="158"/>
  <c r="K80" i="158"/>
  <c r="AP80" i="158"/>
  <c r="J80" i="158"/>
  <c r="AO80" i="158"/>
  <c r="I80" i="158"/>
  <c r="AN80" i="158"/>
  <c r="H80" i="158"/>
  <c r="AM80" i="158"/>
  <c r="G80" i="158"/>
  <c r="AL80" i="158"/>
  <c r="F80" i="158"/>
  <c r="AK80" i="158"/>
  <c r="AZ80" i="158"/>
  <c r="T80" i="158"/>
  <c r="AI80" i="158"/>
  <c r="AX80" i="158"/>
  <c r="R80" i="158"/>
  <c r="AG80" i="158"/>
  <c r="AF80" i="158"/>
  <c r="AE80" i="158"/>
  <c r="AD80" i="158"/>
  <c r="AC80" i="158"/>
  <c r="AB80" i="158"/>
  <c r="AA80" i="158"/>
  <c r="Z80" i="158"/>
  <c r="Y80" i="158"/>
  <c r="X80" i="158"/>
  <c r="W80" i="158"/>
  <c r="BB80" i="158"/>
  <c r="V80" i="158"/>
  <c r="BA80" i="158"/>
  <c r="U80" i="158"/>
  <c r="AJ80" i="158"/>
  <c r="C11" i="155"/>
  <c r="B16" i="155"/>
  <c r="P54" i="156"/>
  <c r="AE54" i="156"/>
  <c r="S54" i="156"/>
  <c r="AU54" i="156"/>
  <c r="AA54" i="156"/>
  <c r="AQ80" i="156"/>
  <c r="AE80" i="156"/>
  <c r="AT80" i="156"/>
  <c r="T80" i="156"/>
  <c r="N80" i="156"/>
  <c r="AG80" i="156"/>
  <c r="AR80" i="156"/>
  <c r="P80" i="156"/>
  <c r="AS80" i="156"/>
  <c r="AU80" i="156"/>
  <c r="H80" i="156"/>
  <c r="BA80" i="156"/>
  <c r="O80" i="156"/>
  <c r="AB80" i="156"/>
  <c r="AP80" i="156"/>
  <c r="AN80" i="156"/>
  <c r="AK80" i="156"/>
  <c r="AL80" i="156"/>
  <c r="AI80" i="156"/>
  <c r="X80" i="156"/>
  <c r="AW80" i="156"/>
  <c r="AD80" i="156"/>
  <c r="S80" i="156"/>
  <c r="AZ80" i="156"/>
  <c r="I80" i="156"/>
  <c r="AO80" i="156"/>
  <c r="AH80" i="156"/>
  <c r="K80" i="156"/>
  <c r="AJ80" i="156"/>
  <c r="V80" i="156"/>
  <c r="AF80" i="156"/>
  <c r="Q80" i="156"/>
  <c r="Z80" i="156"/>
  <c r="AY80" i="156"/>
  <c r="U80" i="156"/>
  <c r="W80" i="156"/>
  <c r="M80" i="156"/>
  <c r="F80" i="156"/>
  <c r="G80" i="156"/>
  <c r="AC80" i="156"/>
  <c r="J80" i="156"/>
  <c r="BB80" i="156"/>
  <c r="AM80" i="156"/>
  <c r="AV80" i="156"/>
  <c r="L80" i="156"/>
  <c r="Y80" i="156"/>
  <c r="R80" i="156"/>
  <c r="AX80" i="156"/>
  <c r="AA80" i="156"/>
  <c r="BK80" i="156"/>
  <c r="BF80" i="156"/>
  <c r="BH80" i="156"/>
  <c r="BJ80" i="156"/>
  <c r="AC54" i="156"/>
  <c r="G54" i="156"/>
  <c r="AB54" i="156"/>
  <c r="AW54" i="156"/>
  <c r="N54" i="156"/>
  <c r="AD54" i="156"/>
  <c r="AT54" i="156"/>
  <c r="AT40" i="156"/>
  <c r="AU40" i="156"/>
  <c r="AI40" i="156"/>
  <c r="AC40" i="156"/>
  <c r="AS40" i="156"/>
  <c r="AJ40" i="156"/>
  <c r="AZ40" i="156"/>
  <c r="AS54" i="156"/>
  <c r="I54" i="156"/>
  <c r="Y54" i="156"/>
  <c r="BA54" i="156"/>
  <c r="AI54" i="156"/>
  <c r="H54" i="156"/>
  <c r="AJ54" i="156"/>
  <c r="L54" i="156"/>
  <c r="AG54" i="156"/>
  <c r="BC54" i="156"/>
  <c r="R54" i="156"/>
  <c r="AH54" i="156"/>
  <c r="AX54" i="156"/>
  <c r="BB40" i="156"/>
  <c r="AH40" i="156"/>
  <c r="AQ40" i="156"/>
  <c r="AG40" i="156"/>
  <c r="AW40" i="156"/>
  <c r="AN40" i="156"/>
  <c r="AS105" i="157"/>
  <c r="AS114" i="157" s="1"/>
  <c r="AE105" i="157"/>
  <c r="AE114" i="157" s="1"/>
  <c r="AN105" i="157"/>
  <c r="AN114" i="157" s="1"/>
  <c r="AT105" i="157"/>
  <c r="AT114" i="157" s="1"/>
  <c r="AZ105" i="157"/>
  <c r="AZ114" i="157" s="1"/>
  <c r="AD105" i="157"/>
  <c r="AD114" i="157" s="1"/>
  <c r="AR89" i="157"/>
  <c r="AR98" i="157" s="1"/>
  <c r="AR33" i="157" s="1"/>
  <c r="L89" i="157"/>
  <c r="L98" i="157" s="1"/>
  <c r="L33" i="157" s="1"/>
  <c r="W89" i="157"/>
  <c r="W98" i="157" s="1"/>
  <c r="W33" i="157" s="1"/>
  <c r="AQ89" i="157"/>
  <c r="AQ98" i="157" s="1"/>
  <c r="AQ33" i="157" s="1"/>
  <c r="N105" i="157"/>
  <c r="N114" i="157" s="1"/>
  <c r="O89" i="157"/>
  <c r="O98" i="157" s="1"/>
  <c r="O33" i="157" s="1"/>
  <c r="N89" i="157"/>
  <c r="N98" i="157" s="1"/>
  <c r="N33" i="157" s="1"/>
  <c r="AO105" i="157"/>
  <c r="AO114" i="157" s="1"/>
  <c r="AA105" i="157"/>
  <c r="AA114" i="157" s="1"/>
  <c r="AH105" i="157"/>
  <c r="AH114" i="157" s="1"/>
  <c r="AL105" i="157"/>
  <c r="AL114" i="157" s="1"/>
  <c r="AR105" i="157"/>
  <c r="AR114" i="157" s="1"/>
  <c r="I105" i="157"/>
  <c r="I114" i="157" s="1"/>
  <c r="AN89" i="157"/>
  <c r="AN98" i="157" s="1"/>
  <c r="AN33" i="157" s="1"/>
  <c r="H89" i="157"/>
  <c r="H98" i="157" s="1"/>
  <c r="H33" i="157" s="1"/>
  <c r="R89" i="157"/>
  <c r="R98" i="157" s="1"/>
  <c r="R33" i="157" s="1"/>
  <c r="AL89" i="157"/>
  <c r="AL98" i="157" s="1"/>
  <c r="AL33" i="157" s="1"/>
  <c r="BA89" i="157"/>
  <c r="BA98" i="157" s="1"/>
  <c r="BA33" i="157" s="1"/>
  <c r="J89" i="157"/>
  <c r="J98" i="157" s="1"/>
  <c r="J33" i="157" s="1"/>
  <c r="I89" i="157"/>
  <c r="I98" i="157" s="1"/>
  <c r="I33" i="157" s="1"/>
  <c r="BC105" i="157"/>
  <c r="BC114" i="157" s="1"/>
  <c r="W105" i="157"/>
  <c r="W114" i="157" s="1"/>
  <c r="AC105" i="157"/>
  <c r="AC114" i="157" s="1"/>
  <c r="AG105" i="157"/>
  <c r="AG114" i="157" s="1"/>
  <c r="AK105" i="157"/>
  <c r="AK114" i="157" s="1"/>
  <c r="AX105" i="157"/>
  <c r="AX114" i="157" s="1"/>
  <c r="AJ89" i="157"/>
  <c r="AJ98" i="157" s="1"/>
  <c r="AJ33" i="157" s="1"/>
  <c r="BC89" i="157"/>
  <c r="BC98" i="157" s="1"/>
  <c r="BC33" i="157" s="1"/>
  <c r="M89" i="157"/>
  <c r="M98" i="157" s="1"/>
  <c r="M33" i="157" s="1"/>
  <c r="AG89" i="157"/>
  <c r="AG98" i="157" s="1"/>
  <c r="AG33" i="157" s="1"/>
  <c r="AU89" i="157"/>
  <c r="AU98" i="157" s="1"/>
  <c r="AU33" i="157" s="1"/>
  <c r="AT89" i="157"/>
  <c r="AT98" i="157" s="1"/>
  <c r="AT33" i="157" s="1"/>
  <c r="AY89" i="157"/>
  <c r="AY98" i="157" s="1"/>
  <c r="AY33" i="157" s="1"/>
  <c r="AY105" i="157"/>
  <c r="AY114" i="157" s="1"/>
  <c r="S105" i="157"/>
  <c r="S114" i="157" s="1"/>
  <c r="X105" i="157"/>
  <c r="X114" i="157" s="1"/>
  <c r="AB105" i="157"/>
  <c r="AB114" i="157" s="1"/>
  <c r="AF105" i="157"/>
  <c r="AF114" i="157" s="1"/>
  <c r="Y105" i="157"/>
  <c r="Y114" i="157" s="1"/>
  <c r="AF89" i="157"/>
  <c r="AF98" i="157" s="1"/>
  <c r="AF33" i="157" s="1"/>
  <c r="AX89" i="157"/>
  <c r="AX98" i="157" s="1"/>
  <c r="AX33" i="157" s="1"/>
  <c r="G89" i="157"/>
  <c r="G98" i="157" s="1"/>
  <c r="G33" i="157" s="1"/>
  <c r="AA89" i="157"/>
  <c r="AA98" i="157" s="1"/>
  <c r="AA33" i="157" s="1"/>
  <c r="AP89" i="157"/>
  <c r="AP98" i="157" s="1"/>
  <c r="AP33" i="157" s="1"/>
  <c r="Y89" i="157"/>
  <c r="Y98" i="157" s="1"/>
  <c r="Y33" i="157" s="1"/>
  <c r="AD89" i="157"/>
  <c r="AD98" i="157" s="1"/>
  <c r="AD33" i="157" s="1"/>
  <c r="AU105" i="157"/>
  <c r="AU114" i="157" s="1"/>
  <c r="O105" i="157"/>
  <c r="O114" i="157" s="1"/>
  <c r="R105" i="157"/>
  <c r="R114" i="157" s="1"/>
  <c r="V105" i="157"/>
  <c r="V114" i="157" s="1"/>
  <c r="Z105" i="157"/>
  <c r="Z114" i="157" s="1"/>
  <c r="AP105" i="157"/>
  <c r="AP114" i="157" s="1"/>
  <c r="AB89" i="157"/>
  <c r="AB98" i="157" s="1"/>
  <c r="AB33" i="157" s="1"/>
  <c r="AS89" i="157"/>
  <c r="AS98" i="157" s="1"/>
  <c r="AS33" i="157" s="1"/>
  <c r="F78" i="157"/>
  <c r="V89" i="157"/>
  <c r="V98" i="157" s="1"/>
  <c r="V33" i="157" s="1"/>
  <c r="AK89" i="157"/>
  <c r="AK98" i="157" s="1"/>
  <c r="AK33" i="157" s="1"/>
  <c r="AO89" i="157"/>
  <c r="AO98" i="157" s="1"/>
  <c r="AO33" i="157" s="1"/>
  <c r="BC20" i="157"/>
  <c r="AQ105" i="157"/>
  <c r="AQ114" i="157" s="1"/>
  <c r="K105" i="157"/>
  <c r="K114" i="157" s="1"/>
  <c r="M105" i="157"/>
  <c r="M114" i="157" s="1"/>
  <c r="Q105" i="157"/>
  <c r="Q114" i="157" s="1"/>
  <c r="U105" i="157"/>
  <c r="U114" i="157" s="1"/>
  <c r="T105" i="157"/>
  <c r="T114" i="157" s="1"/>
  <c r="X89" i="157"/>
  <c r="X98" i="157" s="1"/>
  <c r="X33" i="157" s="1"/>
  <c r="AM89" i="157"/>
  <c r="AM98" i="157" s="1"/>
  <c r="AM33" i="157" s="1"/>
  <c r="AJ105" i="157"/>
  <c r="AJ114" i="157" s="1"/>
  <c r="Q89" i="157"/>
  <c r="Q98" i="157" s="1"/>
  <c r="Q33" i="157" s="1"/>
  <c r="AE89" i="157"/>
  <c r="AE98" i="157" s="1"/>
  <c r="AE33" i="157" s="1"/>
  <c r="S89" i="157"/>
  <c r="S98" i="157" s="1"/>
  <c r="S33" i="157" s="1"/>
  <c r="BA105" i="157"/>
  <c r="BA114" i="157" s="1"/>
  <c r="AM105" i="157"/>
  <c r="AM114" i="157" s="1"/>
  <c r="G105" i="157"/>
  <c r="G114" i="157" s="1"/>
  <c r="H105" i="157"/>
  <c r="H114" i="157" s="1"/>
  <c r="L105" i="157"/>
  <c r="L114" i="157" s="1"/>
  <c r="P105" i="157"/>
  <c r="P114" i="157" s="1"/>
  <c r="AZ89" i="157"/>
  <c r="AZ98" i="157" s="1"/>
  <c r="AZ33" i="157" s="1"/>
  <c r="T89" i="157"/>
  <c r="T98" i="157" s="1"/>
  <c r="T33" i="157" s="1"/>
  <c r="AH89" i="157"/>
  <c r="AH98" i="157" s="1"/>
  <c r="AH33" i="157" s="1"/>
  <c r="BB89" i="157"/>
  <c r="BB98" i="157" s="1"/>
  <c r="BB33" i="157" s="1"/>
  <c r="K89" i="157"/>
  <c r="K98" i="157" s="1"/>
  <c r="K33" i="157" s="1"/>
  <c r="Z89" i="157"/>
  <c r="Z98" i="157" s="1"/>
  <c r="Z33" i="157" s="1"/>
  <c r="F71" i="157"/>
  <c r="AW105" i="157"/>
  <c r="AW114" i="157" s="1"/>
  <c r="AI105" i="157"/>
  <c r="AI114" i="157" s="1"/>
  <c r="AV105" i="157"/>
  <c r="AV114" i="157" s="1"/>
  <c r="BB105" i="157"/>
  <c r="BB114" i="157" s="1"/>
  <c r="F105" i="157"/>
  <c r="J105" i="157"/>
  <c r="J114" i="157" s="1"/>
  <c r="AV89" i="157"/>
  <c r="AV98" i="157" s="1"/>
  <c r="AV33" i="157" s="1"/>
  <c r="P89" i="157"/>
  <c r="P98" i="157" s="1"/>
  <c r="P33" i="157" s="1"/>
  <c r="AC89" i="157"/>
  <c r="AC98" i="157" s="1"/>
  <c r="AC33" i="157" s="1"/>
  <c r="AW89" i="157"/>
  <c r="AW98" i="157" s="1"/>
  <c r="AW33" i="157" s="1"/>
  <c r="F89" i="157"/>
  <c r="U89" i="157"/>
  <c r="U98" i="157" s="1"/>
  <c r="U33" i="157" s="1"/>
  <c r="AI89" i="157"/>
  <c r="AI98" i="157" s="1"/>
  <c r="AI33" i="157" s="1"/>
  <c r="F21" i="157"/>
  <c r="F22" i="158"/>
  <c r="G19" i="158"/>
  <c r="G21" i="158" s="1"/>
  <c r="F55" i="158"/>
  <c r="O54" i="158"/>
  <c r="BA54" i="158"/>
  <c r="AC54" i="158"/>
  <c r="AX54" i="158"/>
  <c r="AD40" i="158"/>
  <c r="AQ40" i="158"/>
  <c r="M54" i="158"/>
  <c r="AL54" i="158"/>
  <c r="AF40" i="158"/>
  <c r="AE40" i="158"/>
  <c r="AU54" i="158"/>
  <c r="AG54" i="158"/>
  <c r="J54" i="158"/>
  <c r="AB40" i="158"/>
  <c r="BB40" i="158"/>
  <c r="I54" i="158"/>
  <c r="AV54" i="158"/>
  <c r="AT54" i="158"/>
  <c r="BA40" i="158"/>
  <c r="AM40" i="158"/>
  <c r="AJ54" i="158"/>
  <c r="W54" i="158"/>
  <c r="AY54" i="158"/>
  <c r="AK40" i="158"/>
  <c r="AT40" i="158"/>
  <c r="T54" i="158"/>
  <c r="G54" i="158"/>
  <c r="AI54" i="158"/>
  <c r="BB54" i="158"/>
  <c r="AH40" i="158"/>
  <c r="AU40" i="158"/>
  <c r="U54" i="158"/>
  <c r="BC54" i="158"/>
  <c r="Z54" i="158"/>
  <c r="AW40" i="158"/>
  <c r="F114" i="158"/>
  <c r="BN105" i="158"/>
  <c r="BN114" i="158" s="1"/>
  <c r="AE54" i="158"/>
  <c r="Q54" i="158"/>
  <c r="AS54" i="158"/>
  <c r="AS40" i="158"/>
  <c r="AP40" i="158"/>
  <c r="BC40" i="158"/>
  <c r="P15" i="158"/>
  <c r="Q11" i="158" s="1"/>
  <c r="BN112" i="143"/>
  <c r="AI74" i="146"/>
  <c r="AI81" i="146" s="1"/>
  <c r="AI82" i="146" s="1"/>
  <c r="AI27" i="146" s="1"/>
  <c r="AK74" i="146"/>
  <c r="AL74" i="146"/>
  <c r="AL81" i="146" s="1"/>
  <c r="AL82" i="146" s="1"/>
  <c r="AL27" i="146" s="1"/>
  <c r="BN109" i="146"/>
  <c r="AJ74" i="146"/>
  <c r="AJ75" i="146" s="1"/>
  <c r="AJ26" i="146" s="1"/>
  <c r="AD74" i="146"/>
  <c r="AN74" i="146"/>
  <c r="AN81" i="146" s="1"/>
  <c r="AN82" i="146" s="1"/>
  <c r="AN27" i="146" s="1"/>
  <c r="AC74" i="146"/>
  <c r="AF74" i="146"/>
  <c r="AG74" i="146"/>
  <c r="AG75" i="146" s="1"/>
  <c r="AG26" i="146" s="1"/>
  <c r="BF98" i="146"/>
  <c r="BF33" i="146" s="1"/>
  <c r="AO75" i="146"/>
  <c r="AO26" i="146" s="1"/>
  <c r="AO81" i="146"/>
  <c r="AO82" i="146" s="1"/>
  <c r="AO27" i="146" s="1"/>
  <c r="AG81" i="146"/>
  <c r="AG82" i="146" s="1"/>
  <c r="AG27" i="146" s="1"/>
  <c r="AH81" i="146"/>
  <c r="AH82" i="146" s="1"/>
  <c r="AH27" i="146" s="1"/>
  <c r="AH75" i="146"/>
  <c r="AH26" i="146" s="1"/>
  <c r="AK75" i="146"/>
  <c r="AK26" i="146" s="1"/>
  <c r="AK81" i="146"/>
  <c r="AK82" i="146" s="1"/>
  <c r="AK27" i="146" s="1"/>
  <c r="F102" i="150"/>
  <c r="G102" i="150"/>
  <c r="I102" i="150"/>
  <c r="D86" i="150"/>
  <c r="E86" i="150"/>
  <c r="L86" i="150"/>
  <c r="L102" i="150"/>
  <c r="E102" i="150"/>
  <c r="J86" i="150"/>
  <c r="H86" i="150"/>
  <c r="G86" i="150"/>
  <c r="H102" i="150"/>
  <c r="K102" i="150"/>
  <c r="F86" i="150"/>
  <c r="C86" i="150"/>
  <c r="C71" i="150"/>
  <c r="J102" i="150"/>
  <c r="D102" i="150"/>
  <c r="C102" i="150"/>
  <c r="I86" i="150"/>
  <c r="K86" i="150"/>
  <c r="C78" i="150"/>
  <c r="C80" i="150" s="1"/>
  <c r="C21" i="150"/>
  <c r="J102" i="117"/>
  <c r="L102" i="117"/>
  <c r="L86" i="117"/>
  <c r="G86" i="117"/>
  <c r="K102" i="117"/>
  <c r="C78" i="117"/>
  <c r="C80" i="117" s="1"/>
  <c r="F102" i="117"/>
  <c r="H102" i="117"/>
  <c r="H86" i="117"/>
  <c r="C71" i="117"/>
  <c r="J86" i="117"/>
  <c r="I86" i="117"/>
  <c r="I102" i="117"/>
  <c r="D102" i="117"/>
  <c r="D86" i="117"/>
  <c r="K86" i="117"/>
  <c r="E86" i="117"/>
  <c r="E102" i="117"/>
  <c r="G102" i="117"/>
  <c r="C102" i="117"/>
  <c r="F86" i="117"/>
  <c r="C86" i="117"/>
  <c r="C21" i="117"/>
  <c r="L71" i="150"/>
  <c r="BO111" i="150"/>
  <c r="L78" i="150"/>
  <c r="L78" i="117"/>
  <c r="L71" i="117"/>
  <c r="I102" i="120"/>
  <c r="I114" i="120" s="1"/>
  <c r="C102" i="120"/>
  <c r="H86" i="120"/>
  <c r="G86" i="120"/>
  <c r="D102" i="120"/>
  <c r="D114" i="120" s="1"/>
  <c r="F86" i="120"/>
  <c r="C21" i="120"/>
  <c r="E102" i="120"/>
  <c r="J102" i="120"/>
  <c r="D86" i="120"/>
  <c r="D98" i="120" s="1"/>
  <c r="D33" i="120" s="1"/>
  <c r="D54" i="120" s="1"/>
  <c r="C86" i="120"/>
  <c r="I86" i="120"/>
  <c r="C71" i="120"/>
  <c r="K102" i="120"/>
  <c r="H102" i="120"/>
  <c r="L102" i="120"/>
  <c r="C78" i="120"/>
  <c r="C80" i="120" s="1"/>
  <c r="E86" i="120"/>
  <c r="G102" i="120"/>
  <c r="L86" i="120"/>
  <c r="K86" i="120"/>
  <c r="F102" i="120"/>
  <c r="J86" i="120"/>
  <c r="BO111" i="120"/>
  <c r="L78" i="120"/>
  <c r="L71" i="120"/>
  <c r="X98" i="136"/>
  <c r="X33" i="136" s="1"/>
  <c r="X54" i="136" s="1"/>
  <c r="AX98" i="136"/>
  <c r="AX33" i="136" s="1"/>
  <c r="AX54" i="136" s="1"/>
  <c r="D98" i="137"/>
  <c r="D33" i="137" s="1"/>
  <c r="F98" i="137"/>
  <c r="F33" i="137" s="1"/>
  <c r="W98" i="136"/>
  <c r="W33" i="136" s="1"/>
  <c r="W54" i="136" s="1"/>
  <c r="BI98" i="142"/>
  <c r="BI33" i="142" s="1"/>
  <c r="BI54" i="142" s="1"/>
  <c r="BE98" i="142"/>
  <c r="BE33" i="142" s="1"/>
  <c r="G98" i="136"/>
  <c r="G33" i="136" s="1"/>
  <c r="G54" i="136" s="1"/>
  <c r="AO98" i="136"/>
  <c r="AO33" i="136" s="1"/>
  <c r="M98" i="136"/>
  <c r="M33" i="136" s="1"/>
  <c r="M54" i="136" s="1"/>
  <c r="Z98" i="136"/>
  <c r="Z33" i="136" s="1"/>
  <c r="Z54" i="136" s="1"/>
  <c r="Y98" i="136"/>
  <c r="Y33" i="136" s="1"/>
  <c r="AV98" i="136"/>
  <c r="AV33" i="136" s="1"/>
  <c r="AV54" i="136" s="1"/>
  <c r="K98" i="136"/>
  <c r="K33" i="136" s="1"/>
  <c r="K54" i="136" s="1"/>
  <c r="C98" i="134"/>
  <c r="C33" i="134" s="1"/>
  <c r="C54" i="134" s="1"/>
  <c r="F98" i="133"/>
  <c r="F33" i="133" s="1"/>
  <c r="F54" i="133" s="1"/>
  <c r="D98" i="133"/>
  <c r="D33" i="133" s="1"/>
  <c r="D54" i="133" s="1"/>
  <c r="AP98" i="136"/>
  <c r="AP33" i="136" s="1"/>
  <c r="AP54" i="136" s="1"/>
  <c r="AS98" i="136"/>
  <c r="AS33" i="136" s="1"/>
  <c r="AS54" i="136" s="1"/>
  <c r="N98" i="136"/>
  <c r="N33" i="136" s="1"/>
  <c r="N54" i="136" s="1"/>
  <c r="AA98" i="136"/>
  <c r="AA33" i="136" s="1"/>
  <c r="H98" i="133"/>
  <c r="H33" i="133" s="1"/>
  <c r="H54" i="133" s="1"/>
  <c r="D98" i="142"/>
  <c r="D33" i="142" s="1"/>
  <c r="BD98" i="142"/>
  <c r="BD33" i="142" s="1"/>
  <c r="BN93" i="136"/>
  <c r="BG34" i="136" s="1"/>
  <c r="R98" i="136"/>
  <c r="R33" i="136" s="1"/>
  <c r="R54" i="136" s="1"/>
  <c r="AY98" i="136"/>
  <c r="AY33" i="136" s="1"/>
  <c r="AY54" i="136" s="1"/>
  <c r="AM98" i="136"/>
  <c r="AM33" i="136" s="1"/>
  <c r="AM54" i="136" s="1"/>
  <c r="Q98" i="136"/>
  <c r="Q33" i="136" s="1"/>
  <c r="Q54" i="136" s="1"/>
  <c r="AB98" i="136"/>
  <c r="AB33" i="136" s="1"/>
  <c r="AB54" i="136" s="1"/>
  <c r="O98" i="136"/>
  <c r="O33" i="136" s="1"/>
  <c r="O54" i="136" s="1"/>
  <c r="AG98" i="136"/>
  <c r="AG33" i="136" s="1"/>
  <c r="AG54" i="136" s="1"/>
  <c r="AJ98" i="136"/>
  <c r="AJ33" i="136" s="1"/>
  <c r="AJ54" i="136" s="1"/>
  <c r="S98" i="136"/>
  <c r="S33" i="136" s="1"/>
  <c r="S54" i="136" s="1"/>
  <c r="AW98" i="136"/>
  <c r="AW33" i="136" s="1"/>
  <c r="AW54" i="136" s="1"/>
  <c r="AN98" i="136"/>
  <c r="AN33" i="136" s="1"/>
  <c r="AN54" i="136" s="1"/>
  <c r="BA98" i="136"/>
  <c r="BA33" i="136" s="1"/>
  <c r="BA54" i="136" s="1"/>
  <c r="BI98" i="136"/>
  <c r="BI33" i="136" s="1"/>
  <c r="BI54" i="136" s="1"/>
  <c r="P98" i="136"/>
  <c r="P33" i="136" s="1"/>
  <c r="P54" i="136" s="1"/>
  <c r="AD98" i="136"/>
  <c r="AD33" i="136" s="1"/>
  <c r="AD54" i="136" s="1"/>
  <c r="AQ98" i="136"/>
  <c r="AQ33" i="136" s="1"/>
  <c r="AQ54" i="136" s="1"/>
  <c r="V98" i="136"/>
  <c r="V33" i="136" s="1"/>
  <c r="V54" i="136" s="1"/>
  <c r="G98" i="133"/>
  <c r="G33" i="133" s="1"/>
  <c r="G54" i="133" s="1"/>
  <c r="BI98" i="137"/>
  <c r="BI33" i="137" s="1"/>
  <c r="BI54" i="137" s="1"/>
  <c r="BC98" i="142"/>
  <c r="BC33" i="142" s="1"/>
  <c r="BC54" i="142" s="1"/>
  <c r="C98" i="142"/>
  <c r="C33" i="142" s="1"/>
  <c r="C54" i="142" s="1"/>
  <c r="BG98" i="142"/>
  <c r="BG33" i="142" s="1"/>
  <c r="BG54" i="142" s="1"/>
  <c r="BF98" i="142"/>
  <c r="BF33" i="142" s="1"/>
  <c r="BN95" i="131"/>
  <c r="BI34" i="131" s="1"/>
  <c r="D98" i="131"/>
  <c r="D33" i="131" s="1"/>
  <c r="D54" i="131" s="1"/>
  <c r="BN88" i="131"/>
  <c r="BB34" i="131" s="1"/>
  <c r="D98" i="136"/>
  <c r="D33" i="136" s="1"/>
  <c r="D54" i="136" s="1"/>
  <c r="AL98" i="136"/>
  <c r="AL33" i="136" s="1"/>
  <c r="AL54" i="136" s="1"/>
  <c r="AZ98" i="136"/>
  <c r="AZ33" i="136" s="1"/>
  <c r="AZ54" i="136" s="1"/>
  <c r="E98" i="136"/>
  <c r="E33" i="136" s="1"/>
  <c r="E54" i="136" s="1"/>
  <c r="AI98" i="136"/>
  <c r="AI33" i="136" s="1"/>
  <c r="AI54" i="136" s="1"/>
  <c r="BJ98" i="136"/>
  <c r="BJ33" i="136" s="1"/>
  <c r="BJ54" i="136" s="1"/>
  <c r="U98" i="136"/>
  <c r="U33" i="136" s="1"/>
  <c r="U54" i="136" s="1"/>
  <c r="F98" i="136"/>
  <c r="F33" i="136" s="1"/>
  <c r="F54" i="136" s="1"/>
  <c r="AK98" i="136"/>
  <c r="AK33" i="136" s="1"/>
  <c r="AK54" i="136" s="1"/>
  <c r="J98" i="136"/>
  <c r="J33" i="136" s="1"/>
  <c r="J54" i="136" s="1"/>
  <c r="AU98" i="136"/>
  <c r="AU33" i="136" s="1"/>
  <c r="AU54" i="136" s="1"/>
  <c r="AH98" i="136"/>
  <c r="AH33" i="136" s="1"/>
  <c r="AH54" i="136" s="1"/>
  <c r="AF98" i="136"/>
  <c r="AF33" i="136" s="1"/>
  <c r="AF54" i="136" s="1"/>
  <c r="AT98" i="136"/>
  <c r="AT33" i="136" s="1"/>
  <c r="AT54" i="136" s="1"/>
  <c r="BN86" i="130"/>
  <c r="AZ34" i="130" s="1"/>
  <c r="D98" i="146"/>
  <c r="D33" i="146" s="1"/>
  <c r="D54" i="146" s="1"/>
  <c r="F54" i="137"/>
  <c r="BE54" i="142"/>
  <c r="AO54" i="136"/>
  <c r="Y54" i="136"/>
  <c r="AA54" i="136"/>
  <c r="D54" i="137"/>
  <c r="BD54" i="142"/>
  <c r="BF54" i="142"/>
  <c r="BH114" i="143"/>
  <c r="BI98" i="131"/>
  <c r="BI33" i="131" s="1"/>
  <c r="BI54" i="131" s="1"/>
  <c r="BF98" i="131"/>
  <c r="BF33" i="131" s="1"/>
  <c r="BF54" i="131" s="1"/>
  <c r="M80" i="125"/>
  <c r="J73" i="125"/>
  <c r="K88" i="120"/>
  <c r="T74" i="125"/>
  <c r="J74" i="125"/>
  <c r="J81" i="125" s="1"/>
  <c r="J82" i="125" s="1"/>
  <c r="J27" i="125" s="1"/>
  <c r="F73" i="125"/>
  <c r="E104" i="120"/>
  <c r="J88" i="120"/>
  <c r="K104" i="120"/>
  <c r="K114" i="120" s="1"/>
  <c r="D80" i="125"/>
  <c r="BN88" i="137"/>
  <c r="BB34" i="137" s="1"/>
  <c r="BN94" i="137"/>
  <c r="BH34" i="137" s="1"/>
  <c r="BG98" i="137"/>
  <c r="BG33" i="137" s="1"/>
  <c r="BN94" i="142"/>
  <c r="BH34" i="142" s="1"/>
  <c r="B98" i="142"/>
  <c r="B33" i="142" s="1"/>
  <c r="BN85" i="142"/>
  <c r="AY34" i="142" s="1"/>
  <c r="BN90" i="142"/>
  <c r="BD34" i="142" s="1"/>
  <c r="BN86" i="142"/>
  <c r="AZ34" i="142" s="1"/>
  <c r="BN96" i="142"/>
  <c r="BJ34" i="142" s="1"/>
  <c r="C98" i="131"/>
  <c r="C33" i="131" s="1"/>
  <c r="BN93" i="131"/>
  <c r="BG34" i="131" s="1"/>
  <c r="BN92" i="131"/>
  <c r="BF34" i="131" s="1"/>
  <c r="BN91" i="131"/>
  <c r="BE34" i="131" s="1"/>
  <c r="B98" i="131"/>
  <c r="B33" i="131" s="1"/>
  <c r="BN85" i="131"/>
  <c r="AY34" i="131" s="1"/>
  <c r="BF98" i="136"/>
  <c r="BF33" i="136" s="1"/>
  <c r="BD98" i="136"/>
  <c r="BD33" i="136" s="1"/>
  <c r="BC98" i="136"/>
  <c r="BC33" i="136" s="1"/>
  <c r="B98" i="136"/>
  <c r="B33" i="136" s="1"/>
  <c r="BN85" i="136"/>
  <c r="AY34" i="136" s="1"/>
  <c r="BN97" i="136"/>
  <c r="BK34" i="136" s="1"/>
  <c r="BN96" i="136"/>
  <c r="BJ34" i="136" s="1"/>
  <c r="BN90" i="136"/>
  <c r="BD34" i="136" s="1"/>
  <c r="BN91" i="136"/>
  <c r="BE34" i="136" s="1"/>
  <c r="BN92" i="145"/>
  <c r="BF34" i="145" s="1"/>
  <c r="BN91" i="145"/>
  <c r="BE34" i="145" s="1"/>
  <c r="BN96" i="145"/>
  <c r="BJ34" i="145" s="1"/>
  <c r="BN94" i="145"/>
  <c r="BH34" i="145" s="1"/>
  <c r="BN92" i="130"/>
  <c r="BF34" i="130" s="1"/>
  <c r="B98" i="143"/>
  <c r="B33" i="143" s="1"/>
  <c r="BN85" i="143"/>
  <c r="AY34" i="143" s="1"/>
  <c r="BN91" i="143"/>
  <c r="BE34" i="143" s="1"/>
  <c r="D98" i="143"/>
  <c r="D33" i="143" s="1"/>
  <c r="BN96" i="143"/>
  <c r="BJ34" i="143" s="1"/>
  <c r="BN94" i="134"/>
  <c r="BH34" i="134" s="1"/>
  <c r="BC98" i="134"/>
  <c r="BC33" i="134" s="1"/>
  <c r="BN96" i="134"/>
  <c r="BJ34" i="134" s="1"/>
  <c r="BN88" i="134"/>
  <c r="BB34" i="134" s="1"/>
  <c r="BN93" i="129"/>
  <c r="BG34" i="129" s="1"/>
  <c r="BN92" i="129"/>
  <c r="BF34" i="129" s="1"/>
  <c r="BN93" i="146"/>
  <c r="BG34" i="146" s="1"/>
  <c r="BN92" i="146"/>
  <c r="BF34" i="146" s="1"/>
  <c r="BN87" i="146"/>
  <c r="BA34" i="146" s="1"/>
  <c r="BN86" i="146"/>
  <c r="AZ34" i="146" s="1"/>
  <c r="BN94" i="146"/>
  <c r="BH34" i="146" s="1"/>
  <c r="BJ98" i="146"/>
  <c r="BJ33" i="146" s="1"/>
  <c r="BN86" i="133"/>
  <c r="AZ34" i="133" s="1"/>
  <c r="BN92" i="128"/>
  <c r="BF34" i="128" s="1"/>
  <c r="BN88" i="128"/>
  <c r="BB34" i="128" s="1"/>
  <c r="BN95" i="128"/>
  <c r="BI34" i="128" s="1"/>
  <c r="BE114" i="143"/>
  <c r="BE40" i="143" s="1"/>
  <c r="BE98" i="131"/>
  <c r="BE33" i="131" s="1"/>
  <c r="BE54" i="131" s="1"/>
  <c r="BH98" i="131"/>
  <c r="BH33" i="131" s="1"/>
  <c r="BH54" i="131" s="1"/>
  <c r="V74" i="125"/>
  <c r="J104" i="120"/>
  <c r="F74" i="125"/>
  <c r="F81" i="125" s="1"/>
  <c r="F82" i="125" s="1"/>
  <c r="F27" i="125" s="1"/>
  <c r="X74" i="125"/>
  <c r="L73" i="125"/>
  <c r="E88" i="120"/>
  <c r="M88" i="120"/>
  <c r="E71" i="120"/>
  <c r="I80" i="125"/>
  <c r="F104" i="120"/>
  <c r="BN95" i="137"/>
  <c r="BI34" i="137" s="1"/>
  <c r="BK54" i="137"/>
  <c r="B98" i="137"/>
  <c r="B33" i="137" s="1"/>
  <c r="BN85" i="137"/>
  <c r="AY34" i="137" s="1"/>
  <c r="BE98" i="137"/>
  <c r="BE33" i="137" s="1"/>
  <c r="BH98" i="137"/>
  <c r="BH33" i="137" s="1"/>
  <c r="BN91" i="142"/>
  <c r="BE34" i="142" s="1"/>
  <c r="E98" i="131"/>
  <c r="E33" i="131" s="1"/>
  <c r="BK54" i="136"/>
  <c r="BN89" i="136"/>
  <c r="BC34" i="136" s="1"/>
  <c r="BN92" i="136"/>
  <c r="BF34" i="136" s="1"/>
  <c r="BB98" i="136"/>
  <c r="BB33" i="136" s="1"/>
  <c r="BH98" i="136"/>
  <c r="BH33" i="136" s="1"/>
  <c r="BN86" i="136"/>
  <c r="AZ34" i="136" s="1"/>
  <c r="D98" i="145"/>
  <c r="D33" i="145" s="1"/>
  <c r="BN91" i="130"/>
  <c r="BE34" i="130" s="1"/>
  <c r="B98" i="130"/>
  <c r="B33" i="130" s="1"/>
  <c r="BN85" i="130"/>
  <c r="AY34" i="130" s="1"/>
  <c r="BN88" i="130"/>
  <c r="BB34" i="130" s="1"/>
  <c r="BN95" i="130"/>
  <c r="BI34" i="130" s="1"/>
  <c r="BN90" i="130"/>
  <c r="BD34" i="130" s="1"/>
  <c r="BD98" i="134"/>
  <c r="BD33" i="134" s="1"/>
  <c r="BE98" i="134"/>
  <c r="BE33" i="134" s="1"/>
  <c r="BN92" i="134"/>
  <c r="BF34" i="134" s="1"/>
  <c r="BN93" i="134"/>
  <c r="BG34" i="134" s="1"/>
  <c r="BJ98" i="134"/>
  <c r="BJ33" i="134" s="1"/>
  <c r="BN96" i="129"/>
  <c r="BJ34" i="129" s="1"/>
  <c r="BN88" i="129"/>
  <c r="BB34" i="129" s="1"/>
  <c r="BN89" i="129"/>
  <c r="BC34" i="129" s="1"/>
  <c r="C54" i="129"/>
  <c r="BN86" i="129"/>
  <c r="AZ34" i="129" s="1"/>
  <c r="BN89" i="146"/>
  <c r="BC34" i="146" s="1"/>
  <c r="B98" i="146"/>
  <c r="B33" i="146" s="1"/>
  <c r="BN85" i="146"/>
  <c r="AY34" i="146" s="1"/>
  <c r="BN96" i="146"/>
  <c r="BJ34" i="146" s="1"/>
  <c r="BN89" i="133"/>
  <c r="BC34" i="133" s="1"/>
  <c r="BN95" i="133"/>
  <c r="BI34" i="133" s="1"/>
  <c r="BN92" i="133"/>
  <c r="BF34" i="133" s="1"/>
  <c r="BN94" i="128"/>
  <c r="BH34" i="128" s="1"/>
  <c r="BN93" i="128"/>
  <c r="BG34" i="128" s="1"/>
  <c r="BN89" i="128"/>
  <c r="BC34" i="128" s="1"/>
  <c r="BN86" i="128"/>
  <c r="AZ34" i="128" s="1"/>
  <c r="BD114" i="143"/>
  <c r="G80" i="125"/>
  <c r="I88" i="120"/>
  <c r="I98" i="120" s="1"/>
  <c r="I33" i="120" s="1"/>
  <c r="I54" i="120" s="1"/>
  <c r="E73" i="125"/>
  <c r="S74" i="125"/>
  <c r="U74" i="125"/>
  <c r="U75" i="125" s="1"/>
  <c r="U26" i="125" s="1"/>
  <c r="L88" i="120"/>
  <c r="E78" i="120"/>
  <c r="G88" i="120"/>
  <c r="Q74" i="125"/>
  <c r="Q75" i="125" s="1"/>
  <c r="Q26" i="125" s="1"/>
  <c r="H88" i="120"/>
  <c r="J80" i="125"/>
  <c r="K80" i="125"/>
  <c r="BF98" i="137"/>
  <c r="BF33" i="137" s="1"/>
  <c r="BN93" i="137"/>
  <c r="BG34" i="137" s="1"/>
  <c r="BN86" i="137"/>
  <c r="AZ34" i="137" s="1"/>
  <c r="BN96" i="137"/>
  <c r="BJ34" i="137" s="1"/>
  <c r="BN97" i="137"/>
  <c r="BK34" i="137" s="1"/>
  <c r="BN92" i="137"/>
  <c r="BF34" i="137" s="1"/>
  <c r="BN89" i="142"/>
  <c r="BC34" i="142" s="1"/>
  <c r="D54" i="142"/>
  <c r="BN92" i="142"/>
  <c r="BF34" i="142" s="1"/>
  <c r="BN95" i="142"/>
  <c r="BI34" i="142" s="1"/>
  <c r="BN87" i="142"/>
  <c r="BA34" i="142" s="1"/>
  <c r="F98" i="131"/>
  <c r="F33" i="131" s="1"/>
  <c r="BN96" i="131"/>
  <c r="BJ34" i="131" s="1"/>
  <c r="BN94" i="131"/>
  <c r="BH34" i="131" s="1"/>
  <c r="BN94" i="136"/>
  <c r="BH34" i="136" s="1"/>
  <c r="BN93" i="145"/>
  <c r="BG34" i="145" s="1"/>
  <c r="BN89" i="145"/>
  <c r="BC34" i="145" s="1"/>
  <c r="BN85" i="145"/>
  <c r="AY34" i="145" s="1"/>
  <c r="B98" i="145"/>
  <c r="B33" i="145" s="1"/>
  <c r="BN87" i="145"/>
  <c r="BA34" i="145" s="1"/>
  <c r="BN86" i="145"/>
  <c r="AZ34" i="145" s="1"/>
  <c r="BN89" i="130"/>
  <c r="BC34" i="130" s="1"/>
  <c r="C98" i="130"/>
  <c r="C33" i="130" s="1"/>
  <c r="BN86" i="143"/>
  <c r="AZ34" i="143" s="1"/>
  <c r="BN94" i="143"/>
  <c r="BH34" i="143" s="1"/>
  <c r="BN90" i="134"/>
  <c r="BD34" i="134" s="1"/>
  <c r="BN86" i="134"/>
  <c r="AZ34" i="134" s="1"/>
  <c r="BK54" i="134"/>
  <c r="BG98" i="134"/>
  <c r="BG33" i="134" s="1"/>
  <c r="BN95" i="134"/>
  <c r="BI34" i="134" s="1"/>
  <c r="BN91" i="134"/>
  <c r="BE34" i="134" s="1"/>
  <c r="BI98" i="134"/>
  <c r="BI33" i="134" s="1"/>
  <c r="BN91" i="129"/>
  <c r="BE34" i="129" s="1"/>
  <c r="BN94" i="129"/>
  <c r="BH34" i="129" s="1"/>
  <c r="BN90" i="129"/>
  <c r="BD34" i="129" s="1"/>
  <c r="BN88" i="133"/>
  <c r="BB34" i="133" s="1"/>
  <c r="BN94" i="133"/>
  <c r="BH34" i="133" s="1"/>
  <c r="BN96" i="133"/>
  <c r="BJ34" i="133" s="1"/>
  <c r="BN90" i="133"/>
  <c r="BD34" i="133" s="1"/>
  <c r="BN96" i="128"/>
  <c r="BJ34" i="128" s="1"/>
  <c r="BJ54" i="137"/>
  <c r="BN91" i="137"/>
  <c r="BE34" i="137" s="1"/>
  <c r="BN89" i="137"/>
  <c r="BC34" i="137" s="1"/>
  <c r="BN93" i="142"/>
  <c r="BG34" i="142" s="1"/>
  <c r="BN86" i="131"/>
  <c r="AZ34" i="131" s="1"/>
  <c r="BN89" i="131"/>
  <c r="BC34" i="131" s="1"/>
  <c r="BN87" i="131"/>
  <c r="BA34" i="131" s="1"/>
  <c r="BN88" i="136"/>
  <c r="BB34" i="136" s="1"/>
  <c r="BE98" i="136"/>
  <c r="BE33" i="136" s="1"/>
  <c r="BN95" i="136"/>
  <c r="BI34" i="136" s="1"/>
  <c r="BN90" i="145"/>
  <c r="BD34" i="145" s="1"/>
  <c r="BN94" i="130"/>
  <c r="BH34" i="130" s="1"/>
  <c r="BN96" i="130"/>
  <c r="BJ34" i="130" s="1"/>
  <c r="BN93" i="130"/>
  <c r="BG34" i="130" s="1"/>
  <c r="BN90" i="143"/>
  <c r="BD34" i="143" s="1"/>
  <c r="C98" i="143"/>
  <c r="C33" i="143" s="1"/>
  <c r="BN87" i="143"/>
  <c r="BA34" i="143" s="1"/>
  <c r="BN89" i="143"/>
  <c r="BC34" i="143" s="1"/>
  <c r="BN93" i="143"/>
  <c r="BG34" i="143" s="1"/>
  <c r="BN92" i="143"/>
  <c r="BF34" i="143" s="1"/>
  <c r="BH98" i="134"/>
  <c r="BH33" i="134" s="1"/>
  <c r="BN89" i="134"/>
  <c r="BC34" i="134" s="1"/>
  <c r="B98" i="134"/>
  <c r="B33" i="134" s="1"/>
  <c r="BN85" i="134"/>
  <c r="AY34" i="134" s="1"/>
  <c r="BB98" i="134"/>
  <c r="BB33" i="134" s="1"/>
  <c r="BN97" i="134"/>
  <c r="BK34" i="134" s="1"/>
  <c r="BN95" i="129"/>
  <c r="BI34" i="129" s="1"/>
  <c r="BN85" i="129"/>
  <c r="AY34" i="129" s="1"/>
  <c r="B98" i="129"/>
  <c r="B33" i="129" s="1"/>
  <c r="BK54" i="146"/>
  <c r="C98" i="146"/>
  <c r="C33" i="146" s="1"/>
  <c r="BN97" i="146"/>
  <c r="BK34" i="146" s="1"/>
  <c r="BN91" i="146"/>
  <c r="BE34" i="146" s="1"/>
  <c r="BN91" i="133"/>
  <c r="BE34" i="133" s="1"/>
  <c r="BN93" i="133"/>
  <c r="BG34" i="133" s="1"/>
  <c r="BN85" i="133"/>
  <c r="AY34" i="133" s="1"/>
  <c r="B98" i="133"/>
  <c r="B33" i="133" s="1"/>
  <c r="BN90" i="128"/>
  <c r="BD34" i="128" s="1"/>
  <c r="C54" i="128"/>
  <c r="B98" i="128"/>
  <c r="B33" i="128" s="1"/>
  <c r="BN85" i="128"/>
  <c r="AY34" i="128" s="1"/>
  <c r="BN91" i="128"/>
  <c r="BE34" i="128" s="1"/>
  <c r="BN113" i="140"/>
  <c r="BN97" i="140"/>
  <c r="BK34" i="140" s="1"/>
  <c r="BN97" i="143"/>
  <c r="BK34" i="143" s="1"/>
  <c r="BH98" i="143"/>
  <c r="BH33" i="143" s="1"/>
  <c r="BH54" i="143" s="1"/>
  <c r="K54" i="125"/>
  <c r="D99" i="149"/>
  <c r="D34" i="149" s="1"/>
  <c r="D57" i="149" s="1"/>
  <c r="D59" i="149" s="1"/>
  <c r="D65" i="149" s="1"/>
  <c r="Q90" i="149"/>
  <c r="BK54" i="143"/>
  <c r="AH74" i="123"/>
  <c r="AD74" i="123"/>
  <c r="Z74" i="123"/>
  <c r="V74" i="123"/>
  <c r="R74" i="123"/>
  <c r="N74" i="123"/>
  <c r="AG74" i="123"/>
  <c r="AC74" i="123"/>
  <c r="Y74" i="123"/>
  <c r="U74" i="123"/>
  <c r="Q74" i="123"/>
  <c r="AE74" i="123"/>
  <c r="W74" i="123"/>
  <c r="O74" i="123"/>
  <c r="AF74" i="123"/>
  <c r="AB74" i="123"/>
  <c r="X74" i="123"/>
  <c r="T74" i="123"/>
  <c r="P74" i="123"/>
  <c r="AA74" i="123"/>
  <c r="S74" i="123"/>
  <c r="BN113" i="143"/>
  <c r="BK40" i="143"/>
  <c r="AH75" i="140"/>
  <c r="AH26" i="140" s="1"/>
  <c r="AH81" i="140"/>
  <c r="AH82" i="140" s="1"/>
  <c r="AH27" i="140" s="1"/>
  <c r="BI40" i="126"/>
  <c r="G83" i="149"/>
  <c r="Q104" i="149"/>
  <c r="BF54" i="126"/>
  <c r="F83" i="149"/>
  <c r="K83" i="149"/>
  <c r="L83" i="149"/>
  <c r="BN97" i="126"/>
  <c r="BK34" i="126" s="1"/>
  <c r="G99" i="114"/>
  <c r="G34" i="114" s="1"/>
  <c r="G57" i="114" s="1"/>
  <c r="G59" i="114" s="1"/>
  <c r="G65" i="114" s="1"/>
  <c r="I83" i="149"/>
  <c r="J83" i="149"/>
  <c r="D75" i="133"/>
  <c r="D26" i="133" s="1"/>
  <c r="D40" i="133" s="1"/>
  <c r="BJ40" i="126"/>
  <c r="BN113" i="126"/>
  <c r="C16" i="120"/>
  <c r="W75" i="136"/>
  <c r="W26" i="136" s="1"/>
  <c r="W40" i="136" s="1"/>
  <c r="H80" i="125"/>
  <c r="M73" i="125"/>
  <c r="D73" i="125"/>
  <c r="O74" i="125"/>
  <c r="O75" i="125" s="1"/>
  <c r="O26" i="125" s="1"/>
  <c r="H74" i="125"/>
  <c r="H75" i="125" s="1"/>
  <c r="H26" i="125" s="1"/>
  <c r="H40" i="125" s="1"/>
  <c r="G74" i="125"/>
  <c r="G81" i="125" s="1"/>
  <c r="G82" i="125" s="1"/>
  <c r="G27" i="125" s="1"/>
  <c r="L74" i="125"/>
  <c r="L81" i="125" s="1"/>
  <c r="L82" i="125" s="1"/>
  <c r="L27" i="125" s="1"/>
  <c r="I73" i="125"/>
  <c r="G73" i="125"/>
  <c r="E80" i="125"/>
  <c r="BA78" i="125"/>
  <c r="F80" i="125"/>
  <c r="K73" i="125"/>
  <c r="M74" i="125"/>
  <c r="M81" i="125" s="1"/>
  <c r="M82" i="125" s="1"/>
  <c r="M27" i="125" s="1"/>
  <c r="E74" i="125"/>
  <c r="E75" i="125" s="1"/>
  <c r="E26" i="125" s="1"/>
  <c r="E40" i="125" s="1"/>
  <c r="W74" i="125"/>
  <c r="W81" i="125" s="1"/>
  <c r="W82" i="125" s="1"/>
  <c r="W27" i="125" s="1"/>
  <c r="N74" i="125"/>
  <c r="N81" i="125" s="1"/>
  <c r="I74" i="125"/>
  <c r="I81" i="125" s="1"/>
  <c r="I82" i="125" s="1"/>
  <c r="I27" i="125" s="1"/>
  <c r="AF88" i="143"/>
  <c r="AF98" i="143" s="1"/>
  <c r="AF33" i="143" s="1"/>
  <c r="BN87" i="125"/>
  <c r="BA34" i="125" s="1"/>
  <c r="BN103" i="125"/>
  <c r="BO87" i="125" s="1"/>
  <c r="H75" i="133"/>
  <c r="H26" i="133" s="1"/>
  <c r="H40" i="133" s="1"/>
  <c r="L88" i="143"/>
  <c r="L98" i="143" s="1"/>
  <c r="L33" i="143" s="1"/>
  <c r="L54" i="143" s="1"/>
  <c r="F75" i="133"/>
  <c r="F26" i="133" s="1"/>
  <c r="F40" i="133" s="1"/>
  <c r="P81" i="136"/>
  <c r="P82" i="136" s="1"/>
  <c r="P27" i="136" s="1"/>
  <c r="AC88" i="143"/>
  <c r="AC98" i="143" s="1"/>
  <c r="AC33" i="143" s="1"/>
  <c r="AC54" i="143" s="1"/>
  <c r="AL104" i="143"/>
  <c r="AL114" i="143" s="1"/>
  <c r="AL40" i="143" s="1"/>
  <c r="V81" i="133"/>
  <c r="V82" i="133" s="1"/>
  <c r="V27" i="133" s="1"/>
  <c r="F88" i="143"/>
  <c r="F98" i="143" s="1"/>
  <c r="F33" i="143" s="1"/>
  <c r="F54" i="143" s="1"/>
  <c r="G104" i="143"/>
  <c r="G114" i="143" s="1"/>
  <c r="J81" i="133"/>
  <c r="J82" i="133" s="1"/>
  <c r="J27" i="133" s="1"/>
  <c r="AZ88" i="143"/>
  <c r="AZ98" i="143" s="1"/>
  <c r="AZ33" i="143" s="1"/>
  <c r="AZ54" i="143" s="1"/>
  <c r="AS104" i="143"/>
  <c r="AS114" i="143" s="1"/>
  <c r="AS40" i="143" s="1"/>
  <c r="AY104" i="143"/>
  <c r="AY114" i="143" s="1"/>
  <c r="AY40" i="143" s="1"/>
  <c r="S88" i="143"/>
  <c r="S98" i="143" s="1"/>
  <c r="S33" i="143" s="1"/>
  <c r="S54" i="143" s="1"/>
  <c r="I104" i="143"/>
  <c r="I114" i="143" s="1"/>
  <c r="X104" i="143"/>
  <c r="X114" i="143" s="1"/>
  <c r="L114" i="120"/>
  <c r="O81" i="133"/>
  <c r="O82" i="133" s="1"/>
  <c r="O27" i="133" s="1"/>
  <c r="K75" i="133"/>
  <c r="K26" i="133" s="1"/>
  <c r="K40" i="133" s="1"/>
  <c r="O75" i="136"/>
  <c r="O26" i="136" s="1"/>
  <c r="O40" i="136" s="1"/>
  <c r="D81" i="136"/>
  <c r="D82" i="136" s="1"/>
  <c r="D27" i="136" s="1"/>
  <c r="D28" i="136" s="1"/>
  <c r="E25" i="136" s="1"/>
  <c r="F98" i="120"/>
  <c r="F33" i="120" s="1"/>
  <c r="F54" i="120" s="1"/>
  <c r="BD40" i="128"/>
  <c r="BD54" i="130"/>
  <c r="R40" i="133"/>
  <c r="W75" i="133"/>
  <c r="W26" i="133" s="1"/>
  <c r="W40" i="133" s="1"/>
  <c r="L75" i="133"/>
  <c r="L26" i="133" s="1"/>
  <c r="L40" i="133" s="1"/>
  <c r="I81" i="136"/>
  <c r="I82" i="136" s="1"/>
  <c r="I27" i="136" s="1"/>
  <c r="G81" i="136"/>
  <c r="G82" i="136" s="1"/>
  <c r="G27" i="136" s="1"/>
  <c r="BI40" i="128"/>
  <c r="BH40" i="130"/>
  <c r="G81" i="133"/>
  <c r="G82" i="133" s="1"/>
  <c r="G27" i="133" s="1"/>
  <c r="M81" i="133"/>
  <c r="M82" i="133" s="1"/>
  <c r="M27" i="133" s="1"/>
  <c r="V90" i="137"/>
  <c r="V98" i="137" s="1"/>
  <c r="V33" i="137" s="1"/>
  <c r="V54" i="137" s="1"/>
  <c r="T75" i="133"/>
  <c r="T26" i="133" s="1"/>
  <c r="T40" i="133" s="1"/>
  <c r="BN87" i="120"/>
  <c r="N34" i="120" s="1"/>
  <c r="AO88" i="143"/>
  <c r="AO98" i="143" s="1"/>
  <c r="AO33" i="143" s="1"/>
  <c r="AO54" i="143" s="1"/>
  <c r="R88" i="143"/>
  <c r="R98" i="143" s="1"/>
  <c r="R33" i="143" s="1"/>
  <c r="R54" i="143" s="1"/>
  <c r="AE88" i="143"/>
  <c r="AE98" i="143" s="1"/>
  <c r="AE33" i="143" s="1"/>
  <c r="AE54" i="143" s="1"/>
  <c r="AR88" i="143"/>
  <c r="AR98" i="143" s="1"/>
  <c r="AR33" i="143" s="1"/>
  <c r="AR54" i="143" s="1"/>
  <c r="F104" i="143"/>
  <c r="F114" i="143" s="1"/>
  <c r="S104" i="143"/>
  <c r="S114" i="143" s="1"/>
  <c r="AJ104" i="143"/>
  <c r="AJ114" i="143" s="1"/>
  <c r="BF40" i="130"/>
  <c r="BH40" i="128"/>
  <c r="X75" i="133"/>
  <c r="X26" i="133" s="1"/>
  <c r="X40" i="133" s="1"/>
  <c r="U75" i="133"/>
  <c r="U26" i="133" s="1"/>
  <c r="U40" i="133" s="1"/>
  <c r="AK88" i="143"/>
  <c r="AK98" i="143" s="1"/>
  <c r="AK33" i="143" s="1"/>
  <c r="AK54" i="143" s="1"/>
  <c r="AL88" i="143"/>
  <c r="AL98" i="143" s="1"/>
  <c r="AL33" i="143" s="1"/>
  <c r="BA88" i="143"/>
  <c r="BA98" i="143" s="1"/>
  <c r="BA33" i="143" s="1"/>
  <c r="BA54" i="143" s="1"/>
  <c r="BB88" i="143"/>
  <c r="BB98" i="143" s="1"/>
  <c r="BB33" i="143" s="1"/>
  <c r="BB54" i="143" s="1"/>
  <c r="Z104" i="143"/>
  <c r="Z114" i="143" s="1"/>
  <c r="AM104" i="143"/>
  <c r="AM114" i="143" s="1"/>
  <c r="P75" i="133"/>
  <c r="P26" i="133" s="1"/>
  <c r="P40" i="133" s="1"/>
  <c r="P81" i="133"/>
  <c r="P82" i="133" s="1"/>
  <c r="P27" i="133" s="1"/>
  <c r="Y95" i="145"/>
  <c r="BC95" i="145"/>
  <c r="BC98" i="145" s="1"/>
  <c r="BC33" i="145" s="1"/>
  <c r="BC54" i="145" s="1"/>
  <c r="AS95" i="145"/>
  <c r="E81" i="133"/>
  <c r="E82" i="133" s="1"/>
  <c r="E27" i="133" s="1"/>
  <c r="E75" i="133"/>
  <c r="E26" i="133" s="1"/>
  <c r="E40" i="133" s="1"/>
  <c r="V81" i="136"/>
  <c r="V82" i="136" s="1"/>
  <c r="V27" i="136" s="1"/>
  <c r="BA111" i="145"/>
  <c r="BB40" i="128"/>
  <c r="N75" i="136"/>
  <c r="N26" i="136" s="1"/>
  <c r="N40" i="136" s="1"/>
  <c r="N81" i="136"/>
  <c r="N82" i="136" s="1"/>
  <c r="N27" i="136" s="1"/>
  <c r="E81" i="136"/>
  <c r="E82" i="136" s="1"/>
  <c r="E27" i="136" s="1"/>
  <c r="E75" i="136"/>
  <c r="E26" i="136" s="1"/>
  <c r="E40" i="136" s="1"/>
  <c r="BA71" i="129"/>
  <c r="G54" i="129"/>
  <c r="S75" i="133"/>
  <c r="S26" i="133" s="1"/>
  <c r="S81" i="133"/>
  <c r="S82" i="133" s="1"/>
  <c r="S27" i="133" s="1"/>
  <c r="N81" i="133"/>
  <c r="N82" i="133" s="1"/>
  <c r="N27" i="133" s="1"/>
  <c r="AZ80" i="134"/>
  <c r="AV40" i="134"/>
  <c r="F75" i="136"/>
  <c r="F26" i="136" s="1"/>
  <c r="F40" i="136" s="1"/>
  <c r="I88" i="143"/>
  <c r="I98" i="143" s="1"/>
  <c r="I33" i="143" s="1"/>
  <c r="AS88" i="143"/>
  <c r="AS98" i="143" s="1"/>
  <c r="AS33" i="143" s="1"/>
  <c r="AS54" i="143" s="1"/>
  <c r="V88" i="143"/>
  <c r="V98" i="143" s="1"/>
  <c r="V33" i="143" s="1"/>
  <c r="V54" i="143" s="1"/>
  <c r="Q104" i="143"/>
  <c r="Q114" i="143" s="1"/>
  <c r="AI88" i="143"/>
  <c r="AI98" i="143" s="1"/>
  <c r="AI33" i="143" s="1"/>
  <c r="AI54" i="143" s="1"/>
  <c r="P88" i="143"/>
  <c r="P98" i="143" s="1"/>
  <c r="P33" i="143" s="1"/>
  <c r="P54" i="143" s="1"/>
  <c r="AW88" i="143"/>
  <c r="AW98" i="143" s="1"/>
  <c r="AW33" i="143" s="1"/>
  <c r="AW54" i="143" s="1"/>
  <c r="E104" i="143"/>
  <c r="E114" i="143" s="1"/>
  <c r="J104" i="143"/>
  <c r="AP104" i="143"/>
  <c r="AP114" i="143" s="1"/>
  <c r="AP40" i="143" s="1"/>
  <c r="W104" i="143"/>
  <c r="W114" i="143" s="1"/>
  <c r="H104" i="143"/>
  <c r="H114" i="143" s="1"/>
  <c r="BE40" i="130"/>
  <c r="AH95" i="145"/>
  <c r="J81" i="136"/>
  <c r="J82" i="136" s="1"/>
  <c r="J27" i="136" s="1"/>
  <c r="J75" i="136"/>
  <c r="J26" i="136" s="1"/>
  <c r="J40" i="136" s="1"/>
  <c r="M106" i="137"/>
  <c r="M114" i="137" s="1"/>
  <c r="AU106" i="137"/>
  <c r="AU114" i="137" s="1"/>
  <c r="AU40" i="137" s="1"/>
  <c r="U90" i="137"/>
  <c r="U98" i="137" s="1"/>
  <c r="U33" i="137" s="1"/>
  <c r="U54" i="137" s="1"/>
  <c r="C15" i="139"/>
  <c r="AJ90" i="137"/>
  <c r="AJ98" i="137" s="1"/>
  <c r="AJ33" i="137" s="1"/>
  <c r="AJ54" i="137" s="1"/>
  <c r="AU40" i="134"/>
  <c r="M54" i="129"/>
  <c r="AV104" i="143"/>
  <c r="AV114" i="143" s="1"/>
  <c r="AF104" i="143"/>
  <c r="AF114" i="143" s="1"/>
  <c r="P104" i="143"/>
  <c r="P114" i="143" s="1"/>
  <c r="AU104" i="143"/>
  <c r="AU114" i="143" s="1"/>
  <c r="AE104" i="143"/>
  <c r="AE114" i="143" s="1"/>
  <c r="O104" i="143"/>
  <c r="O114" i="143" s="1"/>
  <c r="AX104" i="143"/>
  <c r="AX114" i="143" s="1"/>
  <c r="AH104" i="143"/>
  <c r="AH114" i="143" s="1"/>
  <c r="R104" i="143"/>
  <c r="R114" i="143" s="1"/>
  <c r="AO104" i="143"/>
  <c r="AO114" i="143" s="1"/>
  <c r="AK104" i="143"/>
  <c r="AK114" i="143" s="1"/>
  <c r="AC104" i="143"/>
  <c r="AC114" i="143" s="1"/>
  <c r="AT88" i="143"/>
  <c r="AT98" i="143" s="1"/>
  <c r="AT33" i="143" s="1"/>
  <c r="AT54" i="143" s="1"/>
  <c r="AN88" i="143"/>
  <c r="AN98" i="143" s="1"/>
  <c r="AN33" i="143" s="1"/>
  <c r="AN54" i="143" s="1"/>
  <c r="X88" i="143"/>
  <c r="X98" i="143" s="1"/>
  <c r="X33" i="143" s="1"/>
  <c r="X54" i="143" s="1"/>
  <c r="H88" i="143"/>
  <c r="H98" i="143" s="1"/>
  <c r="H33" i="143" s="1"/>
  <c r="H54" i="143" s="1"/>
  <c r="AQ88" i="143"/>
  <c r="AQ98" i="143" s="1"/>
  <c r="AQ33" i="143" s="1"/>
  <c r="AQ54" i="143" s="1"/>
  <c r="AA88" i="143"/>
  <c r="AA98" i="143" s="1"/>
  <c r="AA33" i="143" s="1"/>
  <c r="AA54" i="143" s="1"/>
  <c r="K88" i="143"/>
  <c r="K98" i="143" s="1"/>
  <c r="K33" i="143" s="1"/>
  <c r="K54" i="143" s="1"/>
  <c r="AU88" i="143"/>
  <c r="AU98" i="143" s="1"/>
  <c r="AU33" i="143" s="1"/>
  <c r="AU54" i="143" s="1"/>
  <c r="AD88" i="143"/>
  <c r="AD98" i="143" s="1"/>
  <c r="AD33" i="143" s="1"/>
  <c r="AD54" i="143" s="1"/>
  <c r="N88" i="143"/>
  <c r="N98" i="143" s="1"/>
  <c r="N33" i="143" s="1"/>
  <c r="N54" i="143" s="1"/>
  <c r="AG88" i="143"/>
  <c r="AG98" i="143" s="1"/>
  <c r="AG33" i="143" s="1"/>
  <c r="AG54" i="143" s="1"/>
  <c r="M88" i="143"/>
  <c r="M98" i="143" s="1"/>
  <c r="M33" i="143" s="1"/>
  <c r="E88" i="143"/>
  <c r="E98" i="143" s="1"/>
  <c r="E33" i="143" s="1"/>
  <c r="E71" i="143"/>
  <c r="AB73" i="143" s="1"/>
  <c r="AR104" i="143"/>
  <c r="AR114" i="143" s="1"/>
  <c r="AB104" i="143"/>
  <c r="AB114" i="143" s="1"/>
  <c r="L104" i="143"/>
  <c r="L114" i="143" s="1"/>
  <c r="AQ104" i="143"/>
  <c r="AQ114" i="143" s="1"/>
  <c r="AQ40" i="143" s="1"/>
  <c r="AA104" i="143"/>
  <c r="AA114" i="143" s="1"/>
  <c r="K104" i="143"/>
  <c r="K114" i="143" s="1"/>
  <c r="AT104" i="143"/>
  <c r="AT114" i="143" s="1"/>
  <c r="AD104" i="143"/>
  <c r="AD114" i="143" s="1"/>
  <c r="N104" i="143"/>
  <c r="N114" i="143" s="1"/>
  <c r="Y104" i="143"/>
  <c r="Y114" i="143" s="1"/>
  <c r="U104" i="143"/>
  <c r="U114" i="143" s="1"/>
  <c r="M104" i="143"/>
  <c r="M114" i="143" s="1"/>
  <c r="AW104" i="143"/>
  <c r="AW114" i="143" s="1"/>
  <c r="AJ88" i="143"/>
  <c r="AJ98" i="143" s="1"/>
  <c r="AJ33" i="143" s="1"/>
  <c r="AJ54" i="143" s="1"/>
  <c r="T88" i="143"/>
  <c r="T98" i="143" s="1"/>
  <c r="T33" i="143" s="1"/>
  <c r="T54" i="143" s="1"/>
  <c r="AG104" i="143"/>
  <c r="AG114" i="143" s="1"/>
  <c r="AM88" i="143"/>
  <c r="AM98" i="143" s="1"/>
  <c r="AM33" i="143" s="1"/>
  <c r="AM54" i="143" s="1"/>
  <c r="W88" i="143"/>
  <c r="W98" i="143" s="1"/>
  <c r="W33" i="143" s="1"/>
  <c r="W54" i="143" s="1"/>
  <c r="G88" i="143"/>
  <c r="G98" i="143" s="1"/>
  <c r="G33" i="143" s="1"/>
  <c r="AP88" i="143"/>
  <c r="AP98" i="143" s="1"/>
  <c r="AP33" i="143" s="1"/>
  <c r="AP54" i="143" s="1"/>
  <c r="Z88" i="143"/>
  <c r="Z98" i="143" s="1"/>
  <c r="Z33" i="143" s="1"/>
  <c r="Z54" i="143" s="1"/>
  <c r="J88" i="143"/>
  <c r="J98" i="143" s="1"/>
  <c r="J33" i="143" s="1"/>
  <c r="J54" i="143" s="1"/>
  <c r="Q88" i="143"/>
  <c r="Q98" i="143" s="1"/>
  <c r="Q33" i="143" s="1"/>
  <c r="Q54" i="143" s="1"/>
  <c r="E78" i="143"/>
  <c r="Y88" i="143"/>
  <c r="Y98" i="143" s="1"/>
  <c r="Y33" i="143" s="1"/>
  <c r="Y54" i="143" s="1"/>
  <c r="BB20" i="143"/>
  <c r="BN20" i="143" s="1"/>
  <c r="Q81" i="136"/>
  <c r="Q82" i="136" s="1"/>
  <c r="Q27" i="136" s="1"/>
  <c r="L75" i="136"/>
  <c r="L26" i="136" s="1"/>
  <c r="L40" i="136" s="1"/>
  <c r="U88" i="143"/>
  <c r="U98" i="143" s="1"/>
  <c r="U33" i="143" s="1"/>
  <c r="AY88" i="143"/>
  <c r="AY98" i="143" s="1"/>
  <c r="AY33" i="143" s="1"/>
  <c r="AY54" i="143" s="1"/>
  <c r="AH88" i="143"/>
  <c r="AH98" i="143" s="1"/>
  <c r="AH33" i="143" s="1"/>
  <c r="AH54" i="143" s="1"/>
  <c r="O88" i="143"/>
  <c r="O98" i="143" s="1"/>
  <c r="O33" i="143" s="1"/>
  <c r="O54" i="143" s="1"/>
  <c r="AV88" i="143"/>
  <c r="AV98" i="143" s="1"/>
  <c r="AV33" i="143" s="1"/>
  <c r="AV54" i="143" s="1"/>
  <c r="AB88" i="143"/>
  <c r="AB98" i="143" s="1"/>
  <c r="AB33" i="143" s="1"/>
  <c r="AB54" i="143" s="1"/>
  <c r="AX88" i="143"/>
  <c r="AX98" i="143" s="1"/>
  <c r="AX33" i="143" s="1"/>
  <c r="AX54" i="143" s="1"/>
  <c r="BA104" i="143"/>
  <c r="BA114" i="143" s="1"/>
  <c r="V104" i="143"/>
  <c r="V114" i="143" s="1"/>
  <c r="BB104" i="143"/>
  <c r="BB114" i="143" s="1"/>
  <c r="AI104" i="143"/>
  <c r="AI114" i="143" s="1"/>
  <c r="AI40" i="143" s="1"/>
  <c r="T104" i="143"/>
  <c r="T114" i="143" s="1"/>
  <c r="AZ104" i="143"/>
  <c r="AZ114" i="143" s="1"/>
  <c r="BE40" i="146"/>
  <c r="Q106" i="137"/>
  <c r="Q114" i="137" s="1"/>
  <c r="N95" i="145"/>
  <c r="G98" i="120"/>
  <c r="G33" i="120" s="1"/>
  <c r="G54" i="120" s="1"/>
  <c r="BO87" i="120"/>
  <c r="AT40" i="134"/>
  <c r="I73" i="120"/>
  <c r="BI54" i="128"/>
  <c r="L84" i="149"/>
  <c r="L85" i="149" s="1"/>
  <c r="L28" i="149" s="1"/>
  <c r="BH54" i="128"/>
  <c r="Q75" i="133"/>
  <c r="Q26" i="133" s="1"/>
  <c r="Q40" i="133" s="1"/>
  <c r="AX40" i="134"/>
  <c r="AD40" i="134"/>
  <c r="AN114" i="143"/>
  <c r="J84" i="149"/>
  <c r="J85" i="149" s="1"/>
  <c r="J28" i="149" s="1"/>
  <c r="AR106" i="137"/>
  <c r="AR114" i="137" s="1"/>
  <c r="AR40" i="137" s="1"/>
  <c r="AX106" i="137"/>
  <c r="AX114" i="137" s="1"/>
  <c r="G90" i="137"/>
  <c r="G98" i="137" s="1"/>
  <c r="G33" i="137" s="1"/>
  <c r="G71" i="137"/>
  <c r="AR73" i="137" s="1"/>
  <c r="AK106" i="137"/>
  <c r="AK114" i="137" s="1"/>
  <c r="AL90" i="137"/>
  <c r="AL98" i="137" s="1"/>
  <c r="AL33" i="137" s="1"/>
  <c r="AL54" i="137" s="1"/>
  <c r="O95" i="145"/>
  <c r="AG95" i="145"/>
  <c r="Q95" i="145"/>
  <c r="AI111" i="145"/>
  <c r="AD95" i="145"/>
  <c r="P95" i="145"/>
  <c r="Z111" i="145"/>
  <c r="C16" i="130"/>
  <c r="BH40" i="143"/>
  <c r="D81" i="125"/>
  <c r="D82" i="125" s="1"/>
  <c r="D27" i="125" s="1"/>
  <c r="BO106" i="137"/>
  <c r="R106" i="137"/>
  <c r="R114" i="137" s="1"/>
  <c r="AT90" i="137"/>
  <c r="AT98" i="137" s="1"/>
  <c r="AT33" i="137" s="1"/>
  <c r="AT54" i="137" s="1"/>
  <c r="AZ106" i="137"/>
  <c r="AZ114" i="137" s="1"/>
  <c r="AZ40" i="137" s="1"/>
  <c r="AV90" i="137"/>
  <c r="AV98" i="137" s="1"/>
  <c r="AV33" i="137" s="1"/>
  <c r="AV54" i="137" s="1"/>
  <c r="AQ90" i="137"/>
  <c r="AQ98" i="137" s="1"/>
  <c r="AQ33" i="137" s="1"/>
  <c r="AQ54" i="137" s="1"/>
  <c r="AP106" i="137"/>
  <c r="AP114" i="137" s="1"/>
  <c r="AP40" i="137" s="1"/>
  <c r="AD111" i="145"/>
  <c r="AK95" i="145"/>
  <c r="AE95" i="145"/>
  <c r="P111" i="145"/>
  <c r="AT111" i="145"/>
  <c r="N111" i="145"/>
  <c r="BI20" i="145"/>
  <c r="BI71" i="145" s="1"/>
  <c r="K75" i="125"/>
  <c r="K26" i="125" s="1"/>
  <c r="K40" i="125" s="1"/>
  <c r="BA90" i="137"/>
  <c r="BA98" i="137" s="1"/>
  <c r="BA33" i="137" s="1"/>
  <c r="BA54" i="137" s="1"/>
  <c r="S106" i="137"/>
  <c r="S114" i="137" s="1"/>
  <c r="AD106" i="137"/>
  <c r="AD114" i="137" s="1"/>
  <c r="AT106" i="137"/>
  <c r="AT114" i="137" s="1"/>
  <c r="AT40" i="137" s="1"/>
  <c r="R90" i="137"/>
  <c r="R98" i="137" s="1"/>
  <c r="R33" i="137" s="1"/>
  <c r="AC90" i="137"/>
  <c r="AC98" i="137" s="1"/>
  <c r="AC33" i="137" s="1"/>
  <c r="AC54" i="137" s="1"/>
  <c r="AA111" i="145"/>
  <c r="AC111" i="145"/>
  <c r="BF95" i="145"/>
  <c r="BF98" i="145" s="1"/>
  <c r="BF33" i="145" s="1"/>
  <c r="BF54" i="145" s="1"/>
  <c r="AN111" i="145"/>
  <c r="AH111" i="145"/>
  <c r="C43" i="149"/>
  <c r="BH54" i="130"/>
  <c r="BF54" i="130"/>
  <c r="AO40" i="134"/>
  <c r="F78" i="149"/>
  <c r="F27" i="149" s="1"/>
  <c r="BB20" i="122"/>
  <c r="BB71" i="122" s="1"/>
  <c r="BN74" i="133"/>
  <c r="I75" i="133"/>
  <c r="I26" i="133" s="1"/>
  <c r="I40" i="133" s="1"/>
  <c r="I81" i="133"/>
  <c r="I82" i="133" s="1"/>
  <c r="I27" i="133" s="1"/>
  <c r="M75" i="136"/>
  <c r="M26" i="136" s="1"/>
  <c r="M40" i="136" s="1"/>
  <c r="M81" i="136"/>
  <c r="M82" i="136" s="1"/>
  <c r="M27" i="136" s="1"/>
  <c r="AJ111" i="145"/>
  <c r="BC111" i="145"/>
  <c r="BC114" i="145" s="1"/>
  <c r="AS111" i="145"/>
  <c r="AO95" i="145"/>
  <c r="S95" i="145"/>
  <c r="AL95" i="145"/>
  <c r="L71" i="145"/>
  <c r="AF74" i="145" s="1"/>
  <c r="AF75" i="145" s="1"/>
  <c r="AF26" i="145" s="1"/>
  <c r="V111" i="145"/>
  <c r="W111" i="145"/>
  <c r="BD95" i="145"/>
  <c r="BD98" i="145" s="1"/>
  <c r="BD33" i="145" s="1"/>
  <c r="BD54" i="145" s="1"/>
  <c r="AV95" i="145"/>
  <c r="BH111" i="145"/>
  <c r="BH114" i="145" s="1"/>
  <c r="Q111" i="145"/>
  <c r="BE111" i="145"/>
  <c r="BE114" i="145" s="1"/>
  <c r="AY95" i="145"/>
  <c r="AQ95" i="145"/>
  <c r="AF111" i="145"/>
  <c r="BI95" i="145"/>
  <c r="BI98" i="145" s="1"/>
  <c r="BI33" i="145" s="1"/>
  <c r="BI54" i="145" s="1"/>
  <c r="AJ95" i="145"/>
  <c r="AE111" i="145"/>
  <c r="AM95" i="145"/>
  <c r="R111" i="145"/>
  <c r="AV111" i="145"/>
  <c r="BH95" i="145"/>
  <c r="BH98" i="145" s="1"/>
  <c r="BH33" i="145" s="1"/>
  <c r="BB95" i="145"/>
  <c r="BA95" i="145"/>
  <c r="AZ111" i="145"/>
  <c r="AG111" i="145"/>
  <c r="Y111" i="145"/>
  <c r="BE95" i="145"/>
  <c r="BE98" i="145" s="1"/>
  <c r="BE33" i="145" s="1"/>
  <c r="BE54" i="145" s="1"/>
  <c r="AN95" i="145"/>
  <c r="BG95" i="145"/>
  <c r="BG98" i="145" s="1"/>
  <c r="BG33" i="145" s="1"/>
  <c r="BG54" i="145" s="1"/>
  <c r="T95" i="145"/>
  <c r="AW111" i="145"/>
  <c r="BF111" i="145"/>
  <c r="BF114" i="145" s="1"/>
  <c r="BF40" i="145" s="1"/>
  <c r="AC95" i="145"/>
  <c r="W95" i="145"/>
  <c r="Z95" i="145"/>
  <c r="AQ111" i="145"/>
  <c r="AY111" i="145"/>
  <c r="U95" i="145"/>
  <c r="R95" i="145"/>
  <c r="AU95" i="145"/>
  <c r="AK111" i="145"/>
  <c r="L95" i="145"/>
  <c r="AU111" i="145"/>
  <c r="AT95" i="145"/>
  <c r="BG111" i="145"/>
  <c r="BG114" i="145" s="1"/>
  <c r="L78" i="145"/>
  <c r="BI111" i="145"/>
  <c r="BI114" i="145" s="1"/>
  <c r="BI40" i="145" s="1"/>
  <c r="M95" i="145"/>
  <c r="AB111" i="145"/>
  <c r="AI95" i="145"/>
  <c r="AA95" i="145"/>
  <c r="AP95" i="145"/>
  <c r="L111" i="145"/>
  <c r="M111" i="145"/>
  <c r="AR95" i="145"/>
  <c r="AM111" i="145"/>
  <c r="AZ95" i="145"/>
  <c r="AW95" i="145"/>
  <c r="X111" i="145"/>
  <c r="AB95" i="145"/>
  <c r="U111" i="145"/>
  <c r="BB111" i="145"/>
  <c r="K75" i="136"/>
  <c r="K26" i="136" s="1"/>
  <c r="K40" i="136" s="1"/>
  <c r="K81" i="136"/>
  <c r="K82" i="136" s="1"/>
  <c r="K27" i="136" s="1"/>
  <c r="O40" i="133"/>
  <c r="D43" i="149"/>
  <c r="AO111" i="145"/>
  <c r="AX111" i="145"/>
  <c r="AF95" i="145"/>
  <c r="BD111" i="145"/>
  <c r="BD114" i="145" s="1"/>
  <c r="AL111" i="145"/>
  <c r="X95" i="145"/>
  <c r="S111" i="145"/>
  <c r="V95" i="145"/>
  <c r="BO111" i="145"/>
  <c r="AR111" i="145"/>
  <c r="AX95" i="145"/>
  <c r="O111" i="145"/>
  <c r="T111" i="145"/>
  <c r="E98" i="120"/>
  <c r="E33" i="120" s="1"/>
  <c r="E54" i="120" s="1"/>
  <c r="D40" i="125"/>
  <c r="BH80" i="136"/>
  <c r="BG80" i="136"/>
  <c r="BJ80" i="136"/>
  <c r="BB80" i="136"/>
  <c r="BI80" i="136"/>
  <c r="BK80" i="136"/>
  <c r="BC80" i="136"/>
  <c r="BE80" i="136"/>
  <c r="BF80" i="136"/>
  <c r="BG40" i="130"/>
  <c r="BA80" i="136"/>
  <c r="BF40" i="146"/>
  <c r="AV73" i="120"/>
  <c r="BJ54" i="128"/>
  <c r="BL80" i="136"/>
  <c r="BC40" i="128"/>
  <c r="AS106" i="137"/>
  <c r="AS114" i="137" s="1"/>
  <c r="J106" i="137"/>
  <c r="J114" i="137" s="1"/>
  <c r="AJ106" i="137"/>
  <c r="AJ114" i="137" s="1"/>
  <c r="BD90" i="137"/>
  <c r="BD98" i="137" s="1"/>
  <c r="BD33" i="137" s="1"/>
  <c r="BD54" i="137" s="1"/>
  <c r="AE90" i="137"/>
  <c r="AE98" i="137" s="1"/>
  <c r="AE33" i="137" s="1"/>
  <c r="K90" i="137"/>
  <c r="K98" i="137" s="1"/>
  <c r="K33" i="137" s="1"/>
  <c r="K54" i="137" s="1"/>
  <c r="AE106" i="137"/>
  <c r="AE114" i="137" s="1"/>
  <c r="AH106" i="137"/>
  <c r="AH114" i="137" s="1"/>
  <c r="T106" i="137"/>
  <c r="T114" i="137" s="1"/>
  <c r="AB90" i="137"/>
  <c r="AB98" i="137" s="1"/>
  <c r="AB33" i="137" s="1"/>
  <c r="AB54" i="137" s="1"/>
  <c r="AI90" i="137"/>
  <c r="AI98" i="137" s="1"/>
  <c r="AI33" i="137" s="1"/>
  <c r="AI54" i="137" s="1"/>
  <c r="W106" i="137"/>
  <c r="W114" i="137" s="1"/>
  <c r="Z106" i="137"/>
  <c r="Z114" i="137" s="1"/>
  <c r="L106" i="137"/>
  <c r="L114" i="137" s="1"/>
  <c r="T90" i="137"/>
  <c r="T98" i="137" s="1"/>
  <c r="T33" i="137" s="1"/>
  <c r="T54" i="137" s="1"/>
  <c r="AA90" i="137"/>
  <c r="AA98" i="137" s="1"/>
  <c r="AA33" i="137" s="1"/>
  <c r="AA54" i="137" s="1"/>
  <c r="U106" i="137"/>
  <c r="U114" i="137" s="1"/>
  <c r="AZ90" i="137"/>
  <c r="AZ98" i="137" s="1"/>
  <c r="AZ33" i="137" s="1"/>
  <c r="AZ54" i="137" s="1"/>
  <c r="AI106" i="137"/>
  <c r="AI114" i="137" s="1"/>
  <c r="AI40" i="137" s="1"/>
  <c r="AB106" i="137"/>
  <c r="AB114" i="137" s="1"/>
  <c r="AY90" i="137"/>
  <c r="AY98" i="137" s="1"/>
  <c r="AY33" i="137" s="1"/>
  <c r="AX90" i="137"/>
  <c r="AX98" i="137" s="1"/>
  <c r="AX33" i="137" s="1"/>
  <c r="J90" i="137"/>
  <c r="J98" i="137" s="1"/>
  <c r="J33" i="137" s="1"/>
  <c r="J54" i="137" s="1"/>
  <c r="AW106" i="137"/>
  <c r="AW114" i="137" s="1"/>
  <c r="Q90" i="137"/>
  <c r="Q98" i="137" s="1"/>
  <c r="Q33" i="137" s="1"/>
  <c r="Q54" i="137" s="1"/>
  <c r="M90" i="137"/>
  <c r="M98" i="137" s="1"/>
  <c r="M33" i="137" s="1"/>
  <c r="AQ106" i="137"/>
  <c r="AQ114" i="137" s="1"/>
  <c r="AC106" i="137"/>
  <c r="AC114" i="137" s="1"/>
  <c r="AF106" i="137"/>
  <c r="AF114" i="137" s="1"/>
  <c r="BB90" i="137"/>
  <c r="BB98" i="137" s="1"/>
  <c r="BB33" i="137" s="1"/>
  <c r="BB54" i="137" s="1"/>
  <c r="AN90" i="137"/>
  <c r="AN98" i="137" s="1"/>
  <c r="AN33" i="137" s="1"/>
  <c r="AN54" i="137" s="1"/>
  <c r="G78" i="137"/>
  <c r="AZ80" i="137" s="1"/>
  <c r="Y90" i="137"/>
  <c r="Y98" i="137" s="1"/>
  <c r="Y33" i="137" s="1"/>
  <c r="Y54" i="137" s="1"/>
  <c r="G106" i="137"/>
  <c r="G114" i="137" s="1"/>
  <c r="AV106" i="137"/>
  <c r="AV114" i="137" s="1"/>
  <c r="AP90" i="137"/>
  <c r="AP98" i="137" s="1"/>
  <c r="AP33" i="137" s="1"/>
  <c r="BC90" i="137"/>
  <c r="BC98" i="137" s="1"/>
  <c r="BC33" i="137" s="1"/>
  <c r="BC54" i="137" s="1"/>
  <c r="AO90" i="137"/>
  <c r="AO98" i="137" s="1"/>
  <c r="AO33" i="137" s="1"/>
  <c r="AO54" i="137" s="1"/>
  <c r="BA106" i="137"/>
  <c r="BA114" i="137" s="1"/>
  <c r="AN106" i="137"/>
  <c r="AN114" i="137" s="1"/>
  <c r="AH90" i="137"/>
  <c r="AH98" i="137" s="1"/>
  <c r="AH33" i="137" s="1"/>
  <c r="AH54" i="137" s="1"/>
  <c r="AU90" i="137"/>
  <c r="AU98" i="137" s="1"/>
  <c r="AU33" i="137" s="1"/>
  <c r="AU54" i="137" s="1"/>
  <c r="AG90" i="137"/>
  <c r="AG98" i="137" s="1"/>
  <c r="AG33" i="137" s="1"/>
  <c r="BD106" i="137"/>
  <c r="BD114" i="137" s="1"/>
  <c r="BD40" i="137" s="1"/>
  <c r="L90" i="137"/>
  <c r="L98" i="137" s="1"/>
  <c r="L33" i="137" s="1"/>
  <c r="AO106" i="137"/>
  <c r="AO114" i="137" s="1"/>
  <c r="Z90" i="137"/>
  <c r="Z98" i="137" s="1"/>
  <c r="Z33" i="137" s="1"/>
  <c r="Z54" i="137" s="1"/>
  <c r="I90" i="137"/>
  <c r="I98" i="137" s="1"/>
  <c r="I33" i="137" s="1"/>
  <c r="I54" i="137" s="1"/>
  <c r="P90" i="137"/>
  <c r="P98" i="137" s="1"/>
  <c r="P33" i="137" s="1"/>
  <c r="AM106" i="137"/>
  <c r="AM114" i="137" s="1"/>
  <c r="X106" i="137"/>
  <c r="X114" i="137" s="1"/>
  <c r="Y106" i="137"/>
  <c r="Y114" i="137" s="1"/>
  <c r="R81" i="136"/>
  <c r="R82" i="136" s="1"/>
  <c r="R27" i="136" s="1"/>
  <c r="AM90" i="137"/>
  <c r="AM98" i="137" s="1"/>
  <c r="AM33" i="137" s="1"/>
  <c r="AM54" i="137" s="1"/>
  <c r="AL106" i="137"/>
  <c r="AL114" i="137" s="1"/>
  <c r="W90" i="137"/>
  <c r="W98" i="137" s="1"/>
  <c r="W33" i="137" s="1"/>
  <c r="W54" i="137" s="1"/>
  <c r="AW90" i="137"/>
  <c r="AW98" i="137" s="1"/>
  <c r="AW33" i="137" s="1"/>
  <c r="AW54" i="137" s="1"/>
  <c r="O106" i="137"/>
  <c r="O114" i="137" s="1"/>
  <c r="AR90" i="137"/>
  <c r="AR98" i="137" s="1"/>
  <c r="AR33" i="137" s="1"/>
  <c r="I106" i="137"/>
  <c r="I114" i="137" s="1"/>
  <c r="AK90" i="137"/>
  <c r="AK98" i="137" s="1"/>
  <c r="AK33" i="137" s="1"/>
  <c r="AK54" i="137" s="1"/>
  <c r="N106" i="137"/>
  <c r="N114" i="137" s="1"/>
  <c r="AY106" i="137"/>
  <c r="AY114" i="137" s="1"/>
  <c r="H90" i="137"/>
  <c r="H98" i="137" s="1"/>
  <c r="H33" i="137" s="1"/>
  <c r="H54" i="137" s="1"/>
  <c r="V106" i="137"/>
  <c r="V114" i="137" s="1"/>
  <c r="K106" i="137"/>
  <c r="K114" i="137" s="1"/>
  <c r="AN40" i="134"/>
  <c r="AA40" i="134"/>
  <c r="G54" i="134"/>
  <c r="S81" i="136"/>
  <c r="S82" i="136" s="1"/>
  <c r="S27" i="136" s="1"/>
  <c r="S75" i="136"/>
  <c r="S26" i="136" s="1"/>
  <c r="S40" i="136" s="1"/>
  <c r="BO87" i="136"/>
  <c r="BN114" i="136"/>
  <c r="BE40" i="131"/>
  <c r="X81" i="136"/>
  <c r="X82" i="136" s="1"/>
  <c r="X27" i="136" s="1"/>
  <c r="BH54" i="146"/>
  <c r="BF54" i="146"/>
  <c r="AD90" i="137"/>
  <c r="AD98" i="137" s="1"/>
  <c r="AD33" i="137" s="1"/>
  <c r="S90" i="137"/>
  <c r="S98" i="137" s="1"/>
  <c r="S33" i="137" s="1"/>
  <c r="AF90" i="137"/>
  <c r="AF98" i="137" s="1"/>
  <c r="AF33" i="137" s="1"/>
  <c r="AF54" i="137" s="1"/>
  <c r="AS90" i="137"/>
  <c r="AS98" i="137" s="1"/>
  <c r="AS33" i="137" s="1"/>
  <c r="BC106" i="137"/>
  <c r="BC114" i="137" s="1"/>
  <c r="N90" i="137"/>
  <c r="N98" i="137" s="1"/>
  <c r="N33" i="137" s="1"/>
  <c r="N54" i="137" s="1"/>
  <c r="AG106" i="137"/>
  <c r="AG114" i="137" s="1"/>
  <c r="O90" i="137"/>
  <c r="O98" i="137" s="1"/>
  <c r="O33" i="137" s="1"/>
  <c r="H106" i="137"/>
  <c r="H114" i="137" s="1"/>
  <c r="BD20" i="137"/>
  <c r="BN20" i="137" s="1"/>
  <c r="X90" i="137"/>
  <c r="X98" i="137" s="1"/>
  <c r="X33" i="137" s="1"/>
  <c r="X54" i="137" s="1"/>
  <c r="BB106" i="137"/>
  <c r="BB114" i="137" s="1"/>
  <c r="AA106" i="137"/>
  <c r="AA114" i="137" s="1"/>
  <c r="Z40" i="133"/>
  <c r="E71" i="122"/>
  <c r="W73" i="122" s="1"/>
  <c r="E78" i="122"/>
  <c r="P80" i="122" s="1"/>
  <c r="L73" i="129"/>
  <c r="G73" i="129"/>
  <c r="J73" i="129"/>
  <c r="S74" i="129"/>
  <c r="U74" i="129"/>
  <c r="T74" i="129"/>
  <c r="X74" i="129"/>
  <c r="V74" i="129"/>
  <c r="H73" i="129"/>
  <c r="E73" i="129"/>
  <c r="O74" i="129"/>
  <c r="P74" i="129"/>
  <c r="N74" i="129"/>
  <c r="R74" i="129"/>
  <c r="Q74" i="129"/>
  <c r="M73" i="129"/>
  <c r="I73" i="129"/>
  <c r="G74" i="129"/>
  <c r="D74" i="129"/>
  <c r="F74" i="129"/>
  <c r="K73" i="129"/>
  <c r="H74" i="129"/>
  <c r="D73" i="129"/>
  <c r="I74" i="129"/>
  <c r="J74" i="129"/>
  <c r="M74" i="129"/>
  <c r="W74" i="129"/>
  <c r="E74" i="129"/>
  <c r="F73" i="129"/>
  <c r="K74" i="129"/>
  <c r="L74" i="129"/>
  <c r="I80" i="129"/>
  <c r="E80" i="129"/>
  <c r="K80" i="129"/>
  <c r="D80" i="129"/>
  <c r="L80" i="129"/>
  <c r="M80" i="129"/>
  <c r="J80" i="129"/>
  <c r="H80" i="129"/>
  <c r="G80" i="129"/>
  <c r="F80" i="129"/>
  <c r="BE113" i="125"/>
  <c r="BE114" i="125" s="1"/>
  <c r="AW113" i="125"/>
  <c r="AW114" i="125" s="1"/>
  <c r="AG113" i="125"/>
  <c r="AG114" i="125" s="1"/>
  <c r="AV113" i="125"/>
  <c r="AV114" i="125" s="1"/>
  <c r="AF113" i="125"/>
  <c r="AF114" i="125" s="1"/>
  <c r="P113" i="125"/>
  <c r="P114" i="125" s="1"/>
  <c r="AX113" i="125"/>
  <c r="AX114" i="125" s="1"/>
  <c r="AH113" i="125"/>
  <c r="AH114" i="125" s="1"/>
  <c r="R113" i="125"/>
  <c r="R114" i="125" s="1"/>
  <c r="Y113" i="125"/>
  <c r="Y114" i="125" s="1"/>
  <c r="AE113" i="125"/>
  <c r="AE114" i="125" s="1"/>
  <c r="AQ113" i="125"/>
  <c r="AQ114" i="125" s="1"/>
  <c r="AM113" i="125"/>
  <c r="AM114" i="125" s="1"/>
  <c r="BD97" i="125"/>
  <c r="BD98" i="125" s="1"/>
  <c r="BD33" i="125" s="1"/>
  <c r="AN97" i="125"/>
  <c r="AN98" i="125" s="1"/>
  <c r="AN33" i="125" s="1"/>
  <c r="X97" i="125"/>
  <c r="X98" i="125" s="1"/>
  <c r="X33" i="125" s="1"/>
  <c r="BB97" i="125"/>
  <c r="BB98" i="125" s="1"/>
  <c r="BB33" i="125" s="1"/>
  <c r="AG97" i="125"/>
  <c r="AG98" i="125" s="1"/>
  <c r="AG33" i="125" s="1"/>
  <c r="BK97" i="125"/>
  <c r="BK98" i="125" s="1"/>
  <c r="BK33" i="125" s="1"/>
  <c r="AP97" i="125"/>
  <c r="AP98" i="125" s="1"/>
  <c r="AP33" i="125" s="1"/>
  <c r="U97" i="125"/>
  <c r="U98" i="125" s="1"/>
  <c r="U33" i="125" s="1"/>
  <c r="AY97" i="125"/>
  <c r="AY98" i="125" s="1"/>
  <c r="AY33" i="125" s="1"/>
  <c r="AD97" i="125"/>
  <c r="AD98" i="125" s="1"/>
  <c r="AD33" i="125" s="1"/>
  <c r="BI97" i="125"/>
  <c r="BI98" i="125" s="1"/>
  <c r="BI33" i="125" s="1"/>
  <c r="AM97" i="125"/>
  <c r="AM98" i="125" s="1"/>
  <c r="AM33" i="125" s="1"/>
  <c r="R97" i="125"/>
  <c r="R98" i="125" s="1"/>
  <c r="R33" i="125" s="1"/>
  <c r="BI113" i="125"/>
  <c r="BI114" i="125" s="1"/>
  <c r="AO113" i="125"/>
  <c r="AO114" i="125" s="1"/>
  <c r="AN113" i="125"/>
  <c r="AN114" i="125" s="1"/>
  <c r="X113" i="125"/>
  <c r="X114" i="125" s="1"/>
  <c r="AP113" i="125"/>
  <c r="AP114" i="125" s="1"/>
  <c r="Z113" i="125"/>
  <c r="Z114" i="125" s="1"/>
  <c r="BK113" i="125"/>
  <c r="BK114" i="125" s="1"/>
  <c r="U113" i="125"/>
  <c r="U114" i="125" s="1"/>
  <c r="AV97" i="125"/>
  <c r="AV98" i="125" s="1"/>
  <c r="AV33" i="125" s="1"/>
  <c r="AQ97" i="125"/>
  <c r="AQ98" i="125" s="1"/>
  <c r="AQ33" i="125" s="1"/>
  <c r="AE97" i="125"/>
  <c r="AE98" i="125" s="1"/>
  <c r="AE33" i="125" s="1"/>
  <c r="AO97" i="125"/>
  <c r="AO98" i="125" s="1"/>
  <c r="AO33" i="125" s="1"/>
  <c r="AX97" i="125"/>
  <c r="AX98" i="125" s="1"/>
  <c r="AX33" i="125" s="1"/>
  <c r="N71" i="125"/>
  <c r="AK113" i="125"/>
  <c r="AK114" i="125" s="1"/>
  <c r="AL113" i="125"/>
  <c r="AL114" i="125" s="1"/>
  <c r="AI113" i="125"/>
  <c r="AI114" i="125" s="1"/>
  <c r="BG113" i="125"/>
  <c r="BG114" i="125" s="1"/>
  <c r="BH97" i="125"/>
  <c r="BH98" i="125" s="1"/>
  <c r="BH33" i="125" s="1"/>
  <c r="AB97" i="125"/>
  <c r="AB98" i="125" s="1"/>
  <c r="AB33" i="125" s="1"/>
  <c r="AL97" i="125"/>
  <c r="AL98" i="125" s="1"/>
  <c r="AL33" i="125" s="1"/>
  <c r="AU97" i="125"/>
  <c r="AU98" i="125" s="1"/>
  <c r="AU33" i="125" s="1"/>
  <c r="BE97" i="125"/>
  <c r="BE98" i="125" s="1"/>
  <c r="BE33" i="125" s="1"/>
  <c r="N97" i="125"/>
  <c r="BK20" i="125"/>
  <c r="BO113" i="125"/>
  <c r="AS113" i="125"/>
  <c r="AS114" i="125" s="1"/>
  <c r="BH113" i="125"/>
  <c r="BH114" i="125" s="1"/>
  <c r="AR113" i="125"/>
  <c r="AR114" i="125" s="1"/>
  <c r="AB113" i="125"/>
  <c r="AB114" i="125" s="1"/>
  <c r="BJ113" i="125"/>
  <c r="BJ114" i="125" s="1"/>
  <c r="AT113" i="125"/>
  <c r="AT114" i="125" s="1"/>
  <c r="AD113" i="125"/>
  <c r="AD114" i="125" s="1"/>
  <c r="N113" i="125"/>
  <c r="Q113" i="125"/>
  <c r="Q114" i="125" s="1"/>
  <c r="W113" i="125"/>
  <c r="W114" i="125" s="1"/>
  <c r="AC113" i="125"/>
  <c r="AC114" i="125" s="1"/>
  <c r="AA113" i="125"/>
  <c r="AA114" i="125" s="1"/>
  <c r="AZ97" i="125"/>
  <c r="AZ98" i="125" s="1"/>
  <c r="AZ33" i="125" s="1"/>
  <c r="AJ97" i="125"/>
  <c r="AJ98" i="125" s="1"/>
  <c r="AJ33" i="125" s="1"/>
  <c r="T97" i="125"/>
  <c r="T98" i="125" s="1"/>
  <c r="T33" i="125" s="1"/>
  <c r="AW97" i="125"/>
  <c r="AW98" i="125" s="1"/>
  <c r="AW33" i="125" s="1"/>
  <c r="AA97" i="125"/>
  <c r="AA98" i="125" s="1"/>
  <c r="AA33" i="125" s="1"/>
  <c r="BF97" i="125"/>
  <c r="BF98" i="125" s="1"/>
  <c r="BF33" i="125" s="1"/>
  <c r="AK97" i="125"/>
  <c r="AK98" i="125" s="1"/>
  <c r="AK33" i="125" s="1"/>
  <c r="O97" i="125"/>
  <c r="O98" i="125" s="1"/>
  <c r="O33" i="125" s="1"/>
  <c r="AT97" i="125"/>
  <c r="AT98" i="125" s="1"/>
  <c r="AT33" i="125" s="1"/>
  <c r="Y97" i="125"/>
  <c r="Y98" i="125" s="1"/>
  <c r="Y33" i="125" s="1"/>
  <c r="BC97" i="125"/>
  <c r="BC98" i="125" s="1"/>
  <c r="BC33" i="125" s="1"/>
  <c r="AH97" i="125"/>
  <c r="AH98" i="125" s="1"/>
  <c r="AH33" i="125" s="1"/>
  <c r="N78" i="125"/>
  <c r="BD113" i="125"/>
  <c r="BD114" i="125" s="1"/>
  <c r="BF113" i="125"/>
  <c r="BF114" i="125" s="1"/>
  <c r="AY113" i="125"/>
  <c r="AY114" i="125" s="1"/>
  <c r="O113" i="125"/>
  <c r="O114" i="125" s="1"/>
  <c r="S113" i="125"/>
  <c r="S114" i="125" s="1"/>
  <c r="AF97" i="125"/>
  <c r="AF98" i="125" s="1"/>
  <c r="AF33" i="125" s="1"/>
  <c r="P97" i="125"/>
  <c r="P98" i="125" s="1"/>
  <c r="P33" i="125" s="1"/>
  <c r="V97" i="125"/>
  <c r="V98" i="125" s="1"/>
  <c r="V33" i="125" s="1"/>
  <c r="BA97" i="125"/>
  <c r="BA98" i="125" s="1"/>
  <c r="BA33" i="125" s="1"/>
  <c r="BJ97" i="125"/>
  <c r="BJ98" i="125" s="1"/>
  <c r="BJ33" i="125" s="1"/>
  <c r="S97" i="125"/>
  <c r="S98" i="125" s="1"/>
  <c r="S33" i="125" s="1"/>
  <c r="AC97" i="125"/>
  <c r="AC98" i="125" s="1"/>
  <c r="AC33" i="125" s="1"/>
  <c r="BA113" i="125"/>
  <c r="BA114" i="125" s="1"/>
  <c r="AZ113" i="125"/>
  <c r="AZ114" i="125" s="1"/>
  <c r="AJ113" i="125"/>
  <c r="AJ114" i="125" s="1"/>
  <c r="T113" i="125"/>
  <c r="T114" i="125" s="1"/>
  <c r="BB113" i="125"/>
  <c r="BB114" i="125" s="1"/>
  <c r="V113" i="125"/>
  <c r="V114" i="125" s="1"/>
  <c r="AU113" i="125"/>
  <c r="AU114" i="125" s="1"/>
  <c r="BC113" i="125"/>
  <c r="BC114" i="125" s="1"/>
  <c r="AR97" i="125"/>
  <c r="AR98" i="125" s="1"/>
  <c r="AR33" i="125" s="1"/>
  <c r="BG97" i="125"/>
  <c r="BG98" i="125" s="1"/>
  <c r="BG33" i="125" s="1"/>
  <c r="Q97" i="125"/>
  <c r="Q98" i="125" s="1"/>
  <c r="Q33" i="125" s="1"/>
  <c r="Z97" i="125"/>
  <c r="Z98" i="125" s="1"/>
  <c r="Z33" i="125" s="1"/>
  <c r="AI97" i="125"/>
  <c r="AI98" i="125" s="1"/>
  <c r="AI33" i="125" s="1"/>
  <c r="AS97" i="125"/>
  <c r="AS98" i="125" s="1"/>
  <c r="AS33" i="125" s="1"/>
  <c r="W97" i="125"/>
  <c r="W98" i="125" s="1"/>
  <c r="W33" i="125" s="1"/>
  <c r="W54" i="125" s="1"/>
  <c r="S54" i="134"/>
  <c r="AY40" i="134"/>
  <c r="AH40" i="134"/>
  <c r="Z40" i="134"/>
  <c r="AS40" i="134"/>
  <c r="AQ40" i="134"/>
  <c r="AI40" i="134"/>
  <c r="BN97" i="128"/>
  <c r="BK34" i="128" s="1"/>
  <c r="T75" i="136"/>
  <c r="T26" i="136" s="1"/>
  <c r="T40" i="136" s="1"/>
  <c r="T81" i="136"/>
  <c r="T82" i="136" s="1"/>
  <c r="T27" i="136" s="1"/>
  <c r="H75" i="136"/>
  <c r="H26" i="136" s="1"/>
  <c r="H40" i="136" s="1"/>
  <c r="BN74" i="136"/>
  <c r="H81" i="136"/>
  <c r="H82" i="136" s="1"/>
  <c r="H27" i="136" s="1"/>
  <c r="U81" i="136"/>
  <c r="U82" i="136" s="1"/>
  <c r="U27" i="136" s="1"/>
  <c r="U75" i="136"/>
  <c r="U26" i="136" s="1"/>
  <c r="U40" i="136" s="1"/>
  <c r="BN103" i="129"/>
  <c r="BO87" i="129" s="1"/>
  <c r="F114" i="129"/>
  <c r="BE54" i="130"/>
  <c r="BD40" i="130"/>
  <c r="BG40" i="128"/>
  <c r="BF40" i="128"/>
  <c r="BG40" i="146"/>
  <c r="BD54" i="143"/>
  <c r="BF40" i="143"/>
  <c r="BD40" i="143"/>
  <c r="BK40" i="128"/>
  <c r="BN87" i="129"/>
  <c r="BA34" i="129" s="1"/>
  <c r="F98" i="129"/>
  <c r="F33" i="129" s="1"/>
  <c r="BG54" i="128"/>
  <c r="BN113" i="128"/>
  <c r="G40" i="136"/>
  <c r="BK54" i="128"/>
  <c r="E11" i="126"/>
  <c r="E15" i="126" s="1"/>
  <c r="F11" i="126" s="1"/>
  <c r="D16" i="126"/>
  <c r="BN111" i="146"/>
  <c r="BO95" i="146" s="1"/>
  <c r="BI71" i="146"/>
  <c r="BI78" i="146"/>
  <c r="C15" i="143"/>
  <c r="D11" i="143" s="1"/>
  <c r="AL54" i="134"/>
  <c r="D28" i="133"/>
  <c r="BN113" i="131"/>
  <c r="BK54" i="131"/>
  <c r="N20" i="117"/>
  <c r="K104" i="117"/>
  <c r="J104" i="117"/>
  <c r="H104" i="117"/>
  <c r="M104" i="117"/>
  <c r="G88" i="117"/>
  <c r="J88" i="117"/>
  <c r="L104" i="117"/>
  <c r="I88" i="117"/>
  <c r="K88" i="117"/>
  <c r="I104" i="117"/>
  <c r="L88" i="117"/>
  <c r="G104" i="117"/>
  <c r="E104" i="117"/>
  <c r="M88" i="117"/>
  <c r="N88" i="117"/>
  <c r="N98" i="117" s="1"/>
  <c r="N33" i="117" s="1"/>
  <c r="E78" i="117"/>
  <c r="E71" i="117"/>
  <c r="N104" i="117"/>
  <c r="N114" i="117" s="1"/>
  <c r="N40" i="117" s="1"/>
  <c r="H88" i="117"/>
  <c r="F104" i="117"/>
  <c r="E88" i="117"/>
  <c r="F88" i="117"/>
  <c r="AE40" i="134"/>
  <c r="BA40" i="134"/>
  <c r="BG40" i="131"/>
  <c r="AU54" i="134"/>
  <c r="Y40" i="134"/>
  <c r="BK40" i="130"/>
  <c r="BN113" i="130"/>
  <c r="AR103" i="130"/>
  <c r="AR114" i="130" s="1"/>
  <c r="AB103" i="130"/>
  <c r="AB114" i="130" s="1"/>
  <c r="L103" i="130"/>
  <c r="L114" i="130" s="1"/>
  <c r="AU103" i="130"/>
  <c r="AU114" i="130" s="1"/>
  <c r="Z103" i="130"/>
  <c r="Z114" i="130" s="1"/>
  <c r="E103" i="130"/>
  <c r="E114" i="130" s="1"/>
  <c r="AG103" i="130"/>
  <c r="AG114" i="130" s="1"/>
  <c r="K103" i="130"/>
  <c r="K114" i="130" s="1"/>
  <c r="Y103" i="130"/>
  <c r="Y114" i="130" s="1"/>
  <c r="AQ87" i="130"/>
  <c r="AQ98" i="130" s="1"/>
  <c r="AQ33" i="130" s="1"/>
  <c r="AA87" i="130"/>
  <c r="AA98" i="130" s="1"/>
  <c r="AA33" i="130" s="1"/>
  <c r="K87" i="130"/>
  <c r="K98" i="130" s="1"/>
  <c r="K33" i="130" s="1"/>
  <c r="AH103" i="130"/>
  <c r="AH114" i="130" s="1"/>
  <c r="AO103" i="130"/>
  <c r="AO114" i="130" s="1"/>
  <c r="AX103" i="130"/>
  <c r="AX114" i="130" s="1"/>
  <c r="G103" i="130"/>
  <c r="G114" i="130" s="1"/>
  <c r="AN87" i="130"/>
  <c r="AN98" i="130" s="1"/>
  <c r="AN33" i="130" s="1"/>
  <c r="X87" i="130"/>
  <c r="X98" i="130" s="1"/>
  <c r="X33" i="130" s="1"/>
  <c r="H87" i="130"/>
  <c r="H98" i="130" s="1"/>
  <c r="H33" i="130" s="1"/>
  <c r="AG87" i="130"/>
  <c r="AG98" i="130" s="1"/>
  <c r="AG33" i="130" s="1"/>
  <c r="D78" i="130"/>
  <c r="V87" i="130"/>
  <c r="V98" i="130" s="1"/>
  <c r="V33" i="130" s="1"/>
  <c r="AS87" i="130"/>
  <c r="AS98" i="130" s="1"/>
  <c r="AS33" i="130" s="1"/>
  <c r="M87" i="130"/>
  <c r="M98" i="130" s="1"/>
  <c r="M33" i="130" s="1"/>
  <c r="AH87" i="130"/>
  <c r="AH98" i="130" s="1"/>
  <c r="AH33" i="130" s="1"/>
  <c r="D71" i="130"/>
  <c r="AN103" i="130"/>
  <c r="AN114" i="130" s="1"/>
  <c r="X103" i="130"/>
  <c r="X114" i="130" s="1"/>
  <c r="H103" i="130"/>
  <c r="H114" i="130" s="1"/>
  <c r="AP103" i="130"/>
  <c r="AP114" i="130" s="1"/>
  <c r="U103" i="130"/>
  <c r="U114" i="130" s="1"/>
  <c r="AW103" i="130"/>
  <c r="AW114" i="130" s="1"/>
  <c r="AA103" i="130"/>
  <c r="AA114" i="130" s="1"/>
  <c r="F103" i="130"/>
  <c r="F114" i="130" s="1"/>
  <c r="N103" i="130"/>
  <c r="N114" i="130" s="1"/>
  <c r="AM87" i="130"/>
  <c r="AM98" i="130" s="1"/>
  <c r="AM33" i="130" s="1"/>
  <c r="W87" i="130"/>
  <c r="W98" i="130" s="1"/>
  <c r="W33" i="130" s="1"/>
  <c r="G87" i="130"/>
  <c r="G98" i="130" s="1"/>
  <c r="G33" i="130" s="1"/>
  <c r="W103" i="130"/>
  <c r="W114" i="130" s="1"/>
  <c r="AD103" i="130"/>
  <c r="AD114" i="130" s="1"/>
  <c r="AM103" i="130"/>
  <c r="AM114" i="130" s="1"/>
  <c r="AZ87" i="130"/>
  <c r="AZ98" i="130" s="1"/>
  <c r="AZ33" i="130" s="1"/>
  <c r="AJ87" i="130"/>
  <c r="AJ98" i="130" s="1"/>
  <c r="AJ33" i="130" s="1"/>
  <c r="T87" i="130"/>
  <c r="T98" i="130" s="1"/>
  <c r="T33" i="130" s="1"/>
  <c r="D87" i="130"/>
  <c r="Y87" i="130"/>
  <c r="Y98" i="130" s="1"/>
  <c r="Y33" i="130" s="1"/>
  <c r="AT87" i="130"/>
  <c r="AT98" i="130" s="1"/>
  <c r="AT33" i="130" s="1"/>
  <c r="N87" i="130"/>
  <c r="N98" i="130" s="1"/>
  <c r="N33" i="130" s="1"/>
  <c r="AK87" i="130"/>
  <c r="AK98" i="130" s="1"/>
  <c r="AK33" i="130" s="1"/>
  <c r="E87" i="130"/>
  <c r="E98" i="130" s="1"/>
  <c r="E33" i="130" s="1"/>
  <c r="Z87" i="130"/>
  <c r="Z98" i="130" s="1"/>
  <c r="Z33" i="130" s="1"/>
  <c r="BA20" i="130"/>
  <c r="AF103" i="130"/>
  <c r="AF114" i="130" s="1"/>
  <c r="BA103" i="130"/>
  <c r="BA114" i="130" s="1"/>
  <c r="J103" i="130"/>
  <c r="J114" i="130" s="1"/>
  <c r="Q103" i="130"/>
  <c r="Q114" i="130" s="1"/>
  <c r="AU87" i="130"/>
  <c r="AU98" i="130" s="1"/>
  <c r="AU33" i="130" s="1"/>
  <c r="O87" i="130"/>
  <c r="O98" i="130" s="1"/>
  <c r="O33" i="130" s="1"/>
  <c r="AY103" i="130"/>
  <c r="AY114" i="130" s="1"/>
  <c r="R103" i="130"/>
  <c r="R114" i="130" s="1"/>
  <c r="AB87" i="130"/>
  <c r="AB98" i="130" s="1"/>
  <c r="AB33" i="130" s="1"/>
  <c r="AO87" i="130"/>
  <c r="AO98" i="130" s="1"/>
  <c r="AO33" i="130" s="1"/>
  <c r="AD87" i="130"/>
  <c r="AD98" i="130" s="1"/>
  <c r="AD33" i="130" s="1"/>
  <c r="U87" i="130"/>
  <c r="U98" i="130" s="1"/>
  <c r="U33" i="130" s="1"/>
  <c r="J87" i="130"/>
  <c r="J98" i="130" s="1"/>
  <c r="J33" i="130" s="1"/>
  <c r="P103" i="130"/>
  <c r="P114" i="130" s="1"/>
  <c r="AE103" i="130"/>
  <c r="AE114" i="130" s="1"/>
  <c r="AL103" i="130"/>
  <c r="AL114" i="130" s="1"/>
  <c r="AE87" i="130"/>
  <c r="AE98" i="130" s="1"/>
  <c r="AE33" i="130" s="1"/>
  <c r="I103" i="130"/>
  <c r="I114" i="130" s="1"/>
  <c r="L87" i="130"/>
  <c r="L98" i="130" s="1"/>
  <c r="L33" i="130" s="1"/>
  <c r="I87" i="130"/>
  <c r="I98" i="130" s="1"/>
  <c r="I33" i="130" s="1"/>
  <c r="AP87" i="130"/>
  <c r="AP98" i="130" s="1"/>
  <c r="AP33" i="130" s="1"/>
  <c r="AJ103" i="130"/>
  <c r="AJ114" i="130" s="1"/>
  <c r="D103" i="130"/>
  <c r="O103" i="130"/>
  <c r="O114" i="130" s="1"/>
  <c r="AY87" i="130"/>
  <c r="AY98" i="130" s="1"/>
  <c r="AY33" i="130" s="1"/>
  <c r="S87" i="130"/>
  <c r="S98" i="130" s="1"/>
  <c r="S33" i="130" s="1"/>
  <c r="AC103" i="130"/>
  <c r="AC114" i="130" s="1"/>
  <c r="AF87" i="130"/>
  <c r="AF98" i="130" s="1"/>
  <c r="AF33" i="130" s="1"/>
  <c r="AL87" i="130"/>
  <c r="AL98" i="130" s="1"/>
  <c r="AL33" i="130" s="1"/>
  <c r="R87" i="130"/>
  <c r="R98" i="130" s="1"/>
  <c r="R33" i="130" s="1"/>
  <c r="AZ103" i="130"/>
  <c r="AZ114" i="130" s="1"/>
  <c r="T103" i="130"/>
  <c r="T114" i="130" s="1"/>
  <c r="AK103" i="130"/>
  <c r="AK114" i="130" s="1"/>
  <c r="AQ103" i="130"/>
  <c r="AQ114" i="130" s="1"/>
  <c r="AT103" i="130"/>
  <c r="AT114" i="130" s="1"/>
  <c r="AI87" i="130"/>
  <c r="AI98" i="130" s="1"/>
  <c r="AI33" i="130" s="1"/>
  <c r="BO103" i="130"/>
  <c r="S103" i="130"/>
  <c r="S114" i="130" s="1"/>
  <c r="AV87" i="130"/>
  <c r="AV98" i="130" s="1"/>
  <c r="AV33" i="130" s="1"/>
  <c r="P87" i="130"/>
  <c r="P98" i="130" s="1"/>
  <c r="P33" i="130" s="1"/>
  <c r="Q87" i="130"/>
  <c r="Q98" i="130" s="1"/>
  <c r="Q33" i="130" s="1"/>
  <c r="F87" i="130"/>
  <c r="F98" i="130" s="1"/>
  <c r="F33" i="130" s="1"/>
  <c r="AX87" i="130"/>
  <c r="AX98" i="130" s="1"/>
  <c r="AX33" i="130" s="1"/>
  <c r="AV103" i="130"/>
  <c r="AV114" i="130" s="1"/>
  <c r="AI103" i="130"/>
  <c r="AI114" i="130" s="1"/>
  <c r="AS103" i="130"/>
  <c r="AS114" i="130" s="1"/>
  <c r="AR87" i="130"/>
  <c r="AR98" i="130" s="1"/>
  <c r="AR33" i="130" s="1"/>
  <c r="BA87" i="130"/>
  <c r="BA98" i="130" s="1"/>
  <c r="BA33" i="130" s="1"/>
  <c r="V103" i="130"/>
  <c r="V114" i="130" s="1"/>
  <c r="M103" i="130"/>
  <c r="M114" i="130" s="1"/>
  <c r="AW87" i="130"/>
  <c r="AW98" i="130" s="1"/>
  <c r="AW33" i="130" s="1"/>
  <c r="AC87" i="130"/>
  <c r="AC98" i="130" s="1"/>
  <c r="AC33" i="130" s="1"/>
  <c r="BI40" i="131"/>
  <c r="C15" i="145"/>
  <c r="L74" i="123"/>
  <c r="M74" i="123"/>
  <c r="BN95" i="146"/>
  <c r="BI34" i="146" s="1"/>
  <c r="BI54" i="146"/>
  <c r="BN95" i="143"/>
  <c r="BI34" i="143" s="1"/>
  <c r="BI40" i="143"/>
  <c r="C15" i="128"/>
  <c r="D11" i="128" s="1"/>
  <c r="D15" i="128" s="1"/>
  <c r="E11" i="128" s="1"/>
  <c r="E15" i="128" s="1"/>
  <c r="F11" i="128" s="1"/>
  <c r="AJ40" i="134"/>
  <c r="BA78" i="134"/>
  <c r="BE80" i="134" s="1"/>
  <c r="BA71" i="134"/>
  <c r="BN20" i="134"/>
  <c r="F103" i="150"/>
  <c r="K103" i="150"/>
  <c r="M103" i="150"/>
  <c r="M87" i="150"/>
  <c r="I87" i="150"/>
  <c r="D71" i="150"/>
  <c r="J103" i="150"/>
  <c r="D103" i="150"/>
  <c r="G103" i="150"/>
  <c r="F87" i="150"/>
  <c r="G87" i="150"/>
  <c r="K87" i="150"/>
  <c r="L103" i="150"/>
  <c r="E103" i="150"/>
  <c r="D87" i="150"/>
  <c r="H87" i="150"/>
  <c r="H103" i="150"/>
  <c r="J87" i="150"/>
  <c r="D78" i="150"/>
  <c r="I103" i="150"/>
  <c r="E87" i="150"/>
  <c r="BO103" i="150"/>
  <c r="L87" i="150"/>
  <c r="M20" i="150"/>
  <c r="BD20" i="146"/>
  <c r="BN20" i="146" s="1"/>
  <c r="BO106" i="146"/>
  <c r="AP106" i="146"/>
  <c r="AP114" i="146" s="1"/>
  <c r="AP40" i="146" s="1"/>
  <c r="Z106" i="146"/>
  <c r="Z114" i="146" s="1"/>
  <c r="J106" i="146"/>
  <c r="J114" i="146" s="1"/>
  <c r="AO106" i="146"/>
  <c r="AO114" i="146" s="1"/>
  <c r="Y106" i="146"/>
  <c r="Y114" i="146" s="1"/>
  <c r="I106" i="146"/>
  <c r="I114" i="146" s="1"/>
  <c r="AQ106" i="146"/>
  <c r="AQ114" i="146" s="1"/>
  <c r="AA106" i="146"/>
  <c r="AA114" i="146" s="1"/>
  <c r="K106" i="146"/>
  <c r="K114" i="146" s="1"/>
  <c r="T106" i="146"/>
  <c r="T114" i="146" s="1"/>
  <c r="AR106" i="146"/>
  <c r="AR114" i="146" s="1"/>
  <c r="AN106" i="146"/>
  <c r="AN114" i="146" s="1"/>
  <c r="AZ90" i="146"/>
  <c r="AZ98" i="146" s="1"/>
  <c r="AZ33" i="146" s="1"/>
  <c r="AZ54" i="146" s="1"/>
  <c r="AJ90" i="146"/>
  <c r="AJ98" i="146" s="1"/>
  <c r="AJ33" i="146" s="1"/>
  <c r="T90" i="146"/>
  <c r="T98" i="146" s="1"/>
  <c r="T33" i="146" s="1"/>
  <c r="T54" i="146" s="1"/>
  <c r="AI90" i="146"/>
  <c r="AI98" i="146" s="1"/>
  <c r="AI33" i="146" s="1"/>
  <c r="O90" i="146"/>
  <c r="O98" i="146" s="1"/>
  <c r="O33" i="146" s="1"/>
  <c r="O54" i="146" s="1"/>
  <c r="AX90" i="146"/>
  <c r="AX98" i="146" s="1"/>
  <c r="AX33" i="146" s="1"/>
  <c r="AC90" i="146"/>
  <c r="AC98" i="146" s="1"/>
  <c r="AC33" i="146" s="1"/>
  <c r="BA90" i="146"/>
  <c r="BA98" i="146" s="1"/>
  <c r="BA33" i="146" s="1"/>
  <c r="BA54" i="146" s="1"/>
  <c r="AE90" i="146"/>
  <c r="AE98" i="146" s="1"/>
  <c r="AE33" i="146" s="1"/>
  <c r="L90" i="146"/>
  <c r="L98" i="146" s="1"/>
  <c r="L33" i="146" s="1"/>
  <c r="I90" i="146"/>
  <c r="I98" i="146" s="1"/>
  <c r="I33" i="146" s="1"/>
  <c r="I54" i="146" s="1"/>
  <c r="AG90" i="146"/>
  <c r="AG98" i="146" s="1"/>
  <c r="AG33" i="146" s="1"/>
  <c r="AG54" i="146" s="1"/>
  <c r="J90" i="146"/>
  <c r="J98" i="146" s="1"/>
  <c r="J33" i="146" s="1"/>
  <c r="J54" i="146" s="1"/>
  <c r="AT106" i="146"/>
  <c r="AT114" i="146" s="1"/>
  <c r="V106" i="146"/>
  <c r="V114" i="146" s="1"/>
  <c r="AW106" i="146"/>
  <c r="AW114" i="146" s="1"/>
  <c r="AC106" i="146"/>
  <c r="AC114" i="146" s="1"/>
  <c r="BC106" i="146"/>
  <c r="BC114" i="146" s="1"/>
  <c r="AI106" i="146"/>
  <c r="AI114" i="146" s="1"/>
  <c r="O106" i="146"/>
  <c r="O114" i="146" s="1"/>
  <c r="AV106" i="146"/>
  <c r="AV114" i="146" s="1"/>
  <c r="AV40" i="146" s="1"/>
  <c r="L106" i="146"/>
  <c r="L114" i="146" s="1"/>
  <c r="BD90" i="146"/>
  <c r="BD98" i="146" s="1"/>
  <c r="BD33" i="146" s="1"/>
  <c r="AF90" i="146"/>
  <c r="AF98" i="146" s="1"/>
  <c r="AF33" i="146" s="1"/>
  <c r="AT90" i="146"/>
  <c r="AT98" i="146" s="1"/>
  <c r="AT33" i="146" s="1"/>
  <c r="AT54" i="146" s="1"/>
  <c r="S90" i="146"/>
  <c r="S98" i="146" s="1"/>
  <c r="S33" i="146" s="1"/>
  <c r="AS90" i="146"/>
  <c r="AS98" i="146" s="1"/>
  <c r="AS33" i="146" s="1"/>
  <c r="R90" i="146"/>
  <c r="R98" i="146" s="1"/>
  <c r="R33" i="146" s="1"/>
  <c r="AK90" i="146"/>
  <c r="AK98" i="146" s="1"/>
  <c r="AK33" i="146" s="1"/>
  <c r="AK54" i="146" s="1"/>
  <c r="H90" i="146"/>
  <c r="H98" i="146" s="1"/>
  <c r="H33" i="146" s="1"/>
  <c r="H54" i="146" s="1"/>
  <c r="Q90" i="146"/>
  <c r="Q98" i="146" s="1"/>
  <c r="Q33" i="146" s="1"/>
  <c r="AA90" i="146"/>
  <c r="AA98" i="146" s="1"/>
  <c r="AA33" i="146" s="1"/>
  <c r="AA54" i="146" s="1"/>
  <c r="AL106" i="146"/>
  <c r="AL114" i="146" s="1"/>
  <c r="R106" i="146"/>
  <c r="R114" i="146" s="1"/>
  <c r="AS106" i="146"/>
  <c r="AS114" i="146" s="1"/>
  <c r="U106" i="146"/>
  <c r="U114" i="146" s="1"/>
  <c r="AY106" i="146"/>
  <c r="AY114" i="146" s="1"/>
  <c r="AE106" i="146"/>
  <c r="AE114" i="146" s="1"/>
  <c r="G106" i="146"/>
  <c r="G114" i="146" s="1"/>
  <c r="AF106" i="146"/>
  <c r="AF114" i="146" s="1"/>
  <c r="BD106" i="146"/>
  <c r="BD114" i="146" s="1"/>
  <c r="AV90" i="146"/>
  <c r="AV98" i="146" s="1"/>
  <c r="AV33" i="146" s="1"/>
  <c r="AB90" i="146"/>
  <c r="AB98" i="146" s="1"/>
  <c r="AB33" i="146" s="1"/>
  <c r="AB54" i="146" s="1"/>
  <c r="AO90" i="146"/>
  <c r="AO98" i="146" s="1"/>
  <c r="AO33" i="146" s="1"/>
  <c r="AO54" i="146" s="1"/>
  <c r="K90" i="146"/>
  <c r="K98" i="146" s="1"/>
  <c r="K33" i="146" s="1"/>
  <c r="AM90" i="146"/>
  <c r="AM98" i="146" s="1"/>
  <c r="AM33" i="146" s="1"/>
  <c r="N90" i="146"/>
  <c r="N98" i="146" s="1"/>
  <c r="N33" i="146" s="1"/>
  <c r="Z90" i="146"/>
  <c r="Z98" i="146" s="1"/>
  <c r="Z33" i="146" s="1"/>
  <c r="Z54" i="146" s="1"/>
  <c r="AQ90" i="146"/>
  <c r="AQ98" i="146" s="1"/>
  <c r="AQ33" i="146" s="1"/>
  <c r="BB90" i="146"/>
  <c r="BB98" i="146" s="1"/>
  <c r="BB33" i="146" s="1"/>
  <c r="G78" i="146"/>
  <c r="BB106" i="146"/>
  <c r="BB114" i="146" s="1"/>
  <c r="N106" i="146"/>
  <c r="N114" i="146" s="1"/>
  <c r="Q106" i="146"/>
  <c r="Q114" i="146" s="1"/>
  <c r="W106" i="146"/>
  <c r="W114" i="146" s="1"/>
  <c r="P106" i="146"/>
  <c r="P114" i="146" s="1"/>
  <c r="AR90" i="146"/>
  <c r="AR98" i="146" s="1"/>
  <c r="AR33" i="146" s="1"/>
  <c r="AD90" i="146"/>
  <c r="AD98" i="146" s="1"/>
  <c r="AD33" i="146" s="1"/>
  <c r="AH90" i="146"/>
  <c r="AH98" i="146" s="1"/>
  <c r="AH33" i="146" s="1"/>
  <c r="AH54" i="146" s="1"/>
  <c r="U90" i="146"/>
  <c r="U98" i="146" s="1"/>
  <c r="U33" i="146" s="1"/>
  <c r="U54" i="146" s="1"/>
  <c r="M90" i="146"/>
  <c r="M98" i="146" s="1"/>
  <c r="M33" i="146" s="1"/>
  <c r="M54" i="146" s="1"/>
  <c r="AH106" i="146"/>
  <c r="AH114" i="146" s="1"/>
  <c r="AK106" i="146"/>
  <c r="AK114" i="146" s="1"/>
  <c r="AU106" i="146"/>
  <c r="AU114" i="146" s="1"/>
  <c r="AZ106" i="146"/>
  <c r="AZ114" i="146" s="1"/>
  <c r="X106" i="146"/>
  <c r="X114" i="146" s="1"/>
  <c r="X90" i="146"/>
  <c r="X98" i="146" s="1"/>
  <c r="X33" i="146" s="1"/>
  <c r="X54" i="146" s="1"/>
  <c r="G90" i="146"/>
  <c r="G98" i="146" s="1"/>
  <c r="G33" i="146" s="1"/>
  <c r="G54" i="146" s="1"/>
  <c r="AU90" i="146"/>
  <c r="AU98" i="146" s="1"/>
  <c r="AU33" i="146" s="1"/>
  <c r="AU54" i="146" s="1"/>
  <c r="V90" i="146"/>
  <c r="V98" i="146" s="1"/>
  <c r="V33" i="146" s="1"/>
  <c r="V54" i="146" s="1"/>
  <c r="G71" i="146"/>
  <c r="AG106" i="146"/>
  <c r="AG114" i="146" s="1"/>
  <c r="AJ106" i="146"/>
  <c r="AJ114" i="146" s="1"/>
  <c r="AY90" i="146"/>
  <c r="AY98" i="146" s="1"/>
  <c r="AY33" i="146" s="1"/>
  <c r="AP90" i="146"/>
  <c r="AP98" i="146" s="1"/>
  <c r="AP33" i="146" s="1"/>
  <c r="AP54" i="146" s="1"/>
  <c r="AM106" i="146"/>
  <c r="AM114" i="146" s="1"/>
  <c r="AL90" i="146"/>
  <c r="AL98" i="146" s="1"/>
  <c r="AL33" i="146" s="1"/>
  <c r="S106" i="146"/>
  <c r="S114" i="146" s="1"/>
  <c r="W90" i="146"/>
  <c r="W98" i="146" s="1"/>
  <c r="W33" i="146" s="1"/>
  <c r="AX106" i="146"/>
  <c r="AX114" i="146" s="1"/>
  <c r="AX40" i="146" s="1"/>
  <c r="M106" i="146"/>
  <c r="M114" i="146" s="1"/>
  <c r="AB106" i="146"/>
  <c r="AB114" i="146" s="1"/>
  <c r="Y90" i="146"/>
  <c r="Y98" i="146" s="1"/>
  <c r="Y33" i="146" s="1"/>
  <c r="Y54" i="146" s="1"/>
  <c r="P90" i="146"/>
  <c r="P98" i="146" s="1"/>
  <c r="P33" i="146" s="1"/>
  <c r="P54" i="146" s="1"/>
  <c r="AD106" i="146"/>
  <c r="AD114" i="146" s="1"/>
  <c r="H106" i="146"/>
  <c r="H114" i="146" s="1"/>
  <c r="BC90" i="146"/>
  <c r="BC98" i="146" s="1"/>
  <c r="BC33" i="146" s="1"/>
  <c r="BA106" i="146"/>
  <c r="BA114" i="146" s="1"/>
  <c r="AN90" i="146"/>
  <c r="AN98" i="146" s="1"/>
  <c r="AN33" i="146" s="1"/>
  <c r="AN54" i="146" s="1"/>
  <c r="AW90" i="146"/>
  <c r="AW98" i="146" s="1"/>
  <c r="AW33" i="146" s="1"/>
  <c r="D11" i="133"/>
  <c r="D15" i="133" s="1"/>
  <c r="E11" i="133" s="1"/>
  <c r="C16" i="133"/>
  <c r="BC40" i="143"/>
  <c r="AX104" i="142"/>
  <c r="AX114" i="142" s="1"/>
  <c r="AH104" i="142"/>
  <c r="AH114" i="142" s="1"/>
  <c r="R104" i="142"/>
  <c r="R114" i="142" s="1"/>
  <c r="BA104" i="142"/>
  <c r="BA114" i="142" s="1"/>
  <c r="AF104" i="142"/>
  <c r="AF114" i="142" s="1"/>
  <c r="K104" i="142"/>
  <c r="K114" i="142" s="1"/>
  <c r="AO104" i="142"/>
  <c r="AO114" i="142" s="1"/>
  <c r="T104" i="142"/>
  <c r="T114" i="142" s="1"/>
  <c r="AR104" i="142"/>
  <c r="AR114" i="142" s="1"/>
  <c r="W104" i="142"/>
  <c r="W114" i="142" s="1"/>
  <c r="AS104" i="142"/>
  <c r="AS114" i="142" s="1"/>
  <c r="AI104" i="142"/>
  <c r="AI114" i="142" s="1"/>
  <c r="H104" i="142"/>
  <c r="H114" i="142" s="1"/>
  <c r="AN88" i="142"/>
  <c r="AN98" i="142" s="1"/>
  <c r="AN33" i="142" s="1"/>
  <c r="X88" i="142"/>
  <c r="X98" i="142" s="1"/>
  <c r="X33" i="142" s="1"/>
  <c r="H88" i="142"/>
  <c r="H98" i="142" s="1"/>
  <c r="H33" i="142" s="1"/>
  <c r="AI88" i="142"/>
  <c r="AI98" i="142" s="1"/>
  <c r="AI33" i="142" s="1"/>
  <c r="N88" i="142"/>
  <c r="N98" i="142" s="1"/>
  <c r="N33" i="142" s="1"/>
  <c r="AM88" i="142"/>
  <c r="AM98" i="142" s="1"/>
  <c r="AM33" i="142" s="1"/>
  <c r="R88" i="142"/>
  <c r="R98" i="142" s="1"/>
  <c r="R33" i="142" s="1"/>
  <c r="AW88" i="142"/>
  <c r="AW98" i="142" s="1"/>
  <c r="AW33" i="142" s="1"/>
  <c r="AA88" i="142"/>
  <c r="AA98" i="142" s="1"/>
  <c r="AA33" i="142" s="1"/>
  <c r="F88" i="142"/>
  <c r="F98" i="142" s="1"/>
  <c r="F33" i="142" s="1"/>
  <c r="AK88" i="142"/>
  <c r="AK98" i="142" s="1"/>
  <c r="AK33" i="142" s="1"/>
  <c r="O88" i="142"/>
  <c r="O98" i="142" s="1"/>
  <c r="O33" i="142" s="1"/>
  <c r="E71" i="142"/>
  <c r="AL104" i="142"/>
  <c r="AL114" i="142" s="1"/>
  <c r="N104" i="142"/>
  <c r="N114" i="142" s="1"/>
  <c r="AQ104" i="142"/>
  <c r="AQ114" i="142" s="1"/>
  <c r="P104" i="142"/>
  <c r="P114" i="142" s="1"/>
  <c r="AJ104" i="142"/>
  <c r="AJ114" i="142" s="1"/>
  <c r="I104" i="142"/>
  <c r="I114" i="142" s="1"/>
  <c r="AB104" i="142"/>
  <c r="AB114" i="142" s="1"/>
  <c r="X104" i="142"/>
  <c r="X114" i="142" s="1"/>
  <c r="AY104" i="142"/>
  <c r="AY114" i="142" s="1"/>
  <c r="AR88" i="142"/>
  <c r="AR98" i="142" s="1"/>
  <c r="AR33" i="142" s="1"/>
  <c r="T88" i="142"/>
  <c r="T98" i="142" s="1"/>
  <c r="T33" i="142" s="1"/>
  <c r="AT88" i="142"/>
  <c r="AT98" i="142" s="1"/>
  <c r="AT33" i="142" s="1"/>
  <c r="S88" i="142"/>
  <c r="S98" i="142" s="1"/>
  <c r="S33" i="142" s="1"/>
  <c r="AH88" i="142"/>
  <c r="AH98" i="142" s="1"/>
  <c r="AH33" i="142" s="1"/>
  <c r="G88" i="142"/>
  <c r="G98" i="142" s="1"/>
  <c r="G33" i="142" s="1"/>
  <c r="AG88" i="142"/>
  <c r="AG98" i="142" s="1"/>
  <c r="AG33" i="142" s="1"/>
  <c r="BA88" i="142"/>
  <c r="BA98" i="142" s="1"/>
  <c r="BA33" i="142" s="1"/>
  <c r="Z88" i="142"/>
  <c r="Z98" i="142" s="1"/>
  <c r="Z33" i="142" s="1"/>
  <c r="E78" i="142"/>
  <c r="BB104" i="142"/>
  <c r="BB114" i="142" s="1"/>
  <c r="AD104" i="142"/>
  <c r="AD114" i="142" s="1"/>
  <c r="J104" i="142"/>
  <c r="J114" i="142" s="1"/>
  <c r="AK104" i="142"/>
  <c r="AK114" i="142" s="1"/>
  <c r="E104" i="142"/>
  <c r="AE104" i="142"/>
  <c r="AE114" i="142" s="1"/>
  <c r="AW104" i="142"/>
  <c r="AW114" i="142" s="1"/>
  <c r="Q104" i="142"/>
  <c r="Q114" i="142" s="1"/>
  <c r="AN104" i="142"/>
  <c r="AN114" i="142" s="1"/>
  <c r="AC104" i="142"/>
  <c r="AC114" i="142" s="1"/>
  <c r="AJ88" i="142"/>
  <c r="AJ98" i="142" s="1"/>
  <c r="AJ33" i="142" s="1"/>
  <c r="P88" i="142"/>
  <c r="P98" i="142" s="1"/>
  <c r="P33" i="142" s="1"/>
  <c r="AO88" i="142"/>
  <c r="AO98" i="142" s="1"/>
  <c r="AO33" i="142" s="1"/>
  <c r="I88" i="142"/>
  <c r="I98" i="142" s="1"/>
  <c r="I33" i="142" s="1"/>
  <c r="AC88" i="142"/>
  <c r="AC98" i="142" s="1"/>
  <c r="AC33" i="142" s="1"/>
  <c r="BB88" i="142"/>
  <c r="BB98" i="142" s="1"/>
  <c r="BB33" i="142" s="1"/>
  <c r="V88" i="142"/>
  <c r="V98" i="142" s="1"/>
  <c r="V33" i="142" s="1"/>
  <c r="AU88" i="142"/>
  <c r="AU98" i="142" s="1"/>
  <c r="AU33" i="142" s="1"/>
  <c r="U88" i="142"/>
  <c r="U98" i="142" s="1"/>
  <c r="U33" i="142" s="1"/>
  <c r="BB20" i="142"/>
  <c r="Z104" i="142"/>
  <c r="Z114" i="142" s="1"/>
  <c r="AA104" i="142"/>
  <c r="AA114" i="142" s="1"/>
  <c r="Y104" i="142"/>
  <c r="Y114" i="142" s="1"/>
  <c r="L104" i="142"/>
  <c r="L114" i="142" s="1"/>
  <c r="AZ88" i="142"/>
  <c r="AZ98" i="142" s="1"/>
  <c r="AZ33" i="142" s="1"/>
  <c r="L88" i="142"/>
  <c r="L98" i="142" s="1"/>
  <c r="L33" i="142" s="1"/>
  <c r="AX88" i="142"/>
  <c r="AX98" i="142" s="1"/>
  <c r="AX33" i="142" s="1"/>
  <c r="AQ88" i="142"/>
  <c r="AQ98" i="142" s="1"/>
  <c r="AQ33" i="142" s="1"/>
  <c r="AP88" i="142"/>
  <c r="AP98" i="142" s="1"/>
  <c r="AP33" i="142" s="1"/>
  <c r="AT104" i="142"/>
  <c r="AT114" i="142" s="1"/>
  <c r="F104" i="142"/>
  <c r="F114" i="142" s="1"/>
  <c r="AZ104" i="142"/>
  <c r="AZ114" i="142" s="1"/>
  <c r="AM104" i="142"/>
  <c r="AM114" i="142" s="1"/>
  <c r="S104" i="142"/>
  <c r="S114" i="142" s="1"/>
  <c r="AF88" i="142"/>
  <c r="AF98" i="142" s="1"/>
  <c r="AF33" i="142" s="1"/>
  <c r="AD88" i="142"/>
  <c r="AD98" i="142" s="1"/>
  <c r="AD33" i="142" s="1"/>
  <c r="W88" i="142"/>
  <c r="W98" i="142" s="1"/>
  <c r="W33" i="142" s="1"/>
  <c r="Q88" i="142"/>
  <c r="Q98" i="142" s="1"/>
  <c r="Q33" i="142" s="1"/>
  <c r="J88" i="142"/>
  <c r="J98" i="142" s="1"/>
  <c r="J33" i="142" s="1"/>
  <c r="AP104" i="142"/>
  <c r="AP114" i="142" s="1"/>
  <c r="AU104" i="142"/>
  <c r="AU114" i="142" s="1"/>
  <c r="M104" i="142"/>
  <c r="M114" i="142" s="1"/>
  <c r="Y88" i="142"/>
  <c r="Y98" i="142" s="1"/>
  <c r="Y33" i="142" s="1"/>
  <c r="K88" i="142"/>
  <c r="K98" i="142" s="1"/>
  <c r="K33" i="142" s="1"/>
  <c r="AV104" i="142"/>
  <c r="AV114" i="142" s="1"/>
  <c r="AB88" i="142"/>
  <c r="AB98" i="142" s="1"/>
  <c r="AB33" i="142" s="1"/>
  <c r="E88" i="142"/>
  <c r="G104" i="142"/>
  <c r="G114" i="142" s="1"/>
  <c r="AL88" i="142"/>
  <c r="AL98" i="142" s="1"/>
  <c r="AL33" i="142" s="1"/>
  <c r="V104" i="142"/>
  <c r="V114" i="142" s="1"/>
  <c r="O104" i="142"/>
  <c r="O114" i="142" s="1"/>
  <c r="AV88" i="142"/>
  <c r="AV98" i="142" s="1"/>
  <c r="AV33" i="142" s="1"/>
  <c r="AS88" i="142"/>
  <c r="AS98" i="142" s="1"/>
  <c r="AS33" i="142" s="1"/>
  <c r="AE88" i="142"/>
  <c r="AE98" i="142" s="1"/>
  <c r="AE33" i="142" s="1"/>
  <c r="AG104" i="142"/>
  <c r="AG114" i="142" s="1"/>
  <c r="M88" i="142"/>
  <c r="M98" i="142" s="1"/>
  <c r="M33" i="142" s="1"/>
  <c r="U104" i="142"/>
  <c r="U114" i="142" s="1"/>
  <c r="AY88" i="142"/>
  <c r="AY98" i="142" s="1"/>
  <c r="AY33" i="142" s="1"/>
  <c r="AK40" i="134"/>
  <c r="AF40" i="134"/>
  <c r="BI40" i="146"/>
  <c r="BG54" i="143"/>
  <c r="L74" i="143"/>
  <c r="BC54" i="130"/>
  <c r="C15" i="137"/>
  <c r="D11" i="137" s="1"/>
  <c r="D15" i="137" s="1"/>
  <c r="E11" i="137" s="1"/>
  <c r="E15" i="137" s="1"/>
  <c r="F11" i="137" s="1"/>
  <c r="BA88" i="139"/>
  <c r="BA98" i="139" s="1"/>
  <c r="BA33" i="139" s="1"/>
  <c r="AG88" i="139"/>
  <c r="AG98" i="139" s="1"/>
  <c r="AG33" i="139" s="1"/>
  <c r="AW104" i="139"/>
  <c r="AW114" i="139" s="1"/>
  <c r="AG104" i="139"/>
  <c r="AG114" i="139" s="1"/>
  <c r="Q104" i="139"/>
  <c r="Q114" i="139" s="1"/>
  <c r="BB104" i="139"/>
  <c r="BB114" i="139" s="1"/>
  <c r="AF104" i="139"/>
  <c r="AF114" i="139" s="1"/>
  <c r="K104" i="139"/>
  <c r="K114" i="139" s="1"/>
  <c r="AM104" i="139"/>
  <c r="AM114" i="139" s="1"/>
  <c r="R104" i="139"/>
  <c r="R114" i="139" s="1"/>
  <c r="AU88" i="139"/>
  <c r="AU98" i="139" s="1"/>
  <c r="AU33" i="139" s="1"/>
  <c r="AE88" i="139"/>
  <c r="AE98" i="139" s="1"/>
  <c r="AE33" i="139" s="1"/>
  <c r="O88" i="139"/>
  <c r="O98" i="139" s="1"/>
  <c r="O33" i="139" s="1"/>
  <c r="AN104" i="139"/>
  <c r="AN114" i="139" s="1"/>
  <c r="AX88" i="139"/>
  <c r="AX98" i="139" s="1"/>
  <c r="AX33" i="139" s="1"/>
  <c r="AC88" i="139"/>
  <c r="AC98" i="139" s="1"/>
  <c r="AC33" i="139" s="1"/>
  <c r="H88" i="139"/>
  <c r="H98" i="139" s="1"/>
  <c r="H33" i="139" s="1"/>
  <c r="T104" i="139"/>
  <c r="T114" i="139" s="1"/>
  <c r="AO88" i="139"/>
  <c r="AO98" i="139" s="1"/>
  <c r="AO33" i="139" s="1"/>
  <c r="T88" i="139"/>
  <c r="T98" i="139" s="1"/>
  <c r="T33" i="139" s="1"/>
  <c r="X104" i="139"/>
  <c r="X114" i="139" s="1"/>
  <c r="P88" i="139"/>
  <c r="P98" i="139" s="1"/>
  <c r="P33" i="139" s="1"/>
  <c r="AW88" i="139"/>
  <c r="AW98" i="139" s="1"/>
  <c r="AW33" i="139" s="1"/>
  <c r="F88" i="139"/>
  <c r="F98" i="139" s="1"/>
  <c r="F33" i="139" s="1"/>
  <c r="AJ104" i="139"/>
  <c r="AJ114" i="139" s="1"/>
  <c r="N104" i="139"/>
  <c r="N114" i="139" s="1"/>
  <c r="AO104" i="139"/>
  <c r="AO114" i="139" s="1"/>
  <c r="U104" i="139"/>
  <c r="U114" i="139" s="1"/>
  <c r="AV104" i="139"/>
  <c r="AV114" i="139" s="1"/>
  <c r="V104" i="139"/>
  <c r="V114" i="139" s="1"/>
  <c r="AR104" i="139"/>
  <c r="AR114" i="139" s="1"/>
  <c r="L104" i="139"/>
  <c r="L114" i="139" s="1"/>
  <c r="AM88" i="139"/>
  <c r="AM98" i="139" s="1"/>
  <c r="AM33" i="139" s="1"/>
  <c r="S88" i="139"/>
  <c r="S98" i="139" s="1"/>
  <c r="S33" i="139" s="1"/>
  <c r="AD104" i="139"/>
  <c r="AD114" i="139" s="1"/>
  <c r="AN88" i="139"/>
  <c r="AN98" i="139" s="1"/>
  <c r="AN33" i="139" s="1"/>
  <c r="M88" i="139"/>
  <c r="M98" i="139" s="1"/>
  <c r="M33" i="139" s="1"/>
  <c r="J104" i="139"/>
  <c r="J114" i="139" s="1"/>
  <c r="AD88" i="139"/>
  <c r="AD98" i="139" s="1"/>
  <c r="AD33" i="139" s="1"/>
  <c r="AT104" i="139"/>
  <c r="AT114" i="139" s="1"/>
  <c r="E88" i="139"/>
  <c r="AB88" i="139"/>
  <c r="AB98" i="139" s="1"/>
  <c r="AB33" i="139" s="1"/>
  <c r="U88" i="139"/>
  <c r="U98" i="139" s="1"/>
  <c r="U33" i="139" s="1"/>
  <c r="J88" i="139"/>
  <c r="J98" i="139" s="1"/>
  <c r="J33" i="139" s="1"/>
  <c r="O104" i="139"/>
  <c r="O114" i="139" s="1"/>
  <c r="BB20" i="139"/>
  <c r="E71" i="139"/>
  <c r="AK104" i="139"/>
  <c r="AK114" i="139" s="1"/>
  <c r="M104" i="139"/>
  <c r="M114" i="139" s="1"/>
  <c r="AQ104" i="139"/>
  <c r="AQ114" i="139" s="1"/>
  <c r="P104" i="139"/>
  <c r="P114" i="139" s="1"/>
  <c r="AH104" i="139"/>
  <c r="AH114" i="139" s="1"/>
  <c r="G104" i="139"/>
  <c r="G114" i="139" s="1"/>
  <c r="AI88" i="139"/>
  <c r="AI98" i="139" s="1"/>
  <c r="AI33" i="139" s="1"/>
  <c r="K88" i="139"/>
  <c r="K98" i="139" s="1"/>
  <c r="K33" i="139" s="1"/>
  <c r="S104" i="139"/>
  <c r="S114" i="139" s="1"/>
  <c r="AH88" i="139"/>
  <c r="AH98" i="139" s="1"/>
  <c r="AH33" i="139" s="1"/>
  <c r="AZ104" i="139"/>
  <c r="AZ114" i="139" s="1"/>
  <c r="AZ88" i="139"/>
  <c r="AZ98" i="139" s="1"/>
  <c r="AZ33" i="139" s="1"/>
  <c r="Y88" i="139"/>
  <c r="Y98" i="139" s="1"/>
  <c r="Y33" i="139" s="1"/>
  <c r="AV88" i="139"/>
  <c r="AV98" i="139" s="1"/>
  <c r="AV33" i="139" s="1"/>
  <c r="AU104" i="139"/>
  <c r="AU114" i="139" s="1"/>
  <c r="Q88" i="139"/>
  <c r="Q98" i="139" s="1"/>
  <c r="Q33" i="139" s="1"/>
  <c r="AR88" i="139"/>
  <c r="AR98" i="139" s="1"/>
  <c r="AR33" i="139" s="1"/>
  <c r="L88" i="139"/>
  <c r="L98" i="139" s="1"/>
  <c r="L33" i="139" s="1"/>
  <c r="BA104" i="139"/>
  <c r="BA114" i="139" s="1"/>
  <c r="I104" i="139"/>
  <c r="I114" i="139" s="1"/>
  <c r="F104" i="139"/>
  <c r="F114" i="139" s="1"/>
  <c r="AY88" i="139"/>
  <c r="AY98" i="139" s="1"/>
  <c r="AY33" i="139" s="1"/>
  <c r="G88" i="139"/>
  <c r="G98" i="139" s="1"/>
  <c r="G33" i="139" s="1"/>
  <c r="G54" i="139" s="1"/>
  <c r="X88" i="139"/>
  <c r="X98" i="139" s="1"/>
  <c r="X33" i="139" s="1"/>
  <c r="AT88" i="139"/>
  <c r="AT98" i="139" s="1"/>
  <c r="AT33" i="139" s="1"/>
  <c r="AK88" i="139"/>
  <c r="AK98" i="139" s="1"/>
  <c r="AK33" i="139" s="1"/>
  <c r="AI104" i="139"/>
  <c r="AI114" i="139" s="1"/>
  <c r="AC104" i="139"/>
  <c r="AC114" i="139" s="1"/>
  <c r="AL104" i="139"/>
  <c r="AL114" i="139" s="1"/>
  <c r="AB104" i="139"/>
  <c r="AB114" i="139" s="1"/>
  <c r="AA88" i="139"/>
  <c r="AA98" i="139" s="1"/>
  <c r="AA33" i="139" s="1"/>
  <c r="H104" i="139"/>
  <c r="H114" i="139" s="1"/>
  <c r="AP104" i="139"/>
  <c r="AP114" i="139" s="1"/>
  <c r="N88" i="139"/>
  <c r="N98" i="139" s="1"/>
  <c r="N33" i="139" s="1"/>
  <c r="Z104" i="139"/>
  <c r="Z114" i="139" s="1"/>
  <c r="V88" i="139"/>
  <c r="V98" i="139" s="1"/>
  <c r="V33" i="139" s="1"/>
  <c r="E104" i="139"/>
  <c r="AQ88" i="139"/>
  <c r="AQ98" i="139" s="1"/>
  <c r="AQ33" i="139" s="1"/>
  <c r="R88" i="139"/>
  <c r="R98" i="139" s="1"/>
  <c r="R33" i="139" s="1"/>
  <c r="Z88" i="139"/>
  <c r="Z98" i="139" s="1"/>
  <c r="Z33" i="139" s="1"/>
  <c r="AS104" i="139"/>
  <c r="AS114" i="139" s="1"/>
  <c r="AJ88" i="139"/>
  <c r="AJ98" i="139" s="1"/>
  <c r="AJ33" i="139" s="1"/>
  <c r="Y104" i="139"/>
  <c r="Y114" i="139" s="1"/>
  <c r="W104" i="139"/>
  <c r="W114" i="139" s="1"/>
  <c r="I88" i="139"/>
  <c r="I98" i="139" s="1"/>
  <c r="I33" i="139" s="1"/>
  <c r="AF88" i="139"/>
  <c r="AF98" i="139" s="1"/>
  <c r="AF33" i="139" s="1"/>
  <c r="AA104" i="139"/>
  <c r="AA114" i="139" s="1"/>
  <c r="W88" i="139"/>
  <c r="W98" i="139" s="1"/>
  <c r="W33" i="139" s="1"/>
  <c r="AE104" i="139"/>
  <c r="AE114" i="139" s="1"/>
  <c r="AL88" i="139"/>
  <c r="AL98" i="139" s="1"/>
  <c r="AL33" i="139" s="1"/>
  <c r="BB88" i="139"/>
  <c r="BB98" i="139" s="1"/>
  <c r="BB33" i="139" s="1"/>
  <c r="AX104" i="139"/>
  <c r="AX114" i="139" s="1"/>
  <c r="AY104" i="139"/>
  <c r="AY114" i="139" s="1"/>
  <c r="AP88" i="139"/>
  <c r="AP98" i="139" s="1"/>
  <c r="AP33" i="139" s="1"/>
  <c r="E78" i="139"/>
  <c r="AS88" i="139"/>
  <c r="AS98" i="139" s="1"/>
  <c r="AS33" i="139" s="1"/>
  <c r="BI71" i="123"/>
  <c r="BI78" i="123"/>
  <c r="BI80" i="123" s="1"/>
  <c r="M20" i="117"/>
  <c r="D87" i="117"/>
  <c r="J103" i="117"/>
  <c r="M103" i="117"/>
  <c r="G103" i="117"/>
  <c r="E103" i="117"/>
  <c r="E87" i="117"/>
  <c r="D71" i="117"/>
  <c r="I103" i="117"/>
  <c r="H87" i="117"/>
  <c r="F87" i="117"/>
  <c r="D103" i="117"/>
  <c r="L103" i="117"/>
  <c r="K103" i="117"/>
  <c r="J87" i="117"/>
  <c r="G87" i="117"/>
  <c r="F103" i="117"/>
  <c r="H103" i="117"/>
  <c r="L87" i="117"/>
  <c r="K87" i="117"/>
  <c r="I87" i="117"/>
  <c r="M87" i="117"/>
  <c r="BO103" i="117"/>
  <c r="D78" i="117"/>
  <c r="BI54" i="143"/>
  <c r="BN111" i="143"/>
  <c r="BO95" i="143" s="1"/>
  <c r="AT104" i="145"/>
  <c r="AD104" i="145"/>
  <c r="N104" i="145"/>
  <c r="AW104" i="145"/>
  <c r="AG104" i="145"/>
  <c r="Q104" i="145"/>
  <c r="AZ104" i="145"/>
  <c r="AJ104" i="145"/>
  <c r="T104" i="145"/>
  <c r="AM104" i="145"/>
  <c r="AI104" i="145"/>
  <c r="K104" i="145"/>
  <c r="K114" i="145" s="1"/>
  <c r="AW88" i="145"/>
  <c r="AG88" i="145"/>
  <c r="Q88" i="145"/>
  <c r="BB88" i="145"/>
  <c r="AF88" i="145"/>
  <c r="K88" i="145"/>
  <c r="K98" i="145" s="1"/>
  <c r="K33" i="145" s="1"/>
  <c r="AU88" i="145"/>
  <c r="Z88" i="145"/>
  <c r="E71" i="145"/>
  <c r="AH88" i="145"/>
  <c r="L88" i="145"/>
  <c r="E78" i="145"/>
  <c r="AD88" i="145"/>
  <c r="BB20" i="145"/>
  <c r="AX104" i="145"/>
  <c r="AH104" i="145"/>
  <c r="R104" i="145"/>
  <c r="BA104" i="145"/>
  <c r="AK104" i="145"/>
  <c r="U104" i="145"/>
  <c r="E104" i="145"/>
  <c r="AN104" i="145"/>
  <c r="X104" i="145"/>
  <c r="H104" i="145"/>
  <c r="H114" i="145" s="1"/>
  <c r="AY104" i="145"/>
  <c r="AA104" i="145"/>
  <c r="BA88" i="145"/>
  <c r="AK88" i="145"/>
  <c r="U88" i="145"/>
  <c r="E88" i="145"/>
  <c r="AL88" i="145"/>
  <c r="P88" i="145"/>
  <c r="AZ88" i="145"/>
  <c r="AE88" i="145"/>
  <c r="J88" i="145"/>
  <c r="J98" i="145" s="1"/>
  <c r="J33" i="145" s="1"/>
  <c r="AM88" i="145"/>
  <c r="R88" i="145"/>
  <c r="X88" i="145"/>
  <c r="AY88" i="145"/>
  <c r="AN88" i="145"/>
  <c r="AL104" i="145"/>
  <c r="F104" i="145"/>
  <c r="F114" i="145" s="1"/>
  <c r="Y104" i="145"/>
  <c r="AR104" i="145"/>
  <c r="L104" i="145"/>
  <c r="AQ104" i="145"/>
  <c r="AO88" i="145"/>
  <c r="I88" i="145"/>
  <c r="I98" i="145" s="1"/>
  <c r="I33" i="145" s="1"/>
  <c r="V88" i="145"/>
  <c r="AJ88" i="145"/>
  <c r="AR88" i="145"/>
  <c r="AT88" i="145"/>
  <c r="S88" i="145"/>
  <c r="BB104" i="145"/>
  <c r="V104" i="145"/>
  <c r="I104" i="145"/>
  <c r="I114" i="145" s="1"/>
  <c r="AB104" i="145"/>
  <c r="G104" i="145"/>
  <c r="G114" i="145" s="1"/>
  <c r="Y88" i="145"/>
  <c r="AE104" i="145"/>
  <c r="W88" i="145"/>
  <c r="Z104" i="145"/>
  <c r="AS104" i="145"/>
  <c r="M104" i="145"/>
  <c r="AF104" i="145"/>
  <c r="W104" i="145"/>
  <c r="O104" i="145"/>
  <c r="AC88" i="145"/>
  <c r="AV88" i="145"/>
  <c r="F88" i="145"/>
  <c r="F98" i="145" s="1"/>
  <c r="F33" i="145" s="1"/>
  <c r="T88" i="145"/>
  <c r="AB88" i="145"/>
  <c r="AI88" i="145"/>
  <c r="AO104" i="145"/>
  <c r="AU104" i="145"/>
  <c r="AQ88" i="145"/>
  <c r="O88" i="145"/>
  <c r="N88" i="145"/>
  <c r="AP104" i="145"/>
  <c r="AP114" i="145" s="1"/>
  <c r="P104" i="145"/>
  <c r="AA88" i="145"/>
  <c r="H88" i="145"/>
  <c r="H98" i="145" s="1"/>
  <c r="H33" i="145" s="1"/>
  <c r="AC104" i="145"/>
  <c r="AX88" i="145"/>
  <c r="AV104" i="145"/>
  <c r="J104" i="145"/>
  <c r="J114" i="145" s="1"/>
  <c r="S104" i="145"/>
  <c r="AP88" i="145"/>
  <c r="AS88" i="145"/>
  <c r="M88" i="145"/>
  <c r="G88" i="145"/>
  <c r="G98" i="145" s="1"/>
  <c r="G33" i="145" s="1"/>
  <c r="BI40" i="130"/>
  <c r="K104" i="150"/>
  <c r="E104" i="150"/>
  <c r="L104" i="150"/>
  <c r="M88" i="150"/>
  <c r="N88" i="150"/>
  <c r="N98" i="150" s="1"/>
  <c r="N33" i="150" s="1"/>
  <c r="E88" i="150"/>
  <c r="I104" i="150"/>
  <c r="F104" i="150"/>
  <c r="G88" i="150"/>
  <c r="F88" i="150"/>
  <c r="J88" i="150"/>
  <c r="G104" i="150"/>
  <c r="J104" i="150"/>
  <c r="I88" i="150"/>
  <c r="H104" i="150"/>
  <c r="E71" i="150"/>
  <c r="M104" i="150"/>
  <c r="K88" i="150"/>
  <c r="E78" i="150"/>
  <c r="H88" i="150"/>
  <c r="N20" i="150"/>
  <c r="N104" i="150"/>
  <c r="N114" i="150" s="1"/>
  <c r="L88" i="150"/>
  <c r="C15" i="131"/>
  <c r="D11" i="131" s="1"/>
  <c r="BJ40" i="131"/>
  <c r="BK40" i="131"/>
  <c r="BH40" i="131"/>
  <c r="AT73" i="134"/>
  <c r="AD73" i="134"/>
  <c r="N73" i="134"/>
  <c r="AW73" i="134"/>
  <c r="AG73" i="134"/>
  <c r="Q73" i="134"/>
  <c r="AM73" i="134"/>
  <c r="W73" i="134"/>
  <c r="G73" i="134"/>
  <c r="L73" i="134"/>
  <c r="I73" i="134"/>
  <c r="H73" i="134"/>
  <c r="E73" i="134"/>
  <c r="Q74" i="134"/>
  <c r="X74" i="134"/>
  <c r="H74" i="134"/>
  <c r="N74" i="134"/>
  <c r="K74" i="134"/>
  <c r="AP73" i="134"/>
  <c r="Z73" i="134"/>
  <c r="J73" i="134"/>
  <c r="AS73" i="134"/>
  <c r="AC73" i="134"/>
  <c r="M73" i="134"/>
  <c r="AI73" i="134"/>
  <c r="S73" i="134"/>
  <c r="D73" i="134"/>
  <c r="AZ73" i="134"/>
  <c r="AV73" i="134"/>
  <c r="M74" i="134"/>
  <c r="T74" i="134"/>
  <c r="D74" i="134"/>
  <c r="J74" i="134"/>
  <c r="W74" i="134"/>
  <c r="AH73" i="134"/>
  <c r="U73" i="134"/>
  <c r="AA73" i="134"/>
  <c r="AR73" i="134"/>
  <c r="AJ73" i="134"/>
  <c r="P74" i="134"/>
  <c r="F74" i="134"/>
  <c r="AX73" i="134"/>
  <c r="AQ73" i="134"/>
  <c r="AN73" i="134"/>
  <c r="V74" i="134"/>
  <c r="F73" i="134"/>
  <c r="X73" i="134"/>
  <c r="R74" i="134"/>
  <c r="S74" i="134"/>
  <c r="V73" i="134"/>
  <c r="AO73" i="134"/>
  <c r="AU73" i="134"/>
  <c r="O73" i="134"/>
  <c r="AB73" i="134"/>
  <c r="T73" i="134"/>
  <c r="U74" i="134"/>
  <c r="L74" i="134"/>
  <c r="O74" i="134"/>
  <c r="R73" i="134"/>
  <c r="AK73" i="134"/>
  <c r="K73" i="134"/>
  <c r="AF73" i="134"/>
  <c r="I74" i="134"/>
  <c r="G74" i="134"/>
  <c r="AL73" i="134"/>
  <c r="Y73" i="134"/>
  <c r="AE73" i="134"/>
  <c r="P73" i="134"/>
  <c r="E74" i="134"/>
  <c r="AO80" i="134"/>
  <c r="Y80" i="134"/>
  <c r="I80" i="134"/>
  <c r="AN80" i="134"/>
  <c r="X80" i="134"/>
  <c r="H80" i="134"/>
  <c r="AM80" i="134"/>
  <c r="W80" i="134"/>
  <c r="G80" i="134"/>
  <c r="AP80" i="134"/>
  <c r="Z80" i="134"/>
  <c r="J80" i="134"/>
  <c r="AG80" i="134"/>
  <c r="AK80" i="134"/>
  <c r="U80" i="134"/>
  <c r="E80" i="134"/>
  <c r="AJ80" i="134"/>
  <c r="T80" i="134"/>
  <c r="D80" i="134"/>
  <c r="AI80" i="134"/>
  <c r="S80" i="134"/>
  <c r="AL80" i="134"/>
  <c r="V80" i="134"/>
  <c r="F80" i="134"/>
  <c r="AW80" i="134"/>
  <c r="M80" i="134"/>
  <c r="AB80" i="134"/>
  <c r="AQ80" i="134"/>
  <c r="K80" i="134"/>
  <c r="AH80" i="134"/>
  <c r="AR80" i="134"/>
  <c r="AA80" i="134"/>
  <c r="R80" i="134"/>
  <c r="Q80" i="134"/>
  <c r="AS80" i="134"/>
  <c r="AV80" i="134"/>
  <c r="P80" i="134"/>
  <c r="AE80" i="134"/>
  <c r="AD80" i="134"/>
  <c r="AC80" i="134"/>
  <c r="L80" i="134"/>
  <c r="AX80" i="134"/>
  <c r="AF80" i="134"/>
  <c r="AU80" i="134"/>
  <c r="O80" i="134"/>
  <c r="AT80" i="134"/>
  <c r="N80" i="134"/>
  <c r="AL103" i="126"/>
  <c r="AL114" i="126" s="1"/>
  <c r="V103" i="126"/>
  <c r="V114" i="126" s="1"/>
  <c r="F103" i="126"/>
  <c r="F114" i="126" s="1"/>
  <c r="AM103" i="126"/>
  <c r="AM114" i="126" s="1"/>
  <c r="Q103" i="126"/>
  <c r="Q114" i="126" s="1"/>
  <c r="AV103" i="126"/>
  <c r="AV114" i="126" s="1"/>
  <c r="AA103" i="126"/>
  <c r="AA114" i="126" s="1"/>
  <c r="E103" i="126"/>
  <c r="E114" i="126" s="1"/>
  <c r="AJ103" i="126"/>
  <c r="AJ114" i="126" s="1"/>
  <c r="O103" i="126"/>
  <c r="O114" i="126" s="1"/>
  <c r="AS103" i="126"/>
  <c r="AS114" i="126" s="1"/>
  <c r="X103" i="126"/>
  <c r="X114" i="126" s="1"/>
  <c r="AY87" i="126"/>
  <c r="AY98" i="126" s="1"/>
  <c r="AY33" i="126" s="1"/>
  <c r="AI87" i="126"/>
  <c r="AI98" i="126" s="1"/>
  <c r="AI33" i="126" s="1"/>
  <c r="S87" i="126"/>
  <c r="S98" i="126" s="1"/>
  <c r="S33" i="126" s="1"/>
  <c r="AZ87" i="126"/>
  <c r="AZ98" i="126" s="1"/>
  <c r="AZ33" i="126" s="1"/>
  <c r="AJ87" i="126"/>
  <c r="AJ98" i="126" s="1"/>
  <c r="AJ33" i="126" s="1"/>
  <c r="T87" i="126"/>
  <c r="T98" i="126" s="1"/>
  <c r="T33" i="126" s="1"/>
  <c r="D87" i="126"/>
  <c r="V87" i="126"/>
  <c r="V98" i="126" s="1"/>
  <c r="V33" i="126" s="1"/>
  <c r="AS87" i="126"/>
  <c r="AS98" i="126" s="1"/>
  <c r="AS33" i="126" s="1"/>
  <c r="M87" i="126"/>
  <c r="M98" i="126" s="1"/>
  <c r="M33" i="126" s="1"/>
  <c r="AG87" i="126"/>
  <c r="AG98" i="126" s="1"/>
  <c r="AG33" i="126" s="1"/>
  <c r="D78" i="126"/>
  <c r="AP87" i="126"/>
  <c r="AP98" i="126" s="1"/>
  <c r="AP33" i="126" s="1"/>
  <c r="BA20" i="126"/>
  <c r="AX103" i="126"/>
  <c r="AX114" i="126" s="1"/>
  <c r="AH103" i="126"/>
  <c r="AH114" i="126" s="1"/>
  <c r="R103" i="126"/>
  <c r="R114" i="126" s="1"/>
  <c r="BO103" i="126"/>
  <c r="AG103" i="126"/>
  <c r="AG114" i="126" s="1"/>
  <c r="L103" i="126"/>
  <c r="L114" i="126" s="1"/>
  <c r="AQ103" i="126"/>
  <c r="AQ114" i="126" s="1"/>
  <c r="U103" i="126"/>
  <c r="U114" i="126" s="1"/>
  <c r="AZ103" i="126"/>
  <c r="AZ114" i="126" s="1"/>
  <c r="AE103" i="126"/>
  <c r="AE114" i="126" s="1"/>
  <c r="I103" i="126"/>
  <c r="I114" i="126" s="1"/>
  <c r="AN103" i="126"/>
  <c r="AN114" i="126" s="1"/>
  <c r="S103" i="126"/>
  <c r="S114" i="126" s="1"/>
  <c r="AU87" i="126"/>
  <c r="AU98" i="126" s="1"/>
  <c r="AU33" i="126" s="1"/>
  <c r="AE87" i="126"/>
  <c r="AE98" i="126" s="1"/>
  <c r="AE33" i="126" s="1"/>
  <c r="O87" i="126"/>
  <c r="O98" i="126" s="1"/>
  <c r="O33" i="126" s="1"/>
  <c r="AV87" i="126"/>
  <c r="AV98" i="126" s="1"/>
  <c r="AV33" i="126" s="1"/>
  <c r="AF87" i="126"/>
  <c r="AF98" i="126" s="1"/>
  <c r="AF33" i="126" s="1"/>
  <c r="P87" i="126"/>
  <c r="P98" i="126" s="1"/>
  <c r="P33" i="126" s="1"/>
  <c r="AT87" i="126"/>
  <c r="AT98" i="126" s="1"/>
  <c r="AT33" i="126" s="1"/>
  <c r="N87" i="126"/>
  <c r="N98" i="126" s="1"/>
  <c r="N33" i="126" s="1"/>
  <c r="AK87" i="126"/>
  <c r="AK98" i="126" s="1"/>
  <c r="AK33" i="126" s="1"/>
  <c r="E87" i="126"/>
  <c r="E98" i="126" s="1"/>
  <c r="E33" i="126" s="1"/>
  <c r="Y87" i="126"/>
  <c r="Y98" i="126" s="1"/>
  <c r="Y33" i="126" s="1"/>
  <c r="AH87" i="126"/>
  <c r="AH98" i="126" s="1"/>
  <c r="AH33" i="126" s="1"/>
  <c r="J87" i="126"/>
  <c r="J98" i="126" s="1"/>
  <c r="J33" i="126" s="1"/>
  <c r="AD103" i="126"/>
  <c r="AD114" i="126" s="1"/>
  <c r="AW103" i="126"/>
  <c r="AW114" i="126" s="1"/>
  <c r="G103" i="126"/>
  <c r="G114" i="126" s="1"/>
  <c r="P103" i="126"/>
  <c r="P114" i="126" s="1"/>
  <c r="Y103" i="126"/>
  <c r="Y114" i="126" s="1"/>
  <c r="AI103" i="126"/>
  <c r="AI114" i="126" s="1"/>
  <c r="AQ87" i="126"/>
  <c r="AQ98" i="126" s="1"/>
  <c r="AQ33" i="126" s="1"/>
  <c r="K87" i="126"/>
  <c r="K98" i="126" s="1"/>
  <c r="K33" i="126" s="1"/>
  <c r="AB87" i="126"/>
  <c r="AB98" i="126" s="1"/>
  <c r="AB33" i="126" s="1"/>
  <c r="AL87" i="126"/>
  <c r="AL98" i="126" s="1"/>
  <c r="AL33" i="126" s="1"/>
  <c r="AC87" i="126"/>
  <c r="AC98" i="126" s="1"/>
  <c r="AC33" i="126" s="1"/>
  <c r="Q87" i="126"/>
  <c r="Q98" i="126" s="1"/>
  <c r="Q33" i="126" s="1"/>
  <c r="AX87" i="126"/>
  <c r="AX98" i="126" s="1"/>
  <c r="AX33" i="126" s="1"/>
  <c r="AK103" i="126"/>
  <c r="AK114" i="126" s="1"/>
  <c r="L87" i="126"/>
  <c r="L98" i="126" s="1"/>
  <c r="L33" i="126" s="1"/>
  <c r="J103" i="126"/>
  <c r="J114" i="126" s="1"/>
  <c r="AY103" i="126"/>
  <c r="AY114" i="126" s="1"/>
  <c r="AN87" i="126"/>
  <c r="AN98" i="126" s="1"/>
  <c r="AN33" i="126" s="1"/>
  <c r="BA87" i="126"/>
  <c r="BA98" i="126" s="1"/>
  <c r="BA33" i="126" s="1"/>
  <c r="Z87" i="126"/>
  <c r="Z98" i="126" s="1"/>
  <c r="Z33" i="126" s="1"/>
  <c r="Z103" i="126"/>
  <c r="Z114" i="126" s="1"/>
  <c r="AR103" i="126"/>
  <c r="AR114" i="126" s="1"/>
  <c r="BA103" i="126"/>
  <c r="BA114" i="126" s="1"/>
  <c r="K103" i="126"/>
  <c r="K114" i="126" s="1"/>
  <c r="T103" i="126"/>
  <c r="T114" i="126" s="1"/>
  <c r="AC103" i="126"/>
  <c r="AC114" i="126" s="1"/>
  <c r="AM87" i="126"/>
  <c r="AM98" i="126" s="1"/>
  <c r="AM33" i="126" s="1"/>
  <c r="G87" i="126"/>
  <c r="G98" i="126" s="1"/>
  <c r="G33" i="126" s="1"/>
  <c r="X87" i="126"/>
  <c r="X98" i="126" s="1"/>
  <c r="X33" i="126" s="1"/>
  <c r="AD87" i="126"/>
  <c r="AD98" i="126" s="1"/>
  <c r="AD33" i="126" s="1"/>
  <c r="U87" i="126"/>
  <c r="U98" i="126" s="1"/>
  <c r="U33" i="126" s="1"/>
  <c r="I87" i="126"/>
  <c r="I98" i="126" s="1"/>
  <c r="I33" i="126" s="1"/>
  <c r="R87" i="126"/>
  <c r="R98" i="126" s="1"/>
  <c r="R33" i="126" s="1"/>
  <c r="AT103" i="126"/>
  <c r="AT114" i="126" s="1"/>
  <c r="N103" i="126"/>
  <c r="N114" i="126" s="1"/>
  <c r="AB103" i="126"/>
  <c r="AB114" i="126" s="1"/>
  <c r="AU103" i="126"/>
  <c r="AU114" i="126" s="1"/>
  <c r="D103" i="126"/>
  <c r="M103" i="126"/>
  <c r="M114" i="126" s="1"/>
  <c r="AA87" i="126"/>
  <c r="AA98" i="126" s="1"/>
  <c r="AA33" i="126" s="1"/>
  <c r="AR87" i="126"/>
  <c r="AR98" i="126" s="1"/>
  <c r="AR33" i="126" s="1"/>
  <c r="F87" i="126"/>
  <c r="F98" i="126" s="1"/>
  <c r="F33" i="126" s="1"/>
  <c r="AW87" i="126"/>
  <c r="AW98" i="126" s="1"/>
  <c r="AW33" i="126" s="1"/>
  <c r="D71" i="126"/>
  <c r="AP103" i="126"/>
  <c r="AP114" i="126" s="1"/>
  <c r="W103" i="126"/>
  <c r="W114" i="126" s="1"/>
  <c r="AF103" i="126"/>
  <c r="AF114" i="126" s="1"/>
  <c r="AO103" i="126"/>
  <c r="AO114" i="126" s="1"/>
  <c r="H103" i="126"/>
  <c r="H114" i="126" s="1"/>
  <c r="W87" i="126"/>
  <c r="W98" i="126" s="1"/>
  <c r="W33" i="126" s="1"/>
  <c r="H87" i="126"/>
  <c r="H98" i="126" s="1"/>
  <c r="H33" i="126" s="1"/>
  <c r="AO87" i="126"/>
  <c r="AO98" i="126" s="1"/>
  <c r="AO33" i="126" s="1"/>
  <c r="B16" i="117"/>
  <c r="C11" i="117"/>
  <c r="BI78" i="143"/>
  <c r="BI71" i="143"/>
  <c r="BN97" i="130"/>
  <c r="BK34" i="130" s="1"/>
  <c r="BK54" i="130"/>
  <c r="AR103" i="128"/>
  <c r="AR114" i="128" s="1"/>
  <c r="AB103" i="128"/>
  <c r="AB114" i="128" s="1"/>
  <c r="AS103" i="128"/>
  <c r="AS114" i="128" s="1"/>
  <c r="AC103" i="128"/>
  <c r="AC114" i="128" s="1"/>
  <c r="M103" i="128"/>
  <c r="M114" i="128" s="1"/>
  <c r="AP103" i="128"/>
  <c r="AP114" i="128" s="1"/>
  <c r="N103" i="128"/>
  <c r="N114" i="128" s="1"/>
  <c r="AM103" i="128"/>
  <c r="AM114" i="128" s="1"/>
  <c r="L103" i="128"/>
  <c r="L114" i="128" s="1"/>
  <c r="AD103" i="128"/>
  <c r="AD114" i="128" s="1"/>
  <c r="F103" i="128"/>
  <c r="F114" i="128" s="1"/>
  <c r="AA103" i="128"/>
  <c r="AA114" i="128" s="1"/>
  <c r="D103" i="128"/>
  <c r="AN87" i="128"/>
  <c r="AN98" i="128" s="1"/>
  <c r="AN33" i="128" s="1"/>
  <c r="X87" i="128"/>
  <c r="X98" i="128" s="1"/>
  <c r="X33" i="128" s="1"/>
  <c r="H87" i="128"/>
  <c r="H98" i="128" s="1"/>
  <c r="H33" i="128" s="1"/>
  <c r="AP87" i="128"/>
  <c r="AP98" i="128" s="1"/>
  <c r="AP33" i="128" s="1"/>
  <c r="BA87" i="128"/>
  <c r="BA98" i="128" s="1"/>
  <c r="BA33" i="128" s="1"/>
  <c r="AK87" i="128"/>
  <c r="AK98" i="128" s="1"/>
  <c r="AK33" i="128" s="1"/>
  <c r="U87" i="128"/>
  <c r="U98" i="128" s="1"/>
  <c r="U33" i="128" s="1"/>
  <c r="E87" i="128"/>
  <c r="E98" i="128" s="1"/>
  <c r="E33" i="128" s="1"/>
  <c r="J87" i="128"/>
  <c r="J98" i="128" s="1"/>
  <c r="J33" i="128" s="1"/>
  <c r="W87" i="128"/>
  <c r="W98" i="128" s="1"/>
  <c r="W33" i="128" s="1"/>
  <c r="AU87" i="128"/>
  <c r="AU98" i="128" s="1"/>
  <c r="AU33" i="128" s="1"/>
  <c r="F87" i="128"/>
  <c r="F98" i="128" s="1"/>
  <c r="F33" i="128" s="1"/>
  <c r="K87" i="128"/>
  <c r="K98" i="128" s="1"/>
  <c r="K33" i="128" s="1"/>
  <c r="AN103" i="128"/>
  <c r="AN114" i="128" s="1"/>
  <c r="X103" i="128"/>
  <c r="X114" i="128" s="1"/>
  <c r="AO103" i="128"/>
  <c r="AO114" i="128" s="1"/>
  <c r="Y103" i="128"/>
  <c r="Y114" i="128" s="1"/>
  <c r="I103" i="128"/>
  <c r="I114" i="128" s="1"/>
  <c r="AH103" i="128"/>
  <c r="AH114" i="128" s="1"/>
  <c r="H103" i="128"/>
  <c r="H114" i="128" s="1"/>
  <c r="AE103" i="128"/>
  <c r="AE114" i="128" s="1"/>
  <c r="G103" i="128"/>
  <c r="G114" i="128" s="1"/>
  <c r="V103" i="128"/>
  <c r="V114" i="128" s="1"/>
  <c r="AY103" i="128"/>
  <c r="AY114" i="128" s="1"/>
  <c r="T103" i="128"/>
  <c r="T114" i="128" s="1"/>
  <c r="AZ87" i="128"/>
  <c r="AZ98" i="128" s="1"/>
  <c r="AZ33" i="128" s="1"/>
  <c r="AJ87" i="128"/>
  <c r="AJ98" i="128" s="1"/>
  <c r="AJ33" i="128" s="1"/>
  <c r="T87" i="128"/>
  <c r="T98" i="128" s="1"/>
  <c r="T33" i="128" s="1"/>
  <c r="D87" i="128"/>
  <c r="AL87" i="128"/>
  <c r="AL98" i="128" s="1"/>
  <c r="AL33" i="128" s="1"/>
  <c r="AW87" i="128"/>
  <c r="AW98" i="128" s="1"/>
  <c r="AW33" i="128" s="1"/>
  <c r="AG87" i="128"/>
  <c r="AG98" i="128" s="1"/>
  <c r="AG33" i="128" s="1"/>
  <c r="Q87" i="128"/>
  <c r="Q98" i="128" s="1"/>
  <c r="Q33" i="128" s="1"/>
  <c r="AM87" i="128"/>
  <c r="AM98" i="128" s="1"/>
  <c r="AM33" i="128" s="1"/>
  <c r="D71" i="128"/>
  <c r="O87" i="128"/>
  <c r="O98" i="128" s="1"/>
  <c r="O33" i="128" s="1"/>
  <c r="AE87" i="128"/>
  <c r="AE98" i="128" s="1"/>
  <c r="AE33" i="128" s="1"/>
  <c r="AQ87" i="128"/>
  <c r="AQ98" i="128" s="1"/>
  <c r="AQ33" i="128" s="1"/>
  <c r="BA20" i="128"/>
  <c r="AF103" i="128"/>
  <c r="AF114" i="128" s="1"/>
  <c r="AG103" i="128"/>
  <c r="AG114" i="128" s="1"/>
  <c r="AX103" i="128"/>
  <c r="AX114" i="128" s="1"/>
  <c r="AU103" i="128"/>
  <c r="AU114" i="128" s="1"/>
  <c r="AL103" i="128"/>
  <c r="AL114" i="128" s="1"/>
  <c r="AI103" i="128"/>
  <c r="AI114" i="128" s="1"/>
  <c r="AR87" i="128"/>
  <c r="AR98" i="128" s="1"/>
  <c r="AR33" i="128" s="1"/>
  <c r="L87" i="128"/>
  <c r="L98" i="128" s="1"/>
  <c r="L33" i="128" s="1"/>
  <c r="AD87" i="128"/>
  <c r="AD98" i="128" s="1"/>
  <c r="AD33" i="128" s="1"/>
  <c r="Y87" i="128"/>
  <c r="Y98" i="128" s="1"/>
  <c r="Y33" i="128" s="1"/>
  <c r="R87" i="128"/>
  <c r="R98" i="128" s="1"/>
  <c r="R33" i="128" s="1"/>
  <c r="D78" i="128"/>
  <c r="S87" i="128"/>
  <c r="S98" i="128" s="1"/>
  <c r="S33" i="128" s="1"/>
  <c r="AV103" i="128"/>
  <c r="AV114" i="128" s="1"/>
  <c r="S103" i="128"/>
  <c r="S114" i="128" s="1"/>
  <c r="J103" i="128"/>
  <c r="J114" i="128" s="1"/>
  <c r="AT87" i="128"/>
  <c r="AT98" i="128" s="1"/>
  <c r="AT33" i="128" s="1"/>
  <c r="I87" i="128"/>
  <c r="I98" i="128" s="1"/>
  <c r="I33" i="128" s="1"/>
  <c r="N87" i="128"/>
  <c r="N98" i="128" s="1"/>
  <c r="N33" i="128" s="1"/>
  <c r="AK103" i="128"/>
  <c r="AK114" i="128" s="1"/>
  <c r="AT103" i="128"/>
  <c r="AT114" i="128" s="1"/>
  <c r="AV87" i="128"/>
  <c r="AV98" i="128" s="1"/>
  <c r="AV33" i="128" s="1"/>
  <c r="AH87" i="128"/>
  <c r="AH98" i="128" s="1"/>
  <c r="AH33" i="128" s="1"/>
  <c r="Z87" i="128"/>
  <c r="Z98" i="128" s="1"/>
  <c r="Z33" i="128" s="1"/>
  <c r="AA87" i="128"/>
  <c r="AA98" i="128" s="1"/>
  <c r="AA33" i="128" s="1"/>
  <c r="AZ103" i="128"/>
  <c r="AZ114" i="128" s="1"/>
  <c r="BA103" i="128"/>
  <c r="BA114" i="128" s="1"/>
  <c r="U103" i="128"/>
  <c r="U114" i="128" s="1"/>
  <c r="Z103" i="128"/>
  <c r="Z114" i="128" s="1"/>
  <c r="W103" i="128"/>
  <c r="W114" i="128" s="1"/>
  <c r="P103" i="128"/>
  <c r="P114" i="128" s="1"/>
  <c r="O103" i="128"/>
  <c r="O114" i="128" s="1"/>
  <c r="AF87" i="128"/>
  <c r="AF98" i="128" s="1"/>
  <c r="AF33" i="128" s="1"/>
  <c r="AX87" i="128"/>
  <c r="AX98" i="128" s="1"/>
  <c r="AX33" i="128" s="1"/>
  <c r="AS87" i="128"/>
  <c r="AS98" i="128" s="1"/>
  <c r="AS33" i="128" s="1"/>
  <c r="M87" i="128"/>
  <c r="M98" i="128" s="1"/>
  <c r="M33" i="128" s="1"/>
  <c r="AY87" i="128"/>
  <c r="AY98" i="128" s="1"/>
  <c r="AY33" i="128" s="1"/>
  <c r="V87" i="128"/>
  <c r="V98" i="128" s="1"/>
  <c r="V33" i="128" s="1"/>
  <c r="AW103" i="128"/>
  <c r="AW114" i="128" s="1"/>
  <c r="Q103" i="128"/>
  <c r="Q114" i="128" s="1"/>
  <c r="R103" i="128"/>
  <c r="R114" i="128" s="1"/>
  <c r="K103" i="128"/>
  <c r="K114" i="128" s="1"/>
  <c r="AB87" i="128"/>
  <c r="AB98" i="128" s="1"/>
  <c r="AB33" i="128" s="1"/>
  <c r="AO87" i="128"/>
  <c r="AO98" i="128" s="1"/>
  <c r="AO33" i="128" s="1"/>
  <c r="AI87" i="128"/>
  <c r="AI98" i="128" s="1"/>
  <c r="AI33" i="128" s="1"/>
  <c r="AJ103" i="128"/>
  <c r="AJ114" i="128" s="1"/>
  <c r="E103" i="128"/>
  <c r="E114" i="128" s="1"/>
  <c r="BO103" i="128"/>
  <c r="AQ103" i="128"/>
  <c r="AQ114" i="128" s="1"/>
  <c r="P87" i="128"/>
  <c r="P98" i="128" s="1"/>
  <c r="P33" i="128" s="1"/>
  <c r="AC87" i="128"/>
  <c r="AC98" i="128" s="1"/>
  <c r="AC33" i="128" s="1"/>
  <c r="G87" i="128"/>
  <c r="G98" i="128" s="1"/>
  <c r="G33" i="128" s="1"/>
  <c r="BD20" i="131"/>
  <c r="AX106" i="131"/>
  <c r="AX114" i="131" s="1"/>
  <c r="AH106" i="131"/>
  <c r="AH114" i="131" s="1"/>
  <c r="R106" i="131"/>
  <c r="R114" i="131" s="1"/>
  <c r="AZ106" i="131"/>
  <c r="AZ114" i="131" s="1"/>
  <c r="AJ106" i="131"/>
  <c r="AJ114" i="131" s="1"/>
  <c r="T106" i="131"/>
  <c r="T114" i="131" s="1"/>
  <c r="AY106" i="131"/>
  <c r="AY114" i="131" s="1"/>
  <c r="S106" i="131"/>
  <c r="S114" i="131" s="1"/>
  <c r="AG106" i="131"/>
  <c r="AG114" i="131" s="1"/>
  <c r="BC106" i="131"/>
  <c r="BC114" i="131" s="1"/>
  <c r="W106" i="131"/>
  <c r="W114" i="131" s="1"/>
  <c r="M106" i="131"/>
  <c r="M114" i="131" s="1"/>
  <c r="AV90" i="131"/>
  <c r="AV98" i="131" s="1"/>
  <c r="AV33" i="131" s="1"/>
  <c r="AF90" i="131"/>
  <c r="AF98" i="131" s="1"/>
  <c r="AF33" i="131" s="1"/>
  <c r="P90" i="131"/>
  <c r="P98" i="131" s="1"/>
  <c r="P33" i="131" s="1"/>
  <c r="BA106" i="131"/>
  <c r="BA114" i="131" s="1"/>
  <c r="AT90" i="131"/>
  <c r="AT98" i="131" s="1"/>
  <c r="AT33" i="131" s="1"/>
  <c r="AD90" i="131"/>
  <c r="AD98" i="131" s="1"/>
  <c r="AD33" i="131" s="1"/>
  <c r="N90" i="131"/>
  <c r="N98" i="131" s="1"/>
  <c r="N33" i="131" s="1"/>
  <c r="AK90" i="131"/>
  <c r="AK98" i="131" s="1"/>
  <c r="AK33" i="131" s="1"/>
  <c r="AY90" i="131"/>
  <c r="AY98" i="131" s="1"/>
  <c r="AY33" i="131" s="1"/>
  <c r="S90" i="131"/>
  <c r="S98" i="131" s="1"/>
  <c r="S33" i="131" s="1"/>
  <c r="AG90" i="131"/>
  <c r="AG98" i="131" s="1"/>
  <c r="AG33" i="131" s="1"/>
  <c r="BC90" i="131"/>
  <c r="BC98" i="131" s="1"/>
  <c r="BC33" i="131" s="1"/>
  <c r="W90" i="131"/>
  <c r="W98" i="131" s="1"/>
  <c r="W33" i="131" s="1"/>
  <c r="G78" i="131"/>
  <c r="AP106" i="131"/>
  <c r="AP114" i="131" s="1"/>
  <c r="V106" i="131"/>
  <c r="V114" i="131" s="1"/>
  <c r="AV106" i="131"/>
  <c r="AV114" i="131" s="1"/>
  <c r="AB106" i="131"/>
  <c r="AB114" i="131" s="1"/>
  <c r="H106" i="131"/>
  <c r="H114" i="131" s="1"/>
  <c r="K106" i="131"/>
  <c r="K114" i="131" s="1"/>
  <c r="Q106" i="131"/>
  <c r="Q114" i="131" s="1"/>
  <c r="AE106" i="131"/>
  <c r="AE114" i="131" s="1"/>
  <c r="AK106" i="131"/>
  <c r="AK114" i="131" s="1"/>
  <c r="AN90" i="131"/>
  <c r="AN98" i="131" s="1"/>
  <c r="AN33" i="131" s="1"/>
  <c r="T90" i="131"/>
  <c r="T98" i="131" s="1"/>
  <c r="T33" i="131" s="1"/>
  <c r="U106" i="131"/>
  <c r="U114" i="131" s="1"/>
  <c r="AL90" i="131"/>
  <c r="AL98" i="131" s="1"/>
  <c r="AL33" i="131" s="1"/>
  <c r="R90" i="131"/>
  <c r="R98" i="131" s="1"/>
  <c r="R33" i="131" s="1"/>
  <c r="AC90" i="131"/>
  <c r="AC98" i="131" s="1"/>
  <c r="AC33" i="131" s="1"/>
  <c r="AI90" i="131"/>
  <c r="AI98" i="131" s="1"/>
  <c r="AI33" i="131" s="1"/>
  <c r="AO90" i="131"/>
  <c r="AO98" i="131" s="1"/>
  <c r="AO33" i="131" s="1"/>
  <c r="AU90" i="131"/>
  <c r="AU98" i="131" s="1"/>
  <c r="AU33" i="131" s="1"/>
  <c r="G90" i="131"/>
  <c r="AT106" i="131"/>
  <c r="AT114" i="131" s="1"/>
  <c r="N106" i="131"/>
  <c r="N114" i="131" s="1"/>
  <c r="AN106" i="131"/>
  <c r="AN114" i="131" s="1"/>
  <c r="L106" i="131"/>
  <c r="L114" i="131" s="1"/>
  <c r="AW106" i="131"/>
  <c r="AW114" i="131" s="1"/>
  <c r="AU106" i="131"/>
  <c r="AU114" i="131" s="1"/>
  <c r="AS106" i="131"/>
  <c r="AS114" i="131" s="1"/>
  <c r="AJ90" i="131"/>
  <c r="AJ98" i="131" s="1"/>
  <c r="AJ33" i="131" s="1"/>
  <c r="H90" i="131"/>
  <c r="H98" i="131" s="1"/>
  <c r="H33" i="131" s="1"/>
  <c r="AP90" i="131"/>
  <c r="AP98" i="131" s="1"/>
  <c r="AP33" i="131" s="1"/>
  <c r="J90" i="131"/>
  <c r="J98" i="131" s="1"/>
  <c r="J33" i="131" s="1"/>
  <c r="M90" i="131"/>
  <c r="M98" i="131" s="1"/>
  <c r="M33" i="131" s="1"/>
  <c r="AW90" i="131"/>
  <c r="AW98" i="131" s="1"/>
  <c r="AW33" i="131" s="1"/>
  <c r="AM90" i="131"/>
  <c r="AM98" i="131" s="1"/>
  <c r="AM33" i="131" s="1"/>
  <c r="AD106" i="131"/>
  <c r="AD114" i="131" s="1"/>
  <c r="X106" i="131"/>
  <c r="X114" i="131" s="1"/>
  <c r="AI106" i="131"/>
  <c r="AI114" i="131" s="1"/>
  <c r="O106" i="131"/>
  <c r="O114" i="131" s="1"/>
  <c r="X90" i="131"/>
  <c r="X98" i="131" s="1"/>
  <c r="X33" i="131" s="1"/>
  <c r="Z90" i="131"/>
  <c r="Z98" i="131" s="1"/>
  <c r="Z33" i="131" s="1"/>
  <c r="AA90" i="131"/>
  <c r="AA98" i="131" s="1"/>
  <c r="AA33" i="131" s="1"/>
  <c r="O90" i="131"/>
  <c r="O98" i="131" s="1"/>
  <c r="O33" i="131" s="1"/>
  <c r="Z106" i="131"/>
  <c r="Z114" i="131" s="1"/>
  <c r="AA106" i="131"/>
  <c r="AA114" i="131" s="1"/>
  <c r="AR90" i="131"/>
  <c r="AR98" i="131" s="1"/>
  <c r="AR33" i="131" s="1"/>
  <c r="AX90" i="131"/>
  <c r="AX98" i="131" s="1"/>
  <c r="AX33" i="131" s="1"/>
  <c r="U90" i="131"/>
  <c r="U98" i="131" s="1"/>
  <c r="U33" i="131" s="1"/>
  <c r="I90" i="131"/>
  <c r="I98" i="131" s="1"/>
  <c r="I33" i="131" s="1"/>
  <c r="AL106" i="131"/>
  <c r="AL114" i="131" s="1"/>
  <c r="J106" i="131"/>
  <c r="J114" i="131" s="1"/>
  <c r="AF106" i="131"/>
  <c r="AF114" i="131" s="1"/>
  <c r="AQ106" i="131"/>
  <c r="AQ114" i="131" s="1"/>
  <c r="AO106" i="131"/>
  <c r="AO114" i="131" s="1"/>
  <c r="AM106" i="131"/>
  <c r="AM114" i="131" s="1"/>
  <c r="BD90" i="131"/>
  <c r="BD98" i="131" s="1"/>
  <c r="BD33" i="131" s="1"/>
  <c r="AB90" i="131"/>
  <c r="AB98" i="131" s="1"/>
  <c r="AB33" i="131" s="1"/>
  <c r="AC106" i="131"/>
  <c r="AC114" i="131" s="1"/>
  <c r="AH90" i="131"/>
  <c r="AH98" i="131" s="1"/>
  <c r="AH33" i="131" s="1"/>
  <c r="BA90" i="131"/>
  <c r="BA98" i="131" s="1"/>
  <c r="BA33" i="131" s="1"/>
  <c r="AQ90" i="131"/>
  <c r="AQ98" i="131" s="1"/>
  <c r="AQ33" i="131" s="1"/>
  <c r="Y90" i="131"/>
  <c r="Y98" i="131" s="1"/>
  <c r="Y33" i="131" s="1"/>
  <c r="AE90" i="131"/>
  <c r="AE98" i="131" s="1"/>
  <c r="AE33" i="131" s="1"/>
  <c r="BO106" i="131"/>
  <c r="BD106" i="131"/>
  <c r="BD114" i="131" s="1"/>
  <c r="Y106" i="131"/>
  <c r="Y114" i="131" s="1"/>
  <c r="AZ90" i="131"/>
  <c r="AZ98" i="131" s="1"/>
  <c r="AZ33" i="131" s="1"/>
  <c r="BB90" i="131"/>
  <c r="BB98" i="131" s="1"/>
  <c r="BB33" i="131" s="1"/>
  <c r="AS98" i="131"/>
  <c r="AS33" i="131" s="1"/>
  <c r="Q90" i="131"/>
  <c r="Q98" i="131" s="1"/>
  <c r="Q33" i="131" s="1"/>
  <c r="BB106" i="131"/>
  <c r="BB114" i="131" s="1"/>
  <c r="AR106" i="131"/>
  <c r="AR114" i="131" s="1"/>
  <c r="P106" i="131"/>
  <c r="P114" i="131" s="1"/>
  <c r="I106" i="131"/>
  <c r="I114" i="131" s="1"/>
  <c r="G106" i="131"/>
  <c r="L90" i="131"/>
  <c r="L98" i="131" s="1"/>
  <c r="L33" i="131" s="1"/>
  <c r="V90" i="131"/>
  <c r="V98" i="131" s="1"/>
  <c r="V33" i="131" s="1"/>
  <c r="K90" i="131"/>
  <c r="K98" i="131" s="1"/>
  <c r="K33" i="131" s="1"/>
  <c r="G71" i="131"/>
  <c r="BN20" i="131"/>
  <c r="BI20" i="140"/>
  <c r="BB111" i="140"/>
  <c r="BB114" i="140" s="1"/>
  <c r="AL111" i="140"/>
  <c r="AL114" i="140" s="1"/>
  <c r="V111" i="140"/>
  <c r="V114" i="140" s="1"/>
  <c r="BA111" i="140"/>
  <c r="BA114" i="140" s="1"/>
  <c r="AF111" i="140"/>
  <c r="AF114" i="140" s="1"/>
  <c r="BH111" i="140"/>
  <c r="BH114" i="140" s="1"/>
  <c r="AE111" i="140"/>
  <c r="AE114" i="140" s="1"/>
  <c r="AY111" i="140"/>
  <c r="AY114" i="140" s="1"/>
  <c r="W111" i="140"/>
  <c r="W114" i="140" s="1"/>
  <c r="AW111" i="140"/>
  <c r="AW114" i="140" s="1"/>
  <c r="T111" i="140"/>
  <c r="T114" i="140" s="1"/>
  <c r="AU111" i="140"/>
  <c r="AU114" i="140" s="1"/>
  <c r="S111" i="140"/>
  <c r="S114" i="140" s="1"/>
  <c r="BI95" i="140"/>
  <c r="BI98" i="140" s="1"/>
  <c r="BI33" i="140" s="1"/>
  <c r="AQ95" i="140"/>
  <c r="AQ98" i="140" s="1"/>
  <c r="AQ33" i="140" s="1"/>
  <c r="AA95" i="140"/>
  <c r="AA98" i="140" s="1"/>
  <c r="AA33" i="140" s="1"/>
  <c r="BH95" i="140"/>
  <c r="BH98" i="140" s="1"/>
  <c r="BH33" i="140" s="1"/>
  <c r="AP95" i="140"/>
  <c r="AP98" i="140" s="1"/>
  <c r="AP33" i="140" s="1"/>
  <c r="Z95" i="140"/>
  <c r="Z98" i="140" s="1"/>
  <c r="Z33" i="140" s="1"/>
  <c r="BE95" i="140"/>
  <c r="BE98" i="140" s="1"/>
  <c r="BE33" i="140" s="1"/>
  <c r="AN95" i="140"/>
  <c r="AN98" i="140" s="1"/>
  <c r="AN33" i="140" s="1"/>
  <c r="X95" i="140"/>
  <c r="X98" i="140" s="1"/>
  <c r="X33" i="140" s="1"/>
  <c r="BA95" i="140"/>
  <c r="BA98" i="140" s="1"/>
  <c r="BA33" i="140" s="1"/>
  <c r="AG95" i="140"/>
  <c r="AG98" i="140" s="1"/>
  <c r="AG33" i="140" s="1"/>
  <c r="M95" i="140"/>
  <c r="M98" i="140" s="1"/>
  <c r="M33" i="140" s="1"/>
  <c r="L71" i="140"/>
  <c r="BH73" i="140" s="1"/>
  <c r="AX111" i="140"/>
  <c r="AX114" i="140" s="1"/>
  <c r="AD111" i="140"/>
  <c r="AD114" i="140" s="1"/>
  <c r="BG111" i="140"/>
  <c r="BG114" i="140" s="1"/>
  <c r="AA111" i="140"/>
  <c r="AA114" i="140" s="1"/>
  <c r="AS111" i="140"/>
  <c r="AS114" i="140" s="1"/>
  <c r="BE111" i="140"/>
  <c r="BE114" i="140" s="1"/>
  <c r="O111" i="140"/>
  <c r="O114" i="140" s="1"/>
  <c r="AI111" i="140"/>
  <c r="AI114" i="140" s="1"/>
  <c r="BC111" i="140"/>
  <c r="BC114" i="140" s="1"/>
  <c r="L111" i="140"/>
  <c r="AY95" i="140"/>
  <c r="AY98" i="140" s="1"/>
  <c r="AY33" i="140" s="1"/>
  <c r="AE95" i="140"/>
  <c r="AE98" i="140" s="1"/>
  <c r="AE33" i="140" s="1"/>
  <c r="BB95" i="140"/>
  <c r="BB98" i="140" s="1"/>
  <c r="BB33" i="140" s="1"/>
  <c r="AH95" i="140"/>
  <c r="AH98" i="140" s="1"/>
  <c r="AH33" i="140" s="1"/>
  <c r="N95" i="140"/>
  <c r="N98" i="140" s="1"/>
  <c r="N33" i="140" s="1"/>
  <c r="AJ95" i="140"/>
  <c r="AJ98" i="140" s="1"/>
  <c r="AJ33" i="140" s="1"/>
  <c r="P95" i="140"/>
  <c r="P98" i="140" s="1"/>
  <c r="P33" i="140" s="1"/>
  <c r="AW95" i="140"/>
  <c r="AW98" i="140" s="1"/>
  <c r="AW33" i="140" s="1"/>
  <c r="BF95" i="140"/>
  <c r="BF98" i="140" s="1"/>
  <c r="BF33" i="140" s="1"/>
  <c r="AT111" i="140"/>
  <c r="AT114" i="140" s="1"/>
  <c r="Z111" i="140"/>
  <c r="Z114" i="140" s="1"/>
  <c r="AV111" i="140"/>
  <c r="AV114" i="140" s="1"/>
  <c r="U111" i="140"/>
  <c r="U114" i="140" s="1"/>
  <c r="AM111" i="140"/>
  <c r="AM114" i="140" s="1"/>
  <c r="AR111" i="140"/>
  <c r="AR114" i="140" s="1"/>
  <c r="BO111" i="140"/>
  <c r="AB111" i="140"/>
  <c r="AB114" i="140" s="1"/>
  <c r="AN111" i="140"/>
  <c r="AN114" i="140" s="1"/>
  <c r="BG95" i="140"/>
  <c r="BG98" i="140" s="1"/>
  <c r="BG33" i="140" s="1"/>
  <c r="AU95" i="140"/>
  <c r="AU98" i="140" s="1"/>
  <c r="AU33" i="140" s="1"/>
  <c r="W95" i="140"/>
  <c r="W98" i="140" s="1"/>
  <c r="W33" i="140" s="1"/>
  <c r="AX95" i="140"/>
  <c r="AX98" i="140" s="1"/>
  <c r="AX33" i="140" s="1"/>
  <c r="AD95" i="140"/>
  <c r="AD98" i="140" s="1"/>
  <c r="AD33" i="140" s="1"/>
  <c r="AZ95" i="140"/>
  <c r="AZ98" i="140" s="1"/>
  <c r="AZ33" i="140" s="1"/>
  <c r="AF95" i="140"/>
  <c r="AF98" i="140" s="1"/>
  <c r="AF33" i="140" s="1"/>
  <c r="L95" i="140"/>
  <c r="Q95" i="140"/>
  <c r="Q98" i="140" s="1"/>
  <c r="Q33" i="140" s="1"/>
  <c r="AO95" i="140"/>
  <c r="AO98" i="140" s="1"/>
  <c r="AO33" i="140" s="1"/>
  <c r="R111" i="140"/>
  <c r="R114" i="140" s="1"/>
  <c r="P111" i="140"/>
  <c r="P114" i="140" s="1"/>
  <c r="AJ111" i="140"/>
  <c r="AJ114" i="140" s="1"/>
  <c r="M111" i="140"/>
  <c r="M114" i="140" s="1"/>
  <c r="BC95" i="140"/>
  <c r="BC98" i="140" s="1"/>
  <c r="BC33" i="140" s="1"/>
  <c r="S95" i="140"/>
  <c r="S98" i="140" s="1"/>
  <c r="S33" i="140" s="1"/>
  <c r="V95" i="140"/>
  <c r="V98" i="140" s="1"/>
  <c r="V33" i="140" s="1"/>
  <c r="AB95" i="140"/>
  <c r="AB98" i="140" s="1"/>
  <c r="AB33" i="140" s="1"/>
  <c r="AS95" i="140"/>
  <c r="AS98" i="140" s="1"/>
  <c r="AS33" i="140" s="1"/>
  <c r="AP111" i="140"/>
  <c r="AP114" i="140" s="1"/>
  <c r="AQ111" i="140"/>
  <c r="AQ114" i="140" s="1"/>
  <c r="X111" i="140"/>
  <c r="X114" i="140" s="1"/>
  <c r="BD111" i="140"/>
  <c r="BD114" i="140" s="1"/>
  <c r="AG111" i="140"/>
  <c r="AG114" i="140" s="1"/>
  <c r="AM95" i="140"/>
  <c r="AM98" i="140" s="1"/>
  <c r="AM33" i="140" s="1"/>
  <c r="AT95" i="140"/>
  <c r="AT98" i="140" s="1"/>
  <c r="AT33" i="140" s="1"/>
  <c r="AV95" i="140"/>
  <c r="AV98" i="140" s="1"/>
  <c r="AV33" i="140" s="1"/>
  <c r="AK95" i="140"/>
  <c r="AK98" i="140" s="1"/>
  <c r="AK33" i="140" s="1"/>
  <c r="Y95" i="140"/>
  <c r="Y98" i="140" s="1"/>
  <c r="Y33" i="140" s="1"/>
  <c r="AH111" i="140"/>
  <c r="AH114" i="140" s="1"/>
  <c r="Q111" i="140"/>
  <c r="Q114" i="140" s="1"/>
  <c r="Y111" i="140"/>
  <c r="Y114" i="140" s="1"/>
  <c r="AL95" i="140"/>
  <c r="AL98" i="140" s="1"/>
  <c r="AL33" i="140" s="1"/>
  <c r="U95" i="140"/>
  <c r="U98" i="140" s="1"/>
  <c r="U33" i="140" s="1"/>
  <c r="AO111" i="140"/>
  <c r="AO114" i="140" s="1"/>
  <c r="AR95" i="140"/>
  <c r="AR98" i="140" s="1"/>
  <c r="AR33" i="140" s="1"/>
  <c r="BF111" i="140"/>
  <c r="BF114" i="140" s="1"/>
  <c r="BI111" i="140"/>
  <c r="BI114" i="140" s="1"/>
  <c r="T95" i="140"/>
  <c r="T98" i="140" s="1"/>
  <c r="T33" i="140" s="1"/>
  <c r="N111" i="140"/>
  <c r="N114" i="140" s="1"/>
  <c r="AC111" i="140"/>
  <c r="AC114" i="140" s="1"/>
  <c r="BD95" i="140"/>
  <c r="BD98" i="140" s="1"/>
  <c r="BD33" i="140" s="1"/>
  <c r="R95" i="140"/>
  <c r="R98" i="140" s="1"/>
  <c r="R33" i="140" s="1"/>
  <c r="AC95" i="140"/>
  <c r="AC98" i="140" s="1"/>
  <c r="AC33" i="140" s="1"/>
  <c r="AK111" i="140"/>
  <c r="AK114" i="140" s="1"/>
  <c r="AI95" i="140"/>
  <c r="AI98" i="140" s="1"/>
  <c r="AI33" i="140" s="1"/>
  <c r="L78" i="140"/>
  <c r="AZ111" i="140"/>
  <c r="AZ114" i="140" s="1"/>
  <c r="O95" i="140"/>
  <c r="O98" i="140" s="1"/>
  <c r="O33" i="140" s="1"/>
  <c r="BN20" i="140"/>
  <c r="BN97" i="131"/>
  <c r="BK34" i="131" s="1"/>
  <c r="BO113" i="129"/>
  <c r="AX113" i="129"/>
  <c r="AX114" i="129" s="1"/>
  <c r="AH113" i="129"/>
  <c r="AH114" i="129" s="1"/>
  <c r="R113" i="129"/>
  <c r="R114" i="129" s="1"/>
  <c r="AW113" i="129"/>
  <c r="AW114" i="129" s="1"/>
  <c r="AB113" i="129"/>
  <c r="AB114" i="129" s="1"/>
  <c r="BA113" i="129"/>
  <c r="BA114" i="129" s="1"/>
  <c r="AF113" i="129"/>
  <c r="AF114" i="129" s="1"/>
  <c r="BK113" i="129"/>
  <c r="BK114" i="129" s="1"/>
  <c r="AO113" i="129"/>
  <c r="AO114" i="129" s="1"/>
  <c r="T113" i="129"/>
  <c r="T114" i="129" s="1"/>
  <c r="AY113" i="129"/>
  <c r="AY114" i="129" s="1"/>
  <c r="AC113" i="129"/>
  <c r="AC114" i="129" s="1"/>
  <c r="BG97" i="129"/>
  <c r="BG98" i="129" s="1"/>
  <c r="BG33" i="129" s="1"/>
  <c r="AQ97" i="129"/>
  <c r="AQ98" i="129" s="1"/>
  <c r="AQ33" i="129" s="1"/>
  <c r="AA97" i="129"/>
  <c r="AA98" i="129" s="1"/>
  <c r="AA33" i="129" s="1"/>
  <c r="BI97" i="129"/>
  <c r="BI98" i="129" s="1"/>
  <c r="BI33" i="129" s="1"/>
  <c r="AN97" i="129"/>
  <c r="AN98" i="129" s="1"/>
  <c r="AN33" i="129" s="1"/>
  <c r="R97" i="129"/>
  <c r="R98" i="129" s="1"/>
  <c r="R33" i="129" s="1"/>
  <c r="BA97" i="129"/>
  <c r="BA98" i="129" s="1"/>
  <c r="BA33" i="129" s="1"/>
  <c r="AF97" i="129"/>
  <c r="AF98" i="129" s="1"/>
  <c r="AF33" i="129" s="1"/>
  <c r="BJ97" i="129"/>
  <c r="BJ98" i="129" s="1"/>
  <c r="BJ33" i="129" s="1"/>
  <c r="AO97" i="129"/>
  <c r="AO98" i="129" s="1"/>
  <c r="AO33" i="129" s="1"/>
  <c r="T97" i="129"/>
  <c r="T98" i="129" s="1"/>
  <c r="T33" i="129" s="1"/>
  <c r="AL97" i="129"/>
  <c r="AL98" i="129" s="1"/>
  <c r="AL33" i="129" s="1"/>
  <c r="AB97" i="129"/>
  <c r="AB98" i="129" s="1"/>
  <c r="AB33" i="129" s="1"/>
  <c r="BJ113" i="129"/>
  <c r="BJ114" i="129" s="1"/>
  <c r="AT113" i="129"/>
  <c r="AT114" i="129" s="1"/>
  <c r="AD113" i="129"/>
  <c r="AD114" i="129" s="1"/>
  <c r="N113" i="129"/>
  <c r="AR113" i="129"/>
  <c r="AR114" i="129" s="1"/>
  <c r="W113" i="129"/>
  <c r="W114" i="129" s="1"/>
  <c r="AV113" i="129"/>
  <c r="AV114" i="129" s="1"/>
  <c r="AA113" i="129"/>
  <c r="AA114" i="129" s="1"/>
  <c r="BE113" i="129"/>
  <c r="BE114" i="129" s="1"/>
  <c r="AJ113" i="129"/>
  <c r="AJ114" i="129" s="1"/>
  <c r="O113" i="129"/>
  <c r="O114" i="129" s="1"/>
  <c r="AS113" i="129"/>
  <c r="AS114" i="129" s="1"/>
  <c r="X113" i="129"/>
  <c r="X114" i="129" s="1"/>
  <c r="BC97" i="129"/>
  <c r="BC98" i="129" s="1"/>
  <c r="BC33" i="129" s="1"/>
  <c r="AM97" i="129"/>
  <c r="AM98" i="129" s="1"/>
  <c r="AM33" i="129" s="1"/>
  <c r="W97" i="129"/>
  <c r="W98" i="129" s="1"/>
  <c r="W33" i="129" s="1"/>
  <c r="BD97" i="129"/>
  <c r="BD98" i="129" s="1"/>
  <c r="BD33" i="129" s="1"/>
  <c r="AH97" i="129"/>
  <c r="AH98" i="129" s="1"/>
  <c r="AH33" i="129" s="1"/>
  <c r="BH97" i="129"/>
  <c r="BH98" i="129" s="1"/>
  <c r="BH33" i="129" s="1"/>
  <c r="AV97" i="129"/>
  <c r="AV98" i="129" s="1"/>
  <c r="AV33" i="129" s="1"/>
  <c r="Z97" i="129"/>
  <c r="Z98" i="129" s="1"/>
  <c r="Z33" i="129" s="1"/>
  <c r="BE97" i="129"/>
  <c r="BE98" i="129" s="1"/>
  <c r="BE33" i="129" s="1"/>
  <c r="AJ97" i="129"/>
  <c r="AJ98" i="129" s="1"/>
  <c r="AJ33" i="129" s="1"/>
  <c r="N97" i="129"/>
  <c r="Q97" i="129"/>
  <c r="Q98" i="129" s="1"/>
  <c r="Q33" i="129" s="1"/>
  <c r="N78" i="129"/>
  <c r="AP113" i="129"/>
  <c r="AP114" i="129" s="1"/>
  <c r="BH113" i="129"/>
  <c r="BH114" i="129" s="1"/>
  <c r="Q113" i="129"/>
  <c r="Q114" i="129" s="1"/>
  <c r="U113" i="129"/>
  <c r="U114" i="129" s="1"/>
  <c r="AE113" i="129"/>
  <c r="AE114" i="129" s="1"/>
  <c r="AN113" i="129"/>
  <c r="AN114" i="129" s="1"/>
  <c r="AY97" i="129"/>
  <c r="AY98" i="129" s="1"/>
  <c r="AY33" i="129" s="1"/>
  <c r="S97" i="129"/>
  <c r="S98" i="129" s="1"/>
  <c r="S33" i="129" s="1"/>
  <c r="AC97" i="129"/>
  <c r="AC98" i="129" s="1"/>
  <c r="AC33" i="129" s="1"/>
  <c r="AP97" i="129"/>
  <c r="AP98" i="129" s="1"/>
  <c r="AP33" i="129" s="1"/>
  <c r="AZ97" i="129"/>
  <c r="AZ98" i="129" s="1"/>
  <c r="AZ33" i="129" s="1"/>
  <c r="AR97" i="129"/>
  <c r="AR98" i="129" s="1"/>
  <c r="AR33" i="129" s="1"/>
  <c r="N71" i="129"/>
  <c r="Z113" i="129"/>
  <c r="Z114" i="129" s="1"/>
  <c r="AQ113" i="129"/>
  <c r="AQ114" i="129" s="1"/>
  <c r="BI113" i="129"/>
  <c r="BI114" i="129" s="1"/>
  <c r="S113" i="129"/>
  <c r="S114" i="129" s="1"/>
  <c r="AX97" i="129"/>
  <c r="AX98" i="129" s="1"/>
  <c r="AX33" i="129" s="1"/>
  <c r="U97" i="129"/>
  <c r="U98" i="129" s="1"/>
  <c r="U33" i="129" s="1"/>
  <c r="AG97" i="129"/>
  <c r="AG98" i="129" s="1"/>
  <c r="AG33" i="129" s="1"/>
  <c r="BB113" i="129"/>
  <c r="BB114" i="129" s="1"/>
  <c r="AK113" i="129"/>
  <c r="AK114" i="129" s="1"/>
  <c r="BD113" i="129"/>
  <c r="BD114" i="129" s="1"/>
  <c r="AE97" i="129"/>
  <c r="AE98" i="129" s="1"/>
  <c r="AE33" i="129" s="1"/>
  <c r="BF97" i="129"/>
  <c r="BF98" i="129" s="1"/>
  <c r="BF33" i="129" s="1"/>
  <c r="Y97" i="129"/>
  <c r="Y98" i="129" s="1"/>
  <c r="Y33" i="129" s="1"/>
  <c r="AL113" i="129"/>
  <c r="AL114" i="129" s="1"/>
  <c r="BC113" i="129"/>
  <c r="BC114" i="129" s="1"/>
  <c r="BG113" i="129"/>
  <c r="BG114" i="129" s="1"/>
  <c r="P113" i="129"/>
  <c r="P114" i="129" s="1"/>
  <c r="Y113" i="129"/>
  <c r="Y114" i="129" s="1"/>
  <c r="AI113" i="129"/>
  <c r="AI114" i="129" s="1"/>
  <c r="AU97" i="129"/>
  <c r="AU98" i="129" s="1"/>
  <c r="AU33" i="129" s="1"/>
  <c r="O97" i="129"/>
  <c r="O98" i="129" s="1"/>
  <c r="O33" i="129" s="1"/>
  <c r="X97" i="129"/>
  <c r="X98" i="129" s="1"/>
  <c r="X33" i="129" s="1"/>
  <c r="AK97" i="129"/>
  <c r="AK98" i="129" s="1"/>
  <c r="AK33" i="129" s="1"/>
  <c r="AT97" i="129"/>
  <c r="AT98" i="129" s="1"/>
  <c r="AT33" i="129" s="1"/>
  <c r="V97" i="129"/>
  <c r="V98" i="129" s="1"/>
  <c r="V33" i="129" s="1"/>
  <c r="BK20" i="129"/>
  <c r="BF113" i="129"/>
  <c r="BF114" i="129" s="1"/>
  <c r="AM113" i="129"/>
  <c r="AM114" i="129" s="1"/>
  <c r="AZ113" i="129"/>
  <c r="AZ114" i="129" s="1"/>
  <c r="AI97" i="129"/>
  <c r="AI98" i="129" s="1"/>
  <c r="AI33" i="129" s="1"/>
  <c r="BB97" i="129"/>
  <c r="BB98" i="129" s="1"/>
  <c r="BB33" i="129" s="1"/>
  <c r="AD97" i="129"/>
  <c r="AD98" i="129" s="1"/>
  <c r="AD33" i="129" s="1"/>
  <c r="V113" i="129"/>
  <c r="V114" i="129" s="1"/>
  <c r="AG113" i="129"/>
  <c r="AG114" i="129" s="1"/>
  <c r="AU113" i="129"/>
  <c r="AU114" i="129" s="1"/>
  <c r="BK97" i="129"/>
  <c r="BK98" i="129" s="1"/>
  <c r="BK33" i="129" s="1"/>
  <c r="AS97" i="129"/>
  <c r="AS98" i="129" s="1"/>
  <c r="AS33" i="129" s="1"/>
  <c r="P97" i="129"/>
  <c r="P98" i="129" s="1"/>
  <c r="P33" i="129" s="1"/>
  <c r="AW97" i="129"/>
  <c r="AW98" i="129" s="1"/>
  <c r="AW33" i="129" s="1"/>
  <c r="D98" i="134"/>
  <c r="D33" i="134" s="1"/>
  <c r="BN87" i="134"/>
  <c r="D114" i="134"/>
  <c r="BN103" i="134"/>
  <c r="BO87" i="134" s="1"/>
  <c r="B16" i="150"/>
  <c r="C11" i="150"/>
  <c r="T15" i="150"/>
  <c r="U11" i="150" s="1"/>
  <c r="C32" i="150"/>
  <c r="B36" i="150"/>
  <c r="S16" i="150"/>
  <c r="B41" i="150"/>
  <c r="B43" i="149"/>
  <c r="C22" i="149"/>
  <c r="D20" i="149" s="1"/>
  <c r="B57" i="149"/>
  <c r="B35" i="149"/>
  <c r="B37" i="149"/>
  <c r="C37" i="149"/>
  <c r="C16" i="146"/>
  <c r="F54" i="146"/>
  <c r="F80" i="146"/>
  <c r="E80" i="146"/>
  <c r="D28" i="146"/>
  <c r="E25" i="146" s="1"/>
  <c r="B41" i="146"/>
  <c r="BN104" i="146"/>
  <c r="E114" i="146"/>
  <c r="C29" i="146"/>
  <c r="BB78" i="146"/>
  <c r="BB71" i="146"/>
  <c r="BN88" i="146"/>
  <c r="E98" i="146"/>
  <c r="E33" i="146" s="1"/>
  <c r="C55" i="146"/>
  <c r="D19" i="146"/>
  <c r="D15" i="146"/>
  <c r="E11" i="146" s="1"/>
  <c r="F73" i="146"/>
  <c r="E73" i="146"/>
  <c r="F40" i="146"/>
  <c r="S16" i="146"/>
  <c r="S15" i="146"/>
  <c r="T11" i="146" s="1"/>
  <c r="AH81" i="145"/>
  <c r="AH82" i="145" s="1"/>
  <c r="AH27" i="145" s="1"/>
  <c r="AH75" i="145"/>
  <c r="AH26" i="145" s="1"/>
  <c r="AG75" i="145"/>
  <c r="AG26" i="145" s="1"/>
  <c r="AG81" i="145"/>
  <c r="AG82" i="145" s="1"/>
  <c r="AG27" i="145" s="1"/>
  <c r="B41" i="145"/>
  <c r="E28" i="145"/>
  <c r="F25" i="145" s="1"/>
  <c r="E29" i="145"/>
  <c r="C55" i="145"/>
  <c r="D19" i="145"/>
  <c r="R15" i="145"/>
  <c r="S11" i="145" s="1"/>
  <c r="R16" i="145"/>
  <c r="C55" i="143"/>
  <c r="D19" i="143"/>
  <c r="D29" i="143"/>
  <c r="D28" i="143"/>
  <c r="E25" i="143" s="1"/>
  <c r="B41" i="143"/>
  <c r="R16" i="143"/>
  <c r="C29" i="143"/>
  <c r="S15" i="143"/>
  <c r="T11" i="143" s="1"/>
  <c r="C16" i="142"/>
  <c r="AB75" i="142"/>
  <c r="AB26" i="142" s="1"/>
  <c r="AB81" i="142"/>
  <c r="AB82" i="142" s="1"/>
  <c r="AB27" i="142" s="1"/>
  <c r="AG81" i="142"/>
  <c r="AG82" i="142" s="1"/>
  <c r="AG27" i="142" s="1"/>
  <c r="AG75" i="142"/>
  <c r="AG26" i="142" s="1"/>
  <c r="Z81" i="142"/>
  <c r="Z82" i="142" s="1"/>
  <c r="Z27" i="142" s="1"/>
  <c r="Z75" i="142"/>
  <c r="Z26" i="142" s="1"/>
  <c r="AF75" i="142"/>
  <c r="AF26" i="142" s="1"/>
  <c r="AF81" i="142"/>
  <c r="AF82" i="142" s="1"/>
  <c r="AF27" i="142" s="1"/>
  <c r="C55" i="142"/>
  <c r="D19" i="142"/>
  <c r="D15" i="142"/>
  <c r="E11" i="142" s="1"/>
  <c r="AD81" i="142"/>
  <c r="AD82" i="142" s="1"/>
  <c r="AD27" i="142" s="1"/>
  <c r="AD75" i="142"/>
  <c r="AD26" i="142" s="1"/>
  <c r="T15" i="142"/>
  <c r="U11" i="142" s="1"/>
  <c r="AC81" i="142"/>
  <c r="AC82" i="142" s="1"/>
  <c r="AC27" i="142" s="1"/>
  <c r="AC75" i="142"/>
  <c r="AC26" i="142" s="1"/>
  <c r="AE81" i="142"/>
  <c r="AE82" i="142" s="1"/>
  <c r="AE27" i="142" s="1"/>
  <c r="AE75" i="142"/>
  <c r="AE26" i="142" s="1"/>
  <c r="AH81" i="142"/>
  <c r="AH82" i="142" s="1"/>
  <c r="AH27" i="142" s="1"/>
  <c r="AH75" i="142"/>
  <c r="AH26" i="142" s="1"/>
  <c r="AA81" i="142"/>
  <c r="AA82" i="142" s="1"/>
  <c r="AA27" i="142" s="1"/>
  <c r="AA75" i="142"/>
  <c r="AA26" i="142" s="1"/>
  <c r="B41" i="142"/>
  <c r="C16" i="140"/>
  <c r="C55" i="140"/>
  <c r="D19" i="140"/>
  <c r="H81" i="140"/>
  <c r="H82" i="140" s="1"/>
  <c r="H27" i="140" s="1"/>
  <c r="H75" i="140"/>
  <c r="H26" i="140" s="1"/>
  <c r="H40" i="140" s="1"/>
  <c r="J81" i="140"/>
  <c r="J82" i="140" s="1"/>
  <c r="J27" i="140" s="1"/>
  <c r="J75" i="140"/>
  <c r="J26" i="140" s="1"/>
  <c r="J40" i="140" s="1"/>
  <c r="G81" i="140"/>
  <c r="G82" i="140" s="1"/>
  <c r="G27" i="140" s="1"/>
  <c r="G75" i="140"/>
  <c r="G26" i="140" s="1"/>
  <c r="G40" i="140" s="1"/>
  <c r="D15" i="140"/>
  <c r="E11" i="140" s="1"/>
  <c r="E81" i="140"/>
  <c r="E75" i="140"/>
  <c r="E26" i="140" s="1"/>
  <c r="K81" i="140"/>
  <c r="K82" i="140" s="1"/>
  <c r="K27" i="140" s="1"/>
  <c r="K75" i="140"/>
  <c r="K26" i="140" s="1"/>
  <c r="K40" i="140" s="1"/>
  <c r="C29" i="140"/>
  <c r="B36" i="140"/>
  <c r="C32" i="140"/>
  <c r="I81" i="140"/>
  <c r="I82" i="140" s="1"/>
  <c r="I27" i="140" s="1"/>
  <c r="I75" i="140"/>
  <c r="I26" i="140" s="1"/>
  <c r="I40" i="140" s="1"/>
  <c r="D29" i="140"/>
  <c r="D28" i="140"/>
  <c r="E25" i="140" s="1"/>
  <c r="C22" i="140"/>
  <c r="B41" i="140"/>
  <c r="F75" i="140"/>
  <c r="F26" i="140" s="1"/>
  <c r="F40" i="140" s="1"/>
  <c r="F81" i="140"/>
  <c r="F82" i="140" s="1"/>
  <c r="F27" i="140" s="1"/>
  <c r="S15" i="140"/>
  <c r="T11" i="140" s="1"/>
  <c r="B41" i="139"/>
  <c r="Z81" i="139"/>
  <c r="Z82" i="139" s="1"/>
  <c r="Z27" i="139" s="1"/>
  <c r="Z75" i="139"/>
  <c r="Z26" i="139" s="1"/>
  <c r="D28" i="139"/>
  <c r="E25" i="139" s="1"/>
  <c r="D29" i="139"/>
  <c r="AA75" i="139"/>
  <c r="AA26" i="139" s="1"/>
  <c r="AA81" i="139"/>
  <c r="AA82" i="139" s="1"/>
  <c r="AA27" i="139" s="1"/>
  <c r="Q16" i="139"/>
  <c r="D19" i="139"/>
  <c r="C55" i="139"/>
  <c r="B36" i="139"/>
  <c r="C32" i="139"/>
  <c r="R15" i="139"/>
  <c r="S11" i="139" s="1"/>
  <c r="C22" i="139"/>
  <c r="E81" i="137"/>
  <c r="E82" i="137" s="1"/>
  <c r="E27" i="137" s="1"/>
  <c r="E75" i="137"/>
  <c r="E26" i="137" s="1"/>
  <c r="E40" i="137" s="1"/>
  <c r="F81" i="137"/>
  <c r="F82" i="137" s="1"/>
  <c r="F27" i="137" s="1"/>
  <c r="F75" i="137"/>
  <c r="F26" i="137" s="1"/>
  <c r="F40" i="137" s="1"/>
  <c r="C55" i="137"/>
  <c r="D19" i="137"/>
  <c r="R15" i="137"/>
  <c r="S11" i="137" s="1"/>
  <c r="C22" i="137"/>
  <c r="D75" i="137"/>
  <c r="D26" i="137" s="1"/>
  <c r="D81" i="137"/>
  <c r="Q16" i="137"/>
  <c r="B41" i="137"/>
  <c r="C16" i="136"/>
  <c r="C55" i="136"/>
  <c r="D19" i="136"/>
  <c r="S16" i="136"/>
  <c r="B41" i="136"/>
  <c r="D15" i="136"/>
  <c r="E11" i="136" s="1"/>
  <c r="D40" i="136"/>
  <c r="T16" i="136"/>
  <c r="T15" i="136"/>
  <c r="U11" i="136" s="1"/>
  <c r="C16" i="134"/>
  <c r="D15" i="134"/>
  <c r="E11" i="134" s="1"/>
  <c r="R16" i="134"/>
  <c r="S15" i="134"/>
  <c r="T11" i="134" s="1"/>
  <c r="S16" i="134"/>
  <c r="C55" i="134"/>
  <c r="D19" i="134"/>
  <c r="B41" i="134"/>
  <c r="BN20" i="133"/>
  <c r="V40" i="133"/>
  <c r="Y40" i="133"/>
  <c r="G40" i="133"/>
  <c r="C55" i="133"/>
  <c r="D19" i="133"/>
  <c r="AW73" i="133"/>
  <c r="AG73" i="133"/>
  <c r="Q73" i="133"/>
  <c r="BL73" i="133"/>
  <c r="AV73" i="133"/>
  <c r="AF73" i="133"/>
  <c r="P73" i="133"/>
  <c r="BJ73" i="133"/>
  <c r="AT73" i="133"/>
  <c r="AD73" i="133"/>
  <c r="N73" i="133"/>
  <c r="AY73" i="133"/>
  <c r="BK73" i="133"/>
  <c r="BG73" i="133"/>
  <c r="BI73" i="133"/>
  <c r="AS73" i="133"/>
  <c r="AC73" i="133"/>
  <c r="BH73" i="133"/>
  <c r="AR73" i="133"/>
  <c r="AB73" i="133"/>
  <c r="BF73" i="133"/>
  <c r="AP73" i="133"/>
  <c r="Z73" i="133"/>
  <c r="AI73" i="133"/>
  <c r="AU73" i="133"/>
  <c r="AQ73" i="133"/>
  <c r="BC73" i="133"/>
  <c r="BE73" i="133"/>
  <c r="AO73" i="133"/>
  <c r="Y73" i="133"/>
  <c r="BD73" i="133"/>
  <c r="AN73" i="133"/>
  <c r="X73" i="133"/>
  <c r="BB73" i="133"/>
  <c r="AL73" i="133"/>
  <c r="V73" i="133"/>
  <c r="S73" i="133"/>
  <c r="AE73" i="133"/>
  <c r="AA73" i="133"/>
  <c r="W73" i="133"/>
  <c r="BA73" i="133"/>
  <c r="AK73" i="133"/>
  <c r="U73" i="133"/>
  <c r="AZ73" i="133"/>
  <c r="AJ73" i="133"/>
  <c r="T73" i="133"/>
  <c r="AX73" i="133"/>
  <c r="AH73" i="133"/>
  <c r="R73" i="133"/>
  <c r="O73" i="133"/>
  <c r="AM73" i="133"/>
  <c r="V54" i="133"/>
  <c r="BN97" i="133"/>
  <c r="N98" i="133"/>
  <c r="N33" i="133" s="1"/>
  <c r="AT54" i="133"/>
  <c r="W54" i="133"/>
  <c r="AB40" i="133"/>
  <c r="X54" i="133"/>
  <c r="BD54" i="133"/>
  <c r="BE40" i="133"/>
  <c r="AC40" i="133"/>
  <c r="BI40" i="133"/>
  <c r="AN40" i="133"/>
  <c r="BN113" i="133"/>
  <c r="BN114" i="133" s="1"/>
  <c r="N114" i="133"/>
  <c r="AD40" i="133"/>
  <c r="AT40" i="133"/>
  <c r="BJ40" i="133"/>
  <c r="AQ40" i="133"/>
  <c r="BG40" i="133"/>
  <c r="R15" i="133"/>
  <c r="S11" i="133" s="1"/>
  <c r="R16" i="133"/>
  <c r="B41" i="133"/>
  <c r="AK54" i="133"/>
  <c r="U54" i="133"/>
  <c r="BB54" i="133"/>
  <c r="AX54" i="133"/>
  <c r="AR40" i="133"/>
  <c r="BH54" i="133"/>
  <c r="AJ40" i="133"/>
  <c r="AK40" i="133"/>
  <c r="AV40" i="133"/>
  <c r="AH40" i="133"/>
  <c r="AX40" i="133"/>
  <c r="AE40" i="133"/>
  <c r="AU40" i="133"/>
  <c r="BK40" i="133"/>
  <c r="Q16" i="133"/>
  <c r="BE54" i="133"/>
  <c r="AE54" i="133"/>
  <c r="BG54" i="133"/>
  <c r="BJ54" i="133"/>
  <c r="BC54" i="133"/>
  <c r="P54" i="133"/>
  <c r="AV54" i="133"/>
  <c r="AG40" i="133"/>
  <c r="AZ40" i="133"/>
  <c r="AS40" i="133"/>
  <c r="BD40" i="133"/>
  <c r="BB40" i="133"/>
  <c r="AI40" i="133"/>
  <c r="AY40" i="133"/>
  <c r="BG80" i="133"/>
  <c r="AQ80" i="133"/>
  <c r="AA80" i="133"/>
  <c r="BA80" i="133"/>
  <c r="AF80" i="133"/>
  <c r="BB80" i="133"/>
  <c r="Y80" i="133"/>
  <c r="AL80" i="133"/>
  <c r="BD80" i="133"/>
  <c r="AB80" i="133"/>
  <c r="P80" i="133"/>
  <c r="BC80" i="133"/>
  <c r="AM80" i="133"/>
  <c r="W80" i="133"/>
  <c r="AV80" i="133"/>
  <c r="Z80" i="133"/>
  <c r="AT80" i="133"/>
  <c r="S80" i="133"/>
  <c r="BH80" i="133"/>
  <c r="AD80" i="133"/>
  <c r="AW80" i="133"/>
  <c r="T80" i="133"/>
  <c r="AX80" i="133"/>
  <c r="AJ80" i="133"/>
  <c r="AC80" i="133"/>
  <c r="AY80" i="133"/>
  <c r="AI80" i="133"/>
  <c r="BL80" i="133"/>
  <c r="AP80" i="133"/>
  <c r="U80" i="133"/>
  <c r="AN80" i="133"/>
  <c r="N80" i="133"/>
  <c r="AZ80" i="133"/>
  <c r="X80" i="133"/>
  <c r="AO80" i="133"/>
  <c r="O80" i="133"/>
  <c r="V80" i="133"/>
  <c r="BK80" i="133"/>
  <c r="AU80" i="133"/>
  <c r="AE80" i="133"/>
  <c r="BF80" i="133"/>
  <c r="AK80" i="133"/>
  <c r="Q80" i="133"/>
  <c r="BI80" i="133"/>
  <c r="AG80" i="133"/>
  <c r="AS80" i="133"/>
  <c r="R80" i="133"/>
  <c r="BJ80" i="133"/>
  <c r="AH80" i="133"/>
  <c r="AR80" i="133"/>
  <c r="BE80" i="133"/>
  <c r="BF54" i="133"/>
  <c r="BK54" i="133"/>
  <c r="AL54" i="133"/>
  <c r="BH40" i="133"/>
  <c r="AO54" i="133"/>
  <c r="R54" i="133"/>
  <c r="BI54" i="133"/>
  <c r="AJ54" i="133"/>
  <c r="AO40" i="133"/>
  <c r="AW40" i="133"/>
  <c r="BA40" i="133"/>
  <c r="AF40" i="133"/>
  <c r="AP40" i="133"/>
  <c r="BF40" i="133"/>
  <c r="AM40" i="133"/>
  <c r="BC40" i="133"/>
  <c r="C29" i="131"/>
  <c r="D82" i="131"/>
  <c r="D27" i="131" s="1"/>
  <c r="B41" i="131"/>
  <c r="C55" i="131"/>
  <c r="D19" i="131"/>
  <c r="D28" i="131"/>
  <c r="E25" i="131" s="1"/>
  <c r="S15" i="131"/>
  <c r="T11" i="131" s="1"/>
  <c r="S16" i="131"/>
  <c r="D40" i="131"/>
  <c r="R16" i="131"/>
  <c r="D16" i="130"/>
  <c r="S15" i="130"/>
  <c r="T11" i="130" s="1"/>
  <c r="C55" i="130"/>
  <c r="D19" i="130"/>
  <c r="B41" i="130"/>
  <c r="E15" i="130"/>
  <c r="F11" i="130" s="1"/>
  <c r="C22" i="130"/>
  <c r="C29" i="129"/>
  <c r="B41" i="129"/>
  <c r="C55" i="129"/>
  <c r="D19" i="129"/>
  <c r="D15" i="129"/>
  <c r="E11" i="129" s="1"/>
  <c r="T15" i="129"/>
  <c r="U11" i="129" s="1"/>
  <c r="C16" i="129"/>
  <c r="S16" i="129"/>
  <c r="C55" i="128"/>
  <c r="D19" i="128"/>
  <c r="B41" i="128"/>
  <c r="S16" i="128"/>
  <c r="T15" i="128"/>
  <c r="U11" i="128" s="1"/>
  <c r="C32" i="126"/>
  <c r="B36" i="126"/>
  <c r="B41" i="126"/>
  <c r="C29" i="126"/>
  <c r="S15" i="126"/>
  <c r="T11" i="126" s="1"/>
  <c r="C55" i="126"/>
  <c r="D19" i="126"/>
  <c r="D16" i="125"/>
  <c r="AD81" i="125"/>
  <c r="AD82" i="125" s="1"/>
  <c r="AD27" i="125" s="1"/>
  <c r="AD75" i="125"/>
  <c r="AD26" i="125" s="1"/>
  <c r="P81" i="125"/>
  <c r="P82" i="125" s="1"/>
  <c r="P27" i="125" s="1"/>
  <c r="P75" i="125"/>
  <c r="P26" i="125" s="1"/>
  <c r="AF81" i="125"/>
  <c r="AF82" i="125" s="1"/>
  <c r="AF27" i="125" s="1"/>
  <c r="AF75" i="125"/>
  <c r="AF26" i="125" s="1"/>
  <c r="AA81" i="125"/>
  <c r="AA82" i="125" s="1"/>
  <c r="AA27" i="125" s="1"/>
  <c r="AA75" i="125"/>
  <c r="AA26" i="125" s="1"/>
  <c r="B41" i="125"/>
  <c r="C55" i="125"/>
  <c r="D19" i="125"/>
  <c r="R81" i="125"/>
  <c r="R82" i="125" s="1"/>
  <c r="R27" i="125" s="1"/>
  <c r="R75" i="125"/>
  <c r="R26" i="125" s="1"/>
  <c r="AC75" i="125"/>
  <c r="AC26" i="125" s="1"/>
  <c r="AC81" i="125"/>
  <c r="AC82" i="125" s="1"/>
  <c r="AC27" i="125" s="1"/>
  <c r="Q81" i="125"/>
  <c r="Q82" i="125" s="1"/>
  <c r="Q27" i="125" s="1"/>
  <c r="T81" i="125"/>
  <c r="T82" i="125" s="1"/>
  <c r="T27" i="125" s="1"/>
  <c r="T75" i="125"/>
  <c r="T26" i="125" s="1"/>
  <c r="AE81" i="125"/>
  <c r="AE82" i="125" s="1"/>
  <c r="AE27" i="125" s="1"/>
  <c r="AE75" i="125"/>
  <c r="AE26" i="125" s="1"/>
  <c r="B36" i="125"/>
  <c r="C32" i="125"/>
  <c r="Z81" i="125"/>
  <c r="Z82" i="125" s="1"/>
  <c r="Z27" i="125" s="1"/>
  <c r="Z75" i="125"/>
  <c r="Z26" i="125" s="1"/>
  <c r="Y75" i="125"/>
  <c r="Y26" i="125" s="1"/>
  <c r="Y81" i="125"/>
  <c r="Y82" i="125" s="1"/>
  <c r="Y27" i="125" s="1"/>
  <c r="X81" i="125"/>
  <c r="X82" i="125" s="1"/>
  <c r="X27" i="125" s="1"/>
  <c r="X75" i="125"/>
  <c r="X26" i="125" s="1"/>
  <c r="S81" i="125"/>
  <c r="S82" i="125" s="1"/>
  <c r="S27" i="125" s="1"/>
  <c r="S75" i="125"/>
  <c r="S26" i="125" s="1"/>
  <c r="T15" i="125"/>
  <c r="U11" i="125" s="1"/>
  <c r="AH81" i="125"/>
  <c r="AH82" i="125" s="1"/>
  <c r="AH27" i="125" s="1"/>
  <c r="AH75" i="125"/>
  <c r="AH26" i="125" s="1"/>
  <c r="V81" i="125"/>
  <c r="V82" i="125" s="1"/>
  <c r="V27" i="125" s="1"/>
  <c r="V75" i="125"/>
  <c r="V26" i="125" s="1"/>
  <c r="AG75" i="125"/>
  <c r="AG26" i="125" s="1"/>
  <c r="AG81" i="125"/>
  <c r="AG82" i="125" s="1"/>
  <c r="AG27" i="125" s="1"/>
  <c r="AB81" i="125"/>
  <c r="AB82" i="125" s="1"/>
  <c r="AB27" i="125" s="1"/>
  <c r="AB75" i="125"/>
  <c r="AB26" i="125" s="1"/>
  <c r="E15" i="125"/>
  <c r="F11" i="125" s="1"/>
  <c r="AU73" i="123"/>
  <c r="AE73" i="123"/>
  <c r="O73" i="123"/>
  <c r="AN73" i="123"/>
  <c r="R73" i="123"/>
  <c r="AL73" i="123"/>
  <c r="Q73" i="123"/>
  <c r="AK73" i="123"/>
  <c r="P73" i="123"/>
  <c r="AJ73" i="123"/>
  <c r="N73" i="123"/>
  <c r="AQ73" i="123"/>
  <c r="AA73" i="123"/>
  <c r="K73" i="123"/>
  <c r="AH73" i="123"/>
  <c r="M73" i="123"/>
  <c r="AG73" i="123"/>
  <c r="L73" i="123"/>
  <c r="BA73" i="123"/>
  <c r="AF73" i="123"/>
  <c r="J73" i="123"/>
  <c r="AZ73" i="123"/>
  <c r="AD73" i="123"/>
  <c r="I73" i="123"/>
  <c r="AM73" i="123"/>
  <c r="W73" i="123"/>
  <c r="G73" i="123"/>
  <c r="AX73" i="123"/>
  <c r="AC73" i="123"/>
  <c r="H73" i="123"/>
  <c r="AW73" i="123"/>
  <c r="AB73" i="123"/>
  <c r="F73" i="123"/>
  <c r="AV73" i="123"/>
  <c r="Z73" i="123"/>
  <c r="E73" i="123"/>
  <c r="AT73" i="123"/>
  <c r="Y73" i="123"/>
  <c r="AY73" i="123"/>
  <c r="AI73" i="123"/>
  <c r="S73" i="123"/>
  <c r="AS73" i="123"/>
  <c r="X73" i="123"/>
  <c r="AR73" i="123"/>
  <c r="V73" i="123"/>
  <c r="AP73" i="123"/>
  <c r="U73" i="123"/>
  <c r="AO73" i="123"/>
  <c r="T73" i="123"/>
  <c r="D55" i="123"/>
  <c r="E19" i="123"/>
  <c r="D16" i="123"/>
  <c r="Q16" i="123"/>
  <c r="BB78" i="123"/>
  <c r="BB71" i="123"/>
  <c r="E15" i="123"/>
  <c r="F11" i="123" s="1"/>
  <c r="R15" i="123"/>
  <c r="S11" i="123" s="1"/>
  <c r="BF80" i="123"/>
  <c r="AP80" i="123"/>
  <c r="Z80" i="123"/>
  <c r="J80" i="123"/>
  <c r="BC80" i="123"/>
  <c r="AG80" i="123"/>
  <c r="BA80" i="123"/>
  <c r="AF80" i="123"/>
  <c r="K80" i="123"/>
  <c r="AY80" i="123"/>
  <c r="AC80" i="123"/>
  <c r="H80" i="123"/>
  <c r="O80" i="123"/>
  <c r="W80" i="123"/>
  <c r="T80" i="123"/>
  <c r="Q80" i="123"/>
  <c r="BB80" i="123"/>
  <c r="AL80" i="123"/>
  <c r="V80" i="123"/>
  <c r="F80" i="123"/>
  <c r="AW80" i="123"/>
  <c r="AB80" i="123"/>
  <c r="AV80" i="123"/>
  <c r="AA80" i="123"/>
  <c r="E80" i="123"/>
  <c r="AS80" i="123"/>
  <c r="X80" i="123"/>
  <c r="L80" i="123"/>
  <c r="I80" i="123"/>
  <c r="G80" i="123"/>
  <c r="AX80" i="123"/>
  <c r="AH80" i="123"/>
  <c r="R80" i="123"/>
  <c r="AR80" i="123"/>
  <c r="AQ80" i="123"/>
  <c r="U80" i="123"/>
  <c r="AN80" i="123"/>
  <c r="S80" i="123"/>
  <c r="AU80" i="123"/>
  <c r="BE80" i="123"/>
  <c r="AZ80" i="123"/>
  <c r="AT80" i="123"/>
  <c r="AD80" i="123"/>
  <c r="N80" i="123"/>
  <c r="BH80" i="123"/>
  <c r="AM80" i="123"/>
  <c r="BG80" i="123"/>
  <c r="AK80" i="123"/>
  <c r="P80" i="123"/>
  <c r="BD80" i="123"/>
  <c r="AI80" i="123"/>
  <c r="M80" i="123"/>
  <c r="Y80" i="123"/>
  <c r="AO80" i="123"/>
  <c r="AJ80" i="123"/>
  <c r="AE80" i="123"/>
  <c r="D29" i="123"/>
  <c r="D28" i="123"/>
  <c r="E25" i="123" s="1"/>
  <c r="R16" i="122"/>
  <c r="C29" i="122"/>
  <c r="E15" i="122"/>
  <c r="F11" i="122" s="1"/>
  <c r="S16" i="122"/>
  <c r="S15" i="122"/>
  <c r="T11" i="122" s="1"/>
  <c r="D16" i="122"/>
  <c r="D81" i="122"/>
  <c r="D75" i="122"/>
  <c r="D26" i="122" s="1"/>
  <c r="D55" i="122"/>
  <c r="E19" i="122"/>
  <c r="D16" i="120"/>
  <c r="AT73" i="120"/>
  <c r="U73" i="120"/>
  <c r="AX73" i="120"/>
  <c r="AN73" i="120"/>
  <c r="AQ73" i="120"/>
  <c r="C32" i="120"/>
  <c r="B36" i="120"/>
  <c r="E15" i="120"/>
  <c r="F11" i="120" s="1"/>
  <c r="N73" i="120"/>
  <c r="S16" i="120"/>
  <c r="B41" i="120"/>
  <c r="AA73" i="120"/>
  <c r="T15" i="120"/>
  <c r="U11" i="120" s="1"/>
  <c r="T16" i="120"/>
  <c r="AP73" i="120"/>
  <c r="R16" i="119"/>
  <c r="B36" i="119"/>
  <c r="C32" i="119"/>
  <c r="D40" i="119"/>
  <c r="BN40" i="119" s="1"/>
  <c r="BN26" i="119"/>
  <c r="D82" i="119"/>
  <c r="D27" i="119" s="1"/>
  <c r="BN81" i="119"/>
  <c r="D28" i="119"/>
  <c r="E25" i="119" s="1"/>
  <c r="S15" i="119"/>
  <c r="T11" i="119" s="1"/>
  <c r="E15" i="119"/>
  <c r="F11" i="119" s="1"/>
  <c r="C29" i="119"/>
  <c r="E22" i="119"/>
  <c r="E21" i="119"/>
  <c r="F19" i="119" s="1"/>
  <c r="BN54" i="119"/>
  <c r="B41" i="119"/>
  <c r="D16" i="119"/>
  <c r="B41" i="117"/>
  <c r="B36" i="117"/>
  <c r="C32" i="117"/>
  <c r="T15" i="117"/>
  <c r="U11" i="117" s="1"/>
  <c r="C15" i="116"/>
  <c r="D11" i="116" s="1"/>
  <c r="P92" i="114"/>
  <c r="P89" i="114"/>
  <c r="P103" i="114"/>
  <c r="J77" i="114"/>
  <c r="K77" i="114"/>
  <c r="F77" i="114"/>
  <c r="L77" i="114"/>
  <c r="H77" i="114"/>
  <c r="G77" i="114"/>
  <c r="I77" i="114"/>
  <c r="B16" i="114"/>
  <c r="B21" i="114"/>
  <c r="P15" i="114"/>
  <c r="P106" i="114"/>
  <c r="D28" i="116"/>
  <c r="E25" i="116" s="1"/>
  <c r="C22" i="116"/>
  <c r="C32" i="116"/>
  <c r="B36" i="116"/>
  <c r="B41" i="116"/>
  <c r="D40" i="116"/>
  <c r="BN40" i="116" s="1"/>
  <c r="BN26" i="116"/>
  <c r="D21" i="116"/>
  <c r="E19" i="116" s="1"/>
  <c r="T15" i="116"/>
  <c r="U11" i="116" s="1"/>
  <c r="T16" i="116"/>
  <c r="BN54" i="116"/>
  <c r="BN81" i="116"/>
  <c r="D82" i="116"/>
  <c r="D27" i="116" s="1"/>
  <c r="K74" i="120" l="1"/>
  <c r="G74" i="120"/>
  <c r="C74" i="120"/>
  <c r="J74" i="120"/>
  <c r="F74" i="120"/>
  <c r="I74" i="120"/>
  <c r="E74" i="120"/>
  <c r="H74" i="120"/>
  <c r="M73" i="120"/>
  <c r="L74" i="120"/>
  <c r="D74" i="120"/>
  <c r="BN104" i="120"/>
  <c r="BO88" i="120" s="1"/>
  <c r="AY114" i="120"/>
  <c r="AY40" i="120" s="1"/>
  <c r="G84" i="149"/>
  <c r="G85" i="149" s="1"/>
  <c r="G28" i="149" s="1"/>
  <c r="G43" i="149"/>
  <c r="H84" i="149"/>
  <c r="H85" i="149" s="1"/>
  <c r="H28" i="149" s="1"/>
  <c r="I78" i="149"/>
  <c r="I27" i="149" s="1"/>
  <c r="I43" i="149" s="1"/>
  <c r="Q113" i="149"/>
  <c r="F37" i="149"/>
  <c r="C17" i="149"/>
  <c r="J37" i="149"/>
  <c r="AP114" i="120"/>
  <c r="AR114" i="120"/>
  <c r="AR40" i="120" s="1"/>
  <c r="H73" i="120"/>
  <c r="J114" i="120"/>
  <c r="D73" i="120"/>
  <c r="G73" i="120"/>
  <c r="J73" i="120"/>
  <c r="F73" i="120"/>
  <c r="M80" i="120"/>
  <c r="AT98" i="120"/>
  <c r="AT33" i="120" s="1"/>
  <c r="AT54" i="120" s="1"/>
  <c r="AU98" i="120"/>
  <c r="AU33" i="120" s="1"/>
  <c r="AU54" i="120" s="1"/>
  <c r="AW114" i="120"/>
  <c r="AW40" i="120" s="1"/>
  <c r="Q99" i="149"/>
  <c r="K98" i="120"/>
  <c r="K33" i="120" s="1"/>
  <c r="K54" i="120" s="1"/>
  <c r="K78" i="149"/>
  <c r="K27" i="149" s="1"/>
  <c r="K43" i="149" s="1"/>
  <c r="G114" i="120"/>
  <c r="O114" i="120"/>
  <c r="Y114" i="120"/>
  <c r="V98" i="120"/>
  <c r="V33" i="120" s="1"/>
  <c r="V54" i="120" s="1"/>
  <c r="AC114" i="120"/>
  <c r="AE114" i="120"/>
  <c r="K74" i="117"/>
  <c r="G74" i="117"/>
  <c r="F74" i="117"/>
  <c r="M74" i="117"/>
  <c r="L74" i="117"/>
  <c r="H74" i="117"/>
  <c r="D74" i="117"/>
  <c r="J74" i="117"/>
  <c r="I74" i="117"/>
  <c r="E74" i="117"/>
  <c r="L74" i="150"/>
  <c r="H74" i="150"/>
  <c r="D74" i="150"/>
  <c r="K74" i="150"/>
  <c r="G74" i="150"/>
  <c r="C74" i="150"/>
  <c r="F74" i="150"/>
  <c r="I74" i="150"/>
  <c r="E74" i="150"/>
  <c r="J74" i="150"/>
  <c r="C74" i="117"/>
  <c r="H43" i="159"/>
  <c r="K73" i="120"/>
  <c r="X74" i="146"/>
  <c r="T74" i="146"/>
  <c r="P74" i="146"/>
  <c r="L74" i="146"/>
  <c r="AA74" i="146"/>
  <c r="W74" i="146"/>
  <c r="S74" i="146"/>
  <c r="O74" i="146"/>
  <c r="K74" i="146"/>
  <c r="Z74" i="146"/>
  <c r="V74" i="146"/>
  <c r="R74" i="146"/>
  <c r="N74" i="146"/>
  <c r="J74" i="146"/>
  <c r="Y74" i="146"/>
  <c r="U74" i="146"/>
  <c r="Q74" i="146"/>
  <c r="M74" i="146"/>
  <c r="AJ73" i="120"/>
  <c r="S73" i="120"/>
  <c r="W73" i="120"/>
  <c r="Q73" i="120"/>
  <c r="AI73" i="120"/>
  <c r="AG73" i="120"/>
  <c r="Z73" i="120"/>
  <c r="U81" i="125"/>
  <c r="U82" i="125" s="1"/>
  <c r="U27" i="125" s="1"/>
  <c r="Y73" i="120"/>
  <c r="E73" i="120"/>
  <c r="F75" i="125"/>
  <c r="F26" i="125" s="1"/>
  <c r="F40" i="125" s="1"/>
  <c r="L73" i="120"/>
  <c r="T73" i="120"/>
  <c r="O73" i="120"/>
  <c r="AB73" i="120"/>
  <c r="AF73" i="120"/>
  <c r="V73" i="120"/>
  <c r="AR73" i="120"/>
  <c r="AL73" i="120"/>
  <c r="AY73" i="120"/>
  <c r="AS73" i="120"/>
  <c r="AM73" i="120"/>
  <c r="AW73" i="120"/>
  <c r="L80" i="120"/>
  <c r="S40" i="133"/>
  <c r="E80" i="120"/>
  <c r="AK73" i="120"/>
  <c r="R73" i="120"/>
  <c r="X73" i="120"/>
  <c r="AH73" i="120"/>
  <c r="AE73" i="120"/>
  <c r="AC73" i="120"/>
  <c r="AU73" i="120"/>
  <c r="AO73" i="120"/>
  <c r="P73" i="120"/>
  <c r="AD73" i="120"/>
  <c r="K80" i="120"/>
  <c r="D80" i="120"/>
  <c r="BE80" i="156"/>
  <c r="BG80" i="156"/>
  <c r="BD80" i="156"/>
  <c r="BL80" i="156"/>
  <c r="BI80" i="156"/>
  <c r="L98" i="120"/>
  <c r="L33" i="120" s="1"/>
  <c r="L54" i="120" s="1"/>
  <c r="E114" i="120"/>
  <c r="R98" i="120"/>
  <c r="R33" i="120" s="1"/>
  <c r="R54" i="120" s="1"/>
  <c r="V114" i="120"/>
  <c r="AG114" i="120"/>
  <c r="Z98" i="120"/>
  <c r="Z33" i="120" s="1"/>
  <c r="Z54" i="120" s="1"/>
  <c r="AH114" i="120"/>
  <c r="AA98" i="120"/>
  <c r="AA33" i="120" s="1"/>
  <c r="AA54" i="120" s="1"/>
  <c r="AW98" i="120"/>
  <c r="AW33" i="120" s="1"/>
  <c r="AW54" i="120" s="1"/>
  <c r="AK114" i="120"/>
  <c r="AI114" i="120"/>
  <c r="AN114" i="120"/>
  <c r="AX114" i="120"/>
  <c r="AX40" i="120" s="1"/>
  <c r="H114" i="120"/>
  <c r="AI98" i="120"/>
  <c r="AI33" i="120" s="1"/>
  <c r="AI54" i="120" s="1"/>
  <c r="Q114" i="120"/>
  <c r="AK98" i="120"/>
  <c r="AK33" i="120" s="1"/>
  <c r="AK54" i="120" s="1"/>
  <c r="Q98" i="120"/>
  <c r="Q33" i="120" s="1"/>
  <c r="Q54" i="120" s="1"/>
  <c r="U114" i="120"/>
  <c r="AQ114" i="120"/>
  <c r="P114" i="120"/>
  <c r="N114" i="120"/>
  <c r="BN34" i="136"/>
  <c r="AH98" i="120"/>
  <c r="AH33" i="120" s="1"/>
  <c r="AH54" i="120" s="1"/>
  <c r="S98" i="120"/>
  <c r="S33" i="120" s="1"/>
  <c r="S54" i="120" s="1"/>
  <c r="U98" i="120"/>
  <c r="U33" i="120" s="1"/>
  <c r="U54" i="120" s="1"/>
  <c r="AA114" i="120"/>
  <c r="AB98" i="120"/>
  <c r="AB33" i="120" s="1"/>
  <c r="AB54" i="120" s="1"/>
  <c r="AR98" i="120"/>
  <c r="AR33" i="120" s="1"/>
  <c r="AR54" i="120" s="1"/>
  <c r="AZ114" i="120"/>
  <c r="AZ40" i="120" s="1"/>
  <c r="P16" i="158"/>
  <c r="BN88" i="120"/>
  <c r="O34" i="120" s="1"/>
  <c r="M98" i="120"/>
  <c r="M33" i="120" s="1"/>
  <c r="M54" i="120" s="1"/>
  <c r="J98" i="120"/>
  <c r="J33" i="120" s="1"/>
  <c r="J54" i="120" s="1"/>
  <c r="H98" i="120"/>
  <c r="H33" i="120" s="1"/>
  <c r="M37" i="149"/>
  <c r="D37" i="149"/>
  <c r="L37" i="149"/>
  <c r="Q57" i="149"/>
  <c r="J80" i="120"/>
  <c r="AG81" i="140"/>
  <c r="AG82" i="140" s="1"/>
  <c r="AG27" i="140" s="1"/>
  <c r="BD80" i="158"/>
  <c r="BF80" i="158"/>
  <c r="BH80" i="158"/>
  <c r="BJ80" i="158"/>
  <c r="BL80" i="158"/>
  <c r="BL73" i="156"/>
  <c r="BH73" i="156"/>
  <c r="BJ73" i="156"/>
  <c r="AC98" i="120"/>
  <c r="AC33" i="120" s="1"/>
  <c r="AC54" i="120" s="1"/>
  <c r="N98" i="120"/>
  <c r="N33" i="120" s="1"/>
  <c r="N54" i="120" s="1"/>
  <c r="AL98" i="120"/>
  <c r="AL33" i="120" s="1"/>
  <c r="AL54" i="120" s="1"/>
  <c r="AT114" i="120"/>
  <c r="AT40" i="120" s="1"/>
  <c r="AF114" i="120"/>
  <c r="AV114" i="120"/>
  <c r="AV40" i="120" s="1"/>
  <c r="S114" i="120"/>
  <c r="E37" i="149"/>
  <c r="G37" i="149"/>
  <c r="H37" i="149"/>
  <c r="J75" i="125"/>
  <c r="J26" i="125" s="1"/>
  <c r="J40" i="125" s="1"/>
  <c r="BN98" i="136"/>
  <c r="BC80" i="158"/>
  <c r="BE80" i="158"/>
  <c r="BG80" i="158"/>
  <c r="BI80" i="158"/>
  <c r="BC73" i="156"/>
  <c r="BE73" i="156"/>
  <c r="AM98" i="120"/>
  <c r="AM33" i="120" s="1"/>
  <c r="AM54" i="120" s="1"/>
  <c r="Y98" i="120"/>
  <c r="Y33" i="120" s="1"/>
  <c r="Y54" i="120" s="1"/>
  <c r="P98" i="120"/>
  <c r="P33" i="120" s="1"/>
  <c r="P54" i="120" s="1"/>
  <c r="AF98" i="120"/>
  <c r="AF33" i="120" s="1"/>
  <c r="AF54" i="120" s="1"/>
  <c r="AV98" i="120"/>
  <c r="AV33" i="120" s="1"/>
  <c r="AV54" i="120" s="1"/>
  <c r="X114" i="120"/>
  <c r="AU114" i="120"/>
  <c r="AU40" i="120" s="1"/>
  <c r="I37" i="149"/>
  <c r="K37" i="149"/>
  <c r="N37" i="149"/>
  <c r="E81" i="125"/>
  <c r="E82" i="125" s="1"/>
  <c r="E27" i="125" s="1"/>
  <c r="F80" i="120"/>
  <c r="I80" i="120"/>
  <c r="H80" i="120"/>
  <c r="G80" i="120"/>
  <c r="BG73" i="156"/>
  <c r="BI73" i="156"/>
  <c r="W98" i="120"/>
  <c r="W33" i="120" s="1"/>
  <c r="W54" i="120" s="1"/>
  <c r="AG98" i="120"/>
  <c r="AG33" i="120" s="1"/>
  <c r="AG54" i="120" s="1"/>
  <c r="AD114" i="120"/>
  <c r="K43" i="159"/>
  <c r="L81" i="150"/>
  <c r="L82" i="150" s="1"/>
  <c r="L27" i="150" s="1"/>
  <c r="AN75" i="146"/>
  <c r="AN26" i="146" s="1"/>
  <c r="AN40" i="146" s="1"/>
  <c r="AL75" i="146"/>
  <c r="AL26" i="146" s="1"/>
  <c r="AI75" i="146"/>
  <c r="AI26" i="146" s="1"/>
  <c r="AI40" i="146" s="1"/>
  <c r="AM75" i="146"/>
  <c r="AM26" i="146" s="1"/>
  <c r="AM40" i="146" s="1"/>
  <c r="J78" i="160"/>
  <c r="J27" i="160" s="1"/>
  <c r="J84" i="160"/>
  <c r="J85" i="160" s="1"/>
  <c r="J28" i="160" s="1"/>
  <c r="K78" i="160"/>
  <c r="K27" i="160" s="1"/>
  <c r="K84" i="160"/>
  <c r="K85" i="160" s="1"/>
  <c r="K28" i="160" s="1"/>
  <c r="L84" i="160"/>
  <c r="L85" i="160" s="1"/>
  <c r="L28" i="160" s="1"/>
  <c r="L78" i="160"/>
  <c r="L27" i="160" s="1"/>
  <c r="F84" i="160"/>
  <c r="F85" i="160" s="1"/>
  <c r="F28" i="160" s="1"/>
  <c r="F78" i="160"/>
  <c r="F27" i="160" s="1"/>
  <c r="G84" i="160"/>
  <c r="G85" i="160" s="1"/>
  <c r="G28" i="160" s="1"/>
  <c r="G78" i="160"/>
  <c r="G27" i="160" s="1"/>
  <c r="H84" i="160"/>
  <c r="H85" i="160" s="1"/>
  <c r="H28" i="160" s="1"/>
  <c r="H78" i="160"/>
  <c r="H27" i="160" s="1"/>
  <c r="I84" i="160"/>
  <c r="I85" i="160" s="1"/>
  <c r="I28" i="160" s="1"/>
  <c r="I78" i="160"/>
  <c r="I27" i="160" s="1"/>
  <c r="Y81" i="120"/>
  <c r="Y82" i="120" s="1"/>
  <c r="Y27" i="120" s="1"/>
  <c r="Y75" i="120"/>
  <c r="Y26" i="120" s="1"/>
  <c r="Y40" i="120" s="1"/>
  <c r="BF36" i="161"/>
  <c r="BE29" i="161"/>
  <c r="BE41" i="161"/>
  <c r="BF39" i="161" s="1"/>
  <c r="AO74" i="120"/>
  <c r="AN74" i="120"/>
  <c r="AQ74" i="120"/>
  <c r="K81" i="120"/>
  <c r="K82" i="120" s="1"/>
  <c r="K27" i="120" s="1"/>
  <c r="G75" i="120"/>
  <c r="G26" i="120" s="1"/>
  <c r="G40" i="120" s="1"/>
  <c r="AP74" i="120"/>
  <c r="BD42" i="161"/>
  <c r="BF28" i="161"/>
  <c r="BG25" i="161" s="1"/>
  <c r="BG35" i="161"/>
  <c r="BH32" i="161" s="1"/>
  <c r="G103" i="160"/>
  <c r="G113" i="160" s="1"/>
  <c r="C103" i="160"/>
  <c r="C74" i="160"/>
  <c r="H89" i="160"/>
  <c r="H99" i="160" s="1"/>
  <c r="H34" i="160" s="1"/>
  <c r="H57" i="160" s="1"/>
  <c r="H59" i="160" s="1"/>
  <c r="H65" i="160" s="1"/>
  <c r="K89" i="160"/>
  <c r="K99" i="160" s="1"/>
  <c r="K34" i="160" s="1"/>
  <c r="K57" i="160" s="1"/>
  <c r="K59" i="160" s="1"/>
  <c r="K65" i="160" s="1"/>
  <c r="H103" i="160"/>
  <c r="H113" i="160" s="1"/>
  <c r="I89" i="160"/>
  <c r="I99" i="160" s="1"/>
  <c r="I34" i="160" s="1"/>
  <c r="I57" i="160" s="1"/>
  <c r="I59" i="160" s="1"/>
  <c r="I65" i="160" s="1"/>
  <c r="J103" i="160"/>
  <c r="J113" i="160" s="1"/>
  <c r="D89" i="160"/>
  <c r="D99" i="160" s="1"/>
  <c r="D34" i="160" s="1"/>
  <c r="D57" i="160" s="1"/>
  <c r="D59" i="160" s="1"/>
  <c r="D65" i="160" s="1"/>
  <c r="G89" i="160"/>
  <c r="G99" i="160" s="1"/>
  <c r="G34" i="160" s="1"/>
  <c r="G57" i="160" s="1"/>
  <c r="G59" i="160" s="1"/>
  <c r="G65" i="160" s="1"/>
  <c r="J89" i="160"/>
  <c r="J99" i="160" s="1"/>
  <c r="J34" i="160" s="1"/>
  <c r="J57" i="160" s="1"/>
  <c r="J59" i="160" s="1"/>
  <c r="J65" i="160" s="1"/>
  <c r="L89" i="160"/>
  <c r="L99" i="160" s="1"/>
  <c r="L34" i="160" s="1"/>
  <c r="L57" i="160" s="1"/>
  <c r="L59" i="160" s="1"/>
  <c r="L65" i="160" s="1"/>
  <c r="K103" i="160"/>
  <c r="K113" i="160" s="1"/>
  <c r="E89" i="160"/>
  <c r="E99" i="160" s="1"/>
  <c r="E34" i="160" s="1"/>
  <c r="E57" i="160" s="1"/>
  <c r="E59" i="160" s="1"/>
  <c r="E65" i="160" s="1"/>
  <c r="F103" i="160"/>
  <c r="F113" i="160" s="1"/>
  <c r="I103" i="160"/>
  <c r="I113" i="160" s="1"/>
  <c r="C89" i="160"/>
  <c r="D103" i="160"/>
  <c r="D113" i="160" s="1"/>
  <c r="C81" i="160"/>
  <c r="E103" i="160"/>
  <c r="E113" i="160" s="1"/>
  <c r="L103" i="160"/>
  <c r="L113" i="160" s="1"/>
  <c r="F89" i="160"/>
  <c r="F99" i="160" s="1"/>
  <c r="F34" i="160" s="1"/>
  <c r="F57" i="160" s="1"/>
  <c r="F59" i="160" s="1"/>
  <c r="F65" i="160" s="1"/>
  <c r="Q21" i="160"/>
  <c r="C22" i="160"/>
  <c r="D16" i="160"/>
  <c r="E12" i="160" s="1"/>
  <c r="AG55" i="161"/>
  <c r="AH19" i="161"/>
  <c r="BN20" i="120"/>
  <c r="F114" i="120"/>
  <c r="C16" i="159"/>
  <c r="D12" i="159" s="1"/>
  <c r="E83" i="159"/>
  <c r="G83" i="159"/>
  <c r="C83" i="159"/>
  <c r="L83" i="159"/>
  <c r="J83" i="159"/>
  <c r="B83" i="159"/>
  <c r="H83" i="159"/>
  <c r="F83" i="159"/>
  <c r="D83" i="159"/>
  <c r="K83" i="159"/>
  <c r="I83" i="159"/>
  <c r="C20" i="159"/>
  <c r="B23" i="159"/>
  <c r="Q102" i="159"/>
  <c r="Q113" i="159" s="1"/>
  <c r="B113" i="159"/>
  <c r="J43" i="159"/>
  <c r="Q27" i="159"/>
  <c r="F43" i="159"/>
  <c r="F29" i="159"/>
  <c r="D43" i="159"/>
  <c r="E43" i="159"/>
  <c r="Q28" i="159"/>
  <c r="C43" i="159"/>
  <c r="B99" i="159"/>
  <c r="B34" i="159" s="1"/>
  <c r="Q88" i="159"/>
  <c r="Q99" i="159" s="1"/>
  <c r="H76" i="159"/>
  <c r="J76" i="159"/>
  <c r="G76" i="159"/>
  <c r="E76" i="159"/>
  <c r="C76" i="159"/>
  <c r="D76" i="159"/>
  <c r="F76" i="159"/>
  <c r="I76" i="159"/>
  <c r="K76" i="159"/>
  <c r="B76" i="159"/>
  <c r="L76" i="159"/>
  <c r="L43" i="159"/>
  <c r="G22" i="158"/>
  <c r="G55" i="158"/>
  <c r="H19" i="158"/>
  <c r="H21" i="158" s="1"/>
  <c r="F22" i="157"/>
  <c r="G19" i="157"/>
  <c r="F55" i="157"/>
  <c r="U54" i="157"/>
  <c r="AW54" i="157"/>
  <c r="P54" i="157"/>
  <c r="BB40" i="157"/>
  <c r="AI40" i="157"/>
  <c r="AU73" i="157"/>
  <c r="G73" i="157"/>
  <c r="J73" i="157"/>
  <c r="I73" i="157"/>
  <c r="H73" i="157"/>
  <c r="L73" i="157"/>
  <c r="W73" i="157"/>
  <c r="AD73" i="157"/>
  <c r="V73" i="157"/>
  <c r="O73" i="157"/>
  <c r="Z73" i="157"/>
  <c r="T73" i="157"/>
  <c r="X73" i="157"/>
  <c r="Q73" i="157"/>
  <c r="K73" i="157"/>
  <c r="U73" i="157"/>
  <c r="N73" i="157"/>
  <c r="R73" i="157"/>
  <c r="AG73" i="157"/>
  <c r="AK73" i="157"/>
  <c r="J74" i="157"/>
  <c r="M74" i="157"/>
  <c r="W74" i="157"/>
  <c r="AL73" i="157"/>
  <c r="S73" i="157"/>
  <c r="F74" i="157"/>
  <c r="S74" i="157"/>
  <c r="AB73" i="157"/>
  <c r="AI73" i="157"/>
  <c r="X74" i="157"/>
  <c r="K74" i="157"/>
  <c r="M73" i="157"/>
  <c r="N74" i="157"/>
  <c r="U74" i="157"/>
  <c r="G74" i="157"/>
  <c r="AY73" i="157"/>
  <c r="AA73" i="157"/>
  <c r="AP73" i="157"/>
  <c r="AJ73" i="157"/>
  <c r="AN73" i="157"/>
  <c r="AR73" i="157"/>
  <c r="AQ73" i="157"/>
  <c r="AF73" i="157"/>
  <c r="AC73" i="157"/>
  <c r="AM73" i="157"/>
  <c r="BA73" i="157"/>
  <c r="AZ73" i="157"/>
  <c r="AX73" i="157"/>
  <c r="AW73" i="157"/>
  <c r="AE73" i="157"/>
  <c r="AV73" i="157"/>
  <c r="AO73" i="157"/>
  <c r="AS73" i="157"/>
  <c r="F73" i="157"/>
  <c r="AH73" i="157"/>
  <c r="Z74" i="157"/>
  <c r="P74" i="157"/>
  <c r="Q74" i="157"/>
  <c r="BB73" i="157"/>
  <c r="Y73" i="157"/>
  <c r="V74" i="157"/>
  <c r="L74" i="157"/>
  <c r="I74" i="157"/>
  <c r="AT73" i="157"/>
  <c r="R74" i="157"/>
  <c r="H74" i="157"/>
  <c r="O74" i="157"/>
  <c r="P73" i="157"/>
  <c r="T74" i="157"/>
  <c r="Y74" i="157"/>
  <c r="K54" i="157"/>
  <c r="AH54" i="157"/>
  <c r="AZ54" i="157"/>
  <c r="BA40" i="157"/>
  <c r="AE54" i="157"/>
  <c r="AJ40" i="157"/>
  <c r="X54" i="157"/>
  <c r="AQ40" i="157"/>
  <c r="AO54" i="157"/>
  <c r="V54" i="157"/>
  <c r="AS54" i="157"/>
  <c r="AP40" i="157"/>
  <c r="AD54" i="157"/>
  <c r="AP54" i="157"/>
  <c r="G54" i="157"/>
  <c r="AF54" i="157"/>
  <c r="AF40" i="157"/>
  <c r="AY40" i="157"/>
  <c r="AT54" i="157"/>
  <c r="AG54" i="157"/>
  <c r="BC54" i="157"/>
  <c r="AX40" i="157"/>
  <c r="AG40" i="157"/>
  <c r="I54" i="157"/>
  <c r="BA54" i="157"/>
  <c r="R54" i="157"/>
  <c r="AN54" i="157"/>
  <c r="AR40" i="157"/>
  <c r="AH40" i="157"/>
  <c r="AO40" i="157"/>
  <c r="O54" i="157"/>
  <c r="AQ54" i="157"/>
  <c r="L54" i="157"/>
  <c r="AD40" i="157"/>
  <c r="AT40" i="157"/>
  <c r="AE40" i="157"/>
  <c r="BI73" i="158"/>
  <c r="BH73" i="158"/>
  <c r="L75" i="158"/>
  <c r="L26" i="158" s="1"/>
  <c r="L40" i="158" s="1"/>
  <c r="L81" i="158"/>
  <c r="L82" i="158" s="1"/>
  <c r="L27" i="158" s="1"/>
  <c r="V81" i="158"/>
  <c r="V82" i="158" s="1"/>
  <c r="V27" i="158" s="1"/>
  <c r="V75" i="158"/>
  <c r="V26" i="158" s="1"/>
  <c r="V40" i="158" s="1"/>
  <c r="Q81" i="158"/>
  <c r="Q82" i="158" s="1"/>
  <c r="Q27" i="158" s="1"/>
  <c r="Q75" i="158"/>
  <c r="Q26" i="158" s="1"/>
  <c r="Q40" i="158" s="1"/>
  <c r="U81" i="158"/>
  <c r="U82" i="158" s="1"/>
  <c r="U27" i="158" s="1"/>
  <c r="U75" i="158"/>
  <c r="U26" i="158" s="1"/>
  <c r="U40" i="158" s="1"/>
  <c r="X81" i="158"/>
  <c r="X82" i="158" s="1"/>
  <c r="X27" i="158" s="1"/>
  <c r="X75" i="158"/>
  <c r="X26" i="158" s="1"/>
  <c r="X40" i="158" s="1"/>
  <c r="R81" i="158"/>
  <c r="R82" i="158" s="1"/>
  <c r="R27" i="158" s="1"/>
  <c r="R75" i="158"/>
  <c r="R26" i="158" s="1"/>
  <c r="R40" i="158" s="1"/>
  <c r="O75" i="158"/>
  <c r="O26" i="158" s="1"/>
  <c r="O40" i="158" s="1"/>
  <c r="O81" i="158"/>
  <c r="O82" i="158" s="1"/>
  <c r="O27" i="158" s="1"/>
  <c r="T75" i="158"/>
  <c r="T26" i="158" s="1"/>
  <c r="T40" i="158" s="1"/>
  <c r="T81" i="158"/>
  <c r="T82" i="158" s="1"/>
  <c r="T27" i="158" s="1"/>
  <c r="J75" i="158"/>
  <c r="J26" i="158" s="1"/>
  <c r="J40" i="158" s="1"/>
  <c r="J81" i="158"/>
  <c r="J82" i="158" s="1"/>
  <c r="J27" i="158" s="1"/>
  <c r="H81" i="158"/>
  <c r="H82" i="158" s="1"/>
  <c r="H27" i="158" s="1"/>
  <c r="H75" i="158"/>
  <c r="H26" i="158" s="1"/>
  <c r="H40" i="158" s="1"/>
  <c r="N81" i="158"/>
  <c r="N82" i="158" s="1"/>
  <c r="N27" i="158" s="1"/>
  <c r="N75" i="158"/>
  <c r="N26" i="158" s="1"/>
  <c r="N40" i="158" s="1"/>
  <c r="K81" i="158"/>
  <c r="K82" i="158" s="1"/>
  <c r="K27" i="158" s="1"/>
  <c r="K75" i="158"/>
  <c r="K26" i="158" s="1"/>
  <c r="K40" i="158" s="1"/>
  <c r="F54" i="158"/>
  <c r="BN54" i="158" s="1"/>
  <c r="BN33" i="158"/>
  <c r="F35" i="158"/>
  <c r="C15" i="158"/>
  <c r="D11" i="158" s="1"/>
  <c r="F22" i="155"/>
  <c r="G19" i="155"/>
  <c r="G21" i="155" s="1"/>
  <c r="F55" i="155"/>
  <c r="BN89" i="155"/>
  <c r="F98" i="155"/>
  <c r="F33" i="155" s="1"/>
  <c r="AL54" i="155"/>
  <c r="O54" i="155"/>
  <c r="AU54" i="155"/>
  <c r="Z54" i="155"/>
  <c r="T74" i="155"/>
  <c r="L74" i="155"/>
  <c r="W74" i="155"/>
  <c r="O74" i="155"/>
  <c r="G74" i="155"/>
  <c r="V74" i="155"/>
  <c r="N74" i="155"/>
  <c r="F74" i="155"/>
  <c r="U74" i="155"/>
  <c r="M74" i="155"/>
  <c r="I73" i="155"/>
  <c r="H73" i="155"/>
  <c r="F73" i="155"/>
  <c r="G73" i="155"/>
  <c r="X74" i="155"/>
  <c r="P74" i="155"/>
  <c r="H74" i="155"/>
  <c r="S74" i="155"/>
  <c r="K74" i="155"/>
  <c r="Z74" i="155"/>
  <c r="R74" i="155"/>
  <c r="J74" i="155"/>
  <c r="Y74" i="155"/>
  <c r="Q74" i="155"/>
  <c r="I74" i="155"/>
  <c r="K73" i="155"/>
  <c r="AH73" i="155"/>
  <c r="T73" i="155"/>
  <c r="AZ73" i="155"/>
  <c r="AK73" i="155"/>
  <c r="S73" i="155"/>
  <c r="AA73" i="155"/>
  <c r="AL73" i="155"/>
  <c r="X73" i="155"/>
  <c r="AO73" i="155"/>
  <c r="AU73" i="155"/>
  <c r="AM73" i="155"/>
  <c r="J73" i="155"/>
  <c r="AP73" i="155"/>
  <c r="L73" i="155"/>
  <c r="AR73" i="155"/>
  <c r="M73" i="155"/>
  <c r="AS73" i="155"/>
  <c r="N73" i="155"/>
  <c r="AT73" i="155"/>
  <c r="P73" i="155"/>
  <c r="AV73" i="155"/>
  <c r="Q73" i="155"/>
  <c r="AW73" i="155"/>
  <c r="O73" i="155"/>
  <c r="R73" i="155"/>
  <c r="AX73" i="155"/>
  <c r="AJ73" i="155"/>
  <c r="U73" i="155"/>
  <c r="BA73" i="155"/>
  <c r="AE73" i="155"/>
  <c r="W73" i="155"/>
  <c r="V73" i="155"/>
  <c r="BB73" i="155"/>
  <c r="AN73" i="155"/>
  <c r="Y73" i="155"/>
  <c r="AI73" i="155"/>
  <c r="AQ73" i="155"/>
  <c r="Z73" i="155"/>
  <c r="AB73" i="155"/>
  <c r="AC73" i="155"/>
  <c r="AY73" i="155"/>
  <c r="AD73" i="155"/>
  <c r="AF73" i="155"/>
  <c r="AG73" i="155"/>
  <c r="AA54" i="155"/>
  <c r="I54" i="155"/>
  <c r="Y54" i="155"/>
  <c r="AO54" i="155"/>
  <c r="H54" i="155"/>
  <c r="X54" i="155"/>
  <c r="AN54" i="155"/>
  <c r="AF40" i="155"/>
  <c r="BA40" i="155"/>
  <c r="AR40" i="155"/>
  <c r="AI40" i="155"/>
  <c r="AE40" i="155"/>
  <c r="AZ40" i="155"/>
  <c r="N54" i="155"/>
  <c r="AT54" i="155"/>
  <c r="W54" i="155"/>
  <c r="BC54" i="155"/>
  <c r="AH54" i="155"/>
  <c r="G80" i="155"/>
  <c r="I80" i="155"/>
  <c r="H80" i="155"/>
  <c r="F80" i="155"/>
  <c r="AY80" i="155"/>
  <c r="Z80" i="155"/>
  <c r="AB80" i="155"/>
  <c r="AC80" i="155"/>
  <c r="AD80" i="155"/>
  <c r="W80" i="155"/>
  <c r="J80" i="155"/>
  <c r="BA80" i="155"/>
  <c r="AG80" i="155"/>
  <c r="M80" i="155"/>
  <c r="AJ80" i="155"/>
  <c r="K80" i="155"/>
  <c r="AQ80" i="155"/>
  <c r="AK80" i="155"/>
  <c r="Q80" i="155"/>
  <c r="AN80" i="155"/>
  <c r="AO80" i="155"/>
  <c r="AE80" i="155"/>
  <c r="U80" i="155"/>
  <c r="AR80" i="155"/>
  <c r="AS80" i="155"/>
  <c r="AT80" i="155"/>
  <c r="AI80" i="155"/>
  <c r="AV80" i="155"/>
  <c r="AW80" i="155"/>
  <c r="AX80" i="155"/>
  <c r="AZ80" i="155"/>
  <c r="AM80" i="155"/>
  <c r="AF80" i="155"/>
  <c r="L80" i="155"/>
  <c r="BB80" i="155"/>
  <c r="AH80" i="155"/>
  <c r="N80" i="155"/>
  <c r="AA80" i="155"/>
  <c r="P80" i="155"/>
  <c r="AL80" i="155"/>
  <c r="R80" i="155"/>
  <c r="T80" i="155"/>
  <c r="O80" i="155"/>
  <c r="AU80" i="155"/>
  <c r="AP80" i="155"/>
  <c r="V80" i="155"/>
  <c r="X80" i="155"/>
  <c r="Y80" i="155"/>
  <c r="S80" i="155"/>
  <c r="AI54" i="155"/>
  <c r="M54" i="155"/>
  <c r="AC54" i="155"/>
  <c r="AS54" i="155"/>
  <c r="L54" i="155"/>
  <c r="AB54" i="155"/>
  <c r="AR54" i="155"/>
  <c r="AK40" i="155"/>
  <c r="AB40" i="155"/>
  <c r="AW40" i="155"/>
  <c r="AN40" i="155"/>
  <c r="AJ40" i="155"/>
  <c r="F114" i="155"/>
  <c r="BN105" i="155"/>
  <c r="BN114" i="155" s="1"/>
  <c r="AL40" i="155"/>
  <c r="BB40" i="155"/>
  <c r="AP40" i="155"/>
  <c r="BC71" i="155"/>
  <c r="BD73" i="155" s="1"/>
  <c r="BC78" i="155"/>
  <c r="BC80" i="155" s="1"/>
  <c r="C15" i="156"/>
  <c r="D11" i="156" s="1"/>
  <c r="Y81" i="156"/>
  <c r="Y82" i="156" s="1"/>
  <c r="Y27" i="156" s="1"/>
  <c r="Y75" i="156"/>
  <c r="Y26" i="156" s="1"/>
  <c r="Y40" i="156" s="1"/>
  <c r="U81" i="156"/>
  <c r="U82" i="156" s="1"/>
  <c r="U27" i="156" s="1"/>
  <c r="U75" i="156"/>
  <c r="U26" i="156" s="1"/>
  <c r="U40" i="156" s="1"/>
  <c r="H81" i="156"/>
  <c r="H82" i="156" s="1"/>
  <c r="H27" i="156" s="1"/>
  <c r="H75" i="156"/>
  <c r="H26" i="156" s="1"/>
  <c r="H40" i="156" s="1"/>
  <c r="X81" i="156"/>
  <c r="X82" i="156" s="1"/>
  <c r="X27" i="156" s="1"/>
  <c r="X75" i="156"/>
  <c r="X26" i="156" s="1"/>
  <c r="X40" i="156" s="1"/>
  <c r="R81" i="156"/>
  <c r="R82" i="156" s="1"/>
  <c r="R27" i="156" s="1"/>
  <c r="R75" i="156"/>
  <c r="R26" i="156" s="1"/>
  <c r="R40" i="156" s="1"/>
  <c r="Q75" i="156"/>
  <c r="Q26" i="156" s="1"/>
  <c r="Q40" i="156" s="1"/>
  <c r="Q81" i="156"/>
  <c r="Q82" i="156" s="1"/>
  <c r="Q27" i="156" s="1"/>
  <c r="M75" i="156"/>
  <c r="M26" i="156" s="1"/>
  <c r="M40" i="156" s="1"/>
  <c r="M81" i="156"/>
  <c r="M82" i="156" s="1"/>
  <c r="M27" i="156" s="1"/>
  <c r="W81" i="156"/>
  <c r="W82" i="156" s="1"/>
  <c r="W27" i="156" s="1"/>
  <c r="W75" i="156"/>
  <c r="W26" i="156" s="1"/>
  <c r="W40" i="156" s="1"/>
  <c r="T75" i="156"/>
  <c r="T26" i="156" s="1"/>
  <c r="T40" i="156" s="1"/>
  <c r="T81" i="156"/>
  <c r="T82" i="156" s="1"/>
  <c r="T27" i="156" s="1"/>
  <c r="N75" i="156"/>
  <c r="N26" i="156" s="1"/>
  <c r="N40" i="156" s="1"/>
  <c r="N81" i="156"/>
  <c r="N82" i="156" s="1"/>
  <c r="N27" i="156" s="1"/>
  <c r="BC34" i="156"/>
  <c r="BN34" i="156" s="1"/>
  <c r="BN98" i="156"/>
  <c r="G22" i="156"/>
  <c r="H19" i="156"/>
  <c r="G55" i="156"/>
  <c r="Q15" i="158"/>
  <c r="R11" i="158" s="1"/>
  <c r="AI54" i="157"/>
  <c r="BN89" i="157"/>
  <c r="F98" i="157"/>
  <c r="F33" i="157" s="1"/>
  <c r="AC54" i="157"/>
  <c r="AV54" i="157"/>
  <c r="BN105" i="157"/>
  <c r="BN114" i="157" s="1"/>
  <c r="F114" i="157"/>
  <c r="AV40" i="157"/>
  <c r="AW40" i="157"/>
  <c r="Z54" i="157"/>
  <c r="BB54" i="157"/>
  <c r="T54" i="157"/>
  <c r="AM40" i="157"/>
  <c r="S54" i="157"/>
  <c r="Q54" i="157"/>
  <c r="AM54" i="157"/>
  <c r="BN20" i="157"/>
  <c r="BC71" i="157"/>
  <c r="BG73" i="157" s="1"/>
  <c r="BC78" i="157"/>
  <c r="BJ80" i="157" s="1"/>
  <c r="AK54" i="157"/>
  <c r="AY80" i="157"/>
  <c r="G80" i="157"/>
  <c r="M80" i="157"/>
  <c r="AJ80" i="157"/>
  <c r="AF80" i="157"/>
  <c r="W80" i="157"/>
  <c r="I80" i="157"/>
  <c r="T80" i="157"/>
  <c r="AV80" i="157"/>
  <c r="S80" i="157"/>
  <c r="Y80" i="157"/>
  <c r="L80" i="157"/>
  <c r="AN80" i="157"/>
  <c r="K80" i="157"/>
  <c r="U80" i="157"/>
  <c r="AR80" i="157"/>
  <c r="H80" i="157"/>
  <c r="Q80" i="157"/>
  <c r="X80" i="157"/>
  <c r="AG80" i="157"/>
  <c r="N80" i="157"/>
  <c r="AZ80" i="157"/>
  <c r="AT80" i="157"/>
  <c r="BB80" i="157"/>
  <c r="AU80" i="157"/>
  <c r="AA80" i="157"/>
  <c r="AK80" i="157"/>
  <c r="AD80" i="157"/>
  <c r="AP80" i="157"/>
  <c r="AQ80" i="157"/>
  <c r="AC80" i="157"/>
  <c r="V80" i="157"/>
  <c r="AH80" i="157"/>
  <c r="AM80" i="157"/>
  <c r="AS80" i="157"/>
  <c r="F80" i="157"/>
  <c r="Z80" i="157"/>
  <c r="AI80" i="157"/>
  <c r="AO80" i="157"/>
  <c r="AL80" i="157"/>
  <c r="J80" i="157"/>
  <c r="AX80" i="157"/>
  <c r="AE80" i="157"/>
  <c r="AB80" i="157"/>
  <c r="P80" i="157"/>
  <c r="AW80" i="157"/>
  <c r="R80" i="157"/>
  <c r="O80" i="157"/>
  <c r="BA80" i="157"/>
  <c r="BE80" i="157"/>
  <c r="AB54" i="157"/>
  <c r="AU40" i="157"/>
  <c r="Y54" i="157"/>
  <c r="AA54" i="157"/>
  <c r="AX54" i="157"/>
  <c r="AB40" i="157"/>
  <c r="AY54" i="157"/>
  <c r="AU54" i="157"/>
  <c r="M54" i="157"/>
  <c r="AJ54" i="157"/>
  <c r="AK40" i="157"/>
  <c r="AC40" i="157"/>
  <c r="BC40" i="157"/>
  <c r="J54" i="157"/>
  <c r="AL54" i="157"/>
  <c r="H54" i="157"/>
  <c r="AL40" i="157"/>
  <c r="AA40" i="157"/>
  <c r="N54" i="157"/>
  <c r="W54" i="157"/>
  <c r="AR54" i="157"/>
  <c r="AZ40" i="157"/>
  <c r="AN40" i="157"/>
  <c r="AS40" i="157"/>
  <c r="C15" i="155"/>
  <c r="D11" i="155" s="1"/>
  <c r="BJ73" i="158"/>
  <c r="BG73" i="158"/>
  <c r="BL73" i="158"/>
  <c r="M75" i="158"/>
  <c r="M26" i="158" s="1"/>
  <c r="M40" i="158" s="1"/>
  <c r="M81" i="158"/>
  <c r="M82" i="158" s="1"/>
  <c r="M27" i="158" s="1"/>
  <c r="P81" i="158"/>
  <c r="P82" i="158" s="1"/>
  <c r="P27" i="158" s="1"/>
  <c r="P75" i="158"/>
  <c r="P26" i="158" s="1"/>
  <c r="P40" i="158" s="1"/>
  <c r="Z81" i="158"/>
  <c r="Z82" i="158" s="1"/>
  <c r="Z27" i="158" s="1"/>
  <c r="Z75" i="158"/>
  <c r="Z26" i="158" s="1"/>
  <c r="Z40" i="158" s="1"/>
  <c r="G75" i="158"/>
  <c r="G26" i="158" s="1"/>
  <c r="G40" i="158" s="1"/>
  <c r="G81" i="158"/>
  <c r="G82" i="158" s="1"/>
  <c r="G27" i="158" s="1"/>
  <c r="I81" i="158"/>
  <c r="I82" i="158" s="1"/>
  <c r="I27" i="158" s="1"/>
  <c r="I75" i="158"/>
  <c r="I26" i="158" s="1"/>
  <c r="I40" i="158" s="1"/>
  <c r="F75" i="158"/>
  <c r="F26" i="158" s="1"/>
  <c r="F81" i="158"/>
  <c r="BN74" i="158"/>
  <c r="BD73" i="158"/>
  <c r="S81" i="158"/>
  <c r="S82" i="158" s="1"/>
  <c r="S27" i="158" s="1"/>
  <c r="S75" i="158"/>
  <c r="S26" i="158" s="1"/>
  <c r="S40" i="158" s="1"/>
  <c r="BC73" i="158"/>
  <c r="W75" i="158"/>
  <c r="W26" i="158" s="1"/>
  <c r="W40" i="158" s="1"/>
  <c r="W81" i="158"/>
  <c r="W82" i="158" s="1"/>
  <c r="W27" i="158" s="1"/>
  <c r="BF73" i="158"/>
  <c r="BE73" i="158"/>
  <c r="Y75" i="158"/>
  <c r="Y26" i="158" s="1"/>
  <c r="Y40" i="158" s="1"/>
  <c r="Y81" i="158"/>
  <c r="Y82" i="158" s="1"/>
  <c r="Y27" i="158" s="1"/>
  <c r="BC34" i="158"/>
  <c r="BN34" i="158" s="1"/>
  <c r="BN98" i="158"/>
  <c r="V54" i="155"/>
  <c r="BB54" i="155"/>
  <c r="AE54" i="155"/>
  <c r="BN33" i="155"/>
  <c r="J54" i="155"/>
  <c r="AP54" i="155"/>
  <c r="K54" i="155"/>
  <c r="AQ54" i="155"/>
  <c r="Q54" i="155"/>
  <c r="AG54" i="155"/>
  <c r="AW54" i="155"/>
  <c r="P54" i="155"/>
  <c r="AF54" i="155"/>
  <c r="AV54" i="155"/>
  <c r="AQ40" i="155"/>
  <c r="AG40" i="155"/>
  <c r="BC40" i="155"/>
  <c r="AS40" i="155"/>
  <c r="AO40" i="155"/>
  <c r="AD54" i="155"/>
  <c r="G54" i="155"/>
  <c r="AM54" i="155"/>
  <c r="R54" i="155"/>
  <c r="AX54" i="155"/>
  <c r="S54" i="155"/>
  <c r="AY54" i="155"/>
  <c r="U54" i="155"/>
  <c r="AK54" i="155"/>
  <c r="BA54" i="155"/>
  <c r="T54" i="155"/>
  <c r="AJ54" i="155"/>
  <c r="AZ54" i="155"/>
  <c r="AA40" i="155"/>
  <c r="AV40" i="155"/>
  <c r="AM40" i="155"/>
  <c r="AC40" i="155"/>
  <c r="AY40" i="155"/>
  <c r="AU40" i="155"/>
  <c r="AD40" i="155"/>
  <c r="AT40" i="155"/>
  <c r="AH40" i="155"/>
  <c r="AX40" i="155"/>
  <c r="C15" i="157"/>
  <c r="D11" i="157" s="1"/>
  <c r="I81" i="156"/>
  <c r="I82" i="156" s="1"/>
  <c r="I27" i="156" s="1"/>
  <c r="I75" i="156"/>
  <c r="I26" i="156" s="1"/>
  <c r="I40" i="156" s="1"/>
  <c r="S75" i="156"/>
  <c r="S26" i="156" s="1"/>
  <c r="S40" i="156" s="1"/>
  <c r="S81" i="156"/>
  <c r="S82" i="156" s="1"/>
  <c r="S27" i="156" s="1"/>
  <c r="O75" i="156"/>
  <c r="O26" i="156" s="1"/>
  <c r="O40" i="156" s="1"/>
  <c r="O81" i="156"/>
  <c r="O82" i="156" s="1"/>
  <c r="O27" i="156" s="1"/>
  <c r="P81" i="156"/>
  <c r="P82" i="156" s="1"/>
  <c r="P27" i="156" s="1"/>
  <c r="P75" i="156"/>
  <c r="P26" i="156" s="1"/>
  <c r="P40" i="156" s="1"/>
  <c r="J81" i="156"/>
  <c r="J82" i="156" s="1"/>
  <c r="J27" i="156" s="1"/>
  <c r="J75" i="156"/>
  <c r="J26" i="156" s="1"/>
  <c r="J40" i="156" s="1"/>
  <c r="Z81" i="156"/>
  <c r="Z82" i="156" s="1"/>
  <c r="Z27" i="156" s="1"/>
  <c r="Z75" i="156"/>
  <c r="Z26" i="156" s="1"/>
  <c r="Z40" i="156" s="1"/>
  <c r="K75" i="156"/>
  <c r="K26" i="156" s="1"/>
  <c r="K40" i="156" s="1"/>
  <c r="K81" i="156"/>
  <c r="K82" i="156" s="1"/>
  <c r="K27" i="156" s="1"/>
  <c r="G75" i="156"/>
  <c r="G26" i="156" s="1"/>
  <c r="G40" i="156" s="1"/>
  <c r="G81" i="156"/>
  <c r="G82" i="156" s="1"/>
  <c r="G27" i="156" s="1"/>
  <c r="L81" i="156"/>
  <c r="L82" i="156" s="1"/>
  <c r="L27" i="156" s="1"/>
  <c r="L75" i="156"/>
  <c r="L26" i="156" s="1"/>
  <c r="L40" i="156" s="1"/>
  <c r="F81" i="156"/>
  <c r="F75" i="156"/>
  <c r="F26" i="156" s="1"/>
  <c r="BN74" i="156"/>
  <c r="V75" i="156"/>
  <c r="V26" i="156" s="1"/>
  <c r="V40" i="156" s="1"/>
  <c r="V81" i="156"/>
  <c r="V82" i="156" s="1"/>
  <c r="V27" i="156" s="1"/>
  <c r="F54" i="156"/>
  <c r="BN54" i="156" s="1"/>
  <c r="BN33" i="156"/>
  <c r="F35" i="156"/>
  <c r="AJ81" i="146"/>
  <c r="AJ82" i="146" s="1"/>
  <c r="AJ27" i="146" s="1"/>
  <c r="AD75" i="146"/>
  <c r="AD26" i="146" s="1"/>
  <c r="AD40" i="146" s="1"/>
  <c r="AD81" i="146"/>
  <c r="AD82" i="146" s="1"/>
  <c r="AD27" i="146" s="1"/>
  <c r="AB81" i="146"/>
  <c r="AB82" i="146" s="1"/>
  <c r="AB27" i="146" s="1"/>
  <c r="AB75" i="146"/>
  <c r="AB26" i="146" s="1"/>
  <c r="AF75" i="146"/>
  <c r="AF26" i="146" s="1"/>
  <c r="AF40" i="146" s="1"/>
  <c r="AF81" i="146"/>
  <c r="AF82" i="146" s="1"/>
  <c r="AF27" i="146" s="1"/>
  <c r="AC81" i="146"/>
  <c r="AC82" i="146" s="1"/>
  <c r="AC27" i="146" s="1"/>
  <c r="AC75" i="146"/>
  <c r="AC26" i="146" s="1"/>
  <c r="AJ40" i="146"/>
  <c r="BN102" i="117"/>
  <c r="BO86" i="117" s="1"/>
  <c r="C114" i="117"/>
  <c r="C98" i="120"/>
  <c r="C33" i="120" s="1"/>
  <c r="C54" i="120" s="1"/>
  <c r="BN86" i="120"/>
  <c r="C55" i="120"/>
  <c r="D19" i="120"/>
  <c r="C22" i="120"/>
  <c r="C22" i="117"/>
  <c r="D19" i="117"/>
  <c r="C55" i="117"/>
  <c r="C114" i="120"/>
  <c r="BN102" i="120"/>
  <c r="BO86" i="120" s="1"/>
  <c r="C98" i="117"/>
  <c r="C33" i="117" s="1"/>
  <c r="C54" i="117" s="1"/>
  <c r="BN86" i="117"/>
  <c r="L34" i="117" s="1"/>
  <c r="C73" i="117"/>
  <c r="C73" i="150"/>
  <c r="J75" i="120"/>
  <c r="J26" i="120" s="1"/>
  <c r="F75" i="120"/>
  <c r="F26" i="120" s="1"/>
  <c r="E81" i="120"/>
  <c r="E82" i="120" s="1"/>
  <c r="E27" i="120" s="1"/>
  <c r="L75" i="120"/>
  <c r="L26" i="120" s="1"/>
  <c r="L40" i="120" s="1"/>
  <c r="H81" i="120"/>
  <c r="H82" i="120" s="1"/>
  <c r="H27" i="120" s="1"/>
  <c r="D75" i="120"/>
  <c r="D26" i="120" s="1"/>
  <c r="C73" i="120"/>
  <c r="D19" i="150"/>
  <c r="C22" i="150"/>
  <c r="C55" i="150"/>
  <c r="C114" i="150"/>
  <c r="BN102" i="150"/>
  <c r="BO86" i="150" s="1"/>
  <c r="BN86" i="150"/>
  <c r="L34" i="150" s="1"/>
  <c r="C98" i="150"/>
  <c r="C33" i="150" s="1"/>
  <c r="C54" i="150" s="1"/>
  <c r="Q34" i="149"/>
  <c r="B54" i="134"/>
  <c r="B35" i="134"/>
  <c r="B54" i="130"/>
  <c r="B35" i="130"/>
  <c r="BH54" i="136"/>
  <c r="BH54" i="137"/>
  <c r="BC54" i="134"/>
  <c r="BF54" i="136"/>
  <c r="B35" i="128"/>
  <c r="B54" i="128"/>
  <c r="B35" i="133"/>
  <c r="B54" i="133"/>
  <c r="C54" i="130"/>
  <c r="B35" i="145"/>
  <c r="B54" i="145"/>
  <c r="BB54" i="136"/>
  <c r="BE54" i="137"/>
  <c r="BN33" i="136"/>
  <c r="B35" i="136"/>
  <c r="B54" i="136"/>
  <c r="BG54" i="137"/>
  <c r="B35" i="129"/>
  <c r="B54" i="129"/>
  <c r="BB54" i="134"/>
  <c r="BH54" i="134"/>
  <c r="BG54" i="134"/>
  <c r="F54" i="131"/>
  <c r="BF54" i="137"/>
  <c r="BE54" i="134"/>
  <c r="D54" i="145"/>
  <c r="E54" i="131"/>
  <c r="BJ54" i="146"/>
  <c r="B35" i="143"/>
  <c r="B54" i="143"/>
  <c r="BC54" i="136"/>
  <c r="B54" i="131"/>
  <c r="B35" i="131"/>
  <c r="C54" i="131"/>
  <c r="C54" i="146"/>
  <c r="C54" i="143"/>
  <c r="BE54" i="136"/>
  <c r="BI54" i="134"/>
  <c r="B54" i="146"/>
  <c r="B35" i="146"/>
  <c r="BJ54" i="134"/>
  <c r="BD54" i="134"/>
  <c r="B35" i="137"/>
  <c r="B54" i="137"/>
  <c r="D54" i="143"/>
  <c r="BD54" i="136"/>
  <c r="B54" i="142"/>
  <c r="B35" i="142"/>
  <c r="O37" i="149"/>
  <c r="AH75" i="123"/>
  <c r="AH26" i="123" s="1"/>
  <c r="AH81" i="123"/>
  <c r="AH82" i="123" s="1"/>
  <c r="AH27" i="123" s="1"/>
  <c r="AH75" i="143"/>
  <c r="AH26" i="143" s="1"/>
  <c r="AH81" i="143"/>
  <c r="AH82" i="143" s="1"/>
  <c r="AH27" i="143" s="1"/>
  <c r="AG75" i="143"/>
  <c r="AG26" i="143" s="1"/>
  <c r="AG81" i="143"/>
  <c r="AG82" i="143" s="1"/>
  <c r="AG27" i="143" s="1"/>
  <c r="AH40" i="143"/>
  <c r="M75" i="125"/>
  <c r="M26" i="125" s="1"/>
  <c r="M40" i="125" s="1"/>
  <c r="AG75" i="123"/>
  <c r="AG26" i="123" s="1"/>
  <c r="AG81" i="123"/>
  <c r="AG82" i="123" s="1"/>
  <c r="AG27" i="123" s="1"/>
  <c r="G75" i="125"/>
  <c r="G26" i="125" s="1"/>
  <c r="G40" i="125" s="1"/>
  <c r="I75" i="125"/>
  <c r="I26" i="125" s="1"/>
  <c r="I40" i="125" s="1"/>
  <c r="H81" i="125"/>
  <c r="H82" i="125" s="1"/>
  <c r="H27" i="125" s="1"/>
  <c r="N75" i="125"/>
  <c r="N26" i="125" s="1"/>
  <c r="L75" i="125"/>
  <c r="L26" i="125" s="1"/>
  <c r="L40" i="125" s="1"/>
  <c r="W75" i="125"/>
  <c r="W26" i="125" s="1"/>
  <c r="W40" i="125" s="1"/>
  <c r="O81" i="125"/>
  <c r="O82" i="125" s="1"/>
  <c r="O27" i="125" s="1"/>
  <c r="G81" i="120"/>
  <c r="G82" i="120" s="1"/>
  <c r="G27" i="120" s="1"/>
  <c r="BN74" i="125"/>
  <c r="AK40" i="143"/>
  <c r="Z40" i="139"/>
  <c r="V80" i="120"/>
  <c r="AB73" i="137"/>
  <c r="Y74" i="145"/>
  <c r="Y75" i="145" s="1"/>
  <c r="Y26" i="145" s="1"/>
  <c r="J40" i="120"/>
  <c r="BB71" i="143"/>
  <c r="BE73" i="143" s="1"/>
  <c r="AM114" i="145"/>
  <c r="AM40" i="145" s="1"/>
  <c r="R80" i="120"/>
  <c r="AS80" i="120"/>
  <c r="BB78" i="143"/>
  <c r="BH80" i="143" s="1"/>
  <c r="AW80" i="120"/>
  <c r="O80" i="120"/>
  <c r="AJ40" i="143"/>
  <c r="N98" i="145"/>
  <c r="N33" i="145" s="1"/>
  <c r="N54" i="145" s="1"/>
  <c r="L114" i="117"/>
  <c r="BB78" i="122"/>
  <c r="BJ80" i="122" s="1"/>
  <c r="AR80" i="120"/>
  <c r="AN80" i="120"/>
  <c r="Y98" i="145"/>
  <c r="Y33" i="145" s="1"/>
  <c r="Y54" i="145" s="1"/>
  <c r="AW80" i="137"/>
  <c r="AA80" i="120"/>
  <c r="AM40" i="143"/>
  <c r="AA74" i="145"/>
  <c r="AA75" i="145" s="1"/>
  <c r="AA26" i="145" s="1"/>
  <c r="M73" i="137"/>
  <c r="AE80" i="120"/>
  <c r="AY80" i="120"/>
  <c r="AM80" i="120"/>
  <c r="AG80" i="120"/>
  <c r="S80" i="120"/>
  <c r="BK80" i="120"/>
  <c r="AU80" i="120"/>
  <c r="T74" i="145"/>
  <c r="T81" i="145" s="1"/>
  <c r="T82" i="145" s="1"/>
  <c r="T27" i="145" s="1"/>
  <c r="AF98" i="145"/>
  <c r="AF33" i="145" s="1"/>
  <c r="AF54" i="145" s="1"/>
  <c r="U80" i="137"/>
  <c r="K74" i="137"/>
  <c r="K75" i="137" s="1"/>
  <c r="K26" i="137" s="1"/>
  <c r="K40" i="137" s="1"/>
  <c r="AN40" i="137"/>
  <c r="AV80" i="120"/>
  <c r="BL80" i="120"/>
  <c r="W80" i="120"/>
  <c r="AX80" i="120"/>
  <c r="Z80" i="120"/>
  <c r="E98" i="117"/>
  <c r="E33" i="117" s="1"/>
  <c r="E54" i="117" s="1"/>
  <c r="AJ73" i="137"/>
  <c r="AH73" i="137"/>
  <c r="AX40" i="143"/>
  <c r="AZ98" i="145"/>
  <c r="AZ33" i="145" s="1"/>
  <c r="AZ54" i="145" s="1"/>
  <c r="H54" i="120"/>
  <c r="J81" i="120"/>
  <c r="J82" i="120" s="1"/>
  <c r="J27" i="120" s="1"/>
  <c r="AZ80" i="122"/>
  <c r="AA40" i="139"/>
  <c r="AR40" i="143"/>
  <c r="U74" i="145"/>
  <c r="U81" i="145" s="1"/>
  <c r="U82" i="145" s="1"/>
  <c r="U27" i="145" s="1"/>
  <c r="AX98" i="145"/>
  <c r="AX33" i="145" s="1"/>
  <c r="AX54" i="145" s="1"/>
  <c r="AT98" i="145"/>
  <c r="AT33" i="145" s="1"/>
  <c r="AT54" i="145" s="1"/>
  <c r="AN98" i="145"/>
  <c r="AN33" i="145" s="1"/>
  <c r="AN54" i="145" s="1"/>
  <c r="AK98" i="145"/>
  <c r="AK33" i="145" s="1"/>
  <c r="AK54" i="145" s="1"/>
  <c r="H80" i="137"/>
  <c r="AV80" i="122"/>
  <c r="V98" i="145"/>
  <c r="V33" i="145" s="1"/>
  <c r="V54" i="145" s="1"/>
  <c r="L114" i="145"/>
  <c r="AD74" i="145"/>
  <c r="AD81" i="145" s="1"/>
  <c r="AD82" i="145" s="1"/>
  <c r="AD27" i="145" s="1"/>
  <c r="S114" i="145"/>
  <c r="N114" i="145"/>
  <c r="Y80" i="120"/>
  <c r="BE80" i="120"/>
  <c r="T80" i="120"/>
  <c r="AK80" i="120"/>
  <c r="N80" i="120"/>
  <c r="AH80" i="120"/>
  <c r="AD80" i="120"/>
  <c r="X80" i="120"/>
  <c r="AB80" i="120"/>
  <c r="U80" i="120"/>
  <c r="G74" i="137"/>
  <c r="G75" i="137" s="1"/>
  <c r="G26" i="137" s="1"/>
  <c r="G40" i="137" s="1"/>
  <c r="Q80" i="120"/>
  <c r="AP80" i="120"/>
  <c r="AT80" i="120"/>
  <c r="AC80" i="120"/>
  <c r="AL80" i="120"/>
  <c r="AO80" i="120"/>
  <c r="P80" i="120"/>
  <c r="AJ80" i="120"/>
  <c r="AF80" i="120"/>
  <c r="AI80" i="120"/>
  <c r="AQ80" i="120"/>
  <c r="Y73" i="137"/>
  <c r="J74" i="137"/>
  <c r="J75" i="137" s="1"/>
  <c r="J26" i="137" s="1"/>
  <c r="J40" i="137" s="1"/>
  <c r="AD73" i="122"/>
  <c r="AS73" i="122"/>
  <c r="AM73" i="122"/>
  <c r="AF40" i="142"/>
  <c r="D81" i="120"/>
  <c r="D82" i="120" s="1"/>
  <c r="D27" i="120" s="1"/>
  <c r="S80" i="122"/>
  <c r="AW80" i="122"/>
  <c r="U80" i="122"/>
  <c r="AM80" i="122"/>
  <c r="AA80" i="122"/>
  <c r="AH80" i="122"/>
  <c r="X40" i="125"/>
  <c r="T40" i="125"/>
  <c r="U40" i="125"/>
  <c r="AK73" i="137"/>
  <c r="H74" i="137"/>
  <c r="H75" i="137" s="1"/>
  <c r="H26" i="137" s="1"/>
  <c r="H40" i="137" s="1"/>
  <c r="AJ80" i="137"/>
  <c r="R73" i="137"/>
  <c r="O73" i="122"/>
  <c r="AX73" i="122"/>
  <c r="D16" i="128"/>
  <c r="E16" i="119"/>
  <c r="Q80" i="122"/>
  <c r="T73" i="122"/>
  <c r="AI73" i="122"/>
  <c r="AX80" i="122"/>
  <c r="AY80" i="122"/>
  <c r="AH98" i="145"/>
  <c r="AH33" i="145" s="1"/>
  <c r="AH54" i="145" s="1"/>
  <c r="AA80" i="137"/>
  <c r="AD73" i="137"/>
  <c r="U73" i="137"/>
  <c r="Q74" i="137"/>
  <c r="Q75" i="137" s="1"/>
  <c r="Q26" i="137" s="1"/>
  <c r="Q40" i="137" s="1"/>
  <c r="AV80" i="137"/>
  <c r="AG73" i="137"/>
  <c r="AT73" i="137"/>
  <c r="I81" i="120"/>
  <c r="I82" i="120" s="1"/>
  <c r="I27" i="120" s="1"/>
  <c r="I75" i="120"/>
  <c r="I26" i="120" s="1"/>
  <c r="I40" i="120" s="1"/>
  <c r="AW80" i="143"/>
  <c r="O80" i="143"/>
  <c r="N80" i="143"/>
  <c r="F80" i="143"/>
  <c r="AF80" i="143"/>
  <c r="AG80" i="143"/>
  <c r="AH80" i="143"/>
  <c r="AT80" i="143"/>
  <c r="R80" i="143"/>
  <c r="Z73" i="143"/>
  <c r="L73" i="143"/>
  <c r="G73" i="143"/>
  <c r="AC73" i="143"/>
  <c r="AJ73" i="143"/>
  <c r="AS73" i="143"/>
  <c r="V73" i="143"/>
  <c r="T73" i="143"/>
  <c r="R73" i="143"/>
  <c r="F81" i="120"/>
  <c r="F82" i="120" s="1"/>
  <c r="F27" i="120" s="1"/>
  <c r="AX73" i="143"/>
  <c r="G73" i="146"/>
  <c r="AY73" i="146"/>
  <c r="W73" i="146"/>
  <c r="Y73" i="146"/>
  <c r="N73" i="146"/>
  <c r="AD80" i="143"/>
  <c r="AG54" i="137"/>
  <c r="BA40" i="137"/>
  <c r="AW40" i="143"/>
  <c r="K80" i="143"/>
  <c r="BA80" i="146"/>
  <c r="AE80" i="146"/>
  <c r="I80" i="146"/>
  <c r="AD80" i="146"/>
  <c r="AU80" i="143"/>
  <c r="W73" i="143"/>
  <c r="BB73" i="137"/>
  <c r="AB40" i="142"/>
  <c r="G54" i="143"/>
  <c r="P114" i="145"/>
  <c r="M114" i="145"/>
  <c r="AM98" i="145"/>
  <c r="AM33" i="145" s="1"/>
  <c r="AM54" i="145" s="1"/>
  <c r="P98" i="145"/>
  <c r="P33" i="145" s="1"/>
  <c r="P54" i="145" s="1"/>
  <c r="BB98" i="145"/>
  <c r="BB33" i="145" s="1"/>
  <c r="AJ114" i="145"/>
  <c r="AJ40" i="145" s="1"/>
  <c r="BI78" i="145"/>
  <c r="V73" i="137"/>
  <c r="I73" i="137"/>
  <c r="L74" i="137"/>
  <c r="P74" i="137"/>
  <c r="N74" i="137"/>
  <c r="P73" i="137"/>
  <c r="AZ73" i="137"/>
  <c r="BJ80" i="123"/>
  <c r="BL80" i="123"/>
  <c r="BC73" i="137"/>
  <c r="AU40" i="143"/>
  <c r="AC114" i="145"/>
  <c r="T98" i="145"/>
  <c r="T33" i="145" s="1"/>
  <c r="T54" i="145" s="1"/>
  <c r="O114" i="145"/>
  <c r="Y114" i="145"/>
  <c r="L98" i="145"/>
  <c r="L33" i="145" s="1"/>
  <c r="L54" i="145" s="1"/>
  <c r="Q98" i="145"/>
  <c r="Q33" i="145" s="1"/>
  <c r="AE73" i="137"/>
  <c r="AI73" i="137"/>
  <c r="AW73" i="137"/>
  <c r="T74" i="137"/>
  <c r="T75" i="137" s="1"/>
  <c r="T26" i="137" s="1"/>
  <c r="T40" i="137" s="1"/>
  <c r="M74" i="137"/>
  <c r="M81" i="137" s="1"/>
  <c r="M82" i="137" s="1"/>
  <c r="M27" i="137" s="1"/>
  <c r="Z74" i="137"/>
  <c r="Z75" i="137" s="1"/>
  <c r="Z26" i="137" s="1"/>
  <c r="Z40" i="137" s="1"/>
  <c r="BD40" i="145"/>
  <c r="AL73" i="137"/>
  <c r="AP73" i="137"/>
  <c r="AC73" i="137"/>
  <c r="D11" i="139"/>
  <c r="C16" i="139"/>
  <c r="AU114" i="145"/>
  <c r="AL98" i="145"/>
  <c r="AL33" i="145" s="1"/>
  <c r="AL54" i="145" s="1"/>
  <c r="BA80" i="143"/>
  <c r="AV80" i="143"/>
  <c r="Z80" i="143"/>
  <c r="X80" i="143"/>
  <c r="Q80" i="143"/>
  <c r="T80" i="143"/>
  <c r="AS80" i="143"/>
  <c r="P80" i="143"/>
  <c r="L80" i="143"/>
  <c r="Y80" i="143"/>
  <c r="AZ80" i="143"/>
  <c r="AB80" i="143"/>
  <c r="AN80" i="143"/>
  <c r="AK80" i="143"/>
  <c r="AA80" i="143"/>
  <c r="AR80" i="143"/>
  <c r="S80" i="143"/>
  <c r="AQ80" i="143"/>
  <c r="AM80" i="143"/>
  <c r="AC80" i="143"/>
  <c r="AJ80" i="143"/>
  <c r="AI80" i="143"/>
  <c r="I80" i="143"/>
  <c r="AE80" i="143"/>
  <c r="G80" i="143"/>
  <c r="AY73" i="143"/>
  <c r="AG73" i="143"/>
  <c r="AV73" i="143"/>
  <c r="AE73" i="143"/>
  <c r="M73" i="143"/>
  <c r="J73" i="143"/>
  <c r="AQ73" i="143"/>
  <c r="Y73" i="143"/>
  <c r="AD73" i="143"/>
  <c r="H73" i="143"/>
  <c r="BA73" i="143"/>
  <c r="F73" i="143"/>
  <c r="AZ73" i="143"/>
  <c r="AI73" i="143"/>
  <c r="Q73" i="143"/>
  <c r="AF73" i="143"/>
  <c r="O73" i="143"/>
  <c r="AL73" i="143"/>
  <c r="AR73" i="143"/>
  <c r="AA73" i="143"/>
  <c r="I73" i="143"/>
  <c r="AP73" i="143"/>
  <c r="AM73" i="143"/>
  <c r="AK73" i="143"/>
  <c r="N73" i="143"/>
  <c r="AX80" i="143"/>
  <c r="AO80" i="143"/>
  <c r="AL80" i="143"/>
  <c r="AP80" i="143"/>
  <c r="AY80" i="143"/>
  <c r="E80" i="143"/>
  <c r="I54" i="143"/>
  <c r="BA40" i="143"/>
  <c r="E73" i="143"/>
  <c r="X73" i="143"/>
  <c r="AO73" i="143"/>
  <c r="AT73" i="143"/>
  <c r="AU73" i="143"/>
  <c r="AW73" i="143"/>
  <c r="AL54" i="143"/>
  <c r="R54" i="137"/>
  <c r="F43" i="149"/>
  <c r="F29" i="149"/>
  <c r="G26" i="149" s="1"/>
  <c r="G29" i="149" s="1"/>
  <c r="H26" i="149" s="1"/>
  <c r="Z73" i="137"/>
  <c r="G73" i="137"/>
  <c r="T73" i="137"/>
  <c r="AU73" i="137"/>
  <c r="V74" i="137"/>
  <c r="V81" i="137" s="1"/>
  <c r="V82" i="137" s="1"/>
  <c r="V27" i="137" s="1"/>
  <c r="Y74" i="137"/>
  <c r="Y75" i="137" s="1"/>
  <c r="Y26" i="137" s="1"/>
  <c r="Y40" i="137" s="1"/>
  <c r="I74" i="137"/>
  <c r="I81" i="137" s="1"/>
  <c r="I82" i="137" s="1"/>
  <c r="I27" i="137" s="1"/>
  <c r="W74" i="137"/>
  <c r="W81" i="137" s="1"/>
  <c r="W82" i="137" s="1"/>
  <c r="W27" i="137" s="1"/>
  <c r="AA74" i="137"/>
  <c r="AA81" i="137" s="1"/>
  <c r="AA82" i="137" s="1"/>
  <c r="AA27" i="137" s="1"/>
  <c r="AV73" i="137"/>
  <c r="AF73" i="137"/>
  <c r="X73" i="137"/>
  <c r="AQ73" i="137"/>
  <c r="BA73" i="137"/>
  <c r="AS73" i="137"/>
  <c r="O73" i="137"/>
  <c r="K73" i="137"/>
  <c r="J73" i="137"/>
  <c r="AM73" i="137"/>
  <c r="AA73" i="137"/>
  <c r="AN73" i="137"/>
  <c r="R74" i="137"/>
  <c r="R75" i="137" s="1"/>
  <c r="R26" i="137" s="1"/>
  <c r="R40" i="137" s="1"/>
  <c r="U74" i="137"/>
  <c r="U81" i="137" s="1"/>
  <c r="U82" i="137" s="1"/>
  <c r="U27" i="137" s="1"/>
  <c r="X74" i="137"/>
  <c r="X75" i="137" s="1"/>
  <c r="X26" i="137" s="1"/>
  <c r="X40" i="137" s="1"/>
  <c r="O74" i="137"/>
  <c r="O75" i="137" s="1"/>
  <c r="O26" i="137" s="1"/>
  <c r="O40" i="137" s="1"/>
  <c r="S74" i="137"/>
  <c r="S75" i="137" s="1"/>
  <c r="S26" i="137" s="1"/>
  <c r="S40" i="137" s="1"/>
  <c r="L73" i="137"/>
  <c r="N73" i="137"/>
  <c r="AX73" i="137"/>
  <c r="H73" i="137"/>
  <c r="S73" i="137"/>
  <c r="AF54" i="143"/>
  <c r="AV40" i="143"/>
  <c r="BN88" i="143"/>
  <c r="BB34" i="143" s="1"/>
  <c r="BN34" i="143" s="1"/>
  <c r="BA98" i="145"/>
  <c r="BA33" i="145" s="1"/>
  <c r="BA54" i="145" s="1"/>
  <c r="AM40" i="137"/>
  <c r="J114" i="143"/>
  <c r="BN104" i="143"/>
  <c r="BO88" i="143" s="1"/>
  <c r="E75" i="120"/>
  <c r="E26" i="120" s="1"/>
  <c r="E40" i="120" s="1"/>
  <c r="AG40" i="125"/>
  <c r="AE40" i="125"/>
  <c r="BN81" i="133"/>
  <c r="J80" i="143"/>
  <c r="H80" i="143"/>
  <c r="M80" i="143"/>
  <c r="V80" i="143"/>
  <c r="W80" i="143"/>
  <c r="U80" i="143"/>
  <c r="U73" i="143"/>
  <c r="AN73" i="143"/>
  <c r="K73" i="143"/>
  <c r="AH73" i="143"/>
  <c r="P73" i="143"/>
  <c r="S73" i="143"/>
  <c r="D11" i="145"/>
  <c r="C16" i="145"/>
  <c r="AZ40" i="143"/>
  <c r="M54" i="143"/>
  <c r="AN40" i="143"/>
  <c r="W114" i="145"/>
  <c r="BB114" i="145"/>
  <c r="BB40" i="145" s="1"/>
  <c r="AN114" i="145"/>
  <c r="AN40" i="145" s="1"/>
  <c r="BA114" i="145"/>
  <c r="BA40" i="145" s="1"/>
  <c r="AG98" i="145"/>
  <c r="AG33" i="145" s="1"/>
  <c r="AG54" i="145" s="1"/>
  <c r="Q114" i="145"/>
  <c r="AS98" i="145"/>
  <c r="AS33" i="145" s="1"/>
  <c r="AS54" i="145" s="1"/>
  <c r="O98" i="145"/>
  <c r="O33" i="145" s="1"/>
  <c r="AI98" i="145"/>
  <c r="AI33" i="145" s="1"/>
  <c r="AI54" i="145" s="1"/>
  <c r="AF114" i="145"/>
  <c r="AF40" i="145" s="1"/>
  <c r="W98" i="145"/>
  <c r="W33" i="145" s="1"/>
  <c r="W54" i="145" s="1"/>
  <c r="S98" i="145"/>
  <c r="S33" i="145" s="1"/>
  <c r="S54" i="145" s="1"/>
  <c r="R98" i="145"/>
  <c r="R33" i="145" s="1"/>
  <c r="U98" i="145"/>
  <c r="U33" i="145" s="1"/>
  <c r="U54" i="145" s="1"/>
  <c r="R114" i="145"/>
  <c r="AD98" i="145"/>
  <c r="AD33" i="145" s="1"/>
  <c r="AD54" i="145" s="1"/>
  <c r="AW98" i="145"/>
  <c r="AW33" i="145" s="1"/>
  <c r="AW54" i="145" s="1"/>
  <c r="AT114" i="145"/>
  <c r="AT40" i="145" s="1"/>
  <c r="BK80" i="123"/>
  <c r="AA40" i="125"/>
  <c r="U114" i="145"/>
  <c r="AH114" i="145"/>
  <c r="Z98" i="145"/>
  <c r="Z33" i="145" s="1"/>
  <c r="Z54" i="145" s="1"/>
  <c r="AW114" i="145"/>
  <c r="L80" i="137"/>
  <c r="AO40" i="137"/>
  <c r="AP80" i="137"/>
  <c r="AR54" i="137"/>
  <c r="D28" i="125"/>
  <c r="BN111" i="145"/>
  <c r="BO95" i="145" s="1"/>
  <c r="X73" i="122"/>
  <c r="AB40" i="125"/>
  <c r="Z114" i="145"/>
  <c r="X98" i="145"/>
  <c r="X33" i="145" s="1"/>
  <c r="X54" i="145" s="1"/>
  <c r="AE98" i="145"/>
  <c r="AE33" i="145" s="1"/>
  <c r="AE54" i="145" s="1"/>
  <c r="AD114" i="145"/>
  <c r="I98" i="117"/>
  <c r="I33" i="117" s="1"/>
  <c r="I54" i="117" s="1"/>
  <c r="F114" i="117"/>
  <c r="G114" i="117"/>
  <c r="AO80" i="137"/>
  <c r="AX80" i="137"/>
  <c r="AX54" i="137"/>
  <c r="AC40" i="137"/>
  <c r="AW40" i="146"/>
  <c r="AO40" i="146"/>
  <c r="AU73" i="122"/>
  <c r="AY73" i="122"/>
  <c r="AT73" i="122"/>
  <c r="AE73" i="122"/>
  <c r="Y73" i="122"/>
  <c r="R74" i="145"/>
  <c r="AC74" i="145"/>
  <c r="O74" i="145"/>
  <c r="AE74" i="145"/>
  <c r="AE81" i="145" s="1"/>
  <c r="AE82" i="145" s="1"/>
  <c r="AE27" i="145" s="1"/>
  <c r="X74" i="145"/>
  <c r="AS114" i="145"/>
  <c r="AR98" i="145"/>
  <c r="AR33" i="145" s="1"/>
  <c r="AR54" i="145" s="1"/>
  <c r="AY98" i="145"/>
  <c r="AY33" i="145" s="1"/>
  <c r="AY54" i="145" s="1"/>
  <c r="X114" i="145"/>
  <c r="AU98" i="145"/>
  <c r="AU33" i="145" s="1"/>
  <c r="AU54" i="145" s="1"/>
  <c r="AI114" i="145"/>
  <c r="AI40" i="145" s="1"/>
  <c r="AZ114" i="145"/>
  <c r="K114" i="117"/>
  <c r="E114" i="117"/>
  <c r="Y54" i="125"/>
  <c r="AD40" i="137"/>
  <c r="AX40" i="137"/>
  <c r="AK40" i="137"/>
  <c r="N73" i="122"/>
  <c r="AV73" i="122"/>
  <c r="V73" i="122"/>
  <c r="AK73" i="122"/>
  <c r="AB73" i="122"/>
  <c r="Q73" i="122"/>
  <c r="AZ73" i="122"/>
  <c r="AQ73" i="122"/>
  <c r="AF73" i="122"/>
  <c r="AO73" i="122"/>
  <c r="Z73" i="122"/>
  <c r="S40" i="125"/>
  <c r="Z74" i="145"/>
  <c r="Z81" i="145" s="1"/>
  <c r="Z82" i="145" s="1"/>
  <c r="Z27" i="145" s="1"/>
  <c r="N74" i="145"/>
  <c r="N81" i="145" s="1"/>
  <c r="N82" i="145" s="1"/>
  <c r="N27" i="145" s="1"/>
  <c r="S74" i="145"/>
  <c r="L74" i="145"/>
  <c r="L75" i="145" s="1"/>
  <c r="L26" i="145" s="1"/>
  <c r="AB74" i="145"/>
  <c r="AB75" i="145" s="1"/>
  <c r="AB26" i="145" s="1"/>
  <c r="M98" i="145"/>
  <c r="M33" i="145" s="1"/>
  <c r="M54" i="145" s="1"/>
  <c r="AO114" i="145"/>
  <c r="AJ98" i="145"/>
  <c r="AJ33" i="145" s="1"/>
  <c r="AJ54" i="145" s="1"/>
  <c r="AQ114" i="145"/>
  <c r="AQ40" i="145" s="1"/>
  <c r="AA114" i="145"/>
  <c r="AO73" i="137"/>
  <c r="Q73" i="137"/>
  <c r="AY73" i="137"/>
  <c r="W73" i="137"/>
  <c r="U73" i="122"/>
  <c r="AJ73" i="122"/>
  <c r="AA73" i="122"/>
  <c r="P73" i="122"/>
  <c r="AN73" i="122"/>
  <c r="AW73" i="122"/>
  <c r="S73" i="122"/>
  <c r="R73" i="122"/>
  <c r="AL73" i="122"/>
  <c r="AC73" i="122"/>
  <c r="AH73" i="122"/>
  <c r="BA73" i="122"/>
  <c r="AR73" i="122"/>
  <c r="AG73" i="122"/>
  <c r="AP73" i="122"/>
  <c r="M73" i="122"/>
  <c r="Y40" i="125"/>
  <c r="P40" i="125"/>
  <c r="BN26" i="133"/>
  <c r="Z40" i="142"/>
  <c r="AT40" i="143"/>
  <c r="Q74" i="145"/>
  <c r="Q75" i="145" s="1"/>
  <c r="Q26" i="145" s="1"/>
  <c r="M74" i="145"/>
  <c r="M75" i="145" s="1"/>
  <c r="M26" i="145" s="1"/>
  <c r="V74" i="145"/>
  <c r="V81" i="145" s="1"/>
  <c r="V82" i="145" s="1"/>
  <c r="V27" i="145" s="1"/>
  <c r="W74" i="145"/>
  <c r="W81" i="145" s="1"/>
  <c r="W82" i="145" s="1"/>
  <c r="W27" i="145" s="1"/>
  <c r="P74" i="145"/>
  <c r="P75" i="145" s="1"/>
  <c r="P26" i="145" s="1"/>
  <c r="AV114" i="145"/>
  <c r="AA98" i="145"/>
  <c r="AA33" i="145" s="1"/>
  <c r="AA54" i="145" s="1"/>
  <c r="AV98" i="145"/>
  <c r="AV33" i="145" s="1"/>
  <c r="AV54" i="145" s="1"/>
  <c r="AL114" i="145"/>
  <c r="AL40" i="145" s="1"/>
  <c r="T114" i="145"/>
  <c r="BN95" i="145"/>
  <c r="BI34" i="145" s="1"/>
  <c r="BC73" i="122"/>
  <c r="BG73" i="122"/>
  <c r="BB73" i="122"/>
  <c r="BJ73" i="122"/>
  <c r="BH40" i="145"/>
  <c r="AD40" i="125"/>
  <c r="L73" i="146"/>
  <c r="O73" i="146"/>
  <c r="Z80" i="146"/>
  <c r="AQ80" i="146"/>
  <c r="AB114" i="145"/>
  <c r="AY114" i="145"/>
  <c r="AG114" i="145"/>
  <c r="AG40" i="145" s="1"/>
  <c r="I114" i="150"/>
  <c r="L54" i="137"/>
  <c r="BN20" i="122"/>
  <c r="BG40" i="145"/>
  <c r="V40" i="125"/>
  <c r="AC40" i="125"/>
  <c r="AA73" i="146"/>
  <c r="AC73" i="146"/>
  <c r="W80" i="146"/>
  <c r="AG80" i="146"/>
  <c r="Q28" i="149"/>
  <c r="AP98" i="145"/>
  <c r="AP33" i="145" s="1"/>
  <c r="AP54" i="145" s="1"/>
  <c r="AQ98" i="145"/>
  <c r="AQ33" i="145" s="1"/>
  <c r="AQ54" i="145" s="1"/>
  <c r="AB98" i="145"/>
  <c r="AB33" i="145" s="1"/>
  <c r="AB54" i="145" s="1"/>
  <c r="AC98" i="145"/>
  <c r="AC33" i="145" s="1"/>
  <c r="AC54" i="145" s="1"/>
  <c r="AE114" i="145"/>
  <c r="AR114" i="145"/>
  <c r="O54" i="137"/>
  <c r="P54" i="137"/>
  <c r="BE40" i="145"/>
  <c r="BC40" i="145"/>
  <c r="BH54" i="145"/>
  <c r="J73" i="146"/>
  <c r="U73" i="146"/>
  <c r="AJ73" i="146"/>
  <c r="H73" i="146"/>
  <c r="AI80" i="146"/>
  <c r="M80" i="146"/>
  <c r="AX80" i="146"/>
  <c r="V114" i="145"/>
  <c r="AO98" i="145"/>
  <c r="AO33" i="145" s="1"/>
  <c r="AO54" i="145" s="1"/>
  <c r="AK114" i="145"/>
  <c r="AK40" i="145" s="1"/>
  <c r="AX114" i="145"/>
  <c r="H98" i="117"/>
  <c r="H33" i="117" s="1"/>
  <c r="H54" i="117" s="1"/>
  <c r="BN90" i="137"/>
  <c r="BD34" i="137" s="1"/>
  <c r="BN34" i="137" s="1"/>
  <c r="AF40" i="137"/>
  <c r="AI54" i="146"/>
  <c r="W54" i="146"/>
  <c r="AK40" i="146"/>
  <c r="AS40" i="146"/>
  <c r="AR40" i="146"/>
  <c r="BC40" i="125"/>
  <c r="AC54" i="125"/>
  <c r="AT54" i="125"/>
  <c r="AZ54" i="125"/>
  <c r="BJ40" i="125"/>
  <c r="AS40" i="125"/>
  <c r="BH54" i="125"/>
  <c r="AN40" i="125"/>
  <c r="BB54" i="125"/>
  <c r="BE40" i="125"/>
  <c r="E75" i="129"/>
  <c r="E26" i="129" s="1"/>
  <c r="E40" i="129" s="1"/>
  <c r="E81" i="129"/>
  <c r="E82" i="129" s="1"/>
  <c r="E27" i="129" s="1"/>
  <c r="V81" i="129"/>
  <c r="V82" i="129" s="1"/>
  <c r="V27" i="129" s="1"/>
  <c r="V75" i="129"/>
  <c r="V26" i="129" s="1"/>
  <c r="V40" i="129" s="1"/>
  <c r="S54" i="137"/>
  <c r="AK80" i="137"/>
  <c r="BC80" i="137"/>
  <c r="AR80" i="137"/>
  <c r="V80" i="137"/>
  <c r="AE80" i="137"/>
  <c r="J80" i="137"/>
  <c r="BH73" i="122"/>
  <c r="BE73" i="122"/>
  <c r="AB73" i="146"/>
  <c r="BA73" i="146"/>
  <c r="AE73" i="146"/>
  <c r="AD73" i="146"/>
  <c r="AH73" i="146"/>
  <c r="X73" i="146"/>
  <c r="AM73" i="146"/>
  <c r="AY80" i="146"/>
  <c r="AP80" i="146"/>
  <c r="AC80" i="146"/>
  <c r="AF80" i="146"/>
  <c r="H80" i="146"/>
  <c r="V80" i="146"/>
  <c r="AS80" i="137"/>
  <c r="P80" i="137"/>
  <c r="G80" i="137"/>
  <c r="Z80" i="137"/>
  <c r="AQ80" i="137"/>
  <c r="AI80" i="137"/>
  <c r="AU40" i="125"/>
  <c r="S54" i="125"/>
  <c r="AY40" i="125"/>
  <c r="O54" i="125"/>
  <c r="BG40" i="125"/>
  <c r="BI54" i="125"/>
  <c r="AV40" i="125"/>
  <c r="L81" i="129"/>
  <c r="L82" i="129" s="1"/>
  <c r="L27" i="129" s="1"/>
  <c r="L75" i="129"/>
  <c r="L26" i="129" s="1"/>
  <c r="L40" i="129" s="1"/>
  <c r="W81" i="129"/>
  <c r="W82" i="129" s="1"/>
  <c r="W27" i="129" s="1"/>
  <c r="W75" i="129"/>
  <c r="W26" i="129" s="1"/>
  <c r="W40" i="129" s="1"/>
  <c r="BN74" i="129"/>
  <c r="D81" i="129"/>
  <c r="D75" i="129"/>
  <c r="D26" i="129" s="1"/>
  <c r="O81" i="129"/>
  <c r="O82" i="129" s="1"/>
  <c r="O27" i="129" s="1"/>
  <c r="O75" i="129"/>
  <c r="O26" i="129" s="1"/>
  <c r="O40" i="129" s="1"/>
  <c r="X81" i="129"/>
  <c r="X82" i="129" s="1"/>
  <c r="X27" i="129" s="1"/>
  <c r="X75" i="129"/>
  <c r="X26" i="129" s="1"/>
  <c r="X40" i="129" s="1"/>
  <c r="AD54" i="137"/>
  <c r="AJ40" i="137"/>
  <c r="BI73" i="122"/>
  <c r="BA80" i="122"/>
  <c r="BK73" i="122"/>
  <c r="W80" i="122"/>
  <c r="R80" i="122"/>
  <c r="AK80" i="122"/>
  <c r="AB80" i="122"/>
  <c r="AJ80" i="122"/>
  <c r="AL80" i="122"/>
  <c r="AH40" i="125"/>
  <c r="Z40" i="125"/>
  <c r="O40" i="125"/>
  <c r="R40" i="125"/>
  <c r="BB40" i="143"/>
  <c r="U54" i="143"/>
  <c r="AO40" i="143"/>
  <c r="M73" i="146"/>
  <c r="Q73" i="146"/>
  <c r="AR73" i="146"/>
  <c r="R73" i="146"/>
  <c r="V73" i="146"/>
  <c r="AF73" i="146"/>
  <c r="AU73" i="146"/>
  <c r="AG73" i="146"/>
  <c r="S73" i="146"/>
  <c r="I73" i="146"/>
  <c r="AN73" i="146"/>
  <c r="BA40" i="146"/>
  <c r="BC73" i="146"/>
  <c r="L80" i="146"/>
  <c r="X80" i="146"/>
  <c r="AO80" i="146"/>
  <c r="P80" i="146"/>
  <c r="AB80" i="146"/>
  <c r="AS80" i="146"/>
  <c r="K80" i="146"/>
  <c r="AV80" i="146"/>
  <c r="R80" i="146"/>
  <c r="T80" i="146"/>
  <c r="AJ80" i="146"/>
  <c r="AK80" i="146"/>
  <c r="AL80" i="146"/>
  <c r="I114" i="117"/>
  <c r="AE54" i="125"/>
  <c r="X80" i="137"/>
  <c r="T80" i="137"/>
  <c r="O80" i="137"/>
  <c r="AC80" i="137"/>
  <c r="Y80" i="137"/>
  <c r="AP54" i="137"/>
  <c r="BD71" i="137"/>
  <c r="BG73" i="137" s="1"/>
  <c r="AW40" i="137"/>
  <c r="AQ40" i="137"/>
  <c r="AN80" i="137"/>
  <c r="R80" i="137"/>
  <c r="AM80" i="137"/>
  <c r="M80" i="137"/>
  <c r="AL80" i="137"/>
  <c r="AV40" i="137"/>
  <c r="AS54" i="125"/>
  <c r="BG54" i="125"/>
  <c r="AZ40" i="125"/>
  <c r="BJ54" i="125"/>
  <c r="AF54" i="125"/>
  <c r="BF40" i="125"/>
  <c r="BC54" i="125"/>
  <c r="AK54" i="125"/>
  <c r="T54" i="125"/>
  <c r="AR40" i="125"/>
  <c r="BK78" i="125"/>
  <c r="BL80" i="125" s="1"/>
  <c r="BN20" i="125"/>
  <c r="AL54" i="125"/>
  <c r="AI40" i="125"/>
  <c r="AX54" i="125"/>
  <c r="AV54" i="125"/>
  <c r="AP40" i="125"/>
  <c r="BI40" i="125"/>
  <c r="AD54" i="125"/>
  <c r="BK54" i="125"/>
  <c r="AN54" i="125"/>
  <c r="AX40" i="125"/>
  <c r="K75" i="129"/>
  <c r="K26" i="129" s="1"/>
  <c r="K40" i="129" s="1"/>
  <c r="K81" i="129"/>
  <c r="K82" i="129" s="1"/>
  <c r="K27" i="129" s="1"/>
  <c r="M75" i="129"/>
  <c r="M26" i="129" s="1"/>
  <c r="M40" i="129" s="1"/>
  <c r="M81" i="129"/>
  <c r="M82" i="129" s="1"/>
  <c r="M27" i="129" s="1"/>
  <c r="H75" i="129"/>
  <c r="H26" i="129" s="1"/>
  <c r="H40" i="129" s="1"/>
  <c r="H81" i="129"/>
  <c r="H82" i="129" s="1"/>
  <c r="H27" i="129" s="1"/>
  <c r="G75" i="129"/>
  <c r="G26" i="129" s="1"/>
  <c r="G40" i="129" s="1"/>
  <c r="G81" i="129"/>
  <c r="G82" i="129" s="1"/>
  <c r="G27" i="129" s="1"/>
  <c r="R81" i="129"/>
  <c r="R82" i="129" s="1"/>
  <c r="R27" i="129" s="1"/>
  <c r="R75" i="129"/>
  <c r="R26" i="129" s="1"/>
  <c r="R40" i="129" s="1"/>
  <c r="T81" i="129"/>
  <c r="T82" i="129" s="1"/>
  <c r="T27" i="129" s="1"/>
  <c r="T75" i="129"/>
  <c r="T26" i="129" s="1"/>
  <c r="T40" i="129" s="1"/>
  <c r="BB40" i="137"/>
  <c r="AS54" i="137"/>
  <c r="AY40" i="137"/>
  <c r="AL40" i="137"/>
  <c r="M54" i="137"/>
  <c r="Z54" i="125"/>
  <c r="V54" i="125"/>
  <c r="AI80" i="125"/>
  <c r="BJ80" i="125"/>
  <c r="BH80" i="125"/>
  <c r="AH80" i="125"/>
  <c r="P80" i="125"/>
  <c r="Q80" i="125"/>
  <c r="AL80" i="125"/>
  <c r="AJ80" i="125"/>
  <c r="BA80" i="125"/>
  <c r="Z80" i="125"/>
  <c r="X80" i="125"/>
  <c r="AO80" i="125"/>
  <c r="BE80" i="125"/>
  <c r="N80" i="125"/>
  <c r="BG80" i="125"/>
  <c r="AC80" i="125"/>
  <c r="AX80" i="125"/>
  <c r="AF80" i="125"/>
  <c r="AG80" i="125"/>
  <c r="BB80" i="125"/>
  <c r="AZ80" i="125"/>
  <c r="W80" i="125"/>
  <c r="AP80" i="125"/>
  <c r="AN80" i="125"/>
  <c r="AT80" i="125"/>
  <c r="BI80" i="125"/>
  <c r="AE80" i="125"/>
  <c r="AV80" i="125"/>
  <c r="AY80" i="125"/>
  <c r="AQ80" i="125"/>
  <c r="BD80" i="125"/>
  <c r="AR80" i="125"/>
  <c r="AW80" i="125"/>
  <c r="BF80" i="125"/>
  <c r="AS80" i="125"/>
  <c r="V80" i="125"/>
  <c r="AM80" i="125"/>
  <c r="AB80" i="125"/>
  <c r="R80" i="125"/>
  <c r="T80" i="125"/>
  <c r="S80" i="125"/>
  <c r="Y80" i="125"/>
  <c r="O80" i="125"/>
  <c r="AU80" i="125"/>
  <c r="AA80" i="125"/>
  <c r="U80" i="125"/>
  <c r="AD80" i="125"/>
  <c r="AK80" i="125"/>
  <c r="BC80" i="125"/>
  <c r="AA54" i="125"/>
  <c r="BE54" i="125"/>
  <c r="AK40" i="125"/>
  <c r="BK40" i="125"/>
  <c r="AM54" i="125"/>
  <c r="U54" i="125"/>
  <c r="AM40" i="125"/>
  <c r="I81" i="129"/>
  <c r="I82" i="129" s="1"/>
  <c r="I27" i="129" s="1"/>
  <c r="I75" i="129"/>
  <c r="I26" i="129" s="1"/>
  <c r="I40" i="129" s="1"/>
  <c r="F81" i="129"/>
  <c r="F82" i="129" s="1"/>
  <c r="F27" i="129" s="1"/>
  <c r="F75" i="129"/>
  <c r="F26" i="129" s="1"/>
  <c r="F40" i="129" s="1"/>
  <c r="P81" i="129"/>
  <c r="P82" i="129" s="1"/>
  <c r="P27" i="129" s="1"/>
  <c r="P75" i="129"/>
  <c r="P26" i="129" s="1"/>
  <c r="P40" i="129" s="1"/>
  <c r="S75" i="129"/>
  <c r="S26" i="129" s="1"/>
  <c r="S40" i="129" s="1"/>
  <c r="S81" i="129"/>
  <c r="S82" i="129" s="1"/>
  <c r="S27" i="129" s="1"/>
  <c r="L80" i="122"/>
  <c r="J80" i="122"/>
  <c r="I80" i="122"/>
  <c r="N80" i="122"/>
  <c r="K80" i="122"/>
  <c r="M80" i="122"/>
  <c r="F80" i="122"/>
  <c r="H80" i="122"/>
  <c r="E80" i="122"/>
  <c r="G80" i="122"/>
  <c r="AB40" i="137"/>
  <c r="AH40" i="137"/>
  <c r="AT80" i="122"/>
  <c r="AE80" i="122"/>
  <c r="AG80" i="122"/>
  <c r="AU80" i="122"/>
  <c r="X80" i="122"/>
  <c r="AO80" i="122"/>
  <c r="O80" i="122"/>
  <c r="AP73" i="146"/>
  <c r="AT73" i="146"/>
  <c r="AQ73" i="146"/>
  <c r="P73" i="146"/>
  <c r="AZ73" i="146"/>
  <c r="AL73" i="146"/>
  <c r="Y80" i="146"/>
  <c r="AM80" i="146"/>
  <c r="AT80" i="146"/>
  <c r="AW80" i="146"/>
  <c r="AU80" i="146"/>
  <c r="U80" i="146"/>
  <c r="AH80" i="137"/>
  <c r="K80" i="137"/>
  <c r="Q80" i="137"/>
  <c r="K98" i="150"/>
  <c r="K33" i="150" s="1"/>
  <c r="K54" i="150" s="1"/>
  <c r="BA80" i="137"/>
  <c r="AT80" i="137"/>
  <c r="Q54" i="125"/>
  <c r="AJ40" i="125"/>
  <c r="P54" i="125"/>
  <c r="AH54" i="125"/>
  <c r="AW54" i="125"/>
  <c r="N114" i="125"/>
  <c r="BN113" i="125"/>
  <c r="BN114" i="125" s="1"/>
  <c r="AU54" i="125"/>
  <c r="BB73" i="125"/>
  <c r="U73" i="125"/>
  <c r="Y73" i="125"/>
  <c r="O73" i="125"/>
  <c r="N73" i="125"/>
  <c r="BL73" i="125"/>
  <c r="AI73" i="125"/>
  <c r="AX73" i="125"/>
  <c r="AO73" i="125"/>
  <c r="BC73" i="125"/>
  <c r="P73" i="125"/>
  <c r="T73" i="125"/>
  <c r="BG73" i="125"/>
  <c r="BA73" i="125"/>
  <c r="BE73" i="125"/>
  <c r="AE73" i="125"/>
  <c r="AD73" i="125"/>
  <c r="AC73" i="125"/>
  <c r="AG73" i="125"/>
  <c r="AY73" i="125"/>
  <c r="AR73" i="125"/>
  <c r="V73" i="125"/>
  <c r="AV73" i="125"/>
  <c r="AZ73" i="125"/>
  <c r="Z73" i="125"/>
  <c r="BD73" i="125"/>
  <c r="BK73" i="125"/>
  <c r="BI73" i="125"/>
  <c r="R73" i="125"/>
  <c r="AK73" i="125"/>
  <c r="AL73" i="125"/>
  <c r="AS73" i="125"/>
  <c r="AQ73" i="125"/>
  <c r="BH73" i="125"/>
  <c r="BJ73" i="125"/>
  <c r="BF73" i="125"/>
  <c r="AU73" i="125"/>
  <c r="AM73" i="125"/>
  <c r="AB73" i="125"/>
  <c r="AT73" i="125"/>
  <c r="AF73" i="125"/>
  <c r="AH73" i="125"/>
  <c r="AN73" i="125"/>
  <c r="Q73" i="125"/>
  <c r="AP73" i="125"/>
  <c r="AJ73" i="125"/>
  <c r="W73" i="125"/>
  <c r="AW73" i="125"/>
  <c r="X73" i="125"/>
  <c r="S73" i="125"/>
  <c r="AA73" i="125"/>
  <c r="AQ54" i="125"/>
  <c r="AO40" i="125"/>
  <c r="AP54" i="125"/>
  <c r="AQ40" i="125"/>
  <c r="Q75" i="129"/>
  <c r="Q26" i="129" s="1"/>
  <c r="Q40" i="129" s="1"/>
  <c r="Q81" i="129"/>
  <c r="Q82" i="129" s="1"/>
  <c r="Q27" i="129" s="1"/>
  <c r="BC40" i="137"/>
  <c r="AE40" i="137"/>
  <c r="T80" i="122"/>
  <c r="AQ80" i="122"/>
  <c r="Z80" i="122"/>
  <c r="Y80" i="122"/>
  <c r="AP80" i="122"/>
  <c r="BL73" i="122"/>
  <c r="AN80" i="122"/>
  <c r="AR80" i="122"/>
  <c r="V80" i="122"/>
  <c r="AF80" i="122"/>
  <c r="AC80" i="122"/>
  <c r="AI80" i="122"/>
  <c r="AD80" i="122"/>
  <c r="AS80" i="122"/>
  <c r="BK73" i="123"/>
  <c r="Q40" i="125"/>
  <c r="AF40" i="125"/>
  <c r="AH40" i="142"/>
  <c r="AG40" i="143"/>
  <c r="AS73" i="146"/>
  <c r="AW73" i="146"/>
  <c r="K73" i="146"/>
  <c r="AX73" i="146"/>
  <c r="BB73" i="146"/>
  <c r="AV73" i="146"/>
  <c r="Z73" i="146"/>
  <c r="T73" i="146"/>
  <c r="AI73" i="146"/>
  <c r="AK73" i="146"/>
  <c r="AO73" i="146"/>
  <c r="BB80" i="146"/>
  <c r="S80" i="146"/>
  <c r="AN80" i="146"/>
  <c r="J80" i="146"/>
  <c r="G80" i="146"/>
  <c r="AR80" i="146"/>
  <c r="N80" i="146"/>
  <c r="AA80" i="146"/>
  <c r="Q80" i="146"/>
  <c r="AH80" i="146"/>
  <c r="O80" i="146"/>
  <c r="AZ80" i="146"/>
  <c r="K98" i="117"/>
  <c r="K33" i="117" s="1"/>
  <c r="K54" i="117" s="1"/>
  <c r="G98" i="117"/>
  <c r="G33" i="117" s="1"/>
  <c r="G54" i="117" s="1"/>
  <c r="AB80" i="137"/>
  <c r="W80" i="137"/>
  <c r="S80" i="137"/>
  <c r="AG80" i="137"/>
  <c r="AD80" i="137"/>
  <c r="N80" i="137"/>
  <c r="BN106" i="137"/>
  <c r="C16" i="137"/>
  <c r="BD78" i="137"/>
  <c r="BK80" i="137" s="1"/>
  <c r="C16" i="143"/>
  <c r="I80" i="137"/>
  <c r="AU80" i="137"/>
  <c r="AY80" i="137"/>
  <c r="BB80" i="137"/>
  <c r="AF80" i="137"/>
  <c r="X54" i="125"/>
  <c r="AI54" i="125"/>
  <c r="AR54" i="125"/>
  <c r="BB40" i="125"/>
  <c r="BA40" i="125"/>
  <c r="BA54" i="125"/>
  <c r="BD40" i="125"/>
  <c r="BF54" i="125"/>
  <c r="AJ54" i="125"/>
  <c r="AT40" i="125"/>
  <c r="BH40" i="125"/>
  <c r="N98" i="125"/>
  <c r="N33" i="125" s="1"/>
  <c r="BN97" i="125"/>
  <c r="AB54" i="125"/>
  <c r="AL40" i="125"/>
  <c r="AO54" i="125"/>
  <c r="R54" i="125"/>
  <c r="AY54" i="125"/>
  <c r="AG54" i="125"/>
  <c r="BD54" i="125"/>
  <c r="AW40" i="125"/>
  <c r="J75" i="129"/>
  <c r="J26" i="129" s="1"/>
  <c r="J40" i="129" s="1"/>
  <c r="J81" i="129"/>
  <c r="J82" i="129" s="1"/>
  <c r="J27" i="129" s="1"/>
  <c r="N75" i="129"/>
  <c r="N26" i="129" s="1"/>
  <c r="N81" i="129"/>
  <c r="N82" i="129" s="1"/>
  <c r="N27" i="129" s="1"/>
  <c r="U81" i="129"/>
  <c r="U82" i="129" s="1"/>
  <c r="U27" i="129" s="1"/>
  <c r="U75" i="129"/>
  <c r="U26" i="129" s="1"/>
  <c r="U40" i="129" s="1"/>
  <c r="Y74" i="122"/>
  <c r="I74" i="122"/>
  <c r="P74" i="122"/>
  <c r="N74" i="122"/>
  <c r="O74" i="122"/>
  <c r="R74" i="122"/>
  <c r="U74" i="122"/>
  <c r="E74" i="122"/>
  <c r="L74" i="122"/>
  <c r="F74" i="122"/>
  <c r="W74" i="122"/>
  <c r="Q74" i="122"/>
  <c r="H74" i="122"/>
  <c r="J74" i="122"/>
  <c r="L73" i="122"/>
  <c r="G73" i="122"/>
  <c r="M74" i="122"/>
  <c r="V74" i="122"/>
  <c r="G74" i="122"/>
  <c r="H73" i="122"/>
  <c r="X74" i="122"/>
  <c r="S74" i="122"/>
  <c r="T74" i="122"/>
  <c r="F73" i="122"/>
  <c r="I73" i="122"/>
  <c r="K73" i="122"/>
  <c r="E73" i="122"/>
  <c r="K74" i="122"/>
  <c r="J73" i="122"/>
  <c r="AG40" i="137"/>
  <c r="AY54" i="137"/>
  <c r="AE54" i="137"/>
  <c r="AS40" i="137"/>
  <c r="AY40" i="146"/>
  <c r="AF54" i="146"/>
  <c r="AQ40" i="146"/>
  <c r="M114" i="117"/>
  <c r="G98" i="150"/>
  <c r="G33" i="150" s="1"/>
  <c r="G54" i="150" s="1"/>
  <c r="J114" i="150"/>
  <c r="M114" i="150"/>
  <c r="C16" i="128"/>
  <c r="BN26" i="136"/>
  <c r="BN81" i="136"/>
  <c r="BN40" i="136"/>
  <c r="AE40" i="142"/>
  <c r="F54" i="129"/>
  <c r="AZ40" i="146"/>
  <c r="AR54" i="146"/>
  <c r="K54" i="146"/>
  <c r="AC40" i="146"/>
  <c r="AG40" i="146"/>
  <c r="BB40" i="146"/>
  <c r="R54" i="146"/>
  <c r="N54" i="146"/>
  <c r="Q54" i="146"/>
  <c r="AS54" i="146"/>
  <c r="AC54" i="146"/>
  <c r="AL54" i="146"/>
  <c r="AQ54" i="146"/>
  <c r="AL40" i="146"/>
  <c r="AE54" i="146"/>
  <c r="AU40" i="146"/>
  <c r="AW54" i="146"/>
  <c r="AB40" i="146"/>
  <c r="AY54" i="146"/>
  <c r="AH40" i="146"/>
  <c r="AD54" i="146"/>
  <c r="BB54" i="146"/>
  <c r="AM54" i="146"/>
  <c r="AV54" i="146"/>
  <c r="AE40" i="146"/>
  <c r="S54" i="146"/>
  <c r="L54" i="146"/>
  <c r="AX54" i="146"/>
  <c r="AJ54" i="146"/>
  <c r="BA34" i="134"/>
  <c r="BN34" i="134" s="1"/>
  <c r="BN98" i="134"/>
  <c r="O54" i="129"/>
  <c r="Y54" i="129"/>
  <c r="AK40" i="129"/>
  <c r="AP54" i="129"/>
  <c r="BH40" i="129"/>
  <c r="N98" i="129"/>
  <c r="N33" i="129" s="1"/>
  <c r="BN97" i="129"/>
  <c r="W54" i="129"/>
  <c r="AB54" i="129"/>
  <c r="AN54" i="129"/>
  <c r="AO40" i="129"/>
  <c r="AX40" i="129"/>
  <c r="AZ40" i="140"/>
  <c r="AG40" i="140"/>
  <c r="AP40" i="140"/>
  <c r="BN95" i="140"/>
  <c r="L98" i="140"/>
  <c r="L33" i="140" s="1"/>
  <c r="AN40" i="140"/>
  <c r="AT40" i="140"/>
  <c r="AE54" i="140"/>
  <c r="M74" i="140"/>
  <c r="L74" i="140"/>
  <c r="M73" i="140"/>
  <c r="AD73" i="140"/>
  <c r="AB73" i="140"/>
  <c r="R73" i="140"/>
  <c r="AI73" i="140"/>
  <c r="AZ73" i="140"/>
  <c r="BA73" i="140"/>
  <c r="BB73" i="140"/>
  <c r="BC73" i="140"/>
  <c r="AN73" i="140"/>
  <c r="AO73" i="140"/>
  <c r="AP73" i="140"/>
  <c r="AQ73" i="140"/>
  <c r="N73" i="140"/>
  <c r="AE73" i="140"/>
  <c r="AS73" i="140"/>
  <c r="P73" i="140"/>
  <c r="Q73" i="140"/>
  <c r="AH73" i="140"/>
  <c r="BD73" i="140"/>
  <c r="BE73" i="140"/>
  <c r="BF73" i="140"/>
  <c r="BG73" i="140"/>
  <c r="AY73" i="140"/>
  <c r="L73" i="140"/>
  <c r="AT73" i="140"/>
  <c r="AW73" i="140"/>
  <c r="V73" i="140"/>
  <c r="AM73" i="140"/>
  <c r="X73" i="140"/>
  <c r="Z73" i="140"/>
  <c r="O73" i="140"/>
  <c r="S73" i="140"/>
  <c r="T73" i="140"/>
  <c r="AK73" i="140"/>
  <c r="Y73" i="140"/>
  <c r="AJ73" i="140"/>
  <c r="AC73" i="140"/>
  <c r="AU73" i="140"/>
  <c r="AF73" i="140"/>
  <c r="AX73" i="140"/>
  <c r="U73" i="140"/>
  <c r="AL73" i="140"/>
  <c r="AR73" i="140"/>
  <c r="AV73" i="140"/>
  <c r="AA73" i="140"/>
  <c r="AG73" i="140"/>
  <c r="W73" i="140"/>
  <c r="AP54" i="140"/>
  <c r="AW40" i="140"/>
  <c r="AL40" i="140"/>
  <c r="AA74" i="131"/>
  <c r="W74" i="131"/>
  <c r="S74" i="131"/>
  <c r="O74" i="131"/>
  <c r="K74" i="131"/>
  <c r="G74" i="131"/>
  <c r="Z74" i="131"/>
  <c r="V74" i="131"/>
  <c r="R74" i="131"/>
  <c r="N74" i="131"/>
  <c r="J74" i="131"/>
  <c r="Y74" i="131"/>
  <c r="Q74" i="131"/>
  <c r="I74" i="131"/>
  <c r="X74" i="131"/>
  <c r="P74" i="131"/>
  <c r="H74" i="131"/>
  <c r="M74" i="131"/>
  <c r="U74" i="131"/>
  <c r="L74" i="131"/>
  <c r="T74" i="131"/>
  <c r="AL73" i="131"/>
  <c r="V73" i="131"/>
  <c r="AN73" i="131"/>
  <c r="S73" i="131"/>
  <c r="AW73" i="131"/>
  <c r="AB73" i="131"/>
  <c r="G73" i="131"/>
  <c r="AF73" i="131"/>
  <c r="K73" i="131"/>
  <c r="AO73" i="131"/>
  <c r="T73" i="131"/>
  <c r="AX73" i="131"/>
  <c r="AH73" i="131"/>
  <c r="R73" i="131"/>
  <c r="AI73" i="131"/>
  <c r="M73" i="131"/>
  <c r="AR73" i="131"/>
  <c r="W73" i="131"/>
  <c r="AV73" i="131"/>
  <c r="AA73" i="131"/>
  <c r="AJ73" i="131"/>
  <c r="O73" i="131"/>
  <c r="AT73" i="131"/>
  <c r="N73" i="131"/>
  <c r="AY73" i="131"/>
  <c r="H73" i="131"/>
  <c r="Q73" i="131"/>
  <c r="U73" i="131"/>
  <c r="AU73" i="131"/>
  <c r="AD73" i="131"/>
  <c r="AQ73" i="131"/>
  <c r="AG73" i="131"/>
  <c r="AZ73" i="131"/>
  <c r="AP73" i="131"/>
  <c r="J73" i="131"/>
  <c r="AS73" i="131"/>
  <c r="L73" i="131"/>
  <c r="P73" i="131"/>
  <c r="AE73" i="131"/>
  <c r="AC73" i="131"/>
  <c r="AM73" i="131"/>
  <c r="Y73" i="131"/>
  <c r="Z73" i="131"/>
  <c r="X73" i="131"/>
  <c r="AK73" i="131"/>
  <c r="I73" i="131"/>
  <c r="BA73" i="131"/>
  <c r="BB73" i="131"/>
  <c r="BC73" i="131"/>
  <c r="G114" i="131"/>
  <c r="BN106" i="131"/>
  <c r="BO90" i="131" s="1"/>
  <c r="AZ54" i="131"/>
  <c r="AH54" i="131"/>
  <c r="AX54" i="131"/>
  <c r="AP54" i="131"/>
  <c r="AL54" i="131"/>
  <c r="AP40" i="131"/>
  <c r="N54" i="131"/>
  <c r="AY40" i="131"/>
  <c r="G54" i="128"/>
  <c r="M54" i="128"/>
  <c r="Z54" i="128"/>
  <c r="L54" i="128"/>
  <c r="BN20" i="128"/>
  <c r="BA71" i="128"/>
  <c r="BA73" i="128" s="1"/>
  <c r="BA78" i="128"/>
  <c r="BA80" i="128" s="1"/>
  <c r="AJ54" i="128"/>
  <c r="AH40" i="128"/>
  <c r="U54" i="128"/>
  <c r="AA40" i="128"/>
  <c r="AM40" i="128"/>
  <c r="AO54" i="126"/>
  <c r="AG73" i="126"/>
  <c r="T73" i="126"/>
  <c r="AZ73" i="126"/>
  <c r="AP73" i="126"/>
  <c r="M74" i="126"/>
  <c r="S74" i="126"/>
  <c r="R74" i="126"/>
  <c r="O74" i="126"/>
  <c r="F74" i="126"/>
  <c r="AU73" i="126"/>
  <c r="H73" i="126"/>
  <c r="AJ73" i="126"/>
  <c r="AD73" i="126"/>
  <c r="Z73" i="126"/>
  <c r="AI73" i="126"/>
  <c r="F73" i="126"/>
  <c r="O73" i="126"/>
  <c r="AX73" i="126"/>
  <c r="AK73" i="126"/>
  <c r="AN73" i="126"/>
  <c r="AM73" i="126"/>
  <c r="G73" i="126"/>
  <c r="I74" i="126"/>
  <c r="N74" i="126"/>
  <c r="L74" i="126"/>
  <c r="J74" i="126"/>
  <c r="K74" i="126"/>
  <c r="U73" i="126"/>
  <c r="M73" i="126"/>
  <c r="X73" i="126"/>
  <c r="K73" i="126"/>
  <c r="AT73" i="126"/>
  <c r="E73" i="126"/>
  <c r="S73" i="126"/>
  <c r="L73" i="126"/>
  <c r="V73" i="126"/>
  <c r="AF73" i="126"/>
  <c r="N73" i="126"/>
  <c r="U74" i="126"/>
  <c r="H74" i="126"/>
  <c r="D74" i="126"/>
  <c r="P73" i="126"/>
  <c r="Q73" i="126"/>
  <c r="AV73" i="126"/>
  <c r="AB73" i="126"/>
  <c r="V74" i="126"/>
  <c r="R73" i="126"/>
  <c r="AY73" i="126"/>
  <c r="AE73" i="126"/>
  <c r="Q74" i="126"/>
  <c r="W74" i="126"/>
  <c r="P74" i="126"/>
  <c r="J73" i="126"/>
  <c r="AR73" i="126"/>
  <c r="AW73" i="126"/>
  <c r="AH73" i="126"/>
  <c r="Y73" i="126"/>
  <c r="AS73" i="126"/>
  <c r="W73" i="126"/>
  <c r="E74" i="126"/>
  <c r="G74" i="126"/>
  <c r="AO73" i="126"/>
  <c r="D73" i="126"/>
  <c r="T74" i="126"/>
  <c r="AA73" i="126"/>
  <c r="I73" i="126"/>
  <c r="X74" i="126"/>
  <c r="AC73" i="126"/>
  <c r="AQ73" i="126"/>
  <c r="AL73" i="126"/>
  <c r="AB40" i="126"/>
  <c r="G54" i="126"/>
  <c r="Q54" i="126"/>
  <c r="K54" i="126"/>
  <c r="AK54" i="126"/>
  <c r="AU54" i="126"/>
  <c r="AH40" i="126"/>
  <c r="AY80" i="126"/>
  <c r="AM80" i="126"/>
  <c r="S80" i="126"/>
  <c r="AX80" i="126"/>
  <c r="R80" i="126"/>
  <c r="AV80" i="126"/>
  <c r="U80" i="126"/>
  <c r="AG80" i="126"/>
  <c r="T80" i="126"/>
  <c r="N80" i="126"/>
  <c r="Q80" i="126"/>
  <c r="AI80" i="126"/>
  <c r="O80" i="126"/>
  <c r="AN80" i="126"/>
  <c r="M80" i="126"/>
  <c r="AP80" i="126"/>
  <c r="P80" i="126"/>
  <c r="L80" i="126"/>
  <c r="I80" i="126"/>
  <c r="D80" i="126"/>
  <c r="AE80" i="126"/>
  <c r="AH80" i="126"/>
  <c r="AK80" i="126"/>
  <c r="F80" i="126"/>
  <c r="H80" i="126"/>
  <c r="AW80" i="126"/>
  <c r="AT80" i="126"/>
  <c r="Y80" i="126"/>
  <c r="W80" i="126"/>
  <c r="AC80" i="126"/>
  <c r="Z80" i="126"/>
  <c r="AO80" i="126"/>
  <c r="AL80" i="126"/>
  <c r="G80" i="126"/>
  <c r="E80" i="126"/>
  <c r="AU80" i="126"/>
  <c r="AR80" i="126"/>
  <c r="AD80" i="126"/>
  <c r="X80" i="126"/>
  <c r="AQ80" i="126"/>
  <c r="V80" i="126"/>
  <c r="AS80" i="126"/>
  <c r="AF80" i="126"/>
  <c r="AZ80" i="126"/>
  <c r="AB80" i="126"/>
  <c r="K80" i="126"/>
  <c r="AJ80" i="126"/>
  <c r="AA80" i="126"/>
  <c r="J80" i="126"/>
  <c r="AZ54" i="126"/>
  <c r="AM40" i="126"/>
  <c r="E81" i="134"/>
  <c r="E82" i="134" s="1"/>
  <c r="E27" i="134" s="1"/>
  <c r="E75" i="134"/>
  <c r="E26" i="134" s="1"/>
  <c r="E40" i="134" s="1"/>
  <c r="L81" i="134"/>
  <c r="L82" i="134" s="1"/>
  <c r="L27" i="134" s="1"/>
  <c r="L75" i="134"/>
  <c r="L26" i="134" s="1"/>
  <c r="L40" i="134" s="1"/>
  <c r="S75" i="134"/>
  <c r="S26" i="134" s="1"/>
  <c r="S40" i="134" s="1"/>
  <c r="S81" i="134"/>
  <c r="S82" i="134" s="1"/>
  <c r="S27" i="134" s="1"/>
  <c r="J81" i="134"/>
  <c r="J82" i="134" s="1"/>
  <c r="J27" i="134" s="1"/>
  <c r="J75" i="134"/>
  <c r="J26" i="134" s="1"/>
  <c r="J40" i="134" s="1"/>
  <c r="N81" i="134"/>
  <c r="N82" i="134" s="1"/>
  <c r="N27" i="134" s="1"/>
  <c r="N75" i="134"/>
  <c r="N26" i="134" s="1"/>
  <c r="N40" i="134" s="1"/>
  <c r="F54" i="145"/>
  <c r="G40" i="145"/>
  <c r="BN20" i="145"/>
  <c r="BB78" i="145"/>
  <c r="BH80" i="145" s="1"/>
  <c r="BB71" i="145"/>
  <c r="BF73" i="145" s="1"/>
  <c r="K54" i="145"/>
  <c r="BN87" i="117"/>
  <c r="M34" i="117" s="1"/>
  <c r="D98" i="117"/>
  <c r="D33" i="117" s="1"/>
  <c r="AP54" i="139"/>
  <c r="AL54" i="139"/>
  <c r="AQ54" i="139"/>
  <c r="AK54" i="139"/>
  <c r="AV54" i="139"/>
  <c r="E98" i="139"/>
  <c r="E33" i="139" s="1"/>
  <c r="BN88" i="139"/>
  <c r="AM54" i="139"/>
  <c r="AJ40" i="139"/>
  <c r="H54" i="139"/>
  <c r="AM40" i="139"/>
  <c r="E98" i="142"/>
  <c r="E33" i="142" s="1"/>
  <c r="BN88" i="142"/>
  <c r="J54" i="142"/>
  <c r="AX54" i="142"/>
  <c r="U54" i="142"/>
  <c r="AJ54" i="142"/>
  <c r="Z54" i="142"/>
  <c r="AR54" i="142"/>
  <c r="R54" i="142"/>
  <c r="AI40" i="142"/>
  <c r="BA40" i="142"/>
  <c r="M98" i="150"/>
  <c r="M33" i="150" s="1"/>
  <c r="Z81" i="123"/>
  <c r="Z82" i="123" s="1"/>
  <c r="Z27" i="123" s="1"/>
  <c r="Z75" i="123"/>
  <c r="Z26" i="123" s="1"/>
  <c r="AC54" i="130"/>
  <c r="BA54" i="130"/>
  <c r="AV40" i="130"/>
  <c r="P54" i="130"/>
  <c r="AI54" i="130"/>
  <c r="AF54" i="130"/>
  <c r="I54" i="130"/>
  <c r="AL40" i="130"/>
  <c r="U54" i="130"/>
  <c r="BA71" i="130"/>
  <c r="BE73" i="130" s="1"/>
  <c r="BA78" i="130"/>
  <c r="BN20" i="130"/>
  <c r="N54" i="130"/>
  <c r="T54" i="130"/>
  <c r="AD40" i="130"/>
  <c r="AM54" i="130"/>
  <c r="AW40" i="130"/>
  <c r="M54" i="130"/>
  <c r="K54" i="130"/>
  <c r="AU40" i="130"/>
  <c r="N54" i="117"/>
  <c r="AG40" i="142"/>
  <c r="AF81" i="145"/>
  <c r="AF82" i="145" s="1"/>
  <c r="AF27" i="145" s="1"/>
  <c r="C15" i="150"/>
  <c r="D11" i="150" s="1"/>
  <c r="BN33" i="134"/>
  <c r="D54" i="134"/>
  <c r="BN54" i="134" s="1"/>
  <c r="BK54" i="129"/>
  <c r="AD54" i="129"/>
  <c r="AM40" i="129"/>
  <c r="AT54" i="129"/>
  <c r="AU54" i="129"/>
  <c r="BG40" i="129"/>
  <c r="BF54" i="129"/>
  <c r="BB40" i="129"/>
  <c r="BL73" i="129"/>
  <c r="S73" i="129"/>
  <c r="AP73" i="129"/>
  <c r="W73" i="129"/>
  <c r="AZ73" i="129"/>
  <c r="Y73" i="129"/>
  <c r="AA73" i="129"/>
  <c r="X73" i="129"/>
  <c r="AY73" i="129"/>
  <c r="BB73" i="129"/>
  <c r="AR73" i="129"/>
  <c r="O73" i="129"/>
  <c r="AL73" i="129"/>
  <c r="BI73" i="129"/>
  <c r="AO73" i="129"/>
  <c r="BK73" i="129"/>
  <c r="AS73" i="129"/>
  <c r="AT73" i="129"/>
  <c r="AW73" i="129"/>
  <c r="AN73" i="129"/>
  <c r="AE73" i="129"/>
  <c r="AH73" i="129"/>
  <c r="BH73" i="129"/>
  <c r="N73" i="129"/>
  <c r="AK73" i="129"/>
  <c r="BG73" i="129"/>
  <c r="P73" i="129"/>
  <c r="AQ73" i="129"/>
  <c r="AU73" i="129"/>
  <c r="BC73" i="129"/>
  <c r="BE73" i="129"/>
  <c r="AM73" i="129"/>
  <c r="AJ73" i="129"/>
  <c r="AX73" i="129"/>
  <c r="BA73" i="129"/>
  <c r="Q73" i="129"/>
  <c r="Z73" i="129"/>
  <c r="AI73" i="129"/>
  <c r="BJ73" i="129"/>
  <c r="T73" i="129"/>
  <c r="AC73" i="129"/>
  <c r="AD73" i="129"/>
  <c r="AB73" i="129"/>
  <c r="BF73" i="129"/>
  <c r="AF73" i="129"/>
  <c r="U73" i="129"/>
  <c r="AV73" i="129"/>
  <c r="V73" i="129"/>
  <c r="BD73" i="129"/>
  <c r="AG73" i="129"/>
  <c r="R73" i="129"/>
  <c r="AC54" i="129"/>
  <c r="AE40" i="129"/>
  <c r="AP40" i="129"/>
  <c r="AJ54" i="129"/>
  <c r="BH54" i="129"/>
  <c r="AM54" i="129"/>
  <c r="AV40" i="129"/>
  <c r="AD40" i="129"/>
  <c r="AL54" i="129"/>
  <c r="AF54" i="129"/>
  <c r="BI54" i="129"/>
  <c r="AC40" i="129"/>
  <c r="BK40" i="129"/>
  <c r="AW40" i="129"/>
  <c r="AS80" i="140"/>
  <c r="AW80" i="140"/>
  <c r="X80" i="140"/>
  <c r="AY80" i="140"/>
  <c r="AG80" i="140"/>
  <c r="AP80" i="140"/>
  <c r="O80" i="140"/>
  <c r="AK80" i="140"/>
  <c r="BH80" i="140"/>
  <c r="S80" i="140"/>
  <c r="AO80" i="140"/>
  <c r="AH80" i="140"/>
  <c r="AL80" i="140"/>
  <c r="AU80" i="140"/>
  <c r="AF80" i="140"/>
  <c r="BC80" i="140"/>
  <c r="BF80" i="140"/>
  <c r="M80" i="140"/>
  <c r="AJ80" i="140"/>
  <c r="BG80" i="140"/>
  <c r="N80" i="140"/>
  <c r="AN80" i="140"/>
  <c r="W80" i="140"/>
  <c r="AB80" i="140"/>
  <c r="AZ80" i="140"/>
  <c r="BD80" i="140"/>
  <c r="AM80" i="140"/>
  <c r="AQ80" i="140"/>
  <c r="P80" i="140"/>
  <c r="T80" i="140"/>
  <c r="AV80" i="140"/>
  <c r="AE80" i="140"/>
  <c r="AI80" i="140"/>
  <c r="Q80" i="140"/>
  <c r="U80" i="140"/>
  <c r="V80" i="140"/>
  <c r="AC80" i="140"/>
  <c r="Z80" i="140"/>
  <c r="BE80" i="140"/>
  <c r="AD80" i="140"/>
  <c r="AR80" i="140"/>
  <c r="AX80" i="140"/>
  <c r="Y80" i="140"/>
  <c r="BA80" i="140"/>
  <c r="AT80" i="140"/>
  <c r="R80" i="140"/>
  <c r="AA80" i="140"/>
  <c r="L80" i="140"/>
  <c r="R54" i="140"/>
  <c r="T54" i="140"/>
  <c r="AO40" i="140"/>
  <c r="AV54" i="140"/>
  <c r="BD40" i="140"/>
  <c r="AS54" i="140"/>
  <c r="BC54" i="140"/>
  <c r="AF54" i="140"/>
  <c r="W54" i="140"/>
  <c r="BF54" i="140"/>
  <c r="N54" i="140"/>
  <c r="AY54" i="140"/>
  <c r="BG40" i="140"/>
  <c r="M54" i="140"/>
  <c r="AN54" i="140"/>
  <c r="BH54" i="140"/>
  <c r="BB40" i="140"/>
  <c r="K54" i="131"/>
  <c r="Q54" i="131"/>
  <c r="Y54" i="131"/>
  <c r="AC40" i="131"/>
  <c r="AO40" i="131"/>
  <c r="AL40" i="131"/>
  <c r="AR54" i="131"/>
  <c r="AA54" i="131"/>
  <c r="AI40" i="131"/>
  <c r="AW54" i="131"/>
  <c r="H54" i="131"/>
  <c r="AW40" i="131"/>
  <c r="AT40" i="131"/>
  <c r="AI54" i="131"/>
  <c r="AE40" i="131"/>
  <c r="AB40" i="131"/>
  <c r="AZ80" i="131"/>
  <c r="AJ80" i="131"/>
  <c r="T80" i="131"/>
  <c r="AM80" i="131"/>
  <c r="W80" i="131"/>
  <c r="G80" i="131"/>
  <c r="AO80" i="131"/>
  <c r="Y80" i="131"/>
  <c r="I80" i="131"/>
  <c r="R80" i="131"/>
  <c r="N80" i="131"/>
  <c r="AL80" i="131"/>
  <c r="AV80" i="131"/>
  <c r="AF80" i="131"/>
  <c r="P80" i="131"/>
  <c r="AY80" i="131"/>
  <c r="AI80" i="131"/>
  <c r="S80" i="131"/>
  <c r="AK80" i="131"/>
  <c r="U80" i="131"/>
  <c r="AP80" i="131"/>
  <c r="V80" i="131"/>
  <c r="AN80" i="131"/>
  <c r="H80" i="131"/>
  <c r="AE80" i="131"/>
  <c r="AC80" i="131"/>
  <c r="AX80" i="131"/>
  <c r="AD80" i="131"/>
  <c r="AU80" i="131"/>
  <c r="AS80" i="131"/>
  <c r="AR80" i="131"/>
  <c r="AQ80" i="131"/>
  <c r="AG80" i="131"/>
  <c r="AB80" i="131"/>
  <c r="AA80" i="131"/>
  <c r="AW80" i="131"/>
  <c r="Q80" i="131"/>
  <c r="AH80" i="131"/>
  <c r="Z80" i="131"/>
  <c r="X80" i="131"/>
  <c r="O80" i="131"/>
  <c r="M80" i="131"/>
  <c r="J80" i="131"/>
  <c r="L80" i="131"/>
  <c r="K80" i="131"/>
  <c r="AT80" i="131"/>
  <c r="BA80" i="131"/>
  <c r="BC80" i="131"/>
  <c r="BB80" i="131"/>
  <c r="S54" i="131"/>
  <c r="AD54" i="131"/>
  <c r="AF54" i="131"/>
  <c r="BC40" i="131"/>
  <c r="AH40" i="131"/>
  <c r="AC54" i="128"/>
  <c r="AB54" i="128"/>
  <c r="AW40" i="128"/>
  <c r="AS54" i="128"/>
  <c r="BA40" i="128"/>
  <c r="AH54" i="128"/>
  <c r="N54" i="128"/>
  <c r="R54" i="128"/>
  <c r="AR54" i="128"/>
  <c r="AX40" i="128"/>
  <c r="AQ54" i="128"/>
  <c r="AM54" i="128"/>
  <c r="AL54" i="128"/>
  <c r="AZ54" i="128"/>
  <c r="AN40" i="128"/>
  <c r="W54" i="128"/>
  <c r="AK54" i="128"/>
  <c r="X54" i="128"/>
  <c r="AS40" i="128"/>
  <c r="H54" i="126"/>
  <c r="AF40" i="126"/>
  <c r="AW54" i="126"/>
  <c r="U54" i="126"/>
  <c r="AM54" i="126"/>
  <c r="BA40" i="126"/>
  <c r="BA54" i="126"/>
  <c r="L54" i="126"/>
  <c r="AC54" i="126"/>
  <c r="AQ54" i="126"/>
  <c r="AH54" i="126"/>
  <c r="N54" i="126"/>
  <c r="AV54" i="126"/>
  <c r="AZ40" i="126"/>
  <c r="AG40" i="126"/>
  <c r="AX40" i="126"/>
  <c r="AG54" i="126"/>
  <c r="D98" i="126"/>
  <c r="D33" i="126" s="1"/>
  <c r="BN87" i="126"/>
  <c r="S54" i="126"/>
  <c r="AS40" i="126"/>
  <c r="AA40" i="126"/>
  <c r="G81" i="134"/>
  <c r="G82" i="134" s="1"/>
  <c r="G27" i="134" s="1"/>
  <c r="G75" i="134"/>
  <c r="G26" i="134" s="1"/>
  <c r="G40" i="134" s="1"/>
  <c r="U75" i="134"/>
  <c r="U26" i="134" s="1"/>
  <c r="U40" i="134" s="1"/>
  <c r="U81" i="134"/>
  <c r="U82" i="134" s="1"/>
  <c r="U27" i="134" s="1"/>
  <c r="R75" i="134"/>
  <c r="R26" i="134" s="1"/>
  <c r="R40" i="134" s="1"/>
  <c r="R81" i="134"/>
  <c r="R82" i="134" s="1"/>
  <c r="R27" i="134" s="1"/>
  <c r="P81" i="134"/>
  <c r="P82" i="134" s="1"/>
  <c r="P27" i="134" s="1"/>
  <c r="P75" i="134"/>
  <c r="P26" i="134" s="1"/>
  <c r="P40" i="134" s="1"/>
  <c r="D75" i="134"/>
  <c r="D26" i="134" s="1"/>
  <c r="D81" i="134"/>
  <c r="BN74" i="134"/>
  <c r="H75" i="134"/>
  <c r="H26" i="134" s="1"/>
  <c r="H40" i="134" s="1"/>
  <c r="H81" i="134"/>
  <c r="H82" i="134" s="1"/>
  <c r="H27" i="134" s="1"/>
  <c r="E114" i="145"/>
  <c r="BN104" i="145"/>
  <c r="N73" i="145"/>
  <c r="AF73" i="145"/>
  <c r="AW73" i="145"/>
  <c r="O73" i="145"/>
  <c r="T73" i="145"/>
  <c r="U73" i="145"/>
  <c r="AA73" i="145"/>
  <c r="F73" i="145"/>
  <c r="H73" i="145"/>
  <c r="I73" i="145"/>
  <c r="AM73" i="145"/>
  <c r="AP73" i="145"/>
  <c r="AR73" i="145"/>
  <c r="AS73" i="145"/>
  <c r="AD73" i="145"/>
  <c r="AV73" i="145"/>
  <c r="R73" i="145"/>
  <c r="AJ73" i="145"/>
  <c r="AK73" i="145"/>
  <c r="S73" i="145"/>
  <c r="V73" i="145"/>
  <c r="X73" i="145"/>
  <c r="Y73" i="145"/>
  <c r="AU73" i="145"/>
  <c r="AT73" i="145"/>
  <c r="G73" i="145"/>
  <c r="E73" i="145"/>
  <c r="W73" i="145"/>
  <c r="AN73" i="145"/>
  <c r="Z73" i="145"/>
  <c r="AC73" i="145"/>
  <c r="K73" i="145"/>
  <c r="AL73" i="145"/>
  <c r="AO73" i="145"/>
  <c r="AI73" i="145"/>
  <c r="AY73" i="145"/>
  <c r="AG73" i="145"/>
  <c r="AQ73" i="145"/>
  <c r="J73" i="145"/>
  <c r="P73" i="145"/>
  <c r="AH73" i="145"/>
  <c r="BA73" i="145"/>
  <c r="AE73" i="145"/>
  <c r="L73" i="145"/>
  <c r="Q73" i="145"/>
  <c r="AX73" i="145"/>
  <c r="AB73" i="145"/>
  <c r="AZ73" i="145"/>
  <c r="M73" i="145"/>
  <c r="G80" i="117"/>
  <c r="J80" i="117"/>
  <c r="D80" i="117"/>
  <c r="L80" i="117"/>
  <c r="F80" i="117"/>
  <c r="I80" i="117"/>
  <c r="E80" i="117"/>
  <c r="H80" i="117"/>
  <c r="K80" i="117"/>
  <c r="D114" i="117"/>
  <c r="BN103" i="117"/>
  <c r="M78" i="117"/>
  <c r="M71" i="117"/>
  <c r="M73" i="117" s="1"/>
  <c r="AY40" i="139"/>
  <c r="AE40" i="139"/>
  <c r="I54" i="139"/>
  <c r="AS40" i="139"/>
  <c r="BN104" i="139"/>
  <c r="BO88" i="139" s="1"/>
  <c r="E114" i="139"/>
  <c r="AP40" i="139"/>
  <c r="AL40" i="139"/>
  <c r="AT54" i="139"/>
  <c r="AR54" i="139"/>
  <c r="Y54" i="139"/>
  <c r="AH40" i="139"/>
  <c r="AK40" i="139"/>
  <c r="J54" i="139"/>
  <c r="AT40" i="139"/>
  <c r="AN54" i="139"/>
  <c r="F54" i="139"/>
  <c r="T54" i="139"/>
  <c r="AC54" i="139"/>
  <c r="AE54" i="139"/>
  <c r="AG40" i="139"/>
  <c r="AB75" i="143"/>
  <c r="AB26" i="143" s="1"/>
  <c r="AB40" i="143" s="1"/>
  <c r="AB81" i="143"/>
  <c r="AB82" i="143" s="1"/>
  <c r="AB27" i="143" s="1"/>
  <c r="AY54" i="142"/>
  <c r="AE54" i="142"/>
  <c r="AB54" i="142"/>
  <c r="Q54" i="142"/>
  <c r="AT40" i="142"/>
  <c r="L54" i="142"/>
  <c r="AU54" i="142"/>
  <c r="I54" i="142"/>
  <c r="BA54" i="142"/>
  <c r="S54" i="142"/>
  <c r="AY40" i="142"/>
  <c r="AJ40" i="142"/>
  <c r="AL40" i="142"/>
  <c r="F54" i="142"/>
  <c r="AM54" i="142"/>
  <c r="X54" i="142"/>
  <c r="AS40" i="142"/>
  <c r="AO40" i="142"/>
  <c r="BD40" i="146"/>
  <c r="L98" i="150"/>
  <c r="L33" i="150" s="1"/>
  <c r="D80" i="150"/>
  <c r="H80" i="150"/>
  <c r="G80" i="150"/>
  <c r="E80" i="150"/>
  <c r="I80" i="150"/>
  <c r="L80" i="150"/>
  <c r="F80" i="150"/>
  <c r="K80" i="150"/>
  <c r="J80" i="150"/>
  <c r="D98" i="150"/>
  <c r="D33" i="150" s="1"/>
  <c r="BN87" i="150"/>
  <c r="M34" i="150" s="1"/>
  <c r="BF73" i="134"/>
  <c r="BC73" i="134"/>
  <c r="BI73" i="134"/>
  <c r="BB73" i="134"/>
  <c r="BJ73" i="134"/>
  <c r="BL73" i="134"/>
  <c r="BH73" i="134"/>
  <c r="BG73" i="134"/>
  <c r="BD73" i="134"/>
  <c r="BA73" i="134"/>
  <c r="BE73" i="134"/>
  <c r="AD75" i="123"/>
  <c r="AD26" i="123" s="1"/>
  <c r="AD81" i="123"/>
  <c r="AD82" i="123" s="1"/>
  <c r="AD27" i="123" s="1"/>
  <c r="BN74" i="123"/>
  <c r="AB75" i="123"/>
  <c r="AB26" i="123" s="1"/>
  <c r="AB81" i="123"/>
  <c r="AB82" i="123" s="1"/>
  <c r="AB27" i="123" s="1"/>
  <c r="AW54" i="130"/>
  <c r="AR54" i="130"/>
  <c r="AX54" i="130"/>
  <c r="AV54" i="130"/>
  <c r="AT40" i="130"/>
  <c r="AZ40" i="130"/>
  <c r="AC40" i="130"/>
  <c r="D114" i="130"/>
  <c r="BN103" i="130"/>
  <c r="L54" i="130"/>
  <c r="AE40" i="130"/>
  <c r="AD54" i="130"/>
  <c r="AY40" i="130"/>
  <c r="Z54" i="130"/>
  <c r="AT54" i="130"/>
  <c r="AJ54" i="130"/>
  <c r="AN40" i="130"/>
  <c r="AS54" i="130"/>
  <c r="H54" i="130"/>
  <c r="AX40" i="130"/>
  <c r="AA54" i="130"/>
  <c r="AG40" i="130"/>
  <c r="E25" i="133"/>
  <c r="D29" i="133"/>
  <c r="D16" i="129"/>
  <c r="D16" i="140"/>
  <c r="AT40" i="146"/>
  <c r="BN114" i="134"/>
  <c r="AW54" i="129"/>
  <c r="AU40" i="129"/>
  <c r="BB54" i="129"/>
  <c r="BF40" i="129"/>
  <c r="AK54" i="129"/>
  <c r="AI40" i="129"/>
  <c r="BC40" i="129"/>
  <c r="AE54" i="129"/>
  <c r="AG54" i="129"/>
  <c r="BI40" i="129"/>
  <c r="AR54" i="129"/>
  <c r="S54" i="129"/>
  <c r="BG80" i="129"/>
  <c r="Q80" i="129"/>
  <c r="AN80" i="129"/>
  <c r="BJ80" i="129"/>
  <c r="AS80" i="129"/>
  <c r="AI80" i="129"/>
  <c r="Z80" i="129"/>
  <c r="AC80" i="129"/>
  <c r="W80" i="129"/>
  <c r="AG80" i="129"/>
  <c r="N80" i="129"/>
  <c r="AQ80" i="129"/>
  <c r="P80" i="129"/>
  <c r="AL80" i="129"/>
  <c r="BI80" i="129"/>
  <c r="O80" i="129"/>
  <c r="V80" i="129"/>
  <c r="Y80" i="129"/>
  <c r="AY80" i="129"/>
  <c r="AV80" i="129"/>
  <c r="AX80" i="129"/>
  <c r="AM80" i="129"/>
  <c r="BB80" i="129"/>
  <c r="AJ80" i="129"/>
  <c r="BH80" i="129"/>
  <c r="AE80" i="129"/>
  <c r="U80" i="129"/>
  <c r="AT80" i="129"/>
  <c r="AZ80" i="129"/>
  <c r="AH80" i="129"/>
  <c r="T80" i="129"/>
  <c r="AR80" i="129"/>
  <c r="AW80" i="129"/>
  <c r="AF80" i="129"/>
  <c r="AO80" i="129"/>
  <c r="AD80" i="129"/>
  <c r="BA80" i="129"/>
  <c r="R80" i="129"/>
  <c r="AU80" i="129"/>
  <c r="AP80" i="129"/>
  <c r="S80" i="129"/>
  <c r="AB80" i="129"/>
  <c r="BC80" i="129"/>
  <c r="BD80" i="129"/>
  <c r="AK80" i="129"/>
  <c r="BE80" i="129"/>
  <c r="BF80" i="129"/>
  <c r="X80" i="129"/>
  <c r="AA80" i="129"/>
  <c r="BE54" i="129"/>
  <c r="AH54" i="129"/>
  <c r="BC54" i="129"/>
  <c r="AJ40" i="129"/>
  <c r="AT40" i="129"/>
  <c r="T54" i="129"/>
  <c r="BA54" i="129"/>
  <c r="AA54" i="129"/>
  <c r="AY40" i="129"/>
  <c r="AF40" i="129"/>
  <c r="AI54" i="140"/>
  <c r="BD54" i="140"/>
  <c r="BI40" i="140"/>
  <c r="U54" i="140"/>
  <c r="AH40" i="140"/>
  <c r="AT54" i="140"/>
  <c r="AB54" i="140"/>
  <c r="AO54" i="140"/>
  <c r="AZ54" i="140"/>
  <c r="AU54" i="140"/>
  <c r="AV40" i="140"/>
  <c r="AW54" i="140"/>
  <c r="AH54" i="140"/>
  <c r="BN111" i="140"/>
  <c r="L114" i="140"/>
  <c r="BE40" i="140"/>
  <c r="AG54" i="140"/>
  <c r="BE54" i="140"/>
  <c r="AA54" i="140"/>
  <c r="AU40" i="140"/>
  <c r="AY40" i="140"/>
  <c r="BA40" i="140"/>
  <c r="BI71" i="140"/>
  <c r="BI73" i="140" s="1"/>
  <c r="BI78" i="140"/>
  <c r="BI80" i="140" s="1"/>
  <c r="V54" i="131"/>
  <c r="AS54" i="131"/>
  <c r="BD40" i="131"/>
  <c r="AQ54" i="131"/>
  <c r="AB54" i="131"/>
  <c r="AQ40" i="131"/>
  <c r="I54" i="131"/>
  <c r="Z54" i="131"/>
  <c r="M54" i="131"/>
  <c r="AJ54" i="131"/>
  <c r="BN90" i="131"/>
  <c r="G98" i="131"/>
  <c r="G33" i="131" s="1"/>
  <c r="AC54" i="131"/>
  <c r="T54" i="131"/>
  <c r="AV40" i="131"/>
  <c r="W54" i="131"/>
  <c r="AY54" i="131"/>
  <c r="AT54" i="131"/>
  <c r="AV54" i="131"/>
  <c r="AG40" i="131"/>
  <c r="AJ40" i="131"/>
  <c r="AX40" i="131"/>
  <c r="P54" i="128"/>
  <c r="AJ40" i="128"/>
  <c r="V54" i="128"/>
  <c r="AX54" i="128"/>
  <c r="AZ40" i="128"/>
  <c r="AV54" i="128"/>
  <c r="I54" i="128"/>
  <c r="AV40" i="128"/>
  <c r="Y54" i="128"/>
  <c r="AI40" i="128"/>
  <c r="AG40" i="128"/>
  <c r="AE54" i="128"/>
  <c r="Q54" i="128"/>
  <c r="BN87" i="128"/>
  <c r="D98" i="128"/>
  <c r="D33" i="128" s="1"/>
  <c r="AE40" i="128"/>
  <c r="Y40" i="128"/>
  <c r="K54" i="128"/>
  <c r="J54" i="128"/>
  <c r="BA54" i="128"/>
  <c r="AN54" i="128"/>
  <c r="AD40" i="128"/>
  <c r="AP40" i="128"/>
  <c r="AB40" i="128"/>
  <c r="C15" i="117"/>
  <c r="D11" i="117" s="1"/>
  <c r="W54" i="126"/>
  <c r="F54" i="126"/>
  <c r="D114" i="126"/>
  <c r="BN103" i="126"/>
  <c r="BO87" i="126" s="1"/>
  <c r="AT40" i="126"/>
  <c r="AD54" i="126"/>
  <c r="AC40" i="126"/>
  <c r="AR40" i="126"/>
  <c r="AN54" i="126"/>
  <c r="AK40" i="126"/>
  <c r="AL54" i="126"/>
  <c r="AI40" i="126"/>
  <c r="AW40" i="126"/>
  <c r="Y54" i="126"/>
  <c r="AT54" i="126"/>
  <c r="O54" i="126"/>
  <c r="AN40" i="126"/>
  <c r="BN20" i="126"/>
  <c r="BA71" i="126"/>
  <c r="BD73" i="126" s="1"/>
  <c r="BA78" i="126"/>
  <c r="BJ80" i="126" s="1"/>
  <c r="M54" i="126"/>
  <c r="T54" i="126"/>
  <c r="AI54" i="126"/>
  <c r="AV40" i="126"/>
  <c r="I81" i="134"/>
  <c r="I82" i="134" s="1"/>
  <c r="I27" i="134" s="1"/>
  <c r="I75" i="134"/>
  <c r="I26" i="134" s="1"/>
  <c r="I40" i="134" s="1"/>
  <c r="T81" i="134"/>
  <c r="T82" i="134" s="1"/>
  <c r="T27" i="134" s="1"/>
  <c r="T75" i="134"/>
  <c r="T26" i="134" s="1"/>
  <c r="T40" i="134" s="1"/>
  <c r="X81" i="134"/>
  <c r="X82" i="134" s="1"/>
  <c r="X27" i="134" s="1"/>
  <c r="X75" i="134"/>
  <c r="X26" i="134" s="1"/>
  <c r="X40" i="134" s="1"/>
  <c r="N40" i="150"/>
  <c r="BN88" i="150"/>
  <c r="N34" i="150" s="1"/>
  <c r="BN104" i="150"/>
  <c r="BO88" i="150" s="1"/>
  <c r="I40" i="145"/>
  <c r="I54" i="145"/>
  <c r="H40" i="145"/>
  <c r="AZ80" i="145"/>
  <c r="N80" i="145"/>
  <c r="AK80" i="145"/>
  <c r="AM80" i="145"/>
  <c r="AD80" i="145"/>
  <c r="AO80" i="145"/>
  <c r="AQ80" i="145"/>
  <c r="AR80" i="145"/>
  <c r="AT80" i="145"/>
  <c r="AS80" i="145"/>
  <c r="AU80" i="145"/>
  <c r="AV80" i="145"/>
  <c r="S80" i="145"/>
  <c r="AJ80" i="145"/>
  <c r="F80" i="145"/>
  <c r="BA80" i="145"/>
  <c r="H80" i="145"/>
  <c r="V80" i="145"/>
  <c r="AL80" i="145"/>
  <c r="AH80" i="145"/>
  <c r="Q80" i="145"/>
  <c r="AI80" i="145"/>
  <c r="E80" i="145"/>
  <c r="X80" i="145"/>
  <c r="Z80" i="145"/>
  <c r="AA80" i="145"/>
  <c r="M80" i="145"/>
  <c r="P80" i="145"/>
  <c r="AG80" i="145"/>
  <c r="O80" i="145"/>
  <c r="J80" i="145"/>
  <c r="AP80" i="145"/>
  <c r="U80" i="145"/>
  <c r="AN80" i="145"/>
  <c r="I80" i="145"/>
  <c r="L80" i="145"/>
  <c r="AC80" i="145"/>
  <c r="AF80" i="145"/>
  <c r="AW80" i="145"/>
  <c r="G80" i="145"/>
  <c r="Y80" i="145"/>
  <c r="AB80" i="145"/>
  <c r="R80" i="145"/>
  <c r="AY80" i="145"/>
  <c r="W80" i="145"/>
  <c r="AX80" i="145"/>
  <c r="K80" i="145"/>
  <c r="AE80" i="145"/>
  <c r="T80" i="145"/>
  <c r="K40" i="145"/>
  <c r="L98" i="117"/>
  <c r="L33" i="117" s="1"/>
  <c r="J98" i="117"/>
  <c r="J33" i="117" s="1"/>
  <c r="BN20" i="117"/>
  <c r="L73" i="117"/>
  <c r="J73" i="117"/>
  <c r="I73" i="117"/>
  <c r="H73" i="117"/>
  <c r="K73" i="117"/>
  <c r="G73" i="117"/>
  <c r="F73" i="117"/>
  <c r="E73" i="117"/>
  <c r="D73" i="117"/>
  <c r="AS54" i="139"/>
  <c r="AX40" i="139"/>
  <c r="W54" i="139"/>
  <c r="Z54" i="139"/>
  <c r="V54" i="139"/>
  <c r="AC40" i="139"/>
  <c r="X54" i="139"/>
  <c r="Q54" i="139"/>
  <c r="AZ54" i="139"/>
  <c r="K54" i="139"/>
  <c r="X74" i="139"/>
  <c r="T74" i="139"/>
  <c r="P74" i="139"/>
  <c r="L74" i="139"/>
  <c r="H74" i="139"/>
  <c r="W74" i="139"/>
  <c r="S74" i="139"/>
  <c r="O74" i="139"/>
  <c r="K74" i="139"/>
  <c r="G74" i="139"/>
  <c r="U74" i="139"/>
  <c r="M74" i="139"/>
  <c r="E74" i="139"/>
  <c r="R74" i="139"/>
  <c r="J74" i="139"/>
  <c r="Q74" i="139"/>
  <c r="I74" i="139"/>
  <c r="V74" i="139"/>
  <c r="N74" i="139"/>
  <c r="Y74" i="139"/>
  <c r="F74" i="139"/>
  <c r="F73" i="139"/>
  <c r="E73" i="139"/>
  <c r="Y73" i="139"/>
  <c r="T73" i="139"/>
  <c r="AQ73" i="139"/>
  <c r="P73" i="139"/>
  <c r="AC73" i="139"/>
  <c r="AU73" i="139"/>
  <c r="AJ73" i="139"/>
  <c r="R73" i="139"/>
  <c r="H73" i="139"/>
  <c r="AS73" i="139"/>
  <c r="W73" i="139"/>
  <c r="AL73" i="139"/>
  <c r="AG73" i="139"/>
  <c r="AZ73" i="139"/>
  <c r="J73" i="139"/>
  <c r="AN73" i="139"/>
  <c r="AB73" i="139"/>
  <c r="N73" i="139"/>
  <c r="AF73" i="139"/>
  <c r="S73" i="139"/>
  <c r="AH73" i="139"/>
  <c r="I73" i="139"/>
  <c r="L73" i="139"/>
  <c r="AM73" i="139"/>
  <c r="BA73" i="139"/>
  <c r="AP73" i="139"/>
  <c r="AW73" i="139"/>
  <c r="AT73" i="139"/>
  <c r="AX73" i="139"/>
  <c r="AR73" i="139"/>
  <c r="X73" i="139"/>
  <c r="AI73" i="139"/>
  <c r="U73" i="139"/>
  <c r="AO73" i="139"/>
  <c r="V73" i="139"/>
  <c r="AV73" i="139"/>
  <c r="K73" i="139"/>
  <c r="O73" i="139"/>
  <c r="AK73" i="139"/>
  <c r="G73" i="139"/>
  <c r="AA73" i="139"/>
  <c r="AE73" i="139"/>
  <c r="Q73" i="139"/>
  <c r="Z73" i="139"/>
  <c r="AD73" i="139"/>
  <c r="AY73" i="139"/>
  <c r="M73" i="139"/>
  <c r="U54" i="139"/>
  <c r="AD54" i="139"/>
  <c r="AD40" i="139"/>
  <c r="AR40" i="139"/>
  <c r="AO40" i="139"/>
  <c r="AW54" i="139"/>
  <c r="AO54" i="139"/>
  <c r="AX54" i="139"/>
  <c r="AU54" i="139"/>
  <c r="AF40" i="139"/>
  <c r="AW40" i="139"/>
  <c r="AF75" i="143"/>
  <c r="AF26" i="143" s="1"/>
  <c r="AF40" i="143" s="1"/>
  <c r="AF81" i="143"/>
  <c r="AF82" i="143" s="1"/>
  <c r="AF27" i="143" s="1"/>
  <c r="Z81" i="143"/>
  <c r="Z82" i="143" s="1"/>
  <c r="Z27" i="143" s="1"/>
  <c r="Z75" i="143"/>
  <c r="Z26" i="143" s="1"/>
  <c r="Z40" i="143" s="1"/>
  <c r="AS54" i="142"/>
  <c r="AL54" i="142"/>
  <c r="AV40" i="142"/>
  <c r="AU40" i="142"/>
  <c r="W54" i="142"/>
  <c r="AM40" i="142"/>
  <c r="AP54" i="142"/>
  <c r="AZ54" i="142"/>
  <c r="V54" i="142"/>
  <c r="AO54" i="142"/>
  <c r="AN40" i="142"/>
  <c r="BN104" i="142"/>
  <c r="BO88" i="142" s="1"/>
  <c r="E114" i="142"/>
  <c r="BB40" i="142"/>
  <c r="AG54" i="142"/>
  <c r="AT54" i="142"/>
  <c r="X74" i="142"/>
  <c r="T74" i="142"/>
  <c r="P74" i="142"/>
  <c r="L74" i="142"/>
  <c r="H74" i="142"/>
  <c r="W74" i="142"/>
  <c r="S74" i="142"/>
  <c r="O74" i="142"/>
  <c r="K74" i="142"/>
  <c r="G74" i="142"/>
  <c r="U74" i="142"/>
  <c r="M74" i="142"/>
  <c r="E74" i="142"/>
  <c r="R74" i="142"/>
  <c r="J74" i="142"/>
  <c r="V74" i="142"/>
  <c r="N74" i="142"/>
  <c r="F74" i="142"/>
  <c r="Q74" i="142"/>
  <c r="Y74" i="142"/>
  <c r="I74" i="142"/>
  <c r="G73" i="142"/>
  <c r="L73" i="142"/>
  <c r="K73" i="142"/>
  <c r="F73" i="142"/>
  <c r="E73" i="142"/>
  <c r="I73" i="142"/>
  <c r="J73" i="142"/>
  <c r="H73" i="142"/>
  <c r="M73" i="142"/>
  <c r="AB73" i="142"/>
  <c r="AR73" i="142"/>
  <c r="R73" i="142"/>
  <c r="AI73" i="142"/>
  <c r="AJ73" i="142"/>
  <c r="BA73" i="142"/>
  <c r="W73" i="142"/>
  <c r="Y73" i="142"/>
  <c r="AP73" i="142"/>
  <c r="AC73" i="142"/>
  <c r="AS73" i="142"/>
  <c r="AD73" i="142"/>
  <c r="P73" i="142"/>
  <c r="Q73" i="142"/>
  <c r="AH73" i="142"/>
  <c r="AY73" i="142"/>
  <c r="AZ73" i="142"/>
  <c r="V73" i="142"/>
  <c r="AM73" i="142"/>
  <c r="X73" i="142"/>
  <c r="AO73" i="142"/>
  <c r="AT73" i="142"/>
  <c r="N73" i="142"/>
  <c r="AV73" i="142"/>
  <c r="S73" i="142"/>
  <c r="AK73" i="142"/>
  <c r="AW73" i="142"/>
  <c r="T73" i="142"/>
  <c r="AN73" i="142"/>
  <c r="O73" i="142"/>
  <c r="AF73" i="142"/>
  <c r="U73" i="142"/>
  <c r="AE73" i="142"/>
  <c r="AG73" i="142"/>
  <c r="AL73" i="142"/>
  <c r="Z73" i="142"/>
  <c r="AU73" i="142"/>
  <c r="AA73" i="142"/>
  <c r="AX73" i="142"/>
  <c r="AQ73" i="142"/>
  <c r="AA54" i="142"/>
  <c r="N54" i="142"/>
  <c r="AN54" i="142"/>
  <c r="BN90" i="146"/>
  <c r="BD34" i="146" s="1"/>
  <c r="J98" i="150"/>
  <c r="J33" i="150" s="1"/>
  <c r="E114" i="150"/>
  <c r="F98" i="150"/>
  <c r="F33" i="150" s="1"/>
  <c r="G73" i="150"/>
  <c r="H73" i="150"/>
  <c r="K73" i="150"/>
  <c r="F73" i="150"/>
  <c r="L73" i="150"/>
  <c r="E73" i="150"/>
  <c r="J73" i="150"/>
  <c r="D73" i="150"/>
  <c r="I73" i="150"/>
  <c r="K114" i="150"/>
  <c r="BG80" i="134"/>
  <c r="BK80" i="134"/>
  <c r="BC80" i="134"/>
  <c r="BH80" i="134"/>
  <c r="BL80" i="134"/>
  <c r="BD80" i="134"/>
  <c r="BJ80" i="134"/>
  <c r="BB80" i="134"/>
  <c r="BI80" i="134"/>
  <c r="BF80" i="134"/>
  <c r="BA80" i="134"/>
  <c r="AC75" i="123"/>
  <c r="AC26" i="123" s="1"/>
  <c r="AC81" i="123"/>
  <c r="AC82" i="123" s="1"/>
  <c r="AC27" i="123" s="1"/>
  <c r="AF75" i="123"/>
  <c r="AF26" i="123" s="1"/>
  <c r="AF81" i="123"/>
  <c r="AF82" i="123" s="1"/>
  <c r="AF27" i="123" s="1"/>
  <c r="AS40" i="130"/>
  <c r="F54" i="130"/>
  <c r="AQ40" i="130"/>
  <c r="R54" i="130"/>
  <c r="S54" i="130"/>
  <c r="AJ40" i="130"/>
  <c r="AO54" i="130"/>
  <c r="O54" i="130"/>
  <c r="BA40" i="130"/>
  <c r="E54" i="130"/>
  <c r="Y54" i="130"/>
  <c r="AZ54" i="130"/>
  <c r="G54" i="130"/>
  <c r="AP40" i="130"/>
  <c r="J73" i="130"/>
  <c r="U73" i="130"/>
  <c r="AQ73" i="130"/>
  <c r="O73" i="130"/>
  <c r="AD73" i="130"/>
  <c r="U74" i="130"/>
  <c r="E74" i="130"/>
  <c r="J74" i="130"/>
  <c r="X74" i="130"/>
  <c r="O74" i="130"/>
  <c r="D74" i="130"/>
  <c r="D73" i="130"/>
  <c r="H73" i="130"/>
  <c r="AY73" i="130"/>
  <c r="I73" i="130"/>
  <c r="M73" i="130"/>
  <c r="G73" i="130"/>
  <c r="F73" i="130"/>
  <c r="AA73" i="130"/>
  <c r="AP73" i="130"/>
  <c r="AB73" i="130"/>
  <c r="AE73" i="130"/>
  <c r="AT73" i="130"/>
  <c r="Q74" i="130"/>
  <c r="V74" i="130"/>
  <c r="F74" i="130"/>
  <c r="P74" i="130"/>
  <c r="G74" i="130"/>
  <c r="AJ73" i="130"/>
  <c r="AN73" i="130"/>
  <c r="R73" i="130"/>
  <c r="AO73" i="130"/>
  <c r="AS73" i="130"/>
  <c r="W73" i="130"/>
  <c r="V73" i="130"/>
  <c r="X73" i="130"/>
  <c r="AU73" i="130"/>
  <c r="N74" i="130"/>
  <c r="W74" i="130"/>
  <c r="AG73" i="130"/>
  <c r="AI73" i="130"/>
  <c r="AV73" i="130"/>
  <c r="K73" i="130"/>
  <c r="AC73" i="130"/>
  <c r="I74" i="130"/>
  <c r="L74" i="130"/>
  <c r="AX73" i="130"/>
  <c r="AZ73" i="130"/>
  <c r="AR73" i="130"/>
  <c r="Q73" i="130"/>
  <c r="AF73" i="130"/>
  <c r="R74" i="130"/>
  <c r="S73" i="130"/>
  <c r="AL73" i="130"/>
  <c r="Z73" i="130"/>
  <c r="T73" i="130"/>
  <c r="Y73" i="130"/>
  <c r="N73" i="130"/>
  <c r="M74" i="130"/>
  <c r="S74" i="130"/>
  <c r="T74" i="130"/>
  <c r="E73" i="130"/>
  <c r="AH73" i="130"/>
  <c r="L73" i="130"/>
  <c r="AM73" i="130"/>
  <c r="K74" i="130"/>
  <c r="AK73" i="130"/>
  <c r="AW73" i="130"/>
  <c r="H74" i="130"/>
  <c r="P73" i="130"/>
  <c r="V54" i="130"/>
  <c r="X54" i="130"/>
  <c r="AO40" i="130"/>
  <c r="AQ54" i="130"/>
  <c r="AB40" i="130"/>
  <c r="G54" i="137"/>
  <c r="BN33" i="137"/>
  <c r="BN88" i="117"/>
  <c r="N34" i="117" s="1"/>
  <c r="L75" i="117"/>
  <c r="L26" i="117" s="1"/>
  <c r="L81" i="117"/>
  <c r="L82" i="117" s="1"/>
  <c r="L27" i="117" s="1"/>
  <c r="BN104" i="117"/>
  <c r="D15" i="143"/>
  <c r="E11" i="143" s="1"/>
  <c r="BF73" i="122"/>
  <c r="BD73" i="122"/>
  <c r="AS54" i="129"/>
  <c r="AZ40" i="129"/>
  <c r="V54" i="129"/>
  <c r="AX54" i="129"/>
  <c r="Z40" i="129"/>
  <c r="AN40" i="129"/>
  <c r="AV54" i="129"/>
  <c r="AS40" i="129"/>
  <c r="AA40" i="129"/>
  <c r="BN113" i="129"/>
  <c r="BN114" i="129" s="1"/>
  <c r="N114" i="129"/>
  <c r="BJ54" i="129"/>
  <c r="BG54" i="129"/>
  <c r="AB40" i="129"/>
  <c r="AC54" i="140"/>
  <c r="AR54" i="140"/>
  <c r="AK54" i="140"/>
  <c r="S54" i="140"/>
  <c r="AX54" i="140"/>
  <c r="AM40" i="140"/>
  <c r="AJ54" i="140"/>
  <c r="AI40" i="140"/>
  <c r="X54" i="140"/>
  <c r="BI54" i="140"/>
  <c r="BH40" i="140"/>
  <c r="BB40" i="131"/>
  <c r="AE54" i="131"/>
  <c r="AM40" i="131"/>
  <c r="O54" i="131"/>
  <c r="AM54" i="131"/>
  <c r="AU40" i="131"/>
  <c r="AO54" i="131"/>
  <c r="AK40" i="131"/>
  <c r="AG54" i="131"/>
  <c r="P54" i="131"/>
  <c r="AO54" i="128"/>
  <c r="AK40" i="128"/>
  <c r="AW80" i="128"/>
  <c r="I80" i="128"/>
  <c r="AJ80" i="128"/>
  <c r="N80" i="128"/>
  <c r="G80" i="128"/>
  <c r="AL80" i="128"/>
  <c r="O80" i="128"/>
  <c r="AZ80" i="128"/>
  <c r="AX80" i="128"/>
  <c r="AC80" i="128"/>
  <c r="AF80" i="128"/>
  <c r="AO80" i="128"/>
  <c r="AY80" i="128"/>
  <c r="AH80" i="128"/>
  <c r="AD80" i="128"/>
  <c r="AB80" i="128"/>
  <c r="Y80" i="128"/>
  <c r="AE80" i="128"/>
  <c r="W80" i="128"/>
  <c r="D80" i="128"/>
  <c r="AA80" i="128"/>
  <c r="AK80" i="128"/>
  <c r="AM80" i="128"/>
  <c r="AP80" i="128"/>
  <c r="AG80" i="128"/>
  <c r="H80" i="128"/>
  <c r="P80" i="128"/>
  <c r="AR80" i="128"/>
  <c r="Z80" i="128"/>
  <c r="AV80" i="128"/>
  <c r="S80" i="128"/>
  <c r="V80" i="128"/>
  <c r="K80" i="128"/>
  <c r="AS80" i="128"/>
  <c r="F80" i="128"/>
  <c r="AN80" i="128"/>
  <c r="AI80" i="128"/>
  <c r="AT80" i="128"/>
  <c r="AQ80" i="128"/>
  <c r="J80" i="128"/>
  <c r="AU80" i="128"/>
  <c r="R80" i="128"/>
  <c r="L80" i="128"/>
  <c r="X80" i="128"/>
  <c r="E80" i="128"/>
  <c r="T80" i="128"/>
  <c r="U80" i="128"/>
  <c r="M80" i="128"/>
  <c r="Q80" i="128"/>
  <c r="AU40" i="128"/>
  <c r="L73" i="128"/>
  <c r="AB73" i="128"/>
  <c r="AR73" i="128"/>
  <c r="AW73" i="128"/>
  <c r="J74" i="128"/>
  <c r="M74" i="128"/>
  <c r="T74" i="128"/>
  <c r="D74" i="128"/>
  <c r="K74" i="128"/>
  <c r="H73" i="128"/>
  <c r="N73" i="128"/>
  <c r="AE73" i="128"/>
  <c r="I73" i="128"/>
  <c r="AF73" i="128"/>
  <c r="AL73" i="128"/>
  <c r="T73" i="128"/>
  <c r="R73" i="128"/>
  <c r="AH73" i="128"/>
  <c r="AX73" i="128"/>
  <c r="V74" i="128"/>
  <c r="F74" i="128"/>
  <c r="I74" i="128"/>
  <c r="P74" i="128"/>
  <c r="W74" i="128"/>
  <c r="G74" i="128"/>
  <c r="X73" i="128"/>
  <c r="AD73" i="128"/>
  <c r="AU73" i="128"/>
  <c r="Q73" i="128"/>
  <c r="AV73" i="128"/>
  <c r="G73" i="128"/>
  <c r="Y73" i="128"/>
  <c r="AJ73" i="128"/>
  <c r="J73" i="128"/>
  <c r="K73" i="128"/>
  <c r="U73" i="128"/>
  <c r="N74" i="128"/>
  <c r="X74" i="128"/>
  <c r="O74" i="128"/>
  <c r="AS73" i="128"/>
  <c r="F73" i="128"/>
  <c r="D73" i="128"/>
  <c r="AP73" i="128"/>
  <c r="Q74" i="128"/>
  <c r="E73" i="128"/>
  <c r="W73" i="128"/>
  <c r="AQ73" i="128"/>
  <c r="E74" i="128"/>
  <c r="AM73" i="128"/>
  <c r="AG73" i="128"/>
  <c r="S73" i="128"/>
  <c r="AY73" i="128"/>
  <c r="U74" i="128"/>
  <c r="L74" i="128"/>
  <c r="M73" i="128"/>
  <c r="AT73" i="128"/>
  <c r="V73" i="128"/>
  <c r="AZ73" i="128"/>
  <c r="AA73" i="128"/>
  <c r="AC73" i="128"/>
  <c r="H74" i="128"/>
  <c r="O73" i="128"/>
  <c r="AK73" i="128"/>
  <c r="AO73" i="128"/>
  <c r="AI73" i="128"/>
  <c r="R74" i="128"/>
  <c r="S74" i="128"/>
  <c r="AN73" i="128"/>
  <c r="P73" i="128"/>
  <c r="Z73" i="128"/>
  <c r="AW54" i="128"/>
  <c r="AU54" i="128"/>
  <c r="H54" i="128"/>
  <c r="AC40" i="128"/>
  <c r="AO40" i="126"/>
  <c r="AA54" i="126"/>
  <c r="I54" i="126"/>
  <c r="Z54" i="126"/>
  <c r="J54" i="126"/>
  <c r="AF54" i="126"/>
  <c r="AE40" i="126"/>
  <c r="V54" i="126"/>
  <c r="V81" i="134"/>
  <c r="V82" i="134" s="1"/>
  <c r="V27" i="134" s="1"/>
  <c r="V75" i="134"/>
  <c r="V26" i="134" s="1"/>
  <c r="V40" i="134" s="1"/>
  <c r="F81" i="134"/>
  <c r="F82" i="134" s="1"/>
  <c r="F27" i="134" s="1"/>
  <c r="F75" i="134"/>
  <c r="F26" i="134" s="1"/>
  <c r="F40" i="134" s="1"/>
  <c r="D15" i="131"/>
  <c r="E11" i="131" s="1"/>
  <c r="L75" i="150"/>
  <c r="L26" i="150" s="1"/>
  <c r="J40" i="145"/>
  <c r="H54" i="145"/>
  <c r="F40" i="145"/>
  <c r="E98" i="145"/>
  <c r="E33" i="145" s="1"/>
  <c r="BN88" i="145"/>
  <c r="AF54" i="139"/>
  <c r="AJ54" i="139"/>
  <c r="N54" i="139"/>
  <c r="AB40" i="139"/>
  <c r="AY54" i="139"/>
  <c r="L54" i="139"/>
  <c r="AH54" i="139"/>
  <c r="M54" i="139"/>
  <c r="AV40" i="139"/>
  <c r="O54" i="139"/>
  <c r="BA54" i="139"/>
  <c r="AE75" i="143"/>
  <c r="AE26" i="143" s="1"/>
  <c r="AE40" i="143" s="1"/>
  <c r="AE81" i="143"/>
  <c r="AE82" i="143" s="1"/>
  <c r="AE27" i="143" s="1"/>
  <c r="Y54" i="142"/>
  <c r="AF54" i="142"/>
  <c r="AC54" i="142"/>
  <c r="AW40" i="142"/>
  <c r="AH54" i="142"/>
  <c r="AK54" i="142"/>
  <c r="H54" i="142"/>
  <c r="BC40" i="146"/>
  <c r="M78" i="150"/>
  <c r="M80" i="150" s="1"/>
  <c r="M71" i="150"/>
  <c r="BN20" i="150"/>
  <c r="H98" i="150"/>
  <c r="H33" i="150" s="1"/>
  <c r="D114" i="150"/>
  <c r="BN103" i="150"/>
  <c r="AE81" i="123"/>
  <c r="AE82" i="123" s="1"/>
  <c r="AE27" i="123" s="1"/>
  <c r="AE75" i="123"/>
  <c r="AE26" i="123" s="1"/>
  <c r="AG54" i="130"/>
  <c r="D16" i="137"/>
  <c r="AA40" i="142"/>
  <c r="AC40" i="142"/>
  <c r="AD40" i="142"/>
  <c r="P54" i="129"/>
  <c r="AG40" i="129"/>
  <c r="AI54" i="129"/>
  <c r="BK78" i="129"/>
  <c r="BK80" i="129" s="1"/>
  <c r="BN20" i="129"/>
  <c r="X54" i="129"/>
  <c r="Y40" i="129"/>
  <c r="AL40" i="129"/>
  <c r="BD40" i="129"/>
  <c r="U54" i="129"/>
  <c r="AQ40" i="129"/>
  <c r="AZ54" i="129"/>
  <c r="AY54" i="129"/>
  <c r="Q54" i="129"/>
  <c r="Z54" i="129"/>
  <c r="BD54" i="129"/>
  <c r="BE40" i="129"/>
  <c r="AR40" i="129"/>
  <c r="BJ40" i="129"/>
  <c r="AO54" i="129"/>
  <c r="R54" i="129"/>
  <c r="AQ54" i="129"/>
  <c r="BA40" i="129"/>
  <c r="AH40" i="129"/>
  <c r="O54" i="140"/>
  <c r="AK40" i="140"/>
  <c r="BF40" i="140"/>
  <c r="AL54" i="140"/>
  <c r="Y54" i="140"/>
  <c r="AM54" i="140"/>
  <c r="AQ40" i="140"/>
  <c r="V54" i="140"/>
  <c r="AJ40" i="140"/>
  <c r="Q54" i="140"/>
  <c r="AD54" i="140"/>
  <c r="BG54" i="140"/>
  <c r="AR40" i="140"/>
  <c r="P54" i="140"/>
  <c r="BB54" i="140"/>
  <c r="BC40" i="140"/>
  <c r="AS40" i="140"/>
  <c r="AX40" i="140"/>
  <c r="BA54" i="140"/>
  <c r="Z54" i="140"/>
  <c r="AQ54" i="140"/>
  <c r="L54" i="131"/>
  <c r="AR40" i="131"/>
  <c r="BB54" i="131"/>
  <c r="BA54" i="131"/>
  <c r="BD54" i="131"/>
  <c r="AF40" i="131"/>
  <c r="U54" i="131"/>
  <c r="X54" i="131"/>
  <c r="AD40" i="131"/>
  <c r="J54" i="131"/>
  <c r="AS40" i="131"/>
  <c r="AN40" i="131"/>
  <c r="AU54" i="131"/>
  <c r="R54" i="131"/>
  <c r="AN54" i="131"/>
  <c r="BC54" i="131"/>
  <c r="AK54" i="131"/>
  <c r="BA40" i="131"/>
  <c r="AZ40" i="131"/>
  <c r="BD78" i="131"/>
  <c r="BE80" i="131" s="1"/>
  <c r="BD71" i="131"/>
  <c r="BJ73" i="131" s="1"/>
  <c r="AQ40" i="128"/>
  <c r="AI54" i="128"/>
  <c r="AY54" i="128"/>
  <c r="AF54" i="128"/>
  <c r="Z40" i="128"/>
  <c r="AA54" i="128"/>
  <c r="AT40" i="128"/>
  <c r="AT54" i="128"/>
  <c r="S54" i="128"/>
  <c r="AD54" i="128"/>
  <c r="AL40" i="128"/>
  <c r="AF40" i="128"/>
  <c r="O54" i="128"/>
  <c r="AG54" i="128"/>
  <c r="T54" i="128"/>
  <c r="AY40" i="128"/>
  <c r="AO40" i="128"/>
  <c r="F54" i="128"/>
  <c r="E54" i="128"/>
  <c r="AP54" i="128"/>
  <c r="BN103" i="128"/>
  <c r="BO87" i="128" s="1"/>
  <c r="D114" i="128"/>
  <c r="AR40" i="128"/>
  <c r="AP40" i="126"/>
  <c r="AR54" i="126"/>
  <c r="AU40" i="126"/>
  <c r="R54" i="126"/>
  <c r="X54" i="126"/>
  <c r="Z40" i="126"/>
  <c r="AY40" i="126"/>
  <c r="AX54" i="126"/>
  <c r="AB54" i="126"/>
  <c r="Y40" i="126"/>
  <c r="AD40" i="126"/>
  <c r="E54" i="126"/>
  <c r="P54" i="126"/>
  <c r="AE54" i="126"/>
  <c r="AQ40" i="126"/>
  <c r="AP54" i="126"/>
  <c r="AS54" i="126"/>
  <c r="AJ54" i="126"/>
  <c r="AY54" i="126"/>
  <c r="AJ40" i="126"/>
  <c r="AL40" i="126"/>
  <c r="BK73" i="134"/>
  <c r="O81" i="134"/>
  <c r="O82" i="134" s="1"/>
  <c r="O27" i="134" s="1"/>
  <c r="O75" i="134"/>
  <c r="O26" i="134" s="1"/>
  <c r="O40" i="134" s="1"/>
  <c r="W75" i="134"/>
  <c r="W26" i="134" s="1"/>
  <c r="W40" i="134" s="1"/>
  <c r="W81" i="134"/>
  <c r="W82" i="134" s="1"/>
  <c r="W27" i="134" s="1"/>
  <c r="M81" i="134"/>
  <c r="M82" i="134" s="1"/>
  <c r="M27" i="134" s="1"/>
  <c r="M75" i="134"/>
  <c r="M26" i="134" s="1"/>
  <c r="M40" i="134" s="1"/>
  <c r="K75" i="134"/>
  <c r="K26" i="134" s="1"/>
  <c r="K40" i="134" s="1"/>
  <c r="K81" i="134"/>
  <c r="K82" i="134" s="1"/>
  <c r="K27" i="134" s="1"/>
  <c r="Q81" i="134"/>
  <c r="Q82" i="134" s="1"/>
  <c r="Q27" i="134" s="1"/>
  <c r="Q75" i="134"/>
  <c r="Q26" i="134" s="1"/>
  <c r="Q40" i="134" s="1"/>
  <c r="C16" i="131"/>
  <c r="N71" i="150"/>
  <c r="BO113" i="150"/>
  <c r="N78" i="150"/>
  <c r="N54" i="150"/>
  <c r="G54" i="145"/>
  <c r="AP40" i="145"/>
  <c r="J54" i="145"/>
  <c r="M98" i="117"/>
  <c r="M33" i="117" s="1"/>
  <c r="H114" i="117"/>
  <c r="F98" i="117"/>
  <c r="F33" i="117" s="1"/>
  <c r="J114" i="117"/>
  <c r="BB80" i="140"/>
  <c r="F80" i="139"/>
  <c r="E80" i="139"/>
  <c r="BA80" i="139"/>
  <c r="L80" i="139"/>
  <c r="AE80" i="139"/>
  <c r="AY80" i="139"/>
  <c r="K80" i="139"/>
  <c r="M80" i="139"/>
  <c r="AB80" i="139"/>
  <c r="AN80" i="139"/>
  <c r="AW80" i="139"/>
  <c r="P80" i="139"/>
  <c r="AF80" i="139"/>
  <c r="AT80" i="139"/>
  <c r="AL80" i="139"/>
  <c r="AZ80" i="139"/>
  <c r="I80" i="139"/>
  <c r="G80" i="139"/>
  <c r="N80" i="139"/>
  <c r="AC80" i="139"/>
  <c r="T80" i="139"/>
  <c r="AA80" i="139"/>
  <c r="Z80" i="139"/>
  <c r="U80" i="139"/>
  <c r="R80" i="139"/>
  <c r="AD80" i="139"/>
  <c r="W80" i="139"/>
  <c r="AP80" i="139"/>
  <c r="AX80" i="139"/>
  <c r="AK80" i="139"/>
  <c r="J80" i="139"/>
  <c r="AH80" i="139"/>
  <c r="AU80" i="139"/>
  <c r="H80" i="139"/>
  <c r="AM80" i="139"/>
  <c r="AG80" i="139"/>
  <c r="X80" i="139"/>
  <c r="AQ80" i="139"/>
  <c r="Y80" i="139"/>
  <c r="O80" i="139"/>
  <c r="AS80" i="139"/>
  <c r="S80" i="139"/>
  <c r="AR80" i="139"/>
  <c r="AO80" i="139"/>
  <c r="AJ80" i="139"/>
  <c r="Q80" i="139"/>
  <c r="AV80" i="139"/>
  <c r="AI80" i="139"/>
  <c r="V80" i="139"/>
  <c r="BB54" i="139"/>
  <c r="R54" i="139"/>
  <c r="AA54" i="139"/>
  <c r="AI40" i="139"/>
  <c r="BA40" i="139"/>
  <c r="AU40" i="139"/>
  <c r="AZ40" i="139"/>
  <c r="AI54" i="139"/>
  <c r="AQ40" i="139"/>
  <c r="BB78" i="139"/>
  <c r="BG80" i="139" s="1"/>
  <c r="BB71" i="139"/>
  <c r="BE73" i="139" s="1"/>
  <c r="BN20" i="139"/>
  <c r="AB54" i="139"/>
  <c r="S54" i="139"/>
  <c r="P54" i="139"/>
  <c r="AN40" i="139"/>
  <c r="BB40" i="139"/>
  <c r="AG54" i="139"/>
  <c r="AC81" i="143"/>
  <c r="AC82" i="143" s="1"/>
  <c r="AC27" i="143" s="1"/>
  <c r="AC75" i="143"/>
  <c r="AC26" i="143" s="1"/>
  <c r="AC40" i="143" s="1"/>
  <c r="AD81" i="143"/>
  <c r="AD82" i="143" s="1"/>
  <c r="AD27" i="143" s="1"/>
  <c r="AD75" i="143"/>
  <c r="AD26" i="143" s="1"/>
  <c r="AD40" i="143" s="1"/>
  <c r="AA75" i="143"/>
  <c r="AA26" i="143" s="1"/>
  <c r="AA40" i="143" s="1"/>
  <c r="AA81" i="143"/>
  <c r="AA82" i="143" s="1"/>
  <c r="AA27" i="143" s="1"/>
  <c r="M54" i="142"/>
  <c r="AV54" i="142"/>
  <c r="K54" i="142"/>
  <c r="AP40" i="142"/>
  <c r="AD54" i="142"/>
  <c r="AZ40" i="142"/>
  <c r="AQ54" i="142"/>
  <c r="BB78" i="142"/>
  <c r="BD80" i="142" s="1"/>
  <c r="BB71" i="142"/>
  <c r="BL73" i="142" s="1"/>
  <c r="BN20" i="142"/>
  <c r="BB54" i="142"/>
  <c r="P54" i="142"/>
  <c r="AK40" i="142"/>
  <c r="J80" i="142"/>
  <c r="AA80" i="142"/>
  <c r="I80" i="142"/>
  <c r="L80" i="142"/>
  <c r="AD80" i="142"/>
  <c r="F80" i="142"/>
  <c r="H80" i="142"/>
  <c r="K80" i="142"/>
  <c r="M80" i="142"/>
  <c r="E80" i="142"/>
  <c r="G80" i="142"/>
  <c r="AE80" i="142"/>
  <c r="AX80" i="142"/>
  <c r="AN80" i="142"/>
  <c r="AG80" i="142"/>
  <c r="N80" i="142"/>
  <c r="AK80" i="142"/>
  <c r="R80" i="142"/>
  <c r="AO80" i="142"/>
  <c r="V80" i="142"/>
  <c r="Y80" i="142"/>
  <c r="T80" i="142"/>
  <c r="AZ80" i="142"/>
  <c r="AY80" i="142"/>
  <c r="AI80" i="142"/>
  <c r="Q80" i="142"/>
  <c r="AM80" i="142"/>
  <c r="P80" i="142"/>
  <c r="AQ80" i="142"/>
  <c r="AT80" i="142"/>
  <c r="AJ80" i="142"/>
  <c r="AW80" i="142"/>
  <c r="AH80" i="142"/>
  <c r="AB80" i="142"/>
  <c r="S80" i="142"/>
  <c r="AV80" i="142"/>
  <c r="Z80" i="142"/>
  <c r="BA80" i="142"/>
  <c r="W80" i="142"/>
  <c r="X80" i="142"/>
  <c r="AF80" i="142"/>
  <c r="AS80" i="142"/>
  <c r="AC80" i="142"/>
  <c r="AR80" i="142"/>
  <c r="AL80" i="142"/>
  <c r="U80" i="142"/>
  <c r="AU80" i="142"/>
  <c r="AP80" i="142"/>
  <c r="O80" i="142"/>
  <c r="G54" i="142"/>
  <c r="T54" i="142"/>
  <c r="AQ40" i="142"/>
  <c r="O54" i="142"/>
  <c r="AW54" i="142"/>
  <c r="AI54" i="142"/>
  <c r="AR40" i="142"/>
  <c r="AX40" i="142"/>
  <c r="BC54" i="146"/>
  <c r="I74" i="146"/>
  <c r="H74" i="146"/>
  <c r="G74" i="146"/>
  <c r="BN106" i="146"/>
  <c r="BO90" i="146" s="1"/>
  <c r="BD54" i="146"/>
  <c r="BD71" i="146"/>
  <c r="BG73" i="146" s="1"/>
  <c r="BD78" i="146"/>
  <c r="BF80" i="146" s="1"/>
  <c r="E98" i="150"/>
  <c r="E33" i="150" s="1"/>
  <c r="H114" i="150"/>
  <c r="L114" i="150"/>
  <c r="G114" i="150"/>
  <c r="I98" i="150"/>
  <c r="I33" i="150" s="1"/>
  <c r="F114" i="150"/>
  <c r="AA81" i="123"/>
  <c r="AA82" i="123" s="1"/>
  <c r="AA27" i="123" s="1"/>
  <c r="AA75" i="123"/>
  <c r="AA26" i="123" s="1"/>
  <c r="AI40" i="130"/>
  <c r="Q54" i="130"/>
  <c r="AK40" i="130"/>
  <c r="AL54" i="130"/>
  <c r="AY54" i="130"/>
  <c r="AP54" i="130"/>
  <c r="AE54" i="130"/>
  <c r="J54" i="130"/>
  <c r="AB54" i="130"/>
  <c r="AU54" i="130"/>
  <c r="AF40" i="130"/>
  <c r="AK54" i="130"/>
  <c r="BN87" i="130"/>
  <c r="D98" i="130"/>
  <c r="D33" i="130" s="1"/>
  <c r="AM40" i="130"/>
  <c r="W54" i="130"/>
  <c r="AA40" i="130"/>
  <c r="AH54" i="130"/>
  <c r="P80" i="130"/>
  <c r="AY80" i="130"/>
  <c r="W80" i="130"/>
  <c r="V80" i="130"/>
  <c r="Z80" i="130"/>
  <c r="K80" i="130"/>
  <c r="AW80" i="130"/>
  <c r="T80" i="130"/>
  <c r="O80" i="130"/>
  <c r="M80" i="130"/>
  <c r="AN80" i="130"/>
  <c r="Y80" i="130"/>
  <c r="Q80" i="130"/>
  <c r="AB80" i="130"/>
  <c r="AU80" i="130"/>
  <c r="AV80" i="130"/>
  <c r="AS80" i="130"/>
  <c r="AQ80" i="130"/>
  <c r="AE80" i="130"/>
  <c r="I80" i="130"/>
  <c r="AJ80" i="130"/>
  <c r="AK80" i="130"/>
  <c r="AH80" i="130"/>
  <c r="AT80" i="130"/>
  <c r="AL80" i="130"/>
  <c r="AR80" i="130"/>
  <c r="AF80" i="130"/>
  <c r="AD80" i="130"/>
  <c r="H80" i="130"/>
  <c r="AZ80" i="130"/>
  <c r="AG80" i="130"/>
  <c r="AP80" i="130"/>
  <c r="D80" i="130"/>
  <c r="N80" i="130"/>
  <c r="AO80" i="130"/>
  <c r="X80" i="130"/>
  <c r="AI80" i="130"/>
  <c r="AX80" i="130"/>
  <c r="U80" i="130"/>
  <c r="J80" i="130"/>
  <c r="AA80" i="130"/>
  <c r="S80" i="130"/>
  <c r="R80" i="130"/>
  <c r="G80" i="130"/>
  <c r="AC80" i="130"/>
  <c r="F80" i="130"/>
  <c r="AM80" i="130"/>
  <c r="E80" i="130"/>
  <c r="L80" i="130"/>
  <c r="AN54" i="130"/>
  <c r="AH40" i="130"/>
  <c r="Y40" i="130"/>
  <c r="Z40" i="130"/>
  <c r="AR40" i="130"/>
  <c r="N71" i="117"/>
  <c r="N78" i="117"/>
  <c r="C23" i="149"/>
  <c r="T16" i="150"/>
  <c r="C39" i="150"/>
  <c r="B42" i="150"/>
  <c r="C35" i="150"/>
  <c r="D32" i="150" s="1"/>
  <c r="U15" i="150"/>
  <c r="V11" i="150" s="1"/>
  <c r="U16" i="150"/>
  <c r="E16" i="149"/>
  <c r="F12" i="149" s="1"/>
  <c r="B36" i="149"/>
  <c r="C33" i="149"/>
  <c r="D22" i="149"/>
  <c r="E20" i="149" s="1"/>
  <c r="D17" i="149"/>
  <c r="B44" i="149"/>
  <c r="D16" i="146"/>
  <c r="E54" i="146"/>
  <c r="BN33" i="146"/>
  <c r="E40" i="146"/>
  <c r="B42" i="146"/>
  <c r="C39" i="146"/>
  <c r="E15" i="146"/>
  <c r="F11" i="146" s="1"/>
  <c r="T16" i="146"/>
  <c r="T15" i="146"/>
  <c r="U11" i="146" s="1"/>
  <c r="D21" i="146"/>
  <c r="D22" i="146"/>
  <c r="BB34" i="146"/>
  <c r="BO88" i="146"/>
  <c r="D29" i="146"/>
  <c r="BC80" i="146"/>
  <c r="E28" i="146"/>
  <c r="F25" i="146" s="1"/>
  <c r="F28" i="145"/>
  <c r="G25" i="145" s="1"/>
  <c r="F29" i="145"/>
  <c r="S16" i="145"/>
  <c r="S15" i="145"/>
  <c r="T11" i="145" s="1"/>
  <c r="D21" i="145"/>
  <c r="D22" i="145" s="1"/>
  <c r="C39" i="145"/>
  <c r="B42" i="145"/>
  <c r="T15" i="143"/>
  <c r="U11" i="143" s="1"/>
  <c r="T16" i="143"/>
  <c r="N75" i="143"/>
  <c r="N26" i="143" s="1"/>
  <c r="N40" i="143" s="1"/>
  <c r="N81" i="143"/>
  <c r="N82" i="143" s="1"/>
  <c r="N27" i="143" s="1"/>
  <c r="J75" i="143"/>
  <c r="J26" i="143" s="1"/>
  <c r="J81" i="143"/>
  <c r="J82" i="143" s="1"/>
  <c r="J27" i="143" s="1"/>
  <c r="Q81" i="143"/>
  <c r="Q82" i="143" s="1"/>
  <c r="Q27" i="143" s="1"/>
  <c r="Q75" i="143"/>
  <c r="Q26" i="143" s="1"/>
  <c r="Q40" i="143" s="1"/>
  <c r="K75" i="143"/>
  <c r="K26" i="143" s="1"/>
  <c r="K40" i="143" s="1"/>
  <c r="K81" i="143"/>
  <c r="K82" i="143" s="1"/>
  <c r="K27" i="143" s="1"/>
  <c r="H81" i="143"/>
  <c r="H82" i="143" s="1"/>
  <c r="H27" i="143" s="1"/>
  <c r="H75" i="143"/>
  <c r="H26" i="143" s="1"/>
  <c r="H40" i="143" s="1"/>
  <c r="X81" i="143"/>
  <c r="X82" i="143" s="1"/>
  <c r="X27" i="143" s="1"/>
  <c r="X75" i="143"/>
  <c r="X26" i="143" s="1"/>
  <c r="X40" i="143" s="1"/>
  <c r="R81" i="143"/>
  <c r="R82" i="143" s="1"/>
  <c r="R27" i="143" s="1"/>
  <c r="R75" i="143"/>
  <c r="R26" i="143" s="1"/>
  <c r="R40" i="143" s="1"/>
  <c r="E75" i="143"/>
  <c r="E26" i="143" s="1"/>
  <c r="BN74" i="143"/>
  <c r="E81" i="143"/>
  <c r="U75" i="143"/>
  <c r="U26" i="143" s="1"/>
  <c r="U40" i="143" s="1"/>
  <c r="U81" i="143"/>
  <c r="U82" i="143" s="1"/>
  <c r="U27" i="143" s="1"/>
  <c r="O75" i="143"/>
  <c r="O26" i="143" s="1"/>
  <c r="O40" i="143" s="1"/>
  <c r="O81" i="143"/>
  <c r="O82" i="143" s="1"/>
  <c r="O27" i="143" s="1"/>
  <c r="L81" i="143"/>
  <c r="L82" i="143" s="1"/>
  <c r="L27" i="143" s="1"/>
  <c r="L75" i="143"/>
  <c r="L26" i="143" s="1"/>
  <c r="L40" i="143" s="1"/>
  <c r="B42" i="143"/>
  <c r="C39" i="143"/>
  <c r="D21" i="143"/>
  <c r="D22" i="143" s="1"/>
  <c r="E54" i="143"/>
  <c r="BN33" i="143"/>
  <c r="F81" i="143"/>
  <c r="F82" i="143" s="1"/>
  <c r="F27" i="143" s="1"/>
  <c r="F75" i="143"/>
  <c r="F26" i="143" s="1"/>
  <c r="F40" i="143" s="1"/>
  <c r="I81" i="143"/>
  <c r="I82" i="143" s="1"/>
  <c r="I27" i="143" s="1"/>
  <c r="I75" i="143"/>
  <c r="I26" i="143" s="1"/>
  <c r="I40" i="143" s="1"/>
  <c r="Y81" i="143"/>
  <c r="Y82" i="143" s="1"/>
  <c r="Y27" i="143" s="1"/>
  <c r="Y75" i="143"/>
  <c r="Y26" i="143" s="1"/>
  <c r="Y40" i="143" s="1"/>
  <c r="S75" i="143"/>
  <c r="S26" i="143" s="1"/>
  <c r="S40" i="143" s="1"/>
  <c r="S81" i="143"/>
  <c r="S82" i="143" s="1"/>
  <c r="S27" i="143" s="1"/>
  <c r="P81" i="143"/>
  <c r="P82" i="143" s="1"/>
  <c r="P27" i="143" s="1"/>
  <c r="P75" i="143"/>
  <c r="P26" i="143" s="1"/>
  <c r="P40" i="143" s="1"/>
  <c r="S16" i="143"/>
  <c r="V81" i="143"/>
  <c r="V82" i="143" s="1"/>
  <c r="V27" i="143" s="1"/>
  <c r="V75" i="143"/>
  <c r="V26" i="143" s="1"/>
  <c r="V40" i="143" s="1"/>
  <c r="M81" i="143"/>
  <c r="M82" i="143" s="1"/>
  <c r="M27" i="143" s="1"/>
  <c r="M75" i="143"/>
  <c r="M26" i="143" s="1"/>
  <c r="M40" i="143" s="1"/>
  <c r="G81" i="143"/>
  <c r="G82" i="143" s="1"/>
  <c r="G27" i="143" s="1"/>
  <c r="G75" i="143"/>
  <c r="G26" i="143" s="1"/>
  <c r="G40" i="143" s="1"/>
  <c r="W81" i="143"/>
  <c r="W82" i="143" s="1"/>
  <c r="W27" i="143" s="1"/>
  <c r="W75" i="143"/>
  <c r="W26" i="143" s="1"/>
  <c r="W40" i="143" s="1"/>
  <c r="T81" i="143"/>
  <c r="T82" i="143" s="1"/>
  <c r="T27" i="143" s="1"/>
  <c r="T75" i="143"/>
  <c r="T26" i="143" s="1"/>
  <c r="T40" i="143" s="1"/>
  <c r="D16" i="142"/>
  <c r="U15" i="142"/>
  <c r="V11" i="142" s="1"/>
  <c r="E15" i="142"/>
  <c r="F11" i="142" s="1"/>
  <c r="C39" i="142"/>
  <c r="B42" i="142"/>
  <c r="T16" i="142"/>
  <c r="D22" i="142"/>
  <c r="D21" i="142"/>
  <c r="S16" i="140"/>
  <c r="C35" i="140"/>
  <c r="D32" i="140" s="1"/>
  <c r="E40" i="140"/>
  <c r="E15" i="140"/>
  <c r="F11" i="140" s="1"/>
  <c r="T15" i="140"/>
  <c r="U11" i="140" s="1"/>
  <c r="E82" i="140"/>
  <c r="E27" i="140" s="1"/>
  <c r="D21" i="140"/>
  <c r="D22" i="140" s="1"/>
  <c r="C39" i="140"/>
  <c r="B42" i="140"/>
  <c r="B42" i="139"/>
  <c r="C39" i="139"/>
  <c r="S16" i="139"/>
  <c r="S15" i="139"/>
  <c r="T11" i="139" s="1"/>
  <c r="C35" i="139"/>
  <c r="D32" i="139" s="1"/>
  <c r="R16" i="139"/>
  <c r="D21" i="139"/>
  <c r="D22" i="139"/>
  <c r="C39" i="137"/>
  <c r="B42" i="137"/>
  <c r="E16" i="137"/>
  <c r="D21" i="137"/>
  <c r="D22" i="137" s="1"/>
  <c r="F15" i="137"/>
  <c r="G11" i="137" s="1"/>
  <c r="D82" i="137"/>
  <c r="D27" i="137" s="1"/>
  <c r="S15" i="137"/>
  <c r="T11" i="137" s="1"/>
  <c r="D40" i="137"/>
  <c r="R16" i="137"/>
  <c r="D16" i="136"/>
  <c r="U16" i="136"/>
  <c r="U15" i="136"/>
  <c r="V11" i="136" s="1"/>
  <c r="E15" i="136"/>
  <c r="F11" i="136" s="1"/>
  <c r="D29" i="136"/>
  <c r="D21" i="136"/>
  <c r="D22" i="136" s="1"/>
  <c r="B42" i="136"/>
  <c r="C39" i="136"/>
  <c r="E28" i="136"/>
  <c r="F25" i="136" s="1"/>
  <c r="BN27" i="136"/>
  <c r="D16" i="134"/>
  <c r="B42" i="134"/>
  <c r="C39" i="134"/>
  <c r="D21" i="134"/>
  <c r="D22" i="134" s="1"/>
  <c r="E15" i="134"/>
  <c r="F11" i="134" s="1"/>
  <c r="T15" i="134"/>
  <c r="U11" i="134" s="1"/>
  <c r="D16" i="133"/>
  <c r="N40" i="133"/>
  <c r="BN40" i="133" s="1"/>
  <c r="BN27" i="133"/>
  <c r="S15" i="133"/>
  <c r="T11" i="133" s="1"/>
  <c r="D21" i="133"/>
  <c r="D22" i="133" s="1"/>
  <c r="N54" i="133"/>
  <c r="BN54" i="133" s="1"/>
  <c r="BN33" i="133"/>
  <c r="E15" i="133"/>
  <c r="F11" i="133" s="1"/>
  <c r="B42" i="133"/>
  <c r="C39" i="133"/>
  <c r="BK34" i="133"/>
  <c r="BN34" i="133" s="1"/>
  <c r="BN98" i="133"/>
  <c r="T16" i="131"/>
  <c r="T15" i="131"/>
  <c r="U11" i="131" s="1"/>
  <c r="E28" i="131"/>
  <c r="F25" i="131" s="1"/>
  <c r="E29" i="131"/>
  <c r="B42" i="131"/>
  <c r="C39" i="131"/>
  <c r="D29" i="131"/>
  <c r="D21" i="131"/>
  <c r="D22" i="131" s="1"/>
  <c r="T15" i="130"/>
  <c r="U11" i="130" s="1"/>
  <c r="T16" i="130"/>
  <c r="E16" i="130"/>
  <c r="F15" i="130"/>
  <c r="G11" i="130" s="1"/>
  <c r="B42" i="130"/>
  <c r="C39" i="130"/>
  <c r="D21" i="130"/>
  <c r="D22" i="130" s="1"/>
  <c r="S16" i="130"/>
  <c r="U16" i="129"/>
  <c r="U15" i="129"/>
  <c r="V11" i="129" s="1"/>
  <c r="D21" i="129"/>
  <c r="D22" i="129" s="1"/>
  <c r="C39" i="129"/>
  <c r="B42" i="129"/>
  <c r="T16" i="129"/>
  <c r="E15" i="129"/>
  <c r="F11" i="129" s="1"/>
  <c r="U15" i="128"/>
  <c r="V11" i="128" s="1"/>
  <c r="U16" i="128"/>
  <c r="F15" i="128"/>
  <c r="G11" i="128" s="1"/>
  <c r="C39" i="128"/>
  <c r="B42" i="128"/>
  <c r="D21" i="128"/>
  <c r="D22" i="128" s="1"/>
  <c r="T16" i="128"/>
  <c r="E16" i="128"/>
  <c r="T15" i="126"/>
  <c r="U11" i="126" s="1"/>
  <c r="T16" i="126"/>
  <c r="F15" i="126"/>
  <c r="G11" i="126" s="1"/>
  <c r="C35" i="126"/>
  <c r="D32" i="126" s="1"/>
  <c r="D21" i="126"/>
  <c r="S16" i="126"/>
  <c r="E16" i="126"/>
  <c r="B42" i="126"/>
  <c r="C39" i="126"/>
  <c r="E16" i="125"/>
  <c r="T16" i="125"/>
  <c r="C35" i="125"/>
  <c r="D32" i="125" s="1"/>
  <c r="C39" i="125"/>
  <c r="B42" i="125"/>
  <c r="F15" i="125"/>
  <c r="G11" i="125" s="1"/>
  <c r="D21" i="125"/>
  <c r="D22" i="125" s="1"/>
  <c r="N82" i="125"/>
  <c r="N27" i="125" s="1"/>
  <c r="U15" i="125"/>
  <c r="V11" i="125" s="1"/>
  <c r="U16" i="125"/>
  <c r="E16" i="123"/>
  <c r="R16" i="123"/>
  <c r="BB73" i="123"/>
  <c r="BH73" i="123"/>
  <c r="G81" i="123"/>
  <c r="G82" i="123" s="1"/>
  <c r="G27" i="123" s="1"/>
  <c r="G75" i="123"/>
  <c r="G26" i="123" s="1"/>
  <c r="H81" i="123"/>
  <c r="H82" i="123" s="1"/>
  <c r="H27" i="123" s="1"/>
  <c r="H75" i="123"/>
  <c r="H26" i="123" s="1"/>
  <c r="I81" i="123"/>
  <c r="I82" i="123" s="1"/>
  <c r="I27" i="123" s="1"/>
  <c r="I75" i="123"/>
  <c r="I26" i="123" s="1"/>
  <c r="E81" i="123"/>
  <c r="E75" i="123"/>
  <c r="E26" i="123" s="1"/>
  <c r="F81" i="123"/>
  <c r="F82" i="123" s="1"/>
  <c r="F27" i="123" s="1"/>
  <c r="F75" i="123"/>
  <c r="F26" i="123" s="1"/>
  <c r="V81" i="123"/>
  <c r="V82" i="123" s="1"/>
  <c r="V27" i="123" s="1"/>
  <c r="V75" i="123"/>
  <c r="V26" i="123" s="1"/>
  <c r="BL73" i="123"/>
  <c r="BF73" i="123"/>
  <c r="L75" i="123"/>
  <c r="L26" i="123" s="1"/>
  <c r="L81" i="123"/>
  <c r="L82" i="123" s="1"/>
  <c r="L27" i="123" s="1"/>
  <c r="M81" i="123"/>
  <c r="M82" i="123" s="1"/>
  <c r="M27" i="123" s="1"/>
  <c r="M75" i="123"/>
  <c r="M26" i="123" s="1"/>
  <c r="O81" i="123"/>
  <c r="O82" i="123" s="1"/>
  <c r="O27" i="123" s="1"/>
  <c r="O75" i="123"/>
  <c r="O26" i="123" s="1"/>
  <c r="K81" i="123"/>
  <c r="K82" i="123" s="1"/>
  <c r="K27" i="123" s="1"/>
  <c r="K75" i="123"/>
  <c r="K26" i="123" s="1"/>
  <c r="J81" i="123"/>
  <c r="J82" i="123" s="1"/>
  <c r="J27" i="123" s="1"/>
  <c r="J75" i="123"/>
  <c r="J26" i="123" s="1"/>
  <c r="F15" i="123"/>
  <c r="G11" i="123" s="1"/>
  <c r="E21" i="123"/>
  <c r="E22" i="123"/>
  <c r="BJ73" i="123"/>
  <c r="BE73" i="123"/>
  <c r="Q81" i="123"/>
  <c r="Q82" i="123" s="1"/>
  <c r="Q27" i="123" s="1"/>
  <c r="Q75" i="123"/>
  <c r="Q26" i="123" s="1"/>
  <c r="S81" i="123"/>
  <c r="S82" i="123" s="1"/>
  <c r="S27" i="123" s="1"/>
  <c r="S75" i="123"/>
  <c r="S26" i="123" s="1"/>
  <c r="T81" i="123"/>
  <c r="T82" i="123" s="1"/>
  <c r="T27" i="123" s="1"/>
  <c r="T75" i="123"/>
  <c r="T26" i="123" s="1"/>
  <c r="P81" i="123"/>
  <c r="P82" i="123" s="1"/>
  <c r="P27" i="123" s="1"/>
  <c r="P75" i="123"/>
  <c r="P26" i="123" s="1"/>
  <c r="N81" i="123"/>
  <c r="N82" i="123" s="1"/>
  <c r="N27" i="123" s="1"/>
  <c r="N75" i="123"/>
  <c r="N26" i="123" s="1"/>
  <c r="S15" i="123"/>
  <c r="T11" i="123" s="1"/>
  <c r="BC73" i="123"/>
  <c r="BD73" i="123"/>
  <c r="BG73" i="123"/>
  <c r="BI73" i="123"/>
  <c r="W75" i="123"/>
  <c r="W26" i="123" s="1"/>
  <c r="W81" i="123"/>
  <c r="W82" i="123" s="1"/>
  <c r="W27" i="123" s="1"/>
  <c r="X81" i="123"/>
  <c r="X82" i="123" s="1"/>
  <c r="X27" i="123" s="1"/>
  <c r="X75" i="123"/>
  <c r="X26" i="123" s="1"/>
  <c r="Y81" i="123"/>
  <c r="Y82" i="123" s="1"/>
  <c r="Y27" i="123" s="1"/>
  <c r="Y75" i="123"/>
  <c r="Y26" i="123" s="1"/>
  <c r="U81" i="123"/>
  <c r="U82" i="123" s="1"/>
  <c r="U27" i="123" s="1"/>
  <c r="U75" i="123"/>
  <c r="U26" i="123" s="1"/>
  <c r="R75" i="123"/>
  <c r="R26" i="123" s="1"/>
  <c r="R81" i="123"/>
  <c r="R82" i="123" s="1"/>
  <c r="R27" i="123" s="1"/>
  <c r="T15" i="122"/>
  <c r="U11" i="122" s="1"/>
  <c r="D82" i="122"/>
  <c r="D27" i="122" s="1"/>
  <c r="F15" i="122"/>
  <c r="G11" i="122" s="1"/>
  <c r="E16" i="122"/>
  <c r="E21" i="122"/>
  <c r="E22" i="122" s="1"/>
  <c r="D28" i="122"/>
  <c r="D40" i="120"/>
  <c r="C35" i="120"/>
  <c r="D32" i="120" s="1"/>
  <c r="B42" i="120"/>
  <c r="C39" i="120"/>
  <c r="U16" i="120"/>
  <c r="U15" i="120"/>
  <c r="V11" i="120" s="1"/>
  <c r="F15" i="120"/>
  <c r="G11" i="120" s="1"/>
  <c r="E16" i="120"/>
  <c r="F21" i="119"/>
  <c r="G19" i="119" s="1"/>
  <c r="F15" i="119"/>
  <c r="G11" i="119" s="1"/>
  <c r="S16" i="119"/>
  <c r="D29" i="119"/>
  <c r="B42" i="119"/>
  <c r="C39" i="119"/>
  <c r="C35" i="119"/>
  <c r="D32" i="119" s="1"/>
  <c r="T16" i="119"/>
  <c r="T15" i="119"/>
  <c r="U11" i="119" s="1"/>
  <c r="E28" i="119"/>
  <c r="F25" i="119" s="1"/>
  <c r="E29" i="119"/>
  <c r="BN27" i="119"/>
  <c r="U15" i="117"/>
  <c r="V11" i="117" s="1"/>
  <c r="B42" i="117"/>
  <c r="C39" i="117"/>
  <c r="T16" i="117"/>
  <c r="C35" i="117"/>
  <c r="D32" i="117" s="1"/>
  <c r="D22" i="116"/>
  <c r="D29" i="116"/>
  <c r="L78" i="114"/>
  <c r="L27" i="114" s="1"/>
  <c r="L84" i="114"/>
  <c r="L85" i="114" s="1"/>
  <c r="L28" i="114" s="1"/>
  <c r="C88" i="114"/>
  <c r="C99" i="114" s="1"/>
  <c r="C34" i="114" s="1"/>
  <c r="C57" i="114" s="1"/>
  <c r="C59" i="114" s="1"/>
  <c r="C65" i="114" s="1"/>
  <c r="H102" i="114"/>
  <c r="H113" i="114" s="1"/>
  <c r="C102" i="114"/>
  <c r="C113" i="114" s="1"/>
  <c r="F88" i="114"/>
  <c r="F99" i="114" s="1"/>
  <c r="F34" i="114" s="1"/>
  <c r="F57" i="114" s="1"/>
  <c r="F59" i="114" s="1"/>
  <c r="F65" i="114" s="1"/>
  <c r="B22" i="114"/>
  <c r="J102" i="114"/>
  <c r="J113" i="114" s="1"/>
  <c r="I102" i="114"/>
  <c r="I113" i="114" s="1"/>
  <c r="D102" i="114"/>
  <c r="D113" i="114" s="1"/>
  <c r="D88" i="114"/>
  <c r="D99" i="114" s="1"/>
  <c r="D34" i="114" s="1"/>
  <c r="D57" i="114" s="1"/>
  <c r="D59" i="114" s="1"/>
  <c r="D65" i="114" s="1"/>
  <c r="B81" i="114"/>
  <c r="F102" i="114"/>
  <c r="F113" i="114" s="1"/>
  <c r="E102" i="114"/>
  <c r="E113" i="114" s="1"/>
  <c r="K102" i="114"/>
  <c r="K113" i="114" s="1"/>
  <c r="B88" i="114"/>
  <c r="E88" i="114"/>
  <c r="E99" i="114" s="1"/>
  <c r="E34" i="114" s="1"/>
  <c r="E57" i="114" s="1"/>
  <c r="E59" i="114" s="1"/>
  <c r="E65" i="114" s="1"/>
  <c r="B102" i="114"/>
  <c r="L102" i="114"/>
  <c r="L113" i="114" s="1"/>
  <c r="G102" i="114"/>
  <c r="G113" i="114" s="1"/>
  <c r="B74" i="114"/>
  <c r="P21" i="114"/>
  <c r="I78" i="114"/>
  <c r="I27" i="114" s="1"/>
  <c r="I84" i="114"/>
  <c r="I85" i="114" s="1"/>
  <c r="I28" i="114" s="1"/>
  <c r="F78" i="114"/>
  <c r="F27" i="114" s="1"/>
  <c r="F84" i="114"/>
  <c r="F85" i="114" s="1"/>
  <c r="F28" i="114" s="1"/>
  <c r="C16" i="116"/>
  <c r="C12" i="114"/>
  <c r="B17" i="114"/>
  <c r="G78" i="114"/>
  <c r="G27" i="114" s="1"/>
  <c r="G84" i="114"/>
  <c r="G85" i="114" s="1"/>
  <c r="G28" i="114" s="1"/>
  <c r="K78" i="114"/>
  <c r="K27" i="114" s="1"/>
  <c r="K84" i="114"/>
  <c r="K85" i="114" s="1"/>
  <c r="K28" i="114" s="1"/>
  <c r="D15" i="116"/>
  <c r="E11" i="116" s="1"/>
  <c r="H84" i="114"/>
  <c r="H85" i="114" s="1"/>
  <c r="H28" i="114" s="1"/>
  <c r="H78" i="114"/>
  <c r="H27" i="114" s="1"/>
  <c r="J84" i="114"/>
  <c r="J85" i="114" s="1"/>
  <c r="J28" i="114" s="1"/>
  <c r="J78" i="114"/>
  <c r="J27" i="114" s="1"/>
  <c r="BN27" i="116"/>
  <c r="E28" i="116"/>
  <c r="F25" i="116" s="1"/>
  <c r="U15" i="116"/>
  <c r="V11" i="116" s="1"/>
  <c r="U16" i="116"/>
  <c r="E21" i="116"/>
  <c r="F19" i="116" s="1"/>
  <c r="C35" i="116"/>
  <c r="D32" i="116" s="1"/>
  <c r="C39" i="116"/>
  <c r="B42" i="116"/>
  <c r="M34" i="120" l="1"/>
  <c r="BN34" i="120" s="1"/>
  <c r="BK80" i="157"/>
  <c r="BG80" i="157"/>
  <c r="Q27" i="149"/>
  <c r="Q43" i="149"/>
  <c r="BD80" i="120"/>
  <c r="BK80" i="142"/>
  <c r="BN114" i="137"/>
  <c r="BO90" i="137"/>
  <c r="M81" i="117"/>
  <c r="M82" i="117" s="1"/>
  <c r="M27" i="117" s="1"/>
  <c r="M75" i="117"/>
  <c r="M26" i="117" s="1"/>
  <c r="F40" i="120"/>
  <c r="D17" i="160"/>
  <c r="BN74" i="120"/>
  <c r="BN114" i="120"/>
  <c r="K75" i="120"/>
  <c r="K26" i="120" s="1"/>
  <c r="K40" i="120" s="1"/>
  <c r="BN98" i="120"/>
  <c r="BG80" i="120"/>
  <c r="BH80" i="120"/>
  <c r="AZ80" i="120"/>
  <c r="BF80" i="120"/>
  <c r="BC80" i="120"/>
  <c r="BH80" i="157"/>
  <c r="BD80" i="157"/>
  <c r="BI80" i="157"/>
  <c r="BN33" i="120"/>
  <c r="BN54" i="120"/>
  <c r="BB80" i="120"/>
  <c r="BL80" i="157"/>
  <c r="BF80" i="157"/>
  <c r="BF29" i="161"/>
  <c r="BJ80" i="120"/>
  <c r="BI80" i="120"/>
  <c r="BA80" i="120"/>
  <c r="BC80" i="157"/>
  <c r="Q27" i="160"/>
  <c r="F29" i="160"/>
  <c r="Q28" i="160"/>
  <c r="X81" i="120"/>
  <c r="X82" i="120" s="1"/>
  <c r="X27" i="120" s="1"/>
  <c r="X75" i="120"/>
  <c r="X26" i="120" s="1"/>
  <c r="X40" i="120" s="1"/>
  <c r="BG36" i="161"/>
  <c r="V81" i="120"/>
  <c r="V82" i="120" s="1"/>
  <c r="V27" i="120" s="1"/>
  <c r="V75" i="120"/>
  <c r="V26" i="120" s="1"/>
  <c r="V40" i="120" s="1"/>
  <c r="AP81" i="120"/>
  <c r="AP82" i="120" s="1"/>
  <c r="AP27" i="120" s="1"/>
  <c r="AP75" i="120"/>
  <c r="AP26" i="120" s="1"/>
  <c r="AP40" i="120" s="1"/>
  <c r="O81" i="120"/>
  <c r="O82" i="120" s="1"/>
  <c r="O27" i="120" s="1"/>
  <c r="O75" i="120"/>
  <c r="O26" i="120" s="1"/>
  <c r="O40" i="120" s="1"/>
  <c r="AI81" i="120"/>
  <c r="AI82" i="120" s="1"/>
  <c r="AI27" i="120" s="1"/>
  <c r="AI75" i="120"/>
  <c r="AI26" i="120" s="1"/>
  <c r="AI40" i="120" s="1"/>
  <c r="AB81" i="120"/>
  <c r="AB82" i="120" s="1"/>
  <c r="AB27" i="120" s="1"/>
  <c r="AB75" i="120"/>
  <c r="AB26" i="120" s="1"/>
  <c r="AB40" i="120" s="1"/>
  <c r="AA81" i="120"/>
  <c r="AA82" i="120" s="1"/>
  <c r="AA27" i="120" s="1"/>
  <c r="AA75" i="120"/>
  <c r="AA26" i="120" s="1"/>
  <c r="AA40" i="120" s="1"/>
  <c r="AC81" i="120"/>
  <c r="AC82" i="120" s="1"/>
  <c r="AC27" i="120" s="1"/>
  <c r="AC75" i="120"/>
  <c r="AC26" i="120" s="1"/>
  <c r="AC40" i="120" s="1"/>
  <c r="Q81" i="120"/>
  <c r="Q82" i="120" s="1"/>
  <c r="Q27" i="120" s="1"/>
  <c r="Q75" i="120"/>
  <c r="Q26" i="120" s="1"/>
  <c r="Q40" i="120" s="1"/>
  <c r="AD81" i="120"/>
  <c r="AD82" i="120" s="1"/>
  <c r="AD27" i="120" s="1"/>
  <c r="AD75" i="120"/>
  <c r="AD26" i="120" s="1"/>
  <c r="AD40" i="120" s="1"/>
  <c r="S81" i="120"/>
  <c r="S82" i="120" s="1"/>
  <c r="S27" i="120" s="1"/>
  <c r="S75" i="120"/>
  <c r="S26" i="120" s="1"/>
  <c r="S40" i="120" s="1"/>
  <c r="AM81" i="120"/>
  <c r="AM82" i="120" s="1"/>
  <c r="AM27" i="120" s="1"/>
  <c r="AM75" i="120"/>
  <c r="AM26" i="120" s="1"/>
  <c r="AM40" i="120" s="1"/>
  <c r="AF81" i="120"/>
  <c r="AF82" i="120" s="1"/>
  <c r="AF27" i="120" s="1"/>
  <c r="AF75" i="120"/>
  <c r="AF26" i="120" s="1"/>
  <c r="AF40" i="120" s="1"/>
  <c r="AO81" i="120"/>
  <c r="AO82" i="120" s="1"/>
  <c r="AO27" i="120" s="1"/>
  <c r="AO75" i="120"/>
  <c r="AO26" i="120" s="1"/>
  <c r="AO40" i="120" s="1"/>
  <c r="BG28" i="161"/>
  <c r="BH25" i="161" s="1"/>
  <c r="AG81" i="120"/>
  <c r="AG82" i="120" s="1"/>
  <c r="AG27" i="120" s="1"/>
  <c r="AG75" i="120"/>
  <c r="AG26" i="120" s="1"/>
  <c r="AG40" i="120" s="1"/>
  <c r="N81" i="120"/>
  <c r="N82" i="120" s="1"/>
  <c r="N27" i="120" s="1"/>
  <c r="N75" i="120"/>
  <c r="N26" i="120" s="1"/>
  <c r="N40" i="120" s="1"/>
  <c r="AH81" i="120"/>
  <c r="AH82" i="120" s="1"/>
  <c r="AH27" i="120" s="1"/>
  <c r="AH75" i="120"/>
  <c r="AH26" i="120" s="1"/>
  <c r="AH40" i="120" s="1"/>
  <c r="W81" i="120"/>
  <c r="W82" i="120" s="1"/>
  <c r="W27" i="120" s="1"/>
  <c r="W75" i="120"/>
  <c r="W26" i="120" s="1"/>
  <c r="W40" i="120" s="1"/>
  <c r="AQ81" i="120"/>
  <c r="AQ82" i="120" s="1"/>
  <c r="AQ27" i="120" s="1"/>
  <c r="AQ75" i="120"/>
  <c r="AQ26" i="120" s="1"/>
  <c r="AQ40" i="120" s="1"/>
  <c r="P81" i="120"/>
  <c r="P82" i="120" s="1"/>
  <c r="P27" i="120" s="1"/>
  <c r="P75" i="120"/>
  <c r="P26" i="120" s="1"/>
  <c r="P40" i="120" s="1"/>
  <c r="AJ81" i="120"/>
  <c r="AJ82" i="120" s="1"/>
  <c r="AJ27" i="120" s="1"/>
  <c r="AJ75" i="120"/>
  <c r="AJ26" i="120" s="1"/>
  <c r="AJ40" i="120" s="1"/>
  <c r="BD73" i="120"/>
  <c r="BK73" i="120"/>
  <c r="BL73" i="120"/>
  <c r="BA73" i="120"/>
  <c r="BF73" i="120"/>
  <c r="BC73" i="120"/>
  <c r="BJ73" i="120"/>
  <c r="BG73" i="120"/>
  <c r="BI73" i="120"/>
  <c r="BE73" i="120"/>
  <c r="BH73" i="120"/>
  <c r="AZ73" i="120"/>
  <c r="BB73" i="120"/>
  <c r="BF41" i="161"/>
  <c r="BG39" i="161" s="1"/>
  <c r="BH35" i="161"/>
  <c r="BI32" i="161" s="1"/>
  <c r="AK81" i="120"/>
  <c r="AK82" i="120" s="1"/>
  <c r="AK27" i="120" s="1"/>
  <c r="AK75" i="120"/>
  <c r="AK26" i="120" s="1"/>
  <c r="AK40" i="120" s="1"/>
  <c r="R81" i="120"/>
  <c r="R82" i="120" s="1"/>
  <c r="R27" i="120" s="1"/>
  <c r="R75" i="120"/>
  <c r="R26" i="120" s="1"/>
  <c r="R40" i="120" s="1"/>
  <c r="AL81" i="120"/>
  <c r="AL82" i="120" s="1"/>
  <c r="AL27" i="120" s="1"/>
  <c r="AL75" i="120"/>
  <c r="AL26" i="120" s="1"/>
  <c r="AL40" i="120" s="1"/>
  <c r="AE81" i="120"/>
  <c r="AE82" i="120" s="1"/>
  <c r="AE27" i="120" s="1"/>
  <c r="AE75" i="120"/>
  <c r="AE26" i="120" s="1"/>
  <c r="AE40" i="120" s="1"/>
  <c r="T81" i="120"/>
  <c r="T82" i="120" s="1"/>
  <c r="T27" i="120" s="1"/>
  <c r="T75" i="120"/>
  <c r="T26" i="120" s="1"/>
  <c r="T40" i="120" s="1"/>
  <c r="AN81" i="120"/>
  <c r="AN82" i="120" s="1"/>
  <c r="AN27" i="120" s="1"/>
  <c r="AN75" i="120"/>
  <c r="AN26" i="120" s="1"/>
  <c r="AN40" i="120" s="1"/>
  <c r="U81" i="120"/>
  <c r="U82" i="120" s="1"/>
  <c r="U27" i="120" s="1"/>
  <c r="U75" i="120"/>
  <c r="U26" i="120" s="1"/>
  <c r="U40" i="120" s="1"/>
  <c r="BE42" i="161"/>
  <c r="D20" i="160"/>
  <c r="C23" i="160"/>
  <c r="E43" i="160"/>
  <c r="I43" i="160"/>
  <c r="J43" i="160"/>
  <c r="D83" i="160"/>
  <c r="J83" i="160"/>
  <c r="E83" i="160"/>
  <c r="K83" i="160"/>
  <c r="F83" i="160"/>
  <c r="L83" i="160"/>
  <c r="G83" i="160"/>
  <c r="H83" i="160"/>
  <c r="C83" i="160"/>
  <c r="I83" i="160"/>
  <c r="F43" i="160"/>
  <c r="H76" i="160"/>
  <c r="C76" i="160"/>
  <c r="E76" i="160"/>
  <c r="D76" i="160"/>
  <c r="J76" i="160"/>
  <c r="I76" i="160"/>
  <c r="K76" i="160"/>
  <c r="F76" i="160"/>
  <c r="L76" i="160"/>
  <c r="G76" i="160"/>
  <c r="D43" i="160"/>
  <c r="H43" i="160"/>
  <c r="Q103" i="160"/>
  <c r="Q113" i="160" s="1"/>
  <c r="C113" i="160"/>
  <c r="E16" i="160"/>
  <c r="F12" i="160" s="1"/>
  <c r="L43" i="160"/>
  <c r="Q89" i="160"/>
  <c r="Q99" i="160" s="1"/>
  <c r="C99" i="160"/>
  <c r="C34" i="160" s="1"/>
  <c r="K43" i="160"/>
  <c r="G43" i="160"/>
  <c r="AH21" i="161"/>
  <c r="H75" i="120"/>
  <c r="H26" i="120" s="1"/>
  <c r="H40" i="120" s="1"/>
  <c r="C17" i="159"/>
  <c r="C16" i="157"/>
  <c r="C16" i="155"/>
  <c r="B57" i="159"/>
  <c r="Q57" i="159" s="1"/>
  <c r="Q34" i="159"/>
  <c r="B35" i="159"/>
  <c r="M37" i="159"/>
  <c r="G37" i="159"/>
  <c r="F37" i="159"/>
  <c r="K37" i="159"/>
  <c r="N37" i="159"/>
  <c r="B37" i="159"/>
  <c r="D37" i="159"/>
  <c r="I37" i="159"/>
  <c r="H37" i="159"/>
  <c r="J37" i="159"/>
  <c r="E37" i="159"/>
  <c r="C37" i="159"/>
  <c r="O37" i="159"/>
  <c r="L37" i="159"/>
  <c r="C22" i="159"/>
  <c r="D20" i="159" s="1"/>
  <c r="C16" i="158"/>
  <c r="G26" i="159"/>
  <c r="F30" i="159"/>
  <c r="B43" i="159"/>
  <c r="D16" i="159"/>
  <c r="E12" i="159" s="1"/>
  <c r="G32" i="156"/>
  <c r="F36" i="156"/>
  <c r="BN81" i="156"/>
  <c r="F82" i="156"/>
  <c r="F27" i="156" s="1"/>
  <c r="D15" i="157"/>
  <c r="E11" i="157" s="1"/>
  <c r="BN26" i="158"/>
  <c r="F40" i="158"/>
  <c r="F54" i="157"/>
  <c r="BN54" i="157" s="1"/>
  <c r="BN33" i="157"/>
  <c r="F35" i="157"/>
  <c r="R15" i="158"/>
  <c r="S11" i="158" s="1"/>
  <c r="D15" i="156"/>
  <c r="E11" i="156" s="1"/>
  <c r="BI80" i="155"/>
  <c r="BG80" i="155"/>
  <c r="BE80" i="155"/>
  <c r="BH80" i="155"/>
  <c r="BD80" i="155"/>
  <c r="BC73" i="155"/>
  <c r="Q75" i="155"/>
  <c r="Q26" i="155" s="1"/>
  <c r="Q40" i="155" s="1"/>
  <c r="Q81" i="155"/>
  <c r="Q82" i="155" s="1"/>
  <c r="Q27" i="155" s="1"/>
  <c r="J75" i="155"/>
  <c r="J26" i="155" s="1"/>
  <c r="J40" i="155" s="1"/>
  <c r="J81" i="155"/>
  <c r="J82" i="155" s="1"/>
  <c r="J27" i="155" s="1"/>
  <c r="Z75" i="155"/>
  <c r="Z26" i="155" s="1"/>
  <c r="Z40" i="155" s="1"/>
  <c r="Z81" i="155"/>
  <c r="Z82" i="155" s="1"/>
  <c r="Z27" i="155" s="1"/>
  <c r="S81" i="155"/>
  <c r="S82" i="155" s="1"/>
  <c r="S27" i="155" s="1"/>
  <c r="S75" i="155"/>
  <c r="S26" i="155" s="1"/>
  <c r="S40" i="155" s="1"/>
  <c r="P81" i="155"/>
  <c r="P82" i="155" s="1"/>
  <c r="P27" i="155" s="1"/>
  <c r="P75" i="155"/>
  <c r="P26" i="155" s="1"/>
  <c r="P40" i="155" s="1"/>
  <c r="M75" i="155"/>
  <c r="M26" i="155" s="1"/>
  <c r="M40" i="155" s="1"/>
  <c r="M81" i="155"/>
  <c r="M82" i="155" s="1"/>
  <c r="M27" i="155" s="1"/>
  <c r="F75" i="155"/>
  <c r="F26" i="155" s="1"/>
  <c r="F81" i="155"/>
  <c r="BN74" i="155"/>
  <c r="V75" i="155"/>
  <c r="V26" i="155" s="1"/>
  <c r="V40" i="155" s="1"/>
  <c r="V81" i="155"/>
  <c r="V82" i="155" s="1"/>
  <c r="V27" i="155" s="1"/>
  <c r="O75" i="155"/>
  <c r="O26" i="155" s="1"/>
  <c r="O40" i="155" s="1"/>
  <c r="O81" i="155"/>
  <c r="O82" i="155" s="1"/>
  <c r="O27" i="155" s="1"/>
  <c r="L75" i="155"/>
  <c r="L26" i="155" s="1"/>
  <c r="L40" i="155" s="1"/>
  <c r="L81" i="155"/>
  <c r="L82" i="155" s="1"/>
  <c r="L27" i="155" s="1"/>
  <c r="F54" i="155"/>
  <c r="BN54" i="155" s="1"/>
  <c r="F35" i="155"/>
  <c r="D15" i="158"/>
  <c r="E11" i="158" s="1"/>
  <c r="BF73" i="157"/>
  <c r="BK73" i="157"/>
  <c r="BH73" i="157"/>
  <c r="BC73" i="157"/>
  <c r="Y75" i="157"/>
  <c r="Y26" i="157" s="1"/>
  <c r="Y40" i="157" s="1"/>
  <c r="Y81" i="157"/>
  <c r="Y82" i="157" s="1"/>
  <c r="Y27" i="157" s="1"/>
  <c r="H81" i="157"/>
  <c r="H82" i="157" s="1"/>
  <c r="H27" i="157" s="1"/>
  <c r="H75" i="157"/>
  <c r="H26" i="157" s="1"/>
  <c r="H40" i="157" s="1"/>
  <c r="L75" i="157"/>
  <c r="L26" i="157" s="1"/>
  <c r="L40" i="157" s="1"/>
  <c r="L81" i="157"/>
  <c r="L82" i="157" s="1"/>
  <c r="L27" i="157" s="1"/>
  <c r="Q81" i="157"/>
  <c r="Q82" i="157" s="1"/>
  <c r="Q27" i="157" s="1"/>
  <c r="Q75" i="157"/>
  <c r="Q26" i="157" s="1"/>
  <c r="Q40" i="157" s="1"/>
  <c r="Z75" i="157"/>
  <c r="Z26" i="157" s="1"/>
  <c r="Z40" i="157" s="1"/>
  <c r="Z81" i="157"/>
  <c r="Z82" i="157" s="1"/>
  <c r="Z27" i="157" s="1"/>
  <c r="U81" i="157"/>
  <c r="U82" i="157" s="1"/>
  <c r="U27" i="157" s="1"/>
  <c r="U75" i="157"/>
  <c r="U26" i="157" s="1"/>
  <c r="U40" i="157" s="1"/>
  <c r="X81" i="157"/>
  <c r="X82" i="157" s="1"/>
  <c r="X27" i="157" s="1"/>
  <c r="X75" i="157"/>
  <c r="X26" i="157" s="1"/>
  <c r="X40" i="157" s="1"/>
  <c r="F81" i="157"/>
  <c r="F75" i="157"/>
  <c r="F26" i="157" s="1"/>
  <c r="BN74" i="157"/>
  <c r="M75" i="157"/>
  <c r="M26" i="157" s="1"/>
  <c r="M40" i="157" s="1"/>
  <c r="M81" i="157"/>
  <c r="M82" i="157" s="1"/>
  <c r="M27" i="157" s="1"/>
  <c r="BN26" i="156"/>
  <c r="F40" i="156"/>
  <c r="F28" i="156"/>
  <c r="BN81" i="158"/>
  <c r="F82" i="158"/>
  <c r="F27" i="158" s="1"/>
  <c r="D15" i="155"/>
  <c r="E11" i="155" s="1"/>
  <c r="BC34" i="157"/>
  <c r="BN34" i="157" s="1"/>
  <c r="BN98" i="157"/>
  <c r="Q16" i="158"/>
  <c r="H21" i="156"/>
  <c r="H22" i="156" s="1"/>
  <c r="C16" i="156"/>
  <c r="BK80" i="155"/>
  <c r="BJ80" i="155"/>
  <c r="BF80" i="155"/>
  <c r="BL80" i="155"/>
  <c r="BL73" i="155"/>
  <c r="BJ73" i="155"/>
  <c r="BG73" i="155"/>
  <c r="BI73" i="155"/>
  <c r="BH73" i="155"/>
  <c r="BF73" i="155"/>
  <c r="BE73" i="155"/>
  <c r="BK73" i="155"/>
  <c r="I81" i="155"/>
  <c r="I82" i="155" s="1"/>
  <c r="I27" i="155" s="1"/>
  <c r="I75" i="155"/>
  <c r="I26" i="155" s="1"/>
  <c r="I40" i="155" s="1"/>
  <c r="Y75" i="155"/>
  <c r="Y26" i="155" s="1"/>
  <c r="Y40" i="155" s="1"/>
  <c r="Y81" i="155"/>
  <c r="Y82" i="155" s="1"/>
  <c r="Y27" i="155" s="1"/>
  <c r="R75" i="155"/>
  <c r="R26" i="155" s="1"/>
  <c r="R40" i="155" s="1"/>
  <c r="R81" i="155"/>
  <c r="R82" i="155" s="1"/>
  <c r="R27" i="155" s="1"/>
  <c r="K75" i="155"/>
  <c r="K26" i="155" s="1"/>
  <c r="K40" i="155" s="1"/>
  <c r="K81" i="155"/>
  <c r="K82" i="155" s="1"/>
  <c r="K27" i="155" s="1"/>
  <c r="H81" i="155"/>
  <c r="H82" i="155" s="1"/>
  <c r="H27" i="155" s="1"/>
  <c r="H75" i="155"/>
  <c r="H26" i="155" s="1"/>
  <c r="H40" i="155" s="1"/>
  <c r="X75" i="155"/>
  <c r="X26" i="155" s="1"/>
  <c r="X40" i="155" s="1"/>
  <c r="X81" i="155"/>
  <c r="X82" i="155" s="1"/>
  <c r="X27" i="155" s="1"/>
  <c r="U81" i="155"/>
  <c r="U82" i="155" s="1"/>
  <c r="U27" i="155" s="1"/>
  <c r="U75" i="155"/>
  <c r="U26" i="155" s="1"/>
  <c r="U40" i="155" s="1"/>
  <c r="N81" i="155"/>
  <c r="N82" i="155" s="1"/>
  <c r="N27" i="155" s="1"/>
  <c r="N75" i="155"/>
  <c r="N26" i="155" s="1"/>
  <c r="N40" i="155" s="1"/>
  <c r="G75" i="155"/>
  <c r="G26" i="155" s="1"/>
  <c r="G40" i="155" s="1"/>
  <c r="G81" i="155"/>
  <c r="G82" i="155" s="1"/>
  <c r="G27" i="155" s="1"/>
  <c r="W81" i="155"/>
  <c r="W82" i="155" s="1"/>
  <c r="W27" i="155" s="1"/>
  <c r="W75" i="155"/>
  <c r="W26" i="155" s="1"/>
  <c r="W40" i="155" s="1"/>
  <c r="T75" i="155"/>
  <c r="T26" i="155" s="1"/>
  <c r="T40" i="155" s="1"/>
  <c r="T81" i="155"/>
  <c r="T82" i="155" s="1"/>
  <c r="T27" i="155" s="1"/>
  <c r="BC34" i="155"/>
  <c r="BN34" i="155" s="1"/>
  <c r="BN98" i="155"/>
  <c r="G22" i="155"/>
  <c r="G55" i="155"/>
  <c r="H19" i="155"/>
  <c r="H21" i="155" s="1"/>
  <c r="G32" i="158"/>
  <c r="F36" i="158"/>
  <c r="BL73" i="157"/>
  <c r="BD73" i="157"/>
  <c r="BE73" i="157"/>
  <c r="BJ73" i="157"/>
  <c r="BI73" i="157"/>
  <c r="T75" i="157"/>
  <c r="T26" i="157" s="1"/>
  <c r="T40" i="157" s="1"/>
  <c r="T81" i="157"/>
  <c r="T82" i="157" s="1"/>
  <c r="T27" i="157" s="1"/>
  <c r="O75" i="157"/>
  <c r="O26" i="157" s="1"/>
  <c r="O40" i="157" s="1"/>
  <c r="O81" i="157"/>
  <c r="O82" i="157" s="1"/>
  <c r="O27" i="157" s="1"/>
  <c r="R75" i="157"/>
  <c r="R26" i="157" s="1"/>
  <c r="R40" i="157" s="1"/>
  <c r="R81" i="157"/>
  <c r="R82" i="157" s="1"/>
  <c r="R27" i="157" s="1"/>
  <c r="I75" i="157"/>
  <c r="I26" i="157" s="1"/>
  <c r="I40" i="157" s="1"/>
  <c r="I81" i="157"/>
  <c r="I82" i="157" s="1"/>
  <c r="I27" i="157" s="1"/>
  <c r="V81" i="157"/>
  <c r="V82" i="157" s="1"/>
  <c r="V27" i="157" s="1"/>
  <c r="V75" i="157"/>
  <c r="V26" i="157" s="1"/>
  <c r="V40" i="157" s="1"/>
  <c r="P75" i="157"/>
  <c r="P26" i="157" s="1"/>
  <c r="P40" i="157" s="1"/>
  <c r="P81" i="157"/>
  <c r="P82" i="157" s="1"/>
  <c r="P27" i="157" s="1"/>
  <c r="G75" i="157"/>
  <c r="G26" i="157" s="1"/>
  <c r="G40" i="157" s="1"/>
  <c r="G81" i="157"/>
  <c r="G82" i="157" s="1"/>
  <c r="G27" i="157" s="1"/>
  <c r="N81" i="157"/>
  <c r="N82" i="157" s="1"/>
  <c r="N27" i="157" s="1"/>
  <c r="N75" i="157"/>
  <c r="N26" i="157" s="1"/>
  <c r="N40" i="157" s="1"/>
  <c r="K81" i="157"/>
  <c r="K82" i="157" s="1"/>
  <c r="K27" i="157" s="1"/>
  <c r="K75" i="157"/>
  <c r="K26" i="157" s="1"/>
  <c r="K40" i="157" s="1"/>
  <c r="S81" i="157"/>
  <c r="S82" i="157" s="1"/>
  <c r="S27" i="157" s="1"/>
  <c r="S75" i="157"/>
  <c r="S26" i="157" s="1"/>
  <c r="S40" i="157" s="1"/>
  <c r="W75" i="157"/>
  <c r="W26" i="157" s="1"/>
  <c r="W40" i="157" s="1"/>
  <c r="W81" i="157"/>
  <c r="W82" i="157" s="1"/>
  <c r="W27" i="157" s="1"/>
  <c r="J81" i="157"/>
  <c r="J82" i="157" s="1"/>
  <c r="J27" i="157" s="1"/>
  <c r="J75" i="157"/>
  <c r="J26" i="157" s="1"/>
  <c r="J40" i="157" s="1"/>
  <c r="G21" i="157"/>
  <c r="G22" i="157" s="1"/>
  <c r="H22" i="158"/>
  <c r="H55" i="158"/>
  <c r="I19" i="158"/>
  <c r="I21" i="158" s="1"/>
  <c r="C81" i="117"/>
  <c r="C82" i="117" s="1"/>
  <c r="C27" i="117" s="1"/>
  <c r="C75" i="117"/>
  <c r="C26" i="117" s="1"/>
  <c r="BO102" i="117"/>
  <c r="D21" i="117"/>
  <c r="D22" i="117" s="1"/>
  <c r="C81" i="120"/>
  <c r="C82" i="120" s="1"/>
  <c r="C27" i="120" s="1"/>
  <c r="C75" i="120"/>
  <c r="C26" i="120" s="1"/>
  <c r="M81" i="120"/>
  <c r="M82" i="120" s="1"/>
  <c r="M27" i="120" s="1"/>
  <c r="M75" i="120"/>
  <c r="M26" i="120" s="1"/>
  <c r="M40" i="120" s="1"/>
  <c r="C81" i="150"/>
  <c r="C82" i="150" s="1"/>
  <c r="C27" i="150" s="1"/>
  <c r="C75" i="150"/>
  <c r="C26" i="150" s="1"/>
  <c r="BO102" i="150"/>
  <c r="D21" i="150"/>
  <c r="BO102" i="120"/>
  <c r="D21" i="120"/>
  <c r="D55" i="120" s="1"/>
  <c r="L81" i="120"/>
  <c r="L82" i="120" s="1"/>
  <c r="L27" i="120" s="1"/>
  <c r="C32" i="146"/>
  <c r="C35" i="146" s="1"/>
  <c r="D32" i="146" s="1"/>
  <c r="B36" i="146"/>
  <c r="C32" i="143"/>
  <c r="C35" i="143" s="1"/>
  <c r="D32" i="143" s="1"/>
  <c r="B36" i="143"/>
  <c r="BN54" i="136"/>
  <c r="B36" i="134"/>
  <c r="C32" i="134"/>
  <c r="C35" i="134" s="1"/>
  <c r="D32" i="134" s="1"/>
  <c r="C32" i="142"/>
  <c r="C35" i="142" s="1"/>
  <c r="D32" i="142" s="1"/>
  <c r="B36" i="142"/>
  <c r="B36" i="131"/>
  <c r="C32" i="131"/>
  <c r="C35" i="131" s="1"/>
  <c r="D32" i="131" s="1"/>
  <c r="B36" i="129"/>
  <c r="C32" i="129"/>
  <c r="C35" i="129" s="1"/>
  <c r="D32" i="129" s="1"/>
  <c r="C32" i="136"/>
  <c r="C35" i="136" s="1"/>
  <c r="D32" i="136" s="1"/>
  <c r="B36" i="136"/>
  <c r="B36" i="145"/>
  <c r="C32" i="145"/>
  <c r="C35" i="145" s="1"/>
  <c r="D32" i="145" s="1"/>
  <c r="B36" i="130"/>
  <c r="C32" i="130"/>
  <c r="C35" i="130" s="1"/>
  <c r="D32" i="130" s="1"/>
  <c r="B36" i="128"/>
  <c r="C32" i="128"/>
  <c r="C35" i="128" s="1"/>
  <c r="D32" i="128" s="1"/>
  <c r="B36" i="137"/>
  <c r="C32" i="137"/>
  <c r="C35" i="137" s="1"/>
  <c r="D32" i="137" s="1"/>
  <c r="B36" i="133"/>
  <c r="C32" i="133"/>
  <c r="C35" i="133" s="1"/>
  <c r="D32" i="133" s="1"/>
  <c r="BN81" i="125"/>
  <c r="N40" i="125"/>
  <c r="BN40" i="125" s="1"/>
  <c r="BN26" i="125"/>
  <c r="BC80" i="143"/>
  <c r="BI80" i="143"/>
  <c r="BE80" i="122"/>
  <c r="BL80" i="122"/>
  <c r="BJ80" i="143"/>
  <c r="O81" i="137"/>
  <c r="O82" i="137" s="1"/>
  <c r="O27" i="137" s="1"/>
  <c r="AA40" i="145"/>
  <c r="BI73" i="143"/>
  <c r="BJ73" i="143"/>
  <c r="BD73" i="143"/>
  <c r="Y40" i="145"/>
  <c r="BF80" i="122"/>
  <c r="BG80" i="122"/>
  <c r="BH80" i="122"/>
  <c r="Y81" i="145"/>
  <c r="Y82" i="145" s="1"/>
  <c r="Y27" i="145" s="1"/>
  <c r="BB80" i="122"/>
  <c r="BK80" i="122"/>
  <c r="BD80" i="143"/>
  <c r="BL80" i="143"/>
  <c r="BG80" i="143"/>
  <c r="BC80" i="122"/>
  <c r="BE80" i="143"/>
  <c r="BD80" i="122"/>
  <c r="BF80" i="143"/>
  <c r="BK80" i="143"/>
  <c r="BI80" i="122"/>
  <c r="BB80" i="143"/>
  <c r="L40" i="117"/>
  <c r="BC73" i="143"/>
  <c r="BF73" i="143"/>
  <c r="BB73" i="143"/>
  <c r="BL73" i="143"/>
  <c r="BG73" i="143"/>
  <c r="BH73" i="143"/>
  <c r="BK73" i="143"/>
  <c r="BJ80" i="128"/>
  <c r="Z81" i="137"/>
  <c r="Z82" i="137" s="1"/>
  <c r="Z27" i="137" s="1"/>
  <c r="AA81" i="145"/>
  <c r="AA82" i="145" s="1"/>
  <c r="AA27" i="145" s="1"/>
  <c r="L40" i="145"/>
  <c r="Y81" i="137"/>
  <c r="Y82" i="137" s="1"/>
  <c r="Y27" i="137" s="1"/>
  <c r="BN114" i="143"/>
  <c r="T75" i="145"/>
  <c r="T26" i="145" s="1"/>
  <c r="T40" i="145" s="1"/>
  <c r="AR40" i="145"/>
  <c r="AD75" i="145"/>
  <c r="AD26" i="145" s="1"/>
  <c r="AD40" i="145" s="1"/>
  <c r="G81" i="137"/>
  <c r="G82" i="137" s="1"/>
  <c r="G27" i="137" s="1"/>
  <c r="U75" i="145"/>
  <c r="U26" i="145" s="1"/>
  <c r="U40" i="145" s="1"/>
  <c r="K81" i="137"/>
  <c r="K82" i="137" s="1"/>
  <c r="K27" i="137" s="1"/>
  <c r="BN98" i="143"/>
  <c r="AW40" i="145"/>
  <c r="J40" i="143"/>
  <c r="BK73" i="137"/>
  <c r="V75" i="137"/>
  <c r="V26" i="137" s="1"/>
  <c r="V40" i="137" s="1"/>
  <c r="AA75" i="137"/>
  <c r="AA26" i="137" s="1"/>
  <c r="AA40" i="137" s="1"/>
  <c r="BK80" i="145"/>
  <c r="Q81" i="137"/>
  <c r="Q82" i="137" s="1"/>
  <c r="Q27" i="137" s="1"/>
  <c r="Q40" i="145"/>
  <c r="J81" i="137"/>
  <c r="J82" i="137" s="1"/>
  <c r="J27" i="137" s="1"/>
  <c r="BL80" i="126"/>
  <c r="BJ80" i="137"/>
  <c r="AV40" i="145"/>
  <c r="BG80" i="137"/>
  <c r="M81" i="145"/>
  <c r="M82" i="145" s="1"/>
  <c r="M27" i="145" s="1"/>
  <c r="P81" i="145"/>
  <c r="P82" i="145" s="1"/>
  <c r="P27" i="145" s="1"/>
  <c r="H81" i="137"/>
  <c r="H82" i="137" s="1"/>
  <c r="H27" i="137" s="1"/>
  <c r="BB54" i="145"/>
  <c r="BG73" i="128"/>
  <c r="O54" i="145"/>
  <c r="Q81" i="145"/>
  <c r="Q82" i="145" s="1"/>
  <c r="Q27" i="145" s="1"/>
  <c r="U75" i="137"/>
  <c r="U26" i="137" s="1"/>
  <c r="U40" i="137" s="1"/>
  <c r="R81" i="137"/>
  <c r="R82" i="137" s="1"/>
  <c r="R27" i="137" s="1"/>
  <c r="P40" i="145"/>
  <c r="N75" i="145"/>
  <c r="N26" i="145" s="1"/>
  <c r="N40" i="145" s="1"/>
  <c r="Q54" i="145"/>
  <c r="BK80" i="128"/>
  <c r="BI73" i="128"/>
  <c r="I75" i="137"/>
  <c r="I26" i="137" s="1"/>
  <c r="I40" i="137" s="1"/>
  <c r="S81" i="137"/>
  <c r="S82" i="137" s="1"/>
  <c r="S27" i="137" s="1"/>
  <c r="N81" i="137"/>
  <c r="N82" i="137" s="1"/>
  <c r="N27" i="137" s="1"/>
  <c r="N75" i="137"/>
  <c r="N26" i="137" s="1"/>
  <c r="N40" i="137" s="1"/>
  <c r="AS40" i="145"/>
  <c r="AB40" i="145"/>
  <c r="BL80" i="146"/>
  <c r="AD73" i="117"/>
  <c r="V75" i="145"/>
  <c r="V26" i="145" s="1"/>
  <c r="V40" i="145" s="1"/>
  <c r="Z75" i="145"/>
  <c r="Z26" i="145" s="1"/>
  <c r="Z40" i="145" s="1"/>
  <c r="L81" i="137"/>
  <c r="L82" i="137" s="1"/>
  <c r="L27" i="137" s="1"/>
  <c r="L75" i="137"/>
  <c r="L26" i="137" s="1"/>
  <c r="L40" i="137" s="1"/>
  <c r="AB81" i="145"/>
  <c r="AB82" i="145" s="1"/>
  <c r="AB27" i="145" s="1"/>
  <c r="M40" i="145"/>
  <c r="M75" i="137"/>
  <c r="M26" i="137" s="1"/>
  <c r="M40" i="137" s="1"/>
  <c r="P81" i="137"/>
  <c r="P82" i="137" s="1"/>
  <c r="P27" i="137" s="1"/>
  <c r="P75" i="137"/>
  <c r="P26" i="137" s="1"/>
  <c r="P40" i="137" s="1"/>
  <c r="BJ80" i="146"/>
  <c r="T81" i="137"/>
  <c r="T82" i="137" s="1"/>
  <c r="T27" i="137" s="1"/>
  <c r="F30" i="149"/>
  <c r="D15" i="145"/>
  <c r="E11" i="145" s="1"/>
  <c r="BL80" i="137"/>
  <c r="AX40" i="145"/>
  <c r="W75" i="137"/>
  <c r="W26" i="137" s="1"/>
  <c r="W40" i="137" s="1"/>
  <c r="BF80" i="137"/>
  <c r="X81" i="137"/>
  <c r="X82" i="137" s="1"/>
  <c r="X27" i="137" s="1"/>
  <c r="S80" i="117"/>
  <c r="AU40" i="145"/>
  <c r="BB80" i="145"/>
  <c r="BH80" i="137"/>
  <c r="AY40" i="145"/>
  <c r="R54" i="145"/>
  <c r="BE80" i="137"/>
  <c r="BD80" i="137"/>
  <c r="D15" i="139"/>
  <c r="E11" i="139" s="1"/>
  <c r="L81" i="145"/>
  <c r="L82" i="145" s="1"/>
  <c r="L27" i="145" s="1"/>
  <c r="BJ80" i="145"/>
  <c r="BG80" i="145"/>
  <c r="BN74" i="145"/>
  <c r="BI80" i="137"/>
  <c r="BN74" i="137"/>
  <c r="BE80" i="126"/>
  <c r="E25" i="125"/>
  <c r="D29" i="125"/>
  <c r="BC73" i="130"/>
  <c r="BI80" i="145"/>
  <c r="BE80" i="145"/>
  <c r="AH40" i="145"/>
  <c r="BD80" i="126"/>
  <c r="BF80" i="145"/>
  <c r="BL80" i="145"/>
  <c r="W75" i="145"/>
  <c r="W26" i="145" s="1"/>
  <c r="W40" i="145" s="1"/>
  <c r="BB80" i="128"/>
  <c r="AZ40" i="145"/>
  <c r="BN98" i="137"/>
  <c r="X75" i="145"/>
  <c r="X26" i="145" s="1"/>
  <c r="X40" i="145" s="1"/>
  <c r="X81" i="145"/>
  <c r="X82" i="145" s="1"/>
  <c r="X27" i="145" s="1"/>
  <c r="R81" i="145"/>
  <c r="R82" i="145" s="1"/>
  <c r="R27" i="145" s="1"/>
  <c r="R75" i="145"/>
  <c r="R26" i="145" s="1"/>
  <c r="R40" i="145" s="1"/>
  <c r="S81" i="145"/>
  <c r="S82" i="145" s="1"/>
  <c r="S27" i="145" s="1"/>
  <c r="S75" i="145"/>
  <c r="S26" i="145" s="1"/>
  <c r="S40" i="145" s="1"/>
  <c r="BN54" i="143"/>
  <c r="BI73" i="146"/>
  <c r="AI80" i="150"/>
  <c r="AO40" i="145"/>
  <c r="AE75" i="145"/>
  <c r="AE26" i="145" s="1"/>
  <c r="AE40" i="145" s="1"/>
  <c r="O81" i="145"/>
  <c r="O82" i="145" s="1"/>
  <c r="O27" i="145" s="1"/>
  <c r="O75" i="145"/>
  <c r="O26" i="145" s="1"/>
  <c r="O40" i="145" s="1"/>
  <c r="AM80" i="117"/>
  <c r="F16" i="128"/>
  <c r="BN34" i="146"/>
  <c r="M40" i="150"/>
  <c r="AC81" i="145"/>
  <c r="AC82" i="145" s="1"/>
  <c r="AC27" i="145" s="1"/>
  <c r="AC75" i="145"/>
  <c r="AC26" i="145" s="1"/>
  <c r="AC40" i="145" s="1"/>
  <c r="BJ73" i="137"/>
  <c r="BL73" i="145"/>
  <c r="BC73" i="128"/>
  <c r="BF73" i="128"/>
  <c r="BD73" i="128"/>
  <c r="BD73" i="145"/>
  <c r="BK80" i="125"/>
  <c r="BI80" i="142"/>
  <c r="BE80" i="142"/>
  <c r="BJ80" i="142"/>
  <c r="BB80" i="142"/>
  <c r="BJ73" i="128"/>
  <c r="AM73" i="150"/>
  <c r="BE73" i="128"/>
  <c r="BC73" i="145"/>
  <c r="BK80" i="117"/>
  <c r="BE80" i="117"/>
  <c r="BI80" i="117"/>
  <c r="BH73" i="137"/>
  <c r="BD80" i="146"/>
  <c r="H75" i="122"/>
  <c r="H26" i="122" s="1"/>
  <c r="H81" i="122"/>
  <c r="H82" i="122" s="1"/>
  <c r="H27" i="122" s="1"/>
  <c r="O75" i="122"/>
  <c r="O26" i="122" s="1"/>
  <c r="O81" i="122"/>
  <c r="O82" i="122" s="1"/>
  <c r="O27" i="122" s="1"/>
  <c r="N54" i="125"/>
  <c r="BN54" i="125" s="1"/>
  <c r="BN33" i="125"/>
  <c r="N73" i="117"/>
  <c r="E81" i="122"/>
  <c r="E75" i="122"/>
  <c r="E26" i="122" s="1"/>
  <c r="BN74" i="122"/>
  <c r="BN26" i="129"/>
  <c r="D40" i="129"/>
  <c r="BN114" i="146"/>
  <c r="BH80" i="146"/>
  <c r="BI73" i="126"/>
  <c r="AL73" i="117"/>
  <c r="U73" i="117"/>
  <c r="T75" i="122"/>
  <c r="T26" i="122" s="1"/>
  <c r="T81" i="122"/>
  <c r="T82" i="122" s="1"/>
  <c r="T27" i="122" s="1"/>
  <c r="G81" i="122"/>
  <c r="G82" i="122" s="1"/>
  <c r="G27" i="122" s="1"/>
  <c r="G75" i="122"/>
  <c r="G26" i="122" s="1"/>
  <c r="W81" i="122"/>
  <c r="W82" i="122" s="1"/>
  <c r="W27" i="122" s="1"/>
  <c r="W75" i="122"/>
  <c r="W26" i="122" s="1"/>
  <c r="U81" i="122"/>
  <c r="U82" i="122" s="1"/>
  <c r="U27" i="122" s="1"/>
  <c r="U75" i="122"/>
  <c r="U26" i="122" s="1"/>
  <c r="P81" i="122"/>
  <c r="P82" i="122" s="1"/>
  <c r="P27" i="122" s="1"/>
  <c r="P75" i="122"/>
  <c r="P26" i="122" s="1"/>
  <c r="BI73" i="137"/>
  <c r="BD73" i="137"/>
  <c r="BE73" i="137"/>
  <c r="BF73" i="137"/>
  <c r="BL73" i="137"/>
  <c r="BN81" i="129"/>
  <c r="D82" i="129"/>
  <c r="D27" i="129" s="1"/>
  <c r="BF80" i="131"/>
  <c r="X81" i="122"/>
  <c r="X82" i="122" s="1"/>
  <c r="X27" i="122" s="1"/>
  <c r="X75" i="122"/>
  <c r="X26" i="122" s="1"/>
  <c r="M81" i="122"/>
  <c r="M82" i="122" s="1"/>
  <c r="M27" i="122" s="1"/>
  <c r="M75" i="122"/>
  <c r="M26" i="122" s="1"/>
  <c r="L81" i="122"/>
  <c r="L82" i="122" s="1"/>
  <c r="L27" i="122" s="1"/>
  <c r="L75" i="122"/>
  <c r="L26" i="122" s="1"/>
  <c r="Y81" i="122"/>
  <c r="Y82" i="122" s="1"/>
  <c r="Y27" i="122" s="1"/>
  <c r="Y75" i="122"/>
  <c r="Y26" i="122" s="1"/>
  <c r="BI80" i="146"/>
  <c r="BE73" i="126"/>
  <c r="BF73" i="142"/>
  <c r="BD80" i="131"/>
  <c r="K81" i="122"/>
  <c r="K82" i="122" s="1"/>
  <c r="K27" i="122" s="1"/>
  <c r="K75" i="122"/>
  <c r="K26" i="122" s="1"/>
  <c r="Q75" i="122"/>
  <c r="Q26" i="122" s="1"/>
  <c r="Q81" i="122"/>
  <c r="Q82" i="122" s="1"/>
  <c r="Q27" i="122" s="1"/>
  <c r="N75" i="122"/>
  <c r="N26" i="122" s="1"/>
  <c r="N81" i="122"/>
  <c r="N82" i="122" s="1"/>
  <c r="N27" i="122" s="1"/>
  <c r="BE80" i="146"/>
  <c r="BK80" i="146"/>
  <c r="BC80" i="142"/>
  <c r="BL80" i="142"/>
  <c r="BH80" i="142"/>
  <c r="AG73" i="150"/>
  <c r="BD80" i="128"/>
  <c r="BN54" i="137"/>
  <c r="AH80" i="117"/>
  <c r="R80" i="117"/>
  <c r="BG80" i="128"/>
  <c r="S81" i="122"/>
  <c r="S82" i="122" s="1"/>
  <c r="S27" i="122" s="1"/>
  <c r="S75" i="122"/>
  <c r="S26" i="122" s="1"/>
  <c r="V81" i="122"/>
  <c r="V82" i="122" s="1"/>
  <c r="V27" i="122" s="1"/>
  <c r="V75" i="122"/>
  <c r="V26" i="122" s="1"/>
  <c r="J81" i="122"/>
  <c r="J82" i="122" s="1"/>
  <c r="J27" i="122" s="1"/>
  <c r="J75" i="122"/>
  <c r="J26" i="122" s="1"/>
  <c r="F81" i="122"/>
  <c r="F82" i="122" s="1"/>
  <c r="F27" i="122" s="1"/>
  <c r="F75" i="122"/>
  <c r="F26" i="122" s="1"/>
  <c r="R81" i="122"/>
  <c r="R82" i="122" s="1"/>
  <c r="R27" i="122" s="1"/>
  <c r="R75" i="122"/>
  <c r="R26" i="122" s="1"/>
  <c r="I75" i="122"/>
  <c r="I26" i="122" s="1"/>
  <c r="I81" i="122"/>
  <c r="I82" i="122" s="1"/>
  <c r="I27" i="122" s="1"/>
  <c r="BK34" i="125"/>
  <c r="BN34" i="125" s="1"/>
  <c r="BN98" i="125"/>
  <c r="F16" i="119"/>
  <c r="BG80" i="146"/>
  <c r="BG80" i="142"/>
  <c r="BF80" i="142"/>
  <c r="AO73" i="150"/>
  <c r="BK73" i="140"/>
  <c r="BA73" i="130"/>
  <c r="BG73" i="130"/>
  <c r="BD73" i="142"/>
  <c r="O73" i="150"/>
  <c r="U73" i="150"/>
  <c r="BJ73" i="145"/>
  <c r="T80" i="117"/>
  <c r="AF80" i="117"/>
  <c r="M80" i="117"/>
  <c r="O80" i="117"/>
  <c r="Q80" i="117"/>
  <c r="AY80" i="117"/>
  <c r="BG73" i="145"/>
  <c r="BI73" i="150"/>
  <c r="AI73" i="150"/>
  <c r="BJ73" i="126"/>
  <c r="AE73" i="150"/>
  <c r="AK73" i="150"/>
  <c r="BG73" i="150"/>
  <c r="Q73" i="150"/>
  <c r="BH73" i="150"/>
  <c r="R73" i="150"/>
  <c r="BL73" i="140"/>
  <c r="AD73" i="150"/>
  <c r="T73" i="150"/>
  <c r="BK73" i="117"/>
  <c r="P73" i="117"/>
  <c r="AA73" i="117"/>
  <c r="C16" i="117"/>
  <c r="AP73" i="150"/>
  <c r="P73" i="150"/>
  <c r="BJ73" i="140"/>
  <c r="BB80" i="126"/>
  <c r="BJ73" i="117"/>
  <c r="AB80" i="117"/>
  <c r="W80" i="117"/>
  <c r="P80" i="117"/>
  <c r="BA80" i="117"/>
  <c r="AN80" i="117"/>
  <c r="N80" i="117"/>
  <c r="BD80" i="117"/>
  <c r="BE73" i="145"/>
  <c r="BH73" i="145"/>
  <c r="BJ80" i="140"/>
  <c r="BD73" i="150"/>
  <c r="BF73" i="150"/>
  <c r="AF73" i="150"/>
  <c r="AE80" i="150"/>
  <c r="BK73" i="142"/>
  <c r="BJ73" i="142"/>
  <c r="BL73" i="139"/>
  <c r="BC73" i="139"/>
  <c r="BL73" i="117"/>
  <c r="AJ73" i="117"/>
  <c r="O73" i="117"/>
  <c r="AL73" i="150"/>
  <c r="AX80" i="117"/>
  <c r="X80" i="117"/>
  <c r="AK80" i="117"/>
  <c r="BG80" i="117"/>
  <c r="AJ80" i="117"/>
  <c r="BJ80" i="117"/>
  <c r="AZ80" i="117"/>
  <c r="AI80" i="117"/>
  <c r="BB73" i="145"/>
  <c r="BI80" i="131"/>
  <c r="BC73" i="126"/>
  <c r="M40" i="117"/>
  <c r="BJ73" i="146"/>
  <c r="BF73" i="146"/>
  <c r="S81" i="146"/>
  <c r="S82" i="146" s="1"/>
  <c r="S27" i="146" s="1"/>
  <c r="S75" i="146"/>
  <c r="S26" i="146" s="1"/>
  <c r="S40" i="146" s="1"/>
  <c r="L75" i="146"/>
  <c r="L26" i="146" s="1"/>
  <c r="L40" i="146" s="1"/>
  <c r="L81" i="146"/>
  <c r="L82" i="146" s="1"/>
  <c r="L27" i="146" s="1"/>
  <c r="Y81" i="146"/>
  <c r="Y82" i="146" s="1"/>
  <c r="Y27" i="146" s="1"/>
  <c r="Y75" i="146"/>
  <c r="Y26" i="146" s="1"/>
  <c r="Y40" i="146" s="1"/>
  <c r="BF80" i="139"/>
  <c r="H54" i="150"/>
  <c r="E15" i="131"/>
  <c r="F11" i="131" s="1"/>
  <c r="R75" i="128"/>
  <c r="R26" i="128" s="1"/>
  <c r="R40" i="128" s="1"/>
  <c r="R81" i="128"/>
  <c r="R82" i="128" s="1"/>
  <c r="R27" i="128" s="1"/>
  <c r="I75" i="128"/>
  <c r="I26" i="128" s="1"/>
  <c r="I40" i="128" s="1"/>
  <c r="I81" i="128"/>
  <c r="I82" i="128" s="1"/>
  <c r="I27" i="128" s="1"/>
  <c r="N40" i="129"/>
  <c r="S81" i="130"/>
  <c r="S82" i="130" s="1"/>
  <c r="S27" i="130" s="1"/>
  <c r="S75" i="130"/>
  <c r="S26" i="130" s="1"/>
  <c r="S40" i="130" s="1"/>
  <c r="I75" i="142"/>
  <c r="I26" i="142" s="1"/>
  <c r="I40" i="142" s="1"/>
  <c r="I81" i="142"/>
  <c r="I82" i="142" s="1"/>
  <c r="I27" i="142" s="1"/>
  <c r="N75" i="142"/>
  <c r="N26" i="142" s="1"/>
  <c r="N40" i="142" s="1"/>
  <c r="N81" i="142"/>
  <c r="N82" i="142" s="1"/>
  <c r="N27" i="142" s="1"/>
  <c r="E75" i="142"/>
  <c r="E26" i="142" s="1"/>
  <c r="E81" i="142"/>
  <c r="BN74" i="142"/>
  <c r="K75" i="142"/>
  <c r="K26" i="142" s="1"/>
  <c r="K40" i="142" s="1"/>
  <c r="K81" i="142"/>
  <c r="K82" i="142" s="1"/>
  <c r="K27" i="142" s="1"/>
  <c r="H81" i="142"/>
  <c r="H82" i="142" s="1"/>
  <c r="H27" i="142" s="1"/>
  <c r="H75" i="142"/>
  <c r="H26" i="142" s="1"/>
  <c r="H40" i="142" s="1"/>
  <c r="X81" i="142"/>
  <c r="X82" i="142" s="1"/>
  <c r="X27" i="142" s="1"/>
  <c r="X75" i="142"/>
  <c r="X26" i="142" s="1"/>
  <c r="X40" i="142" s="1"/>
  <c r="N75" i="139"/>
  <c r="N26" i="139" s="1"/>
  <c r="N40" i="139" s="1"/>
  <c r="N81" i="139"/>
  <c r="N82" i="139" s="1"/>
  <c r="N27" i="139" s="1"/>
  <c r="J81" i="139"/>
  <c r="J82" i="139" s="1"/>
  <c r="J27" i="139" s="1"/>
  <c r="J75" i="139"/>
  <c r="J26" i="139" s="1"/>
  <c r="J40" i="139" s="1"/>
  <c r="S75" i="139"/>
  <c r="S26" i="139" s="1"/>
  <c r="S40" i="139" s="1"/>
  <c r="S81" i="139"/>
  <c r="S82" i="139" s="1"/>
  <c r="S27" i="139" s="1"/>
  <c r="BL80" i="129"/>
  <c r="P80" i="150"/>
  <c r="S80" i="150"/>
  <c r="AX80" i="150"/>
  <c r="AA80" i="150"/>
  <c r="O80" i="150"/>
  <c r="BC80" i="150"/>
  <c r="BN114" i="139"/>
  <c r="D82" i="134"/>
  <c r="D27" i="134" s="1"/>
  <c r="BN81" i="134"/>
  <c r="BL80" i="130"/>
  <c r="BI80" i="130"/>
  <c r="BG80" i="130"/>
  <c r="BB80" i="130"/>
  <c r="BK80" i="130"/>
  <c r="BA80" i="130"/>
  <c r="BD80" i="130"/>
  <c r="BH80" i="130"/>
  <c r="BF80" i="130"/>
  <c r="BJ80" i="130"/>
  <c r="BE80" i="130"/>
  <c r="BN114" i="131"/>
  <c r="BK73" i="131"/>
  <c r="BE73" i="131"/>
  <c r="H81" i="131"/>
  <c r="H82" i="131" s="1"/>
  <c r="H27" i="131" s="1"/>
  <c r="H75" i="131"/>
  <c r="H26" i="131" s="1"/>
  <c r="H40" i="131" s="1"/>
  <c r="R75" i="131"/>
  <c r="R26" i="131" s="1"/>
  <c r="R40" i="131" s="1"/>
  <c r="R81" i="131"/>
  <c r="R82" i="131" s="1"/>
  <c r="R27" i="131" s="1"/>
  <c r="AA81" i="131"/>
  <c r="AA82" i="131" s="1"/>
  <c r="AA27" i="131" s="1"/>
  <c r="AA75" i="131"/>
  <c r="AA26" i="131" s="1"/>
  <c r="AA40" i="131" s="1"/>
  <c r="AC81" i="140"/>
  <c r="AC82" i="140" s="1"/>
  <c r="AC27" i="140" s="1"/>
  <c r="AC75" i="140"/>
  <c r="AC26" i="140" s="1"/>
  <c r="AC40" i="140" s="1"/>
  <c r="AF81" i="140"/>
  <c r="AF82" i="140" s="1"/>
  <c r="AF27" i="140" s="1"/>
  <c r="AF75" i="140"/>
  <c r="AF26" i="140" s="1"/>
  <c r="AF40" i="140" s="1"/>
  <c r="R75" i="140"/>
  <c r="R26" i="140" s="1"/>
  <c r="R40" i="140" s="1"/>
  <c r="R81" i="140"/>
  <c r="R82" i="140" s="1"/>
  <c r="R27" i="140" s="1"/>
  <c r="AE75" i="140"/>
  <c r="AE26" i="140" s="1"/>
  <c r="AE40" i="140" s="1"/>
  <c r="AE81" i="140"/>
  <c r="AE82" i="140" s="1"/>
  <c r="AE27" i="140" s="1"/>
  <c r="E16" i="136"/>
  <c r="BN54" i="146"/>
  <c r="BK73" i="146"/>
  <c r="BN33" i="130"/>
  <c r="D54" i="130"/>
  <c r="BN54" i="130" s="1"/>
  <c r="R75" i="146"/>
  <c r="R26" i="146" s="1"/>
  <c r="R40" i="146" s="1"/>
  <c r="R81" i="146"/>
  <c r="R82" i="146" s="1"/>
  <c r="R27" i="146" s="1"/>
  <c r="P75" i="146"/>
  <c r="P26" i="146" s="1"/>
  <c r="P40" i="146" s="1"/>
  <c r="P81" i="146"/>
  <c r="P82" i="146" s="1"/>
  <c r="P27" i="146" s="1"/>
  <c r="BL80" i="139"/>
  <c r="F54" i="117"/>
  <c r="BB34" i="145"/>
  <c r="BN34" i="145" s="1"/>
  <c r="BN98" i="145"/>
  <c r="G81" i="128"/>
  <c r="G82" i="128" s="1"/>
  <c r="G27" i="128" s="1"/>
  <c r="G75" i="128"/>
  <c r="G26" i="128" s="1"/>
  <c r="G40" i="128" s="1"/>
  <c r="O81" i="130"/>
  <c r="O82" i="130" s="1"/>
  <c r="O27" i="130" s="1"/>
  <c r="O75" i="130"/>
  <c r="O26" i="130" s="1"/>
  <c r="O40" i="130" s="1"/>
  <c r="U81" i="130"/>
  <c r="U82" i="130" s="1"/>
  <c r="U27" i="130" s="1"/>
  <c r="U75" i="130"/>
  <c r="U26" i="130" s="1"/>
  <c r="U40" i="130" s="1"/>
  <c r="F81" i="150"/>
  <c r="F82" i="150" s="1"/>
  <c r="F27" i="150" s="1"/>
  <c r="F75" i="150"/>
  <c r="F26" i="150" s="1"/>
  <c r="F40" i="150" s="1"/>
  <c r="Y81" i="142"/>
  <c r="Y82" i="142" s="1"/>
  <c r="Y27" i="142" s="1"/>
  <c r="Y75" i="142"/>
  <c r="Y26" i="142" s="1"/>
  <c r="Y40" i="142" s="1"/>
  <c r="L81" i="142"/>
  <c r="L82" i="142" s="1"/>
  <c r="L27" i="142" s="1"/>
  <c r="L75" i="142"/>
  <c r="L26" i="142" s="1"/>
  <c r="L40" i="142" s="1"/>
  <c r="V75" i="139"/>
  <c r="V26" i="139" s="1"/>
  <c r="V40" i="139" s="1"/>
  <c r="V81" i="139"/>
  <c r="V82" i="139" s="1"/>
  <c r="V27" i="139" s="1"/>
  <c r="R75" i="139"/>
  <c r="R26" i="139" s="1"/>
  <c r="R40" i="139" s="1"/>
  <c r="R81" i="139"/>
  <c r="R82" i="139" s="1"/>
  <c r="R27" i="139" s="1"/>
  <c r="G75" i="139"/>
  <c r="G26" i="139" s="1"/>
  <c r="G40" i="139" s="1"/>
  <c r="G81" i="139"/>
  <c r="G82" i="139" s="1"/>
  <c r="G27" i="139" s="1"/>
  <c r="T81" i="139"/>
  <c r="T82" i="139" s="1"/>
  <c r="T27" i="139" s="1"/>
  <c r="T75" i="139"/>
  <c r="T26" i="139" s="1"/>
  <c r="T40" i="139" s="1"/>
  <c r="AH73" i="117"/>
  <c r="AQ73" i="117"/>
  <c r="AF73" i="117"/>
  <c r="Q73" i="117"/>
  <c r="BA73" i="117"/>
  <c r="X73" i="117"/>
  <c r="Z73" i="117"/>
  <c r="AU73" i="117"/>
  <c r="AC73" i="117"/>
  <c r="J54" i="117"/>
  <c r="D15" i="117"/>
  <c r="E11" i="117" s="1"/>
  <c r="BL80" i="150"/>
  <c r="X80" i="150"/>
  <c r="BA80" i="150"/>
  <c r="AO80" i="150"/>
  <c r="AK80" i="150"/>
  <c r="D40" i="134"/>
  <c r="BN40" i="134" s="1"/>
  <c r="BN26" i="134"/>
  <c r="BH80" i="131"/>
  <c r="BJ73" i="130"/>
  <c r="BH73" i="130"/>
  <c r="BD73" i="130"/>
  <c r="BL73" i="130"/>
  <c r="BK73" i="130"/>
  <c r="BI73" i="130"/>
  <c r="BF73" i="130"/>
  <c r="H75" i="126"/>
  <c r="H26" i="126" s="1"/>
  <c r="H40" i="126" s="1"/>
  <c r="H81" i="126"/>
  <c r="H82" i="126" s="1"/>
  <c r="H27" i="126" s="1"/>
  <c r="N75" i="126"/>
  <c r="N26" i="126" s="1"/>
  <c r="N40" i="126" s="1"/>
  <c r="N81" i="126"/>
  <c r="N82" i="126" s="1"/>
  <c r="N27" i="126" s="1"/>
  <c r="O75" i="126"/>
  <c r="O26" i="126" s="1"/>
  <c r="O40" i="126" s="1"/>
  <c r="O81" i="126"/>
  <c r="O82" i="126" s="1"/>
  <c r="O27" i="126" s="1"/>
  <c r="BG73" i="131"/>
  <c r="P81" i="131"/>
  <c r="P82" i="131" s="1"/>
  <c r="P27" i="131" s="1"/>
  <c r="P75" i="131"/>
  <c r="P26" i="131" s="1"/>
  <c r="P40" i="131" s="1"/>
  <c r="V75" i="131"/>
  <c r="V26" i="131" s="1"/>
  <c r="V40" i="131" s="1"/>
  <c r="V81" i="131"/>
  <c r="V82" i="131" s="1"/>
  <c r="V27" i="131" s="1"/>
  <c r="Q81" i="140"/>
  <c r="Q82" i="140" s="1"/>
  <c r="Q27" i="140" s="1"/>
  <c r="Q75" i="140"/>
  <c r="Q26" i="140" s="1"/>
  <c r="Q40" i="140" s="1"/>
  <c r="BK34" i="129"/>
  <c r="BN34" i="129" s="1"/>
  <c r="BN98" i="129"/>
  <c r="F16" i="122"/>
  <c r="E16" i="134"/>
  <c r="E16" i="146"/>
  <c r="BL73" i="146"/>
  <c r="BC80" i="130"/>
  <c r="BA34" i="130"/>
  <c r="BN34" i="130" s="1"/>
  <c r="BN98" i="130"/>
  <c r="I54" i="150"/>
  <c r="E54" i="150"/>
  <c r="Z81" i="146"/>
  <c r="Z82" i="146" s="1"/>
  <c r="Z27" i="146" s="1"/>
  <c r="Z75" i="146"/>
  <c r="Z26" i="146" s="1"/>
  <c r="Z40" i="146" s="1"/>
  <c r="N75" i="146"/>
  <c r="N26" i="146" s="1"/>
  <c r="N40" i="146" s="1"/>
  <c r="N81" i="146"/>
  <c r="N82" i="146" s="1"/>
  <c r="N27" i="146" s="1"/>
  <c r="W81" i="146"/>
  <c r="W82" i="146" s="1"/>
  <c r="W27" i="146" s="1"/>
  <c r="W75" i="146"/>
  <c r="W26" i="146" s="1"/>
  <c r="W40" i="146" s="1"/>
  <c r="T81" i="146"/>
  <c r="T82" i="146" s="1"/>
  <c r="T27" i="146" s="1"/>
  <c r="T75" i="146"/>
  <c r="T26" i="146" s="1"/>
  <c r="T40" i="146" s="1"/>
  <c r="Q75" i="146"/>
  <c r="Q26" i="146" s="1"/>
  <c r="Q40" i="146" s="1"/>
  <c r="Q81" i="146"/>
  <c r="Q82" i="146" s="1"/>
  <c r="Q27" i="146" s="1"/>
  <c r="BD80" i="139"/>
  <c r="BB80" i="139"/>
  <c r="BC80" i="139"/>
  <c r="AS80" i="150"/>
  <c r="AC73" i="150"/>
  <c r="X73" i="150"/>
  <c r="AX73" i="150"/>
  <c r="BK80" i="150"/>
  <c r="BO87" i="150"/>
  <c r="BN114" i="150"/>
  <c r="AT73" i="150"/>
  <c r="AS73" i="150"/>
  <c r="AA73" i="150"/>
  <c r="AN73" i="150"/>
  <c r="BA73" i="150"/>
  <c r="S73" i="150"/>
  <c r="AV73" i="150"/>
  <c r="AU73" i="150"/>
  <c r="AR73" i="150"/>
  <c r="BE73" i="150"/>
  <c r="W73" i="150"/>
  <c r="AJ73" i="150"/>
  <c r="AW73" i="150"/>
  <c r="E54" i="145"/>
  <c r="BN33" i="145"/>
  <c r="L40" i="150"/>
  <c r="E81" i="128"/>
  <c r="E82" i="128" s="1"/>
  <c r="E27" i="128" s="1"/>
  <c r="E75" i="128"/>
  <c r="E26" i="128" s="1"/>
  <c r="E40" i="128" s="1"/>
  <c r="Q81" i="128"/>
  <c r="Q82" i="128" s="1"/>
  <c r="Q27" i="128" s="1"/>
  <c r="Q75" i="128"/>
  <c r="Q26" i="128" s="1"/>
  <c r="Q40" i="128" s="1"/>
  <c r="W75" i="128"/>
  <c r="W26" i="128" s="1"/>
  <c r="W40" i="128" s="1"/>
  <c r="W81" i="128"/>
  <c r="W82" i="128" s="1"/>
  <c r="W27" i="128" s="1"/>
  <c r="V81" i="128"/>
  <c r="V82" i="128" s="1"/>
  <c r="V27" i="128" s="1"/>
  <c r="V75" i="128"/>
  <c r="V26" i="128" s="1"/>
  <c r="V40" i="128" s="1"/>
  <c r="T81" i="128"/>
  <c r="T82" i="128" s="1"/>
  <c r="T27" i="128" s="1"/>
  <c r="T75" i="128"/>
  <c r="T26" i="128" s="1"/>
  <c r="T40" i="128" s="1"/>
  <c r="D16" i="143"/>
  <c r="H81" i="130"/>
  <c r="H82" i="130" s="1"/>
  <c r="H27" i="130" s="1"/>
  <c r="H75" i="130"/>
  <c r="H26" i="130" s="1"/>
  <c r="H40" i="130" s="1"/>
  <c r="K81" i="130"/>
  <c r="K82" i="130" s="1"/>
  <c r="K27" i="130" s="1"/>
  <c r="K75" i="130"/>
  <c r="K26" i="130" s="1"/>
  <c r="K40" i="130" s="1"/>
  <c r="L81" i="130"/>
  <c r="L82" i="130" s="1"/>
  <c r="L27" i="130" s="1"/>
  <c r="L75" i="130"/>
  <c r="L26" i="130" s="1"/>
  <c r="L40" i="130" s="1"/>
  <c r="BB73" i="130"/>
  <c r="W81" i="130"/>
  <c r="W82" i="130" s="1"/>
  <c r="W27" i="130" s="1"/>
  <c r="W75" i="130"/>
  <c r="W26" i="130" s="1"/>
  <c r="W40" i="130" s="1"/>
  <c r="G81" i="130"/>
  <c r="G82" i="130" s="1"/>
  <c r="G27" i="130" s="1"/>
  <c r="G75" i="130"/>
  <c r="G26" i="130" s="1"/>
  <c r="G40" i="130" s="1"/>
  <c r="Q75" i="130"/>
  <c r="Q26" i="130" s="1"/>
  <c r="Q40" i="130" s="1"/>
  <c r="Q81" i="130"/>
  <c r="Q82" i="130" s="1"/>
  <c r="Q27" i="130" s="1"/>
  <c r="X81" i="130"/>
  <c r="X82" i="130" s="1"/>
  <c r="X27" i="130" s="1"/>
  <c r="X75" i="130"/>
  <c r="X26" i="130" s="1"/>
  <c r="X40" i="130" s="1"/>
  <c r="I75" i="150"/>
  <c r="I26" i="150" s="1"/>
  <c r="I40" i="150" s="1"/>
  <c r="I81" i="150"/>
  <c r="I82" i="150" s="1"/>
  <c r="I27" i="150" s="1"/>
  <c r="H75" i="150"/>
  <c r="H26" i="150" s="1"/>
  <c r="H40" i="150" s="1"/>
  <c r="H81" i="150"/>
  <c r="H82" i="150" s="1"/>
  <c r="H27" i="150" s="1"/>
  <c r="BB73" i="142"/>
  <c r="BE73" i="142"/>
  <c r="BC73" i="142"/>
  <c r="BH73" i="142"/>
  <c r="Q81" i="142"/>
  <c r="Q82" i="142" s="1"/>
  <c r="Q27" i="142" s="1"/>
  <c r="Q75" i="142"/>
  <c r="Q26" i="142" s="1"/>
  <c r="Q40" i="142" s="1"/>
  <c r="J75" i="142"/>
  <c r="J26" i="142" s="1"/>
  <c r="J40" i="142" s="1"/>
  <c r="J81" i="142"/>
  <c r="J82" i="142" s="1"/>
  <c r="J27" i="142" s="1"/>
  <c r="U81" i="142"/>
  <c r="U82" i="142" s="1"/>
  <c r="U27" i="142" s="1"/>
  <c r="U75" i="142"/>
  <c r="U26" i="142" s="1"/>
  <c r="U40" i="142" s="1"/>
  <c r="S81" i="142"/>
  <c r="S82" i="142" s="1"/>
  <c r="S27" i="142" s="1"/>
  <c r="S75" i="142"/>
  <c r="S26" i="142" s="1"/>
  <c r="S40" i="142" s="1"/>
  <c r="P75" i="142"/>
  <c r="P26" i="142" s="1"/>
  <c r="P40" i="142" s="1"/>
  <c r="P81" i="142"/>
  <c r="P82" i="142" s="1"/>
  <c r="P27" i="142" s="1"/>
  <c r="F81" i="139"/>
  <c r="F82" i="139" s="1"/>
  <c r="F27" i="139" s="1"/>
  <c r="F75" i="139"/>
  <c r="F26" i="139" s="1"/>
  <c r="F40" i="139" s="1"/>
  <c r="I75" i="139"/>
  <c r="I26" i="139" s="1"/>
  <c r="I40" i="139" s="1"/>
  <c r="I81" i="139"/>
  <c r="I82" i="139" s="1"/>
  <c r="I27" i="139" s="1"/>
  <c r="E81" i="139"/>
  <c r="E75" i="139"/>
  <c r="E26" i="139" s="1"/>
  <c r="BN74" i="139"/>
  <c r="K81" i="139"/>
  <c r="K82" i="139" s="1"/>
  <c r="K27" i="139" s="1"/>
  <c r="K75" i="139"/>
  <c r="K26" i="139" s="1"/>
  <c r="K40" i="139" s="1"/>
  <c r="H81" i="139"/>
  <c r="H82" i="139" s="1"/>
  <c r="H27" i="139" s="1"/>
  <c r="H75" i="139"/>
  <c r="H26" i="139" s="1"/>
  <c r="H40" i="139" s="1"/>
  <c r="X81" i="139"/>
  <c r="X82" i="139" s="1"/>
  <c r="X27" i="139" s="1"/>
  <c r="X75" i="139"/>
  <c r="X26" i="139" s="1"/>
  <c r="X40" i="139" s="1"/>
  <c r="AV73" i="117"/>
  <c r="AG73" i="117"/>
  <c r="AW73" i="117"/>
  <c r="T73" i="117"/>
  <c r="V73" i="117"/>
  <c r="S73" i="117"/>
  <c r="AN73" i="117"/>
  <c r="AO73" i="117"/>
  <c r="AP73" i="117"/>
  <c r="AI73" i="117"/>
  <c r="AR73" i="117"/>
  <c r="AS73" i="117"/>
  <c r="AT73" i="117"/>
  <c r="K75" i="117"/>
  <c r="K26" i="117" s="1"/>
  <c r="K40" i="117" s="1"/>
  <c r="K81" i="117"/>
  <c r="K82" i="117" s="1"/>
  <c r="K27" i="117" s="1"/>
  <c r="F75" i="117"/>
  <c r="F26" i="117" s="1"/>
  <c r="F40" i="117" s="1"/>
  <c r="F81" i="117"/>
  <c r="F82" i="117" s="1"/>
  <c r="F27" i="117" s="1"/>
  <c r="L54" i="117"/>
  <c r="BF73" i="126"/>
  <c r="BG73" i="126"/>
  <c r="BH73" i="126"/>
  <c r="BN114" i="126"/>
  <c r="N73" i="150"/>
  <c r="Y73" i="150"/>
  <c r="AY73" i="150"/>
  <c r="AW80" i="150"/>
  <c r="BE80" i="150"/>
  <c r="BF80" i="126"/>
  <c r="E28" i="133"/>
  <c r="F25" i="133" s="1"/>
  <c r="BO87" i="130"/>
  <c r="BN114" i="130"/>
  <c r="BN34" i="150"/>
  <c r="BN98" i="150"/>
  <c r="AC80" i="150"/>
  <c r="AY80" i="150"/>
  <c r="AB80" i="150"/>
  <c r="AZ80" i="150"/>
  <c r="Z80" i="150"/>
  <c r="Y80" i="117"/>
  <c r="AO80" i="117"/>
  <c r="BB80" i="117"/>
  <c r="BF80" i="117"/>
  <c r="AP80" i="117"/>
  <c r="AR80" i="117"/>
  <c r="AC80" i="117"/>
  <c r="AD80" i="117"/>
  <c r="AE80" i="117"/>
  <c r="BH80" i="117"/>
  <c r="AG80" i="117"/>
  <c r="BK80" i="131"/>
  <c r="BG80" i="131"/>
  <c r="BK80" i="140"/>
  <c r="BL80" i="140"/>
  <c r="C16" i="150"/>
  <c r="BK73" i="150"/>
  <c r="AQ73" i="150"/>
  <c r="V73" i="150"/>
  <c r="BL73" i="150"/>
  <c r="BB34" i="142"/>
  <c r="BN34" i="142" s="1"/>
  <c r="BN98" i="142"/>
  <c r="BB34" i="139"/>
  <c r="BN34" i="139" s="1"/>
  <c r="BN98" i="139"/>
  <c r="BN33" i="117"/>
  <c r="D54" i="117"/>
  <c r="BI73" i="145"/>
  <c r="BK73" i="145"/>
  <c r="X81" i="126"/>
  <c r="X82" i="126" s="1"/>
  <c r="X27" i="126" s="1"/>
  <c r="X75" i="126"/>
  <c r="X26" i="126" s="1"/>
  <c r="X40" i="126" s="1"/>
  <c r="E81" i="126"/>
  <c r="E82" i="126" s="1"/>
  <c r="E27" i="126" s="1"/>
  <c r="E75" i="126"/>
  <c r="E26" i="126" s="1"/>
  <c r="E40" i="126" s="1"/>
  <c r="Q81" i="126"/>
  <c r="Q82" i="126" s="1"/>
  <c r="Q27" i="126" s="1"/>
  <c r="Q75" i="126"/>
  <c r="Q26" i="126" s="1"/>
  <c r="Q40" i="126" s="1"/>
  <c r="V75" i="126"/>
  <c r="V26" i="126" s="1"/>
  <c r="V40" i="126" s="1"/>
  <c r="V81" i="126"/>
  <c r="V82" i="126" s="1"/>
  <c r="V27" i="126" s="1"/>
  <c r="U75" i="126"/>
  <c r="U26" i="126" s="1"/>
  <c r="U40" i="126" s="1"/>
  <c r="U81" i="126"/>
  <c r="U82" i="126" s="1"/>
  <c r="U27" i="126" s="1"/>
  <c r="K81" i="126"/>
  <c r="K82" i="126" s="1"/>
  <c r="K27" i="126" s="1"/>
  <c r="K75" i="126"/>
  <c r="K26" i="126" s="1"/>
  <c r="K40" i="126" s="1"/>
  <c r="I75" i="126"/>
  <c r="I26" i="126" s="1"/>
  <c r="I40" i="126" s="1"/>
  <c r="I81" i="126"/>
  <c r="I82" i="126" s="1"/>
  <c r="I27" i="126" s="1"/>
  <c r="R81" i="126"/>
  <c r="R82" i="126" s="1"/>
  <c r="R27" i="126" s="1"/>
  <c r="R75" i="126"/>
  <c r="R26" i="126" s="1"/>
  <c r="R40" i="126" s="1"/>
  <c r="BH73" i="128"/>
  <c r="BK73" i="128"/>
  <c r="BL73" i="128"/>
  <c r="BH73" i="131"/>
  <c r="U75" i="131"/>
  <c r="U26" i="131" s="1"/>
  <c r="U40" i="131" s="1"/>
  <c r="U81" i="131"/>
  <c r="U82" i="131" s="1"/>
  <c r="U27" i="131" s="1"/>
  <c r="X75" i="131"/>
  <c r="X26" i="131" s="1"/>
  <c r="X40" i="131" s="1"/>
  <c r="X81" i="131"/>
  <c r="X82" i="131" s="1"/>
  <c r="X27" i="131" s="1"/>
  <c r="J81" i="131"/>
  <c r="J82" i="131" s="1"/>
  <c r="J27" i="131" s="1"/>
  <c r="J75" i="131"/>
  <c r="J26" i="131" s="1"/>
  <c r="J40" i="131" s="1"/>
  <c r="Z81" i="131"/>
  <c r="Z82" i="131" s="1"/>
  <c r="Z27" i="131" s="1"/>
  <c r="Z75" i="131"/>
  <c r="Z26" i="131" s="1"/>
  <c r="Z40" i="131" s="1"/>
  <c r="S81" i="131"/>
  <c r="S82" i="131" s="1"/>
  <c r="S27" i="131" s="1"/>
  <c r="S75" i="131"/>
  <c r="S26" i="131" s="1"/>
  <c r="S40" i="131" s="1"/>
  <c r="T75" i="140"/>
  <c r="T26" i="140" s="1"/>
  <c r="T40" i="140" s="1"/>
  <c r="T81" i="140"/>
  <c r="T82" i="140" s="1"/>
  <c r="T27" i="140" s="1"/>
  <c r="P75" i="140"/>
  <c r="P26" i="140" s="1"/>
  <c r="P40" i="140" s="1"/>
  <c r="P81" i="140"/>
  <c r="P82" i="140" s="1"/>
  <c r="P27" i="140" s="1"/>
  <c r="Y75" i="140"/>
  <c r="Y26" i="140" s="1"/>
  <c r="Y40" i="140" s="1"/>
  <c r="Y81" i="140"/>
  <c r="Y82" i="140" s="1"/>
  <c r="Y27" i="140" s="1"/>
  <c r="Z75" i="140"/>
  <c r="Z26" i="140" s="1"/>
  <c r="Z40" i="140" s="1"/>
  <c r="Z81" i="140"/>
  <c r="Z82" i="140" s="1"/>
  <c r="Z27" i="140" s="1"/>
  <c r="W75" i="140"/>
  <c r="W26" i="140" s="1"/>
  <c r="W40" i="140" s="1"/>
  <c r="W81" i="140"/>
  <c r="W82" i="140" s="1"/>
  <c r="W27" i="140" s="1"/>
  <c r="N54" i="129"/>
  <c r="BN54" i="129" s="1"/>
  <c r="BN33" i="129"/>
  <c r="BB73" i="128"/>
  <c r="J81" i="146"/>
  <c r="J82" i="146" s="1"/>
  <c r="J27" i="146" s="1"/>
  <c r="J75" i="146"/>
  <c r="J26" i="146" s="1"/>
  <c r="J40" i="146" s="1"/>
  <c r="G75" i="146"/>
  <c r="G26" i="146" s="1"/>
  <c r="G81" i="146"/>
  <c r="BN74" i="146"/>
  <c r="I75" i="146"/>
  <c r="I26" i="146" s="1"/>
  <c r="I40" i="146" s="1"/>
  <c r="I81" i="146"/>
  <c r="I82" i="146" s="1"/>
  <c r="I27" i="146" s="1"/>
  <c r="BK80" i="139"/>
  <c r="BE80" i="139"/>
  <c r="R80" i="150"/>
  <c r="L81" i="128"/>
  <c r="L82" i="128" s="1"/>
  <c r="L27" i="128" s="1"/>
  <c r="L75" i="128"/>
  <c r="L26" i="128" s="1"/>
  <c r="L40" i="128" s="1"/>
  <c r="X75" i="128"/>
  <c r="X26" i="128" s="1"/>
  <c r="X40" i="128" s="1"/>
  <c r="X81" i="128"/>
  <c r="X82" i="128" s="1"/>
  <c r="X27" i="128" s="1"/>
  <c r="K75" i="128"/>
  <c r="K26" i="128" s="1"/>
  <c r="K40" i="128" s="1"/>
  <c r="K81" i="128"/>
  <c r="K82" i="128" s="1"/>
  <c r="K27" i="128" s="1"/>
  <c r="J75" i="128"/>
  <c r="J26" i="128" s="1"/>
  <c r="J40" i="128" s="1"/>
  <c r="J81" i="128"/>
  <c r="J82" i="128" s="1"/>
  <c r="J27" i="128" s="1"/>
  <c r="R75" i="130"/>
  <c r="R26" i="130" s="1"/>
  <c r="R40" i="130" s="1"/>
  <c r="R81" i="130"/>
  <c r="R82" i="130" s="1"/>
  <c r="R27" i="130" s="1"/>
  <c r="F81" i="130"/>
  <c r="F82" i="130" s="1"/>
  <c r="F27" i="130" s="1"/>
  <c r="F75" i="130"/>
  <c r="F26" i="130" s="1"/>
  <c r="F40" i="130" s="1"/>
  <c r="D81" i="130"/>
  <c r="D75" i="130"/>
  <c r="D26" i="130" s="1"/>
  <c r="BN74" i="130"/>
  <c r="E81" i="130"/>
  <c r="E82" i="130" s="1"/>
  <c r="E27" i="130" s="1"/>
  <c r="E75" i="130"/>
  <c r="E26" i="130" s="1"/>
  <c r="E40" i="130" s="1"/>
  <c r="K75" i="150"/>
  <c r="K26" i="150" s="1"/>
  <c r="K40" i="150" s="1"/>
  <c r="K81" i="150"/>
  <c r="K82" i="150" s="1"/>
  <c r="K27" i="150" s="1"/>
  <c r="D81" i="150"/>
  <c r="BN74" i="150"/>
  <c r="D75" i="150"/>
  <c r="D26" i="150" s="1"/>
  <c r="BN114" i="142"/>
  <c r="U81" i="139"/>
  <c r="U82" i="139" s="1"/>
  <c r="U27" i="139" s="1"/>
  <c r="U75" i="139"/>
  <c r="U26" i="139" s="1"/>
  <c r="U40" i="139" s="1"/>
  <c r="P81" i="139"/>
  <c r="P82" i="139" s="1"/>
  <c r="P27" i="139" s="1"/>
  <c r="P75" i="139"/>
  <c r="P26" i="139" s="1"/>
  <c r="P40" i="139" s="1"/>
  <c r="G81" i="117"/>
  <c r="G82" i="117" s="1"/>
  <c r="G27" i="117" s="1"/>
  <c r="G75" i="117"/>
  <c r="G26" i="117" s="1"/>
  <c r="G40" i="117" s="1"/>
  <c r="E81" i="117"/>
  <c r="E82" i="117" s="1"/>
  <c r="E27" i="117" s="1"/>
  <c r="E75" i="117"/>
  <c r="E26" i="117" s="1"/>
  <c r="E40" i="117" s="1"/>
  <c r="BA34" i="128"/>
  <c r="BN34" i="128" s="1"/>
  <c r="BN98" i="128"/>
  <c r="BD34" i="131"/>
  <c r="BN34" i="131" s="1"/>
  <c r="BN98" i="131"/>
  <c r="AL80" i="150"/>
  <c r="BB80" i="150"/>
  <c r="E40" i="145"/>
  <c r="D54" i="126"/>
  <c r="BN54" i="126" s="1"/>
  <c r="BN33" i="126"/>
  <c r="M54" i="150"/>
  <c r="P81" i="126"/>
  <c r="P82" i="126" s="1"/>
  <c r="P27" i="126" s="1"/>
  <c r="P75" i="126"/>
  <c r="P26" i="126" s="1"/>
  <c r="P40" i="126" s="1"/>
  <c r="D75" i="126"/>
  <c r="D26" i="126" s="1"/>
  <c r="BN74" i="126"/>
  <c r="D81" i="126"/>
  <c r="L81" i="126"/>
  <c r="L82" i="126" s="1"/>
  <c r="L27" i="126" s="1"/>
  <c r="L75" i="126"/>
  <c r="L26" i="126" s="1"/>
  <c r="L40" i="126" s="1"/>
  <c r="F75" i="126"/>
  <c r="F26" i="126" s="1"/>
  <c r="F40" i="126" s="1"/>
  <c r="F81" i="126"/>
  <c r="F82" i="126" s="1"/>
  <c r="F27" i="126" s="1"/>
  <c r="M75" i="126"/>
  <c r="M26" i="126" s="1"/>
  <c r="M40" i="126" s="1"/>
  <c r="M81" i="126"/>
  <c r="M82" i="126" s="1"/>
  <c r="M27" i="126" s="1"/>
  <c r="BD73" i="131"/>
  <c r="T81" i="131"/>
  <c r="T82" i="131" s="1"/>
  <c r="T27" i="131" s="1"/>
  <c r="T75" i="131"/>
  <c r="T26" i="131" s="1"/>
  <c r="T40" i="131" s="1"/>
  <c r="Q75" i="131"/>
  <c r="Q26" i="131" s="1"/>
  <c r="Q40" i="131" s="1"/>
  <c r="Q81" i="131"/>
  <c r="Q82" i="131" s="1"/>
  <c r="Q27" i="131" s="1"/>
  <c r="K75" i="131"/>
  <c r="K26" i="131" s="1"/>
  <c r="K40" i="131" s="1"/>
  <c r="K81" i="131"/>
  <c r="K82" i="131" s="1"/>
  <c r="K27" i="131" s="1"/>
  <c r="L75" i="140"/>
  <c r="L26" i="140" s="1"/>
  <c r="L81" i="140"/>
  <c r="BN74" i="140"/>
  <c r="O81" i="140"/>
  <c r="O82" i="140" s="1"/>
  <c r="O27" i="140" s="1"/>
  <c r="O75" i="140"/>
  <c r="O26" i="140" s="1"/>
  <c r="O40" i="140" s="1"/>
  <c r="BI34" i="140"/>
  <c r="BN34" i="140" s="1"/>
  <c r="BN98" i="140"/>
  <c r="BH73" i="146"/>
  <c r="AA75" i="146"/>
  <c r="AA26" i="146" s="1"/>
  <c r="AA40" i="146" s="1"/>
  <c r="AA81" i="146"/>
  <c r="AA82" i="146" s="1"/>
  <c r="AA27" i="146" s="1"/>
  <c r="O75" i="146"/>
  <c r="O26" i="146" s="1"/>
  <c r="O40" i="146" s="1"/>
  <c r="O81" i="146"/>
  <c r="O82" i="146" s="1"/>
  <c r="O27" i="146" s="1"/>
  <c r="M75" i="146"/>
  <c r="M26" i="146" s="1"/>
  <c r="M40" i="146" s="1"/>
  <c r="M81" i="146"/>
  <c r="M82" i="146" s="1"/>
  <c r="M27" i="146" s="1"/>
  <c r="BI80" i="139"/>
  <c r="BJ80" i="139"/>
  <c r="BF80" i="150"/>
  <c r="H81" i="128"/>
  <c r="H82" i="128" s="1"/>
  <c r="H27" i="128" s="1"/>
  <c r="H75" i="128"/>
  <c r="H26" i="128" s="1"/>
  <c r="H40" i="128" s="1"/>
  <c r="U75" i="128"/>
  <c r="U26" i="128" s="1"/>
  <c r="U40" i="128" s="1"/>
  <c r="U81" i="128"/>
  <c r="U82" i="128" s="1"/>
  <c r="U27" i="128" s="1"/>
  <c r="N81" i="128"/>
  <c r="N82" i="128" s="1"/>
  <c r="N27" i="128" s="1"/>
  <c r="N75" i="128"/>
  <c r="N26" i="128" s="1"/>
  <c r="N40" i="128" s="1"/>
  <c r="F75" i="128"/>
  <c r="F26" i="128" s="1"/>
  <c r="F40" i="128" s="1"/>
  <c r="F81" i="128"/>
  <c r="F82" i="128" s="1"/>
  <c r="F27" i="128" s="1"/>
  <c r="D81" i="128"/>
  <c r="BN74" i="128"/>
  <c r="D75" i="128"/>
  <c r="D26" i="128" s="1"/>
  <c r="M75" i="130"/>
  <c r="M26" i="130" s="1"/>
  <c r="M40" i="130" s="1"/>
  <c r="M81" i="130"/>
  <c r="M82" i="130" s="1"/>
  <c r="M27" i="130" s="1"/>
  <c r="V75" i="130"/>
  <c r="V26" i="130" s="1"/>
  <c r="V40" i="130" s="1"/>
  <c r="V81" i="130"/>
  <c r="V82" i="130" s="1"/>
  <c r="V27" i="130" s="1"/>
  <c r="E75" i="150"/>
  <c r="E26" i="150" s="1"/>
  <c r="E40" i="150" s="1"/>
  <c r="E81" i="150"/>
  <c r="E82" i="150" s="1"/>
  <c r="E27" i="150" s="1"/>
  <c r="F54" i="150"/>
  <c r="V81" i="142"/>
  <c r="V82" i="142" s="1"/>
  <c r="V27" i="142" s="1"/>
  <c r="V75" i="142"/>
  <c r="V26" i="142" s="1"/>
  <c r="V40" i="142" s="1"/>
  <c r="M81" i="142"/>
  <c r="M82" i="142" s="1"/>
  <c r="M27" i="142" s="1"/>
  <c r="M75" i="142"/>
  <c r="M26" i="142" s="1"/>
  <c r="M40" i="142" s="1"/>
  <c r="O81" i="142"/>
  <c r="O82" i="142" s="1"/>
  <c r="O27" i="142" s="1"/>
  <c r="O75" i="142"/>
  <c r="O26" i="142" s="1"/>
  <c r="O40" i="142" s="1"/>
  <c r="W75" i="139"/>
  <c r="W26" i="139" s="1"/>
  <c r="W40" i="139" s="1"/>
  <c r="W81" i="139"/>
  <c r="W82" i="139" s="1"/>
  <c r="W27" i="139" s="1"/>
  <c r="AE73" i="117"/>
  <c r="Y73" i="117"/>
  <c r="AB73" i="117"/>
  <c r="H81" i="117"/>
  <c r="H82" i="117" s="1"/>
  <c r="H27" i="117" s="1"/>
  <c r="H75" i="117"/>
  <c r="H26" i="117" s="1"/>
  <c r="H40" i="117" s="1"/>
  <c r="I81" i="117"/>
  <c r="I82" i="117" s="1"/>
  <c r="I27" i="117" s="1"/>
  <c r="I75" i="117"/>
  <c r="I26" i="117" s="1"/>
  <c r="I40" i="117" s="1"/>
  <c r="BI80" i="126"/>
  <c r="BC80" i="126"/>
  <c r="BH80" i="126"/>
  <c r="AU80" i="150"/>
  <c r="L54" i="150"/>
  <c r="BJ80" i="131"/>
  <c r="BK80" i="126"/>
  <c r="T75" i="126"/>
  <c r="T26" i="126" s="1"/>
  <c r="T40" i="126" s="1"/>
  <c r="T81" i="126"/>
  <c r="T82" i="126" s="1"/>
  <c r="T27" i="126" s="1"/>
  <c r="G81" i="126"/>
  <c r="G82" i="126" s="1"/>
  <c r="G27" i="126" s="1"/>
  <c r="G75" i="126"/>
  <c r="G26" i="126" s="1"/>
  <c r="G40" i="126" s="1"/>
  <c r="W81" i="126"/>
  <c r="W82" i="126" s="1"/>
  <c r="W27" i="126" s="1"/>
  <c r="W75" i="126"/>
  <c r="W26" i="126" s="1"/>
  <c r="W40" i="126" s="1"/>
  <c r="BL80" i="128"/>
  <c r="BE80" i="128"/>
  <c r="BF80" i="128"/>
  <c r="BI73" i="131"/>
  <c r="BF73" i="131"/>
  <c r="L81" i="131"/>
  <c r="L82" i="131" s="1"/>
  <c r="L27" i="131" s="1"/>
  <c r="L75" i="131"/>
  <c r="L26" i="131" s="1"/>
  <c r="L40" i="131" s="1"/>
  <c r="Y81" i="131"/>
  <c r="Y82" i="131" s="1"/>
  <c r="Y27" i="131" s="1"/>
  <c r="Y75" i="131"/>
  <c r="Y26" i="131" s="1"/>
  <c r="Y40" i="131" s="1"/>
  <c r="O75" i="131"/>
  <c r="O26" i="131" s="1"/>
  <c r="O40" i="131" s="1"/>
  <c r="O81" i="131"/>
  <c r="O82" i="131" s="1"/>
  <c r="O27" i="131" s="1"/>
  <c r="M81" i="140"/>
  <c r="M82" i="140" s="1"/>
  <c r="M27" i="140" s="1"/>
  <c r="M75" i="140"/>
  <c r="M26" i="140" s="1"/>
  <c r="M40" i="140" s="1"/>
  <c r="U81" i="140"/>
  <c r="U82" i="140" s="1"/>
  <c r="U27" i="140" s="1"/>
  <c r="U75" i="140"/>
  <c r="U26" i="140" s="1"/>
  <c r="U40" i="140" s="1"/>
  <c r="V75" i="140"/>
  <c r="V26" i="140" s="1"/>
  <c r="V40" i="140" s="1"/>
  <c r="V81" i="140"/>
  <c r="V82" i="140" s="1"/>
  <c r="V27" i="140" s="1"/>
  <c r="S75" i="140"/>
  <c r="S26" i="140" s="1"/>
  <c r="S40" i="140" s="1"/>
  <c r="S81" i="140"/>
  <c r="S82" i="140" s="1"/>
  <c r="S27" i="140" s="1"/>
  <c r="BN98" i="146"/>
  <c r="BD73" i="146"/>
  <c r="BE73" i="146"/>
  <c r="K81" i="146"/>
  <c r="K82" i="146" s="1"/>
  <c r="K27" i="146" s="1"/>
  <c r="K75" i="146"/>
  <c r="K26" i="146" s="1"/>
  <c r="K40" i="146" s="1"/>
  <c r="V75" i="146"/>
  <c r="V26" i="146" s="1"/>
  <c r="V40" i="146" s="1"/>
  <c r="V81" i="146"/>
  <c r="V82" i="146" s="1"/>
  <c r="V27" i="146" s="1"/>
  <c r="H75" i="146"/>
  <c r="H26" i="146" s="1"/>
  <c r="H40" i="146" s="1"/>
  <c r="H81" i="146"/>
  <c r="H82" i="146" s="1"/>
  <c r="H27" i="146" s="1"/>
  <c r="X81" i="146"/>
  <c r="X82" i="146" s="1"/>
  <c r="X27" i="146" s="1"/>
  <c r="X75" i="146"/>
  <c r="X26" i="146" s="1"/>
  <c r="X40" i="146" s="1"/>
  <c r="U81" i="146"/>
  <c r="U82" i="146" s="1"/>
  <c r="U27" i="146" s="1"/>
  <c r="U75" i="146"/>
  <c r="U26" i="146" s="1"/>
  <c r="U40" i="146" s="1"/>
  <c r="BG73" i="139"/>
  <c r="BI73" i="139"/>
  <c r="BF73" i="139"/>
  <c r="BH73" i="139"/>
  <c r="BJ73" i="139"/>
  <c r="BK73" i="139"/>
  <c r="BD73" i="139"/>
  <c r="BH80" i="139"/>
  <c r="M54" i="117"/>
  <c r="BN114" i="128"/>
  <c r="AH80" i="150"/>
  <c r="AB73" i="150"/>
  <c r="BB73" i="150"/>
  <c r="AN80" i="150"/>
  <c r="BH80" i="128"/>
  <c r="BG80" i="150"/>
  <c r="BD80" i="150"/>
  <c r="Q80" i="150"/>
  <c r="V80" i="150"/>
  <c r="U80" i="150"/>
  <c r="N80" i="150"/>
  <c r="AG80" i="150"/>
  <c r="T80" i="150"/>
  <c r="BH80" i="150"/>
  <c r="AQ80" i="150"/>
  <c r="W80" i="150"/>
  <c r="BI80" i="150"/>
  <c r="BJ80" i="150"/>
  <c r="AM80" i="150"/>
  <c r="D16" i="131"/>
  <c r="S81" i="128"/>
  <c r="S82" i="128" s="1"/>
  <c r="S27" i="128" s="1"/>
  <c r="S75" i="128"/>
  <c r="S26" i="128" s="1"/>
  <c r="S40" i="128" s="1"/>
  <c r="O81" i="128"/>
  <c r="O82" i="128" s="1"/>
  <c r="O27" i="128" s="1"/>
  <c r="O75" i="128"/>
  <c r="O26" i="128" s="1"/>
  <c r="O40" i="128" s="1"/>
  <c r="P81" i="128"/>
  <c r="P82" i="128" s="1"/>
  <c r="P27" i="128" s="1"/>
  <c r="P75" i="128"/>
  <c r="P26" i="128" s="1"/>
  <c r="P40" i="128" s="1"/>
  <c r="M75" i="128"/>
  <c r="M26" i="128" s="1"/>
  <c r="M40" i="128" s="1"/>
  <c r="M81" i="128"/>
  <c r="M82" i="128" s="1"/>
  <c r="M27" i="128" s="1"/>
  <c r="E15" i="143"/>
  <c r="F11" i="143" s="1"/>
  <c r="T75" i="130"/>
  <c r="T26" i="130" s="1"/>
  <c r="T40" i="130" s="1"/>
  <c r="T81" i="130"/>
  <c r="T82" i="130" s="1"/>
  <c r="T27" i="130" s="1"/>
  <c r="I75" i="130"/>
  <c r="I26" i="130" s="1"/>
  <c r="I40" i="130" s="1"/>
  <c r="I81" i="130"/>
  <c r="I82" i="130" s="1"/>
  <c r="I27" i="130" s="1"/>
  <c r="N81" i="130"/>
  <c r="N82" i="130" s="1"/>
  <c r="N27" i="130" s="1"/>
  <c r="N75" i="130"/>
  <c r="N26" i="130" s="1"/>
  <c r="N40" i="130" s="1"/>
  <c r="P75" i="130"/>
  <c r="P26" i="130" s="1"/>
  <c r="P40" i="130" s="1"/>
  <c r="P81" i="130"/>
  <c r="P82" i="130" s="1"/>
  <c r="P27" i="130" s="1"/>
  <c r="J75" i="130"/>
  <c r="J26" i="130" s="1"/>
  <c r="J40" i="130" s="1"/>
  <c r="J81" i="130"/>
  <c r="J82" i="130" s="1"/>
  <c r="J27" i="130" s="1"/>
  <c r="G75" i="150"/>
  <c r="G26" i="150" s="1"/>
  <c r="G40" i="150" s="1"/>
  <c r="G81" i="150"/>
  <c r="G82" i="150" s="1"/>
  <c r="G27" i="150" s="1"/>
  <c r="J75" i="150"/>
  <c r="J26" i="150" s="1"/>
  <c r="J40" i="150" s="1"/>
  <c r="J81" i="150"/>
  <c r="J82" i="150" s="1"/>
  <c r="J27" i="150" s="1"/>
  <c r="J54" i="150"/>
  <c r="BI73" i="142"/>
  <c r="BG73" i="142"/>
  <c r="F75" i="142"/>
  <c r="F26" i="142" s="1"/>
  <c r="F40" i="142" s="1"/>
  <c r="F81" i="142"/>
  <c r="F82" i="142" s="1"/>
  <c r="F27" i="142" s="1"/>
  <c r="R81" i="142"/>
  <c r="R82" i="142" s="1"/>
  <c r="R27" i="142" s="1"/>
  <c r="R75" i="142"/>
  <c r="R26" i="142" s="1"/>
  <c r="R40" i="142" s="1"/>
  <c r="G81" i="142"/>
  <c r="G82" i="142" s="1"/>
  <c r="G27" i="142" s="1"/>
  <c r="G75" i="142"/>
  <c r="G26" i="142" s="1"/>
  <c r="G40" i="142" s="1"/>
  <c r="W81" i="142"/>
  <c r="W82" i="142" s="1"/>
  <c r="W27" i="142" s="1"/>
  <c r="W75" i="142"/>
  <c r="W26" i="142" s="1"/>
  <c r="W40" i="142" s="1"/>
  <c r="T75" i="142"/>
  <c r="T26" i="142" s="1"/>
  <c r="T40" i="142" s="1"/>
  <c r="T81" i="142"/>
  <c r="T82" i="142" s="1"/>
  <c r="T27" i="142" s="1"/>
  <c r="BB73" i="139"/>
  <c r="Y81" i="139"/>
  <c r="Y82" i="139" s="1"/>
  <c r="Y27" i="139" s="1"/>
  <c r="Y75" i="139"/>
  <c r="Y26" i="139" s="1"/>
  <c r="Y40" i="139" s="1"/>
  <c r="Q81" i="139"/>
  <c r="Q82" i="139" s="1"/>
  <c r="Q27" i="139" s="1"/>
  <c r="Q75" i="139"/>
  <c r="Q26" i="139" s="1"/>
  <c r="Q40" i="139" s="1"/>
  <c r="M75" i="139"/>
  <c r="M26" i="139" s="1"/>
  <c r="M40" i="139" s="1"/>
  <c r="M81" i="139"/>
  <c r="M82" i="139" s="1"/>
  <c r="M27" i="139" s="1"/>
  <c r="O81" i="139"/>
  <c r="O82" i="139" s="1"/>
  <c r="O27" i="139" s="1"/>
  <c r="O75" i="139"/>
  <c r="O26" i="139" s="1"/>
  <c r="O40" i="139" s="1"/>
  <c r="L81" i="139"/>
  <c r="L82" i="139" s="1"/>
  <c r="L27" i="139" s="1"/>
  <c r="L75" i="139"/>
  <c r="L26" i="139" s="1"/>
  <c r="L40" i="139" s="1"/>
  <c r="BC73" i="117"/>
  <c r="AK73" i="117"/>
  <c r="R73" i="117"/>
  <c r="BG73" i="117"/>
  <c r="AY73" i="117"/>
  <c r="AX73" i="117"/>
  <c r="AZ73" i="117"/>
  <c r="BB73" i="117"/>
  <c r="W73" i="117"/>
  <c r="BD73" i="117"/>
  <c r="BE73" i="117"/>
  <c r="BF73" i="117"/>
  <c r="AM73" i="117"/>
  <c r="BH73" i="117"/>
  <c r="BI73" i="117"/>
  <c r="BN74" i="117"/>
  <c r="D75" i="117"/>
  <c r="D26" i="117" s="1"/>
  <c r="D81" i="117"/>
  <c r="J75" i="117"/>
  <c r="J26" i="117" s="1"/>
  <c r="J40" i="117" s="1"/>
  <c r="J81" i="117"/>
  <c r="J82" i="117" s="1"/>
  <c r="J27" i="117" s="1"/>
  <c r="BN33" i="128"/>
  <c r="D54" i="128"/>
  <c r="BN54" i="128" s="1"/>
  <c r="G54" i="131"/>
  <c r="BN54" i="131" s="1"/>
  <c r="BN33" i="131"/>
  <c r="BO95" i="140"/>
  <c r="BN114" i="140"/>
  <c r="AJ80" i="150"/>
  <c r="M73" i="150"/>
  <c r="BC73" i="150"/>
  <c r="AH73" i="150"/>
  <c r="AP80" i="150"/>
  <c r="BC80" i="128"/>
  <c r="BB73" i="126"/>
  <c r="D54" i="150"/>
  <c r="BN33" i="150"/>
  <c r="Y80" i="150"/>
  <c r="AF80" i="150"/>
  <c r="AT80" i="150"/>
  <c r="AD80" i="150"/>
  <c r="AR80" i="150"/>
  <c r="AV80" i="150"/>
  <c r="BO87" i="117"/>
  <c r="BN114" i="117"/>
  <c r="V80" i="117"/>
  <c r="Z80" i="117"/>
  <c r="AA80" i="117"/>
  <c r="AQ80" i="117"/>
  <c r="BC80" i="117"/>
  <c r="AL80" i="117"/>
  <c r="U80" i="117"/>
  <c r="AV80" i="117"/>
  <c r="AS80" i="117"/>
  <c r="AT80" i="117"/>
  <c r="AU80" i="117"/>
  <c r="BL80" i="117"/>
  <c r="AW80" i="117"/>
  <c r="BO88" i="145"/>
  <c r="BN114" i="145"/>
  <c r="BA34" i="126"/>
  <c r="BN34" i="126" s="1"/>
  <c r="BN98" i="126"/>
  <c r="BL80" i="131"/>
  <c r="D15" i="150"/>
  <c r="E11" i="150" s="1"/>
  <c r="BJ73" i="150"/>
  <c r="Z73" i="150"/>
  <c r="AZ73" i="150"/>
  <c r="BL73" i="126"/>
  <c r="E54" i="142"/>
  <c r="BN54" i="142" s="1"/>
  <c r="BN33" i="142"/>
  <c r="E54" i="139"/>
  <c r="BN54" i="139" s="1"/>
  <c r="BN33" i="139"/>
  <c r="BN34" i="117"/>
  <c r="BN98" i="117"/>
  <c r="BC80" i="145"/>
  <c r="BD80" i="145"/>
  <c r="BA80" i="126"/>
  <c r="BG80" i="126"/>
  <c r="BK73" i="126"/>
  <c r="BA73" i="126"/>
  <c r="J75" i="126"/>
  <c r="J26" i="126" s="1"/>
  <c r="J40" i="126" s="1"/>
  <c r="J81" i="126"/>
  <c r="J82" i="126" s="1"/>
  <c r="J27" i="126" s="1"/>
  <c r="S81" i="126"/>
  <c r="S82" i="126" s="1"/>
  <c r="S27" i="126" s="1"/>
  <c r="S75" i="126"/>
  <c r="S26" i="126" s="1"/>
  <c r="S40" i="126" s="1"/>
  <c r="BL73" i="131"/>
  <c r="M81" i="131"/>
  <c r="M82" i="131" s="1"/>
  <c r="M27" i="131" s="1"/>
  <c r="M75" i="131"/>
  <c r="M26" i="131" s="1"/>
  <c r="M40" i="131" s="1"/>
  <c r="I75" i="131"/>
  <c r="I26" i="131" s="1"/>
  <c r="I40" i="131" s="1"/>
  <c r="I81" i="131"/>
  <c r="I82" i="131" s="1"/>
  <c r="I27" i="131" s="1"/>
  <c r="N75" i="131"/>
  <c r="N26" i="131" s="1"/>
  <c r="N40" i="131" s="1"/>
  <c r="N81" i="131"/>
  <c r="N82" i="131" s="1"/>
  <c r="N27" i="131" s="1"/>
  <c r="G75" i="131"/>
  <c r="G26" i="131" s="1"/>
  <c r="BN74" i="131"/>
  <c r="G81" i="131"/>
  <c r="W81" i="131"/>
  <c r="W82" i="131" s="1"/>
  <c r="W27" i="131" s="1"/>
  <c r="W75" i="131"/>
  <c r="W26" i="131" s="1"/>
  <c r="W40" i="131" s="1"/>
  <c r="AB81" i="140"/>
  <c r="AB82" i="140" s="1"/>
  <c r="AB27" i="140" s="1"/>
  <c r="AB75" i="140"/>
  <c r="AB26" i="140" s="1"/>
  <c r="AB40" i="140" s="1"/>
  <c r="X75" i="140"/>
  <c r="X26" i="140" s="1"/>
  <c r="X40" i="140" s="1"/>
  <c r="X81" i="140"/>
  <c r="X82" i="140" s="1"/>
  <c r="X27" i="140" s="1"/>
  <c r="N75" i="140"/>
  <c r="N26" i="140" s="1"/>
  <c r="N40" i="140" s="1"/>
  <c r="N81" i="140"/>
  <c r="N82" i="140" s="1"/>
  <c r="N27" i="140" s="1"/>
  <c r="AD75" i="140"/>
  <c r="AD26" i="140" s="1"/>
  <c r="AD40" i="140" s="1"/>
  <c r="AD81" i="140"/>
  <c r="AD82" i="140" s="1"/>
  <c r="AD27" i="140" s="1"/>
  <c r="AA75" i="140"/>
  <c r="AA26" i="140" s="1"/>
  <c r="AA40" i="140" s="1"/>
  <c r="AA81" i="140"/>
  <c r="AA82" i="140" s="1"/>
  <c r="AA27" i="140" s="1"/>
  <c r="BN33" i="140"/>
  <c r="L54" i="140"/>
  <c r="BN54" i="140" s="1"/>
  <c r="BI80" i="128"/>
  <c r="E17" i="149"/>
  <c r="C36" i="134"/>
  <c r="C36" i="139"/>
  <c r="C36" i="126"/>
  <c r="C36" i="128"/>
  <c r="C36" i="129"/>
  <c r="C36" i="146"/>
  <c r="C36" i="120"/>
  <c r="C36" i="137"/>
  <c r="C36" i="150"/>
  <c r="D35" i="150"/>
  <c r="E32" i="150" s="1"/>
  <c r="V15" i="150"/>
  <c r="W11" i="150" s="1"/>
  <c r="H29" i="149"/>
  <c r="I26" i="149" s="1"/>
  <c r="G30" i="149"/>
  <c r="B45" i="149"/>
  <c r="C42" i="149"/>
  <c r="D23" i="149"/>
  <c r="F16" i="149"/>
  <c r="G12" i="149" s="1"/>
  <c r="E22" i="149"/>
  <c r="F20" i="149" s="1"/>
  <c r="C35" i="149"/>
  <c r="D33" i="149" s="1"/>
  <c r="E29" i="146"/>
  <c r="D55" i="146"/>
  <c r="E19" i="146"/>
  <c r="F15" i="146"/>
  <c r="G11" i="146" s="1"/>
  <c r="D35" i="146"/>
  <c r="E32" i="146" s="1"/>
  <c r="F28" i="146"/>
  <c r="G25" i="146" s="1"/>
  <c r="C41" i="146"/>
  <c r="D39" i="146" s="1"/>
  <c r="U15" i="146"/>
  <c r="V11" i="146" s="1"/>
  <c r="C36" i="145"/>
  <c r="D55" i="145"/>
  <c r="E19" i="145"/>
  <c r="D35" i="145"/>
  <c r="E32" i="145" s="1"/>
  <c r="T15" i="145"/>
  <c r="U11" i="145" s="1"/>
  <c r="C41" i="145"/>
  <c r="D39" i="145" s="1"/>
  <c r="G29" i="145"/>
  <c r="G28" i="145"/>
  <c r="H25" i="145" s="1"/>
  <c r="C36" i="142"/>
  <c r="C36" i="143"/>
  <c r="C41" i="143"/>
  <c r="D39" i="143" s="1"/>
  <c r="E82" i="143"/>
  <c r="E27" i="143" s="1"/>
  <c r="BN81" i="143"/>
  <c r="D35" i="143"/>
  <c r="E32" i="143" s="1"/>
  <c r="D55" i="143"/>
  <c r="E19" i="143"/>
  <c r="E40" i="143"/>
  <c r="BN26" i="143"/>
  <c r="E28" i="143"/>
  <c r="U16" i="143"/>
  <c r="U15" i="143"/>
  <c r="V11" i="143" s="1"/>
  <c r="E16" i="142"/>
  <c r="D35" i="142"/>
  <c r="E32" i="142" s="1"/>
  <c r="F15" i="142"/>
  <c r="G11" i="142" s="1"/>
  <c r="D55" i="142"/>
  <c r="E19" i="142"/>
  <c r="C41" i="142"/>
  <c r="D39" i="142" s="1"/>
  <c r="U16" i="142"/>
  <c r="V16" i="142"/>
  <c r="V15" i="142"/>
  <c r="W11" i="142" s="1"/>
  <c r="T16" i="140"/>
  <c r="E16" i="140"/>
  <c r="C36" i="140"/>
  <c r="C41" i="140"/>
  <c r="D39" i="140" s="1"/>
  <c r="E28" i="140"/>
  <c r="D55" i="140"/>
  <c r="E19" i="140"/>
  <c r="U15" i="140"/>
  <c r="V11" i="140" s="1"/>
  <c r="F15" i="140"/>
  <c r="G11" i="140" s="1"/>
  <c r="D35" i="140"/>
  <c r="E32" i="140" s="1"/>
  <c r="T16" i="139"/>
  <c r="T15" i="139"/>
  <c r="U11" i="139" s="1"/>
  <c r="C41" i="139"/>
  <c r="D39" i="139" s="1"/>
  <c r="D55" i="139"/>
  <c r="E19" i="139"/>
  <c r="D35" i="139"/>
  <c r="E32" i="139" s="1"/>
  <c r="F16" i="137"/>
  <c r="D28" i="137"/>
  <c r="C41" i="137"/>
  <c r="D39" i="137" s="1"/>
  <c r="S16" i="137"/>
  <c r="G15" i="137"/>
  <c r="H11" i="137" s="1"/>
  <c r="D35" i="137"/>
  <c r="E32" i="137" s="1"/>
  <c r="D55" i="137"/>
  <c r="E19" i="137"/>
  <c r="T16" i="137"/>
  <c r="T15" i="137"/>
  <c r="U11" i="137" s="1"/>
  <c r="C36" i="136"/>
  <c r="E29" i="136"/>
  <c r="D55" i="136"/>
  <c r="E19" i="136"/>
  <c r="F15" i="136"/>
  <c r="G11" i="136" s="1"/>
  <c r="V15" i="136"/>
  <c r="W11" i="136" s="1"/>
  <c r="V16" i="136"/>
  <c r="F28" i="136"/>
  <c r="G25" i="136" s="1"/>
  <c r="C41" i="136"/>
  <c r="D39" i="136" s="1"/>
  <c r="D35" i="136"/>
  <c r="E32" i="136" s="1"/>
  <c r="T16" i="134"/>
  <c r="F15" i="134"/>
  <c r="G11" i="134" s="1"/>
  <c r="D55" i="134"/>
  <c r="E19" i="134"/>
  <c r="D35" i="134"/>
  <c r="E32" i="134" s="1"/>
  <c r="U15" i="134"/>
  <c r="V11" i="134" s="1"/>
  <c r="C41" i="134"/>
  <c r="D39" i="134" s="1"/>
  <c r="E16" i="133"/>
  <c r="F15" i="133"/>
  <c r="G11" i="133" s="1"/>
  <c r="S16" i="133"/>
  <c r="D35" i="133"/>
  <c r="E32" i="133" s="1"/>
  <c r="T16" i="133"/>
  <c r="T15" i="133"/>
  <c r="U11" i="133" s="1"/>
  <c r="C36" i="133"/>
  <c r="D55" i="133"/>
  <c r="E19" i="133"/>
  <c r="C41" i="133"/>
  <c r="D39" i="133" s="1"/>
  <c r="D55" i="131"/>
  <c r="E19" i="131"/>
  <c r="D35" i="131"/>
  <c r="E32" i="131" s="1"/>
  <c r="F28" i="131"/>
  <c r="G25" i="131" s="1"/>
  <c r="U15" i="131"/>
  <c r="V11" i="131" s="1"/>
  <c r="C36" i="131"/>
  <c r="C41" i="131"/>
  <c r="D39" i="131" s="1"/>
  <c r="F16" i="130"/>
  <c r="C36" i="130"/>
  <c r="D35" i="130"/>
  <c r="E32" i="130" s="1"/>
  <c r="G15" i="130"/>
  <c r="H11" i="130" s="1"/>
  <c r="U16" i="130"/>
  <c r="U15" i="130"/>
  <c r="V11" i="130" s="1"/>
  <c r="D55" i="130"/>
  <c r="E19" i="130"/>
  <c r="C41" i="130"/>
  <c r="D39" i="130" s="1"/>
  <c r="E16" i="129"/>
  <c r="D55" i="129"/>
  <c r="E19" i="129"/>
  <c r="F15" i="129"/>
  <c r="G11" i="129" s="1"/>
  <c r="C41" i="129"/>
  <c r="D39" i="129" s="1"/>
  <c r="V16" i="129"/>
  <c r="V15" i="129"/>
  <c r="W11" i="129" s="1"/>
  <c r="D35" i="129"/>
  <c r="E32" i="129" s="1"/>
  <c r="D55" i="128"/>
  <c r="E19" i="128"/>
  <c r="C41" i="128"/>
  <c r="D39" i="128" s="1"/>
  <c r="G15" i="128"/>
  <c r="H11" i="128" s="1"/>
  <c r="V15" i="128"/>
  <c r="W11" i="128" s="1"/>
  <c r="D35" i="128"/>
  <c r="E32" i="128" s="1"/>
  <c r="D55" i="126"/>
  <c r="E19" i="126"/>
  <c r="C41" i="126"/>
  <c r="D39" i="126" s="1"/>
  <c r="G15" i="126"/>
  <c r="H11" i="126" s="1"/>
  <c r="D22" i="126"/>
  <c r="D35" i="126"/>
  <c r="E32" i="126" s="1"/>
  <c r="F16" i="126"/>
  <c r="U15" i="126"/>
  <c r="V11" i="126" s="1"/>
  <c r="U16" i="126"/>
  <c r="BN27" i="125"/>
  <c r="C36" i="125"/>
  <c r="D35" i="125"/>
  <c r="E32" i="125" s="1"/>
  <c r="V15" i="125"/>
  <c r="W11" i="125" s="1"/>
  <c r="D55" i="125"/>
  <c r="E19" i="125"/>
  <c r="F16" i="125"/>
  <c r="G15" i="125"/>
  <c r="H11" i="125" s="1"/>
  <c r="C41" i="125"/>
  <c r="D39" i="125" s="1"/>
  <c r="S16" i="123"/>
  <c r="E55" i="123"/>
  <c r="F19" i="123"/>
  <c r="G15" i="123"/>
  <c r="H11" i="123" s="1"/>
  <c r="BN26" i="123"/>
  <c r="T15" i="123"/>
  <c r="U11" i="123" s="1"/>
  <c r="T16" i="123"/>
  <c r="F16" i="123"/>
  <c r="E82" i="123"/>
  <c r="E27" i="123" s="1"/>
  <c r="BN81" i="123"/>
  <c r="E25" i="122"/>
  <c r="D29" i="122"/>
  <c r="E55" i="122"/>
  <c r="F19" i="122"/>
  <c r="U16" i="122"/>
  <c r="U15" i="122"/>
  <c r="V11" i="122" s="1"/>
  <c r="T16" i="122"/>
  <c r="G15" i="122"/>
  <c r="H11" i="122" s="1"/>
  <c r="F16" i="120"/>
  <c r="V15" i="120"/>
  <c r="W11" i="120" s="1"/>
  <c r="V16" i="120"/>
  <c r="D35" i="120"/>
  <c r="E32" i="120" s="1"/>
  <c r="G15" i="120"/>
  <c r="H11" i="120" s="1"/>
  <c r="C41" i="119"/>
  <c r="D39" i="119" s="1"/>
  <c r="F22" i="119"/>
  <c r="F28" i="119"/>
  <c r="G25" i="119" s="1"/>
  <c r="D35" i="119"/>
  <c r="E32" i="119" s="1"/>
  <c r="G21" i="119"/>
  <c r="H19" i="119" s="1"/>
  <c r="G22" i="119"/>
  <c r="U15" i="119"/>
  <c r="V11" i="119" s="1"/>
  <c r="C36" i="119"/>
  <c r="G15" i="119"/>
  <c r="H11" i="119" s="1"/>
  <c r="V15" i="117"/>
  <c r="W11" i="117" s="1"/>
  <c r="D35" i="117"/>
  <c r="E32" i="117" s="1"/>
  <c r="C36" i="117"/>
  <c r="U16" i="117"/>
  <c r="E22" i="116"/>
  <c r="E29" i="116"/>
  <c r="D16" i="116"/>
  <c r="G43" i="114"/>
  <c r="J43" i="114"/>
  <c r="H43" i="114"/>
  <c r="K43" i="114"/>
  <c r="L43" i="114"/>
  <c r="C16" i="114"/>
  <c r="D12" i="114" s="1"/>
  <c r="I43" i="114"/>
  <c r="B23" i="114"/>
  <c r="C20" i="114"/>
  <c r="C22" i="114" s="1"/>
  <c r="D20" i="114" s="1"/>
  <c r="D22" i="114" s="1"/>
  <c r="E20" i="114" s="1"/>
  <c r="P28" i="114"/>
  <c r="B113" i="114"/>
  <c r="P102" i="114"/>
  <c r="P113" i="114" s="1"/>
  <c r="E43" i="114"/>
  <c r="D43" i="114"/>
  <c r="E15" i="116"/>
  <c r="F11" i="116" s="1"/>
  <c r="P27" i="114"/>
  <c r="F43" i="114"/>
  <c r="F29" i="114"/>
  <c r="I76" i="114"/>
  <c r="L76" i="114"/>
  <c r="F76" i="114"/>
  <c r="E76" i="114"/>
  <c r="H76" i="114"/>
  <c r="B76" i="114"/>
  <c r="D76" i="114"/>
  <c r="G76" i="114"/>
  <c r="C76" i="114"/>
  <c r="K76" i="114"/>
  <c r="J76" i="114"/>
  <c r="C43" i="114"/>
  <c r="B99" i="114"/>
  <c r="B34" i="114" s="1"/>
  <c r="P88" i="114"/>
  <c r="P99" i="114" s="1"/>
  <c r="I83" i="114"/>
  <c r="H83" i="114"/>
  <c r="B83" i="114"/>
  <c r="C83" i="114"/>
  <c r="J83" i="114"/>
  <c r="L83" i="114"/>
  <c r="F83" i="114"/>
  <c r="D83" i="114"/>
  <c r="G83" i="114"/>
  <c r="E83" i="114"/>
  <c r="K83" i="114"/>
  <c r="C36" i="116"/>
  <c r="C41" i="116"/>
  <c r="D39" i="116" s="1"/>
  <c r="F21" i="116"/>
  <c r="G19" i="116" s="1"/>
  <c r="F22" i="116"/>
  <c r="F28" i="116"/>
  <c r="G25" i="116" s="1"/>
  <c r="F29" i="116"/>
  <c r="D35" i="116"/>
  <c r="E32" i="116" s="1"/>
  <c r="V16" i="116"/>
  <c r="V15" i="116"/>
  <c r="W11" i="116" s="1"/>
  <c r="BN27" i="120" l="1"/>
  <c r="BF42" i="161"/>
  <c r="BH36" i="161"/>
  <c r="BN26" i="120"/>
  <c r="BN81" i="120"/>
  <c r="E17" i="160"/>
  <c r="G26" i="160"/>
  <c r="F30" i="160"/>
  <c r="BG29" i="161"/>
  <c r="BH28" i="161"/>
  <c r="BI25" i="161" s="1"/>
  <c r="BI35" i="161"/>
  <c r="BJ32" i="161" s="1"/>
  <c r="BG41" i="161"/>
  <c r="BH39" i="161" s="1"/>
  <c r="C43" i="160"/>
  <c r="C57" i="160"/>
  <c r="Q57" i="160" s="1"/>
  <c r="Q34" i="160"/>
  <c r="C35" i="160"/>
  <c r="F37" i="160"/>
  <c r="D37" i="160"/>
  <c r="I37" i="160"/>
  <c r="G37" i="160"/>
  <c r="J37" i="160"/>
  <c r="E37" i="160"/>
  <c r="O37" i="160"/>
  <c r="H37" i="160"/>
  <c r="L37" i="160"/>
  <c r="C37" i="160"/>
  <c r="M37" i="160"/>
  <c r="K37" i="160"/>
  <c r="N37" i="160"/>
  <c r="F16" i="160"/>
  <c r="G12" i="160" s="1"/>
  <c r="D22" i="160"/>
  <c r="E20" i="160" s="1"/>
  <c r="AH55" i="161"/>
  <c r="AI19" i="161"/>
  <c r="AH22" i="161"/>
  <c r="D17" i="159"/>
  <c r="D22" i="159"/>
  <c r="E20" i="159" s="1"/>
  <c r="B36" i="159"/>
  <c r="C33" i="159"/>
  <c r="D16" i="158"/>
  <c r="E16" i="159"/>
  <c r="F12" i="159" s="1"/>
  <c r="G29" i="159"/>
  <c r="H26" i="159" s="1"/>
  <c r="D16" i="155"/>
  <c r="B44" i="159"/>
  <c r="Q43" i="159"/>
  <c r="C23" i="159"/>
  <c r="I22" i="158"/>
  <c r="J19" i="158"/>
  <c r="J21" i="158" s="1"/>
  <c r="I55" i="158"/>
  <c r="G55" i="157"/>
  <c r="H19" i="157"/>
  <c r="H21" i="157" s="1"/>
  <c r="H22" i="155"/>
  <c r="H55" i="155"/>
  <c r="I19" i="155"/>
  <c r="I21" i="155" s="1"/>
  <c r="E15" i="155"/>
  <c r="F11" i="155" s="1"/>
  <c r="BN40" i="156"/>
  <c r="F41" i="156"/>
  <c r="BN81" i="157"/>
  <c r="F82" i="157"/>
  <c r="F27" i="157" s="1"/>
  <c r="F28" i="157" s="1"/>
  <c r="E15" i="158"/>
  <c r="F11" i="158" s="1"/>
  <c r="G32" i="155"/>
  <c r="F36" i="155"/>
  <c r="F82" i="155"/>
  <c r="F27" i="155" s="1"/>
  <c r="F28" i="155" s="1"/>
  <c r="BN81" i="155"/>
  <c r="D16" i="156"/>
  <c r="R16" i="158"/>
  <c r="G32" i="157"/>
  <c r="F36" i="157"/>
  <c r="BN40" i="158"/>
  <c r="F41" i="158"/>
  <c r="D16" i="157"/>
  <c r="G35" i="158"/>
  <c r="H32" i="158" s="1"/>
  <c r="I19" i="156"/>
  <c r="I21" i="156" s="1"/>
  <c r="H55" i="156"/>
  <c r="BN27" i="158"/>
  <c r="G25" i="156"/>
  <c r="F29" i="156"/>
  <c r="F40" i="157"/>
  <c r="BN26" i="157"/>
  <c r="F40" i="155"/>
  <c r="BN26" i="155"/>
  <c r="E15" i="156"/>
  <c r="F11" i="156" s="1"/>
  <c r="S15" i="158"/>
  <c r="T11" i="158" s="1"/>
  <c r="F28" i="158"/>
  <c r="E15" i="157"/>
  <c r="F11" i="157" s="1"/>
  <c r="BN27" i="156"/>
  <c r="G35" i="156"/>
  <c r="H32" i="156" s="1"/>
  <c r="C28" i="150"/>
  <c r="C28" i="120"/>
  <c r="C40" i="120"/>
  <c r="D22" i="150"/>
  <c r="E19" i="150"/>
  <c r="E21" i="150" s="1"/>
  <c r="E22" i="150" s="1"/>
  <c r="D55" i="150"/>
  <c r="C28" i="117"/>
  <c r="C40" i="117"/>
  <c r="C41" i="117" s="1"/>
  <c r="D39" i="117" s="1"/>
  <c r="D22" i="120"/>
  <c r="E19" i="120"/>
  <c r="E21" i="120" s="1"/>
  <c r="E19" i="117"/>
  <c r="D55" i="117"/>
  <c r="C40" i="150"/>
  <c r="C41" i="150" s="1"/>
  <c r="D39" i="150" s="1"/>
  <c r="D16" i="145"/>
  <c r="BN40" i="143"/>
  <c r="BN40" i="137"/>
  <c r="D16" i="139"/>
  <c r="BN26" i="137"/>
  <c r="BN54" i="145"/>
  <c r="BN27" i="145"/>
  <c r="BN26" i="145"/>
  <c r="E15" i="139"/>
  <c r="F11" i="139" s="1"/>
  <c r="BN81" i="137"/>
  <c r="E15" i="145"/>
  <c r="F11" i="145" s="1"/>
  <c r="BN27" i="137"/>
  <c r="BN40" i="145"/>
  <c r="E28" i="125"/>
  <c r="F25" i="125" s="1"/>
  <c r="G16" i="126"/>
  <c r="BN81" i="145"/>
  <c r="E29" i="133"/>
  <c r="BN40" i="129"/>
  <c r="BN27" i="129"/>
  <c r="G16" i="130"/>
  <c r="D28" i="129"/>
  <c r="BN26" i="122"/>
  <c r="E82" i="122"/>
  <c r="E27" i="122" s="1"/>
  <c r="E28" i="122" s="1"/>
  <c r="F25" i="122" s="1"/>
  <c r="BN81" i="122"/>
  <c r="BN54" i="150"/>
  <c r="E16" i="116"/>
  <c r="D16" i="150"/>
  <c r="BN54" i="117"/>
  <c r="E16" i="131"/>
  <c r="G82" i="131"/>
  <c r="G27" i="131" s="1"/>
  <c r="G28" i="131" s="1"/>
  <c r="BN81" i="131"/>
  <c r="D40" i="128"/>
  <c r="BN40" i="128" s="1"/>
  <c r="BN26" i="128"/>
  <c r="L40" i="140"/>
  <c r="BN40" i="140" s="1"/>
  <c r="BN26" i="140"/>
  <c r="D82" i="150"/>
  <c r="D27" i="150" s="1"/>
  <c r="BN81" i="150"/>
  <c r="E15" i="117"/>
  <c r="F11" i="117" s="1"/>
  <c r="G82" i="146"/>
  <c r="G27" i="146" s="1"/>
  <c r="BN81" i="146"/>
  <c r="G16" i="122"/>
  <c r="G40" i="131"/>
  <c r="BN40" i="131" s="1"/>
  <c r="BN26" i="131"/>
  <c r="E15" i="150"/>
  <c r="F11" i="150" s="1"/>
  <c r="E16" i="143"/>
  <c r="BN81" i="128"/>
  <c r="D82" i="128"/>
  <c r="D27" i="128" s="1"/>
  <c r="D28" i="128" s="1"/>
  <c r="D82" i="126"/>
  <c r="D27" i="126" s="1"/>
  <c r="D28" i="126" s="1"/>
  <c r="E25" i="126" s="1"/>
  <c r="BN81" i="126"/>
  <c r="D40" i="150"/>
  <c r="BN26" i="150"/>
  <c r="BN26" i="130"/>
  <c r="D40" i="130"/>
  <c r="BN40" i="130" s="1"/>
  <c r="G40" i="146"/>
  <c r="BN40" i="146" s="1"/>
  <c r="BN26" i="146"/>
  <c r="F28" i="133"/>
  <c r="G25" i="133" s="1"/>
  <c r="E40" i="139"/>
  <c r="BN40" i="139" s="1"/>
  <c r="BN26" i="139"/>
  <c r="D40" i="117"/>
  <c r="BN40" i="117" s="1"/>
  <c r="BN26" i="117"/>
  <c r="BN26" i="126"/>
  <c r="D40" i="126"/>
  <c r="BN40" i="126" s="1"/>
  <c r="D28" i="134"/>
  <c r="BN27" i="134"/>
  <c r="E40" i="142"/>
  <c r="BN40" i="142" s="1"/>
  <c r="BN26" i="142"/>
  <c r="BN81" i="117"/>
  <c r="D82" i="117"/>
  <c r="D27" i="117" s="1"/>
  <c r="F15" i="143"/>
  <c r="G11" i="143" s="1"/>
  <c r="L82" i="140"/>
  <c r="L27" i="140" s="1"/>
  <c r="BN81" i="140"/>
  <c r="D82" i="130"/>
  <c r="D27" i="130" s="1"/>
  <c r="BN81" i="130"/>
  <c r="E82" i="139"/>
  <c r="E27" i="139" s="1"/>
  <c r="BN81" i="139"/>
  <c r="D16" i="117"/>
  <c r="E82" i="142"/>
  <c r="E27" i="142" s="1"/>
  <c r="BN81" i="142"/>
  <c r="F15" i="131"/>
  <c r="G11" i="131" s="1"/>
  <c r="E23" i="149"/>
  <c r="C42" i="125"/>
  <c r="C42" i="137"/>
  <c r="C42" i="128"/>
  <c r="C42" i="136"/>
  <c r="C42" i="126"/>
  <c r="C42" i="129"/>
  <c r="C42" i="145"/>
  <c r="D36" i="117"/>
  <c r="D36" i="125"/>
  <c r="D36" i="128"/>
  <c r="D36" i="140"/>
  <c r="C42" i="150"/>
  <c r="D36" i="150"/>
  <c r="E35" i="150"/>
  <c r="F32" i="150" s="1"/>
  <c r="V16" i="150"/>
  <c r="E55" i="150"/>
  <c r="W16" i="150"/>
  <c r="W15" i="150"/>
  <c r="X11" i="150" s="1"/>
  <c r="G16" i="149"/>
  <c r="H12" i="149" s="1"/>
  <c r="C36" i="149"/>
  <c r="F22" i="149"/>
  <c r="G20" i="149" s="1"/>
  <c r="F17" i="149"/>
  <c r="D35" i="149"/>
  <c r="E33" i="149" s="1"/>
  <c r="I29" i="149"/>
  <c r="J26" i="149" s="1"/>
  <c r="C44" i="149"/>
  <c r="D42" i="149" s="1"/>
  <c r="H30" i="149"/>
  <c r="F16" i="146"/>
  <c r="E35" i="146"/>
  <c r="F32" i="146" s="1"/>
  <c r="E21" i="146"/>
  <c r="F29" i="146"/>
  <c r="D36" i="146"/>
  <c r="V15" i="146"/>
  <c r="W11" i="146" s="1"/>
  <c r="D41" i="146"/>
  <c r="E39" i="146" s="1"/>
  <c r="G15" i="146"/>
  <c r="H11" i="146" s="1"/>
  <c r="U16" i="146"/>
  <c r="C42" i="146"/>
  <c r="D41" i="145"/>
  <c r="E39" i="145" s="1"/>
  <c r="T16" i="145"/>
  <c r="D36" i="145"/>
  <c r="U15" i="145"/>
  <c r="V11" i="145" s="1"/>
  <c r="U16" i="145"/>
  <c r="E35" i="145"/>
  <c r="F32" i="145" s="1"/>
  <c r="H28" i="145"/>
  <c r="I25" i="145" s="1"/>
  <c r="E21" i="145"/>
  <c r="E22" i="145" s="1"/>
  <c r="V15" i="143"/>
  <c r="W11" i="143" s="1"/>
  <c r="V16" i="143"/>
  <c r="D36" i="143"/>
  <c r="C42" i="143"/>
  <c r="E21" i="143"/>
  <c r="E22" i="143" s="1"/>
  <c r="F25" i="143"/>
  <c r="E29" i="143"/>
  <c r="BN27" i="143"/>
  <c r="E35" i="143"/>
  <c r="F32" i="143" s="1"/>
  <c r="D41" i="143"/>
  <c r="E39" i="143" s="1"/>
  <c r="C42" i="142"/>
  <c r="F16" i="142"/>
  <c r="D36" i="142"/>
  <c r="D41" i="142"/>
  <c r="E39" i="142" s="1"/>
  <c r="E21" i="142"/>
  <c r="E22" i="142" s="1"/>
  <c r="G15" i="142"/>
  <c r="H11" i="142" s="1"/>
  <c r="E35" i="142"/>
  <c r="F32" i="142" s="1"/>
  <c r="W16" i="142"/>
  <c r="W15" i="142"/>
  <c r="X11" i="142" s="1"/>
  <c r="F16" i="140"/>
  <c r="G15" i="140"/>
  <c r="H11" i="140" s="1"/>
  <c r="E21" i="140"/>
  <c r="E22" i="140" s="1"/>
  <c r="C42" i="140"/>
  <c r="V15" i="140"/>
  <c r="W11" i="140" s="1"/>
  <c r="F25" i="140"/>
  <c r="E29" i="140"/>
  <c r="E35" i="140"/>
  <c r="F32" i="140" s="1"/>
  <c r="U16" i="140"/>
  <c r="D41" i="140"/>
  <c r="E39" i="140" s="1"/>
  <c r="C42" i="139"/>
  <c r="E21" i="139"/>
  <c r="E22" i="139" s="1"/>
  <c r="U15" i="139"/>
  <c r="V11" i="139" s="1"/>
  <c r="E35" i="139"/>
  <c r="F32" i="139" s="1"/>
  <c r="D36" i="139"/>
  <c r="D41" i="139"/>
  <c r="E39" i="139" s="1"/>
  <c r="U15" i="137"/>
  <c r="V11" i="137" s="1"/>
  <c r="U16" i="137"/>
  <c r="D36" i="137"/>
  <c r="E21" i="137"/>
  <c r="E22" i="137"/>
  <c r="H15" i="137"/>
  <c r="I11" i="137" s="1"/>
  <c r="G16" i="137"/>
  <c r="D41" i="137"/>
  <c r="E39" i="137" s="1"/>
  <c r="E35" i="137"/>
  <c r="F32" i="137" s="1"/>
  <c r="E25" i="137"/>
  <c r="D29" i="137"/>
  <c r="D36" i="136"/>
  <c r="F29" i="136"/>
  <c r="F16" i="136"/>
  <c r="E35" i="136"/>
  <c r="F32" i="136" s="1"/>
  <c r="D41" i="136"/>
  <c r="E39" i="136" s="1"/>
  <c r="G28" i="136"/>
  <c r="H25" i="136" s="1"/>
  <c r="G15" i="136"/>
  <c r="H11" i="136" s="1"/>
  <c r="E21" i="136"/>
  <c r="E22" i="136" s="1"/>
  <c r="W15" i="136"/>
  <c r="X11" i="136" s="1"/>
  <c r="E35" i="134"/>
  <c r="F32" i="134" s="1"/>
  <c r="G15" i="134"/>
  <c r="H11" i="134" s="1"/>
  <c r="C42" i="134"/>
  <c r="U16" i="134"/>
  <c r="D41" i="134"/>
  <c r="E39" i="134" s="1"/>
  <c r="V15" i="134"/>
  <c r="W11" i="134" s="1"/>
  <c r="V16" i="134"/>
  <c r="D36" i="134"/>
  <c r="E21" i="134"/>
  <c r="F16" i="134"/>
  <c r="D36" i="133"/>
  <c r="C42" i="133"/>
  <c r="E21" i="133"/>
  <c r="E22" i="133" s="1"/>
  <c r="E35" i="133"/>
  <c r="F32" i="133" s="1"/>
  <c r="F16" i="133"/>
  <c r="D41" i="133"/>
  <c r="E39" i="133" s="1"/>
  <c r="U16" i="133"/>
  <c r="U15" i="133"/>
  <c r="V11" i="133" s="1"/>
  <c r="G15" i="133"/>
  <c r="H11" i="133" s="1"/>
  <c r="F29" i="131"/>
  <c r="D36" i="131"/>
  <c r="D41" i="131"/>
  <c r="E39" i="131" s="1"/>
  <c r="C42" i="131"/>
  <c r="V15" i="131"/>
  <c r="W11" i="131" s="1"/>
  <c r="V16" i="131"/>
  <c r="E21" i="131"/>
  <c r="E22" i="131" s="1"/>
  <c r="U16" i="131"/>
  <c r="E35" i="131"/>
  <c r="F32" i="131" s="1"/>
  <c r="D36" i="130"/>
  <c r="E21" i="130"/>
  <c r="E22" i="130" s="1"/>
  <c r="C42" i="130"/>
  <c r="V15" i="130"/>
  <c r="W11" i="130" s="1"/>
  <c r="E35" i="130"/>
  <c r="F32" i="130" s="1"/>
  <c r="H15" i="130"/>
  <c r="I11" i="130" s="1"/>
  <c r="F16" i="129"/>
  <c r="E35" i="129"/>
  <c r="F32" i="129" s="1"/>
  <c r="D36" i="129"/>
  <c r="W16" i="129"/>
  <c r="W15" i="129"/>
  <c r="X11" i="129" s="1"/>
  <c r="G15" i="129"/>
  <c r="H11" i="129" s="1"/>
  <c r="D41" i="129"/>
  <c r="E39" i="129" s="1"/>
  <c r="E21" i="129"/>
  <c r="E22" i="129" s="1"/>
  <c r="W16" i="128"/>
  <c r="W15" i="128"/>
  <c r="X11" i="128" s="1"/>
  <c r="H15" i="128"/>
  <c r="I11" i="128" s="1"/>
  <c r="E35" i="128"/>
  <c r="F32" i="128" s="1"/>
  <c r="G16" i="128"/>
  <c r="E21" i="128"/>
  <c r="E22" i="128" s="1"/>
  <c r="V16" i="128"/>
  <c r="D36" i="126"/>
  <c r="V15" i="126"/>
  <c r="W11" i="126" s="1"/>
  <c r="E21" i="126"/>
  <c r="E22" i="126" s="1"/>
  <c r="E35" i="126"/>
  <c r="F32" i="126" s="1"/>
  <c r="H15" i="126"/>
  <c r="I11" i="126" s="1"/>
  <c r="H15" i="125"/>
  <c r="I11" i="125" s="1"/>
  <c r="E35" i="125"/>
  <c r="F32" i="125" s="1"/>
  <c r="G16" i="125"/>
  <c r="V16" i="125"/>
  <c r="W16" i="125"/>
  <c r="W15" i="125"/>
  <c r="X11" i="125" s="1"/>
  <c r="D41" i="125"/>
  <c r="E39" i="125" s="1"/>
  <c r="E21" i="125"/>
  <c r="E22" i="125" s="1"/>
  <c r="BN27" i="123"/>
  <c r="U15" i="123"/>
  <c r="V11" i="123" s="1"/>
  <c r="U16" i="123"/>
  <c r="G16" i="123"/>
  <c r="F21" i="123"/>
  <c r="F22" i="123"/>
  <c r="H15" i="123"/>
  <c r="I11" i="123" s="1"/>
  <c r="E28" i="123"/>
  <c r="D36" i="120"/>
  <c r="C42" i="117"/>
  <c r="V15" i="122"/>
  <c r="W11" i="122" s="1"/>
  <c r="V16" i="122"/>
  <c r="F21" i="122"/>
  <c r="F22" i="122" s="1"/>
  <c r="H15" i="122"/>
  <c r="I11" i="122" s="1"/>
  <c r="G16" i="120"/>
  <c r="E35" i="120"/>
  <c r="F32" i="120" s="1"/>
  <c r="H15" i="120"/>
  <c r="I11" i="120" s="1"/>
  <c r="W15" i="120"/>
  <c r="X11" i="120" s="1"/>
  <c r="W16" i="120"/>
  <c r="G16" i="119"/>
  <c r="C42" i="119"/>
  <c r="G28" i="119"/>
  <c r="H25" i="119" s="1"/>
  <c r="U16" i="119"/>
  <c r="F29" i="119"/>
  <c r="H15" i="119"/>
  <c r="I11" i="119" s="1"/>
  <c r="E35" i="119"/>
  <c r="F32" i="119" s="1"/>
  <c r="V15" i="119"/>
  <c r="W11" i="119" s="1"/>
  <c r="V16" i="119"/>
  <c r="H21" i="119"/>
  <c r="I19" i="119" s="1"/>
  <c r="H22" i="119"/>
  <c r="D36" i="119"/>
  <c r="D41" i="119"/>
  <c r="E39" i="119" s="1"/>
  <c r="W15" i="117"/>
  <c r="X11" i="117" s="1"/>
  <c r="W16" i="117"/>
  <c r="E35" i="117"/>
  <c r="F32" i="117" s="1"/>
  <c r="V16" i="117"/>
  <c r="D36" i="116"/>
  <c r="C23" i="114"/>
  <c r="C17" i="114"/>
  <c r="D16" i="114"/>
  <c r="E12" i="114" s="1"/>
  <c r="P34" i="114"/>
  <c r="M37" i="114"/>
  <c r="G37" i="114"/>
  <c r="H37" i="114"/>
  <c r="E37" i="114"/>
  <c r="B57" i="114"/>
  <c r="P57" i="114" s="1"/>
  <c r="F37" i="114"/>
  <c r="L37" i="114"/>
  <c r="B35" i="114"/>
  <c r="K37" i="114"/>
  <c r="N37" i="114"/>
  <c r="J37" i="114"/>
  <c r="B37" i="114"/>
  <c r="I37" i="114"/>
  <c r="D37" i="114"/>
  <c r="C37" i="114"/>
  <c r="G26" i="114"/>
  <c r="F30" i="114"/>
  <c r="B43" i="114"/>
  <c r="F15" i="116"/>
  <c r="G11" i="116" s="1"/>
  <c r="C42" i="116"/>
  <c r="D41" i="116"/>
  <c r="E39" i="116" s="1"/>
  <c r="E35" i="116"/>
  <c r="F32" i="116" s="1"/>
  <c r="G21" i="116"/>
  <c r="H19" i="116" s="1"/>
  <c r="G22" i="116"/>
  <c r="W15" i="116"/>
  <c r="X11" i="116" s="1"/>
  <c r="G28" i="116"/>
  <c r="H25" i="116" s="1"/>
  <c r="G29" i="116"/>
  <c r="D23" i="114"/>
  <c r="E22" i="114"/>
  <c r="F20" i="114" s="1"/>
  <c r="F19" i="150" l="1"/>
  <c r="BH29" i="161"/>
  <c r="E16" i="155"/>
  <c r="BN40" i="150"/>
  <c r="G29" i="160"/>
  <c r="H26" i="160" s="1"/>
  <c r="BH41" i="161"/>
  <c r="BI39" i="161" s="1"/>
  <c r="BG42" i="161"/>
  <c r="BJ35" i="161"/>
  <c r="BK32" i="161" s="1"/>
  <c r="BI36" i="161"/>
  <c r="BI28" i="161"/>
  <c r="BJ25" i="161" s="1"/>
  <c r="D23" i="160"/>
  <c r="F17" i="160"/>
  <c r="G16" i="160"/>
  <c r="H12" i="160" s="1"/>
  <c r="C59" i="160"/>
  <c r="C65" i="160" s="1"/>
  <c r="E22" i="160"/>
  <c r="F20" i="160" s="1"/>
  <c r="D33" i="160"/>
  <c r="C36" i="160"/>
  <c r="Q43" i="160"/>
  <c r="C44" i="160"/>
  <c r="AI21" i="161"/>
  <c r="D23" i="159"/>
  <c r="G30" i="159"/>
  <c r="E16" i="156"/>
  <c r="S16" i="158"/>
  <c r="F16" i="159"/>
  <c r="G12" i="159" s="1"/>
  <c r="H29" i="159"/>
  <c r="I26" i="159" s="1"/>
  <c r="C35" i="159"/>
  <c r="D33" i="159" s="1"/>
  <c r="E22" i="159"/>
  <c r="F20" i="159" s="1"/>
  <c r="B45" i="159"/>
  <c r="C42" i="159"/>
  <c r="E17" i="159"/>
  <c r="G36" i="156"/>
  <c r="E16" i="157"/>
  <c r="G25" i="158"/>
  <c r="F29" i="158"/>
  <c r="T15" i="158"/>
  <c r="U11" i="158" s="1"/>
  <c r="F15" i="156"/>
  <c r="G11" i="156" s="1"/>
  <c r="G25" i="157"/>
  <c r="F29" i="157"/>
  <c r="BN40" i="157"/>
  <c r="F41" i="157"/>
  <c r="G28" i="156"/>
  <c r="H25" i="156" s="1"/>
  <c r="I22" i="156"/>
  <c r="J19" i="156"/>
  <c r="J21" i="156" s="1"/>
  <c r="I55" i="156"/>
  <c r="G36" i="158"/>
  <c r="G39" i="158"/>
  <c r="F42" i="158"/>
  <c r="E16" i="158"/>
  <c r="BN27" i="157"/>
  <c r="F15" i="155"/>
  <c r="G11" i="155" s="1"/>
  <c r="H22" i="157"/>
  <c r="H55" i="157"/>
  <c r="I19" i="157"/>
  <c r="I21" i="157" s="1"/>
  <c r="J22" i="158"/>
  <c r="K19" i="158"/>
  <c r="J55" i="158"/>
  <c r="H35" i="156"/>
  <c r="I32" i="156" s="1"/>
  <c r="F15" i="157"/>
  <c r="G11" i="157" s="1"/>
  <c r="G25" i="155"/>
  <c r="F29" i="155"/>
  <c r="BN40" i="155"/>
  <c r="F41" i="155"/>
  <c r="H35" i="158"/>
  <c r="I32" i="158" s="1"/>
  <c r="G35" i="157"/>
  <c r="H32" i="157" s="1"/>
  <c r="BN27" i="155"/>
  <c r="G35" i="155"/>
  <c r="H32" i="155" s="1"/>
  <c r="F15" i="158"/>
  <c r="G11" i="158" s="1"/>
  <c r="G39" i="156"/>
  <c r="F42" i="156"/>
  <c r="I22" i="155"/>
  <c r="I55" i="155"/>
  <c r="J19" i="155"/>
  <c r="E22" i="120"/>
  <c r="E55" i="120"/>
  <c r="F19" i="120"/>
  <c r="D25" i="117"/>
  <c r="C29" i="117"/>
  <c r="BN40" i="120"/>
  <c r="C41" i="120"/>
  <c r="E21" i="117"/>
  <c r="D25" i="120"/>
  <c r="C29" i="120"/>
  <c r="D25" i="150"/>
  <c r="D28" i="150" s="1"/>
  <c r="C29" i="150"/>
  <c r="G17" i="149"/>
  <c r="F29" i="133"/>
  <c r="E16" i="150"/>
  <c r="D41" i="130"/>
  <c r="E39" i="130" s="1"/>
  <c r="E41" i="130" s="1"/>
  <c r="F39" i="130" s="1"/>
  <c r="E16" i="145"/>
  <c r="D41" i="117"/>
  <c r="E39" i="117" s="1"/>
  <c r="E41" i="117" s="1"/>
  <c r="F39" i="117" s="1"/>
  <c r="E29" i="125"/>
  <c r="E16" i="139"/>
  <c r="F15" i="145"/>
  <c r="G11" i="145" s="1"/>
  <c r="D41" i="128"/>
  <c r="E39" i="128" s="1"/>
  <c r="E41" i="128" s="1"/>
  <c r="F39" i="128" s="1"/>
  <c r="F15" i="139"/>
  <c r="G11" i="139" s="1"/>
  <c r="F28" i="125"/>
  <c r="G25" i="125" s="1"/>
  <c r="D29" i="126"/>
  <c r="BN27" i="122"/>
  <c r="E25" i="129"/>
  <c r="D29" i="129"/>
  <c r="H16" i="120"/>
  <c r="D41" i="126"/>
  <c r="E39" i="126" s="1"/>
  <c r="E41" i="126" s="1"/>
  <c r="F39" i="126" s="1"/>
  <c r="D41" i="150"/>
  <c r="E39" i="150" s="1"/>
  <c r="E41" i="150" s="1"/>
  <c r="F39" i="150" s="1"/>
  <c r="H25" i="131"/>
  <c r="H28" i="131" s="1"/>
  <c r="I25" i="131" s="1"/>
  <c r="G29" i="131"/>
  <c r="D29" i="128"/>
  <c r="E25" i="128"/>
  <c r="E28" i="128" s="1"/>
  <c r="F25" i="128" s="1"/>
  <c r="D28" i="130"/>
  <c r="BN27" i="130"/>
  <c r="G15" i="143"/>
  <c r="H11" i="143" s="1"/>
  <c r="H16" i="123"/>
  <c r="H16" i="122"/>
  <c r="E29" i="122"/>
  <c r="F16" i="131"/>
  <c r="BN27" i="140"/>
  <c r="G28" i="133"/>
  <c r="H25" i="133" s="1"/>
  <c r="F15" i="150"/>
  <c r="G11" i="150" s="1"/>
  <c r="E16" i="117"/>
  <c r="BN27" i="139"/>
  <c r="BN27" i="128"/>
  <c r="BN27" i="146"/>
  <c r="G28" i="146"/>
  <c r="H25" i="146" s="1"/>
  <c r="H28" i="146" s="1"/>
  <c r="I25" i="146" s="1"/>
  <c r="BN27" i="142"/>
  <c r="BN27" i="131"/>
  <c r="G16" i="134"/>
  <c r="G15" i="131"/>
  <c r="H11" i="131" s="1"/>
  <c r="F16" i="143"/>
  <c r="BN27" i="117"/>
  <c r="E28" i="142"/>
  <c r="E25" i="134"/>
  <c r="D29" i="134"/>
  <c r="D28" i="117"/>
  <c r="E28" i="139"/>
  <c r="BN27" i="126"/>
  <c r="F15" i="117"/>
  <c r="G11" i="117" s="1"/>
  <c r="BN27" i="150"/>
  <c r="F16" i="116"/>
  <c r="D42" i="129"/>
  <c r="D42" i="125"/>
  <c r="D42" i="137"/>
  <c r="C45" i="149"/>
  <c r="D42" i="139"/>
  <c r="D42" i="140"/>
  <c r="D42" i="134"/>
  <c r="D42" i="145"/>
  <c r="E36" i="134"/>
  <c r="E36" i="137"/>
  <c r="E36" i="140"/>
  <c r="X15" i="150"/>
  <c r="Y11" i="150" s="1"/>
  <c r="F21" i="150"/>
  <c r="F22" i="150" s="1"/>
  <c r="F35" i="150"/>
  <c r="G32" i="150" s="1"/>
  <c r="E36" i="150"/>
  <c r="J29" i="149"/>
  <c r="K26" i="149" s="1"/>
  <c r="G22" i="149"/>
  <c r="H20" i="149" s="1"/>
  <c r="I30" i="149"/>
  <c r="D36" i="149"/>
  <c r="F23" i="149"/>
  <c r="E35" i="149"/>
  <c r="F33" i="149" s="1"/>
  <c r="D44" i="149"/>
  <c r="E42" i="149" s="1"/>
  <c r="H16" i="149"/>
  <c r="I12" i="149" s="1"/>
  <c r="G16" i="146"/>
  <c r="E36" i="146"/>
  <c r="E41" i="146"/>
  <c r="F39" i="146" s="1"/>
  <c r="E55" i="146"/>
  <c r="F19" i="146"/>
  <c r="W16" i="146"/>
  <c r="W15" i="146"/>
  <c r="X11" i="146" s="1"/>
  <c r="H15" i="146"/>
  <c r="I11" i="146" s="1"/>
  <c r="D42" i="146"/>
  <c r="E22" i="146"/>
  <c r="V16" i="146"/>
  <c r="F35" i="146"/>
  <c r="G32" i="146" s="1"/>
  <c r="E36" i="145"/>
  <c r="F35" i="145"/>
  <c r="G32" i="145" s="1"/>
  <c r="H29" i="145"/>
  <c r="E55" i="145"/>
  <c r="F19" i="145"/>
  <c r="I28" i="145"/>
  <c r="J25" i="145" s="1"/>
  <c r="I29" i="145"/>
  <c r="E41" i="145"/>
  <c r="F39" i="145" s="1"/>
  <c r="V15" i="145"/>
  <c r="W11" i="145" s="1"/>
  <c r="D42" i="142"/>
  <c r="E36" i="143"/>
  <c r="F28" i="143"/>
  <c r="G25" i="143" s="1"/>
  <c r="E41" i="143"/>
  <c r="F39" i="143" s="1"/>
  <c r="D42" i="143"/>
  <c r="F35" i="143"/>
  <c r="G32" i="143" s="1"/>
  <c r="E55" i="143"/>
  <c r="F19" i="143"/>
  <c r="W15" i="143"/>
  <c r="X11" i="143" s="1"/>
  <c r="G16" i="142"/>
  <c r="E36" i="142"/>
  <c r="E55" i="142"/>
  <c r="F19" i="142"/>
  <c r="X15" i="142"/>
  <c r="Y11" i="142" s="1"/>
  <c r="H15" i="142"/>
  <c r="I11" i="142" s="1"/>
  <c r="E41" i="142"/>
  <c r="F39" i="142" s="1"/>
  <c r="F35" i="142"/>
  <c r="G32" i="142" s="1"/>
  <c r="G16" i="140"/>
  <c r="E41" i="140"/>
  <c r="F39" i="140" s="1"/>
  <c r="V16" i="140"/>
  <c r="W15" i="140"/>
  <c r="X11" i="140" s="1"/>
  <c r="W16" i="140"/>
  <c r="H15" i="140"/>
  <c r="I11" i="140" s="1"/>
  <c r="F35" i="140"/>
  <c r="G32" i="140" s="1"/>
  <c r="F28" i="140"/>
  <c r="G25" i="140" s="1"/>
  <c r="F29" i="140"/>
  <c r="E55" i="140"/>
  <c r="F19" i="140"/>
  <c r="E41" i="139"/>
  <c r="F39" i="139" s="1"/>
  <c r="E36" i="139"/>
  <c r="U16" i="139"/>
  <c r="F35" i="139"/>
  <c r="G32" i="139" s="1"/>
  <c r="V16" i="139"/>
  <c r="V15" i="139"/>
  <c r="W11" i="139" s="1"/>
  <c r="E55" i="139"/>
  <c r="F19" i="139"/>
  <c r="H16" i="137"/>
  <c r="E28" i="137"/>
  <c r="F25" i="137" s="1"/>
  <c r="E29" i="137"/>
  <c r="E41" i="137"/>
  <c r="F39" i="137" s="1"/>
  <c r="E55" i="137"/>
  <c r="F19" i="137"/>
  <c r="I15" i="137"/>
  <c r="J11" i="137" s="1"/>
  <c r="F35" i="137"/>
  <c r="G32" i="137" s="1"/>
  <c r="V15" i="137"/>
  <c r="W11" i="137" s="1"/>
  <c r="G29" i="136"/>
  <c r="E36" i="136"/>
  <c r="G16" i="136"/>
  <c r="D42" i="136"/>
  <c r="X15" i="136"/>
  <c r="Y11" i="136" s="1"/>
  <c r="H28" i="136"/>
  <c r="I25" i="136" s="1"/>
  <c r="F35" i="136"/>
  <c r="G32" i="136" s="1"/>
  <c r="W16" i="136"/>
  <c r="E55" i="136"/>
  <c r="F19" i="136"/>
  <c r="H15" i="136"/>
  <c r="I11" i="136" s="1"/>
  <c r="E41" i="136"/>
  <c r="F39" i="136" s="1"/>
  <c r="E55" i="134"/>
  <c r="F19" i="134"/>
  <c r="E22" i="134"/>
  <c r="E41" i="134"/>
  <c r="F39" i="134" s="1"/>
  <c r="W15" i="134"/>
  <c r="X11" i="134" s="1"/>
  <c r="W16" i="134"/>
  <c r="H15" i="134"/>
  <c r="I11" i="134" s="1"/>
  <c r="F35" i="134"/>
  <c r="G32" i="134" s="1"/>
  <c r="E36" i="133"/>
  <c r="G16" i="133"/>
  <c r="D42" i="133"/>
  <c r="V15" i="133"/>
  <c r="W11" i="133" s="1"/>
  <c r="E41" i="133"/>
  <c r="F39" i="133" s="1"/>
  <c r="F35" i="133"/>
  <c r="G32" i="133" s="1"/>
  <c r="E55" i="133"/>
  <c r="F19" i="133"/>
  <c r="H15" i="133"/>
  <c r="I11" i="133" s="1"/>
  <c r="D42" i="131"/>
  <c r="F35" i="131"/>
  <c r="G32" i="131" s="1"/>
  <c r="W15" i="131"/>
  <c r="X11" i="131" s="1"/>
  <c r="W16" i="131"/>
  <c r="E36" i="131"/>
  <c r="E55" i="131"/>
  <c r="F19" i="131"/>
  <c r="E41" i="131"/>
  <c r="F39" i="131" s="1"/>
  <c r="E36" i="130"/>
  <c r="H16" i="130"/>
  <c r="V16" i="130"/>
  <c r="F35" i="130"/>
  <c r="G32" i="130" s="1"/>
  <c r="W15" i="130"/>
  <c r="X11" i="130" s="1"/>
  <c r="E55" i="130"/>
  <c r="F19" i="130"/>
  <c r="I15" i="130"/>
  <c r="J11" i="130" s="1"/>
  <c r="E55" i="129"/>
  <c r="F19" i="129"/>
  <c r="H15" i="129"/>
  <c r="I11" i="129" s="1"/>
  <c r="G16" i="129"/>
  <c r="F35" i="129"/>
  <c r="G32" i="129" s="1"/>
  <c r="E41" i="129"/>
  <c r="F39" i="129" s="1"/>
  <c r="X15" i="129"/>
  <c r="Y11" i="129" s="1"/>
  <c r="E36" i="129"/>
  <c r="E36" i="128"/>
  <c r="I15" i="128"/>
  <c r="J11" i="128" s="1"/>
  <c r="E55" i="128"/>
  <c r="F19" i="128"/>
  <c r="X15" i="128"/>
  <c r="Y11" i="128" s="1"/>
  <c r="X16" i="128"/>
  <c r="F35" i="128"/>
  <c r="G32" i="128" s="1"/>
  <c r="H16" i="128"/>
  <c r="H16" i="126"/>
  <c r="I15" i="126"/>
  <c r="J11" i="126" s="1"/>
  <c r="E36" i="126"/>
  <c r="F35" i="126"/>
  <c r="G32" i="126" s="1"/>
  <c r="E28" i="126"/>
  <c r="F25" i="126" s="1"/>
  <c r="V16" i="126"/>
  <c r="W15" i="126"/>
  <c r="X11" i="126" s="1"/>
  <c r="W16" i="126"/>
  <c r="E55" i="126"/>
  <c r="F19" i="126"/>
  <c r="E36" i="125"/>
  <c r="H16" i="125"/>
  <c r="E41" i="125"/>
  <c r="F39" i="125" s="1"/>
  <c r="F35" i="125"/>
  <c r="G32" i="125" s="1"/>
  <c r="X15" i="125"/>
  <c r="Y11" i="125" s="1"/>
  <c r="E55" i="125"/>
  <c r="F19" i="125"/>
  <c r="I15" i="125"/>
  <c r="J11" i="125" s="1"/>
  <c r="F25" i="123"/>
  <c r="E29" i="123"/>
  <c r="F55" i="123"/>
  <c r="G19" i="123"/>
  <c r="I15" i="123"/>
  <c r="J11" i="123" s="1"/>
  <c r="V15" i="123"/>
  <c r="W11" i="123" s="1"/>
  <c r="F28" i="122"/>
  <c r="G25" i="122" s="1"/>
  <c r="F55" i="122"/>
  <c r="G19" i="122"/>
  <c r="I15" i="122"/>
  <c r="J11" i="122" s="1"/>
  <c r="W15" i="122"/>
  <c r="X11" i="122" s="1"/>
  <c r="E36" i="120"/>
  <c r="F35" i="120"/>
  <c r="G32" i="120" s="1"/>
  <c r="X15" i="120"/>
  <c r="Y11" i="120" s="1"/>
  <c r="I15" i="120"/>
  <c r="J11" i="120" s="1"/>
  <c r="H16" i="119"/>
  <c r="E41" i="119"/>
  <c r="F39" i="119" s="1"/>
  <c r="E36" i="119"/>
  <c r="F35" i="119"/>
  <c r="G32" i="119" s="1"/>
  <c r="W15" i="119"/>
  <c r="X11" i="119" s="1"/>
  <c r="W16" i="119"/>
  <c r="H28" i="119"/>
  <c r="I25" i="119" s="1"/>
  <c r="D42" i="119"/>
  <c r="I21" i="119"/>
  <c r="J19" i="119" s="1"/>
  <c r="I15" i="119"/>
  <c r="J11" i="119" s="1"/>
  <c r="G29" i="119"/>
  <c r="E36" i="117"/>
  <c r="F35" i="117"/>
  <c r="G32" i="117" s="1"/>
  <c r="X15" i="117"/>
  <c r="Y11" i="117" s="1"/>
  <c r="E36" i="116"/>
  <c r="D42" i="116"/>
  <c r="P43" i="114"/>
  <c r="B44" i="114"/>
  <c r="D17" i="114"/>
  <c r="G15" i="116"/>
  <c r="H11" i="116" s="1"/>
  <c r="E16" i="114"/>
  <c r="F12" i="114" s="1"/>
  <c r="G29" i="114"/>
  <c r="H26" i="114" s="1"/>
  <c r="B36" i="114"/>
  <c r="C33" i="114"/>
  <c r="C35" i="114" s="1"/>
  <c r="D33" i="114" s="1"/>
  <c r="D35" i="114" s="1"/>
  <c r="E33" i="114" s="1"/>
  <c r="X15" i="116"/>
  <c r="Y11" i="116" s="1"/>
  <c r="E41" i="116"/>
  <c r="F39" i="116" s="1"/>
  <c r="H28" i="116"/>
  <c r="I25" i="116" s="1"/>
  <c r="H29" i="116"/>
  <c r="H21" i="116"/>
  <c r="I19" i="116" s="1"/>
  <c r="H22" i="116"/>
  <c r="W16" i="116"/>
  <c r="F35" i="116"/>
  <c r="G32" i="116" s="1"/>
  <c r="F22" i="114"/>
  <c r="G20" i="114" s="1"/>
  <c r="E23" i="114"/>
  <c r="F16" i="155" l="1"/>
  <c r="BJ36" i="161"/>
  <c r="BH42" i="161"/>
  <c r="G30" i="160"/>
  <c r="E23" i="160"/>
  <c r="BI29" i="161"/>
  <c r="H29" i="160"/>
  <c r="I26" i="160" s="1"/>
  <c r="BK35" i="161"/>
  <c r="BL32" i="161" s="1"/>
  <c r="BJ28" i="161"/>
  <c r="BK25" i="161" s="1"/>
  <c r="BI41" i="161"/>
  <c r="BJ39" i="161" s="1"/>
  <c r="F17" i="159"/>
  <c r="C36" i="159"/>
  <c r="H16" i="160"/>
  <c r="I12" i="160" s="1"/>
  <c r="D35" i="160"/>
  <c r="E33" i="160" s="1"/>
  <c r="F22" i="160"/>
  <c r="G20" i="160" s="1"/>
  <c r="D42" i="160"/>
  <c r="C45" i="160"/>
  <c r="G17" i="160"/>
  <c r="AI55" i="161"/>
  <c r="AJ19" i="161"/>
  <c r="AI22" i="161"/>
  <c r="F22" i="159"/>
  <c r="G20" i="159" s="1"/>
  <c r="I29" i="159"/>
  <c r="J26" i="159" s="1"/>
  <c r="C44" i="159"/>
  <c r="D42" i="159" s="1"/>
  <c r="D35" i="159"/>
  <c r="E33" i="159" s="1"/>
  <c r="G16" i="159"/>
  <c r="H12" i="159" s="1"/>
  <c r="E23" i="159"/>
  <c r="H30" i="159"/>
  <c r="F16" i="158"/>
  <c r="G36" i="155"/>
  <c r="G36" i="157"/>
  <c r="H36" i="158"/>
  <c r="G39" i="155"/>
  <c r="F42" i="155"/>
  <c r="F16" i="157"/>
  <c r="H36" i="156"/>
  <c r="G15" i="155"/>
  <c r="H11" i="155" s="1"/>
  <c r="J22" i="156"/>
  <c r="J55" i="156"/>
  <c r="K19" i="156"/>
  <c r="K21" i="156" s="1"/>
  <c r="G29" i="156"/>
  <c r="G39" i="157"/>
  <c r="F42" i="157"/>
  <c r="F16" i="156"/>
  <c r="T16" i="158"/>
  <c r="J21" i="155"/>
  <c r="J22" i="155" s="1"/>
  <c r="G41" i="156"/>
  <c r="H39" i="156" s="1"/>
  <c r="G15" i="158"/>
  <c r="H11" i="158" s="1"/>
  <c r="H35" i="155"/>
  <c r="I32" i="155" s="1"/>
  <c r="H35" i="157"/>
  <c r="I32" i="157" s="1"/>
  <c r="I35" i="158"/>
  <c r="J32" i="158" s="1"/>
  <c r="G28" i="155"/>
  <c r="H25" i="155" s="1"/>
  <c r="G15" i="157"/>
  <c r="H11" i="157" s="1"/>
  <c r="I35" i="156"/>
  <c r="J32" i="156" s="1"/>
  <c r="K21" i="158"/>
  <c r="K22" i="158" s="1"/>
  <c r="I22" i="157"/>
  <c r="J19" i="157"/>
  <c r="J21" i="157" s="1"/>
  <c r="I55" i="157"/>
  <c r="G41" i="158"/>
  <c r="H39" i="158" s="1"/>
  <c r="H28" i="156"/>
  <c r="I25" i="156" s="1"/>
  <c r="G28" i="157"/>
  <c r="H25" i="157" s="1"/>
  <c r="G15" i="156"/>
  <c r="H11" i="156" s="1"/>
  <c r="U15" i="158"/>
  <c r="V11" i="158" s="1"/>
  <c r="G28" i="158"/>
  <c r="H25" i="158" s="1"/>
  <c r="F19" i="117"/>
  <c r="E55" i="117"/>
  <c r="D39" i="120"/>
  <c r="C42" i="120"/>
  <c r="F21" i="120"/>
  <c r="F22" i="120" s="1"/>
  <c r="D28" i="120"/>
  <c r="E25" i="120" s="1"/>
  <c r="E22" i="117"/>
  <c r="G23" i="149"/>
  <c r="J30" i="149"/>
  <c r="F16" i="139"/>
  <c r="D42" i="117"/>
  <c r="D42" i="128"/>
  <c r="D42" i="130"/>
  <c r="F16" i="145"/>
  <c r="D42" i="150"/>
  <c r="G15" i="145"/>
  <c r="H11" i="145" s="1"/>
  <c r="G15" i="139"/>
  <c r="H11" i="139" s="1"/>
  <c r="F29" i="125"/>
  <c r="G28" i="125"/>
  <c r="H25" i="125" s="1"/>
  <c r="G29" i="133"/>
  <c r="G16" i="143"/>
  <c r="F16" i="117"/>
  <c r="G16" i="131"/>
  <c r="H29" i="146"/>
  <c r="G16" i="116"/>
  <c r="G29" i="146"/>
  <c r="E28" i="129"/>
  <c r="F25" i="129" s="1"/>
  <c r="F28" i="129" s="1"/>
  <c r="G25" i="129" s="1"/>
  <c r="G28" i="129" s="1"/>
  <c r="H25" i="129" s="1"/>
  <c r="H29" i="136"/>
  <c r="I16" i="125"/>
  <c r="E29" i="126"/>
  <c r="D42" i="126"/>
  <c r="F25" i="139"/>
  <c r="E29" i="139"/>
  <c r="H28" i="133"/>
  <c r="I25" i="133" s="1"/>
  <c r="D29" i="130"/>
  <c r="E25" i="130"/>
  <c r="D29" i="150"/>
  <c r="E25" i="150"/>
  <c r="E28" i="150" s="1"/>
  <c r="F25" i="150" s="1"/>
  <c r="F28" i="150" s="1"/>
  <c r="G15" i="117"/>
  <c r="H11" i="117" s="1"/>
  <c r="E28" i="134"/>
  <c r="F25" i="134" s="1"/>
  <c r="H15" i="131"/>
  <c r="I11" i="131" s="1"/>
  <c r="F16" i="150"/>
  <c r="H15" i="143"/>
  <c r="I11" i="143" s="1"/>
  <c r="E25" i="117"/>
  <c r="D29" i="117"/>
  <c r="F25" i="142"/>
  <c r="E29" i="142"/>
  <c r="G15" i="150"/>
  <c r="H11" i="150" s="1"/>
  <c r="H17" i="149"/>
  <c r="E36" i="149"/>
  <c r="E42" i="119"/>
  <c r="E42" i="150"/>
  <c r="F36" i="119"/>
  <c r="F36" i="120"/>
  <c r="F36" i="131"/>
  <c r="F36" i="145"/>
  <c r="F36" i="150"/>
  <c r="X16" i="150"/>
  <c r="G35" i="150"/>
  <c r="H32" i="150" s="1"/>
  <c r="Y15" i="150"/>
  <c r="Z11" i="150" s="1"/>
  <c r="F41" i="150"/>
  <c r="G39" i="150" s="1"/>
  <c r="F55" i="150"/>
  <c r="G19" i="150"/>
  <c r="F35" i="149"/>
  <c r="G33" i="149" s="1"/>
  <c r="E44" i="149"/>
  <c r="F42" i="149" s="1"/>
  <c r="I16" i="149"/>
  <c r="J12" i="149" s="1"/>
  <c r="D45" i="149"/>
  <c r="H22" i="149"/>
  <c r="I20" i="149" s="1"/>
  <c r="K29" i="149"/>
  <c r="L26" i="149" s="1"/>
  <c r="E42" i="146"/>
  <c r="F36" i="146"/>
  <c r="I15" i="146"/>
  <c r="J11" i="146" s="1"/>
  <c r="F21" i="146"/>
  <c r="F22" i="146" s="1"/>
  <c r="H16" i="146"/>
  <c r="X16" i="146"/>
  <c r="X15" i="146"/>
  <c r="Y11" i="146" s="1"/>
  <c r="G35" i="146"/>
  <c r="H32" i="146" s="1"/>
  <c r="I28" i="146"/>
  <c r="J25" i="146" s="1"/>
  <c r="F41" i="146"/>
  <c r="G39" i="146" s="1"/>
  <c r="E42" i="145"/>
  <c r="W16" i="145"/>
  <c r="W15" i="145"/>
  <c r="X11" i="145" s="1"/>
  <c r="F41" i="145"/>
  <c r="G39" i="145" s="1"/>
  <c r="F21" i="145"/>
  <c r="F22" i="145" s="1"/>
  <c r="G35" i="145"/>
  <c r="H32" i="145" s="1"/>
  <c r="V16" i="145"/>
  <c r="J28" i="145"/>
  <c r="K25" i="145" s="1"/>
  <c r="J29" i="145"/>
  <c r="F29" i="143"/>
  <c r="F36" i="142"/>
  <c r="W16" i="143"/>
  <c r="F21" i="143"/>
  <c r="F22" i="143" s="1"/>
  <c r="G28" i="143"/>
  <c r="H25" i="143" s="1"/>
  <c r="G29" i="143"/>
  <c r="X15" i="143"/>
  <c r="Y11" i="143" s="1"/>
  <c r="E42" i="143"/>
  <c r="G35" i="143"/>
  <c r="H32" i="143" s="1"/>
  <c r="F41" i="143"/>
  <c r="G39" i="143" s="1"/>
  <c r="F36" i="143"/>
  <c r="G35" i="142"/>
  <c r="H32" i="142" s="1"/>
  <c r="H16" i="142"/>
  <c r="F41" i="142"/>
  <c r="G39" i="142" s="1"/>
  <c r="Y15" i="142"/>
  <c r="Z11" i="142" s="1"/>
  <c r="E42" i="142"/>
  <c r="X16" i="142"/>
  <c r="I15" i="142"/>
  <c r="J11" i="142" s="1"/>
  <c r="F21" i="142"/>
  <c r="F22" i="142" s="1"/>
  <c r="E42" i="140"/>
  <c r="H16" i="140"/>
  <c r="F36" i="140"/>
  <c r="G28" i="140"/>
  <c r="H25" i="140" s="1"/>
  <c r="X16" i="140"/>
  <c r="X15" i="140"/>
  <c r="Y11" i="140" s="1"/>
  <c r="F41" i="140"/>
  <c r="G39" i="140" s="1"/>
  <c r="G35" i="140"/>
  <c r="H32" i="140" s="1"/>
  <c r="I15" i="140"/>
  <c r="J11" i="140" s="1"/>
  <c r="F21" i="140"/>
  <c r="F22" i="140" s="1"/>
  <c r="E42" i="139"/>
  <c r="F21" i="139"/>
  <c r="F22" i="139" s="1"/>
  <c r="F36" i="139"/>
  <c r="W15" i="139"/>
  <c r="X11" i="139" s="1"/>
  <c r="F41" i="139"/>
  <c r="G39" i="139" s="1"/>
  <c r="G35" i="139"/>
  <c r="H32" i="139" s="1"/>
  <c r="E42" i="137"/>
  <c r="F36" i="137"/>
  <c r="V16" i="137"/>
  <c r="G35" i="137"/>
  <c r="H32" i="137" s="1"/>
  <c r="F41" i="137"/>
  <c r="G39" i="137" s="1"/>
  <c r="I16" i="137"/>
  <c r="F21" i="137"/>
  <c r="W16" i="137"/>
  <c r="W15" i="137"/>
  <c r="X11" i="137" s="1"/>
  <c r="J15" i="137"/>
  <c r="K11" i="137" s="1"/>
  <c r="F28" i="137"/>
  <c r="G25" i="137" s="1"/>
  <c r="H16" i="136"/>
  <c r="I15" i="136"/>
  <c r="J11" i="136" s="1"/>
  <c r="I28" i="136"/>
  <c r="J25" i="136" s="1"/>
  <c r="G35" i="136"/>
  <c r="H32" i="136" s="1"/>
  <c r="Y15" i="136"/>
  <c r="Z11" i="136" s="1"/>
  <c r="E42" i="136"/>
  <c r="F21" i="136"/>
  <c r="F36" i="136"/>
  <c r="X16" i="136"/>
  <c r="F41" i="136"/>
  <c r="G39" i="136" s="1"/>
  <c r="F36" i="134"/>
  <c r="H16" i="134"/>
  <c r="I15" i="134"/>
  <c r="J11" i="134" s="1"/>
  <c r="X15" i="134"/>
  <c r="Y11" i="134" s="1"/>
  <c r="E42" i="134"/>
  <c r="G35" i="134"/>
  <c r="H32" i="134" s="1"/>
  <c r="F21" i="134"/>
  <c r="F41" i="134"/>
  <c r="G39" i="134" s="1"/>
  <c r="F36" i="133"/>
  <c r="W15" i="133"/>
  <c r="X11" i="133" s="1"/>
  <c r="E42" i="133"/>
  <c r="I15" i="133"/>
  <c r="J11" i="133" s="1"/>
  <c r="F41" i="133"/>
  <c r="G39" i="133" s="1"/>
  <c r="H16" i="133"/>
  <c r="F21" i="133"/>
  <c r="F22" i="133" s="1"/>
  <c r="G35" i="133"/>
  <c r="H32" i="133" s="1"/>
  <c r="V16" i="133"/>
  <c r="I28" i="131"/>
  <c r="J25" i="131" s="1"/>
  <c r="G35" i="131"/>
  <c r="H32" i="131" s="1"/>
  <c r="H29" i="131"/>
  <c r="F41" i="131"/>
  <c r="G39" i="131" s="1"/>
  <c r="E42" i="131"/>
  <c r="F21" i="131"/>
  <c r="X15" i="131"/>
  <c r="Y11" i="131" s="1"/>
  <c r="E42" i="130"/>
  <c r="I16" i="130"/>
  <c r="F41" i="130"/>
  <c r="G39" i="130" s="1"/>
  <c r="F36" i="130"/>
  <c r="J15" i="130"/>
  <c r="K11" i="130" s="1"/>
  <c r="W16" i="130"/>
  <c r="X15" i="130"/>
  <c r="Y11" i="130" s="1"/>
  <c r="X16" i="130"/>
  <c r="F21" i="130"/>
  <c r="F22" i="130" s="1"/>
  <c r="G35" i="130"/>
  <c r="H32" i="130" s="1"/>
  <c r="H16" i="129"/>
  <c r="X16" i="129"/>
  <c r="Y16" i="129"/>
  <c r="Y15" i="129"/>
  <c r="Z11" i="129" s="1"/>
  <c r="F41" i="129"/>
  <c r="G39" i="129" s="1"/>
  <c r="G35" i="129"/>
  <c r="H32" i="129" s="1"/>
  <c r="F21" i="129"/>
  <c r="F22" i="129" s="1"/>
  <c r="E42" i="129"/>
  <c r="F36" i="129"/>
  <c r="I15" i="129"/>
  <c r="J11" i="129" s="1"/>
  <c r="E42" i="128"/>
  <c r="F21" i="128"/>
  <c r="F22" i="128" s="1"/>
  <c r="G35" i="128"/>
  <c r="H32" i="128" s="1"/>
  <c r="F28" i="128"/>
  <c r="G25" i="128" s="1"/>
  <c r="F36" i="128"/>
  <c r="Y15" i="128"/>
  <c r="Z11" i="128" s="1"/>
  <c r="Y16" i="128"/>
  <c r="I16" i="128"/>
  <c r="E29" i="128"/>
  <c r="F41" i="128"/>
  <c r="G39" i="128" s="1"/>
  <c r="J15" i="128"/>
  <c r="K11" i="128" s="1"/>
  <c r="F36" i="126"/>
  <c r="E42" i="126"/>
  <c r="I16" i="126"/>
  <c r="F21" i="126"/>
  <c r="F22" i="126" s="1"/>
  <c r="X15" i="126"/>
  <c r="Y11" i="126" s="1"/>
  <c r="G35" i="126"/>
  <c r="H32" i="126" s="1"/>
  <c r="F41" i="126"/>
  <c r="G39" i="126" s="1"/>
  <c r="J15" i="126"/>
  <c r="K11" i="126" s="1"/>
  <c r="F28" i="126"/>
  <c r="G25" i="126" s="1"/>
  <c r="E42" i="125"/>
  <c r="F21" i="125"/>
  <c r="Y15" i="125"/>
  <c r="Z11" i="125" s="1"/>
  <c r="G35" i="125"/>
  <c r="H32" i="125" s="1"/>
  <c r="X16" i="125"/>
  <c r="F36" i="125"/>
  <c r="J15" i="125"/>
  <c r="K11" i="125" s="1"/>
  <c r="F41" i="125"/>
  <c r="G39" i="125" s="1"/>
  <c r="J15" i="123"/>
  <c r="K11" i="123" s="1"/>
  <c r="V16" i="123"/>
  <c r="F28" i="123"/>
  <c r="G25" i="123" s="1"/>
  <c r="W15" i="123"/>
  <c r="X11" i="123" s="1"/>
  <c r="I16" i="123"/>
  <c r="G21" i="123"/>
  <c r="G22" i="123" s="1"/>
  <c r="I16" i="122"/>
  <c r="W16" i="122"/>
  <c r="G28" i="122"/>
  <c r="H25" i="122" s="1"/>
  <c r="X15" i="122"/>
  <c r="Y11" i="122" s="1"/>
  <c r="J15" i="122"/>
  <c r="K11" i="122" s="1"/>
  <c r="G21" i="122"/>
  <c r="F29" i="122"/>
  <c r="I16" i="120"/>
  <c r="Y15" i="120"/>
  <c r="Z11" i="120" s="1"/>
  <c r="G35" i="120"/>
  <c r="H32" i="120" s="1"/>
  <c r="J15" i="120"/>
  <c r="K11" i="120" s="1"/>
  <c r="X16" i="120"/>
  <c r="I16" i="119"/>
  <c r="J15" i="119"/>
  <c r="K11" i="119" s="1"/>
  <c r="I28" i="119"/>
  <c r="J25" i="119" s="1"/>
  <c r="I29" i="119"/>
  <c r="G35" i="119"/>
  <c r="H32" i="119" s="1"/>
  <c r="J21" i="119"/>
  <c r="K19" i="119" s="1"/>
  <c r="J22" i="119"/>
  <c r="H29" i="119"/>
  <c r="X16" i="119"/>
  <c r="X15" i="119"/>
  <c r="Y11" i="119" s="1"/>
  <c r="I22" i="119"/>
  <c r="F41" i="119"/>
  <c r="G39" i="119" s="1"/>
  <c r="F36" i="116"/>
  <c r="F41" i="117"/>
  <c r="G39" i="117" s="1"/>
  <c r="X16" i="117"/>
  <c r="Y15" i="117"/>
  <c r="Z11" i="117" s="1"/>
  <c r="G35" i="117"/>
  <c r="H32" i="117" s="1"/>
  <c r="F36" i="117"/>
  <c r="E42" i="117"/>
  <c r="E42" i="116"/>
  <c r="C36" i="114"/>
  <c r="H29" i="114"/>
  <c r="I26" i="114" s="1"/>
  <c r="C42" i="114"/>
  <c r="C44" i="114" s="1"/>
  <c r="D42" i="114" s="1"/>
  <c r="D44" i="114" s="1"/>
  <c r="E42" i="114" s="1"/>
  <c r="B45" i="114"/>
  <c r="E17" i="114"/>
  <c r="G30" i="114"/>
  <c r="F16" i="114"/>
  <c r="G12" i="114" s="1"/>
  <c r="H15" i="116"/>
  <c r="I11" i="116" s="1"/>
  <c r="I29" i="116"/>
  <c r="I28" i="116"/>
  <c r="J25" i="116" s="1"/>
  <c r="Y15" i="116"/>
  <c r="Z11" i="116" s="1"/>
  <c r="Y16" i="116"/>
  <c r="F41" i="116"/>
  <c r="G39" i="116" s="1"/>
  <c r="I21" i="116"/>
  <c r="J19" i="116" s="1"/>
  <c r="G35" i="116"/>
  <c r="H32" i="116" s="1"/>
  <c r="X16" i="116"/>
  <c r="E35" i="114"/>
  <c r="F33" i="114" s="1"/>
  <c r="G22" i="114"/>
  <c r="H20" i="114" s="1"/>
  <c r="D36" i="114"/>
  <c r="F23" i="114"/>
  <c r="H29" i="156" l="1"/>
  <c r="G16" i="157"/>
  <c r="G16" i="158"/>
  <c r="G16" i="155"/>
  <c r="I30" i="159"/>
  <c r="I29" i="160"/>
  <c r="J26" i="160" s="1"/>
  <c r="H30" i="160"/>
  <c r="BJ29" i="161"/>
  <c r="BK36" i="161"/>
  <c r="BI42" i="161"/>
  <c r="BK28" i="161"/>
  <c r="BL25" i="161" s="1"/>
  <c r="BJ41" i="161"/>
  <c r="BK39" i="161" s="1"/>
  <c r="BL35" i="161"/>
  <c r="BL36" i="161" s="1"/>
  <c r="F23" i="160"/>
  <c r="D36" i="160"/>
  <c r="D44" i="160"/>
  <c r="E42" i="160" s="1"/>
  <c r="E35" i="160"/>
  <c r="F33" i="160" s="1"/>
  <c r="I16" i="160"/>
  <c r="J12" i="160" s="1"/>
  <c r="H17" i="160"/>
  <c r="G22" i="160"/>
  <c r="H20" i="160" s="1"/>
  <c r="AJ21" i="161"/>
  <c r="AJ22" i="161" s="1"/>
  <c r="G16" i="156"/>
  <c r="D36" i="159"/>
  <c r="G17" i="159"/>
  <c r="G29" i="155"/>
  <c r="D44" i="159"/>
  <c r="E42" i="159" s="1"/>
  <c r="G22" i="159"/>
  <c r="H20" i="159" s="1"/>
  <c r="H16" i="159"/>
  <c r="I12" i="159" s="1"/>
  <c r="E35" i="159"/>
  <c r="F33" i="159" s="1"/>
  <c r="J29" i="159"/>
  <c r="K26" i="159" s="1"/>
  <c r="U16" i="158"/>
  <c r="G29" i="157"/>
  <c r="C45" i="159"/>
  <c r="F23" i="159"/>
  <c r="I36" i="156"/>
  <c r="I36" i="158"/>
  <c r="H36" i="157"/>
  <c r="H36" i="155"/>
  <c r="G42" i="156"/>
  <c r="G42" i="158"/>
  <c r="D29" i="120"/>
  <c r="G29" i="158"/>
  <c r="V15" i="158"/>
  <c r="W11" i="158" s="1"/>
  <c r="H15" i="156"/>
  <c r="I11" i="156" s="1"/>
  <c r="H28" i="157"/>
  <c r="I25" i="157" s="1"/>
  <c r="I28" i="156"/>
  <c r="J25" i="156" s="1"/>
  <c r="H41" i="158"/>
  <c r="I39" i="158" s="1"/>
  <c r="K55" i="158"/>
  <c r="L19" i="158"/>
  <c r="L21" i="158" s="1"/>
  <c r="J35" i="156"/>
  <c r="K32" i="156" s="1"/>
  <c r="H15" i="157"/>
  <c r="I11" i="157" s="1"/>
  <c r="H28" i="155"/>
  <c r="I25" i="155" s="1"/>
  <c r="J35" i="158"/>
  <c r="K32" i="158" s="1"/>
  <c r="I35" i="157"/>
  <c r="J32" i="157" s="1"/>
  <c r="I35" i="155"/>
  <c r="J32" i="155" s="1"/>
  <c r="H15" i="158"/>
  <c r="I11" i="158" s="1"/>
  <c r="H41" i="156"/>
  <c r="I39" i="156" s="1"/>
  <c r="H28" i="158"/>
  <c r="I25" i="158" s="1"/>
  <c r="J22" i="157"/>
  <c r="J55" i="157"/>
  <c r="K19" i="157"/>
  <c r="J55" i="155"/>
  <c r="K19" i="155"/>
  <c r="K21" i="155" s="1"/>
  <c r="G41" i="157"/>
  <c r="H39" i="157" s="1"/>
  <c r="K22" i="156"/>
  <c r="K55" i="156"/>
  <c r="L19" i="156"/>
  <c r="H15" i="155"/>
  <c r="I11" i="155" s="1"/>
  <c r="G41" i="155"/>
  <c r="H39" i="155" s="1"/>
  <c r="E28" i="120"/>
  <c r="F25" i="120" s="1"/>
  <c r="D41" i="120"/>
  <c r="E39" i="120" s="1"/>
  <c r="F55" i="120"/>
  <c r="G19" i="120"/>
  <c r="G21" i="120" s="1"/>
  <c r="F21" i="117"/>
  <c r="F22" i="117" s="1"/>
  <c r="K30" i="149"/>
  <c r="G29" i="125"/>
  <c r="G16" i="145"/>
  <c r="H15" i="139"/>
  <c r="I11" i="139" s="1"/>
  <c r="G16" i="139"/>
  <c r="H15" i="145"/>
  <c r="I11" i="145" s="1"/>
  <c r="H28" i="125"/>
  <c r="I25" i="125" s="1"/>
  <c r="F17" i="114"/>
  <c r="G29" i="129"/>
  <c r="F29" i="129"/>
  <c r="H29" i="133"/>
  <c r="E29" i="129"/>
  <c r="G16" i="150"/>
  <c r="E29" i="150"/>
  <c r="H16" i="131"/>
  <c r="G25" i="150"/>
  <c r="G28" i="150" s="1"/>
  <c r="H25" i="150" s="1"/>
  <c r="F29" i="150"/>
  <c r="H15" i="117"/>
  <c r="I11" i="117" s="1"/>
  <c r="E28" i="130"/>
  <c r="F25" i="130" s="1"/>
  <c r="J16" i="120"/>
  <c r="H15" i="150"/>
  <c r="I11" i="150" s="1"/>
  <c r="F28" i="142"/>
  <c r="G25" i="142" s="1"/>
  <c r="H16" i="143"/>
  <c r="I15" i="131"/>
  <c r="J11" i="131" s="1"/>
  <c r="I28" i="133"/>
  <c r="J25" i="133" s="1"/>
  <c r="F28" i="139"/>
  <c r="G25" i="139" s="1"/>
  <c r="F28" i="134"/>
  <c r="G25" i="134" s="1"/>
  <c r="J16" i="125"/>
  <c r="E28" i="117"/>
  <c r="F25" i="117" s="1"/>
  <c r="I15" i="143"/>
  <c r="J11" i="143" s="1"/>
  <c r="E29" i="134"/>
  <c r="G16" i="117"/>
  <c r="H16" i="116"/>
  <c r="F42" i="128"/>
  <c r="F42" i="129"/>
  <c r="E45" i="149"/>
  <c r="G36" i="139"/>
  <c r="G36" i="120"/>
  <c r="G36" i="126"/>
  <c r="G21" i="150"/>
  <c r="G22" i="150" s="1"/>
  <c r="Y16" i="150"/>
  <c r="G36" i="150"/>
  <c r="Z15" i="150"/>
  <c r="AA11" i="150" s="1"/>
  <c r="H35" i="150"/>
  <c r="I32" i="150" s="1"/>
  <c r="F42" i="150"/>
  <c r="G41" i="150"/>
  <c r="H39" i="150" s="1"/>
  <c r="H23" i="149"/>
  <c r="I17" i="149"/>
  <c r="F44" i="149"/>
  <c r="G42" i="149" s="1"/>
  <c r="F36" i="149"/>
  <c r="I22" i="149"/>
  <c r="J20" i="149" s="1"/>
  <c r="J16" i="149"/>
  <c r="K12" i="149" s="1"/>
  <c r="G35" i="149"/>
  <c r="H33" i="149" s="1"/>
  <c r="L29" i="149"/>
  <c r="L30" i="149" s="1"/>
  <c r="G36" i="146"/>
  <c r="I16" i="146"/>
  <c r="J28" i="146"/>
  <c r="K25" i="146" s="1"/>
  <c r="F42" i="146"/>
  <c r="H35" i="146"/>
  <c r="I32" i="146" s="1"/>
  <c r="G41" i="146"/>
  <c r="H39" i="146" s="1"/>
  <c r="F55" i="146"/>
  <c r="G19" i="146"/>
  <c r="I29" i="146"/>
  <c r="Y15" i="146"/>
  <c r="Z11" i="146" s="1"/>
  <c r="J15" i="146"/>
  <c r="K11" i="146" s="1"/>
  <c r="G36" i="145"/>
  <c r="F42" i="145"/>
  <c r="K28" i="145"/>
  <c r="L25" i="145" s="1"/>
  <c r="H35" i="145"/>
  <c r="I32" i="145" s="1"/>
  <c r="G41" i="145"/>
  <c r="H39" i="145" s="1"/>
  <c r="X15" i="145"/>
  <c r="Y11" i="145" s="1"/>
  <c r="F55" i="145"/>
  <c r="G19" i="145"/>
  <c r="G36" i="142"/>
  <c r="G36" i="143"/>
  <c r="F42" i="143"/>
  <c r="H35" i="143"/>
  <c r="I32" i="143" s="1"/>
  <c r="H28" i="143"/>
  <c r="I25" i="143" s="1"/>
  <c r="G41" i="143"/>
  <c r="H39" i="143" s="1"/>
  <c r="X16" i="143"/>
  <c r="F55" i="143"/>
  <c r="G19" i="143"/>
  <c r="Y16" i="143"/>
  <c r="Y15" i="143"/>
  <c r="Z11" i="143" s="1"/>
  <c r="F55" i="142"/>
  <c r="G19" i="142"/>
  <c r="Y16" i="142"/>
  <c r="J15" i="142"/>
  <c r="K11" i="142" s="1"/>
  <c r="Z15" i="142"/>
  <c r="AA11" i="142" s="1"/>
  <c r="I16" i="142"/>
  <c r="G41" i="142"/>
  <c r="H39" i="142" s="1"/>
  <c r="H35" i="142"/>
  <c r="I32" i="142" s="1"/>
  <c r="F42" i="142"/>
  <c r="I16" i="140"/>
  <c r="F42" i="140"/>
  <c r="G29" i="140"/>
  <c r="J15" i="140"/>
  <c r="K11" i="140" s="1"/>
  <c r="G41" i="140"/>
  <c r="H39" i="140" s="1"/>
  <c r="F55" i="140"/>
  <c r="G19" i="140"/>
  <c r="G36" i="140"/>
  <c r="Y15" i="140"/>
  <c r="Z11" i="140" s="1"/>
  <c r="H28" i="140"/>
  <c r="I25" i="140" s="1"/>
  <c r="H35" i="140"/>
  <c r="I32" i="140" s="1"/>
  <c r="F42" i="139"/>
  <c r="W16" i="139"/>
  <c r="H35" i="139"/>
  <c r="I32" i="139" s="1"/>
  <c r="G41" i="139"/>
  <c r="H39" i="139" s="1"/>
  <c r="X15" i="139"/>
  <c r="Y11" i="139" s="1"/>
  <c r="F55" i="139"/>
  <c r="G19" i="139"/>
  <c r="G36" i="137"/>
  <c r="F42" i="137"/>
  <c r="G28" i="137"/>
  <c r="H25" i="137" s="1"/>
  <c r="K15" i="137"/>
  <c r="L11" i="137" s="1"/>
  <c r="X15" i="137"/>
  <c r="Y11" i="137" s="1"/>
  <c r="G41" i="137"/>
  <c r="H39" i="137" s="1"/>
  <c r="F29" i="137"/>
  <c r="J16" i="137"/>
  <c r="F55" i="137"/>
  <c r="G19" i="137"/>
  <c r="F22" i="137"/>
  <c r="H35" i="137"/>
  <c r="I32" i="137" s="1"/>
  <c r="I16" i="136"/>
  <c r="F42" i="136"/>
  <c r="F55" i="136"/>
  <c r="G19" i="136"/>
  <c r="F22" i="136"/>
  <c r="Y16" i="136"/>
  <c r="I29" i="136"/>
  <c r="H35" i="136"/>
  <c r="I32" i="136" s="1"/>
  <c r="J28" i="136"/>
  <c r="K25" i="136" s="1"/>
  <c r="G41" i="136"/>
  <c r="H39" i="136" s="1"/>
  <c r="G36" i="136"/>
  <c r="J15" i="136"/>
  <c r="K11" i="136" s="1"/>
  <c r="Z15" i="136"/>
  <c r="AA11" i="136" s="1"/>
  <c r="F42" i="134"/>
  <c r="F55" i="134"/>
  <c r="G19" i="134"/>
  <c r="H35" i="134"/>
  <c r="I32" i="134" s="1"/>
  <c r="Y15" i="134"/>
  <c r="Z11" i="134" s="1"/>
  <c r="Y16" i="134"/>
  <c r="J15" i="134"/>
  <c r="K11" i="134" s="1"/>
  <c r="G41" i="134"/>
  <c r="H39" i="134" s="1"/>
  <c r="G36" i="134"/>
  <c r="X16" i="134"/>
  <c r="I16" i="134"/>
  <c r="F22" i="134"/>
  <c r="G36" i="133"/>
  <c r="G41" i="133"/>
  <c r="H39" i="133" s="1"/>
  <c r="H35" i="133"/>
  <c r="I32" i="133" s="1"/>
  <c r="F42" i="133"/>
  <c r="W16" i="133"/>
  <c r="J15" i="133"/>
  <c r="K11" i="133" s="1"/>
  <c r="X16" i="133"/>
  <c r="X15" i="133"/>
  <c r="Y11" i="133" s="1"/>
  <c r="I16" i="133"/>
  <c r="F55" i="133"/>
  <c r="G19" i="133"/>
  <c r="G41" i="131"/>
  <c r="H39" i="131" s="1"/>
  <c r="Y16" i="131"/>
  <c r="Y15" i="131"/>
  <c r="Z11" i="131" s="1"/>
  <c r="F42" i="131"/>
  <c r="G36" i="131"/>
  <c r="X16" i="131"/>
  <c r="F55" i="131"/>
  <c r="G19" i="131"/>
  <c r="J28" i="131"/>
  <c r="K25" i="131" s="1"/>
  <c r="F22" i="131"/>
  <c r="I29" i="131"/>
  <c r="H35" i="131"/>
  <c r="I32" i="131" s="1"/>
  <c r="F42" i="130"/>
  <c r="G36" i="130"/>
  <c r="J16" i="130"/>
  <c r="Y15" i="130"/>
  <c r="Z11" i="130" s="1"/>
  <c r="H35" i="130"/>
  <c r="I32" i="130" s="1"/>
  <c r="K15" i="130"/>
  <c r="L11" i="130" s="1"/>
  <c r="G41" i="130"/>
  <c r="H39" i="130" s="1"/>
  <c r="F55" i="130"/>
  <c r="G19" i="130"/>
  <c r="I16" i="129"/>
  <c r="Z16" i="129"/>
  <c r="Z15" i="129"/>
  <c r="AA11" i="129" s="1"/>
  <c r="H35" i="129"/>
  <c r="I32" i="129" s="1"/>
  <c r="H28" i="129"/>
  <c r="I25" i="129" s="1"/>
  <c r="G36" i="129"/>
  <c r="J15" i="129"/>
  <c r="K11" i="129" s="1"/>
  <c r="F55" i="129"/>
  <c r="G19" i="129"/>
  <c r="G41" i="129"/>
  <c r="H39" i="129" s="1"/>
  <c r="F55" i="128"/>
  <c r="G19" i="128"/>
  <c r="J16" i="128"/>
  <c r="G41" i="128"/>
  <c r="H39" i="128" s="1"/>
  <c r="Z15" i="128"/>
  <c r="AA11" i="128" s="1"/>
  <c r="F29" i="128"/>
  <c r="G36" i="128"/>
  <c r="K15" i="128"/>
  <c r="L11" i="128" s="1"/>
  <c r="G28" i="128"/>
  <c r="H25" i="128" s="1"/>
  <c r="H35" i="128"/>
  <c r="I32" i="128" s="1"/>
  <c r="F29" i="126"/>
  <c r="G41" i="126"/>
  <c r="H39" i="126" s="1"/>
  <c r="Y15" i="126"/>
  <c r="Z11" i="126" s="1"/>
  <c r="Y16" i="126"/>
  <c r="K15" i="126"/>
  <c r="L11" i="126" s="1"/>
  <c r="J16" i="126"/>
  <c r="H35" i="126"/>
  <c r="I32" i="126" s="1"/>
  <c r="G28" i="126"/>
  <c r="H25" i="126" s="1"/>
  <c r="F42" i="126"/>
  <c r="X16" i="126"/>
  <c r="F55" i="126"/>
  <c r="G19" i="126"/>
  <c r="F42" i="125"/>
  <c r="G36" i="125"/>
  <c r="F55" i="125"/>
  <c r="G19" i="125"/>
  <c r="G41" i="125"/>
  <c r="H39" i="125" s="1"/>
  <c r="K15" i="125"/>
  <c r="L11" i="125" s="1"/>
  <c r="Y16" i="125"/>
  <c r="Z15" i="125"/>
  <c r="AA11" i="125" s="1"/>
  <c r="H35" i="125"/>
  <c r="I32" i="125" s="1"/>
  <c r="F22" i="125"/>
  <c r="X15" i="123"/>
  <c r="Y11" i="123" s="1"/>
  <c r="X16" i="123"/>
  <c r="F29" i="123"/>
  <c r="G28" i="123"/>
  <c r="H25" i="123" s="1"/>
  <c r="G29" i="123"/>
  <c r="W16" i="123"/>
  <c r="K15" i="123"/>
  <c r="L11" i="123" s="1"/>
  <c r="G55" i="123"/>
  <c r="H19" i="123"/>
  <c r="J16" i="123"/>
  <c r="K15" i="122"/>
  <c r="L11" i="122" s="1"/>
  <c r="H28" i="122"/>
  <c r="I25" i="122" s="1"/>
  <c r="G55" i="122"/>
  <c r="H19" i="122"/>
  <c r="G29" i="122"/>
  <c r="Y15" i="122"/>
  <c r="Z11" i="122" s="1"/>
  <c r="J16" i="122"/>
  <c r="X16" i="122"/>
  <c r="G22" i="122"/>
  <c r="Z15" i="120"/>
  <c r="AA11" i="120" s="1"/>
  <c r="Y16" i="120"/>
  <c r="K15" i="120"/>
  <c r="L11" i="120" s="1"/>
  <c r="H35" i="120"/>
  <c r="I32" i="120" s="1"/>
  <c r="J16" i="119"/>
  <c r="G36" i="119"/>
  <c r="K15" i="119"/>
  <c r="L11" i="119" s="1"/>
  <c r="G41" i="119"/>
  <c r="H39" i="119" s="1"/>
  <c r="H35" i="119"/>
  <c r="I32" i="119" s="1"/>
  <c r="Y15" i="119"/>
  <c r="Z11" i="119" s="1"/>
  <c r="Y16" i="119"/>
  <c r="K21" i="119"/>
  <c r="L19" i="119" s="1"/>
  <c r="K22" i="119"/>
  <c r="F42" i="119"/>
  <c r="J28" i="119"/>
  <c r="K25" i="119" s="1"/>
  <c r="F42" i="116"/>
  <c r="F42" i="117"/>
  <c r="H35" i="117"/>
  <c r="I32" i="117" s="1"/>
  <c r="Z15" i="117"/>
  <c r="AA11" i="117" s="1"/>
  <c r="G41" i="117"/>
  <c r="H39" i="117" s="1"/>
  <c r="G36" i="117"/>
  <c r="Y16" i="117"/>
  <c r="G36" i="116"/>
  <c r="I22" i="116"/>
  <c r="H30" i="114"/>
  <c r="C45" i="114"/>
  <c r="G16" i="114"/>
  <c r="H12" i="114" s="1"/>
  <c r="I15" i="116"/>
  <c r="J11" i="116" s="1"/>
  <c r="I29" i="114"/>
  <c r="J26" i="114" s="1"/>
  <c r="Z16" i="116"/>
  <c r="Z15" i="116"/>
  <c r="AA11" i="116" s="1"/>
  <c r="H35" i="116"/>
  <c r="I32" i="116" s="1"/>
  <c r="G41" i="116"/>
  <c r="H39" i="116" s="1"/>
  <c r="J28" i="116"/>
  <c r="K25" i="116" s="1"/>
  <c r="J29" i="116"/>
  <c r="J21" i="116"/>
  <c r="K19" i="116" s="1"/>
  <c r="J22" i="116"/>
  <c r="G23" i="114"/>
  <c r="D45" i="114"/>
  <c r="E36" i="114"/>
  <c r="F35" i="114"/>
  <c r="G33" i="114" s="1"/>
  <c r="E44" i="114"/>
  <c r="F42" i="114" s="1"/>
  <c r="H22" i="114"/>
  <c r="I20" i="114" s="1"/>
  <c r="H29" i="155" l="1"/>
  <c r="I30" i="160"/>
  <c r="H29" i="158"/>
  <c r="E36" i="160"/>
  <c r="J29" i="160"/>
  <c r="K26" i="160" s="1"/>
  <c r="BK29" i="161"/>
  <c r="BK41" i="161"/>
  <c r="BL39" i="161" s="1"/>
  <c r="BL28" i="161"/>
  <c r="BL29" i="161" s="1"/>
  <c r="BJ42" i="161"/>
  <c r="H17" i="159"/>
  <c r="I17" i="160"/>
  <c r="D45" i="160"/>
  <c r="J16" i="160"/>
  <c r="K12" i="160" s="1"/>
  <c r="E44" i="160"/>
  <c r="F42" i="160" s="1"/>
  <c r="G23" i="159"/>
  <c r="H22" i="160"/>
  <c r="I20" i="160" s="1"/>
  <c r="G23" i="160"/>
  <c r="F35" i="160"/>
  <c r="G33" i="160" s="1"/>
  <c r="AJ55" i="161"/>
  <c r="AK19" i="161"/>
  <c r="H16" i="155"/>
  <c r="H16" i="158"/>
  <c r="E36" i="159"/>
  <c r="E44" i="159"/>
  <c r="F42" i="159" s="1"/>
  <c r="F35" i="159"/>
  <c r="G33" i="159" s="1"/>
  <c r="K29" i="159"/>
  <c r="L26" i="159" s="1"/>
  <c r="L29" i="159" s="1"/>
  <c r="L30" i="159" s="1"/>
  <c r="H22" i="159"/>
  <c r="I20" i="159" s="1"/>
  <c r="E29" i="120"/>
  <c r="H16" i="157"/>
  <c r="J30" i="159"/>
  <c r="I16" i="159"/>
  <c r="J12" i="159" s="1"/>
  <c r="D45" i="159"/>
  <c r="G42" i="157"/>
  <c r="D42" i="120"/>
  <c r="G42" i="155"/>
  <c r="H42" i="156"/>
  <c r="I36" i="155"/>
  <c r="I36" i="157"/>
  <c r="J36" i="158"/>
  <c r="J36" i="156"/>
  <c r="H41" i="155"/>
  <c r="I39" i="155" s="1"/>
  <c r="I15" i="155"/>
  <c r="J11" i="155" s="1"/>
  <c r="L21" i="156"/>
  <c r="L22" i="156" s="1"/>
  <c r="H41" i="157"/>
  <c r="I39" i="157" s="1"/>
  <c r="K21" i="157"/>
  <c r="K22" i="157" s="1"/>
  <c r="I28" i="158"/>
  <c r="J25" i="158" s="1"/>
  <c r="I41" i="156"/>
  <c r="J39" i="156" s="1"/>
  <c r="I15" i="158"/>
  <c r="J11" i="158" s="1"/>
  <c r="J35" i="155"/>
  <c r="K32" i="155" s="1"/>
  <c r="J35" i="157"/>
  <c r="K32" i="157" s="1"/>
  <c r="K35" i="158"/>
  <c r="L32" i="158" s="1"/>
  <c r="I28" i="155"/>
  <c r="J25" i="155" s="1"/>
  <c r="I15" i="157"/>
  <c r="J11" i="157" s="1"/>
  <c r="K35" i="156"/>
  <c r="L32" i="156" s="1"/>
  <c r="H42" i="158"/>
  <c r="I29" i="156"/>
  <c r="H29" i="157"/>
  <c r="H16" i="156"/>
  <c r="V16" i="158"/>
  <c r="K22" i="155"/>
  <c r="K55" i="155"/>
  <c r="L19" i="155"/>
  <c r="L21" i="155" s="1"/>
  <c r="L22" i="158"/>
  <c r="L55" i="158"/>
  <c r="M19" i="158"/>
  <c r="I41" i="158"/>
  <c r="J39" i="158" s="1"/>
  <c r="J28" i="156"/>
  <c r="K25" i="156" s="1"/>
  <c r="I28" i="157"/>
  <c r="J25" i="157" s="1"/>
  <c r="I15" i="156"/>
  <c r="J11" i="156" s="1"/>
  <c r="W15" i="158"/>
  <c r="X11" i="158" s="1"/>
  <c r="G19" i="117"/>
  <c r="F55" i="117"/>
  <c r="E41" i="120"/>
  <c r="F39" i="120" s="1"/>
  <c r="G22" i="120"/>
  <c r="G55" i="120"/>
  <c r="H19" i="120"/>
  <c r="H21" i="120" s="1"/>
  <c r="H55" i="120" s="1"/>
  <c r="F28" i="120"/>
  <c r="G25" i="120" s="1"/>
  <c r="J17" i="149"/>
  <c r="H29" i="125"/>
  <c r="H16" i="139"/>
  <c r="H16" i="145"/>
  <c r="I15" i="145"/>
  <c r="J11" i="145" s="1"/>
  <c r="I15" i="139"/>
  <c r="J11" i="139" s="1"/>
  <c r="H16" i="117"/>
  <c r="I28" i="125"/>
  <c r="J25" i="125" s="1"/>
  <c r="E29" i="117"/>
  <c r="J16" i="142"/>
  <c r="I29" i="133"/>
  <c r="F29" i="142"/>
  <c r="J29" i="146"/>
  <c r="F29" i="134"/>
  <c r="J15" i="143"/>
  <c r="K11" i="143" s="1"/>
  <c r="H16" i="150"/>
  <c r="I15" i="117"/>
  <c r="J11" i="117" s="1"/>
  <c r="G17" i="114"/>
  <c r="F28" i="117"/>
  <c r="G25" i="117" s="1"/>
  <c r="G28" i="134"/>
  <c r="H25" i="134" s="1"/>
  <c r="J28" i="133"/>
  <c r="K25" i="133" s="1"/>
  <c r="G28" i="139"/>
  <c r="H25" i="139" s="1"/>
  <c r="J15" i="131"/>
  <c r="K11" i="131" s="1"/>
  <c r="I15" i="150"/>
  <c r="J11" i="150" s="1"/>
  <c r="F28" i="130"/>
  <c r="G25" i="130" s="1"/>
  <c r="G29" i="126"/>
  <c r="J16" i="136"/>
  <c r="I16" i="143"/>
  <c r="F29" i="139"/>
  <c r="I16" i="131"/>
  <c r="G28" i="142"/>
  <c r="H25" i="142" s="1"/>
  <c r="E29" i="130"/>
  <c r="G42" i="137"/>
  <c r="G42" i="117"/>
  <c r="G42" i="116"/>
  <c r="G42" i="150"/>
  <c r="H36" i="137"/>
  <c r="G36" i="149"/>
  <c r="H36" i="131"/>
  <c r="H36" i="150"/>
  <c r="H28" i="150"/>
  <c r="I25" i="150" s="1"/>
  <c r="I35" i="150"/>
  <c r="J32" i="150" s="1"/>
  <c r="H41" i="150"/>
  <c r="I39" i="150" s="1"/>
  <c r="G29" i="150"/>
  <c r="Z16" i="150"/>
  <c r="G55" i="150"/>
  <c r="H19" i="150"/>
  <c r="AA15" i="150"/>
  <c r="AB11" i="150" s="1"/>
  <c r="G44" i="149"/>
  <c r="H42" i="149" s="1"/>
  <c r="H35" i="149"/>
  <c r="I33" i="149" s="1"/>
  <c r="I23" i="149"/>
  <c r="F45" i="149"/>
  <c r="J22" i="149"/>
  <c r="K20" i="149" s="1"/>
  <c r="K16" i="149"/>
  <c r="L12" i="149" s="1"/>
  <c r="H36" i="146"/>
  <c r="G42" i="146"/>
  <c r="J16" i="146"/>
  <c r="G21" i="146"/>
  <c r="H41" i="146"/>
  <c r="I39" i="146" s="1"/>
  <c r="I35" i="146"/>
  <c r="J32" i="146" s="1"/>
  <c r="K28" i="146"/>
  <c r="L25" i="146" s="1"/>
  <c r="Y16" i="146"/>
  <c r="Z15" i="146"/>
  <c r="AA11" i="146" s="1"/>
  <c r="Z16" i="146"/>
  <c r="K15" i="146"/>
  <c r="L11" i="146" s="1"/>
  <c r="G21" i="145"/>
  <c r="G22" i="145" s="1"/>
  <c r="Y15" i="145"/>
  <c r="Z11" i="145" s="1"/>
  <c r="I35" i="145"/>
  <c r="J32" i="145" s="1"/>
  <c r="H41" i="145"/>
  <c r="I39" i="145" s="1"/>
  <c r="L28" i="145"/>
  <c r="M25" i="145" s="1"/>
  <c r="G42" i="145"/>
  <c r="K29" i="145"/>
  <c r="X16" i="145"/>
  <c r="H36" i="145"/>
  <c r="H36" i="143"/>
  <c r="G42" i="143"/>
  <c r="H29" i="143"/>
  <c r="G21" i="143"/>
  <c r="G22" i="143" s="1"/>
  <c r="I28" i="143"/>
  <c r="J25" i="143" s="1"/>
  <c r="Z15" i="143"/>
  <c r="AA11" i="143" s="1"/>
  <c r="Z16" i="143"/>
  <c r="H41" i="143"/>
  <c r="I39" i="143" s="1"/>
  <c r="I35" i="143"/>
  <c r="J32" i="143" s="1"/>
  <c r="G42" i="142"/>
  <c r="H41" i="142"/>
  <c r="I39" i="142" s="1"/>
  <c r="H36" i="142"/>
  <c r="Z16" i="142"/>
  <c r="K15" i="142"/>
  <c r="L11" i="142" s="1"/>
  <c r="G21" i="142"/>
  <c r="I35" i="142"/>
  <c r="J32" i="142" s="1"/>
  <c r="AA15" i="142"/>
  <c r="AB11" i="142" s="1"/>
  <c r="H36" i="140"/>
  <c r="H29" i="140"/>
  <c r="G21" i="140"/>
  <c r="G22" i="140"/>
  <c r="J16" i="140"/>
  <c r="Z15" i="140"/>
  <c r="AA11" i="140" s="1"/>
  <c r="Z16" i="140"/>
  <c r="K15" i="140"/>
  <c r="L11" i="140" s="1"/>
  <c r="Y16" i="140"/>
  <c r="G42" i="140"/>
  <c r="I35" i="140"/>
  <c r="J32" i="140" s="1"/>
  <c r="I28" i="140"/>
  <c r="J25" i="140" s="1"/>
  <c r="H41" i="140"/>
  <c r="I39" i="140" s="1"/>
  <c r="Y15" i="139"/>
  <c r="Z11" i="139" s="1"/>
  <c r="H41" i="139"/>
  <c r="I39" i="139" s="1"/>
  <c r="G42" i="139"/>
  <c r="I35" i="139"/>
  <c r="J32" i="139" s="1"/>
  <c r="G21" i="139"/>
  <c r="X16" i="139"/>
  <c r="H36" i="139"/>
  <c r="G29" i="137"/>
  <c r="K16" i="137"/>
  <c r="I35" i="137"/>
  <c r="J32" i="137" s="1"/>
  <c r="G21" i="137"/>
  <c r="X16" i="137"/>
  <c r="L15" i="137"/>
  <c r="M11" i="137" s="1"/>
  <c r="Y15" i="137"/>
  <c r="Z11" i="137" s="1"/>
  <c r="Y16" i="137"/>
  <c r="H41" i="137"/>
  <c r="I39" i="137" s="1"/>
  <c r="H28" i="137"/>
  <c r="I25" i="137" s="1"/>
  <c r="H41" i="136"/>
  <c r="I39" i="136" s="1"/>
  <c r="I35" i="136"/>
  <c r="J32" i="136" s="1"/>
  <c r="K15" i="136"/>
  <c r="L11" i="136" s="1"/>
  <c r="G42" i="136"/>
  <c r="H36" i="136"/>
  <c r="Z16" i="136"/>
  <c r="J29" i="136"/>
  <c r="G21" i="136"/>
  <c r="G22" i="136" s="1"/>
  <c r="AA15" i="136"/>
  <c r="AB11" i="136" s="1"/>
  <c r="K28" i="136"/>
  <c r="L25" i="136" s="1"/>
  <c r="G42" i="134"/>
  <c r="G21" i="134"/>
  <c r="G22" i="134" s="1"/>
  <c r="H41" i="134"/>
  <c r="I39" i="134" s="1"/>
  <c r="Z15" i="134"/>
  <c r="AA11" i="134" s="1"/>
  <c r="Z16" i="134"/>
  <c r="J16" i="134"/>
  <c r="H36" i="134"/>
  <c r="K15" i="134"/>
  <c r="L11" i="134" s="1"/>
  <c r="I35" i="134"/>
  <c r="J32" i="134" s="1"/>
  <c r="G42" i="133"/>
  <c r="K15" i="133"/>
  <c r="L11" i="133" s="1"/>
  <c r="I35" i="133"/>
  <c r="J32" i="133" s="1"/>
  <c r="Y15" i="133"/>
  <c r="Z11" i="133" s="1"/>
  <c r="H41" i="133"/>
  <c r="I39" i="133" s="1"/>
  <c r="G21" i="133"/>
  <c r="G22" i="133" s="1"/>
  <c r="J16" i="133"/>
  <c r="H36" i="133"/>
  <c r="I35" i="131"/>
  <c r="J32" i="131" s="1"/>
  <c r="G21" i="131"/>
  <c r="H41" i="131"/>
  <c r="I39" i="131" s="1"/>
  <c r="J29" i="131"/>
  <c r="G42" i="131"/>
  <c r="K28" i="131"/>
  <c r="L25" i="131" s="1"/>
  <c r="Z15" i="131"/>
  <c r="AA11" i="131" s="1"/>
  <c r="H36" i="130"/>
  <c r="K16" i="130"/>
  <c r="G21" i="130"/>
  <c r="G22" i="130" s="1"/>
  <c r="H41" i="130"/>
  <c r="I39" i="130" s="1"/>
  <c r="G42" i="130"/>
  <c r="I35" i="130"/>
  <c r="J32" i="130" s="1"/>
  <c r="Z16" i="130"/>
  <c r="Z15" i="130"/>
  <c r="AA11" i="130" s="1"/>
  <c r="L15" i="130"/>
  <c r="M11" i="130" s="1"/>
  <c r="Y16" i="130"/>
  <c r="G42" i="129"/>
  <c r="G21" i="129"/>
  <c r="I28" i="129"/>
  <c r="J25" i="129" s="1"/>
  <c r="I35" i="129"/>
  <c r="J32" i="129" s="1"/>
  <c r="K15" i="129"/>
  <c r="L11" i="129" s="1"/>
  <c r="H36" i="129"/>
  <c r="H41" i="129"/>
  <c r="I39" i="129" s="1"/>
  <c r="J16" i="129"/>
  <c r="H29" i="129"/>
  <c r="AA15" i="129"/>
  <c r="AB11" i="129" s="1"/>
  <c r="K16" i="128"/>
  <c r="G29" i="128"/>
  <c r="I35" i="128"/>
  <c r="J32" i="128" s="1"/>
  <c r="H41" i="128"/>
  <c r="I39" i="128" s="1"/>
  <c r="H28" i="128"/>
  <c r="I25" i="128" s="1"/>
  <c r="L15" i="128"/>
  <c r="M11" i="128" s="1"/>
  <c r="Z16" i="128"/>
  <c r="AA15" i="128"/>
  <c r="AB11" i="128" s="1"/>
  <c r="G21" i="128"/>
  <c r="G22" i="128" s="1"/>
  <c r="H36" i="128"/>
  <c r="G42" i="128"/>
  <c r="G42" i="126"/>
  <c r="G21" i="126"/>
  <c r="G22" i="126" s="1"/>
  <c r="H28" i="126"/>
  <c r="I25" i="126" s="1"/>
  <c r="K16" i="126"/>
  <c r="Z16" i="126"/>
  <c r="Z15" i="126"/>
  <c r="AA11" i="126" s="1"/>
  <c r="I35" i="126"/>
  <c r="J32" i="126" s="1"/>
  <c r="L15" i="126"/>
  <c r="M11" i="126" s="1"/>
  <c r="H36" i="126"/>
  <c r="H41" i="126"/>
  <c r="I39" i="126" s="1"/>
  <c r="K16" i="125"/>
  <c r="G42" i="125"/>
  <c r="I35" i="125"/>
  <c r="J32" i="125" s="1"/>
  <c r="AA15" i="125"/>
  <c r="AB11" i="125" s="1"/>
  <c r="L15" i="125"/>
  <c r="M11" i="125" s="1"/>
  <c r="G21" i="125"/>
  <c r="H36" i="125"/>
  <c r="Z16" i="125"/>
  <c r="H41" i="125"/>
  <c r="I39" i="125" s="1"/>
  <c r="K16" i="123"/>
  <c r="H28" i="123"/>
  <c r="I25" i="123" s="1"/>
  <c r="H21" i="123"/>
  <c r="H22" i="123" s="1"/>
  <c r="L15" i="123"/>
  <c r="M11" i="123" s="1"/>
  <c r="Y15" i="123"/>
  <c r="Z11" i="123" s="1"/>
  <c r="Y16" i="123"/>
  <c r="H29" i="122"/>
  <c r="K16" i="122"/>
  <c r="Z16" i="122"/>
  <c r="Z15" i="122"/>
  <c r="AA11" i="122" s="1"/>
  <c r="I28" i="122"/>
  <c r="J25" i="122" s="1"/>
  <c r="Y16" i="122"/>
  <c r="H21" i="122"/>
  <c r="H22" i="122" s="1"/>
  <c r="L15" i="122"/>
  <c r="M11" i="122" s="1"/>
  <c r="K16" i="120"/>
  <c r="H36" i="120"/>
  <c r="AA15" i="120"/>
  <c r="AB11" i="120" s="1"/>
  <c r="AA16" i="120"/>
  <c r="I19" i="120"/>
  <c r="L15" i="120"/>
  <c r="M11" i="120" s="1"/>
  <c r="H22" i="120"/>
  <c r="I35" i="120"/>
  <c r="J32" i="120" s="1"/>
  <c r="Z16" i="120"/>
  <c r="H36" i="119"/>
  <c r="Z15" i="119"/>
  <c r="AA11" i="119" s="1"/>
  <c r="Z16" i="119"/>
  <c r="H41" i="119"/>
  <c r="I39" i="119" s="1"/>
  <c r="L15" i="119"/>
  <c r="M11" i="119" s="1"/>
  <c r="G42" i="119"/>
  <c r="K29" i="119"/>
  <c r="K28" i="119"/>
  <c r="L25" i="119" s="1"/>
  <c r="J29" i="119"/>
  <c r="L21" i="119"/>
  <c r="M19" i="119" s="1"/>
  <c r="L22" i="119"/>
  <c r="I35" i="119"/>
  <c r="J32" i="119" s="1"/>
  <c r="K16" i="119"/>
  <c r="H36" i="116"/>
  <c r="H36" i="117"/>
  <c r="Z16" i="117"/>
  <c r="AA15" i="117"/>
  <c r="AB11" i="117" s="1"/>
  <c r="H41" i="117"/>
  <c r="I39" i="117" s="1"/>
  <c r="I35" i="117"/>
  <c r="J32" i="117" s="1"/>
  <c r="I16" i="116"/>
  <c r="J29" i="114"/>
  <c r="K26" i="114" s="1"/>
  <c r="J15" i="116"/>
  <c r="K11" i="116" s="1"/>
  <c r="H16" i="114"/>
  <c r="I12" i="114" s="1"/>
  <c r="I30" i="114"/>
  <c r="AA15" i="116"/>
  <c r="AB11" i="116" s="1"/>
  <c r="AA16" i="116"/>
  <c r="H41" i="116"/>
  <c r="I39" i="116" s="1"/>
  <c r="K21" i="116"/>
  <c r="L19" i="116" s="1"/>
  <c r="K22" i="116"/>
  <c r="K28" i="116"/>
  <c r="L25" i="116" s="1"/>
  <c r="I35" i="116"/>
  <c r="J32" i="116" s="1"/>
  <c r="H23" i="114"/>
  <c r="E45" i="114"/>
  <c r="F36" i="114"/>
  <c r="G35" i="114"/>
  <c r="H33" i="114" s="1"/>
  <c r="I22" i="114"/>
  <c r="J20" i="114" s="1"/>
  <c r="F44" i="114"/>
  <c r="G42" i="114" s="1"/>
  <c r="J30" i="160" l="1"/>
  <c r="I29" i="158"/>
  <c r="I29" i="155"/>
  <c r="H23" i="160"/>
  <c r="K29" i="160"/>
  <c r="L26" i="160" s="1"/>
  <c r="L29" i="160" s="1"/>
  <c r="L30" i="160" s="1"/>
  <c r="BL41" i="161"/>
  <c r="BL42" i="161" s="1"/>
  <c r="BK42" i="161"/>
  <c r="E45" i="159"/>
  <c r="F36" i="160"/>
  <c r="K16" i="160"/>
  <c r="L12" i="160" s="1"/>
  <c r="F44" i="160"/>
  <c r="G42" i="160" s="1"/>
  <c r="G35" i="160"/>
  <c r="H33" i="160" s="1"/>
  <c r="I22" i="160"/>
  <c r="J20" i="160" s="1"/>
  <c r="E45" i="160"/>
  <c r="J17" i="160"/>
  <c r="AK21" i="161"/>
  <c r="AK22" i="161" s="1"/>
  <c r="F36" i="159"/>
  <c r="I16" i="158"/>
  <c r="H23" i="159"/>
  <c r="J16" i="159"/>
  <c r="K12" i="159" s="1"/>
  <c r="K30" i="159"/>
  <c r="F44" i="159"/>
  <c r="G42" i="159" s="1"/>
  <c r="I16" i="157"/>
  <c r="I16" i="155"/>
  <c r="I17" i="159"/>
  <c r="I22" i="159"/>
  <c r="J20" i="159" s="1"/>
  <c r="G35" i="159"/>
  <c r="H33" i="159" s="1"/>
  <c r="K36" i="156"/>
  <c r="K36" i="158"/>
  <c r="J36" i="157"/>
  <c r="J36" i="155"/>
  <c r="I42" i="156"/>
  <c r="H42" i="155"/>
  <c r="E42" i="120"/>
  <c r="W16" i="158"/>
  <c r="I16" i="156"/>
  <c r="I29" i="157"/>
  <c r="J29" i="156"/>
  <c r="I42" i="158"/>
  <c r="M21" i="158"/>
  <c r="M22" i="158" s="1"/>
  <c r="L22" i="155"/>
  <c r="L55" i="155"/>
  <c r="M19" i="155"/>
  <c r="M21" i="155" s="1"/>
  <c r="L35" i="156"/>
  <c r="M32" i="156" s="1"/>
  <c r="J15" i="157"/>
  <c r="K11" i="157" s="1"/>
  <c r="J28" i="155"/>
  <c r="K25" i="155" s="1"/>
  <c r="L35" i="158"/>
  <c r="M32" i="158" s="1"/>
  <c r="K35" i="157"/>
  <c r="L32" i="157" s="1"/>
  <c r="K35" i="155"/>
  <c r="L32" i="155" s="1"/>
  <c r="J15" i="158"/>
  <c r="K11" i="158" s="1"/>
  <c r="J41" i="156"/>
  <c r="K39" i="156" s="1"/>
  <c r="J28" i="158"/>
  <c r="K25" i="158" s="1"/>
  <c r="H42" i="157"/>
  <c r="M19" i="156"/>
  <c r="M21" i="156" s="1"/>
  <c r="L55" i="156"/>
  <c r="J15" i="155"/>
  <c r="K11" i="155" s="1"/>
  <c r="I41" i="155"/>
  <c r="J39" i="155" s="1"/>
  <c r="X15" i="158"/>
  <c r="Y11" i="158" s="1"/>
  <c r="J15" i="156"/>
  <c r="K11" i="156" s="1"/>
  <c r="J28" i="157"/>
  <c r="K25" i="157" s="1"/>
  <c r="K28" i="156"/>
  <c r="L25" i="156" s="1"/>
  <c r="J41" i="158"/>
  <c r="K39" i="158" s="1"/>
  <c r="L19" i="157"/>
  <c r="L21" i="157" s="1"/>
  <c r="K55" i="157"/>
  <c r="I41" i="157"/>
  <c r="J39" i="157" s="1"/>
  <c r="G28" i="120"/>
  <c r="H25" i="120" s="1"/>
  <c r="F41" i="120"/>
  <c r="G39" i="120" s="1"/>
  <c r="F29" i="120"/>
  <c r="G21" i="117"/>
  <c r="G22" i="117" s="1"/>
  <c r="I29" i="125"/>
  <c r="I16" i="145"/>
  <c r="J15" i="139"/>
  <c r="K11" i="139" s="1"/>
  <c r="I16" i="139"/>
  <c r="J15" i="145"/>
  <c r="K11" i="145" s="1"/>
  <c r="J28" i="125"/>
  <c r="K25" i="125" s="1"/>
  <c r="G29" i="142"/>
  <c r="G29" i="134"/>
  <c r="F29" i="130"/>
  <c r="L16" i="122"/>
  <c r="L29" i="145"/>
  <c r="H29" i="150"/>
  <c r="G29" i="139"/>
  <c r="J30" i="114"/>
  <c r="F29" i="117"/>
  <c r="J16" i="143"/>
  <c r="I23" i="114"/>
  <c r="H17" i="114"/>
  <c r="L16" i="128"/>
  <c r="I16" i="150"/>
  <c r="J16" i="131"/>
  <c r="J29" i="133"/>
  <c r="I16" i="117"/>
  <c r="K15" i="131"/>
  <c r="L11" i="131" s="1"/>
  <c r="K15" i="143"/>
  <c r="L11" i="143" s="1"/>
  <c r="K29" i="136"/>
  <c r="H28" i="142"/>
  <c r="I25" i="142" s="1"/>
  <c r="J15" i="150"/>
  <c r="K11" i="150" s="1"/>
  <c r="K28" i="133"/>
  <c r="L25" i="133" s="1"/>
  <c r="I29" i="129"/>
  <c r="G28" i="130"/>
  <c r="H25" i="130" s="1"/>
  <c r="H28" i="139"/>
  <c r="I25" i="139" s="1"/>
  <c r="H28" i="134"/>
  <c r="I25" i="134" s="1"/>
  <c r="G28" i="117"/>
  <c r="H25" i="117" s="1"/>
  <c r="J15" i="117"/>
  <c r="K11" i="117" s="1"/>
  <c r="H42" i="128"/>
  <c r="H42" i="134"/>
  <c r="H42" i="129"/>
  <c r="H42" i="116"/>
  <c r="H42" i="119"/>
  <c r="H42" i="125"/>
  <c r="G45" i="149"/>
  <c r="I36" i="142"/>
  <c r="I36" i="136"/>
  <c r="I28" i="150"/>
  <c r="J25" i="150" s="1"/>
  <c r="AB15" i="150"/>
  <c r="AC11" i="150" s="1"/>
  <c r="H21" i="150"/>
  <c r="H22" i="150" s="1"/>
  <c r="J35" i="150"/>
  <c r="K32" i="150" s="1"/>
  <c r="AA16" i="150"/>
  <c r="H42" i="150"/>
  <c r="I36" i="150"/>
  <c r="I41" i="150"/>
  <c r="J39" i="150" s="1"/>
  <c r="K22" i="149"/>
  <c r="L20" i="149" s="1"/>
  <c r="I35" i="149"/>
  <c r="J33" i="149" s="1"/>
  <c r="J23" i="149"/>
  <c r="L16" i="149"/>
  <c r="M12" i="149" s="1"/>
  <c r="K17" i="149"/>
  <c r="H36" i="149"/>
  <c r="H44" i="149"/>
  <c r="I42" i="149" s="1"/>
  <c r="K29" i="146"/>
  <c r="K16" i="146"/>
  <c r="L28" i="146"/>
  <c r="M25" i="146" s="1"/>
  <c r="H42" i="146"/>
  <c r="I41" i="146"/>
  <c r="J39" i="146" s="1"/>
  <c r="AA15" i="146"/>
  <c r="AB11" i="146" s="1"/>
  <c r="J35" i="146"/>
  <c r="K32" i="146" s="1"/>
  <c r="G55" i="146"/>
  <c r="H19" i="146"/>
  <c r="L15" i="146"/>
  <c r="M11" i="146" s="1"/>
  <c r="I36" i="146"/>
  <c r="G22" i="146"/>
  <c r="H42" i="145"/>
  <c r="Y16" i="145"/>
  <c r="H19" i="145"/>
  <c r="G55" i="145"/>
  <c r="Z15" i="145"/>
  <c r="AA11" i="145" s="1"/>
  <c r="Z16" i="145"/>
  <c r="M28" i="145"/>
  <c r="N25" i="145" s="1"/>
  <c r="J35" i="145"/>
  <c r="K32" i="145" s="1"/>
  <c r="I41" i="145"/>
  <c r="J39" i="145" s="1"/>
  <c r="I36" i="145"/>
  <c r="I29" i="143"/>
  <c r="I36" i="143"/>
  <c r="H42" i="143"/>
  <c r="AA15" i="143"/>
  <c r="AB11" i="143" s="1"/>
  <c r="AA16" i="143"/>
  <c r="G55" i="143"/>
  <c r="H19" i="143"/>
  <c r="J35" i="143"/>
  <c r="K32" i="143" s="1"/>
  <c r="J28" i="143"/>
  <c r="K25" i="143" s="1"/>
  <c r="I41" i="143"/>
  <c r="J39" i="143" s="1"/>
  <c r="H42" i="142"/>
  <c r="K16" i="142"/>
  <c r="J35" i="142"/>
  <c r="K32" i="142" s="1"/>
  <c r="L15" i="142"/>
  <c r="M11" i="142" s="1"/>
  <c r="AB15" i="142"/>
  <c r="AC11" i="142" s="1"/>
  <c r="G55" i="142"/>
  <c r="H19" i="142"/>
  <c r="AA16" i="142"/>
  <c r="G22" i="142"/>
  <c r="I41" i="142"/>
  <c r="J39" i="142" s="1"/>
  <c r="I29" i="140"/>
  <c r="I41" i="140"/>
  <c r="J39" i="140" s="1"/>
  <c r="J35" i="140"/>
  <c r="K32" i="140" s="1"/>
  <c r="L15" i="140"/>
  <c r="M11" i="140" s="1"/>
  <c r="G55" i="140"/>
  <c r="H19" i="140"/>
  <c r="J28" i="140"/>
  <c r="K25" i="140" s="1"/>
  <c r="K16" i="140"/>
  <c r="AA15" i="140"/>
  <c r="AB11" i="140" s="1"/>
  <c r="AA16" i="140"/>
  <c r="H42" i="140"/>
  <c r="I36" i="140"/>
  <c r="J35" i="139"/>
  <c r="K32" i="139" s="1"/>
  <c r="I36" i="139"/>
  <c r="Y16" i="139"/>
  <c r="Z16" i="139"/>
  <c r="Z15" i="139"/>
  <c r="AA11" i="139" s="1"/>
  <c r="H19" i="139"/>
  <c r="G55" i="139"/>
  <c r="I41" i="139"/>
  <c r="J39" i="139" s="1"/>
  <c r="G22" i="139"/>
  <c r="H42" i="139"/>
  <c r="H42" i="137"/>
  <c r="L16" i="137"/>
  <c r="H29" i="137"/>
  <c r="J35" i="137"/>
  <c r="K32" i="137" s="1"/>
  <c r="I41" i="137"/>
  <c r="J39" i="137" s="1"/>
  <c r="M15" i="137"/>
  <c r="N11" i="137" s="1"/>
  <c r="G55" i="137"/>
  <c r="H19" i="137"/>
  <c r="Z15" i="137"/>
  <c r="AA11" i="137" s="1"/>
  <c r="I36" i="137"/>
  <c r="I28" i="137"/>
  <c r="J25" i="137" s="1"/>
  <c r="G22" i="137"/>
  <c r="G55" i="136"/>
  <c r="H19" i="136"/>
  <c r="J35" i="136"/>
  <c r="K32" i="136" s="1"/>
  <c r="AB16" i="136"/>
  <c r="AB15" i="136"/>
  <c r="AC11" i="136" s="1"/>
  <c r="L15" i="136"/>
  <c r="M11" i="136" s="1"/>
  <c r="I41" i="136"/>
  <c r="J39" i="136" s="1"/>
  <c r="L28" i="136"/>
  <c r="M25" i="136" s="1"/>
  <c r="AA16" i="136"/>
  <c r="K16" i="136"/>
  <c r="H42" i="136"/>
  <c r="J35" i="134"/>
  <c r="K32" i="134" s="1"/>
  <c r="K16" i="134"/>
  <c r="AA15" i="134"/>
  <c r="AB11" i="134" s="1"/>
  <c r="AA16" i="134"/>
  <c r="L15" i="134"/>
  <c r="M11" i="134" s="1"/>
  <c r="G55" i="134"/>
  <c r="H19" i="134"/>
  <c r="I36" i="134"/>
  <c r="I41" i="134"/>
  <c r="J39" i="134" s="1"/>
  <c r="H42" i="133"/>
  <c r="I36" i="133"/>
  <c r="Z15" i="133"/>
  <c r="AA11" i="133" s="1"/>
  <c r="Z16" i="133"/>
  <c r="L15" i="133"/>
  <c r="M11" i="133" s="1"/>
  <c r="G55" i="133"/>
  <c r="H19" i="133"/>
  <c r="Y16" i="133"/>
  <c r="J35" i="133"/>
  <c r="K32" i="133" s="1"/>
  <c r="I41" i="133"/>
  <c r="J39" i="133" s="1"/>
  <c r="K16" i="133"/>
  <c r="I36" i="131"/>
  <c r="K29" i="131"/>
  <c r="I41" i="131"/>
  <c r="J39" i="131" s="1"/>
  <c r="G55" i="131"/>
  <c r="H19" i="131"/>
  <c r="L28" i="131"/>
  <c r="M25" i="131" s="1"/>
  <c r="AA15" i="131"/>
  <c r="AB11" i="131" s="1"/>
  <c r="AA16" i="131"/>
  <c r="Z16" i="131"/>
  <c r="H42" i="131"/>
  <c r="G22" i="131"/>
  <c r="J35" i="131"/>
  <c r="K32" i="131" s="1"/>
  <c r="M15" i="130"/>
  <c r="N11" i="130" s="1"/>
  <c r="J35" i="130"/>
  <c r="K32" i="130" s="1"/>
  <c r="H42" i="130"/>
  <c r="I41" i="130"/>
  <c r="J39" i="130" s="1"/>
  <c r="L16" i="130"/>
  <c r="AA15" i="130"/>
  <c r="AB11" i="130" s="1"/>
  <c r="I36" i="130"/>
  <c r="G55" i="130"/>
  <c r="H19" i="130"/>
  <c r="I36" i="129"/>
  <c r="K16" i="129"/>
  <c r="L15" i="129"/>
  <c r="M11" i="129" s="1"/>
  <c r="G55" i="129"/>
  <c r="H19" i="129"/>
  <c r="G22" i="129"/>
  <c r="AB15" i="129"/>
  <c r="AC11" i="129" s="1"/>
  <c r="AA16" i="129"/>
  <c r="I41" i="129"/>
  <c r="J39" i="129" s="1"/>
  <c r="J35" i="129"/>
  <c r="K32" i="129" s="1"/>
  <c r="J28" i="129"/>
  <c r="K25" i="129" s="1"/>
  <c r="H29" i="128"/>
  <c r="I36" i="128"/>
  <c r="I28" i="128"/>
  <c r="J25" i="128" s="1"/>
  <c r="J35" i="128"/>
  <c r="K32" i="128" s="1"/>
  <c r="AB15" i="128"/>
  <c r="AC11" i="128" s="1"/>
  <c r="AA16" i="128"/>
  <c r="G55" i="128"/>
  <c r="H19" i="128"/>
  <c r="M15" i="128"/>
  <c r="N11" i="128" s="1"/>
  <c r="I41" i="128"/>
  <c r="J39" i="128" s="1"/>
  <c r="I36" i="126"/>
  <c r="H29" i="126"/>
  <c r="I41" i="126"/>
  <c r="J39" i="126" s="1"/>
  <c r="H42" i="126"/>
  <c r="L16" i="126"/>
  <c r="AA15" i="126"/>
  <c r="AB11" i="126" s="1"/>
  <c r="AA16" i="126"/>
  <c r="I28" i="126"/>
  <c r="J25" i="126" s="1"/>
  <c r="G55" i="126"/>
  <c r="H19" i="126"/>
  <c r="M15" i="126"/>
  <c r="N11" i="126" s="1"/>
  <c r="J35" i="126"/>
  <c r="K32" i="126" s="1"/>
  <c r="G55" i="125"/>
  <c r="H19" i="125"/>
  <c r="AB15" i="125"/>
  <c r="AC11" i="125" s="1"/>
  <c r="G22" i="125"/>
  <c r="AA16" i="125"/>
  <c r="I41" i="125"/>
  <c r="J39" i="125" s="1"/>
  <c r="M15" i="125"/>
  <c r="N11" i="125" s="1"/>
  <c r="J35" i="125"/>
  <c r="K32" i="125" s="1"/>
  <c r="L16" i="125"/>
  <c r="I36" i="125"/>
  <c r="Z16" i="123"/>
  <c r="Z15" i="123"/>
  <c r="AA11" i="123" s="1"/>
  <c r="H55" i="123"/>
  <c r="I19" i="123"/>
  <c r="M15" i="123"/>
  <c r="N11" i="123" s="1"/>
  <c r="I28" i="123"/>
  <c r="J25" i="123" s="1"/>
  <c r="L16" i="123"/>
  <c r="H29" i="123"/>
  <c r="I29" i="122"/>
  <c r="J28" i="122"/>
  <c r="K25" i="122" s="1"/>
  <c r="AA15" i="122"/>
  <c r="AB11" i="122" s="1"/>
  <c r="H55" i="122"/>
  <c r="I19" i="122"/>
  <c r="M15" i="122"/>
  <c r="N11" i="122" s="1"/>
  <c r="I36" i="120"/>
  <c r="AB15" i="120"/>
  <c r="AC11" i="120" s="1"/>
  <c r="AB16" i="120"/>
  <c r="L16" i="120"/>
  <c r="J35" i="120"/>
  <c r="K32" i="120" s="1"/>
  <c r="M15" i="120"/>
  <c r="N11" i="120" s="1"/>
  <c r="I21" i="120"/>
  <c r="I22" i="120" s="1"/>
  <c r="I36" i="119"/>
  <c r="J35" i="119"/>
  <c r="K32" i="119" s="1"/>
  <c r="M15" i="119"/>
  <c r="N11" i="119" s="1"/>
  <c r="I41" i="119"/>
  <c r="J39" i="119" s="1"/>
  <c r="L16" i="119"/>
  <c r="M21" i="119"/>
  <c r="N19" i="119" s="1"/>
  <c r="L28" i="119"/>
  <c r="M25" i="119" s="1"/>
  <c r="AA15" i="119"/>
  <c r="AB11" i="119" s="1"/>
  <c r="I36" i="116"/>
  <c r="I36" i="117"/>
  <c r="I41" i="117"/>
  <c r="J39" i="117" s="1"/>
  <c r="AA16" i="117"/>
  <c r="AB15" i="117"/>
  <c r="AC11" i="117" s="1"/>
  <c r="J35" i="117"/>
  <c r="K32" i="117" s="1"/>
  <c r="H42" i="117"/>
  <c r="K29" i="116"/>
  <c r="J16" i="116"/>
  <c r="I16" i="114"/>
  <c r="J12" i="114" s="1"/>
  <c r="K29" i="114"/>
  <c r="L26" i="114" s="1"/>
  <c r="L29" i="114" s="1"/>
  <c r="L30" i="114" s="1"/>
  <c r="K15" i="116"/>
  <c r="L11" i="116" s="1"/>
  <c r="L21" i="116"/>
  <c r="M19" i="116" s="1"/>
  <c r="L22" i="116"/>
  <c r="J35" i="116"/>
  <c r="K32" i="116" s="1"/>
  <c r="I41" i="116"/>
  <c r="J39" i="116" s="1"/>
  <c r="AB15" i="116"/>
  <c r="AC11" i="116" s="1"/>
  <c r="AB16" i="116"/>
  <c r="L28" i="116"/>
  <c r="M25" i="116" s="1"/>
  <c r="L29" i="116"/>
  <c r="J22" i="114"/>
  <c r="K20" i="114" s="1"/>
  <c r="H35" i="114"/>
  <c r="I33" i="114" s="1"/>
  <c r="G36" i="114"/>
  <c r="G44" i="114"/>
  <c r="H42" i="114" s="1"/>
  <c r="F45" i="114"/>
  <c r="J16" i="157" l="1"/>
  <c r="G36" i="160"/>
  <c r="K30" i="160"/>
  <c r="G44" i="160"/>
  <c r="H42" i="160" s="1"/>
  <c r="G36" i="159"/>
  <c r="H35" i="160"/>
  <c r="I33" i="160" s="1"/>
  <c r="L16" i="160"/>
  <c r="M12" i="160" s="1"/>
  <c r="J22" i="160"/>
  <c r="K20" i="160" s="1"/>
  <c r="K17" i="160"/>
  <c r="I23" i="160"/>
  <c r="F45" i="160"/>
  <c r="AK55" i="161"/>
  <c r="AL19" i="161"/>
  <c r="J16" i="158"/>
  <c r="J17" i="159"/>
  <c r="J29" i="158"/>
  <c r="J29" i="155"/>
  <c r="I23" i="159"/>
  <c r="G44" i="159"/>
  <c r="H42" i="159" s="1"/>
  <c r="H35" i="159"/>
  <c r="I33" i="159" s="1"/>
  <c r="J22" i="159"/>
  <c r="K20" i="159" s="1"/>
  <c r="F45" i="159"/>
  <c r="K16" i="159"/>
  <c r="L12" i="159" s="1"/>
  <c r="J42" i="156"/>
  <c r="K36" i="155"/>
  <c r="K36" i="157"/>
  <c r="L36" i="158"/>
  <c r="L36" i="156"/>
  <c r="F42" i="120"/>
  <c r="G29" i="120"/>
  <c r="I42" i="157"/>
  <c r="J42" i="158"/>
  <c r="K29" i="156"/>
  <c r="J29" i="157"/>
  <c r="J16" i="156"/>
  <c r="X16" i="158"/>
  <c r="I42" i="155"/>
  <c r="J16" i="155"/>
  <c r="K28" i="158"/>
  <c r="L25" i="158" s="1"/>
  <c r="K41" i="156"/>
  <c r="L39" i="156" s="1"/>
  <c r="K15" i="158"/>
  <c r="L11" i="158" s="1"/>
  <c r="L35" i="155"/>
  <c r="M32" i="155" s="1"/>
  <c r="L35" i="157"/>
  <c r="M32" i="157" s="1"/>
  <c r="M35" i="158"/>
  <c r="N32" i="158" s="1"/>
  <c r="K28" i="155"/>
  <c r="L25" i="155" s="1"/>
  <c r="K15" i="157"/>
  <c r="L11" i="157" s="1"/>
  <c r="M35" i="156"/>
  <c r="N32" i="156" s="1"/>
  <c r="M55" i="158"/>
  <c r="N19" i="158"/>
  <c r="J41" i="157"/>
  <c r="K39" i="157" s="1"/>
  <c r="L22" i="157"/>
  <c r="M19" i="157"/>
  <c r="M21" i="157" s="1"/>
  <c r="L55" i="157"/>
  <c r="K41" i="158"/>
  <c r="L39" i="158" s="1"/>
  <c r="L28" i="156"/>
  <c r="M25" i="156" s="1"/>
  <c r="K28" i="157"/>
  <c r="L25" i="157" s="1"/>
  <c r="K15" i="156"/>
  <c r="L11" i="156" s="1"/>
  <c r="Y15" i="158"/>
  <c r="Z11" i="158" s="1"/>
  <c r="J41" i="155"/>
  <c r="K39" i="155" s="1"/>
  <c r="K15" i="155"/>
  <c r="L11" i="155" s="1"/>
  <c r="M22" i="156"/>
  <c r="N19" i="156"/>
  <c r="M55" i="156"/>
  <c r="M22" i="155"/>
  <c r="N19" i="155"/>
  <c r="N21" i="155" s="1"/>
  <c r="M55" i="155"/>
  <c r="G41" i="120"/>
  <c r="H39" i="120" s="1"/>
  <c r="H19" i="117"/>
  <c r="G55" i="117"/>
  <c r="H28" i="120"/>
  <c r="I25" i="120" s="1"/>
  <c r="L17" i="149"/>
  <c r="K23" i="149"/>
  <c r="J16" i="139"/>
  <c r="J16" i="145"/>
  <c r="J29" i="125"/>
  <c r="K15" i="145"/>
  <c r="L11" i="145" s="1"/>
  <c r="K15" i="139"/>
  <c r="L11" i="139" s="1"/>
  <c r="K28" i="125"/>
  <c r="L25" i="125" s="1"/>
  <c r="G29" i="117"/>
  <c r="H29" i="139"/>
  <c r="G29" i="130"/>
  <c r="J16" i="117"/>
  <c r="H29" i="134"/>
  <c r="K29" i="133"/>
  <c r="K16" i="143"/>
  <c r="K16" i="131"/>
  <c r="I29" i="150"/>
  <c r="K15" i="150"/>
  <c r="L11" i="150" s="1"/>
  <c r="K15" i="117"/>
  <c r="L11" i="117" s="1"/>
  <c r="I28" i="134"/>
  <c r="J25" i="134" s="1"/>
  <c r="I28" i="142"/>
  <c r="J25" i="142" s="1"/>
  <c r="L28" i="133"/>
  <c r="M25" i="133" s="1"/>
  <c r="H29" i="142"/>
  <c r="L15" i="143"/>
  <c r="M11" i="143" s="1"/>
  <c r="L15" i="131"/>
  <c r="M11" i="131" s="1"/>
  <c r="M16" i="125"/>
  <c r="H28" i="117"/>
  <c r="I25" i="117" s="1"/>
  <c r="I28" i="139"/>
  <c r="J25" i="139" s="1"/>
  <c r="H28" i="130"/>
  <c r="I25" i="130" s="1"/>
  <c r="J16" i="150"/>
  <c r="K16" i="116"/>
  <c r="I42" i="126"/>
  <c r="H45" i="149"/>
  <c r="I42" i="134"/>
  <c r="I42" i="130"/>
  <c r="I42" i="142"/>
  <c r="I42" i="136"/>
  <c r="J36" i="126"/>
  <c r="J36" i="140"/>
  <c r="J36" i="150"/>
  <c r="AB16" i="150"/>
  <c r="K35" i="150"/>
  <c r="L32" i="150" s="1"/>
  <c r="AC15" i="150"/>
  <c r="AD11" i="150" s="1"/>
  <c r="AC16" i="150"/>
  <c r="J41" i="150"/>
  <c r="K39" i="150" s="1"/>
  <c r="I42" i="150"/>
  <c r="H55" i="150"/>
  <c r="I19" i="150"/>
  <c r="J28" i="150"/>
  <c r="K25" i="150" s="1"/>
  <c r="I44" i="149"/>
  <c r="J42" i="149" s="1"/>
  <c r="J35" i="149"/>
  <c r="K33" i="149" s="1"/>
  <c r="M16" i="149"/>
  <c r="N12" i="149" s="1"/>
  <c r="I36" i="149"/>
  <c r="L22" i="149"/>
  <c r="L23" i="149" s="1"/>
  <c r="L29" i="146"/>
  <c r="H21" i="146"/>
  <c r="H22" i="146" s="1"/>
  <c r="L16" i="146"/>
  <c r="AB16" i="146"/>
  <c r="AB15" i="146"/>
  <c r="AC11" i="146" s="1"/>
  <c r="M15" i="146"/>
  <c r="N11" i="146" s="1"/>
  <c r="K35" i="146"/>
  <c r="L32" i="146" s="1"/>
  <c r="AA16" i="146"/>
  <c r="J41" i="146"/>
  <c r="K39" i="146" s="1"/>
  <c r="J36" i="146"/>
  <c r="I42" i="146"/>
  <c r="M28" i="146"/>
  <c r="N25" i="146" s="1"/>
  <c r="M29" i="145"/>
  <c r="J41" i="145"/>
  <c r="K39" i="145" s="1"/>
  <c r="J36" i="145"/>
  <c r="H21" i="145"/>
  <c r="K35" i="145"/>
  <c r="L32" i="145" s="1"/>
  <c r="I42" i="145"/>
  <c r="AA15" i="145"/>
  <c r="AB11" i="145" s="1"/>
  <c r="N28" i="145"/>
  <c r="O25" i="145" s="1"/>
  <c r="J36" i="143"/>
  <c r="I42" i="143"/>
  <c r="J41" i="143"/>
  <c r="K39" i="143" s="1"/>
  <c r="K35" i="143"/>
  <c r="L32" i="143" s="1"/>
  <c r="K28" i="143"/>
  <c r="L25" i="143" s="1"/>
  <c r="K29" i="143"/>
  <c r="J29" i="143"/>
  <c r="H21" i="143"/>
  <c r="H22" i="143" s="1"/>
  <c r="AB15" i="143"/>
  <c r="AC11" i="143" s="1"/>
  <c r="AB16" i="143"/>
  <c r="J36" i="142"/>
  <c r="L16" i="142"/>
  <c r="M15" i="142"/>
  <c r="N11" i="142" s="1"/>
  <c r="AC16" i="142"/>
  <c r="AC15" i="142"/>
  <c r="AD11" i="142" s="1"/>
  <c r="AB16" i="142"/>
  <c r="J41" i="142"/>
  <c r="K39" i="142" s="1"/>
  <c r="H21" i="142"/>
  <c r="H22" i="142" s="1"/>
  <c r="K35" i="142"/>
  <c r="L32" i="142" s="1"/>
  <c r="J29" i="140"/>
  <c r="K35" i="140"/>
  <c r="L32" i="140" s="1"/>
  <c r="K28" i="140"/>
  <c r="L25" i="140" s="1"/>
  <c r="L16" i="140"/>
  <c r="J41" i="140"/>
  <c r="K39" i="140" s="1"/>
  <c r="M15" i="140"/>
  <c r="N11" i="140" s="1"/>
  <c r="AB15" i="140"/>
  <c r="AC11" i="140" s="1"/>
  <c r="H21" i="140"/>
  <c r="H22" i="140" s="1"/>
  <c r="I42" i="140"/>
  <c r="J41" i="139"/>
  <c r="K39" i="139" s="1"/>
  <c r="AA15" i="139"/>
  <c r="AB11" i="139" s="1"/>
  <c r="K35" i="139"/>
  <c r="L32" i="139" s="1"/>
  <c r="I42" i="139"/>
  <c r="H21" i="139"/>
  <c r="J36" i="139"/>
  <c r="I29" i="137"/>
  <c r="J36" i="137"/>
  <c r="I42" i="137"/>
  <c r="J28" i="137"/>
  <c r="K25" i="137" s="1"/>
  <c r="H21" i="137"/>
  <c r="H22" i="137" s="1"/>
  <c r="J41" i="137"/>
  <c r="K39" i="137" s="1"/>
  <c r="AA16" i="137"/>
  <c r="AA15" i="137"/>
  <c r="AB11" i="137" s="1"/>
  <c r="Z16" i="137"/>
  <c r="M16" i="137"/>
  <c r="K35" i="137"/>
  <c r="L32" i="137" s="1"/>
  <c r="N15" i="137"/>
  <c r="N16" i="137" s="1"/>
  <c r="L16" i="136"/>
  <c r="J36" i="136"/>
  <c r="M28" i="136"/>
  <c r="N25" i="136" s="1"/>
  <c r="J41" i="136"/>
  <c r="K39" i="136" s="1"/>
  <c r="H21" i="136"/>
  <c r="H22" i="136" s="1"/>
  <c r="L29" i="136"/>
  <c r="M15" i="136"/>
  <c r="N11" i="136" s="1"/>
  <c r="AC15" i="136"/>
  <c r="AD11" i="136" s="1"/>
  <c r="K35" i="136"/>
  <c r="L32" i="136" s="1"/>
  <c r="H21" i="134"/>
  <c r="AB16" i="134"/>
  <c r="AB15" i="134"/>
  <c r="AC11" i="134" s="1"/>
  <c r="K35" i="134"/>
  <c r="L32" i="134" s="1"/>
  <c r="M15" i="134"/>
  <c r="N11" i="134" s="1"/>
  <c r="J36" i="134"/>
  <c r="J41" i="134"/>
  <c r="K39" i="134" s="1"/>
  <c r="L16" i="134"/>
  <c r="J36" i="133"/>
  <c r="I42" i="133"/>
  <c r="K35" i="133"/>
  <c r="L32" i="133" s="1"/>
  <c r="J41" i="133"/>
  <c r="K39" i="133" s="1"/>
  <c r="L16" i="133"/>
  <c r="M15" i="133"/>
  <c r="N11" i="133" s="1"/>
  <c r="H21" i="133"/>
  <c r="AA15" i="133"/>
  <c r="AB11" i="133" s="1"/>
  <c r="AA16" i="133"/>
  <c r="L29" i="131"/>
  <c r="K35" i="131"/>
  <c r="L32" i="131" s="1"/>
  <c r="J41" i="131"/>
  <c r="K39" i="131" s="1"/>
  <c r="H21" i="131"/>
  <c r="H22" i="131" s="1"/>
  <c r="AB15" i="131"/>
  <c r="AC11" i="131" s="1"/>
  <c r="J36" i="131"/>
  <c r="M28" i="131"/>
  <c r="N25" i="131" s="1"/>
  <c r="I42" i="131"/>
  <c r="AB15" i="130"/>
  <c r="AC11" i="130" s="1"/>
  <c r="AB16" i="130"/>
  <c r="K35" i="130"/>
  <c r="L32" i="130" s="1"/>
  <c r="J36" i="130"/>
  <c r="N15" i="130"/>
  <c r="N16" i="130" s="1"/>
  <c r="H21" i="130"/>
  <c r="H22" i="130" s="1"/>
  <c r="AA16" i="130"/>
  <c r="J41" i="130"/>
  <c r="K39" i="130" s="1"/>
  <c r="M16" i="130"/>
  <c r="J36" i="129"/>
  <c r="J29" i="129"/>
  <c r="I42" i="129"/>
  <c r="AC15" i="129"/>
  <c r="AD11" i="129" s="1"/>
  <c r="H21" i="129"/>
  <c r="H22" i="129" s="1"/>
  <c r="K28" i="129"/>
  <c r="L25" i="129" s="1"/>
  <c r="J41" i="129"/>
  <c r="K39" i="129" s="1"/>
  <c r="AB16" i="129"/>
  <c r="M15" i="129"/>
  <c r="N11" i="129" s="1"/>
  <c r="K35" i="129"/>
  <c r="L32" i="129" s="1"/>
  <c r="L16" i="129"/>
  <c r="I29" i="128"/>
  <c r="N15" i="128"/>
  <c r="N16" i="128" s="1"/>
  <c r="AB16" i="128"/>
  <c r="J28" i="128"/>
  <c r="K25" i="128" s="1"/>
  <c r="J41" i="128"/>
  <c r="K39" i="128" s="1"/>
  <c r="AC15" i="128"/>
  <c r="AD11" i="128" s="1"/>
  <c r="AC16" i="128"/>
  <c r="I42" i="128"/>
  <c r="K35" i="128"/>
  <c r="L32" i="128" s="1"/>
  <c r="H21" i="128"/>
  <c r="H22" i="128" s="1"/>
  <c r="M16" i="128"/>
  <c r="J36" i="128"/>
  <c r="H21" i="126"/>
  <c r="H22" i="126" s="1"/>
  <c r="N15" i="126"/>
  <c r="N16" i="126" s="1"/>
  <c r="AB15" i="126"/>
  <c r="AC11" i="126" s="1"/>
  <c r="AB16" i="126"/>
  <c r="J28" i="126"/>
  <c r="K25" i="126" s="1"/>
  <c r="K35" i="126"/>
  <c r="L32" i="126" s="1"/>
  <c r="M16" i="126"/>
  <c r="I29" i="126"/>
  <c r="J41" i="126"/>
  <c r="K39" i="126" s="1"/>
  <c r="K35" i="125"/>
  <c r="L32" i="125" s="1"/>
  <c r="J41" i="125"/>
  <c r="K39" i="125" s="1"/>
  <c r="AC15" i="125"/>
  <c r="AD11" i="125" s="1"/>
  <c r="AC16" i="125"/>
  <c r="J36" i="125"/>
  <c r="I42" i="125"/>
  <c r="AB16" i="125"/>
  <c r="H21" i="125"/>
  <c r="H22" i="125" s="1"/>
  <c r="N15" i="125"/>
  <c r="N16" i="125" s="1"/>
  <c r="I29" i="123"/>
  <c r="M16" i="123"/>
  <c r="I21" i="123"/>
  <c r="I22" i="123" s="1"/>
  <c r="N15" i="123"/>
  <c r="N16" i="123" s="1"/>
  <c r="J28" i="123"/>
  <c r="K25" i="123" s="1"/>
  <c r="AA16" i="123"/>
  <c r="AA15" i="123"/>
  <c r="AB11" i="123" s="1"/>
  <c r="J36" i="120"/>
  <c r="J29" i="122"/>
  <c r="N15" i="122"/>
  <c r="N16" i="122" s="1"/>
  <c r="AB15" i="122"/>
  <c r="AC11" i="122" s="1"/>
  <c r="AA16" i="122"/>
  <c r="M16" i="122"/>
  <c r="I21" i="122"/>
  <c r="I22" i="122" s="1"/>
  <c r="K28" i="122"/>
  <c r="L25" i="122" s="1"/>
  <c r="M16" i="120"/>
  <c r="I55" i="120"/>
  <c r="J19" i="120"/>
  <c r="K35" i="120"/>
  <c r="L32" i="120" s="1"/>
  <c r="AC16" i="120"/>
  <c r="AC15" i="120"/>
  <c r="AD11" i="120" s="1"/>
  <c r="N15" i="120"/>
  <c r="N16" i="120" s="1"/>
  <c r="M16" i="119"/>
  <c r="N21" i="119"/>
  <c r="O19" i="119" s="1"/>
  <c r="N22" i="119"/>
  <c r="J41" i="119"/>
  <c r="K39" i="119" s="1"/>
  <c r="M28" i="119"/>
  <c r="N25" i="119" s="1"/>
  <c r="M29" i="119"/>
  <c r="N15" i="119"/>
  <c r="N16" i="119" s="1"/>
  <c r="AB15" i="119"/>
  <c r="AC11" i="119" s="1"/>
  <c r="K35" i="119"/>
  <c r="L32" i="119" s="1"/>
  <c r="M22" i="119"/>
  <c r="AA16" i="119"/>
  <c r="L29" i="119"/>
  <c r="I42" i="119"/>
  <c r="J36" i="119"/>
  <c r="AB16" i="117"/>
  <c r="I42" i="117"/>
  <c r="AC15" i="117"/>
  <c r="AD11" i="117" s="1"/>
  <c r="K35" i="117"/>
  <c r="L32" i="117" s="1"/>
  <c r="J41" i="117"/>
  <c r="K39" i="117" s="1"/>
  <c r="J36" i="117"/>
  <c r="I42" i="116"/>
  <c r="J36" i="116"/>
  <c r="I17" i="114"/>
  <c r="K30" i="114"/>
  <c r="G45" i="114"/>
  <c r="L15" i="116"/>
  <c r="M11" i="116" s="1"/>
  <c r="J16" i="114"/>
  <c r="K12" i="114" s="1"/>
  <c r="J41" i="116"/>
  <c r="K39" i="116" s="1"/>
  <c r="M28" i="116"/>
  <c r="N25" i="116" s="1"/>
  <c r="AC15" i="116"/>
  <c r="AD11" i="116" s="1"/>
  <c r="AC16" i="116"/>
  <c r="K35" i="116"/>
  <c r="L32" i="116" s="1"/>
  <c r="M22" i="116"/>
  <c r="M21" i="116"/>
  <c r="N19" i="116" s="1"/>
  <c r="J23" i="114"/>
  <c r="H36" i="114"/>
  <c r="I35" i="114"/>
  <c r="J33" i="114" s="1"/>
  <c r="H44" i="114"/>
  <c r="I42" i="114" s="1"/>
  <c r="K22" i="114"/>
  <c r="L20" i="114" s="1"/>
  <c r="H36" i="160" l="1"/>
  <c r="J23" i="159"/>
  <c r="J23" i="160"/>
  <c r="L17" i="160"/>
  <c r="H44" i="160"/>
  <c r="I42" i="160" s="1"/>
  <c r="K22" i="160"/>
  <c r="L20" i="160" s="1"/>
  <c r="I35" i="160"/>
  <c r="J33" i="160" s="1"/>
  <c r="M16" i="160"/>
  <c r="N12" i="160" s="1"/>
  <c r="G45" i="160"/>
  <c r="AL21" i="161"/>
  <c r="AL22" i="161" s="1"/>
  <c r="G45" i="159"/>
  <c r="K17" i="159"/>
  <c r="I35" i="159"/>
  <c r="J33" i="159" s="1"/>
  <c r="L16" i="159"/>
  <c r="M12" i="159" s="1"/>
  <c r="K22" i="159"/>
  <c r="L20" i="159" s="1"/>
  <c r="L22" i="159" s="1"/>
  <c r="L23" i="159" s="1"/>
  <c r="H44" i="159"/>
  <c r="I42" i="159" s="1"/>
  <c r="H36" i="159"/>
  <c r="J42" i="157"/>
  <c r="H29" i="120"/>
  <c r="G42" i="120"/>
  <c r="N22" i="155"/>
  <c r="N55" i="155"/>
  <c r="O19" i="155"/>
  <c r="O21" i="155" s="1"/>
  <c r="N21" i="156"/>
  <c r="N22" i="156" s="1"/>
  <c r="K16" i="155"/>
  <c r="J42" i="155"/>
  <c r="Y16" i="158"/>
  <c r="K16" i="156"/>
  <c r="K29" i="157"/>
  <c r="L29" i="156"/>
  <c r="K42" i="158"/>
  <c r="K41" i="157"/>
  <c r="L39" i="157" s="1"/>
  <c r="M36" i="156"/>
  <c r="K16" i="157"/>
  <c r="K29" i="155"/>
  <c r="M36" i="158"/>
  <c r="L36" i="157"/>
  <c r="L36" i="155"/>
  <c r="K16" i="158"/>
  <c r="K42" i="156"/>
  <c r="K29" i="158"/>
  <c r="L15" i="155"/>
  <c r="M11" i="155" s="1"/>
  <c r="K41" i="155"/>
  <c r="L39" i="155" s="1"/>
  <c r="Z15" i="158"/>
  <c r="AA11" i="158" s="1"/>
  <c r="L15" i="156"/>
  <c r="M11" i="156" s="1"/>
  <c r="L28" i="157"/>
  <c r="M25" i="157" s="1"/>
  <c r="M28" i="156"/>
  <c r="N25" i="156" s="1"/>
  <c r="L41" i="158"/>
  <c r="M39" i="158" s="1"/>
  <c r="M22" i="157"/>
  <c r="M55" i="157"/>
  <c r="N19" i="157"/>
  <c r="N21" i="157" s="1"/>
  <c r="N21" i="158"/>
  <c r="N22" i="158" s="1"/>
  <c r="N35" i="156"/>
  <c r="O32" i="156" s="1"/>
  <c r="L15" i="157"/>
  <c r="M11" i="157" s="1"/>
  <c r="L28" i="155"/>
  <c r="M25" i="155" s="1"/>
  <c r="N35" i="158"/>
  <c r="O32" i="158" s="1"/>
  <c r="M35" i="157"/>
  <c r="N32" i="157" s="1"/>
  <c r="M35" i="155"/>
  <c r="N32" i="155" s="1"/>
  <c r="L15" i="158"/>
  <c r="M11" i="158" s="1"/>
  <c r="L41" i="156"/>
  <c r="M39" i="156" s="1"/>
  <c r="L28" i="158"/>
  <c r="M25" i="158" s="1"/>
  <c r="H21" i="117"/>
  <c r="H22" i="117" s="1"/>
  <c r="I28" i="120"/>
  <c r="J25" i="120" s="1"/>
  <c r="H41" i="120"/>
  <c r="I39" i="120" s="1"/>
  <c r="K16" i="139"/>
  <c r="I29" i="139"/>
  <c r="K29" i="125"/>
  <c r="K16" i="145"/>
  <c r="L15" i="139"/>
  <c r="M11" i="139" s="1"/>
  <c r="L15" i="145"/>
  <c r="M11" i="145" s="1"/>
  <c r="K16" i="117"/>
  <c r="L28" i="125"/>
  <c r="M25" i="125" s="1"/>
  <c r="L16" i="131"/>
  <c r="L16" i="116"/>
  <c r="H29" i="117"/>
  <c r="I29" i="142"/>
  <c r="M15" i="143"/>
  <c r="N11" i="143" s="1"/>
  <c r="H29" i="130"/>
  <c r="L16" i="143"/>
  <c r="M28" i="133"/>
  <c r="N25" i="133" s="1"/>
  <c r="I29" i="134"/>
  <c r="K16" i="150"/>
  <c r="I28" i="130"/>
  <c r="J25" i="130" s="1"/>
  <c r="J28" i="134"/>
  <c r="K25" i="134" s="1"/>
  <c r="L15" i="150"/>
  <c r="M11" i="150" s="1"/>
  <c r="K29" i="129"/>
  <c r="J28" i="139"/>
  <c r="K25" i="139" s="1"/>
  <c r="I28" i="117"/>
  <c r="J25" i="117" s="1"/>
  <c r="M15" i="131"/>
  <c r="N11" i="131" s="1"/>
  <c r="N15" i="131" s="1"/>
  <c r="N16" i="131" s="1"/>
  <c r="L29" i="133"/>
  <c r="J28" i="142"/>
  <c r="K25" i="142" s="1"/>
  <c r="L15" i="117"/>
  <c r="M11" i="117" s="1"/>
  <c r="M17" i="149"/>
  <c r="J42" i="126"/>
  <c r="J42" i="145"/>
  <c r="K36" i="120"/>
  <c r="J36" i="149"/>
  <c r="K36" i="126"/>
  <c r="K36" i="145"/>
  <c r="K36" i="128"/>
  <c r="K41" i="150"/>
  <c r="L39" i="150" s="1"/>
  <c r="L35" i="150"/>
  <c r="M32" i="150" s="1"/>
  <c r="K28" i="150"/>
  <c r="L25" i="150" s="1"/>
  <c r="J29" i="150"/>
  <c r="AD15" i="150"/>
  <c r="AE11" i="150" s="1"/>
  <c r="AD16" i="150"/>
  <c r="I21" i="150"/>
  <c r="I22" i="150" s="1"/>
  <c r="J42" i="150"/>
  <c r="K36" i="150"/>
  <c r="N16" i="149"/>
  <c r="N17" i="149" s="1"/>
  <c r="K35" i="149"/>
  <c r="L33" i="149" s="1"/>
  <c r="J44" i="149"/>
  <c r="K42" i="149" s="1"/>
  <c r="I45" i="149"/>
  <c r="M29" i="146"/>
  <c r="J42" i="146"/>
  <c r="K36" i="146"/>
  <c r="M16" i="146"/>
  <c r="L35" i="146"/>
  <c r="M32" i="146" s="1"/>
  <c r="N15" i="146"/>
  <c r="N16" i="146" s="1"/>
  <c r="N28" i="146"/>
  <c r="O25" i="146" s="1"/>
  <c r="K41" i="146"/>
  <c r="L39" i="146" s="1"/>
  <c r="AC15" i="146"/>
  <c r="AD11" i="146" s="1"/>
  <c r="H55" i="146"/>
  <c r="I19" i="146"/>
  <c r="O28" i="145"/>
  <c r="P25" i="145" s="1"/>
  <c r="H55" i="145"/>
  <c r="I19" i="145"/>
  <c r="AA16" i="145"/>
  <c r="L35" i="145"/>
  <c r="M32" i="145" s="1"/>
  <c r="AB15" i="145"/>
  <c r="AC11" i="145" s="1"/>
  <c r="AB16" i="145"/>
  <c r="N29" i="145"/>
  <c r="H22" i="145"/>
  <c r="K41" i="145"/>
  <c r="L39" i="145" s="1"/>
  <c r="J42" i="143"/>
  <c r="K36" i="143"/>
  <c r="L35" i="143"/>
  <c r="M32" i="143" s="1"/>
  <c r="H55" i="143"/>
  <c r="I19" i="143"/>
  <c r="AC15" i="143"/>
  <c r="AD11" i="143" s="1"/>
  <c r="L28" i="143"/>
  <c r="M25" i="143" s="1"/>
  <c r="K41" i="143"/>
  <c r="L39" i="143" s="1"/>
  <c r="K36" i="142"/>
  <c r="H55" i="142"/>
  <c r="I19" i="142"/>
  <c r="AD15" i="142"/>
  <c r="AE11" i="142" s="1"/>
  <c r="L35" i="142"/>
  <c r="M32" i="142" s="1"/>
  <c r="K41" i="142"/>
  <c r="L39" i="142" s="1"/>
  <c r="N15" i="142"/>
  <c r="N16" i="142" s="1"/>
  <c r="J42" i="142"/>
  <c r="M16" i="142"/>
  <c r="K29" i="140"/>
  <c r="M16" i="140"/>
  <c r="K36" i="140"/>
  <c r="AC15" i="140"/>
  <c r="AD11" i="140" s="1"/>
  <c r="L35" i="140"/>
  <c r="M32" i="140" s="1"/>
  <c r="AB16" i="140"/>
  <c r="J42" i="140"/>
  <c r="K41" i="140"/>
  <c r="L39" i="140" s="1"/>
  <c r="H55" i="140"/>
  <c r="I19" i="140"/>
  <c r="N15" i="140"/>
  <c r="N16" i="140" s="1"/>
  <c r="L28" i="140"/>
  <c r="M25" i="140" s="1"/>
  <c r="J42" i="139"/>
  <c r="K36" i="139"/>
  <c r="K41" i="139"/>
  <c r="L39" i="139" s="1"/>
  <c r="H55" i="139"/>
  <c r="I19" i="139"/>
  <c r="H22" i="139"/>
  <c r="L35" i="139"/>
  <c r="M32" i="139" s="1"/>
  <c r="AB16" i="139"/>
  <c r="AB15" i="139"/>
  <c r="AC11" i="139" s="1"/>
  <c r="AA16" i="139"/>
  <c r="K36" i="137"/>
  <c r="J29" i="137"/>
  <c r="J42" i="137"/>
  <c r="H55" i="137"/>
  <c r="I19" i="137"/>
  <c r="L35" i="137"/>
  <c r="M32" i="137" s="1"/>
  <c r="AB16" i="137"/>
  <c r="AB15" i="137"/>
  <c r="AC11" i="137" s="1"/>
  <c r="K41" i="137"/>
  <c r="L39" i="137" s="1"/>
  <c r="K28" i="137"/>
  <c r="L25" i="137" s="1"/>
  <c r="J42" i="136"/>
  <c r="M29" i="136"/>
  <c r="M16" i="136"/>
  <c r="K36" i="136"/>
  <c r="N15" i="136"/>
  <c r="N16" i="136" s="1"/>
  <c r="L35" i="136"/>
  <c r="M32" i="136" s="1"/>
  <c r="AD15" i="136"/>
  <c r="AE11" i="136" s="1"/>
  <c r="AD16" i="136"/>
  <c r="K41" i="136"/>
  <c r="L39" i="136" s="1"/>
  <c r="AC16" i="136"/>
  <c r="H55" i="136"/>
  <c r="I19" i="136"/>
  <c r="N28" i="136"/>
  <c r="O25" i="136" s="1"/>
  <c r="M16" i="134"/>
  <c r="J42" i="134"/>
  <c r="K41" i="134"/>
  <c r="L39" i="134" s="1"/>
  <c r="AC15" i="134"/>
  <c r="AD11" i="134" s="1"/>
  <c r="AC16" i="134"/>
  <c r="L35" i="134"/>
  <c r="M32" i="134" s="1"/>
  <c r="H55" i="134"/>
  <c r="I19" i="134"/>
  <c r="N15" i="134"/>
  <c r="N16" i="134" s="1"/>
  <c r="K36" i="134"/>
  <c r="H22" i="134"/>
  <c r="M16" i="133"/>
  <c r="J42" i="133"/>
  <c r="N15" i="133"/>
  <c r="N16" i="133" s="1"/>
  <c r="AB16" i="133"/>
  <c r="AB15" i="133"/>
  <c r="AC11" i="133" s="1"/>
  <c r="I19" i="133"/>
  <c r="H55" i="133"/>
  <c r="L35" i="133"/>
  <c r="M32" i="133" s="1"/>
  <c r="H22" i="133"/>
  <c r="K41" i="133"/>
  <c r="L39" i="133" s="1"/>
  <c r="K36" i="133"/>
  <c r="J42" i="131"/>
  <c r="N28" i="131"/>
  <c r="O25" i="131" s="1"/>
  <c r="H55" i="131"/>
  <c r="I19" i="131"/>
  <c r="K41" i="131"/>
  <c r="L39" i="131" s="1"/>
  <c r="AC15" i="131"/>
  <c r="AD11" i="131" s="1"/>
  <c r="L35" i="131"/>
  <c r="M32" i="131" s="1"/>
  <c r="M29" i="131"/>
  <c r="AB16" i="131"/>
  <c r="K36" i="131"/>
  <c r="J42" i="130"/>
  <c r="L35" i="130"/>
  <c r="M32" i="130" s="1"/>
  <c r="K41" i="130"/>
  <c r="L39" i="130" s="1"/>
  <c r="H55" i="130"/>
  <c r="I19" i="130"/>
  <c r="K36" i="130"/>
  <c r="AC16" i="130"/>
  <c r="AC15" i="130"/>
  <c r="AD11" i="130" s="1"/>
  <c r="K36" i="129"/>
  <c r="K41" i="129"/>
  <c r="L39" i="129" s="1"/>
  <c r="N15" i="129"/>
  <c r="N16" i="129" s="1"/>
  <c r="J42" i="129"/>
  <c r="H55" i="129"/>
  <c r="I19" i="129"/>
  <c r="L35" i="129"/>
  <c r="M32" i="129" s="1"/>
  <c r="M16" i="129"/>
  <c r="AD15" i="129"/>
  <c r="AE11" i="129" s="1"/>
  <c r="L28" i="129"/>
  <c r="M25" i="129" s="1"/>
  <c r="AC16" i="129"/>
  <c r="K41" i="128"/>
  <c r="L39" i="128" s="1"/>
  <c r="L35" i="128"/>
  <c r="M32" i="128" s="1"/>
  <c r="K28" i="128"/>
  <c r="L25" i="128" s="1"/>
  <c r="AD15" i="128"/>
  <c r="AE11" i="128" s="1"/>
  <c r="AD16" i="128"/>
  <c r="J29" i="128"/>
  <c r="H55" i="128"/>
  <c r="I19" i="128"/>
  <c r="J42" i="128"/>
  <c r="J29" i="126"/>
  <c r="K41" i="126"/>
  <c r="L39" i="126" s="1"/>
  <c r="L35" i="126"/>
  <c r="M32" i="126" s="1"/>
  <c r="AC15" i="126"/>
  <c r="AD11" i="126" s="1"/>
  <c r="AC16" i="126"/>
  <c r="H55" i="126"/>
  <c r="I19" i="126"/>
  <c r="K28" i="126"/>
  <c r="L25" i="126" s="1"/>
  <c r="J42" i="125"/>
  <c r="H55" i="125"/>
  <c r="I19" i="125"/>
  <c r="AD15" i="125"/>
  <c r="AE11" i="125" s="1"/>
  <c r="AD16" i="125"/>
  <c r="L35" i="125"/>
  <c r="M32" i="125" s="1"/>
  <c r="K41" i="125"/>
  <c r="L39" i="125" s="1"/>
  <c r="K36" i="125"/>
  <c r="K28" i="123"/>
  <c r="L25" i="123" s="1"/>
  <c r="K29" i="123"/>
  <c r="I55" i="123"/>
  <c r="J19" i="123"/>
  <c r="AB15" i="123"/>
  <c r="AC11" i="123" s="1"/>
  <c r="AB16" i="123"/>
  <c r="J29" i="123"/>
  <c r="J42" i="116"/>
  <c r="L28" i="122"/>
  <c r="M25" i="122" s="1"/>
  <c r="AC15" i="122"/>
  <c r="AD11" i="122" s="1"/>
  <c r="AC16" i="122"/>
  <c r="I55" i="122"/>
  <c r="J19" i="122"/>
  <c r="K29" i="122"/>
  <c r="AB16" i="122"/>
  <c r="AD15" i="120"/>
  <c r="AE11" i="120" s="1"/>
  <c r="AD16" i="120"/>
  <c r="L35" i="120"/>
  <c r="M32" i="120" s="1"/>
  <c r="J21" i="120"/>
  <c r="K36" i="119"/>
  <c r="K41" i="119"/>
  <c r="L39" i="119" s="1"/>
  <c r="AC15" i="119"/>
  <c r="AD11" i="119" s="1"/>
  <c r="AC16" i="119"/>
  <c r="N28" i="119"/>
  <c r="O25" i="119" s="1"/>
  <c r="O21" i="119"/>
  <c r="P19" i="119" s="1"/>
  <c r="O22" i="119"/>
  <c r="L35" i="119"/>
  <c r="M32" i="119" s="1"/>
  <c r="AB16" i="119"/>
  <c r="J42" i="119"/>
  <c r="K36" i="116"/>
  <c r="K36" i="117"/>
  <c r="L35" i="117"/>
  <c r="M32" i="117" s="1"/>
  <c r="K41" i="117"/>
  <c r="L39" i="117" s="1"/>
  <c r="AD15" i="117"/>
  <c r="AE11" i="117" s="1"/>
  <c r="AD16" i="117"/>
  <c r="J42" i="117"/>
  <c r="AC16" i="117"/>
  <c r="M29" i="116"/>
  <c r="H45" i="114"/>
  <c r="K16" i="114"/>
  <c r="L12" i="114" s="1"/>
  <c r="M15" i="116"/>
  <c r="N11" i="116" s="1"/>
  <c r="K23" i="114"/>
  <c r="J17" i="114"/>
  <c r="L35" i="116"/>
  <c r="M32" i="116" s="1"/>
  <c r="N28" i="116"/>
  <c r="O25" i="116" s="1"/>
  <c r="N21" i="116"/>
  <c r="O19" i="116" s="1"/>
  <c r="N22" i="116"/>
  <c r="AD15" i="116"/>
  <c r="AE11" i="116" s="1"/>
  <c r="K41" i="116"/>
  <c r="L39" i="116" s="1"/>
  <c r="I44" i="114"/>
  <c r="J42" i="114" s="1"/>
  <c r="I36" i="114"/>
  <c r="J35" i="114"/>
  <c r="K33" i="114" s="1"/>
  <c r="L22" i="114"/>
  <c r="L23" i="114" s="1"/>
  <c r="M17" i="160" l="1"/>
  <c r="I36" i="160"/>
  <c r="K23" i="160"/>
  <c r="I44" i="160"/>
  <c r="J42" i="160" s="1"/>
  <c r="N16" i="160"/>
  <c r="N17" i="160" s="1"/>
  <c r="J35" i="160"/>
  <c r="K33" i="160" s="1"/>
  <c r="H45" i="160"/>
  <c r="I36" i="159"/>
  <c r="L22" i="160"/>
  <c r="L23" i="160" s="1"/>
  <c r="AL55" i="161"/>
  <c r="AM19" i="161"/>
  <c r="I29" i="120"/>
  <c r="K23" i="159"/>
  <c r="I44" i="159"/>
  <c r="J42" i="159" s="1"/>
  <c r="M16" i="159"/>
  <c r="N12" i="159" s="1"/>
  <c r="N16" i="159" s="1"/>
  <c r="N17" i="159" s="1"/>
  <c r="J35" i="159"/>
  <c r="K33" i="159" s="1"/>
  <c r="H45" i="159"/>
  <c r="L17" i="159"/>
  <c r="H42" i="120"/>
  <c r="L29" i="158"/>
  <c r="L42" i="156"/>
  <c r="L16" i="158"/>
  <c r="M36" i="155"/>
  <c r="M36" i="157"/>
  <c r="N36" i="158"/>
  <c r="L29" i="155"/>
  <c r="L16" i="157"/>
  <c r="N36" i="156"/>
  <c r="O19" i="158"/>
  <c r="O21" i="158" s="1"/>
  <c r="N55" i="158"/>
  <c r="L42" i="158"/>
  <c r="M29" i="156"/>
  <c r="L29" i="157"/>
  <c r="L16" i="156"/>
  <c r="Z16" i="158"/>
  <c r="K42" i="155"/>
  <c r="L16" i="155"/>
  <c r="K42" i="157"/>
  <c r="N55" i="156"/>
  <c r="O19" i="156"/>
  <c r="O21" i="156" s="1"/>
  <c r="M28" i="158"/>
  <c r="N25" i="158" s="1"/>
  <c r="M41" i="156"/>
  <c r="N39" i="156" s="1"/>
  <c r="M15" i="158"/>
  <c r="N11" i="158" s="1"/>
  <c r="N15" i="158" s="1"/>
  <c r="N16" i="158" s="1"/>
  <c r="N35" i="155"/>
  <c r="O32" i="155" s="1"/>
  <c r="N35" i="157"/>
  <c r="O32" i="157" s="1"/>
  <c r="O35" i="158"/>
  <c r="P32" i="158" s="1"/>
  <c r="M28" i="155"/>
  <c r="N25" i="155" s="1"/>
  <c r="M15" i="157"/>
  <c r="N11" i="157" s="1"/>
  <c r="N15" i="157" s="1"/>
  <c r="N16" i="157" s="1"/>
  <c r="O35" i="156"/>
  <c r="P32" i="156" s="1"/>
  <c r="N22" i="157"/>
  <c r="N55" i="157"/>
  <c r="O19" i="157"/>
  <c r="M41" i="158"/>
  <c r="N39" i="158" s="1"/>
  <c r="N28" i="156"/>
  <c r="O25" i="156" s="1"/>
  <c r="M28" i="157"/>
  <c r="N25" i="157" s="1"/>
  <c r="M15" i="156"/>
  <c r="N11" i="156" s="1"/>
  <c r="N15" i="156" s="1"/>
  <c r="N16" i="156" s="1"/>
  <c r="AA15" i="158"/>
  <c r="AB11" i="158" s="1"/>
  <c r="L41" i="155"/>
  <c r="M39" i="155" s="1"/>
  <c r="M15" i="155"/>
  <c r="N11" i="155" s="1"/>
  <c r="N15" i="155" s="1"/>
  <c r="N16" i="155" s="1"/>
  <c r="L41" i="157"/>
  <c r="M39" i="157" s="1"/>
  <c r="O22" i="155"/>
  <c r="O55" i="155"/>
  <c r="P19" i="155"/>
  <c r="P21" i="155" s="1"/>
  <c r="J28" i="120"/>
  <c r="K25" i="120" s="1"/>
  <c r="I41" i="120"/>
  <c r="J39" i="120" s="1"/>
  <c r="I19" i="117"/>
  <c r="H55" i="117"/>
  <c r="L16" i="139"/>
  <c r="M15" i="145"/>
  <c r="N11" i="145" s="1"/>
  <c r="N15" i="145" s="1"/>
  <c r="N16" i="145" s="1"/>
  <c r="L29" i="125"/>
  <c r="L16" i="145"/>
  <c r="M15" i="139"/>
  <c r="N11" i="139" s="1"/>
  <c r="N15" i="139" s="1"/>
  <c r="N16" i="139" s="1"/>
  <c r="M28" i="125"/>
  <c r="N25" i="125" s="1"/>
  <c r="J29" i="139"/>
  <c r="J29" i="134"/>
  <c r="M16" i="143"/>
  <c r="L29" i="122"/>
  <c r="M16" i="131"/>
  <c r="J29" i="142"/>
  <c r="I29" i="130"/>
  <c r="M15" i="117"/>
  <c r="N11" i="117" s="1"/>
  <c r="K28" i="139"/>
  <c r="L25" i="139" s="1"/>
  <c r="K28" i="134"/>
  <c r="L25" i="134" s="1"/>
  <c r="J28" i="130"/>
  <c r="K25" i="130" s="1"/>
  <c r="M16" i="116"/>
  <c r="K29" i="126"/>
  <c r="K28" i="142"/>
  <c r="L25" i="142" s="1"/>
  <c r="I29" i="117"/>
  <c r="L16" i="150"/>
  <c r="N15" i="143"/>
  <c r="N16" i="143" s="1"/>
  <c r="N28" i="133"/>
  <c r="O25" i="133" s="1"/>
  <c r="N29" i="136"/>
  <c r="L16" i="117"/>
  <c r="J28" i="117"/>
  <c r="K25" i="117" s="1"/>
  <c r="M15" i="150"/>
  <c r="N11" i="150" s="1"/>
  <c r="M29" i="133"/>
  <c r="K42" i="126"/>
  <c r="K42" i="129"/>
  <c r="J45" i="149"/>
  <c r="K42" i="150"/>
  <c r="L36" i="130"/>
  <c r="L36" i="142"/>
  <c r="L36" i="150"/>
  <c r="M35" i="150"/>
  <c r="N32" i="150" s="1"/>
  <c r="L28" i="150"/>
  <c r="M25" i="150" s="1"/>
  <c r="I55" i="150"/>
  <c r="J19" i="150"/>
  <c r="AE16" i="150"/>
  <c r="AE15" i="150"/>
  <c r="AF11" i="150" s="1"/>
  <c r="K29" i="150"/>
  <c r="L41" i="150"/>
  <c r="M39" i="150" s="1"/>
  <c r="K36" i="149"/>
  <c r="L35" i="149"/>
  <c r="M33" i="149" s="1"/>
  <c r="K44" i="149"/>
  <c r="L42" i="149" s="1"/>
  <c r="K42" i="146"/>
  <c r="N29" i="146"/>
  <c r="AD15" i="146"/>
  <c r="AE11" i="146" s="1"/>
  <c r="I21" i="146"/>
  <c r="I22" i="146" s="1"/>
  <c r="M35" i="146"/>
  <c r="N32" i="146" s="1"/>
  <c r="AC16" i="146"/>
  <c r="L41" i="146"/>
  <c r="M39" i="146" s="1"/>
  <c r="O28" i="146"/>
  <c r="P25" i="146" s="1"/>
  <c r="L36" i="146"/>
  <c r="K42" i="145"/>
  <c r="L41" i="145"/>
  <c r="M39" i="145" s="1"/>
  <c r="M35" i="145"/>
  <c r="N32" i="145" s="1"/>
  <c r="AC15" i="145"/>
  <c r="AD11" i="145" s="1"/>
  <c r="I21" i="145"/>
  <c r="I22" i="145" s="1"/>
  <c r="P28" i="145"/>
  <c r="Q25" i="145" s="1"/>
  <c r="L36" i="145"/>
  <c r="O29" i="145"/>
  <c r="L29" i="143"/>
  <c r="I21" i="143"/>
  <c r="M28" i="143"/>
  <c r="N25" i="143" s="1"/>
  <c r="L41" i="143"/>
  <c r="M39" i="143" s="1"/>
  <c r="AD15" i="143"/>
  <c r="AE11" i="143" s="1"/>
  <c r="AD16" i="143"/>
  <c r="M35" i="143"/>
  <c r="N32" i="143" s="1"/>
  <c r="K42" i="143"/>
  <c r="AC16" i="143"/>
  <c r="L36" i="143"/>
  <c r="L41" i="142"/>
  <c r="M39" i="142" s="1"/>
  <c r="I21" i="142"/>
  <c r="I22" i="142" s="1"/>
  <c r="AE16" i="142"/>
  <c r="AE15" i="142"/>
  <c r="AF11" i="142" s="1"/>
  <c r="M35" i="142"/>
  <c r="N32" i="142" s="1"/>
  <c r="AD16" i="142"/>
  <c r="K42" i="142"/>
  <c r="K42" i="140"/>
  <c r="L41" i="140"/>
  <c r="M39" i="140" s="1"/>
  <c r="L36" i="140"/>
  <c r="M28" i="140"/>
  <c r="N25" i="140" s="1"/>
  <c r="L29" i="140"/>
  <c r="I21" i="140"/>
  <c r="I22" i="140" s="1"/>
  <c r="AD15" i="140"/>
  <c r="AE11" i="140" s="1"/>
  <c r="AD16" i="140"/>
  <c r="M35" i="140"/>
  <c r="N32" i="140" s="1"/>
  <c r="AC16" i="140"/>
  <c r="L36" i="139"/>
  <c r="K42" i="139"/>
  <c r="L41" i="139"/>
  <c r="M39" i="139" s="1"/>
  <c r="I21" i="139"/>
  <c r="AC15" i="139"/>
  <c r="AD11" i="139" s="1"/>
  <c r="M35" i="139"/>
  <c r="N32" i="139" s="1"/>
  <c r="K42" i="137"/>
  <c r="L36" i="137"/>
  <c r="L41" i="137"/>
  <c r="M39" i="137" s="1"/>
  <c r="M35" i="137"/>
  <c r="N32" i="137" s="1"/>
  <c r="K29" i="137"/>
  <c r="AC15" i="137"/>
  <c r="AD11" i="137" s="1"/>
  <c r="I21" i="137"/>
  <c r="I22" i="137" s="1"/>
  <c r="L28" i="137"/>
  <c r="M25" i="137" s="1"/>
  <c r="K42" i="136"/>
  <c r="L36" i="136"/>
  <c r="I21" i="136"/>
  <c r="I22" i="136" s="1"/>
  <c r="O28" i="136"/>
  <c r="P25" i="136" s="1"/>
  <c r="AE15" i="136"/>
  <c r="AF11" i="136" s="1"/>
  <c r="L41" i="136"/>
  <c r="M39" i="136" s="1"/>
  <c r="M35" i="136"/>
  <c r="N32" i="136" s="1"/>
  <c r="K42" i="134"/>
  <c r="I21" i="134"/>
  <c r="I22" i="134" s="1"/>
  <c r="AD15" i="134"/>
  <c r="AE11" i="134" s="1"/>
  <c r="M35" i="134"/>
  <c r="N32" i="134" s="1"/>
  <c r="L36" i="134"/>
  <c r="L41" i="134"/>
  <c r="M39" i="134" s="1"/>
  <c r="K42" i="133"/>
  <c r="L36" i="133"/>
  <c r="AC15" i="133"/>
  <c r="AD11" i="133" s="1"/>
  <c r="M35" i="133"/>
  <c r="N32" i="133" s="1"/>
  <c r="L41" i="133"/>
  <c r="M39" i="133" s="1"/>
  <c r="I21" i="133"/>
  <c r="I22" i="133" s="1"/>
  <c r="N29" i="131"/>
  <c r="M35" i="131"/>
  <c r="N32" i="131" s="1"/>
  <c r="I21" i="131"/>
  <c r="I22" i="131" s="1"/>
  <c r="AD15" i="131"/>
  <c r="AE11" i="131" s="1"/>
  <c r="AD16" i="131"/>
  <c r="AC16" i="131"/>
  <c r="L41" i="131"/>
  <c r="M39" i="131" s="1"/>
  <c r="L36" i="131"/>
  <c r="K42" i="131"/>
  <c r="O28" i="131"/>
  <c r="P25" i="131" s="1"/>
  <c r="AD15" i="130"/>
  <c r="AE11" i="130" s="1"/>
  <c r="L41" i="130"/>
  <c r="M39" i="130" s="1"/>
  <c r="M35" i="130"/>
  <c r="N32" i="130" s="1"/>
  <c r="I21" i="130"/>
  <c r="I22" i="130" s="1"/>
  <c r="K42" i="130"/>
  <c r="M35" i="129"/>
  <c r="N32" i="129" s="1"/>
  <c r="AE16" i="129"/>
  <c r="AE15" i="129"/>
  <c r="AF11" i="129" s="1"/>
  <c r="L36" i="129"/>
  <c r="L41" i="129"/>
  <c r="M39" i="129" s="1"/>
  <c r="L29" i="129"/>
  <c r="AD16" i="129"/>
  <c r="I21" i="129"/>
  <c r="I22" i="129" s="1"/>
  <c r="M28" i="129"/>
  <c r="N25" i="129" s="1"/>
  <c r="K42" i="128"/>
  <c r="L36" i="128"/>
  <c r="M35" i="128"/>
  <c r="N32" i="128" s="1"/>
  <c r="I21" i="128"/>
  <c r="I22" i="128" s="1"/>
  <c r="AE15" i="128"/>
  <c r="AF11" i="128" s="1"/>
  <c r="L28" i="128"/>
  <c r="M25" i="128" s="1"/>
  <c r="K29" i="128"/>
  <c r="L41" i="128"/>
  <c r="M39" i="128" s="1"/>
  <c r="L36" i="126"/>
  <c r="L28" i="126"/>
  <c r="M25" i="126" s="1"/>
  <c r="AD16" i="126"/>
  <c r="AD15" i="126"/>
  <c r="AE11" i="126" s="1"/>
  <c r="L41" i="126"/>
  <c r="M39" i="126" s="1"/>
  <c r="I21" i="126"/>
  <c r="M35" i="126"/>
  <c r="N32" i="126" s="1"/>
  <c r="L41" i="125"/>
  <c r="M39" i="125" s="1"/>
  <c r="M35" i="125"/>
  <c r="N32" i="125" s="1"/>
  <c r="AE15" i="125"/>
  <c r="AF11" i="125" s="1"/>
  <c r="K42" i="125"/>
  <c r="L36" i="125"/>
  <c r="I21" i="125"/>
  <c r="I22" i="125" s="1"/>
  <c r="AC15" i="123"/>
  <c r="AD11" i="123" s="1"/>
  <c r="AC16" i="123"/>
  <c r="L28" i="123"/>
  <c r="M25" i="123" s="1"/>
  <c r="J21" i="123"/>
  <c r="J22" i="123"/>
  <c r="J21" i="122"/>
  <c r="J22" i="122" s="1"/>
  <c r="AD15" i="122"/>
  <c r="AE11" i="122" s="1"/>
  <c r="AD16" i="122"/>
  <c r="M28" i="122"/>
  <c r="N25" i="122" s="1"/>
  <c r="L36" i="120"/>
  <c r="J55" i="120"/>
  <c r="K19" i="120"/>
  <c r="J22" i="120"/>
  <c r="AE15" i="120"/>
  <c r="AF11" i="120" s="1"/>
  <c r="AE16" i="120"/>
  <c r="M35" i="120"/>
  <c r="N32" i="120" s="1"/>
  <c r="L36" i="119"/>
  <c r="K42" i="119"/>
  <c r="O28" i="119"/>
  <c r="P25" i="119" s="1"/>
  <c r="P21" i="119"/>
  <c r="Q19" i="119" s="1"/>
  <c r="P22" i="119"/>
  <c r="AD15" i="119"/>
  <c r="AE11" i="119" s="1"/>
  <c r="AD16" i="119"/>
  <c r="L41" i="119"/>
  <c r="M39" i="119" s="1"/>
  <c r="M35" i="119"/>
  <c r="N32" i="119" s="1"/>
  <c r="N29" i="119"/>
  <c r="L36" i="116"/>
  <c r="K42" i="117"/>
  <c r="M35" i="117"/>
  <c r="N32" i="117" s="1"/>
  <c r="AE15" i="117"/>
  <c r="AF11" i="117" s="1"/>
  <c r="AE16" i="117"/>
  <c r="L41" i="117"/>
  <c r="M39" i="117" s="1"/>
  <c r="L36" i="117"/>
  <c r="K42" i="116"/>
  <c r="N29" i="116"/>
  <c r="K17" i="114"/>
  <c r="N15" i="116"/>
  <c r="N16" i="116" s="1"/>
  <c r="L16" i="114"/>
  <c r="M12" i="114" s="1"/>
  <c r="AE15" i="116"/>
  <c r="AF11" i="116" s="1"/>
  <c r="O21" i="116"/>
  <c r="P19" i="116" s="1"/>
  <c r="O22" i="116"/>
  <c r="AD16" i="116"/>
  <c r="O28" i="116"/>
  <c r="P25" i="116" s="1"/>
  <c r="O29" i="116"/>
  <c r="L41" i="116"/>
  <c r="M39" i="116" s="1"/>
  <c r="M35" i="116"/>
  <c r="N32" i="116" s="1"/>
  <c r="I45" i="114"/>
  <c r="K35" i="114"/>
  <c r="L33" i="114" s="1"/>
  <c r="J36" i="114"/>
  <c r="J44" i="114"/>
  <c r="K42" i="114" s="1"/>
  <c r="M16" i="158" l="1"/>
  <c r="J29" i="120"/>
  <c r="M17" i="159"/>
  <c r="J36" i="160"/>
  <c r="J44" i="160"/>
  <c r="K42" i="160" s="1"/>
  <c r="K35" i="160"/>
  <c r="L33" i="160" s="1"/>
  <c r="I45" i="160"/>
  <c r="AM21" i="161"/>
  <c r="AM22" i="161" s="1"/>
  <c r="M16" i="157"/>
  <c r="I45" i="159"/>
  <c r="J36" i="159"/>
  <c r="M29" i="155"/>
  <c r="M29" i="158"/>
  <c r="K35" i="159"/>
  <c r="L33" i="159" s="1"/>
  <c r="J44" i="159"/>
  <c r="K42" i="159" s="1"/>
  <c r="L42" i="157"/>
  <c r="O36" i="156"/>
  <c r="O36" i="158"/>
  <c r="N36" i="157"/>
  <c r="N36" i="155"/>
  <c r="M42" i="156"/>
  <c r="I42" i="120"/>
  <c r="M41" i="155"/>
  <c r="N39" i="155" s="1"/>
  <c r="AB15" i="158"/>
  <c r="AC11" i="158" s="1"/>
  <c r="N28" i="157"/>
  <c r="O25" i="157" s="1"/>
  <c r="N41" i="158"/>
  <c r="O39" i="158" s="1"/>
  <c r="O21" i="157"/>
  <c r="O22" i="157" s="1"/>
  <c r="O22" i="158"/>
  <c r="O55" i="158"/>
  <c r="P19" i="158"/>
  <c r="P21" i="158" s="1"/>
  <c r="P22" i="155"/>
  <c r="Q19" i="155"/>
  <c r="Q21" i="155" s="1"/>
  <c r="P55" i="155"/>
  <c r="M41" i="157"/>
  <c r="N39" i="157" s="1"/>
  <c r="M16" i="155"/>
  <c r="L42" i="155"/>
  <c r="AA16" i="158"/>
  <c r="M16" i="156"/>
  <c r="M29" i="157"/>
  <c r="N29" i="156"/>
  <c r="M42" i="158"/>
  <c r="P35" i="156"/>
  <c r="Q32" i="156" s="1"/>
  <c r="N28" i="155"/>
  <c r="O25" i="155" s="1"/>
  <c r="P35" i="158"/>
  <c r="Q32" i="158" s="1"/>
  <c r="O35" i="157"/>
  <c r="P32" i="157" s="1"/>
  <c r="O35" i="155"/>
  <c r="P32" i="155" s="1"/>
  <c r="N41" i="156"/>
  <c r="O39" i="156" s="1"/>
  <c r="N28" i="158"/>
  <c r="O25" i="158" s="1"/>
  <c r="O22" i="156"/>
  <c r="O55" i="156"/>
  <c r="P19" i="156"/>
  <c r="O28" i="156"/>
  <c r="P25" i="156" s="1"/>
  <c r="J41" i="120"/>
  <c r="K39" i="120" s="1"/>
  <c r="I21" i="117"/>
  <c r="I22" i="117" s="1"/>
  <c r="K28" i="120"/>
  <c r="L25" i="120" s="1"/>
  <c r="M16" i="139"/>
  <c r="M16" i="145"/>
  <c r="M29" i="125"/>
  <c r="N28" i="125"/>
  <c r="O25" i="125" s="1"/>
  <c r="M16" i="150"/>
  <c r="L29" i="126"/>
  <c r="K29" i="134"/>
  <c r="K29" i="139"/>
  <c r="M16" i="117"/>
  <c r="N15" i="150"/>
  <c r="N16" i="150" s="1"/>
  <c r="L28" i="142"/>
  <c r="M25" i="142" s="1"/>
  <c r="L28" i="134"/>
  <c r="M25" i="134" s="1"/>
  <c r="J29" i="117"/>
  <c r="N29" i="133"/>
  <c r="K29" i="142"/>
  <c r="J29" i="130"/>
  <c r="L28" i="139"/>
  <c r="M25" i="139" s="1"/>
  <c r="N15" i="117"/>
  <c r="N16" i="117" s="1"/>
  <c r="K28" i="117"/>
  <c r="L25" i="117" s="1"/>
  <c r="O28" i="133"/>
  <c r="P25" i="133" s="1"/>
  <c r="K28" i="130"/>
  <c r="L25" i="130" s="1"/>
  <c r="L42" i="130"/>
  <c r="L42" i="137"/>
  <c r="M36" i="134"/>
  <c r="M36" i="130"/>
  <c r="M36" i="131"/>
  <c r="M36" i="150"/>
  <c r="M41" i="150"/>
  <c r="N39" i="150" s="1"/>
  <c r="L42" i="150"/>
  <c r="M28" i="150"/>
  <c r="N25" i="150" s="1"/>
  <c r="N35" i="150"/>
  <c r="O32" i="150" s="1"/>
  <c r="J21" i="150"/>
  <c r="AF15" i="150"/>
  <c r="AG11" i="150" s="1"/>
  <c r="L29" i="150"/>
  <c r="L44" i="149"/>
  <c r="L45" i="149" s="1"/>
  <c r="L36" i="149"/>
  <c r="M35" i="149"/>
  <c r="N33" i="149" s="1"/>
  <c r="K45" i="149"/>
  <c r="M41" i="146"/>
  <c r="N39" i="146" s="1"/>
  <c r="AE16" i="146"/>
  <c r="AE15" i="146"/>
  <c r="AF11" i="146" s="1"/>
  <c r="P28" i="146"/>
  <c r="Q25" i="146" s="1"/>
  <c r="L42" i="146"/>
  <c r="N35" i="146"/>
  <c r="O32" i="146" s="1"/>
  <c r="AD16" i="146"/>
  <c r="O29" i="146"/>
  <c r="M36" i="146"/>
  <c r="I55" i="146"/>
  <c r="J19" i="146"/>
  <c r="M36" i="145"/>
  <c r="Q28" i="145"/>
  <c r="R25" i="145" s="1"/>
  <c r="AD15" i="145"/>
  <c r="AE11" i="145" s="1"/>
  <c r="N35" i="145"/>
  <c r="O32" i="145" s="1"/>
  <c r="I55" i="145"/>
  <c r="J19" i="145"/>
  <c r="M41" i="145"/>
  <c r="N39" i="145" s="1"/>
  <c r="P29" i="145"/>
  <c r="AC16" i="145"/>
  <c r="L42" i="145"/>
  <c r="M29" i="143"/>
  <c r="L42" i="143"/>
  <c r="N35" i="143"/>
  <c r="O32" i="143" s="1"/>
  <c r="I55" i="143"/>
  <c r="J19" i="143"/>
  <c r="AE15" i="143"/>
  <c r="AF11" i="143" s="1"/>
  <c r="AE16" i="143"/>
  <c r="I22" i="143"/>
  <c r="M36" i="143"/>
  <c r="M41" i="143"/>
  <c r="N39" i="143" s="1"/>
  <c r="N28" i="143"/>
  <c r="O25" i="143" s="1"/>
  <c r="L42" i="142"/>
  <c r="AF16" i="142"/>
  <c r="AF15" i="142"/>
  <c r="AG11" i="142" s="1"/>
  <c r="M41" i="142"/>
  <c r="N39" i="142" s="1"/>
  <c r="N35" i="142"/>
  <c r="O32" i="142" s="1"/>
  <c r="M36" i="142"/>
  <c r="I55" i="142"/>
  <c r="J19" i="142"/>
  <c r="M36" i="140"/>
  <c r="L42" i="140"/>
  <c r="I55" i="140"/>
  <c r="J19" i="140"/>
  <c r="N28" i="140"/>
  <c r="O25" i="140" s="1"/>
  <c r="N35" i="140"/>
  <c r="O32" i="140" s="1"/>
  <c r="AE15" i="140"/>
  <c r="AF11" i="140" s="1"/>
  <c r="M29" i="140"/>
  <c r="M41" i="140"/>
  <c r="N39" i="140" s="1"/>
  <c r="L42" i="139"/>
  <c r="M36" i="139"/>
  <c r="AD15" i="139"/>
  <c r="AE11" i="139" s="1"/>
  <c r="I55" i="139"/>
  <c r="J19" i="139"/>
  <c r="AC16" i="139"/>
  <c r="I22" i="139"/>
  <c r="N35" i="139"/>
  <c r="O32" i="139" s="1"/>
  <c r="M41" i="139"/>
  <c r="N39" i="139" s="1"/>
  <c r="M36" i="137"/>
  <c r="L29" i="137"/>
  <c r="AC16" i="137"/>
  <c r="M41" i="137"/>
  <c r="N39" i="137" s="1"/>
  <c r="M28" i="137"/>
  <c r="N25" i="137" s="1"/>
  <c r="AD15" i="137"/>
  <c r="AE11" i="137" s="1"/>
  <c r="N35" i="137"/>
  <c r="O32" i="137" s="1"/>
  <c r="I55" i="137"/>
  <c r="J19" i="137"/>
  <c r="O29" i="136"/>
  <c r="M36" i="136"/>
  <c r="AF15" i="136"/>
  <c r="AG11" i="136" s="1"/>
  <c r="M41" i="136"/>
  <c r="N39" i="136" s="1"/>
  <c r="AE16" i="136"/>
  <c r="N35" i="136"/>
  <c r="O32" i="136" s="1"/>
  <c r="L42" i="136"/>
  <c r="P28" i="136"/>
  <c r="Q25" i="136" s="1"/>
  <c r="I55" i="136"/>
  <c r="J19" i="136"/>
  <c r="AE15" i="134"/>
  <c r="AF11" i="134" s="1"/>
  <c r="AE16" i="134"/>
  <c r="L42" i="134"/>
  <c r="AD16" i="134"/>
  <c r="M41" i="134"/>
  <c r="N39" i="134" s="1"/>
  <c r="N35" i="134"/>
  <c r="O32" i="134" s="1"/>
  <c r="I55" i="134"/>
  <c r="J19" i="134"/>
  <c r="L42" i="133"/>
  <c r="M36" i="133"/>
  <c r="N35" i="133"/>
  <c r="O32" i="133" s="1"/>
  <c r="AD15" i="133"/>
  <c r="AE11" i="133" s="1"/>
  <c r="AD16" i="133"/>
  <c r="AC16" i="133"/>
  <c r="I55" i="133"/>
  <c r="J19" i="133"/>
  <c r="M41" i="133"/>
  <c r="N39" i="133" s="1"/>
  <c r="O29" i="131"/>
  <c r="P28" i="131"/>
  <c r="Q25" i="131" s="1"/>
  <c r="L42" i="131"/>
  <c r="AE15" i="131"/>
  <c r="AF11" i="131" s="1"/>
  <c r="AE16" i="131"/>
  <c r="M41" i="131"/>
  <c r="N39" i="131" s="1"/>
  <c r="I55" i="131"/>
  <c r="J19" i="131"/>
  <c r="N35" i="131"/>
  <c r="O32" i="131" s="1"/>
  <c r="I55" i="130"/>
  <c r="J19" i="130"/>
  <c r="AE15" i="130"/>
  <c r="AF11" i="130" s="1"/>
  <c r="AE16" i="130"/>
  <c r="N35" i="130"/>
  <c r="O32" i="130" s="1"/>
  <c r="M41" i="130"/>
  <c r="N39" i="130" s="1"/>
  <c r="AD16" i="130"/>
  <c r="L42" i="129"/>
  <c r="N28" i="129"/>
  <c r="O25" i="129" s="1"/>
  <c r="AF15" i="129"/>
  <c r="AG11" i="129" s="1"/>
  <c r="AF16" i="129"/>
  <c r="I55" i="129"/>
  <c r="J19" i="129"/>
  <c r="M41" i="129"/>
  <c r="N39" i="129" s="1"/>
  <c r="N35" i="129"/>
  <c r="O32" i="129" s="1"/>
  <c r="M29" i="129"/>
  <c r="M36" i="129"/>
  <c r="L29" i="128"/>
  <c r="M41" i="128"/>
  <c r="N39" i="128" s="1"/>
  <c r="M28" i="128"/>
  <c r="N25" i="128" s="1"/>
  <c r="AF15" i="128"/>
  <c r="AG11" i="128" s="1"/>
  <c r="AF16" i="128"/>
  <c r="N35" i="128"/>
  <c r="O32" i="128" s="1"/>
  <c r="I55" i="128"/>
  <c r="J19" i="128"/>
  <c r="L42" i="128"/>
  <c r="AE16" i="128"/>
  <c r="M36" i="128"/>
  <c r="N35" i="126"/>
  <c r="O32" i="126" s="1"/>
  <c r="I55" i="126"/>
  <c r="J19" i="126"/>
  <c r="AE15" i="126"/>
  <c r="AF11" i="126" s="1"/>
  <c r="AE16" i="126"/>
  <c r="M36" i="126"/>
  <c r="M41" i="126"/>
  <c r="N39" i="126" s="1"/>
  <c r="I22" i="126"/>
  <c r="L42" i="126"/>
  <c r="M28" i="126"/>
  <c r="N25" i="126" s="1"/>
  <c r="L42" i="125"/>
  <c r="N35" i="125"/>
  <c r="O32" i="125" s="1"/>
  <c r="M36" i="125"/>
  <c r="I55" i="125"/>
  <c r="J19" i="125"/>
  <c r="AF15" i="125"/>
  <c r="AG11" i="125" s="1"/>
  <c r="AE16" i="125"/>
  <c r="M41" i="125"/>
  <c r="N39" i="125" s="1"/>
  <c r="M28" i="123"/>
  <c r="N25" i="123" s="1"/>
  <c r="L29" i="123"/>
  <c r="AD15" i="123"/>
  <c r="AE11" i="123" s="1"/>
  <c r="J55" i="123"/>
  <c r="K19" i="123"/>
  <c r="N28" i="122"/>
  <c r="O25" i="122" s="1"/>
  <c r="M29" i="122"/>
  <c r="AE16" i="122"/>
  <c r="AE15" i="122"/>
  <c r="AF11" i="122" s="1"/>
  <c r="J55" i="122"/>
  <c r="K19" i="122"/>
  <c r="M36" i="120"/>
  <c r="K21" i="120"/>
  <c r="K22" i="120" s="1"/>
  <c r="N35" i="120"/>
  <c r="O32" i="120" s="1"/>
  <c r="AF15" i="120"/>
  <c r="AG11" i="120" s="1"/>
  <c r="AF16" i="120"/>
  <c r="L42" i="119"/>
  <c r="AE15" i="119"/>
  <c r="AF11" i="119" s="1"/>
  <c r="AE16" i="119"/>
  <c r="N35" i="119"/>
  <c r="O32" i="119" s="1"/>
  <c r="M41" i="119"/>
  <c r="N39" i="119" s="1"/>
  <c r="P29" i="119"/>
  <c r="P28" i="119"/>
  <c r="Q25" i="119" s="1"/>
  <c r="M36" i="119"/>
  <c r="Q21" i="119"/>
  <c r="R19" i="119" s="1"/>
  <c r="O29" i="119"/>
  <c r="L42" i="116"/>
  <c r="L42" i="117"/>
  <c r="M36" i="117"/>
  <c r="M41" i="117"/>
  <c r="N39" i="117" s="1"/>
  <c r="N35" i="117"/>
  <c r="O32" i="117" s="1"/>
  <c r="AF16" i="117"/>
  <c r="AF15" i="117"/>
  <c r="AG11" i="117" s="1"/>
  <c r="M36" i="116"/>
  <c r="M16" i="114"/>
  <c r="N12" i="114" s="1"/>
  <c r="N16" i="114" s="1"/>
  <c r="N17" i="114" s="1"/>
  <c r="L17" i="114"/>
  <c r="P28" i="116"/>
  <c r="Q25" i="116" s="1"/>
  <c r="P29" i="116"/>
  <c r="N35" i="116"/>
  <c r="O32" i="116" s="1"/>
  <c r="AF15" i="116"/>
  <c r="AG11" i="116" s="1"/>
  <c r="AF16" i="116"/>
  <c r="M41" i="116"/>
  <c r="N39" i="116" s="1"/>
  <c r="P21" i="116"/>
  <c r="Q19" i="116" s="1"/>
  <c r="P22" i="116"/>
  <c r="AE16" i="116"/>
  <c r="K36" i="114"/>
  <c r="K44" i="114"/>
  <c r="L42" i="114" s="1"/>
  <c r="J45" i="114"/>
  <c r="L35" i="114"/>
  <c r="M33" i="114" s="1"/>
  <c r="N29" i="158" l="1"/>
  <c r="J45" i="160"/>
  <c r="K36" i="160"/>
  <c r="L35" i="160"/>
  <c r="M33" i="160" s="1"/>
  <c r="K36" i="159"/>
  <c r="K44" i="160"/>
  <c r="L42" i="160" s="1"/>
  <c r="AM55" i="161"/>
  <c r="AN19" i="161"/>
  <c r="K44" i="159"/>
  <c r="L42" i="159" s="1"/>
  <c r="N29" i="155"/>
  <c r="L35" i="159"/>
  <c r="M33" i="159" s="1"/>
  <c r="O29" i="156"/>
  <c r="J45" i="159"/>
  <c r="N42" i="156"/>
  <c r="O36" i="155"/>
  <c r="O36" i="157"/>
  <c r="P36" i="158"/>
  <c r="P36" i="156"/>
  <c r="M42" i="157"/>
  <c r="K29" i="120"/>
  <c r="J42" i="120"/>
  <c r="P28" i="156"/>
  <c r="Q25" i="156" s="1"/>
  <c r="P21" i="156"/>
  <c r="P22" i="156" s="1"/>
  <c r="O28" i="158"/>
  <c r="P25" i="158" s="1"/>
  <c r="O41" i="156"/>
  <c r="P39" i="156" s="1"/>
  <c r="P35" i="155"/>
  <c r="Q32" i="155" s="1"/>
  <c r="P35" i="157"/>
  <c r="Q32" i="157" s="1"/>
  <c r="Q35" i="158"/>
  <c r="R32" i="158" s="1"/>
  <c r="O28" i="155"/>
  <c r="P25" i="155" s="1"/>
  <c r="Q35" i="156"/>
  <c r="R32" i="156" s="1"/>
  <c r="N41" i="157"/>
  <c r="O39" i="157" s="1"/>
  <c r="N42" i="158"/>
  <c r="N29" i="157"/>
  <c r="AB16" i="158"/>
  <c r="M42" i="155"/>
  <c r="Q22" i="155"/>
  <c r="Q55" i="155"/>
  <c r="R19" i="155"/>
  <c r="R21" i="155" s="1"/>
  <c r="P22" i="158"/>
  <c r="P55" i="158"/>
  <c r="Q19" i="158"/>
  <c r="P19" i="157"/>
  <c r="P21" i="157" s="1"/>
  <c r="O55" i="157"/>
  <c r="O41" i="158"/>
  <c r="P39" i="158" s="1"/>
  <c r="O28" i="157"/>
  <c r="P25" i="157" s="1"/>
  <c r="AC15" i="158"/>
  <c r="AD11" i="158" s="1"/>
  <c r="N41" i="155"/>
  <c r="O39" i="155" s="1"/>
  <c r="J19" i="117"/>
  <c r="I55" i="117"/>
  <c r="L28" i="120"/>
  <c r="M25" i="120" s="1"/>
  <c r="K41" i="120"/>
  <c r="L39" i="120" s="1"/>
  <c r="N29" i="125"/>
  <c r="O28" i="125"/>
  <c r="P25" i="125" s="1"/>
  <c r="L29" i="139"/>
  <c r="M17" i="114"/>
  <c r="K29" i="117"/>
  <c r="P29" i="146"/>
  <c r="L29" i="134"/>
  <c r="M29" i="126"/>
  <c r="K29" i="130"/>
  <c r="O29" i="133"/>
  <c r="L28" i="130"/>
  <c r="M25" i="130" s="1"/>
  <c r="L28" i="117"/>
  <c r="M25" i="117" s="1"/>
  <c r="M28" i="134"/>
  <c r="N25" i="134" s="1"/>
  <c r="P28" i="133"/>
  <c r="Q25" i="133" s="1"/>
  <c r="M28" i="139"/>
  <c r="N25" i="139" s="1"/>
  <c r="L29" i="142"/>
  <c r="P29" i="136"/>
  <c r="M28" i="142"/>
  <c r="N25" i="142" s="1"/>
  <c r="N36" i="145"/>
  <c r="M42" i="134"/>
  <c r="N36" i="150"/>
  <c r="N36" i="131"/>
  <c r="AG15" i="150"/>
  <c r="AH11" i="150" s="1"/>
  <c r="AG16" i="150"/>
  <c r="N28" i="150"/>
  <c r="O25" i="150" s="1"/>
  <c r="J55" i="150"/>
  <c r="K19" i="150"/>
  <c r="J22" i="150"/>
  <c r="O35" i="150"/>
  <c r="P32" i="150" s="1"/>
  <c r="N41" i="150"/>
  <c r="O39" i="150" s="1"/>
  <c r="AF16" i="150"/>
  <c r="M29" i="150"/>
  <c r="M42" i="150"/>
  <c r="N35" i="149"/>
  <c r="M36" i="149"/>
  <c r="M42" i="146"/>
  <c r="O35" i="146"/>
  <c r="P32" i="146" s="1"/>
  <c r="N36" i="146"/>
  <c r="AF16" i="146"/>
  <c r="AF15" i="146"/>
  <c r="AG11" i="146" s="1"/>
  <c r="J21" i="146"/>
  <c r="J22" i="146" s="1"/>
  <c r="Q28" i="146"/>
  <c r="R25" i="146" s="1"/>
  <c r="N41" i="146"/>
  <c r="O39" i="146" s="1"/>
  <c r="Q29" i="145"/>
  <c r="AD16" i="145"/>
  <c r="AE16" i="145"/>
  <c r="AE15" i="145"/>
  <c r="AF11" i="145" s="1"/>
  <c r="N41" i="145"/>
  <c r="O39" i="145" s="1"/>
  <c r="J21" i="145"/>
  <c r="M42" i="145"/>
  <c r="O35" i="145"/>
  <c r="P32" i="145" s="1"/>
  <c r="R28" i="145"/>
  <c r="S25" i="145" s="1"/>
  <c r="N36" i="143"/>
  <c r="N29" i="143"/>
  <c r="N41" i="143"/>
  <c r="O39" i="143" s="1"/>
  <c r="O28" i="143"/>
  <c r="P25" i="143" s="1"/>
  <c r="AF15" i="143"/>
  <c r="AG11" i="143" s="1"/>
  <c r="AF16" i="143"/>
  <c r="J21" i="143"/>
  <c r="J22" i="143" s="1"/>
  <c r="M42" i="143"/>
  <c r="O35" i="143"/>
  <c r="P32" i="143" s="1"/>
  <c r="J21" i="142"/>
  <c r="J22" i="142" s="1"/>
  <c r="N36" i="142"/>
  <c r="AG16" i="142"/>
  <c r="AG15" i="142"/>
  <c r="AH11" i="142" s="1"/>
  <c r="N41" i="142"/>
  <c r="O39" i="142" s="1"/>
  <c r="O35" i="142"/>
  <c r="P32" i="142" s="1"/>
  <c r="M42" i="142"/>
  <c r="N29" i="140"/>
  <c r="M42" i="140"/>
  <c r="N41" i="140"/>
  <c r="O39" i="140" s="1"/>
  <c r="AF16" i="140"/>
  <c r="AF15" i="140"/>
  <c r="AG11" i="140" s="1"/>
  <c r="O35" i="140"/>
  <c r="P32" i="140" s="1"/>
  <c r="N36" i="140"/>
  <c r="O28" i="140"/>
  <c r="P25" i="140" s="1"/>
  <c r="AE16" i="140"/>
  <c r="J21" i="140"/>
  <c r="J22" i="140" s="1"/>
  <c r="M42" i="139"/>
  <c r="O35" i="139"/>
  <c r="P32" i="139" s="1"/>
  <c r="N36" i="139"/>
  <c r="J21" i="139"/>
  <c r="N41" i="139"/>
  <c r="O39" i="139" s="1"/>
  <c r="AE15" i="139"/>
  <c r="AF11" i="139" s="1"/>
  <c r="AD16" i="139"/>
  <c r="M29" i="137"/>
  <c r="N36" i="137"/>
  <c r="N28" i="137"/>
  <c r="O25" i="137" s="1"/>
  <c r="J21" i="137"/>
  <c r="J22" i="137" s="1"/>
  <c r="AE16" i="137"/>
  <c r="AE15" i="137"/>
  <c r="AF11" i="137" s="1"/>
  <c r="N41" i="137"/>
  <c r="O39" i="137" s="1"/>
  <c r="AD16" i="137"/>
  <c r="M42" i="137"/>
  <c r="O35" i="137"/>
  <c r="P32" i="137" s="1"/>
  <c r="J21" i="136"/>
  <c r="J22" i="136" s="1"/>
  <c r="N41" i="136"/>
  <c r="O39" i="136" s="1"/>
  <c r="O35" i="136"/>
  <c r="P32" i="136" s="1"/>
  <c r="AG15" i="136"/>
  <c r="AH11" i="136" s="1"/>
  <c r="N36" i="136"/>
  <c r="AF16" i="136"/>
  <c r="Q28" i="136"/>
  <c r="R25" i="136" s="1"/>
  <c r="M42" i="136"/>
  <c r="J21" i="134"/>
  <c r="J22" i="134" s="1"/>
  <c r="N41" i="134"/>
  <c r="O39" i="134" s="1"/>
  <c r="O35" i="134"/>
  <c r="P32" i="134" s="1"/>
  <c r="N36" i="134"/>
  <c r="AF16" i="134"/>
  <c r="AF15" i="134"/>
  <c r="AG11" i="134" s="1"/>
  <c r="N36" i="133"/>
  <c r="N41" i="133"/>
  <c r="O39" i="133" s="1"/>
  <c r="O35" i="133"/>
  <c r="P32" i="133" s="1"/>
  <c r="J21" i="133"/>
  <c r="J22" i="133" s="1"/>
  <c r="M42" i="133"/>
  <c r="AE15" i="133"/>
  <c r="AF11" i="133" s="1"/>
  <c r="M42" i="131"/>
  <c r="Q28" i="131"/>
  <c r="R25" i="131" s="1"/>
  <c r="O35" i="131"/>
  <c r="P32" i="131" s="1"/>
  <c r="P29" i="131"/>
  <c r="J21" i="131"/>
  <c r="N41" i="131"/>
  <c r="O39" i="131" s="1"/>
  <c r="AF16" i="131"/>
  <c r="AF15" i="131"/>
  <c r="AG11" i="131" s="1"/>
  <c r="N36" i="130"/>
  <c r="O35" i="130"/>
  <c r="P32" i="130" s="1"/>
  <c r="M42" i="130"/>
  <c r="AF15" i="130"/>
  <c r="AG11" i="130" s="1"/>
  <c r="J21" i="130"/>
  <c r="J22" i="130" s="1"/>
  <c r="N41" i="130"/>
  <c r="O39" i="130" s="1"/>
  <c r="N36" i="129"/>
  <c r="N41" i="129"/>
  <c r="O39" i="129" s="1"/>
  <c r="AG15" i="129"/>
  <c r="AH11" i="129" s="1"/>
  <c r="AG16" i="129"/>
  <c r="M42" i="129"/>
  <c r="O28" i="129"/>
  <c r="P25" i="129" s="1"/>
  <c r="O35" i="129"/>
  <c r="P32" i="129" s="1"/>
  <c r="J21" i="129"/>
  <c r="N29" i="129"/>
  <c r="N36" i="128"/>
  <c r="M29" i="128"/>
  <c r="N41" i="128"/>
  <c r="O39" i="128" s="1"/>
  <c r="AG15" i="128"/>
  <c r="AH11" i="128" s="1"/>
  <c r="AG16" i="128"/>
  <c r="M42" i="128"/>
  <c r="J21" i="128"/>
  <c r="O35" i="128"/>
  <c r="P32" i="128" s="1"/>
  <c r="N28" i="128"/>
  <c r="O25" i="128" s="1"/>
  <c r="N41" i="126"/>
  <c r="O39" i="126" s="1"/>
  <c r="J21" i="126"/>
  <c r="J22" i="126" s="1"/>
  <c r="N28" i="126"/>
  <c r="O25" i="126" s="1"/>
  <c r="O35" i="126"/>
  <c r="P32" i="126" s="1"/>
  <c r="M42" i="126"/>
  <c r="AF15" i="126"/>
  <c r="AG11" i="126" s="1"/>
  <c r="AF16" i="126"/>
  <c r="N36" i="126"/>
  <c r="M42" i="125"/>
  <c r="O35" i="125"/>
  <c r="P32" i="125" s="1"/>
  <c r="AG15" i="125"/>
  <c r="AH11" i="125" s="1"/>
  <c r="AG16" i="125"/>
  <c r="N36" i="125"/>
  <c r="AF16" i="125"/>
  <c r="N41" i="125"/>
  <c r="O39" i="125" s="1"/>
  <c r="J21" i="125"/>
  <c r="J22" i="125" s="1"/>
  <c r="M29" i="123"/>
  <c r="K21" i="123"/>
  <c r="AE15" i="123"/>
  <c r="AF11" i="123" s="1"/>
  <c r="N28" i="123"/>
  <c r="O25" i="123" s="1"/>
  <c r="AD16" i="123"/>
  <c r="N36" i="119"/>
  <c r="AF15" i="122"/>
  <c r="AG11" i="122" s="1"/>
  <c r="O28" i="122"/>
  <c r="P25" i="122" s="1"/>
  <c r="K21" i="122"/>
  <c r="K22" i="122" s="1"/>
  <c r="N29" i="122"/>
  <c r="N36" i="120"/>
  <c r="O35" i="120"/>
  <c r="P32" i="120" s="1"/>
  <c r="AG16" i="120"/>
  <c r="AG15" i="120"/>
  <c r="AH11" i="120" s="1"/>
  <c r="K55" i="120"/>
  <c r="L19" i="120"/>
  <c r="M42" i="119"/>
  <c r="Q22" i="119"/>
  <c r="O35" i="119"/>
  <c r="P32" i="119" s="1"/>
  <c r="AF15" i="119"/>
  <c r="AG11" i="119" s="1"/>
  <c r="R21" i="119"/>
  <c r="S19" i="119" s="1"/>
  <c r="R22" i="119"/>
  <c r="Q28" i="119"/>
  <c r="R25" i="119" s="1"/>
  <c r="N41" i="119"/>
  <c r="O39" i="119" s="1"/>
  <c r="M42" i="116"/>
  <c r="M42" i="117"/>
  <c r="N41" i="117"/>
  <c r="O39" i="117" s="1"/>
  <c r="O35" i="117"/>
  <c r="P32" i="117" s="1"/>
  <c r="AG16" i="117"/>
  <c r="AG15" i="117"/>
  <c r="AH11" i="117" s="1"/>
  <c r="N36" i="117"/>
  <c r="N36" i="116"/>
  <c r="N41" i="116"/>
  <c r="O39" i="116" s="1"/>
  <c r="O35" i="116"/>
  <c r="P32" i="116" s="1"/>
  <c r="Q21" i="116"/>
  <c r="R19" i="116" s="1"/>
  <c r="AG15" i="116"/>
  <c r="AH11" i="116" s="1"/>
  <c r="AG16" i="116"/>
  <c r="Q28" i="116"/>
  <c r="R25" i="116" s="1"/>
  <c r="L36" i="114"/>
  <c r="L44" i="114"/>
  <c r="L45" i="114" s="1"/>
  <c r="M35" i="114"/>
  <c r="N33" i="114" s="1"/>
  <c r="K45" i="114"/>
  <c r="K45" i="160" l="1"/>
  <c r="L36" i="160"/>
  <c r="L44" i="160"/>
  <c r="L45" i="160" s="1"/>
  <c r="M35" i="160"/>
  <c r="N33" i="160" s="1"/>
  <c r="K45" i="159"/>
  <c r="AN21" i="161"/>
  <c r="O29" i="158"/>
  <c r="M35" i="159"/>
  <c r="N33" i="159" s="1"/>
  <c r="O29" i="155"/>
  <c r="L36" i="159"/>
  <c r="L44" i="159"/>
  <c r="L45" i="159" s="1"/>
  <c r="Q36" i="156"/>
  <c r="Q36" i="158"/>
  <c r="P36" i="157"/>
  <c r="P36" i="155"/>
  <c r="O42" i="156"/>
  <c r="K42" i="120"/>
  <c r="L29" i="120"/>
  <c r="N42" i="155"/>
  <c r="AC16" i="158"/>
  <c r="O29" i="157"/>
  <c r="O42" i="158"/>
  <c r="R22" i="155"/>
  <c r="R55" i="155"/>
  <c r="S19" i="155"/>
  <c r="S21" i="155" s="1"/>
  <c r="N42" i="157"/>
  <c r="R35" i="156"/>
  <c r="S32" i="156" s="1"/>
  <c r="P28" i="155"/>
  <c r="Q25" i="155" s="1"/>
  <c r="R35" i="158"/>
  <c r="S32" i="158" s="1"/>
  <c r="Q35" i="157"/>
  <c r="R32" i="157" s="1"/>
  <c r="Q35" i="155"/>
  <c r="R32" i="155" s="1"/>
  <c r="P41" i="156"/>
  <c r="Q39" i="156" s="1"/>
  <c r="P28" i="158"/>
  <c r="Q25" i="158" s="1"/>
  <c r="P29" i="156"/>
  <c r="O41" i="155"/>
  <c r="P39" i="155" s="1"/>
  <c r="AD15" i="158"/>
  <c r="AE11" i="158" s="1"/>
  <c r="P28" i="157"/>
  <c r="Q25" i="157" s="1"/>
  <c r="P41" i="158"/>
  <c r="Q39" i="158" s="1"/>
  <c r="P22" i="157"/>
  <c r="P55" i="157"/>
  <c r="Q19" i="157"/>
  <c r="Q21" i="157" s="1"/>
  <c r="Q21" i="158"/>
  <c r="Q22" i="158" s="1"/>
  <c r="O41" i="157"/>
  <c r="P39" i="157" s="1"/>
  <c r="P55" i="156"/>
  <c r="Q19" i="156"/>
  <c r="Q21" i="156" s="1"/>
  <c r="Q28" i="156"/>
  <c r="R25" i="156" s="1"/>
  <c r="M28" i="120"/>
  <c r="N25" i="120" s="1"/>
  <c r="L41" i="120"/>
  <c r="M39" i="120" s="1"/>
  <c r="J21" i="117"/>
  <c r="J22" i="117" s="1"/>
  <c r="N36" i="149"/>
  <c r="O33" i="149"/>
  <c r="O35" i="149" s="1"/>
  <c r="O36" i="149" s="1"/>
  <c r="O29" i="125"/>
  <c r="P28" i="125"/>
  <c r="Q25" i="125" s="1"/>
  <c r="M29" i="134"/>
  <c r="N29" i="150"/>
  <c r="M29" i="139"/>
  <c r="Q28" i="133"/>
  <c r="R25" i="133" s="1"/>
  <c r="N28" i="134"/>
  <c r="O25" i="134" s="1"/>
  <c r="L29" i="117"/>
  <c r="O29" i="129"/>
  <c r="N28" i="139"/>
  <c r="O25" i="139" s="1"/>
  <c r="L29" i="130"/>
  <c r="N28" i="142"/>
  <c r="O25" i="142" s="1"/>
  <c r="M28" i="117"/>
  <c r="N25" i="117" s="1"/>
  <c r="M29" i="142"/>
  <c r="P29" i="133"/>
  <c r="M28" i="130"/>
  <c r="N25" i="130" s="1"/>
  <c r="O36" i="150"/>
  <c r="N42" i="125"/>
  <c r="N42" i="126"/>
  <c r="N42" i="150"/>
  <c r="O36" i="126"/>
  <c r="O36" i="120"/>
  <c r="O36" i="136"/>
  <c r="O36" i="129"/>
  <c r="O36" i="142"/>
  <c r="P35" i="150"/>
  <c r="Q32" i="150" s="1"/>
  <c r="O28" i="150"/>
  <c r="P25" i="150" s="1"/>
  <c r="O41" i="150"/>
  <c r="P39" i="150" s="1"/>
  <c r="K21" i="150"/>
  <c r="K22" i="150" s="1"/>
  <c r="AH15" i="150"/>
  <c r="AI11" i="150" s="1"/>
  <c r="N42" i="146"/>
  <c r="O41" i="146"/>
  <c r="P39" i="146" s="1"/>
  <c r="J55" i="146"/>
  <c r="K19" i="146"/>
  <c r="R28" i="146"/>
  <c r="S25" i="146" s="1"/>
  <c r="P35" i="146"/>
  <c r="Q32" i="146" s="1"/>
  <c r="Q29" i="146"/>
  <c r="AG16" i="146"/>
  <c r="AG15" i="146"/>
  <c r="AH11" i="146" s="1"/>
  <c r="O36" i="146"/>
  <c r="R29" i="145"/>
  <c r="N42" i="145"/>
  <c r="O36" i="145"/>
  <c r="J55" i="145"/>
  <c r="K19" i="145"/>
  <c r="P35" i="145"/>
  <c r="Q32" i="145" s="1"/>
  <c r="O41" i="145"/>
  <c r="P39" i="145" s="1"/>
  <c r="S28" i="145"/>
  <c r="T25" i="145" s="1"/>
  <c r="J22" i="145"/>
  <c r="AF15" i="145"/>
  <c r="AG11" i="145" s="1"/>
  <c r="N42" i="143"/>
  <c r="O29" i="143"/>
  <c r="P35" i="143"/>
  <c r="Q32" i="143" s="1"/>
  <c r="P28" i="143"/>
  <c r="Q25" i="143" s="1"/>
  <c r="O36" i="143"/>
  <c r="J55" i="143"/>
  <c r="K19" i="143"/>
  <c r="AG16" i="143"/>
  <c r="AG15" i="143"/>
  <c r="AH11" i="143" s="1"/>
  <c r="O41" i="143"/>
  <c r="P39" i="143" s="1"/>
  <c r="O41" i="142"/>
  <c r="P39" i="142" s="1"/>
  <c r="P35" i="142"/>
  <c r="Q32" i="142" s="1"/>
  <c r="N42" i="142"/>
  <c r="AH16" i="142"/>
  <c r="AH15" i="142"/>
  <c r="AI11" i="142" s="1"/>
  <c r="J55" i="142"/>
  <c r="K19" i="142"/>
  <c r="O36" i="140"/>
  <c r="P28" i="140"/>
  <c r="Q25" i="140" s="1"/>
  <c r="AG15" i="140"/>
  <c r="AH11" i="140" s="1"/>
  <c r="O41" i="140"/>
  <c r="P39" i="140" s="1"/>
  <c r="J55" i="140"/>
  <c r="K19" i="140"/>
  <c r="O29" i="140"/>
  <c r="P35" i="140"/>
  <c r="Q32" i="140" s="1"/>
  <c r="N42" i="140"/>
  <c r="N42" i="139"/>
  <c r="AF15" i="139"/>
  <c r="AG11" i="139" s="1"/>
  <c r="AE16" i="139"/>
  <c r="J55" i="139"/>
  <c r="K19" i="139"/>
  <c r="J22" i="139"/>
  <c r="P35" i="139"/>
  <c r="Q32" i="139" s="1"/>
  <c r="O41" i="139"/>
  <c r="P39" i="139" s="1"/>
  <c r="O36" i="139"/>
  <c r="O36" i="137"/>
  <c r="N42" i="137"/>
  <c r="AF15" i="137"/>
  <c r="AG11" i="137" s="1"/>
  <c r="AF16" i="137"/>
  <c r="O28" i="137"/>
  <c r="P25" i="137" s="1"/>
  <c r="P35" i="137"/>
  <c r="Q32" i="137" s="1"/>
  <c r="O41" i="137"/>
  <c r="P39" i="137" s="1"/>
  <c r="J55" i="137"/>
  <c r="K19" i="137"/>
  <c r="N29" i="137"/>
  <c r="Q29" i="136"/>
  <c r="O41" i="136"/>
  <c r="P39" i="136" s="1"/>
  <c r="AH15" i="136"/>
  <c r="AI11" i="136" s="1"/>
  <c r="AH16" i="136"/>
  <c r="R28" i="136"/>
  <c r="S25" i="136" s="1"/>
  <c r="AG16" i="136"/>
  <c r="P35" i="136"/>
  <c r="Q32" i="136" s="1"/>
  <c r="N42" i="136"/>
  <c r="J55" i="136"/>
  <c r="K19" i="136"/>
  <c r="O36" i="134"/>
  <c r="P35" i="134"/>
  <c r="Q32" i="134" s="1"/>
  <c r="O41" i="134"/>
  <c r="P39" i="134" s="1"/>
  <c r="AG15" i="134"/>
  <c r="AH11" i="134" s="1"/>
  <c r="N42" i="134"/>
  <c r="J55" i="134"/>
  <c r="K19" i="134"/>
  <c r="AF15" i="133"/>
  <c r="AG11" i="133" s="1"/>
  <c r="J55" i="133"/>
  <c r="K19" i="133"/>
  <c r="P35" i="133"/>
  <c r="Q32" i="133" s="1"/>
  <c r="O41" i="133"/>
  <c r="P39" i="133" s="1"/>
  <c r="AE16" i="133"/>
  <c r="O36" i="133"/>
  <c r="N42" i="133"/>
  <c r="J55" i="131"/>
  <c r="K19" i="131"/>
  <c r="R28" i="131"/>
  <c r="S25" i="131" s="1"/>
  <c r="O41" i="131"/>
  <c r="P39" i="131" s="1"/>
  <c r="Q29" i="131"/>
  <c r="N42" i="131"/>
  <c r="P35" i="131"/>
  <c r="Q32" i="131" s="1"/>
  <c r="AG16" i="131"/>
  <c r="AG15" i="131"/>
  <c r="AH11" i="131" s="1"/>
  <c r="J22" i="131"/>
  <c r="O36" i="131"/>
  <c r="N42" i="130"/>
  <c r="AG15" i="130"/>
  <c r="AH11" i="130" s="1"/>
  <c r="J55" i="130"/>
  <c r="K19" i="130"/>
  <c r="P35" i="130"/>
  <c r="Q32" i="130" s="1"/>
  <c r="O41" i="130"/>
  <c r="P39" i="130" s="1"/>
  <c r="AF16" i="130"/>
  <c r="O36" i="130"/>
  <c r="P35" i="129"/>
  <c r="Q32" i="129" s="1"/>
  <c r="J55" i="129"/>
  <c r="K19" i="129"/>
  <c r="O41" i="129"/>
  <c r="P39" i="129" s="1"/>
  <c r="J22" i="129"/>
  <c r="P28" i="129"/>
  <c r="Q25" i="129" s="1"/>
  <c r="AH15" i="129"/>
  <c r="AI11" i="129" s="1"/>
  <c r="N42" i="129"/>
  <c r="O36" i="128"/>
  <c r="N42" i="128"/>
  <c r="J55" i="128"/>
  <c r="K19" i="128"/>
  <c r="P35" i="128"/>
  <c r="Q32" i="128" s="1"/>
  <c r="O28" i="128"/>
  <c r="P25" i="128" s="1"/>
  <c r="N29" i="128"/>
  <c r="J22" i="128"/>
  <c r="AH15" i="128"/>
  <c r="AI11" i="128" s="1"/>
  <c r="O41" i="128"/>
  <c r="P39" i="128" s="1"/>
  <c r="O28" i="126"/>
  <c r="P25" i="126" s="1"/>
  <c r="P35" i="126"/>
  <c r="Q32" i="126" s="1"/>
  <c r="N29" i="126"/>
  <c r="O41" i="126"/>
  <c r="P39" i="126" s="1"/>
  <c r="AG15" i="126"/>
  <c r="AH11" i="126" s="1"/>
  <c r="J55" i="126"/>
  <c r="K19" i="126"/>
  <c r="P35" i="125"/>
  <c r="Q32" i="125" s="1"/>
  <c r="O41" i="125"/>
  <c r="P39" i="125" s="1"/>
  <c r="O36" i="125"/>
  <c r="J55" i="125"/>
  <c r="K19" i="125"/>
  <c r="AH15" i="125"/>
  <c r="AI11" i="125" s="1"/>
  <c r="AF15" i="123"/>
  <c r="AG11" i="123" s="1"/>
  <c r="AF16" i="123"/>
  <c r="AE16" i="123"/>
  <c r="O28" i="123"/>
  <c r="P25" i="123" s="1"/>
  <c r="K55" i="123"/>
  <c r="L19" i="123"/>
  <c r="N29" i="123"/>
  <c r="K22" i="123"/>
  <c r="N42" i="119"/>
  <c r="O29" i="122"/>
  <c r="AG15" i="122"/>
  <c r="AH11" i="122" s="1"/>
  <c r="AG16" i="122"/>
  <c r="P28" i="122"/>
  <c r="Q25" i="122" s="1"/>
  <c r="AF16" i="122"/>
  <c r="K55" i="122"/>
  <c r="L19" i="122"/>
  <c r="P35" i="120"/>
  <c r="Q32" i="120" s="1"/>
  <c r="L21" i="120"/>
  <c r="L22" i="120" s="1"/>
  <c r="AH15" i="120"/>
  <c r="AI11" i="120" s="1"/>
  <c r="AH16" i="120"/>
  <c r="O36" i="119"/>
  <c r="R28" i="119"/>
  <c r="S25" i="119" s="1"/>
  <c r="R29" i="119"/>
  <c r="P35" i="119"/>
  <c r="Q32" i="119" s="1"/>
  <c r="O41" i="119"/>
  <c r="P39" i="119" s="1"/>
  <c r="S21" i="119"/>
  <c r="T19" i="119" s="1"/>
  <c r="S22" i="119"/>
  <c r="AG15" i="119"/>
  <c r="AH11" i="119" s="1"/>
  <c r="AG16" i="119"/>
  <c r="Q29" i="119"/>
  <c r="AF16" i="119"/>
  <c r="O36" i="116"/>
  <c r="N42" i="116"/>
  <c r="O41" i="117"/>
  <c r="P39" i="117" s="1"/>
  <c r="P35" i="117"/>
  <c r="Q32" i="117" s="1"/>
  <c r="AH15" i="117"/>
  <c r="AI11" i="117" s="1"/>
  <c r="O36" i="117"/>
  <c r="N42" i="117"/>
  <c r="Q29" i="116"/>
  <c r="Q22" i="116"/>
  <c r="AH15" i="116"/>
  <c r="AI11" i="116" s="1"/>
  <c r="R28" i="116"/>
  <c r="S25" i="116" s="1"/>
  <c r="R29" i="116"/>
  <c r="R21" i="116"/>
  <c r="S19" i="116" s="1"/>
  <c r="R22" i="116"/>
  <c r="P35" i="116"/>
  <c r="Q32" i="116" s="1"/>
  <c r="O41" i="116"/>
  <c r="P39" i="116" s="1"/>
  <c r="N35" i="114"/>
  <c r="N36" i="114" s="1"/>
  <c r="M36" i="114"/>
  <c r="N35" i="160" l="1"/>
  <c r="O33" i="160" s="1"/>
  <c r="O35" i="160" s="1"/>
  <c r="O36" i="160" s="1"/>
  <c r="M36" i="160"/>
  <c r="AN55" i="161"/>
  <c r="AO19" i="161"/>
  <c r="AN22" i="161"/>
  <c r="M29" i="120"/>
  <c r="P29" i="158"/>
  <c r="P29" i="157"/>
  <c r="M36" i="159"/>
  <c r="Q29" i="156"/>
  <c r="AD16" i="158"/>
  <c r="N35" i="159"/>
  <c r="O33" i="159" s="1"/>
  <c r="O35" i="159" s="1"/>
  <c r="O36" i="159" s="1"/>
  <c r="O42" i="155"/>
  <c r="L42" i="120"/>
  <c r="O42" i="157"/>
  <c r="R28" i="156"/>
  <c r="S25" i="156" s="1"/>
  <c r="P41" i="157"/>
  <c r="Q39" i="157" s="1"/>
  <c r="Q22" i="157"/>
  <c r="Q55" i="157"/>
  <c r="R19" i="157"/>
  <c r="P42" i="158"/>
  <c r="Q28" i="157"/>
  <c r="R25" i="157" s="1"/>
  <c r="AE15" i="158"/>
  <c r="AF11" i="158" s="1"/>
  <c r="P41" i="155"/>
  <c r="Q39" i="155" s="1"/>
  <c r="Q28" i="158"/>
  <c r="R25" i="158" s="1"/>
  <c r="P42" i="156"/>
  <c r="Q36" i="155"/>
  <c r="Q36" i="157"/>
  <c r="R36" i="158"/>
  <c r="P29" i="155"/>
  <c r="R36" i="156"/>
  <c r="Q22" i="156"/>
  <c r="Q55" i="156"/>
  <c r="R19" i="156"/>
  <c r="R21" i="156" s="1"/>
  <c r="Q55" i="158"/>
  <c r="R19" i="158"/>
  <c r="R21" i="158" s="1"/>
  <c r="Q41" i="158"/>
  <c r="R39" i="158" s="1"/>
  <c r="Q41" i="156"/>
  <c r="R39" i="156" s="1"/>
  <c r="R35" i="155"/>
  <c r="S32" i="155" s="1"/>
  <c r="R35" i="157"/>
  <c r="S32" i="157" s="1"/>
  <c r="S35" i="158"/>
  <c r="T32" i="158" s="1"/>
  <c r="Q28" i="155"/>
  <c r="R25" i="155" s="1"/>
  <c r="S35" i="156"/>
  <c r="T32" i="156" s="1"/>
  <c r="S22" i="155"/>
  <c r="S55" i="155"/>
  <c r="T19" i="155"/>
  <c r="T21" i="155" s="1"/>
  <c r="M41" i="120"/>
  <c r="N39" i="120" s="1"/>
  <c r="K19" i="117"/>
  <c r="J55" i="117"/>
  <c r="N28" i="120"/>
  <c r="O25" i="120" s="1"/>
  <c r="P29" i="125"/>
  <c r="Q28" i="125"/>
  <c r="R25" i="125" s="1"/>
  <c r="O29" i="150"/>
  <c r="N29" i="139"/>
  <c r="P29" i="129"/>
  <c r="O29" i="126"/>
  <c r="Q29" i="133"/>
  <c r="N28" i="117"/>
  <c r="O25" i="117" s="1"/>
  <c r="R28" i="133"/>
  <c r="S25" i="133" s="1"/>
  <c r="M29" i="130"/>
  <c r="O28" i="139"/>
  <c r="P25" i="139" s="1"/>
  <c r="O28" i="142"/>
  <c r="P25" i="142" s="1"/>
  <c r="O28" i="134"/>
  <c r="P25" i="134" s="1"/>
  <c r="N28" i="130"/>
  <c r="O25" i="130" s="1"/>
  <c r="R29" i="146"/>
  <c r="M29" i="117"/>
  <c r="N29" i="142"/>
  <c r="N29" i="134"/>
  <c r="O42" i="137"/>
  <c r="O42" i="130"/>
  <c r="O42" i="150"/>
  <c r="P36" i="134"/>
  <c r="P36" i="150"/>
  <c r="AI15" i="150"/>
  <c r="AJ11" i="150" s="1"/>
  <c r="P28" i="150"/>
  <c r="Q25" i="150" s="1"/>
  <c r="P41" i="150"/>
  <c r="Q39" i="150" s="1"/>
  <c r="AH16" i="150"/>
  <c r="K55" i="150"/>
  <c r="L19" i="150"/>
  <c r="Q35" i="150"/>
  <c r="R32" i="150" s="1"/>
  <c r="O42" i="146"/>
  <c r="AH15" i="146"/>
  <c r="AI11" i="146" s="1"/>
  <c r="P36" i="146"/>
  <c r="K21" i="146"/>
  <c r="S28" i="146"/>
  <c r="T25" i="146" s="1"/>
  <c r="P41" i="146"/>
  <c r="Q39" i="146" s="1"/>
  <c r="Q35" i="146"/>
  <c r="R32" i="146" s="1"/>
  <c r="O42" i="145"/>
  <c r="S29" i="145"/>
  <c r="AF16" i="145"/>
  <c r="Q35" i="145"/>
  <c r="R32" i="145" s="1"/>
  <c r="AG15" i="145"/>
  <c r="AH11" i="145" s="1"/>
  <c r="K21" i="145"/>
  <c r="P41" i="145"/>
  <c r="Q39" i="145" s="1"/>
  <c r="T28" i="145"/>
  <c r="U25" i="145" s="1"/>
  <c r="P36" i="145"/>
  <c r="P29" i="143"/>
  <c r="O42" i="142"/>
  <c r="AH15" i="143"/>
  <c r="AI11" i="143" s="1"/>
  <c r="AH16" i="143"/>
  <c r="P41" i="143"/>
  <c r="Q39" i="143" s="1"/>
  <c r="K21" i="143"/>
  <c r="K22" i="143" s="1"/>
  <c r="Q35" i="143"/>
  <c r="R32" i="143" s="1"/>
  <c r="O42" i="143"/>
  <c r="Q28" i="143"/>
  <c r="R25" i="143" s="1"/>
  <c r="P36" i="143"/>
  <c r="AI15" i="142"/>
  <c r="AJ11" i="142" s="1"/>
  <c r="P36" i="142"/>
  <c r="Q35" i="142"/>
  <c r="R32" i="142" s="1"/>
  <c r="K21" i="142"/>
  <c r="P41" i="142"/>
  <c r="Q39" i="142" s="1"/>
  <c r="P36" i="140"/>
  <c r="O42" i="140"/>
  <c r="AH15" i="140"/>
  <c r="AI11" i="140" s="1"/>
  <c r="AH16" i="140"/>
  <c r="K21" i="140"/>
  <c r="K22" i="140"/>
  <c r="AG16" i="140"/>
  <c r="Q28" i="140"/>
  <c r="R25" i="140" s="1"/>
  <c r="Q35" i="140"/>
  <c r="R32" i="140" s="1"/>
  <c r="P41" i="140"/>
  <c r="Q39" i="140" s="1"/>
  <c r="P29" i="140"/>
  <c r="O42" i="139"/>
  <c r="Q35" i="139"/>
  <c r="R32" i="139" s="1"/>
  <c r="AG15" i="139"/>
  <c r="AH11" i="139" s="1"/>
  <c r="AG16" i="139"/>
  <c r="P41" i="139"/>
  <c r="Q39" i="139" s="1"/>
  <c r="P36" i="139"/>
  <c r="K21" i="139"/>
  <c r="K22" i="139" s="1"/>
  <c r="AF16" i="139"/>
  <c r="O29" i="137"/>
  <c r="P36" i="137"/>
  <c r="K21" i="137"/>
  <c r="K22" i="137" s="1"/>
  <c r="Q35" i="137"/>
  <c r="R32" i="137" s="1"/>
  <c r="P41" i="137"/>
  <c r="Q39" i="137" s="1"/>
  <c r="P28" i="137"/>
  <c r="Q25" i="137" s="1"/>
  <c r="AG15" i="137"/>
  <c r="AH11" i="137" s="1"/>
  <c r="O42" i="136"/>
  <c r="S28" i="136"/>
  <c r="T25" i="136" s="1"/>
  <c r="K21" i="136"/>
  <c r="K22" i="136" s="1"/>
  <c r="R29" i="136"/>
  <c r="P41" i="136"/>
  <c r="Q39" i="136" s="1"/>
  <c r="Q35" i="136"/>
  <c r="R32" i="136" s="1"/>
  <c r="P36" i="136"/>
  <c r="AI15" i="136"/>
  <c r="AJ11" i="136" s="1"/>
  <c r="K21" i="134"/>
  <c r="K22" i="134" s="1"/>
  <c r="AH15" i="134"/>
  <c r="AI11" i="134" s="1"/>
  <c r="AH16" i="134"/>
  <c r="O42" i="134"/>
  <c r="P41" i="134"/>
  <c r="Q39" i="134" s="1"/>
  <c r="AG16" i="134"/>
  <c r="Q35" i="134"/>
  <c r="R32" i="134" s="1"/>
  <c r="Q35" i="133"/>
  <c r="R32" i="133" s="1"/>
  <c r="P41" i="133"/>
  <c r="Q39" i="133" s="1"/>
  <c r="O42" i="133"/>
  <c r="AG16" i="133"/>
  <c r="AG15" i="133"/>
  <c r="AH11" i="133" s="1"/>
  <c r="P36" i="133"/>
  <c r="K21" i="133"/>
  <c r="K22" i="133" s="1"/>
  <c r="AF16" i="133"/>
  <c r="O42" i="131"/>
  <c r="R29" i="131"/>
  <c r="P36" i="131"/>
  <c r="S28" i="131"/>
  <c r="T25" i="131" s="1"/>
  <c r="AH15" i="131"/>
  <c r="AI11" i="131" s="1"/>
  <c r="Q35" i="131"/>
  <c r="R32" i="131" s="1"/>
  <c r="P41" i="131"/>
  <c r="Q39" i="131" s="1"/>
  <c r="K21" i="131"/>
  <c r="K22" i="131" s="1"/>
  <c r="P36" i="130"/>
  <c r="P41" i="130"/>
  <c r="Q39" i="130" s="1"/>
  <c r="K21" i="130"/>
  <c r="K22" i="130" s="1"/>
  <c r="AH15" i="130"/>
  <c r="AI11" i="130" s="1"/>
  <c r="Q35" i="130"/>
  <c r="R32" i="130" s="1"/>
  <c r="AG16" i="130"/>
  <c r="O42" i="129"/>
  <c r="AH16" i="129"/>
  <c r="P41" i="129"/>
  <c r="Q39" i="129" s="1"/>
  <c r="Q28" i="129"/>
  <c r="R25" i="129" s="1"/>
  <c r="K21" i="129"/>
  <c r="K22" i="129" s="1"/>
  <c r="Q35" i="129"/>
  <c r="R32" i="129" s="1"/>
  <c r="AI16" i="129"/>
  <c r="AI15" i="129"/>
  <c r="AJ11" i="129" s="1"/>
  <c r="P36" i="129"/>
  <c r="O42" i="128"/>
  <c r="O29" i="128"/>
  <c r="P36" i="128"/>
  <c r="AH16" i="128"/>
  <c r="P28" i="128"/>
  <c r="Q25" i="128" s="1"/>
  <c r="K21" i="128"/>
  <c r="K22" i="128" s="1"/>
  <c r="AI15" i="128"/>
  <c r="AJ11" i="128" s="1"/>
  <c r="P41" i="128"/>
  <c r="Q39" i="128" s="1"/>
  <c r="Q35" i="128"/>
  <c r="R32" i="128" s="1"/>
  <c r="P36" i="126"/>
  <c r="K21" i="126"/>
  <c r="K22" i="126" s="1"/>
  <c r="P41" i="126"/>
  <c r="Q39" i="126" s="1"/>
  <c r="AG16" i="126"/>
  <c r="O42" i="126"/>
  <c r="AH15" i="126"/>
  <c r="AI11" i="126" s="1"/>
  <c r="Q35" i="126"/>
  <c r="R32" i="126" s="1"/>
  <c r="P28" i="126"/>
  <c r="Q25" i="126" s="1"/>
  <c r="P36" i="125"/>
  <c r="AI15" i="125"/>
  <c r="AJ11" i="125" s="1"/>
  <c r="K21" i="125"/>
  <c r="P41" i="125"/>
  <c r="Q39" i="125" s="1"/>
  <c r="AH16" i="125"/>
  <c r="O42" i="125"/>
  <c r="Q35" i="125"/>
  <c r="R32" i="125" s="1"/>
  <c r="O29" i="123"/>
  <c r="L21" i="123"/>
  <c r="L22" i="123" s="1"/>
  <c r="P28" i="123"/>
  <c r="Q25" i="123" s="1"/>
  <c r="AG15" i="123"/>
  <c r="AH11" i="123" s="1"/>
  <c r="AG16" i="123"/>
  <c r="O42" i="116"/>
  <c r="P29" i="122"/>
  <c r="AH15" i="122"/>
  <c r="AI11" i="122" s="1"/>
  <c r="L21" i="122"/>
  <c r="L22" i="122" s="1"/>
  <c r="Q28" i="122"/>
  <c r="R25" i="122" s="1"/>
  <c r="L55" i="120"/>
  <c r="M19" i="120"/>
  <c r="Q35" i="120"/>
  <c r="R32" i="120" s="1"/>
  <c r="AI15" i="120"/>
  <c r="AJ11" i="120" s="1"/>
  <c r="AI16" i="120"/>
  <c r="P36" i="120"/>
  <c r="T21" i="119"/>
  <c r="U19" i="119" s="1"/>
  <c r="P36" i="119"/>
  <c r="P41" i="119"/>
  <c r="Q39" i="119" s="1"/>
  <c r="Q35" i="119"/>
  <c r="R32" i="119" s="1"/>
  <c r="AH15" i="119"/>
  <c r="AI11" i="119" s="1"/>
  <c r="AH16" i="119"/>
  <c r="O42" i="119"/>
  <c r="S28" i="119"/>
  <c r="T25" i="119" s="1"/>
  <c r="P36" i="117"/>
  <c r="O42" i="117"/>
  <c r="Q35" i="117"/>
  <c r="R32" i="117" s="1"/>
  <c r="P41" i="117"/>
  <c r="Q39" i="117" s="1"/>
  <c r="AI15" i="117"/>
  <c r="AJ11" i="117" s="1"/>
  <c r="AI16" i="117"/>
  <c r="AH16" i="117"/>
  <c r="P36" i="116"/>
  <c r="S28" i="116"/>
  <c r="T25" i="116" s="1"/>
  <c r="S29" i="116"/>
  <c r="AI15" i="116"/>
  <c r="AJ11" i="116" s="1"/>
  <c r="AH16" i="116"/>
  <c r="Q35" i="116"/>
  <c r="R32" i="116" s="1"/>
  <c r="P41" i="116"/>
  <c r="Q39" i="116" s="1"/>
  <c r="S21" i="116"/>
  <c r="T19" i="116" s="1"/>
  <c r="S22" i="116"/>
  <c r="N36" i="160" l="1"/>
  <c r="AO21" i="161"/>
  <c r="AO22" i="161" s="1"/>
  <c r="N29" i="120"/>
  <c r="AE16" i="158"/>
  <c r="Q29" i="157"/>
  <c r="N36" i="159"/>
  <c r="Q29" i="158"/>
  <c r="R29" i="156"/>
  <c r="P42" i="155"/>
  <c r="M42" i="120"/>
  <c r="S36" i="156"/>
  <c r="Q42" i="158"/>
  <c r="T35" i="156"/>
  <c r="U32" i="156" s="1"/>
  <c r="Q29" i="155"/>
  <c r="S36" i="158"/>
  <c r="R36" i="157"/>
  <c r="R36" i="155"/>
  <c r="Q42" i="156"/>
  <c r="R41" i="158"/>
  <c r="S39" i="158" s="1"/>
  <c r="R22" i="158"/>
  <c r="R55" i="158"/>
  <c r="S19" i="158"/>
  <c r="S21" i="158" s="1"/>
  <c r="R28" i="158"/>
  <c r="S25" i="158" s="1"/>
  <c r="Q41" i="155"/>
  <c r="R39" i="155" s="1"/>
  <c r="AF15" i="158"/>
  <c r="AG11" i="158" s="1"/>
  <c r="R28" i="157"/>
  <c r="S25" i="157" s="1"/>
  <c r="P42" i="157"/>
  <c r="S28" i="156"/>
  <c r="T25" i="156" s="1"/>
  <c r="T22" i="155"/>
  <c r="U19" i="155"/>
  <c r="U21" i="155" s="1"/>
  <c r="T55" i="155"/>
  <c r="R28" i="155"/>
  <c r="S25" i="155" s="1"/>
  <c r="T35" i="158"/>
  <c r="U32" i="158" s="1"/>
  <c r="S35" i="157"/>
  <c r="T32" i="157" s="1"/>
  <c r="S35" i="155"/>
  <c r="T32" i="155" s="1"/>
  <c r="R41" i="156"/>
  <c r="S39" i="156" s="1"/>
  <c r="R22" i="156"/>
  <c r="R55" i="156"/>
  <c r="S19" i="156"/>
  <c r="S21" i="156" s="1"/>
  <c r="R21" i="157"/>
  <c r="R22" i="157" s="1"/>
  <c r="Q41" i="157"/>
  <c r="R39" i="157" s="1"/>
  <c r="K21" i="117"/>
  <c r="K22" i="117" s="1"/>
  <c r="O28" i="120"/>
  <c r="P25" i="120" s="1"/>
  <c r="N41" i="120"/>
  <c r="O39" i="120" s="1"/>
  <c r="Q29" i="125"/>
  <c r="R28" i="125"/>
  <c r="S25" i="125" s="1"/>
  <c r="O29" i="139"/>
  <c r="O29" i="142"/>
  <c r="N29" i="130"/>
  <c r="P28" i="134"/>
  <c r="Q25" i="134" s="1"/>
  <c r="R29" i="133"/>
  <c r="N29" i="117"/>
  <c r="S28" i="133"/>
  <c r="T25" i="133" s="1"/>
  <c r="O28" i="117"/>
  <c r="P25" i="117" s="1"/>
  <c r="O28" i="130"/>
  <c r="P25" i="130" s="1"/>
  <c r="P28" i="142"/>
  <c r="Q25" i="142" s="1"/>
  <c r="P28" i="139"/>
  <c r="Q25" i="139" s="1"/>
  <c r="P29" i="126"/>
  <c r="O29" i="134"/>
  <c r="P42" i="129"/>
  <c r="P42" i="128"/>
  <c r="Q36" i="131"/>
  <c r="Q36" i="130"/>
  <c r="L21" i="150"/>
  <c r="L22" i="150" s="1"/>
  <c r="Q41" i="150"/>
  <c r="R39" i="150" s="1"/>
  <c r="Q28" i="150"/>
  <c r="R25" i="150" s="1"/>
  <c r="R35" i="150"/>
  <c r="S32" i="150" s="1"/>
  <c r="AJ15" i="150"/>
  <c r="AK11" i="150" s="1"/>
  <c r="Q36" i="150"/>
  <c r="P42" i="150"/>
  <c r="P29" i="150"/>
  <c r="AI16" i="150"/>
  <c r="Q36" i="146"/>
  <c r="S29" i="146"/>
  <c r="K55" i="146"/>
  <c r="L19" i="146"/>
  <c r="P42" i="146"/>
  <c r="K22" i="146"/>
  <c r="Q41" i="146"/>
  <c r="R39" i="146" s="1"/>
  <c r="R35" i="146"/>
  <c r="S32" i="146" s="1"/>
  <c r="T28" i="146"/>
  <c r="U25" i="146" s="1"/>
  <c r="AH16" i="146"/>
  <c r="AI15" i="146"/>
  <c r="AJ11" i="146" s="1"/>
  <c r="P42" i="145"/>
  <c r="U28" i="145"/>
  <c r="V25" i="145" s="1"/>
  <c r="AH15" i="145"/>
  <c r="AI11" i="145" s="1"/>
  <c r="AH16" i="145"/>
  <c r="K55" i="145"/>
  <c r="L19" i="145"/>
  <c r="R35" i="145"/>
  <c r="S32" i="145" s="1"/>
  <c r="K22" i="145"/>
  <c r="Q36" i="145"/>
  <c r="T29" i="145"/>
  <c r="Q41" i="145"/>
  <c r="R39" i="145" s="1"/>
  <c r="AG16" i="145"/>
  <c r="R28" i="143"/>
  <c r="S25" i="143" s="1"/>
  <c r="K55" i="143"/>
  <c r="L19" i="143"/>
  <c r="R35" i="143"/>
  <c r="S32" i="143" s="1"/>
  <c r="Q41" i="143"/>
  <c r="R39" i="143" s="1"/>
  <c r="Q29" i="143"/>
  <c r="Q36" i="143"/>
  <c r="P42" i="143"/>
  <c r="AI15" i="143"/>
  <c r="AJ11" i="143" s="1"/>
  <c r="AI16" i="143"/>
  <c r="Q36" i="142"/>
  <c r="P42" i="142"/>
  <c r="K55" i="142"/>
  <c r="L19" i="142"/>
  <c r="K22" i="142"/>
  <c r="AJ15" i="142"/>
  <c r="AK11" i="142" s="1"/>
  <c r="Q41" i="142"/>
  <c r="R39" i="142" s="1"/>
  <c r="R35" i="142"/>
  <c r="S32" i="142" s="1"/>
  <c r="AI16" i="142"/>
  <c r="Q36" i="140"/>
  <c r="Q41" i="140"/>
  <c r="R39" i="140" s="1"/>
  <c r="R28" i="140"/>
  <c r="S25" i="140" s="1"/>
  <c r="K55" i="140"/>
  <c r="L19" i="140"/>
  <c r="R35" i="140"/>
  <c r="S32" i="140" s="1"/>
  <c r="P42" i="140"/>
  <c r="Q29" i="140"/>
  <c r="AI15" i="140"/>
  <c r="AJ11" i="140" s="1"/>
  <c r="P42" i="139"/>
  <c r="Q36" i="139"/>
  <c r="Q41" i="139"/>
  <c r="R39" i="139" s="1"/>
  <c r="R35" i="139"/>
  <c r="S32" i="139" s="1"/>
  <c r="K55" i="139"/>
  <c r="L19" i="139"/>
  <c r="AH16" i="139"/>
  <c r="AH15" i="139"/>
  <c r="AI11" i="139" s="1"/>
  <c r="AG16" i="137"/>
  <c r="P42" i="137"/>
  <c r="Q36" i="137"/>
  <c r="AH15" i="137"/>
  <c r="AI11" i="137" s="1"/>
  <c r="Q41" i="137"/>
  <c r="R39" i="137" s="1"/>
  <c r="R35" i="137"/>
  <c r="S32" i="137" s="1"/>
  <c r="P29" i="137"/>
  <c r="K55" i="137"/>
  <c r="L19" i="137"/>
  <c r="Q28" i="137"/>
  <c r="R25" i="137" s="1"/>
  <c r="Q41" i="136"/>
  <c r="R39" i="136" s="1"/>
  <c r="R35" i="136"/>
  <c r="S32" i="136" s="1"/>
  <c r="K55" i="136"/>
  <c r="L19" i="136"/>
  <c r="AJ15" i="136"/>
  <c r="AK11" i="136" s="1"/>
  <c r="P42" i="136"/>
  <c r="T28" i="136"/>
  <c r="U25" i="136" s="1"/>
  <c r="AI16" i="136"/>
  <c r="Q36" i="136"/>
  <c r="S29" i="136"/>
  <c r="Q36" i="134"/>
  <c r="Q41" i="134"/>
  <c r="R39" i="134" s="1"/>
  <c r="R35" i="134"/>
  <c r="S32" i="134" s="1"/>
  <c r="K55" i="134"/>
  <c r="L19" i="134"/>
  <c r="P42" i="134"/>
  <c r="AI15" i="134"/>
  <c r="AJ11" i="134" s="1"/>
  <c r="P42" i="133"/>
  <c r="Q36" i="133"/>
  <c r="AH15" i="133"/>
  <c r="AI11" i="133" s="1"/>
  <c r="AH16" i="133"/>
  <c r="Q41" i="133"/>
  <c r="R39" i="133" s="1"/>
  <c r="K55" i="133"/>
  <c r="L19" i="133"/>
  <c r="R35" i="133"/>
  <c r="S32" i="133" s="1"/>
  <c r="P42" i="131"/>
  <c r="S29" i="131"/>
  <c r="K55" i="131"/>
  <c r="L19" i="131"/>
  <c r="R35" i="131"/>
  <c r="S32" i="131" s="1"/>
  <c r="T28" i="131"/>
  <c r="U25" i="131" s="1"/>
  <c r="AI15" i="131"/>
  <c r="AJ11" i="131" s="1"/>
  <c r="Q41" i="131"/>
  <c r="R39" i="131" s="1"/>
  <c r="AH16" i="131"/>
  <c r="P42" i="130"/>
  <c r="R35" i="130"/>
  <c r="S32" i="130" s="1"/>
  <c r="Q41" i="130"/>
  <c r="R39" i="130" s="1"/>
  <c r="AI15" i="130"/>
  <c r="AJ11" i="130" s="1"/>
  <c r="AH16" i="130"/>
  <c r="K55" i="130"/>
  <c r="L19" i="130"/>
  <c r="Q29" i="129"/>
  <c r="R35" i="129"/>
  <c r="S32" i="129" s="1"/>
  <c r="Q36" i="129"/>
  <c r="R28" i="129"/>
  <c r="S25" i="129" s="1"/>
  <c r="Q41" i="129"/>
  <c r="R39" i="129" s="1"/>
  <c r="AJ15" i="129"/>
  <c r="AK11" i="129" s="1"/>
  <c r="K55" i="129"/>
  <c r="L19" i="129"/>
  <c r="R35" i="128"/>
  <c r="S32" i="128" s="1"/>
  <c r="Q36" i="128"/>
  <c r="AJ15" i="128"/>
  <c r="AK11" i="128" s="1"/>
  <c r="Q28" i="128"/>
  <c r="R25" i="128" s="1"/>
  <c r="AI16" i="128"/>
  <c r="P29" i="128"/>
  <c r="Q41" i="128"/>
  <c r="R39" i="128" s="1"/>
  <c r="K55" i="128"/>
  <c r="L19" i="128"/>
  <c r="AI15" i="126"/>
  <c r="AJ11" i="126" s="1"/>
  <c r="AI16" i="126"/>
  <c r="Q36" i="126"/>
  <c r="AH16" i="126"/>
  <c r="P42" i="126"/>
  <c r="R35" i="126"/>
  <c r="S32" i="126" s="1"/>
  <c r="Q41" i="126"/>
  <c r="R39" i="126" s="1"/>
  <c r="Q28" i="126"/>
  <c r="R25" i="126" s="1"/>
  <c r="K55" i="126"/>
  <c r="L19" i="126"/>
  <c r="P42" i="125"/>
  <c r="Q36" i="125"/>
  <c r="K55" i="125"/>
  <c r="L19" i="125"/>
  <c r="R35" i="125"/>
  <c r="S32" i="125" s="1"/>
  <c r="K22" i="125"/>
  <c r="AJ16" i="125"/>
  <c r="AJ15" i="125"/>
  <c r="AK11" i="125" s="1"/>
  <c r="Q41" i="125"/>
  <c r="R39" i="125" s="1"/>
  <c r="AI16" i="125"/>
  <c r="Q28" i="123"/>
  <c r="R25" i="123" s="1"/>
  <c r="AH15" i="123"/>
  <c r="AI11" i="123" s="1"/>
  <c r="P29" i="123"/>
  <c r="L55" i="123"/>
  <c r="M19" i="123"/>
  <c r="Q29" i="122"/>
  <c r="AI15" i="122"/>
  <c r="AJ11" i="122" s="1"/>
  <c r="L55" i="122"/>
  <c r="M19" i="122"/>
  <c r="R28" i="122"/>
  <c r="S25" i="122" s="1"/>
  <c r="AH16" i="122"/>
  <c r="Q36" i="120"/>
  <c r="M21" i="120"/>
  <c r="R35" i="120"/>
  <c r="S32" i="120" s="1"/>
  <c r="AJ15" i="120"/>
  <c r="AK11" i="120" s="1"/>
  <c r="Q36" i="119"/>
  <c r="P42" i="119"/>
  <c r="T22" i="119"/>
  <c r="Q41" i="119"/>
  <c r="R39" i="119" s="1"/>
  <c r="T29" i="119"/>
  <c r="T28" i="119"/>
  <c r="U25" i="119" s="1"/>
  <c r="AI15" i="119"/>
  <c r="AJ11" i="119" s="1"/>
  <c r="AI16" i="119"/>
  <c r="R35" i="119"/>
  <c r="S32" i="119" s="1"/>
  <c r="U21" i="119"/>
  <c r="V19" i="119" s="1"/>
  <c r="S29" i="119"/>
  <c r="Q36" i="117"/>
  <c r="P42" i="117"/>
  <c r="AJ16" i="117"/>
  <c r="AJ15" i="117"/>
  <c r="AK11" i="117" s="1"/>
  <c r="R35" i="117"/>
  <c r="S32" i="117" s="1"/>
  <c r="Q41" i="117"/>
  <c r="R39" i="117" s="1"/>
  <c r="Q36" i="116"/>
  <c r="P42" i="116"/>
  <c r="AJ15" i="116"/>
  <c r="AK11" i="116" s="1"/>
  <c r="AJ16" i="116"/>
  <c r="AI16" i="116"/>
  <c r="T21" i="116"/>
  <c r="U19" i="116" s="1"/>
  <c r="T22" i="116"/>
  <c r="Q41" i="116"/>
  <c r="R39" i="116" s="1"/>
  <c r="R35" i="116"/>
  <c r="S32" i="116" s="1"/>
  <c r="T28" i="116"/>
  <c r="U25" i="116" s="1"/>
  <c r="T29" i="116"/>
  <c r="AO55" i="161" l="1"/>
  <c r="AP19" i="161"/>
  <c r="S29" i="156"/>
  <c r="O29" i="120"/>
  <c r="N42" i="120"/>
  <c r="Q42" i="157"/>
  <c r="R42" i="158"/>
  <c r="R41" i="157"/>
  <c r="S39" i="157" s="1"/>
  <c r="S22" i="156"/>
  <c r="S55" i="156"/>
  <c r="T19" i="156"/>
  <c r="R42" i="156"/>
  <c r="S36" i="155"/>
  <c r="S36" i="157"/>
  <c r="T36" i="158"/>
  <c r="R29" i="155"/>
  <c r="U22" i="155"/>
  <c r="U55" i="155"/>
  <c r="V19" i="155"/>
  <c r="V21" i="155" s="1"/>
  <c r="T28" i="156"/>
  <c r="U25" i="156" s="1"/>
  <c r="R29" i="157"/>
  <c r="AF16" i="158"/>
  <c r="Q42" i="155"/>
  <c r="R29" i="158"/>
  <c r="S22" i="158"/>
  <c r="S55" i="158"/>
  <c r="T19" i="158"/>
  <c r="T21" i="158" s="1"/>
  <c r="S41" i="158"/>
  <c r="T39" i="158" s="1"/>
  <c r="T36" i="156"/>
  <c r="R55" i="157"/>
  <c r="S19" i="157"/>
  <c r="S21" i="157" s="1"/>
  <c r="S41" i="156"/>
  <c r="T39" i="156" s="1"/>
  <c r="T35" i="155"/>
  <c r="U32" i="155" s="1"/>
  <c r="T35" i="157"/>
  <c r="U32" i="157" s="1"/>
  <c r="U35" i="158"/>
  <c r="V32" i="158" s="1"/>
  <c r="S28" i="155"/>
  <c r="T25" i="155" s="1"/>
  <c r="S28" i="157"/>
  <c r="T25" i="157" s="1"/>
  <c r="AG15" i="158"/>
  <c r="AH11" i="158" s="1"/>
  <c r="R41" i="155"/>
  <c r="S39" i="155" s="1"/>
  <c r="S28" i="158"/>
  <c r="T25" i="158" s="1"/>
  <c r="U35" i="156"/>
  <c r="V32" i="156" s="1"/>
  <c r="P28" i="120"/>
  <c r="Q25" i="120" s="1"/>
  <c r="O41" i="120"/>
  <c r="P39" i="120" s="1"/>
  <c r="L19" i="117"/>
  <c r="K55" i="117"/>
  <c r="R29" i="125"/>
  <c r="P29" i="139"/>
  <c r="S28" i="125"/>
  <c r="T25" i="125" s="1"/>
  <c r="Q29" i="126"/>
  <c r="P29" i="142"/>
  <c r="P28" i="117"/>
  <c r="Q25" i="117" s="1"/>
  <c r="Q28" i="139"/>
  <c r="R25" i="139" s="1"/>
  <c r="Q28" i="142"/>
  <c r="R25" i="142" s="1"/>
  <c r="T28" i="133"/>
  <c r="U25" i="133" s="1"/>
  <c r="Q29" i="128"/>
  <c r="Q29" i="150"/>
  <c r="O29" i="130"/>
  <c r="Q28" i="134"/>
  <c r="R25" i="134" s="1"/>
  <c r="P28" i="130"/>
  <c r="Q25" i="130" s="1"/>
  <c r="O29" i="117"/>
  <c r="S29" i="133"/>
  <c r="P29" i="134"/>
  <c r="Q42" i="150"/>
  <c r="Q42" i="136"/>
  <c r="Q42" i="119"/>
  <c r="Q42" i="129"/>
  <c r="Q42" i="126"/>
  <c r="Q42" i="130"/>
  <c r="Q42" i="134"/>
  <c r="R36" i="129"/>
  <c r="R36" i="140"/>
  <c r="R36" i="134"/>
  <c r="R36" i="150"/>
  <c r="AK15" i="150"/>
  <c r="AL11" i="150" s="1"/>
  <c r="AK16" i="150"/>
  <c r="R41" i="150"/>
  <c r="S39" i="150" s="1"/>
  <c r="AJ16" i="150"/>
  <c r="S35" i="150"/>
  <c r="T32" i="150" s="1"/>
  <c r="R28" i="150"/>
  <c r="S25" i="150" s="1"/>
  <c r="L55" i="150"/>
  <c r="M19" i="150"/>
  <c r="AJ16" i="146"/>
  <c r="AJ15" i="146"/>
  <c r="AK11" i="146" s="1"/>
  <c r="R36" i="146"/>
  <c r="S35" i="146"/>
  <c r="T32" i="146" s="1"/>
  <c r="AI16" i="146"/>
  <c r="T29" i="146"/>
  <c r="Q42" i="146"/>
  <c r="L21" i="146"/>
  <c r="L22" i="146" s="1"/>
  <c r="U28" i="146"/>
  <c r="V25" i="146" s="1"/>
  <c r="R41" i="146"/>
  <c r="S39" i="146" s="1"/>
  <c r="U29" i="145"/>
  <c r="R41" i="145"/>
  <c r="S39" i="145" s="1"/>
  <c r="L21" i="145"/>
  <c r="L22" i="145" s="1"/>
  <c r="Q42" i="145"/>
  <c r="AI15" i="145"/>
  <c r="AJ11" i="145" s="1"/>
  <c r="S35" i="145"/>
  <c r="T32" i="145" s="1"/>
  <c r="R36" i="145"/>
  <c r="V28" i="145"/>
  <c r="W25" i="145" s="1"/>
  <c r="Q42" i="143"/>
  <c r="S35" i="143"/>
  <c r="T32" i="143" s="1"/>
  <c r="AJ15" i="143"/>
  <c r="AK11" i="143" s="1"/>
  <c r="AJ16" i="143"/>
  <c r="L21" i="143"/>
  <c r="L22" i="143" s="1"/>
  <c r="R41" i="143"/>
  <c r="S39" i="143" s="1"/>
  <c r="S28" i="143"/>
  <c r="T25" i="143" s="1"/>
  <c r="R36" i="143"/>
  <c r="R29" i="143"/>
  <c r="R36" i="142"/>
  <c r="R41" i="142"/>
  <c r="S39" i="142" s="1"/>
  <c r="Q42" i="142"/>
  <c r="S35" i="142"/>
  <c r="T32" i="142" s="1"/>
  <c r="AK15" i="142"/>
  <c r="AL11" i="142" s="1"/>
  <c r="AK16" i="142"/>
  <c r="L21" i="142"/>
  <c r="L22" i="142" s="1"/>
  <c r="AJ16" i="142"/>
  <c r="R29" i="140"/>
  <c r="AI16" i="140"/>
  <c r="L21" i="140"/>
  <c r="L22" i="140" s="1"/>
  <c r="S28" i="140"/>
  <c r="T25" i="140" s="1"/>
  <c r="AJ16" i="140"/>
  <c r="AJ15" i="140"/>
  <c r="AK11" i="140" s="1"/>
  <c r="R41" i="140"/>
  <c r="S39" i="140" s="1"/>
  <c r="S35" i="140"/>
  <c r="T32" i="140" s="1"/>
  <c r="Q42" i="140"/>
  <c r="Q42" i="139"/>
  <c r="L21" i="139"/>
  <c r="L22" i="139" s="1"/>
  <c r="S35" i="139"/>
  <c r="T32" i="139" s="1"/>
  <c r="R36" i="139"/>
  <c r="R41" i="139"/>
  <c r="S39" i="139" s="1"/>
  <c r="AI16" i="139"/>
  <c r="AI15" i="139"/>
  <c r="AJ11" i="139" s="1"/>
  <c r="Q42" i="137"/>
  <c r="AI15" i="137"/>
  <c r="AJ11" i="137" s="1"/>
  <c r="R28" i="137"/>
  <c r="S25" i="137" s="1"/>
  <c r="L21" i="137"/>
  <c r="L22" i="137" s="1"/>
  <c r="R36" i="137"/>
  <c r="AH16" i="137"/>
  <c r="S35" i="137"/>
  <c r="T32" i="137" s="1"/>
  <c r="Q29" i="137"/>
  <c r="R41" i="137"/>
  <c r="S39" i="137" s="1"/>
  <c r="U28" i="136"/>
  <c r="V25" i="136" s="1"/>
  <c r="S35" i="136"/>
  <c r="T32" i="136" s="1"/>
  <c r="L21" i="136"/>
  <c r="L22" i="136" s="1"/>
  <c r="AK15" i="136"/>
  <c r="AL11" i="136" s="1"/>
  <c r="T29" i="136"/>
  <c r="AJ16" i="136"/>
  <c r="R36" i="136"/>
  <c r="R41" i="136"/>
  <c r="S39" i="136" s="1"/>
  <c r="AJ15" i="134"/>
  <c r="AK11" i="134" s="1"/>
  <c r="S35" i="134"/>
  <c r="T32" i="134" s="1"/>
  <c r="L21" i="134"/>
  <c r="AI16" i="134"/>
  <c r="R41" i="134"/>
  <c r="S39" i="134" s="1"/>
  <c r="Q42" i="133"/>
  <c r="R36" i="133"/>
  <c r="R41" i="133"/>
  <c r="S39" i="133" s="1"/>
  <c r="AI15" i="133"/>
  <c r="AJ11" i="133" s="1"/>
  <c r="S35" i="133"/>
  <c r="T32" i="133" s="1"/>
  <c r="L21" i="133"/>
  <c r="L22" i="133" s="1"/>
  <c r="Q42" i="131"/>
  <c r="AJ15" i="131"/>
  <c r="AK11" i="131" s="1"/>
  <c r="S35" i="131"/>
  <c r="T32" i="131" s="1"/>
  <c r="U28" i="131"/>
  <c r="V25" i="131" s="1"/>
  <c r="L21" i="131"/>
  <c r="R41" i="131"/>
  <c r="S39" i="131" s="1"/>
  <c r="T29" i="131"/>
  <c r="AI16" i="131"/>
  <c r="R36" i="131"/>
  <c r="R36" i="130"/>
  <c r="AJ15" i="130"/>
  <c r="AK11" i="130" s="1"/>
  <c r="AJ16" i="130"/>
  <c r="S35" i="130"/>
  <c r="T32" i="130" s="1"/>
  <c r="L21" i="130"/>
  <c r="L22" i="130" s="1"/>
  <c r="R41" i="130"/>
  <c r="S39" i="130" s="1"/>
  <c r="AI16" i="130"/>
  <c r="AK15" i="129"/>
  <c r="AL11" i="129" s="1"/>
  <c r="S28" i="129"/>
  <c r="T25" i="129" s="1"/>
  <c r="AJ16" i="129"/>
  <c r="R29" i="129"/>
  <c r="L21" i="129"/>
  <c r="L22" i="129" s="1"/>
  <c r="R41" i="129"/>
  <c r="S39" i="129" s="1"/>
  <c r="S35" i="129"/>
  <c r="T32" i="129" s="1"/>
  <c r="AK15" i="128"/>
  <c r="AL11" i="128" s="1"/>
  <c r="AK16" i="128"/>
  <c r="Q42" i="128"/>
  <c r="R28" i="128"/>
  <c r="S25" i="128" s="1"/>
  <c r="S35" i="128"/>
  <c r="T32" i="128" s="1"/>
  <c r="R41" i="128"/>
  <c r="S39" i="128" s="1"/>
  <c r="L21" i="128"/>
  <c r="AJ16" i="128"/>
  <c r="R36" i="128"/>
  <c r="R41" i="126"/>
  <c r="S39" i="126" s="1"/>
  <c r="S35" i="126"/>
  <c r="T32" i="126" s="1"/>
  <c r="R36" i="126"/>
  <c r="L21" i="126"/>
  <c r="R28" i="126"/>
  <c r="S25" i="126" s="1"/>
  <c r="AJ15" i="126"/>
  <c r="AK11" i="126" s="1"/>
  <c r="AJ16" i="126"/>
  <c r="S35" i="125"/>
  <c r="T32" i="125" s="1"/>
  <c r="R41" i="125"/>
  <c r="S39" i="125" s="1"/>
  <c r="R36" i="125"/>
  <c r="Q42" i="125"/>
  <c r="L21" i="125"/>
  <c r="L22" i="125" s="1"/>
  <c r="AK15" i="125"/>
  <c r="AL11" i="125" s="1"/>
  <c r="AK16" i="125"/>
  <c r="Q29" i="123"/>
  <c r="AI16" i="123"/>
  <c r="AI15" i="123"/>
  <c r="AJ11" i="123" s="1"/>
  <c r="M21" i="123"/>
  <c r="M22" i="123" s="1"/>
  <c r="AH16" i="123"/>
  <c r="R28" i="123"/>
  <c r="S25" i="123" s="1"/>
  <c r="R36" i="120"/>
  <c r="M21" i="122"/>
  <c r="M22" i="122" s="1"/>
  <c r="S28" i="122"/>
  <c r="T25" i="122" s="1"/>
  <c r="AJ16" i="122"/>
  <c r="AJ15" i="122"/>
  <c r="AK11" i="122" s="1"/>
  <c r="R29" i="122"/>
  <c r="AI16" i="122"/>
  <c r="AK15" i="120"/>
  <c r="AL11" i="120" s="1"/>
  <c r="M55" i="120"/>
  <c r="N19" i="120"/>
  <c r="S35" i="120"/>
  <c r="T32" i="120" s="1"/>
  <c r="AJ16" i="120"/>
  <c r="M22" i="120"/>
  <c r="R36" i="119"/>
  <c r="U28" i="119"/>
  <c r="V25" i="119" s="1"/>
  <c r="V21" i="119"/>
  <c r="W19" i="119" s="1"/>
  <c r="V22" i="119"/>
  <c r="S35" i="119"/>
  <c r="T32" i="119" s="1"/>
  <c r="U22" i="119"/>
  <c r="AJ15" i="119"/>
  <c r="AK11" i="119" s="1"/>
  <c r="R41" i="119"/>
  <c r="S39" i="119" s="1"/>
  <c r="R36" i="116"/>
  <c r="Q42" i="116"/>
  <c r="R36" i="117"/>
  <c r="AK15" i="117"/>
  <c r="AL11" i="117" s="1"/>
  <c r="AK16" i="117"/>
  <c r="R41" i="117"/>
  <c r="S39" i="117" s="1"/>
  <c r="Q42" i="117"/>
  <c r="S35" i="117"/>
  <c r="T32" i="117" s="1"/>
  <c r="S35" i="116"/>
  <c r="T32" i="116" s="1"/>
  <c r="R41" i="116"/>
  <c r="S39" i="116" s="1"/>
  <c r="U28" i="116"/>
  <c r="V25" i="116" s="1"/>
  <c r="U22" i="116"/>
  <c r="U21" i="116"/>
  <c r="V19" i="116" s="1"/>
  <c r="AK15" i="116"/>
  <c r="AL11" i="116" s="1"/>
  <c r="AK16" i="116"/>
  <c r="AP21" i="161" l="1"/>
  <c r="P29" i="120"/>
  <c r="U36" i="158"/>
  <c r="O42" i="120"/>
  <c r="U36" i="156"/>
  <c r="S42" i="158"/>
  <c r="V35" i="156"/>
  <c r="W32" i="156" s="1"/>
  <c r="S29" i="158"/>
  <c r="R42" i="155"/>
  <c r="AG16" i="158"/>
  <c r="S29" i="157"/>
  <c r="S29" i="155"/>
  <c r="V35" i="158"/>
  <c r="W32" i="158" s="1"/>
  <c r="T36" i="157"/>
  <c r="T36" i="155"/>
  <c r="S42" i="156"/>
  <c r="T41" i="158"/>
  <c r="U39" i="158" s="1"/>
  <c r="T22" i="158"/>
  <c r="T55" i="158"/>
  <c r="U19" i="158"/>
  <c r="T29" i="156"/>
  <c r="V22" i="155"/>
  <c r="V55" i="155"/>
  <c r="W19" i="155"/>
  <c r="W21" i="155" s="1"/>
  <c r="R42" i="157"/>
  <c r="T28" i="158"/>
  <c r="U25" i="158" s="1"/>
  <c r="S41" i="155"/>
  <c r="T39" i="155" s="1"/>
  <c r="AH15" i="158"/>
  <c r="AI11" i="158" s="1"/>
  <c r="T28" i="157"/>
  <c r="U25" i="157" s="1"/>
  <c r="T28" i="155"/>
  <c r="U25" i="155" s="1"/>
  <c r="U35" i="157"/>
  <c r="V32" i="157" s="1"/>
  <c r="U35" i="155"/>
  <c r="V32" i="155" s="1"/>
  <c r="T41" i="156"/>
  <c r="U39" i="156" s="1"/>
  <c r="S22" i="157"/>
  <c r="T19" i="157"/>
  <c r="T21" i="157" s="1"/>
  <c r="S55" i="157"/>
  <c r="U28" i="156"/>
  <c r="V25" i="156" s="1"/>
  <c r="T21" i="156"/>
  <c r="T22" i="156" s="1"/>
  <c r="S41" i="157"/>
  <c r="T39" i="157" s="1"/>
  <c r="P41" i="120"/>
  <c r="Q39" i="120" s="1"/>
  <c r="L21" i="117"/>
  <c r="L22" i="117" s="1"/>
  <c r="Q28" i="120"/>
  <c r="R25" i="120" s="1"/>
  <c r="S29" i="125"/>
  <c r="T28" i="125"/>
  <c r="U25" i="125" s="1"/>
  <c r="Q29" i="142"/>
  <c r="Q29" i="139"/>
  <c r="Q29" i="134"/>
  <c r="S29" i="129"/>
  <c r="P29" i="130"/>
  <c r="U29" i="136"/>
  <c r="Q28" i="117"/>
  <c r="R25" i="117" s="1"/>
  <c r="T29" i="133"/>
  <c r="R28" i="139"/>
  <c r="S25" i="139" s="1"/>
  <c r="R29" i="150"/>
  <c r="Q28" i="130"/>
  <c r="R25" i="130" s="1"/>
  <c r="R28" i="134"/>
  <c r="S25" i="134" s="1"/>
  <c r="U28" i="133"/>
  <c r="V25" i="133" s="1"/>
  <c r="R28" i="142"/>
  <c r="S25" i="142" s="1"/>
  <c r="P29" i="117"/>
  <c r="R42" i="126"/>
  <c r="R42" i="134"/>
  <c r="R42" i="116"/>
  <c r="S36" i="126"/>
  <c r="S36" i="143"/>
  <c r="S36" i="150"/>
  <c r="S36" i="125"/>
  <c r="S28" i="150"/>
  <c r="T25" i="150" s="1"/>
  <c r="M21" i="150"/>
  <c r="M22" i="150" s="1"/>
  <c r="S41" i="150"/>
  <c r="T39" i="150" s="1"/>
  <c r="T35" i="150"/>
  <c r="U32" i="150" s="1"/>
  <c r="R42" i="150"/>
  <c r="AL15" i="150"/>
  <c r="AM11" i="150" s="1"/>
  <c r="AL16" i="150"/>
  <c r="R42" i="146"/>
  <c r="S41" i="146"/>
  <c r="T39" i="146" s="1"/>
  <c r="L55" i="146"/>
  <c r="M19" i="146"/>
  <c r="T35" i="146"/>
  <c r="U32" i="146" s="1"/>
  <c r="U29" i="146"/>
  <c r="S36" i="146"/>
  <c r="AK16" i="146"/>
  <c r="AK15" i="146"/>
  <c r="AL11" i="146" s="1"/>
  <c r="V28" i="146"/>
  <c r="W25" i="146" s="1"/>
  <c r="V29" i="145"/>
  <c r="T35" i="145"/>
  <c r="U32" i="145" s="1"/>
  <c r="AJ15" i="145"/>
  <c r="AK11" i="145" s="1"/>
  <c r="L55" i="145"/>
  <c r="M19" i="145"/>
  <c r="W28" i="145"/>
  <c r="X25" i="145" s="1"/>
  <c r="AI16" i="145"/>
  <c r="S41" i="145"/>
  <c r="T39" i="145" s="1"/>
  <c r="S36" i="145"/>
  <c r="R42" i="145"/>
  <c r="R42" i="143"/>
  <c r="T28" i="143"/>
  <c r="U25" i="143" s="1"/>
  <c r="S29" i="143"/>
  <c r="L55" i="143"/>
  <c r="M19" i="143"/>
  <c r="S41" i="143"/>
  <c r="T39" i="143" s="1"/>
  <c r="AK16" i="143"/>
  <c r="AK15" i="143"/>
  <c r="AL11" i="143" s="1"/>
  <c r="T35" i="143"/>
  <c r="U32" i="143" s="1"/>
  <c r="S36" i="142"/>
  <c r="L55" i="142"/>
  <c r="M19" i="142"/>
  <c r="T35" i="142"/>
  <c r="U32" i="142" s="1"/>
  <c r="S41" i="142"/>
  <c r="T39" i="142" s="1"/>
  <c r="AL15" i="142"/>
  <c r="AM11" i="142" s="1"/>
  <c r="R42" i="142"/>
  <c r="S36" i="140"/>
  <c r="S29" i="140"/>
  <c r="S41" i="140"/>
  <c r="T39" i="140" s="1"/>
  <c r="R42" i="140"/>
  <c r="T28" i="140"/>
  <c r="U25" i="140" s="1"/>
  <c r="T35" i="140"/>
  <c r="U32" i="140" s="1"/>
  <c r="AK15" i="140"/>
  <c r="AL11" i="140" s="1"/>
  <c r="L55" i="140"/>
  <c r="M19" i="140"/>
  <c r="S36" i="139"/>
  <c r="R42" i="139"/>
  <c r="T35" i="139"/>
  <c r="U32" i="139" s="1"/>
  <c r="S41" i="139"/>
  <c r="T39" i="139" s="1"/>
  <c r="AJ15" i="139"/>
  <c r="AK11" i="139" s="1"/>
  <c r="L55" i="139"/>
  <c r="M19" i="139"/>
  <c r="R29" i="137"/>
  <c r="S41" i="137"/>
  <c r="T39" i="137" s="1"/>
  <c r="S36" i="137"/>
  <c r="S28" i="137"/>
  <c r="T25" i="137" s="1"/>
  <c r="R42" i="137"/>
  <c r="AJ16" i="137"/>
  <c r="AJ15" i="137"/>
  <c r="AK11" i="137" s="1"/>
  <c r="T35" i="137"/>
  <c r="U32" i="137" s="1"/>
  <c r="L55" i="137"/>
  <c r="M19" i="137"/>
  <c r="AI16" i="137"/>
  <c r="R42" i="136"/>
  <c r="S36" i="136"/>
  <c r="T35" i="136"/>
  <c r="U32" i="136" s="1"/>
  <c r="S41" i="136"/>
  <c r="T39" i="136" s="1"/>
  <c r="AL15" i="136"/>
  <c r="AM11" i="136" s="1"/>
  <c r="AL16" i="136"/>
  <c r="AK16" i="136"/>
  <c r="L55" i="136"/>
  <c r="M19" i="136"/>
  <c r="V28" i="136"/>
  <c r="W25" i="136" s="1"/>
  <c r="L55" i="134"/>
  <c r="M19" i="134"/>
  <c r="L22" i="134"/>
  <c r="S36" i="134"/>
  <c r="T35" i="134"/>
  <c r="U32" i="134" s="1"/>
  <c r="AK15" i="134"/>
  <c r="AL11" i="134" s="1"/>
  <c r="S41" i="134"/>
  <c r="T39" i="134" s="1"/>
  <c r="AJ16" i="134"/>
  <c r="AJ15" i="133"/>
  <c r="AK11" i="133" s="1"/>
  <c r="T35" i="133"/>
  <c r="U32" i="133" s="1"/>
  <c r="S41" i="133"/>
  <c r="T39" i="133" s="1"/>
  <c r="S36" i="133"/>
  <c r="R42" i="133"/>
  <c r="L55" i="133"/>
  <c r="M19" i="133"/>
  <c r="AI16" i="133"/>
  <c r="L55" i="131"/>
  <c r="M19" i="131"/>
  <c r="T35" i="131"/>
  <c r="U32" i="131" s="1"/>
  <c r="L22" i="131"/>
  <c r="S36" i="131"/>
  <c r="S41" i="131"/>
  <c r="T39" i="131" s="1"/>
  <c r="V28" i="131"/>
  <c r="W25" i="131" s="1"/>
  <c r="AK16" i="131"/>
  <c r="AK15" i="131"/>
  <c r="AL11" i="131" s="1"/>
  <c r="R42" i="131"/>
  <c r="U29" i="131"/>
  <c r="AJ16" i="131"/>
  <c r="S36" i="130"/>
  <c r="T35" i="130"/>
  <c r="U32" i="130" s="1"/>
  <c r="S41" i="130"/>
  <c r="T39" i="130" s="1"/>
  <c r="R42" i="130"/>
  <c r="L55" i="130"/>
  <c r="M19" i="130"/>
  <c r="AK15" i="130"/>
  <c r="AL11" i="130" s="1"/>
  <c r="S41" i="129"/>
  <c r="T39" i="129" s="1"/>
  <c r="S36" i="129"/>
  <c r="R42" i="129"/>
  <c r="T28" i="129"/>
  <c r="U25" i="129" s="1"/>
  <c r="T35" i="129"/>
  <c r="U32" i="129" s="1"/>
  <c r="AL16" i="129"/>
  <c r="AL15" i="129"/>
  <c r="AM11" i="129" s="1"/>
  <c r="L55" i="129"/>
  <c r="M19" i="129"/>
  <c r="AK16" i="129"/>
  <c r="R42" i="128"/>
  <c r="L55" i="128"/>
  <c r="M19" i="128"/>
  <c r="T35" i="128"/>
  <c r="U32" i="128" s="1"/>
  <c r="S41" i="128"/>
  <c r="T39" i="128" s="1"/>
  <c r="R29" i="128"/>
  <c r="S28" i="128"/>
  <c r="T25" i="128" s="1"/>
  <c r="L22" i="128"/>
  <c r="S36" i="128"/>
  <c r="AL15" i="128"/>
  <c r="AM11" i="128" s="1"/>
  <c r="AL16" i="128"/>
  <c r="S28" i="126"/>
  <c r="T25" i="126" s="1"/>
  <c r="L55" i="126"/>
  <c r="M19" i="126"/>
  <c r="T35" i="126"/>
  <c r="U32" i="126" s="1"/>
  <c r="R29" i="126"/>
  <c r="AK15" i="126"/>
  <c r="AL11" i="126" s="1"/>
  <c r="AK16" i="126"/>
  <c r="L22" i="126"/>
  <c r="S41" i="126"/>
  <c r="T39" i="126" s="1"/>
  <c r="R42" i="125"/>
  <c r="S41" i="125"/>
  <c r="T39" i="125" s="1"/>
  <c r="AL15" i="125"/>
  <c r="AM11" i="125" s="1"/>
  <c r="L55" i="125"/>
  <c r="M19" i="125"/>
  <c r="T35" i="125"/>
  <c r="U32" i="125" s="1"/>
  <c r="R29" i="123"/>
  <c r="AJ15" i="123"/>
  <c r="AK11" i="123" s="1"/>
  <c r="AJ16" i="123"/>
  <c r="S28" i="123"/>
  <c r="T25" i="123" s="1"/>
  <c r="M55" i="123"/>
  <c r="N19" i="123"/>
  <c r="S29" i="122"/>
  <c r="M55" i="122"/>
  <c r="N19" i="122"/>
  <c r="T28" i="122"/>
  <c r="U25" i="122" s="1"/>
  <c r="AK15" i="122"/>
  <c r="AL11" i="122" s="1"/>
  <c r="S36" i="120"/>
  <c r="T35" i="120"/>
  <c r="U32" i="120" s="1"/>
  <c r="N21" i="120"/>
  <c r="AL15" i="120"/>
  <c r="AM11" i="120" s="1"/>
  <c r="AL16" i="120"/>
  <c r="AK16" i="120"/>
  <c r="S41" i="119"/>
  <c r="T39" i="119" s="1"/>
  <c r="U29" i="119"/>
  <c r="AK15" i="119"/>
  <c r="AL11" i="119" s="1"/>
  <c r="AK16" i="119"/>
  <c r="AJ16" i="119"/>
  <c r="T35" i="119"/>
  <c r="U32" i="119" s="1"/>
  <c r="W21" i="119"/>
  <c r="X19" i="119" s="1"/>
  <c r="V28" i="119"/>
  <c r="W25" i="119" s="1"/>
  <c r="V29" i="119"/>
  <c r="R42" i="119"/>
  <c r="S36" i="119"/>
  <c r="S36" i="116"/>
  <c r="AL15" i="117"/>
  <c r="AM11" i="117" s="1"/>
  <c r="AL16" i="117"/>
  <c r="T35" i="117"/>
  <c r="U32" i="117" s="1"/>
  <c r="S41" i="117"/>
  <c r="T39" i="117" s="1"/>
  <c r="S36" i="117"/>
  <c r="R42" i="117"/>
  <c r="U29" i="116"/>
  <c r="V28" i="116"/>
  <c r="W25" i="116" s="1"/>
  <c r="V29" i="116"/>
  <c r="S41" i="116"/>
  <c r="T39" i="116" s="1"/>
  <c r="V21" i="116"/>
  <c r="W19" i="116" s="1"/>
  <c r="V22" i="116"/>
  <c r="AL15" i="116"/>
  <c r="AM11" i="116" s="1"/>
  <c r="T35" i="116"/>
  <c r="U32" i="116" s="1"/>
  <c r="T29" i="158" l="1"/>
  <c r="U29" i="156"/>
  <c r="T29" i="155"/>
  <c r="AP55" i="161"/>
  <c r="AQ19" i="161"/>
  <c r="AP22" i="161"/>
  <c r="Q29" i="120"/>
  <c r="AH16" i="158"/>
  <c r="P42" i="120"/>
  <c r="S42" i="157"/>
  <c r="T42" i="156"/>
  <c r="U36" i="155"/>
  <c r="U36" i="157"/>
  <c r="S42" i="155"/>
  <c r="V36" i="156"/>
  <c r="T41" i="157"/>
  <c r="U39" i="157" s="1"/>
  <c r="V28" i="156"/>
  <c r="W25" i="156" s="1"/>
  <c r="U41" i="156"/>
  <c r="V39" i="156" s="1"/>
  <c r="V35" i="155"/>
  <c r="W32" i="155" s="1"/>
  <c r="V35" i="157"/>
  <c r="W32" i="157" s="1"/>
  <c r="U28" i="155"/>
  <c r="V25" i="155" s="1"/>
  <c r="T29" i="157"/>
  <c r="AI15" i="158"/>
  <c r="AJ11" i="158" s="1"/>
  <c r="T41" i="155"/>
  <c r="U39" i="155" s="1"/>
  <c r="U28" i="158"/>
  <c r="V25" i="158" s="1"/>
  <c r="T42" i="158"/>
  <c r="V36" i="158"/>
  <c r="W35" i="156"/>
  <c r="X32" i="156" s="1"/>
  <c r="T55" i="156"/>
  <c r="U19" i="156"/>
  <c r="T22" i="157"/>
  <c r="T55" i="157"/>
  <c r="U19" i="157"/>
  <c r="U21" i="157" s="1"/>
  <c r="U28" i="157"/>
  <c r="V25" i="157" s="1"/>
  <c r="W22" i="155"/>
  <c r="X19" i="155"/>
  <c r="X21" i="155" s="1"/>
  <c r="W55" i="155"/>
  <c r="U21" i="158"/>
  <c r="U22" i="158" s="1"/>
  <c r="U41" i="158"/>
  <c r="V39" i="158" s="1"/>
  <c r="W35" i="158"/>
  <c r="X32" i="158" s="1"/>
  <c r="L55" i="117"/>
  <c r="M19" i="117"/>
  <c r="R28" i="120"/>
  <c r="S25" i="120" s="1"/>
  <c r="Q41" i="120"/>
  <c r="R39" i="120" s="1"/>
  <c r="T29" i="125"/>
  <c r="U28" i="125"/>
  <c r="V25" i="125" s="1"/>
  <c r="U29" i="133"/>
  <c r="S29" i="126"/>
  <c r="R29" i="134"/>
  <c r="Q29" i="130"/>
  <c r="V28" i="133"/>
  <c r="W25" i="133" s="1"/>
  <c r="Q29" i="117"/>
  <c r="S28" i="142"/>
  <c r="T25" i="142" s="1"/>
  <c r="R28" i="117"/>
  <c r="S25" i="117" s="1"/>
  <c r="R29" i="142"/>
  <c r="S28" i="134"/>
  <c r="T25" i="134" s="1"/>
  <c r="R28" i="130"/>
  <c r="S25" i="130" s="1"/>
  <c r="R29" i="139"/>
  <c r="S28" i="139"/>
  <c r="T25" i="139" s="1"/>
  <c r="S42" i="126"/>
  <c r="S42" i="134"/>
  <c r="S42" i="129"/>
  <c r="T36" i="131"/>
  <c r="S42" i="133"/>
  <c r="T36" i="129"/>
  <c r="T36" i="134"/>
  <c r="T36" i="150"/>
  <c r="T41" i="150"/>
  <c r="U39" i="150" s="1"/>
  <c r="U35" i="150"/>
  <c r="V32" i="150" s="1"/>
  <c r="M55" i="150"/>
  <c r="N19" i="150"/>
  <c r="T28" i="150"/>
  <c r="U25" i="150" s="1"/>
  <c r="AM16" i="150"/>
  <c r="AM15" i="150"/>
  <c r="AN11" i="150" s="1"/>
  <c r="S42" i="150"/>
  <c r="S29" i="150"/>
  <c r="T36" i="146"/>
  <c r="S42" i="146"/>
  <c r="V29" i="146"/>
  <c r="M21" i="146"/>
  <c r="M22" i="146" s="1"/>
  <c r="W28" i="146"/>
  <c r="X25" i="146" s="1"/>
  <c r="AL15" i="146"/>
  <c r="AM11" i="146" s="1"/>
  <c r="AL16" i="146"/>
  <c r="U35" i="146"/>
  <c r="V32" i="146" s="1"/>
  <c r="T41" i="146"/>
  <c r="U39" i="146" s="1"/>
  <c r="T36" i="145"/>
  <c r="W29" i="145"/>
  <c r="AK15" i="145"/>
  <c r="AL11" i="145" s="1"/>
  <c r="AK16" i="145"/>
  <c r="M21" i="145"/>
  <c r="M22" i="145" s="1"/>
  <c r="T41" i="145"/>
  <c r="U39" i="145" s="1"/>
  <c r="S42" i="145"/>
  <c r="X28" i="145"/>
  <c r="Y25" i="145" s="1"/>
  <c r="AJ16" i="145"/>
  <c r="U35" i="145"/>
  <c r="V32" i="145" s="1"/>
  <c r="T29" i="143"/>
  <c r="T36" i="143"/>
  <c r="AL15" i="143"/>
  <c r="AM11" i="143" s="1"/>
  <c r="AL16" i="143"/>
  <c r="M21" i="143"/>
  <c r="M22" i="143" s="1"/>
  <c r="U35" i="143"/>
  <c r="V32" i="143" s="1"/>
  <c r="T41" i="143"/>
  <c r="U39" i="143" s="1"/>
  <c r="U28" i="143"/>
  <c r="V25" i="143" s="1"/>
  <c r="S42" i="143"/>
  <c r="T41" i="142"/>
  <c r="U39" i="142" s="1"/>
  <c r="U35" i="142"/>
  <c r="V32" i="142" s="1"/>
  <c r="AM16" i="142"/>
  <c r="AM15" i="142"/>
  <c r="AN11" i="142" s="1"/>
  <c r="AL16" i="142"/>
  <c r="M21" i="142"/>
  <c r="M22" i="142" s="1"/>
  <c r="S42" i="142"/>
  <c r="T36" i="142"/>
  <c r="T36" i="140"/>
  <c r="AL15" i="140"/>
  <c r="AM11" i="140" s="1"/>
  <c r="AL16" i="140"/>
  <c r="AK16" i="140"/>
  <c r="T41" i="140"/>
  <c r="U39" i="140" s="1"/>
  <c r="M21" i="140"/>
  <c r="M22" i="140" s="1"/>
  <c r="U28" i="140"/>
  <c r="V25" i="140" s="1"/>
  <c r="S42" i="140"/>
  <c r="U35" i="140"/>
  <c r="V32" i="140" s="1"/>
  <c r="T29" i="140"/>
  <c r="AK15" i="139"/>
  <c r="AL11" i="139" s="1"/>
  <c r="AK16" i="139"/>
  <c r="AJ16" i="139"/>
  <c r="T41" i="139"/>
  <c r="U39" i="139" s="1"/>
  <c r="U35" i="139"/>
  <c r="V32" i="139" s="1"/>
  <c r="M21" i="139"/>
  <c r="S42" i="139"/>
  <c r="T36" i="139"/>
  <c r="S42" i="137"/>
  <c r="M21" i="137"/>
  <c r="M22" i="137" s="1"/>
  <c r="T28" i="137"/>
  <c r="U25" i="137" s="1"/>
  <c r="T36" i="137"/>
  <c r="U35" i="137"/>
  <c r="V32" i="137" s="1"/>
  <c r="AK15" i="137"/>
  <c r="AL11" i="137" s="1"/>
  <c r="S29" i="137"/>
  <c r="T41" i="137"/>
  <c r="U39" i="137" s="1"/>
  <c r="S42" i="136"/>
  <c r="V29" i="136"/>
  <c r="T41" i="136"/>
  <c r="U39" i="136" s="1"/>
  <c r="W28" i="136"/>
  <c r="X25" i="136" s="1"/>
  <c r="M21" i="136"/>
  <c r="U35" i="136"/>
  <c r="V32" i="136" s="1"/>
  <c r="AM16" i="136"/>
  <c r="AM15" i="136"/>
  <c r="AN11" i="136" s="1"/>
  <c r="T36" i="136"/>
  <c r="AL15" i="134"/>
  <c r="AM11" i="134" s="1"/>
  <c r="AL16" i="134"/>
  <c r="AK16" i="134"/>
  <c r="M21" i="134"/>
  <c r="M22" i="134" s="1"/>
  <c r="T41" i="134"/>
  <c r="U39" i="134" s="1"/>
  <c r="U35" i="134"/>
  <c r="V32" i="134" s="1"/>
  <c r="U35" i="133"/>
  <c r="V32" i="133" s="1"/>
  <c r="AK16" i="133"/>
  <c r="AK15" i="133"/>
  <c r="AL11" i="133" s="1"/>
  <c r="T41" i="133"/>
  <c r="U39" i="133" s="1"/>
  <c r="AJ16" i="133"/>
  <c r="M21" i="133"/>
  <c r="T36" i="133"/>
  <c r="V29" i="131"/>
  <c r="S42" i="131"/>
  <c r="AL15" i="131"/>
  <c r="AM11" i="131" s="1"/>
  <c r="AL16" i="131"/>
  <c r="T41" i="131"/>
  <c r="U39" i="131" s="1"/>
  <c r="U35" i="131"/>
  <c r="V32" i="131" s="1"/>
  <c r="W28" i="131"/>
  <c r="X25" i="131" s="1"/>
  <c r="M21" i="131"/>
  <c r="M22" i="131" s="1"/>
  <c r="T36" i="130"/>
  <c r="T41" i="130"/>
  <c r="U39" i="130" s="1"/>
  <c r="AL15" i="130"/>
  <c r="AM11" i="130" s="1"/>
  <c r="U35" i="130"/>
  <c r="V32" i="130" s="1"/>
  <c r="AK16" i="130"/>
  <c r="M21" i="130"/>
  <c r="M22" i="130" s="1"/>
  <c r="S42" i="130"/>
  <c r="T29" i="129"/>
  <c r="M21" i="129"/>
  <c r="M22" i="129" s="1"/>
  <c r="U28" i="129"/>
  <c r="V25" i="129" s="1"/>
  <c r="AM15" i="129"/>
  <c r="AN11" i="129" s="1"/>
  <c r="U35" i="129"/>
  <c r="V32" i="129" s="1"/>
  <c r="T41" i="129"/>
  <c r="U39" i="129" s="1"/>
  <c r="S42" i="128"/>
  <c r="T36" i="128"/>
  <c r="AM15" i="128"/>
  <c r="AN11" i="128" s="1"/>
  <c r="T28" i="128"/>
  <c r="U25" i="128" s="1"/>
  <c r="T41" i="128"/>
  <c r="U39" i="128" s="1"/>
  <c r="U35" i="128"/>
  <c r="V32" i="128" s="1"/>
  <c r="S29" i="128"/>
  <c r="M21" i="128"/>
  <c r="T36" i="126"/>
  <c r="M21" i="126"/>
  <c r="M22" i="126" s="1"/>
  <c r="U35" i="126"/>
  <c r="V32" i="126" s="1"/>
  <c r="AL16" i="126"/>
  <c r="AL15" i="126"/>
  <c r="AM11" i="126" s="1"/>
  <c r="T41" i="126"/>
  <c r="U39" i="126" s="1"/>
  <c r="T28" i="126"/>
  <c r="U25" i="126" s="1"/>
  <c r="S42" i="125"/>
  <c r="U35" i="125"/>
  <c r="V32" i="125" s="1"/>
  <c r="AM15" i="125"/>
  <c r="AN11" i="125" s="1"/>
  <c r="M21" i="125"/>
  <c r="M22" i="125" s="1"/>
  <c r="T41" i="125"/>
  <c r="U39" i="125" s="1"/>
  <c r="T36" i="125"/>
  <c r="AL16" i="125"/>
  <c r="N21" i="123"/>
  <c r="N22" i="123" s="1"/>
  <c r="T28" i="123"/>
  <c r="U25" i="123" s="1"/>
  <c r="S29" i="123"/>
  <c r="AK15" i="123"/>
  <c r="AL11" i="123" s="1"/>
  <c r="T29" i="122"/>
  <c r="AL15" i="122"/>
  <c r="AM11" i="122" s="1"/>
  <c r="AL16" i="122"/>
  <c r="AK16" i="122"/>
  <c r="U28" i="122"/>
  <c r="V25" i="122" s="1"/>
  <c r="N21" i="122"/>
  <c r="N22" i="122" s="1"/>
  <c r="T36" i="120"/>
  <c r="U35" i="120"/>
  <c r="V32" i="120" s="1"/>
  <c r="N55" i="120"/>
  <c r="O19" i="120"/>
  <c r="AM15" i="120"/>
  <c r="AN11" i="120" s="1"/>
  <c r="N22" i="120"/>
  <c r="X21" i="119"/>
  <c r="Y19" i="119" s="1"/>
  <c r="X22" i="119"/>
  <c r="U35" i="119"/>
  <c r="V32" i="119" s="1"/>
  <c r="T36" i="119"/>
  <c r="AL15" i="119"/>
  <c r="AM11" i="119" s="1"/>
  <c r="AL16" i="119"/>
  <c r="T41" i="119"/>
  <c r="U39" i="119" s="1"/>
  <c r="W28" i="119"/>
  <c r="X25" i="119" s="1"/>
  <c r="W22" i="119"/>
  <c r="S42" i="119"/>
  <c r="S42" i="117"/>
  <c r="T36" i="116"/>
  <c r="T41" i="117"/>
  <c r="U39" i="117" s="1"/>
  <c r="U35" i="117"/>
  <c r="V32" i="117" s="1"/>
  <c r="T36" i="117"/>
  <c r="AM15" i="117"/>
  <c r="AN11" i="117" s="1"/>
  <c r="S42" i="116"/>
  <c r="T41" i="116"/>
  <c r="U39" i="116" s="1"/>
  <c r="W21" i="116"/>
  <c r="X19" i="116" s="1"/>
  <c r="AM15" i="116"/>
  <c r="AN11" i="116" s="1"/>
  <c r="U35" i="116"/>
  <c r="V32" i="116" s="1"/>
  <c r="AL16" i="116"/>
  <c r="W28" i="116"/>
  <c r="X25" i="116" s="1"/>
  <c r="W29" i="116"/>
  <c r="AQ21" i="161" l="1"/>
  <c r="AQ22" i="161" s="1"/>
  <c r="U42" i="156"/>
  <c r="V36" i="157"/>
  <c r="T42" i="157"/>
  <c r="R29" i="120"/>
  <c r="U29" i="155"/>
  <c r="V36" i="155"/>
  <c r="V29" i="156"/>
  <c r="W36" i="156"/>
  <c r="Q42" i="120"/>
  <c r="W36" i="158"/>
  <c r="U42" i="158"/>
  <c r="U55" i="158"/>
  <c r="V19" i="158"/>
  <c r="V21" i="158" s="1"/>
  <c r="U29" i="157"/>
  <c r="U22" i="157"/>
  <c r="V19" i="157"/>
  <c r="V21" i="157" s="1"/>
  <c r="U55" i="157"/>
  <c r="X35" i="156"/>
  <c r="Y32" i="156" s="1"/>
  <c r="U29" i="158"/>
  <c r="T42" i="155"/>
  <c r="AI16" i="158"/>
  <c r="V28" i="155"/>
  <c r="W25" i="155" s="1"/>
  <c r="W35" i="157"/>
  <c r="X32" i="157" s="1"/>
  <c r="W35" i="155"/>
  <c r="X32" i="155" s="1"/>
  <c r="V41" i="156"/>
  <c r="W39" i="156" s="1"/>
  <c r="W28" i="156"/>
  <c r="X25" i="156" s="1"/>
  <c r="U41" i="157"/>
  <c r="V39" i="157" s="1"/>
  <c r="X35" i="158"/>
  <c r="Y32" i="158" s="1"/>
  <c r="V41" i="158"/>
  <c r="W39" i="158" s="1"/>
  <c r="X22" i="155"/>
  <c r="X55" i="155"/>
  <c r="Y19" i="155"/>
  <c r="Y21" i="155" s="1"/>
  <c r="V28" i="157"/>
  <c r="W25" i="157" s="1"/>
  <c r="U21" i="156"/>
  <c r="U22" i="156" s="1"/>
  <c r="V28" i="158"/>
  <c r="W25" i="158" s="1"/>
  <c r="U41" i="155"/>
  <c r="V39" i="155" s="1"/>
  <c r="AJ15" i="158"/>
  <c r="AK11" i="158" s="1"/>
  <c r="S28" i="120"/>
  <c r="T25" i="120" s="1"/>
  <c r="M21" i="117"/>
  <c r="M22" i="117" s="1"/>
  <c r="R41" i="120"/>
  <c r="S39" i="120" s="1"/>
  <c r="U29" i="125"/>
  <c r="V28" i="125"/>
  <c r="W25" i="125" s="1"/>
  <c r="S29" i="142"/>
  <c r="U29" i="129"/>
  <c r="T28" i="134"/>
  <c r="U25" i="134" s="1"/>
  <c r="T28" i="139"/>
  <c r="U25" i="139" s="1"/>
  <c r="S28" i="130"/>
  <c r="T25" i="130" s="1"/>
  <c r="S28" i="117"/>
  <c r="T25" i="117" s="1"/>
  <c r="W28" i="133"/>
  <c r="X25" i="133" s="1"/>
  <c r="S29" i="134"/>
  <c r="T29" i="150"/>
  <c r="S29" i="139"/>
  <c r="R29" i="130"/>
  <c r="R29" i="117"/>
  <c r="T28" i="142"/>
  <c r="U25" i="142" s="1"/>
  <c r="V29" i="133"/>
  <c r="T42" i="150"/>
  <c r="T42" i="130"/>
  <c r="T42" i="131"/>
  <c r="T42" i="129"/>
  <c r="U36" i="140"/>
  <c r="U36" i="143"/>
  <c r="U36" i="130"/>
  <c r="U36" i="136"/>
  <c r="V35" i="150"/>
  <c r="W32" i="150" s="1"/>
  <c r="U28" i="150"/>
  <c r="V25" i="150" s="1"/>
  <c r="U36" i="150"/>
  <c r="AN15" i="150"/>
  <c r="AO11" i="150" s="1"/>
  <c r="N21" i="150"/>
  <c r="U41" i="150"/>
  <c r="V39" i="150" s="1"/>
  <c r="T42" i="146"/>
  <c r="U41" i="146"/>
  <c r="V39" i="146" s="1"/>
  <c r="AM15" i="146"/>
  <c r="AN11" i="146" s="1"/>
  <c r="V35" i="146"/>
  <c r="W32" i="146" s="1"/>
  <c r="X28" i="146"/>
  <c r="Y25" i="146" s="1"/>
  <c r="U36" i="146"/>
  <c r="W29" i="146"/>
  <c r="M55" i="146"/>
  <c r="N19" i="146"/>
  <c r="X29" i="145"/>
  <c r="M55" i="145"/>
  <c r="N19" i="145"/>
  <c r="V35" i="145"/>
  <c r="W32" i="145" s="1"/>
  <c r="Y28" i="145"/>
  <c r="Z25" i="145" s="1"/>
  <c r="U41" i="145"/>
  <c r="V39" i="145" s="1"/>
  <c r="U36" i="145"/>
  <c r="T42" i="145"/>
  <c r="AL15" i="145"/>
  <c r="AM11" i="145" s="1"/>
  <c r="AL16" i="145"/>
  <c r="U29" i="143"/>
  <c r="V28" i="143"/>
  <c r="W25" i="143" s="1"/>
  <c r="V35" i="143"/>
  <c r="W32" i="143" s="1"/>
  <c r="M55" i="143"/>
  <c r="N19" i="143"/>
  <c r="U41" i="143"/>
  <c r="V39" i="143" s="1"/>
  <c r="T42" i="143"/>
  <c r="AM15" i="143"/>
  <c r="AN11" i="143" s="1"/>
  <c r="AM16" i="143"/>
  <c r="T42" i="142"/>
  <c r="AN15" i="142"/>
  <c r="AO11" i="142" s="1"/>
  <c r="U41" i="142"/>
  <c r="V39" i="142" s="1"/>
  <c r="V35" i="142"/>
  <c r="W32" i="142" s="1"/>
  <c r="M55" i="142"/>
  <c r="N19" i="142"/>
  <c r="U36" i="142"/>
  <c r="U29" i="140"/>
  <c r="T42" i="140"/>
  <c r="V28" i="140"/>
  <c r="W25" i="140" s="1"/>
  <c r="U41" i="140"/>
  <c r="V39" i="140" s="1"/>
  <c r="V35" i="140"/>
  <c r="W32" i="140" s="1"/>
  <c r="M55" i="140"/>
  <c r="N19" i="140"/>
  <c r="AM15" i="140"/>
  <c r="AN11" i="140" s="1"/>
  <c r="AM16" i="140"/>
  <c r="U36" i="139"/>
  <c r="T42" i="139"/>
  <c r="M55" i="139"/>
  <c r="N19" i="139"/>
  <c r="V35" i="139"/>
  <c r="W32" i="139" s="1"/>
  <c r="M22" i="139"/>
  <c r="U41" i="139"/>
  <c r="V39" i="139" s="1"/>
  <c r="AL15" i="139"/>
  <c r="AM11" i="139" s="1"/>
  <c r="T29" i="137"/>
  <c r="T42" i="137"/>
  <c r="AL15" i="137"/>
  <c r="AM11" i="137" s="1"/>
  <c r="AK16" i="137"/>
  <c r="V35" i="137"/>
  <c r="W32" i="137" s="1"/>
  <c r="U41" i="137"/>
  <c r="V39" i="137" s="1"/>
  <c r="U36" i="137"/>
  <c r="U28" i="137"/>
  <c r="V25" i="137" s="1"/>
  <c r="M55" i="137"/>
  <c r="N19" i="137"/>
  <c r="M55" i="136"/>
  <c r="N19" i="136"/>
  <c r="X28" i="136"/>
  <c r="Y25" i="136" s="1"/>
  <c r="U41" i="136"/>
  <c r="V39" i="136" s="1"/>
  <c r="V35" i="136"/>
  <c r="W32" i="136" s="1"/>
  <c r="W29" i="136"/>
  <c r="T42" i="136"/>
  <c r="AN15" i="136"/>
  <c r="AO11" i="136" s="1"/>
  <c r="M22" i="136"/>
  <c r="V35" i="134"/>
  <c r="W32" i="134" s="1"/>
  <c r="M55" i="134"/>
  <c r="N19" i="134"/>
  <c r="U41" i="134"/>
  <c r="V39" i="134" s="1"/>
  <c r="U36" i="134"/>
  <c r="T42" i="134"/>
  <c r="AM15" i="134"/>
  <c r="AN11" i="134" s="1"/>
  <c r="U36" i="133"/>
  <c r="U41" i="133"/>
  <c r="V39" i="133" s="1"/>
  <c r="N19" i="133"/>
  <c r="M55" i="133"/>
  <c r="T42" i="133"/>
  <c r="M22" i="133"/>
  <c r="AL15" i="133"/>
  <c r="AM11" i="133" s="1"/>
  <c r="V35" i="133"/>
  <c r="W32" i="133" s="1"/>
  <c r="W29" i="131"/>
  <c r="M55" i="131"/>
  <c r="N19" i="131"/>
  <c r="U41" i="131"/>
  <c r="V39" i="131" s="1"/>
  <c r="V35" i="131"/>
  <c r="W32" i="131" s="1"/>
  <c r="X28" i="131"/>
  <c r="Y25" i="131" s="1"/>
  <c r="U36" i="131"/>
  <c r="AM15" i="131"/>
  <c r="AN11" i="131" s="1"/>
  <c r="AM16" i="131"/>
  <c r="AM15" i="130"/>
  <c r="AN11" i="130" s="1"/>
  <c r="AM16" i="130"/>
  <c r="AL16" i="130"/>
  <c r="M55" i="130"/>
  <c r="N19" i="130"/>
  <c r="V35" i="130"/>
  <c r="W32" i="130" s="1"/>
  <c r="U41" i="130"/>
  <c r="V39" i="130" s="1"/>
  <c r="V35" i="129"/>
  <c r="W32" i="129" s="1"/>
  <c r="U41" i="129"/>
  <c r="V39" i="129" s="1"/>
  <c r="U36" i="129"/>
  <c r="V28" i="129"/>
  <c r="W25" i="129" s="1"/>
  <c r="AN15" i="129"/>
  <c r="AO11" i="129" s="1"/>
  <c r="AM16" i="129"/>
  <c r="M55" i="129"/>
  <c r="N19" i="129"/>
  <c r="T42" i="128"/>
  <c r="U28" i="128"/>
  <c r="V25" i="128" s="1"/>
  <c r="U36" i="128"/>
  <c r="T29" i="128"/>
  <c r="M55" i="128"/>
  <c r="N19" i="128"/>
  <c r="AN15" i="128"/>
  <c r="AO11" i="128" s="1"/>
  <c r="AN16" i="128"/>
  <c r="V35" i="128"/>
  <c r="W32" i="128" s="1"/>
  <c r="M22" i="128"/>
  <c r="U41" i="128"/>
  <c r="V39" i="128" s="1"/>
  <c r="AM16" i="128"/>
  <c r="U28" i="126"/>
  <c r="V25" i="126" s="1"/>
  <c r="U41" i="126"/>
  <c r="V39" i="126" s="1"/>
  <c r="M55" i="126"/>
  <c r="N19" i="126"/>
  <c r="T42" i="126"/>
  <c r="V35" i="126"/>
  <c r="W32" i="126" s="1"/>
  <c r="T29" i="126"/>
  <c r="AM15" i="126"/>
  <c r="AN11" i="126" s="1"/>
  <c r="AM16" i="126"/>
  <c r="U36" i="126"/>
  <c r="T42" i="125"/>
  <c r="AN15" i="125"/>
  <c r="AO11" i="125" s="1"/>
  <c r="AM16" i="125"/>
  <c r="V35" i="125"/>
  <c r="W32" i="125" s="1"/>
  <c r="U41" i="125"/>
  <c r="V39" i="125" s="1"/>
  <c r="M55" i="125"/>
  <c r="N19" i="125"/>
  <c r="U36" i="125"/>
  <c r="AL15" i="123"/>
  <c r="AM11" i="123" s="1"/>
  <c r="U28" i="123"/>
  <c r="V25" i="123" s="1"/>
  <c r="T29" i="123"/>
  <c r="AK16" i="123"/>
  <c r="N55" i="123"/>
  <c r="O19" i="123"/>
  <c r="U29" i="122"/>
  <c r="N55" i="122"/>
  <c r="O19" i="122"/>
  <c r="V28" i="122"/>
  <c r="W25" i="122" s="1"/>
  <c r="AM16" i="122"/>
  <c r="AM15" i="122"/>
  <c r="AN11" i="122" s="1"/>
  <c r="AN15" i="120"/>
  <c r="AO11" i="120" s="1"/>
  <c r="AN16" i="120"/>
  <c r="V35" i="120"/>
  <c r="W32" i="120" s="1"/>
  <c r="AM16" i="120"/>
  <c r="O21" i="120"/>
  <c r="O22" i="120" s="1"/>
  <c r="U36" i="120"/>
  <c r="U36" i="119"/>
  <c r="X28" i="119"/>
  <c r="Y25" i="119" s="1"/>
  <c r="T42" i="119"/>
  <c r="W29" i="119"/>
  <c r="V35" i="119"/>
  <c r="W32" i="119" s="1"/>
  <c r="Y21" i="119"/>
  <c r="Z19" i="119" s="1"/>
  <c r="U41" i="119"/>
  <c r="V39" i="119" s="1"/>
  <c r="AM15" i="119"/>
  <c r="AN11" i="119" s="1"/>
  <c r="AM16" i="119"/>
  <c r="T42" i="116"/>
  <c r="T42" i="117"/>
  <c r="V35" i="117"/>
  <c r="W32" i="117" s="1"/>
  <c r="AM16" i="117"/>
  <c r="U41" i="117"/>
  <c r="V39" i="117" s="1"/>
  <c r="AN16" i="117"/>
  <c r="AN15" i="117"/>
  <c r="AO11" i="117" s="1"/>
  <c r="U36" i="117"/>
  <c r="U36" i="116"/>
  <c r="W22" i="116"/>
  <c r="V35" i="116"/>
  <c r="W32" i="116" s="1"/>
  <c r="U41" i="116"/>
  <c r="V39" i="116" s="1"/>
  <c r="X28" i="116"/>
  <c r="Y25" i="116" s="1"/>
  <c r="X29" i="116"/>
  <c r="AM16" i="116"/>
  <c r="AN15" i="116"/>
  <c r="AO11" i="116" s="1"/>
  <c r="X21" i="116"/>
  <c r="Y19" i="116" s="1"/>
  <c r="X22" i="116"/>
  <c r="AQ55" i="161" l="1"/>
  <c r="AR19" i="161"/>
  <c r="V29" i="157"/>
  <c r="W29" i="156"/>
  <c r="V29" i="155"/>
  <c r="V42" i="156"/>
  <c r="W36" i="155"/>
  <c r="W36" i="157"/>
  <c r="V42" i="158"/>
  <c r="X36" i="158"/>
  <c r="U42" i="157"/>
  <c r="R42" i="120"/>
  <c r="S29" i="120"/>
  <c r="AJ16" i="158"/>
  <c r="U42" i="155"/>
  <c r="V29" i="158"/>
  <c r="W28" i="157"/>
  <c r="X25" i="157" s="1"/>
  <c r="W41" i="158"/>
  <c r="X39" i="158" s="1"/>
  <c r="Y35" i="158"/>
  <c r="Z32" i="158" s="1"/>
  <c r="V41" i="157"/>
  <c r="W39" i="157" s="1"/>
  <c r="X28" i="156"/>
  <c r="Y25" i="156" s="1"/>
  <c r="W41" i="156"/>
  <c r="X39" i="156" s="1"/>
  <c r="X35" i="155"/>
  <c r="Y32" i="155" s="1"/>
  <c r="X35" i="157"/>
  <c r="Y32" i="157" s="1"/>
  <c r="W28" i="155"/>
  <c r="X25" i="155" s="1"/>
  <c r="X36" i="156"/>
  <c r="V22" i="158"/>
  <c r="V55" i="158"/>
  <c r="W19" i="158"/>
  <c r="W21" i="158" s="1"/>
  <c r="AK15" i="158"/>
  <c r="AL11" i="158" s="1"/>
  <c r="V41" i="155"/>
  <c r="W39" i="155" s="1"/>
  <c r="W28" i="158"/>
  <c r="X25" i="158" s="1"/>
  <c r="V19" i="156"/>
  <c r="V21" i="156" s="1"/>
  <c r="U55" i="156"/>
  <c r="Y22" i="155"/>
  <c r="Y55" i="155"/>
  <c r="Z19" i="155"/>
  <c r="Z21" i="155" s="1"/>
  <c r="Y35" i="156"/>
  <c r="Z32" i="156" s="1"/>
  <c r="V22" i="157"/>
  <c r="W19" i="157"/>
  <c r="V55" i="157"/>
  <c r="N19" i="117"/>
  <c r="M55" i="117"/>
  <c r="S41" i="120"/>
  <c r="T39" i="120" s="1"/>
  <c r="T28" i="120"/>
  <c r="U25" i="120" s="1"/>
  <c r="V29" i="125"/>
  <c r="W28" i="125"/>
  <c r="X25" i="125" s="1"/>
  <c r="U29" i="137"/>
  <c r="T29" i="134"/>
  <c r="W29" i="133"/>
  <c r="U29" i="150"/>
  <c r="S29" i="117"/>
  <c r="X29" i="136"/>
  <c r="T29" i="142"/>
  <c r="T28" i="130"/>
  <c r="U25" i="130" s="1"/>
  <c r="U28" i="139"/>
  <c r="V25" i="139" s="1"/>
  <c r="U28" i="142"/>
  <c r="V25" i="142" s="1"/>
  <c r="U29" i="123"/>
  <c r="X28" i="133"/>
  <c r="Y25" i="133" s="1"/>
  <c r="T28" i="117"/>
  <c r="U25" i="117" s="1"/>
  <c r="S29" i="130"/>
  <c r="T29" i="139"/>
  <c r="U28" i="134"/>
  <c r="V25" i="134" s="1"/>
  <c r="U42" i="131"/>
  <c r="U42" i="126"/>
  <c r="U42" i="130"/>
  <c r="U42" i="133"/>
  <c r="U42" i="150"/>
  <c r="V36" i="136"/>
  <c r="V36" i="150"/>
  <c r="AO15" i="150"/>
  <c r="AP11" i="150" s="1"/>
  <c r="AO16" i="150"/>
  <c r="N55" i="150"/>
  <c r="O19" i="150"/>
  <c r="W35" i="150"/>
  <c r="X32" i="150" s="1"/>
  <c r="N22" i="150"/>
  <c r="V41" i="150"/>
  <c r="W39" i="150" s="1"/>
  <c r="AN16" i="150"/>
  <c r="V28" i="150"/>
  <c r="W25" i="150" s="1"/>
  <c r="X29" i="146"/>
  <c r="AN15" i="146"/>
  <c r="AO11" i="146" s="1"/>
  <c r="W35" i="146"/>
  <c r="X32" i="146" s="1"/>
  <c r="AM16" i="146"/>
  <c r="Y28" i="146"/>
  <c r="Z25" i="146" s="1"/>
  <c r="N21" i="146"/>
  <c r="N22" i="146" s="1"/>
  <c r="V36" i="146"/>
  <c r="U42" i="146"/>
  <c r="V41" i="146"/>
  <c r="W39" i="146" s="1"/>
  <c r="V36" i="145"/>
  <c r="V41" i="145"/>
  <c r="W39" i="145" s="1"/>
  <c r="AM16" i="145"/>
  <c r="AM15" i="145"/>
  <c r="AN11" i="145" s="1"/>
  <c r="U42" i="145"/>
  <c r="W35" i="145"/>
  <c r="X32" i="145" s="1"/>
  <c r="Y29" i="145"/>
  <c r="N21" i="145"/>
  <c r="N22" i="145" s="1"/>
  <c r="Z28" i="145"/>
  <c r="AA25" i="145" s="1"/>
  <c r="V36" i="143"/>
  <c r="V41" i="143"/>
  <c r="W39" i="143" s="1"/>
  <c r="W35" i="143"/>
  <c r="X32" i="143" s="1"/>
  <c r="AN15" i="143"/>
  <c r="AO11" i="143" s="1"/>
  <c r="AN16" i="143"/>
  <c r="N21" i="143"/>
  <c r="N22" i="143" s="1"/>
  <c r="W28" i="143"/>
  <c r="X25" i="143" s="1"/>
  <c r="U42" i="143"/>
  <c r="V29" i="143"/>
  <c r="V36" i="142"/>
  <c r="V41" i="142"/>
  <c r="W39" i="142" s="1"/>
  <c r="N21" i="142"/>
  <c r="N22" i="142" s="1"/>
  <c r="U42" i="142"/>
  <c r="W35" i="142"/>
  <c r="X32" i="142" s="1"/>
  <c r="AO15" i="142"/>
  <c r="AP11" i="142" s="1"/>
  <c r="AN16" i="142"/>
  <c r="V36" i="140"/>
  <c r="W28" i="140"/>
  <c r="X25" i="140" s="1"/>
  <c r="N21" i="140"/>
  <c r="N22" i="140" s="1"/>
  <c r="V41" i="140"/>
  <c r="W39" i="140" s="1"/>
  <c r="U42" i="140"/>
  <c r="AN15" i="140"/>
  <c r="AO11" i="140" s="1"/>
  <c r="W35" i="140"/>
  <c r="X32" i="140" s="1"/>
  <c r="V29" i="140"/>
  <c r="U42" i="139"/>
  <c r="V41" i="139"/>
  <c r="W39" i="139" s="1"/>
  <c r="W35" i="139"/>
  <c r="X32" i="139" s="1"/>
  <c r="AM15" i="139"/>
  <c r="AN11" i="139" s="1"/>
  <c r="V36" i="139"/>
  <c r="N21" i="139"/>
  <c r="N22" i="139" s="1"/>
  <c r="AL16" i="139"/>
  <c r="V36" i="137"/>
  <c r="N21" i="137"/>
  <c r="V41" i="137"/>
  <c r="W39" i="137" s="1"/>
  <c r="AM16" i="137"/>
  <c r="AM15" i="137"/>
  <c r="AN11" i="137" s="1"/>
  <c r="V28" i="137"/>
  <c r="W25" i="137" s="1"/>
  <c r="U42" i="137"/>
  <c r="W35" i="137"/>
  <c r="X32" i="137" s="1"/>
  <c r="AL16" i="137"/>
  <c r="U42" i="136"/>
  <c r="V41" i="136"/>
  <c r="W39" i="136" s="1"/>
  <c r="AO15" i="136"/>
  <c r="AP11" i="136" s="1"/>
  <c r="N21" i="136"/>
  <c r="N22" i="136" s="1"/>
  <c r="AN16" i="136"/>
  <c r="W35" i="136"/>
  <c r="X32" i="136" s="1"/>
  <c r="Y28" i="136"/>
  <c r="Z25" i="136" s="1"/>
  <c r="U42" i="134"/>
  <c r="AN15" i="134"/>
  <c r="AO11" i="134" s="1"/>
  <c r="AM16" i="134"/>
  <c r="N21" i="134"/>
  <c r="W35" i="134"/>
  <c r="X32" i="134" s="1"/>
  <c r="V41" i="134"/>
  <c r="W39" i="134" s="1"/>
  <c r="V36" i="134"/>
  <c r="AL16" i="133"/>
  <c r="AM15" i="133"/>
  <c r="AN11" i="133" s="1"/>
  <c r="AM16" i="133"/>
  <c r="W35" i="133"/>
  <c r="X32" i="133" s="1"/>
  <c r="V36" i="133"/>
  <c r="N21" i="133"/>
  <c r="V41" i="133"/>
  <c r="W39" i="133" s="1"/>
  <c r="W35" i="131"/>
  <c r="X32" i="131" s="1"/>
  <c r="Y28" i="131"/>
  <c r="Z25" i="131" s="1"/>
  <c r="N21" i="131"/>
  <c r="N22" i="131" s="1"/>
  <c r="X29" i="131"/>
  <c r="V41" i="131"/>
  <c r="W39" i="131" s="1"/>
  <c r="AN16" i="131"/>
  <c r="AN15" i="131"/>
  <c r="AO11" i="131" s="1"/>
  <c r="V36" i="131"/>
  <c r="V36" i="130"/>
  <c r="V41" i="130"/>
  <c r="W39" i="130" s="1"/>
  <c r="AN15" i="130"/>
  <c r="AO11" i="130" s="1"/>
  <c r="AN16" i="130"/>
  <c r="W35" i="130"/>
  <c r="X32" i="130" s="1"/>
  <c r="N21" i="130"/>
  <c r="N22" i="130" s="1"/>
  <c r="AO16" i="129"/>
  <c r="AO15" i="129"/>
  <c r="AP11" i="129" s="1"/>
  <c r="V41" i="129"/>
  <c r="W39" i="129" s="1"/>
  <c r="N21" i="129"/>
  <c r="N22" i="129" s="1"/>
  <c r="W28" i="129"/>
  <c r="X25" i="129" s="1"/>
  <c r="U42" i="129"/>
  <c r="V29" i="129"/>
  <c r="W35" i="129"/>
  <c r="X32" i="129" s="1"/>
  <c r="AN16" i="129"/>
  <c r="V36" i="129"/>
  <c r="V36" i="128"/>
  <c r="U42" i="128"/>
  <c r="V41" i="128"/>
  <c r="W39" i="128" s="1"/>
  <c r="N21" i="128"/>
  <c r="N22" i="128" s="1"/>
  <c r="AO15" i="128"/>
  <c r="AP11" i="128" s="1"/>
  <c r="AO16" i="128"/>
  <c r="V28" i="128"/>
  <c r="W25" i="128" s="1"/>
  <c r="W35" i="128"/>
  <c r="X32" i="128" s="1"/>
  <c r="U29" i="128"/>
  <c r="AN15" i="126"/>
  <c r="AO11" i="126" s="1"/>
  <c r="AN16" i="126"/>
  <c r="V41" i="126"/>
  <c r="W39" i="126" s="1"/>
  <c r="V36" i="126"/>
  <c r="V28" i="126"/>
  <c r="W25" i="126" s="1"/>
  <c r="W35" i="126"/>
  <c r="X32" i="126" s="1"/>
  <c r="N21" i="126"/>
  <c r="N22" i="126" s="1"/>
  <c r="U29" i="126"/>
  <c r="U42" i="125"/>
  <c r="N21" i="125"/>
  <c r="N22" i="125" s="1"/>
  <c r="W35" i="125"/>
  <c r="X32" i="125" s="1"/>
  <c r="V36" i="125"/>
  <c r="AO15" i="125"/>
  <c r="AP11" i="125" s="1"/>
  <c r="V41" i="125"/>
  <c r="W39" i="125" s="1"/>
  <c r="AN16" i="125"/>
  <c r="O21" i="123"/>
  <c r="V28" i="123"/>
  <c r="W25" i="123" s="1"/>
  <c r="AM16" i="123"/>
  <c r="AM15" i="123"/>
  <c r="AN11" i="123" s="1"/>
  <c r="AL16" i="123"/>
  <c r="V29" i="122"/>
  <c r="W28" i="122"/>
  <c r="X25" i="122" s="1"/>
  <c r="O21" i="122"/>
  <c r="O22" i="122" s="1"/>
  <c r="AN15" i="122"/>
  <c r="AO11" i="122" s="1"/>
  <c r="V36" i="120"/>
  <c r="O55" i="120"/>
  <c r="P19" i="120"/>
  <c r="W35" i="120"/>
  <c r="X32" i="120" s="1"/>
  <c r="AO15" i="120"/>
  <c r="AP11" i="120" s="1"/>
  <c r="U42" i="119"/>
  <c r="V36" i="119"/>
  <c r="V41" i="119"/>
  <c r="W39" i="119" s="1"/>
  <c r="AN16" i="119"/>
  <c r="AN15" i="119"/>
  <c r="AO11" i="119" s="1"/>
  <c r="Z21" i="119"/>
  <c r="AA19" i="119" s="1"/>
  <c r="Z22" i="119"/>
  <c r="X29" i="119"/>
  <c r="W35" i="119"/>
  <c r="X32" i="119" s="1"/>
  <c r="Y28" i="119"/>
  <c r="Z25" i="119" s="1"/>
  <c r="Y22" i="119"/>
  <c r="U42" i="117"/>
  <c r="V41" i="117"/>
  <c r="W39" i="117" s="1"/>
  <c r="W35" i="117"/>
  <c r="X32" i="117" s="1"/>
  <c r="AO15" i="117"/>
  <c r="AP11" i="117" s="1"/>
  <c r="V36" i="117"/>
  <c r="V36" i="116"/>
  <c r="U42" i="116"/>
  <c r="Y21" i="116"/>
  <c r="Z19" i="116" s="1"/>
  <c r="AN16" i="116"/>
  <c r="AO15" i="116"/>
  <c r="AP11" i="116" s="1"/>
  <c r="AO16" i="116"/>
  <c r="Y28" i="116"/>
  <c r="Z25" i="116" s="1"/>
  <c r="V41" i="116"/>
  <c r="W39" i="116" s="1"/>
  <c r="W35" i="116"/>
  <c r="X32" i="116" s="1"/>
  <c r="X29" i="156" l="1"/>
  <c r="AR21" i="161"/>
  <c r="AR22" i="161" s="1"/>
  <c r="W29" i="155"/>
  <c r="X36" i="157"/>
  <c r="X36" i="155"/>
  <c r="W42" i="156"/>
  <c r="V42" i="157"/>
  <c r="Y36" i="158"/>
  <c r="W42" i="158"/>
  <c r="W21" i="157"/>
  <c r="W22" i="157" s="1"/>
  <c r="Y36" i="156"/>
  <c r="W29" i="158"/>
  <c r="V42" i="155"/>
  <c r="AK16" i="158"/>
  <c r="W22" i="158"/>
  <c r="W55" i="158"/>
  <c r="X19" i="158"/>
  <c r="X28" i="155"/>
  <c r="Y25" i="155" s="1"/>
  <c r="Y35" i="157"/>
  <c r="Z32" i="157" s="1"/>
  <c r="Y35" i="155"/>
  <c r="Z32" i="155" s="1"/>
  <c r="X41" i="156"/>
  <c r="Y39" i="156" s="1"/>
  <c r="Y28" i="156"/>
  <c r="Z25" i="156" s="1"/>
  <c r="W41" i="157"/>
  <c r="X39" i="157" s="1"/>
  <c r="Z35" i="158"/>
  <c r="AA32" i="158" s="1"/>
  <c r="X41" i="158"/>
  <c r="Y39" i="158" s="1"/>
  <c r="W29" i="157"/>
  <c r="Z35" i="156"/>
  <c r="AA32" i="156" s="1"/>
  <c r="Z22" i="155"/>
  <c r="Z55" i="155"/>
  <c r="AA19" i="155"/>
  <c r="AA21" i="155" s="1"/>
  <c r="V22" i="156"/>
  <c r="W19" i="156"/>
  <c r="W21" i="156" s="1"/>
  <c r="V55" i="156"/>
  <c r="X28" i="158"/>
  <c r="Y25" i="158" s="1"/>
  <c r="W41" i="155"/>
  <c r="X39" i="155" s="1"/>
  <c r="AL15" i="158"/>
  <c r="AM11" i="158" s="1"/>
  <c r="X28" i="157"/>
  <c r="Y25" i="157" s="1"/>
  <c r="T29" i="120"/>
  <c r="S42" i="120"/>
  <c r="T41" i="120"/>
  <c r="U39" i="120" s="1"/>
  <c r="U28" i="120"/>
  <c r="V25" i="120" s="1"/>
  <c r="N21" i="117"/>
  <c r="N22" i="117" s="1"/>
  <c r="W29" i="125"/>
  <c r="X29" i="133"/>
  <c r="X28" i="125"/>
  <c r="Y25" i="125" s="1"/>
  <c r="T29" i="130"/>
  <c r="W29" i="129"/>
  <c r="U29" i="134"/>
  <c r="U29" i="139"/>
  <c r="W29" i="140"/>
  <c r="U28" i="117"/>
  <c r="V25" i="117" s="1"/>
  <c r="U29" i="142"/>
  <c r="U28" i="130"/>
  <c r="V25" i="130" s="1"/>
  <c r="V28" i="142"/>
  <c r="W25" i="142" s="1"/>
  <c r="Y28" i="133"/>
  <c r="Z25" i="133" s="1"/>
  <c r="V28" i="134"/>
  <c r="W25" i="134" s="1"/>
  <c r="T29" i="117"/>
  <c r="V28" i="139"/>
  <c r="W25" i="139" s="1"/>
  <c r="V42" i="150"/>
  <c r="V42" i="119"/>
  <c r="V42" i="136"/>
  <c r="V42" i="143"/>
  <c r="W36" i="136"/>
  <c r="W36" i="128"/>
  <c r="W36" i="150"/>
  <c r="O21" i="150"/>
  <c r="O22" i="150" s="1"/>
  <c r="W28" i="150"/>
  <c r="X25" i="150" s="1"/>
  <c r="W41" i="150"/>
  <c r="X39" i="150" s="1"/>
  <c r="V29" i="150"/>
  <c r="X35" i="150"/>
  <c r="Y32" i="150" s="1"/>
  <c r="AP15" i="150"/>
  <c r="AQ11" i="150" s="1"/>
  <c r="AP16" i="150"/>
  <c r="V42" i="146"/>
  <c r="Z28" i="146"/>
  <c r="AA25" i="146" s="1"/>
  <c r="W41" i="146"/>
  <c r="X39" i="146" s="1"/>
  <c r="N55" i="146"/>
  <c r="O19" i="146"/>
  <c r="X35" i="146"/>
  <c r="Y32" i="146" s="1"/>
  <c r="AO16" i="146"/>
  <c r="AO15" i="146"/>
  <c r="AP11" i="146" s="1"/>
  <c r="Y29" i="146"/>
  <c r="W36" i="146"/>
  <c r="AN16" i="146"/>
  <c r="Z29" i="145"/>
  <c r="AN15" i="145"/>
  <c r="AO11" i="145" s="1"/>
  <c r="AN16" i="145"/>
  <c r="X35" i="145"/>
  <c r="Y32" i="145" s="1"/>
  <c r="W36" i="145"/>
  <c r="W41" i="145"/>
  <c r="X39" i="145" s="1"/>
  <c r="AA28" i="145"/>
  <c r="AB25" i="145" s="1"/>
  <c r="N55" i="145"/>
  <c r="O19" i="145"/>
  <c r="V42" i="145"/>
  <c r="W36" i="143"/>
  <c r="X28" i="143"/>
  <c r="Y25" i="143" s="1"/>
  <c r="AO16" i="143"/>
  <c r="AO15" i="143"/>
  <c r="AP11" i="143" s="1"/>
  <c r="X35" i="143"/>
  <c r="Y32" i="143" s="1"/>
  <c r="N55" i="143"/>
  <c r="O19" i="143"/>
  <c r="W29" i="143"/>
  <c r="W41" i="143"/>
  <c r="X39" i="143" s="1"/>
  <c r="W36" i="142"/>
  <c r="AP15" i="142"/>
  <c r="AQ11" i="142" s="1"/>
  <c r="AP16" i="142"/>
  <c r="N55" i="142"/>
  <c r="O19" i="142"/>
  <c r="X35" i="142"/>
  <c r="Y32" i="142" s="1"/>
  <c r="W41" i="142"/>
  <c r="X39" i="142" s="1"/>
  <c r="AO16" i="142"/>
  <c r="V42" i="142"/>
  <c r="W36" i="140"/>
  <c r="AO15" i="140"/>
  <c r="AP11" i="140" s="1"/>
  <c r="AN16" i="140"/>
  <c r="N55" i="140"/>
  <c r="O19" i="140"/>
  <c r="W41" i="140"/>
  <c r="X39" i="140" s="1"/>
  <c r="X35" i="140"/>
  <c r="Y32" i="140" s="1"/>
  <c r="V42" i="140"/>
  <c r="X28" i="140"/>
  <c r="Y25" i="140" s="1"/>
  <c r="V42" i="139"/>
  <c r="W41" i="139"/>
  <c r="X39" i="139" s="1"/>
  <c r="AN15" i="139"/>
  <c r="AO11" i="139" s="1"/>
  <c r="AN16" i="139"/>
  <c r="X35" i="139"/>
  <c r="Y32" i="139" s="1"/>
  <c r="N55" i="139"/>
  <c r="O19" i="139"/>
  <c r="AM16" i="139"/>
  <c r="W36" i="139"/>
  <c r="X35" i="137"/>
  <c r="Y32" i="137" s="1"/>
  <c r="AN15" i="137"/>
  <c r="AO11" i="137" s="1"/>
  <c r="W28" i="137"/>
  <c r="X25" i="137" s="1"/>
  <c r="W41" i="137"/>
  <c r="X39" i="137" s="1"/>
  <c r="N55" i="137"/>
  <c r="O19" i="137"/>
  <c r="W36" i="137"/>
  <c r="V29" i="137"/>
  <c r="V42" i="137"/>
  <c r="N22" i="137"/>
  <c r="Z28" i="136"/>
  <c r="AA25" i="136" s="1"/>
  <c r="N55" i="136"/>
  <c r="O19" i="136"/>
  <c r="X35" i="136"/>
  <c r="Y32" i="136" s="1"/>
  <c r="AP15" i="136"/>
  <c r="AQ11" i="136" s="1"/>
  <c r="AP16" i="136"/>
  <c r="Y29" i="136"/>
  <c r="AO16" i="136"/>
  <c r="W41" i="136"/>
  <c r="X39" i="136" s="1"/>
  <c r="N55" i="134"/>
  <c r="O19" i="134"/>
  <c r="W41" i="134"/>
  <c r="X39" i="134" s="1"/>
  <c r="X35" i="134"/>
  <c r="Y32" i="134" s="1"/>
  <c r="AO15" i="134"/>
  <c r="AP11" i="134" s="1"/>
  <c r="AO16" i="134"/>
  <c r="V42" i="134"/>
  <c r="W36" i="134"/>
  <c r="N22" i="134"/>
  <c r="AN16" i="134"/>
  <c r="W36" i="133"/>
  <c r="N55" i="133"/>
  <c r="O19" i="133"/>
  <c r="W41" i="133"/>
  <c r="X39" i="133" s="1"/>
  <c r="V42" i="133"/>
  <c r="AN16" i="133"/>
  <c r="AN15" i="133"/>
  <c r="AO11" i="133" s="1"/>
  <c r="N22" i="133"/>
  <c r="X35" i="133"/>
  <c r="Y32" i="133" s="1"/>
  <c r="W41" i="131"/>
  <c r="X39" i="131" s="1"/>
  <c r="N55" i="131"/>
  <c r="O19" i="131"/>
  <c r="V42" i="131"/>
  <c r="Z28" i="131"/>
  <c r="AA25" i="131" s="1"/>
  <c r="X35" i="131"/>
  <c r="Y32" i="131" s="1"/>
  <c r="AO15" i="131"/>
  <c r="AP11" i="131" s="1"/>
  <c r="Y29" i="131"/>
  <c r="W36" i="131"/>
  <c r="X35" i="130"/>
  <c r="Y32" i="130" s="1"/>
  <c r="W36" i="130"/>
  <c r="W41" i="130"/>
  <c r="X39" i="130" s="1"/>
  <c r="N55" i="130"/>
  <c r="O19" i="130"/>
  <c r="AO15" i="130"/>
  <c r="AP11" i="130" s="1"/>
  <c r="V42" i="130"/>
  <c r="N55" i="129"/>
  <c r="O19" i="129"/>
  <c r="AP16" i="129"/>
  <c r="AP15" i="129"/>
  <c r="AQ11" i="129" s="1"/>
  <c r="X35" i="129"/>
  <c r="Y32" i="129" s="1"/>
  <c r="W41" i="129"/>
  <c r="X39" i="129" s="1"/>
  <c r="W36" i="129"/>
  <c r="X28" i="129"/>
  <c r="Y25" i="129" s="1"/>
  <c r="V42" i="129"/>
  <c r="V29" i="128"/>
  <c r="V42" i="128"/>
  <c r="W28" i="128"/>
  <c r="X25" i="128" s="1"/>
  <c r="W41" i="128"/>
  <c r="X39" i="128" s="1"/>
  <c r="X35" i="128"/>
  <c r="Y32" i="128" s="1"/>
  <c r="AP15" i="128"/>
  <c r="AQ11" i="128" s="1"/>
  <c r="AP16" i="128"/>
  <c r="N55" i="128"/>
  <c r="O19" i="128"/>
  <c r="W28" i="126"/>
  <c r="X25" i="126" s="1"/>
  <c r="X35" i="126"/>
  <c r="Y32" i="126" s="1"/>
  <c r="V42" i="126"/>
  <c r="W41" i="126"/>
  <c r="X39" i="126" s="1"/>
  <c r="V29" i="126"/>
  <c r="N55" i="126"/>
  <c r="O19" i="126"/>
  <c r="W36" i="126"/>
  <c r="AO15" i="126"/>
  <c r="AP11" i="126" s="1"/>
  <c r="W41" i="125"/>
  <c r="X39" i="125" s="1"/>
  <c r="AP15" i="125"/>
  <c r="AQ11" i="125" s="1"/>
  <c r="AP16" i="125"/>
  <c r="N55" i="125"/>
  <c r="O19" i="125"/>
  <c r="X35" i="125"/>
  <c r="Y32" i="125" s="1"/>
  <c r="V42" i="125"/>
  <c r="AO16" i="125"/>
  <c r="W36" i="125"/>
  <c r="V29" i="123"/>
  <c r="W28" i="123"/>
  <c r="X25" i="123" s="1"/>
  <c r="O55" i="123"/>
  <c r="P19" i="123"/>
  <c r="AN15" i="123"/>
  <c r="AO11" i="123" s="1"/>
  <c r="AN16" i="123"/>
  <c r="O22" i="123"/>
  <c r="W29" i="122"/>
  <c r="O55" i="122"/>
  <c r="P19" i="122"/>
  <c r="AO16" i="122"/>
  <c r="AO15" i="122"/>
  <c r="AP11" i="122" s="1"/>
  <c r="AN16" i="122"/>
  <c r="X28" i="122"/>
  <c r="Y25" i="122" s="1"/>
  <c r="W36" i="120"/>
  <c r="AP15" i="120"/>
  <c r="AQ11" i="120" s="1"/>
  <c r="AP16" i="120"/>
  <c r="P21" i="120"/>
  <c r="P22" i="120" s="1"/>
  <c r="AO16" i="120"/>
  <c r="X35" i="120"/>
  <c r="Y32" i="120" s="1"/>
  <c r="Y29" i="119"/>
  <c r="X35" i="119"/>
  <c r="Y32" i="119" s="1"/>
  <c r="AA21" i="119"/>
  <c r="AB19" i="119" s="1"/>
  <c r="W41" i="119"/>
  <c r="X39" i="119" s="1"/>
  <c r="Z28" i="119"/>
  <c r="AA25" i="119" s="1"/>
  <c r="Z29" i="119"/>
  <c r="W36" i="119"/>
  <c r="AO15" i="119"/>
  <c r="AP11" i="119" s="1"/>
  <c r="AO16" i="119"/>
  <c r="W36" i="116"/>
  <c r="V42" i="117"/>
  <c r="X35" i="117"/>
  <c r="Y32" i="117" s="1"/>
  <c r="AO16" i="117"/>
  <c r="W41" i="117"/>
  <c r="X39" i="117" s="1"/>
  <c r="AP15" i="117"/>
  <c r="AQ11" i="117" s="1"/>
  <c r="W36" i="117"/>
  <c r="V42" i="116"/>
  <c r="Y29" i="116"/>
  <c r="Y22" i="116"/>
  <c r="AP16" i="116"/>
  <c r="AP15" i="116"/>
  <c r="AQ11" i="116" s="1"/>
  <c r="Z21" i="116"/>
  <c r="AA19" i="116" s="1"/>
  <c r="Z22" i="116"/>
  <c r="W41" i="116"/>
  <c r="X39" i="116" s="1"/>
  <c r="X35" i="116"/>
  <c r="Y32" i="116" s="1"/>
  <c r="Z28" i="116"/>
  <c r="AA25" i="116" s="1"/>
  <c r="AR55" i="161" l="1"/>
  <c r="AS19" i="161"/>
  <c r="X29" i="157"/>
  <c r="Z36" i="156"/>
  <c r="T42" i="120"/>
  <c r="Y28" i="157"/>
  <c r="Z25" i="157" s="1"/>
  <c r="AL16" i="158"/>
  <c r="W42" i="155"/>
  <c r="X29" i="158"/>
  <c r="AA22" i="155"/>
  <c r="AA55" i="155"/>
  <c r="AB19" i="155"/>
  <c r="AB21" i="155" s="1"/>
  <c r="AA35" i="156"/>
  <c r="AB32" i="156" s="1"/>
  <c r="X42" i="158"/>
  <c r="Z36" i="158"/>
  <c r="W42" i="157"/>
  <c r="Y29" i="156"/>
  <c r="X42" i="156"/>
  <c r="Y36" i="155"/>
  <c r="Y36" i="157"/>
  <c r="X29" i="155"/>
  <c r="AM15" i="158"/>
  <c r="AN11" i="158" s="1"/>
  <c r="X41" i="155"/>
  <c r="Y39" i="155" s="1"/>
  <c r="Y28" i="158"/>
  <c r="Z25" i="158" s="1"/>
  <c r="W22" i="156"/>
  <c r="X19" i="156"/>
  <c r="W55" i="156"/>
  <c r="Y41" i="158"/>
  <c r="Z39" i="158" s="1"/>
  <c r="AA35" i="158"/>
  <c r="AB32" i="158" s="1"/>
  <c r="X41" i="157"/>
  <c r="Y39" i="157" s="1"/>
  <c r="Z28" i="156"/>
  <c r="AA25" i="156" s="1"/>
  <c r="Y41" i="156"/>
  <c r="Z39" i="156" s="1"/>
  <c r="Z35" i="155"/>
  <c r="AA32" i="155" s="1"/>
  <c r="Z35" i="157"/>
  <c r="AA32" i="157" s="1"/>
  <c r="Y28" i="155"/>
  <c r="Z25" i="155" s="1"/>
  <c r="X21" i="158"/>
  <c r="X22" i="158" s="1"/>
  <c r="X19" i="157"/>
  <c r="X21" i="157" s="1"/>
  <c r="W55" i="157"/>
  <c r="U29" i="120"/>
  <c r="V28" i="120"/>
  <c r="W25" i="120" s="1"/>
  <c r="N55" i="117"/>
  <c r="O19" i="117"/>
  <c r="U41" i="120"/>
  <c r="V39" i="120" s="1"/>
  <c r="X29" i="125"/>
  <c r="Y28" i="125"/>
  <c r="Z25" i="125" s="1"/>
  <c r="W29" i="126"/>
  <c r="V29" i="139"/>
  <c r="U29" i="130"/>
  <c r="W28" i="142"/>
  <c r="X25" i="142" s="1"/>
  <c r="X29" i="143"/>
  <c r="W28" i="139"/>
  <c r="X25" i="139" s="1"/>
  <c r="W28" i="134"/>
  <c r="X25" i="134" s="1"/>
  <c r="Z28" i="133"/>
  <c r="AA25" i="133" s="1"/>
  <c r="V29" i="134"/>
  <c r="V28" i="117"/>
  <c r="W25" i="117" s="1"/>
  <c r="Z29" i="136"/>
  <c r="Y29" i="133"/>
  <c r="V29" i="142"/>
  <c r="V28" i="130"/>
  <c r="W25" i="130" s="1"/>
  <c r="U29" i="117"/>
  <c r="X36" i="145"/>
  <c r="X36" i="125"/>
  <c r="W42" i="125"/>
  <c r="W42" i="150"/>
  <c r="X36" i="131"/>
  <c r="X36" i="134"/>
  <c r="X36" i="150"/>
  <c r="X41" i="150"/>
  <c r="Y39" i="150" s="1"/>
  <c r="O55" i="150"/>
  <c r="P19" i="150"/>
  <c r="Y35" i="150"/>
  <c r="Z32" i="150" s="1"/>
  <c r="X28" i="150"/>
  <c r="Y25" i="150" s="1"/>
  <c r="AQ15" i="150"/>
  <c r="AR11" i="150" s="1"/>
  <c r="W29" i="150"/>
  <c r="Z29" i="146"/>
  <c r="X36" i="146"/>
  <c r="W42" i="146"/>
  <c r="Y35" i="146"/>
  <c r="Z32" i="146" s="1"/>
  <c r="X41" i="146"/>
  <c r="Y39" i="146" s="1"/>
  <c r="AP15" i="146"/>
  <c r="AQ11" i="146" s="1"/>
  <c r="AP16" i="146"/>
  <c r="O21" i="146"/>
  <c r="O22" i="146" s="1"/>
  <c r="AA28" i="146"/>
  <c r="AB25" i="146" s="1"/>
  <c r="AA29" i="145"/>
  <c r="AB28" i="145"/>
  <c r="AC25" i="145" s="1"/>
  <c r="O21" i="145"/>
  <c r="X41" i="145"/>
  <c r="Y39" i="145" s="1"/>
  <c r="W42" i="145"/>
  <c r="Y35" i="145"/>
  <c r="Z32" i="145" s="1"/>
  <c r="AO15" i="145"/>
  <c r="AP11" i="145" s="1"/>
  <c r="X41" i="143"/>
  <c r="Y39" i="143" s="1"/>
  <c r="Y35" i="143"/>
  <c r="Z32" i="143" s="1"/>
  <c r="W42" i="143"/>
  <c r="X36" i="143"/>
  <c r="O21" i="143"/>
  <c r="O22" i="143" s="1"/>
  <c r="AP15" i="143"/>
  <c r="AQ11" i="143" s="1"/>
  <c r="Y28" i="143"/>
  <c r="Z25" i="143" s="1"/>
  <c r="W42" i="142"/>
  <c r="Y35" i="142"/>
  <c r="Z32" i="142" s="1"/>
  <c r="X41" i="142"/>
  <c r="Y39" i="142" s="1"/>
  <c r="X36" i="142"/>
  <c r="O21" i="142"/>
  <c r="AQ15" i="142"/>
  <c r="AR11" i="142" s="1"/>
  <c r="X36" i="140"/>
  <c r="W42" i="140"/>
  <c r="Y35" i="140"/>
  <c r="Z32" i="140" s="1"/>
  <c r="O21" i="140"/>
  <c r="O22" i="140" s="1"/>
  <c r="Y28" i="140"/>
  <c r="Z25" i="140" s="1"/>
  <c r="X29" i="140"/>
  <c r="AP16" i="140"/>
  <c r="AP15" i="140"/>
  <c r="AQ11" i="140" s="1"/>
  <c r="X41" i="140"/>
  <c r="Y39" i="140" s="1"/>
  <c r="AO16" i="140"/>
  <c r="X36" i="139"/>
  <c r="W42" i="139"/>
  <c r="AO15" i="139"/>
  <c r="AP11" i="139" s="1"/>
  <c r="AO16" i="139"/>
  <c r="O21" i="139"/>
  <c r="Y35" i="139"/>
  <c r="Z32" i="139" s="1"/>
  <c r="X41" i="139"/>
  <c r="Y39" i="139" s="1"/>
  <c r="X36" i="137"/>
  <c r="W42" i="137"/>
  <c r="X28" i="137"/>
  <c r="Y25" i="137" s="1"/>
  <c r="AN16" i="137"/>
  <c r="AO15" i="137"/>
  <c r="AP11" i="137" s="1"/>
  <c r="X41" i="137"/>
  <c r="Y39" i="137" s="1"/>
  <c r="O21" i="137"/>
  <c r="O22" i="137" s="1"/>
  <c r="W29" i="137"/>
  <c r="Y35" i="137"/>
  <c r="Z32" i="137" s="1"/>
  <c r="X36" i="136"/>
  <c r="X41" i="136"/>
  <c r="Y39" i="136" s="1"/>
  <c r="W42" i="136"/>
  <c r="AQ15" i="136"/>
  <c r="AR11" i="136" s="1"/>
  <c r="Y35" i="136"/>
  <c r="Z32" i="136" s="1"/>
  <c r="O21" i="136"/>
  <c r="O22" i="136" s="1"/>
  <c r="AA28" i="136"/>
  <c r="AB25" i="136" s="1"/>
  <c r="W42" i="134"/>
  <c r="AP15" i="134"/>
  <c r="AQ11" i="134" s="1"/>
  <c r="AP16" i="134"/>
  <c r="X41" i="134"/>
  <c r="Y39" i="134" s="1"/>
  <c r="O21" i="134"/>
  <c r="Y35" i="134"/>
  <c r="Z32" i="134" s="1"/>
  <c r="X36" i="133"/>
  <c r="W42" i="133"/>
  <c r="X41" i="133"/>
  <c r="Y39" i="133" s="1"/>
  <c r="O21" i="133"/>
  <c r="Y35" i="133"/>
  <c r="Z32" i="133" s="1"/>
  <c r="AO16" i="133"/>
  <c r="AO15" i="133"/>
  <c r="AP11" i="133" s="1"/>
  <c r="W42" i="131"/>
  <c r="Y35" i="131"/>
  <c r="Z32" i="131" s="1"/>
  <c r="O21" i="131"/>
  <c r="O22" i="131" s="1"/>
  <c r="AP15" i="131"/>
  <c r="AQ11" i="131" s="1"/>
  <c r="AA28" i="131"/>
  <c r="AB25" i="131" s="1"/>
  <c r="AO16" i="131"/>
  <c r="Z29" i="131"/>
  <c r="X41" i="131"/>
  <c r="Y39" i="131" s="1"/>
  <c r="W42" i="130"/>
  <c r="O21" i="130"/>
  <c r="O22" i="130" s="1"/>
  <c r="Y35" i="130"/>
  <c r="Z32" i="130" s="1"/>
  <c r="X36" i="130"/>
  <c r="AP16" i="130"/>
  <c r="AP15" i="130"/>
  <c r="AQ11" i="130" s="1"/>
  <c r="AO16" i="130"/>
  <c r="X41" i="130"/>
  <c r="Y39" i="130" s="1"/>
  <c r="X29" i="129"/>
  <c r="X41" i="129"/>
  <c r="Y39" i="129" s="1"/>
  <c r="AQ16" i="129"/>
  <c r="AQ15" i="129"/>
  <c r="AR11" i="129" s="1"/>
  <c r="Y28" i="129"/>
  <c r="Z25" i="129" s="1"/>
  <c r="Y35" i="129"/>
  <c r="Z32" i="129" s="1"/>
  <c r="X36" i="129"/>
  <c r="O21" i="129"/>
  <c r="O22" i="129" s="1"/>
  <c r="W42" i="129"/>
  <c r="Y35" i="128"/>
  <c r="Z32" i="128" s="1"/>
  <c r="W42" i="128"/>
  <c r="X41" i="128"/>
  <c r="Y39" i="128" s="1"/>
  <c r="AQ15" i="128"/>
  <c r="AR11" i="128" s="1"/>
  <c r="X28" i="128"/>
  <c r="Y25" i="128" s="1"/>
  <c r="O21" i="128"/>
  <c r="X36" i="128"/>
  <c r="W29" i="128"/>
  <c r="W42" i="126"/>
  <c r="AO16" i="126"/>
  <c r="Y35" i="126"/>
  <c r="Z32" i="126" s="1"/>
  <c r="AP15" i="126"/>
  <c r="AQ11" i="126" s="1"/>
  <c r="X36" i="126"/>
  <c r="O21" i="126"/>
  <c r="O22" i="126" s="1"/>
  <c r="X41" i="126"/>
  <c r="Y39" i="126" s="1"/>
  <c r="X28" i="126"/>
  <c r="Y25" i="126" s="1"/>
  <c r="Y35" i="125"/>
  <c r="Z32" i="125" s="1"/>
  <c r="AQ15" i="125"/>
  <c r="AR11" i="125" s="1"/>
  <c r="O21" i="125"/>
  <c r="X41" i="125"/>
  <c r="Y39" i="125" s="1"/>
  <c r="W29" i="123"/>
  <c r="P21" i="123"/>
  <c r="P22" i="123" s="1"/>
  <c r="X28" i="123"/>
  <c r="Y25" i="123" s="1"/>
  <c r="AO15" i="123"/>
  <c r="AP11" i="123" s="1"/>
  <c r="X29" i="122"/>
  <c r="Y28" i="122"/>
  <c r="Z25" i="122" s="1"/>
  <c r="P21" i="122"/>
  <c r="AP15" i="122"/>
  <c r="AQ11" i="122" s="1"/>
  <c r="P55" i="120"/>
  <c r="Q19" i="120"/>
  <c r="Y35" i="120"/>
  <c r="Z32" i="120" s="1"/>
  <c r="X36" i="120"/>
  <c r="AQ15" i="120"/>
  <c r="AR11" i="120" s="1"/>
  <c r="AB21" i="119"/>
  <c r="AC19" i="119" s="1"/>
  <c r="AB22" i="119"/>
  <c r="Y35" i="119"/>
  <c r="Z32" i="119" s="1"/>
  <c r="W42" i="119"/>
  <c r="X36" i="119"/>
  <c r="X41" i="119"/>
  <c r="Y39" i="119" s="1"/>
  <c r="AP15" i="119"/>
  <c r="AQ11" i="119" s="1"/>
  <c r="AP16" i="119"/>
  <c r="AA29" i="119"/>
  <c r="AA28" i="119"/>
  <c r="AB25" i="119" s="1"/>
  <c r="AA22" i="119"/>
  <c r="W42" i="117"/>
  <c r="Y35" i="117"/>
  <c r="Z32" i="117" s="1"/>
  <c r="AP16" i="117"/>
  <c r="X41" i="117"/>
  <c r="Y39" i="117" s="1"/>
  <c r="AQ15" i="117"/>
  <c r="AR11" i="117" s="1"/>
  <c r="AQ16" i="117"/>
  <c r="X36" i="117"/>
  <c r="X36" i="116"/>
  <c r="W42" i="116"/>
  <c r="Z29" i="116"/>
  <c r="AA21" i="116"/>
  <c r="AB19" i="116" s="1"/>
  <c r="AA22" i="116"/>
  <c r="AA28" i="116"/>
  <c r="AB25" i="116" s="1"/>
  <c r="AA29" i="116"/>
  <c r="AQ15" i="116"/>
  <c r="AR11" i="116" s="1"/>
  <c r="X41" i="116"/>
  <c r="Y39" i="116" s="1"/>
  <c r="Y35" i="116"/>
  <c r="Z32" i="116" s="1"/>
  <c r="V29" i="120" l="1"/>
  <c r="AS21" i="161"/>
  <c r="AS22" i="161" s="1"/>
  <c r="U42" i="120"/>
  <c r="AA36" i="156"/>
  <c r="Y19" i="158"/>
  <c r="Y21" i="158" s="1"/>
  <c r="X55" i="158"/>
  <c r="Y29" i="155"/>
  <c r="Z36" i="157"/>
  <c r="Z36" i="155"/>
  <c r="Y42" i="156"/>
  <c r="Z29" i="156"/>
  <c r="X42" i="157"/>
  <c r="AA36" i="158"/>
  <c r="Y42" i="158"/>
  <c r="X21" i="156"/>
  <c r="X22" i="156" s="1"/>
  <c r="Y29" i="158"/>
  <c r="X42" i="155"/>
  <c r="AM16" i="158"/>
  <c r="AB35" i="156"/>
  <c r="AC32" i="156" s="1"/>
  <c r="AB22" i="155"/>
  <c r="AC19" i="155"/>
  <c r="AC21" i="155" s="1"/>
  <c r="AB55" i="155"/>
  <c r="Y29" i="157"/>
  <c r="X22" i="157"/>
  <c r="X55" i="157"/>
  <c r="Y19" i="157"/>
  <c r="Y21" i="157" s="1"/>
  <c r="Z28" i="155"/>
  <c r="AA25" i="155" s="1"/>
  <c r="AA35" i="157"/>
  <c r="AB32" i="157" s="1"/>
  <c r="AA35" i="155"/>
  <c r="AB32" i="155" s="1"/>
  <c r="Z41" i="156"/>
  <c r="AA39" i="156" s="1"/>
  <c r="AA28" i="156"/>
  <c r="AB25" i="156" s="1"/>
  <c r="Y41" i="157"/>
  <c r="Z39" i="157" s="1"/>
  <c r="AB35" i="158"/>
  <c r="AC32" i="158" s="1"/>
  <c r="Z41" i="158"/>
  <c r="AA39" i="158" s="1"/>
  <c r="Z28" i="158"/>
  <c r="AA25" i="158" s="1"/>
  <c r="Y41" i="155"/>
  <c r="Z39" i="155" s="1"/>
  <c r="AN15" i="158"/>
  <c r="AO11" i="158" s="1"/>
  <c r="Z28" i="157"/>
  <c r="AA25" i="157" s="1"/>
  <c r="O21" i="117"/>
  <c r="O22" i="117" s="1"/>
  <c r="V41" i="120"/>
  <c r="W39" i="120" s="1"/>
  <c r="W28" i="120"/>
  <c r="X25" i="120" s="1"/>
  <c r="W29" i="139"/>
  <c r="W29" i="142"/>
  <c r="X29" i="150"/>
  <c r="Y29" i="125"/>
  <c r="Z28" i="125"/>
  <c r="AA25" i="125" s="1"/>
  <c r="Z29" i="133"/>
  <c r="W29" i="134"/>
  <c r="X29" i="126"/>
  <c r="W28" i="117"/>
  <c r="X25" i="117" s="1"/>
  <c r="X28" i="139"/>
  <c r="Y25" i="139" s="1"/>
  <c r="X28" i="142"/>
  <c r="Y25" i="142" s="1"/>
  <c r="W28" i="130"/>
  <c r="X25" i="130" s="1"/>
  <c r="V29" i="130"/>
  <c r="V29" i="117"/>
  <c r="AA28" i="133"/>
  <c r="AB25" i="133" s="1"/>
  <c r="X28" i="134"/>
  <c r="Y25" i="134" s="1"/>
  <c r="X42" i="116"/>
  <c r="X42" i="136"/>
  <c r="X42" i="150"/>
  <c r="Y36" i="131"/>
  <c r="AR15" i="150"/>
  <c r="AS11" i="150" s="1"/>
  <c r="AR16" i="150"/>
  <c r="AQ16" i="150"/>
  <c r="Z35" i="150"/>
  <c r="AA32" i="150" s="1"/>
  <c r="Y36" i="150"/>
  <c r="Y41" i="150"/>
  <c r="Z39" i="150" s="1"/>
  <c r="Y28" i="150"/>
  <c r="Z25" i="150" s="1"/>
  <c r="P21" i="150"/>
  <c r="X42" i="146"/>
  <c r="AA29" i="146"/>
  <c r="Y41" i="146"/>
  <c r="Z39" i="146" s="1"/>
  <c r="O55" i="146"/>
  <c r="P19" i="146"/>
  <c r="Z35" i="146"/>
  <c r="AA32" i="146" s="1"/>
  <c r="AB28" i="146"/>
  <c r="AC25" i="146" s="1"/>
  <c r="AQ15" i="146"/>
  <c r="AR11" i="146" s="1"/>
  <c r="Y36" i="146"/>
  <c r="AB29" i="145"/>
  <c r="X42" i="145"/>
  <c r="AP15" i="145"/>
  <c r="AQ11" i="145" s="1"/>
  <c r="AP16" i="145"/>
  <c r="Y41" i="145"/>
  <c r="Z39" i="145" s="1"/>
  <c r="Z35" i="145"/>
  <c r="AA32" i="145" s="1"/>
  <c r="Y36" i="145"/>
  <c r="O55" i="145"/>
  <c r="P19" i="145"/>
  <c r="AO16" i="145"/>
  <c r="O22" i="145"/>
  <c r="AC28" i="145"/>
  <c r="AD25" i="145" s="1"/>
  <c r="Y29" i="143"/>
  <c r="Y36" i="143"/>
  <c r="AQ15" i="143"/>
  <c r="AR11" i="143" s="1"/>
  <c r="AQ16" i="143"/>
  <c r="Z28" i="143"/>
  <c r="AA25" i="143" s="1"/>
  <c r="O55" i="143"/>
  <c r="P19" i="143"/>
  <c r="Y41" i="143"/>
  <c r="Z39" i="143" s="1"/>
  <c r="AP16" i="143"/>
  <c r="Z35" i="143"/>
  <c r="AA32" i="143" s="1"/>
  <c r="X42" i="143"/>
  <c r="O55" i="142"/>
  <c r="P19" i="142"/>
  <c r="O22" i="142"/>
  <c r="Y41" i="142"/>
  <c r="Z39" i="142" s="1"/>
  <c r="AR16" i="142"/>
  <c r="AR15" i="142"/>
  <c r="AS11" i="142" s="1"/>
  <c r="X42" i="142"/>
  <c r="Z35" i="142"/>
  <c r="AA32" i="142" s="1"/>
  <c r="AQ16" i="142"/>
  <c r="Y36" i="142"/>
  <c r="X42" i="140"/>
  <c r="Y29" i="140"/>
  <c r="Y36" i="140"/>
  <c r="O55" i="140"/>
  <c r="P19" i="140"/>
  <c r="Y41" i="140"/>
  <c r="Z39" i="140" s="1"/>
  <c r="AQ15" i="140"/>
  <c r="AR11" i="140" s="1"/>
  <c r="AQ16" i="140"/>
  <c r="Z28" i="140"/>
  <c r="AA25" i="140" s="1"/>
  <c r="Z35" i="140"/>
  <c r="AA32" i="140" s="1"/>
  <c r="Y36" i="139"/>
  <c r="Z35" i="139"/>
  <c r="AA32" i="139" s="1"/>
  <c r="Y41" i="139"/>
  <c r="Z39" i="139" s="1"/>
  <c r="O55" i="139"/>
  <c r="P19" i="139"/>
  <c r="AP15" i="139"/>
  <c r="AQ11" i="139" s="1"/>
  <c r="X42" i="139"/>
  <c r="O22" i="139"/>
  <c r="Y36" i="137"/>
  <c r="X42" i="137"/>
  <c r="X29" i="137"/>
  <c r="O55" i="137"/>
  <c r="P19" i="137"/>
  <c r="AP15" i="137"/>
  <c r="AQ11" i="137" s="1"/>
  <c r="Z35" i="137"/>
  <c r="AA32" i="137" s="1"/>
  <c r="Y41" i="137"/>
  <c r="Z39" i="137" s="1"/>
  <c r="AO16" i="137"/>
  <c r="Y28" i="137"/>
  <c r="Z25" i="137" s="1"/>
  <c r="O55" i="136"/>
  <c r="P19" i="136"/>
  <c r="AR16" i="136"/>
  <c r="AR15" i="136"/>
  <c r="AS11" i="136" s="1"/>
  <c r="AB28" i="136"/>
  <c r="AC25" i="136" s="1"/>
  <c r="Z35" i="136"/>
  <c r="AA32" i="136" s="1"/>
  <c r="AQ16" i="136"/>
  <c r="AA29" i="136"/>
  <c r="Y36" i="136"/>
  <c r="Y41" i="136"/>
  <c r="Z39" i="136" s="1"/>
  <c r="O55" i="134"/>
  <c r="P19" i="134"/>
  <c r="Y36" i="134"/>
  <c r="O22" i="134"/>
  <c r="X42" i="134"/>
  <c r="Y41" i="134"/>
  <c r="Z39" i="134" s="1"/>
  <c r="Z35" i="134"/>
  <c r="AA32" i="134" s="1"/>
  <c r="AQ15" i="134"/>
  <c r="AR11" i="134" s="1"/>
  <c r="AQ16" i="134"/>
  <c r="Y36" i="133"/>
  <c r="O55" i="133"/>
  <c r="P19" i="133"/>
  <c r="Y41" i="133"/>
  <c r="Z39" i="133" s="1"/>
  <c r="Z35" i="133"/>
  <c r="AA32" i="133" s="1"/>
  <c r="X42" i="133"/>
  <c r="AP15" i="133"/>
  <c r="AQ11" i="133" s="1"/>
  <c r="O22" i="133"/>
  <c r="X42" i="131"/>
  <c r="AA29" i="131"/>
  <c r="AQ15" i="131"/>
  <c r="AR11" i="131" s="1"/>
  <c r="AQ16" i="131"/>
  <c r="AP16" i="131"/>
  <c r="O55" i="131"/>
  <c r="P19" i="131"/>
  <c r="Y41" i="131"/>
  <c r="Z39" i="131" s="1"/>
  <c r="AB28" i="131"/>
  <c r="AC25" i="131" s="1"/>
  <c r="Z35" i="131"/>
  <c r="AA32" i="131" s="1"/>
  <c r="X42" i="130"/>
  <c r="Y36" i="130"/>
  <c r="Y41" i="130"/>
  <c r="Z39" i="130" s="1"/>
  <c r="AQ15" i="130"/>
  <c r="AR11" i="130" s="1"/>
  <c r="AQ16" i="130"/>
  <c r="Z35" i="130"/>
  <c r="AA32" i="130" s="1"/>
  <c r="O55" i="130"/>
  <c r="P19" i="130"/>
  <c r="Y36" i="129"/>
  <c r="Y29" i="129"/>
  <c r="X42" i="129"/>
  <c r="O55" i="129"/>
  <c r="P19" i="129"/>
  <c r="Z28" i="129"/>
  <c r="AA25" i="129" s="1"/>
  <c r="Y41" i="129"/>
  <c r="Z39" i="129" s="1"/>
  <c r="Z35" i="129"/>
  <c r="AA32" i="129" s="1"/>
  <c r="AR16" i="129"/>
  <c r="AR15" i="129"/>
  <c r="AS11" i="129" s="1"/>
  <c r="Y41" i="128"/>
  <c r="Z39" i="128" s="1"/>
  <c r="AR15" i="128"/>
  <c r="AS11" i="128" s="1"/>
  <c r="AR16" i="128"/>
  <c r="O55" i="128"/>
  <c r="P19" i="128"/>
  <c r="Y28" i="128"/>
  <c r="Z25" i="128" s="1"/>
  <c r="AQ16" i="128"/>
  <c r="Z35" i="128"/>
  <c r="AA32" i="128" s="1"/>
  <c r="O22" i="128"/>
  <c r="X29" i="128"/>
  <c r="X42" i="128"/>
  <c r="Y36" i="128"/>
  <c r="X42" i="126"/>
  <c r="Y36" i="126"/>
  <c r="Z35" i="126"/>
  <c r="AA32" i="126" s="1"/>
  <c r="Y28" i="126"/>
  <c r="Z25" i="126" s="1"/>
  <c r="O55" i="126"/>
  <c r="P19" i="126"/>
  <c r="AQ15" i="126"/>
  <c r="AR11" i="126" s="1"/>
  <c r="AQ16" i="126"/>
  <c r="Y41" i="126"/>
  <c r="Z39" i="126" s="1"/>
  <c r="AP16" i="126"/>
  <c r="Y41" i="125"/>
  <c r="Z39" i="125" s="1"/>
  <c r="O55" i="125"/>
  <c r="P19" i="125"/>
  <c r="O22" i="125"/>
  <c r="AR16" i="125"/>
  <c r="AR15" i="125"/>
  <c r="AS11" i="125" s="1"/>
  <c r="Z35" i="125"/>
  <c r="AA32" i="125" s="1"/>
  <c r="X42" i="125"/>
  <c r="AQ16" i="125"/>
  <c r="Y36" i="125"/>
  <c r="AO16" i="123"/>
  <c r="AP16" i="123"/>
  <c r="AP15" i="123"/>
  <c r="AQ11" i="123" s="1"/>
  <c r="Y28" i="123"/>
  <c r="Z25" i="123" s="1"/>
  <c r="X29" i="123"/>
  <c r="P55" i="123"/>
  <c r="Q19" i="123"/>
  <c r="Y36" i="117"/>
  <c r="AQ15" i="122"/>
  <c r="AR11" i="122" s="1"/>
  <c r="P55" i="122"/>
  <c r="Q19" i="122"/>
  <c r="AP16" i="122"/>
  <c r="Z28" i="122"/>
  <c r="AA25" i="122" s="1"/>
  <c r="P22" i="122"/>
  <c r="Y29" i="122"/>
  <c r="AR15" i="120"/>
  <c r="AS11" i="120" s="1"/>
  <c r="AR16" i="120"/>
  <c r="Z35" i="120"/>
  <c r="AA32" i="120" s="1"/>
  <c r="Q21" i="120"/>
  <c r="Q22" i="120" s="1"/>
  <c r="AQ16" i="120"/>
  <c r="Y36" i="120"/>
  <c r="X42" i="119"/>
  <c r="Y36" i="119"/>
  <c r="AC21" i="119"/>
  <c r="AD19" i="119" s="1"/>
  <c r="AQ15" i="119"/>
  <c r="AR11" i="119" s="1"/>
  <c r="Y41" i="119"/>
  <c r="Z39" i="119" s="1"/>
  <c r="Z35" i="119"/>
  <c r="AA32" i="119" s="1"/>
  <c r="AB28" i="119"/>
  <c r="AC25" i="119" s="1"/>
  <c r="X42" i="117"/>
  <c r="AR15" i="117"/>
  <c r="AS11" i="117" s="1"/>
  <c r="Y41" i="117"/>
  <c r="Z39" i="117" s="1"/>
  <c r="Z35" i="117"/>
  <c r="AA32" i="117" s="1"/>
  <c r="Y36" i="116"/>
  <c r="AQ16" i="116"/>
  <c r="AR15" i="116"/>
  <c r="AS11" i="116" s="1"/>
  <c r="AR16" i="116"/>
  <c r="Y41" i="116"/>
  <c r="Z39" i="116" s="1"/>
  <c r="Z35" i="116"/>
  <c r="AA32" i="116" s="1"/>
  <c r="AB28" i="116"/>
  <c r="AC25" i="116" s="1"/>
  <c r="AB29" i="116"/>
  <c r="AB21" i="116"/>
  <c r="AC19" i="116" s="1"/>
  <c r="AB22" i="116"/>
  <c r="AA29" i="156" l="1"/>
  <c r="AS55" i="161"/>
  <c r="AT19" i="161"/>
  <c r="Z29" i="155"/>
  <c r="Z29" i="158"/>
  <c r="AB36" i="156"/>
  <c r="Z42" i="158"/>
  <c r="AB36" i="158"/>
  <c r="Y42" i="157"/>
  <c r="Z42" i="156"/>
  <c r="AA36" i="155"/>
  <c r="AA36" i="157"/>
  <c r="AA28" i="157"/>
  <c r="AB25" i="157" s="1"/>
  <c r="AO15" i="158"/>
  <c r="AP11" i="158" s="1"/>
  <c r="Z41" i="155"/>
  <c r="AA39" i="155" s="1"/>
  <c r="AA28" i="158"/>
  <c r="AB25" i="158" s="1"/>
  <c r="AA41" i="158"/>
  <c r="AB39" i="158" s="1"/>
  <c r="AC35" i="158"/>
  <c r="AD32" i="158" s="1"/>
  <c r="Z41" i="157"/>
  <c r="AA39" i="157" s="1"/>
  <c r="AB28" i="156"/>
  <c r="AC25" i="156" s="1"/>
  <c r="AA41" i="156"/>
  <c r="AB39" i="156" s="1"/>
  <c r="AB35" i="155"/>
  <c r="AC32" i="155" s="1"/>
  <c r="AB35" i="157"/>
  <c r="AC32" i="157" s="1"/>
  <c r="AA28" i="155"/>
  <c r="AB25" i="155" s="1"/>
  <c r="Y22" i="157"/>
  <c r="Y55" i="157"/>
  <c r="Z19" i="157"/>
  <c r="Z21" i="157" s="1"/>
  <c r="AC35" i="156"/>
  <c r="AD32" i="156" s="1"/>
  <c r="Z29" i="157"/>
  <c r="AN16" i="158"/>
  <c r="Y42" i="155"/>
  <c r="AC22" i="155"/>
  <c r="AD19" i="155"/>
  <c r="AC55" i="155"/>
  <c r="Y19" i="156"/>
  <c r="X55" i="156"/>
  <c r="Y22" i="158"/>
  <c r="Y55" i="158"/>
  <c r="Z19" i="158"/>
  <c r="Z21" i="158" s="1"/>
  <c r="W29" i="120"/>
  <c r="V42" i="120"/>
  <c r="W41" i="120"/>
  <c r="X39" i="120" s="1"/>
  <c r="X28" i="120"/>
  <c r="Y25" i="120" s="1"/>
  <c r="O55" i="117"/>
  <c r="P19" i="117"/>
  <c r="Y29" i="126"/>
  <c r="W29" i="117"/>
  <c r="Z29" i="125"/>
  <c r="AA28" i="125"/>
  <c r="AB25" i="125" s="1"/>
  <c r="X29" i="139"/>
  <c r="X29" i="134"/>
  <c r="X28" i="130"/>
  <c r="Y25" i="130" s="1"/>
  <c r="Y28" i="142"/>
  <c r="Z25" i="142" s="1"/>
  <c r="W29" i="130"/>
  <c r="X29" i="142"/>
  <c r="AB28" i="133"/>
  <c r="AC25" i="133" s="1"/>
  <c r="Y28" i="134"/>
  <c r="Z25" i="134" s="1"/>
  <c r="AA29" i="133"/>
  <c r="Y28" i="139"/>
  <c r="Z25" i="139" s="1"/>
  <c r="X28" i="117"/>
  <c r="Y25" i="117" s="1"/>
  <c r="Y42" i="134"/>
  <c r="Y42" i="143"/>
  <c r="Y42" i="126"/>
  <c r="Z36" i="150"/>
  <c r="Z36" i="136"/>
  <c r="Z28" i="150"/>
  <c r="AA25" i="150" s="1"/>
  <c r="P55" i="150"/>
  <c r="Q19" i="150"/>
  <c r="Z41" i="150"/>
  <c r="AA39" i="150" s="1"/>
  <c r="P22" i="150"/>
  <c r="Y42" i="150"/>
  <c r="AA35" i="150"/>
  <c r="AB32" i="150" s="1"/>
  <c r="Y29" i="150"/>
  <c r="AS15" i="150"/>
  <c r="AT11" i="150" s="1"/>
  <c r="AS16" i="150"/>
  <c r="AB29" i="146"/>
  <c r="Y42" i="146"/>
  <c r="AR15" i="146"/>
  <c r="AS11" i="146" s="1"/>
  <c r="AC28" i="146"/>
  <c r="AD25" i="146" s="1"/>
  <c r="Z41" i="146"/>
  <c r="AA39" i="146" s="1"/>
  <c r="AQ16" i="146"/>
  <c r="AA35" i="146"/>
  <c r="AB32" i="146" s="1"/>
  <c r="P21" i="146"/>
  <c r="P22" i="146" s="1"/>
  <c r="Z36" i="146"/>
  <c r="Z36" i="145"/>
  <c r="Y42" i="145"/>
  <c r="AC29" i="145"/>
  <c r="Z41" i="145"/>
  <c r="AA39" i="145" s="1"/>
  <c r="P21" i="145"/>
  <c r="P22" i="145" s="1"/>
  <c r="AA35" i="145"/>
  <c r="AB32" i="145" s="1"/>
  <c r="AD28" i="145"/>
  <c r="AE25" i="145" s="1"/>
  <c r="AQ16" i="145"/>
  <c r="AQ15" i="145"/>
  <c r="AR11" i="145" s="1"/>
  <c r="AA28" i="143"/>
  <c r="AB25" i="143" s="1"/>
  <c r="AA35" i="143"/>
  <c r="AB32" i="143" s="1"/>
  <c r="Z41" i="143"/>
  <c r="AA39" i="143" s="1"/>
  <c r="Z29" i="143"/>
  <c r="Z36" i="143"/>
  <c r="P21" i="143"/>
  <c r="P22" i="143" s="1"/>
  <c r="AR15" i="143"/>
  <c r="AS11" i="143" s="1"/>
  <c r="AR16" i="143"/>
  <c r="Y42" i="142"/>
  <c r="Z36" i="142"/>
  <c r="AA35" i="142"/>
  <c r="AB32" i="142" s="1"/>
  <c r="P21" i="142"/>
  <c r="P22" i="142" s="1"/>
  <c r="AS15" i="142"/>
  <c r="AT11" i="142" s="1"/>
  <c r="Z41" i="142"/>
  <c r="AA39" i="142" s="1"/>
  <c r="Z29" i="140"/>
  <c r="Y42" i="140"/>
  <c r="AA28" i="140"/>
  <c r="AB25" i="140" s="1"/>
  <c r="Z41" i="140"/>
  <c r="AA39" i="140" s="1"/>
  <c r="AA35" i="140"/>
  <c r="AB32" i="140" s="1"/>
  <c r="Z36" i="140"/>
  <c r="AR15" i="140"/>
  <c r="AS11" i="140" s="1"/>
  <c r="P21" i="140"/>
  <c r="P22" i="140" s="1"/>
  <c r="Y42" i="139"/>
  <c r="Z36" i="139"/>
  <c r="AQ15" i="139"/>
  <c r="AR11" i="139" s="1"/>
  <c r="AP16" i="139"/>
  <c r="Z41" i="139"/>
  <c r="AA39" i="139" s="1"/>
  <c r="P21" i="139"/>
  <c r="P22" i="139" s="1"/>
  <c r="AA35" i="139"/>
  <c r="AB32" i="139" s="1"/>
  <c r="Y29" i="137"/>
  <c r="Z36" i="137"/>
  <c r="AQ15" i="137"/>
  <c r="AR11" i="137" s="1"/>
  <c r="P21" i="137"/>
  <c r="P22" i="137" s="1"/>
  <c r="Z28" i="137"/>
  <c r="AA25" i="137" s="1"/>
  <c r="Y42" i="137"/>
  <c r="AP16" i="137"/>
  <c r="Z41" i="137"/>
  <c r="AA39" i="137" s="1"/>
  <c r="AA35" i="137"/>
  <c r="AB32" i="137" s="1"/>
  <c r="Y42" i="136"/>
  <c r="AC28" i="136"/>
  <c r="AD25" i="136" s="1"/>
  <c r="Z41" i="136"/>
  <c r="AA39" i="136" s="1"/>
  <c r="AA35" i="136"/>
  <c r="AB32" i="136" s="1"/>
  <c r="P21" i="136"/>
  <c r="P22" i="136" s="1"/>
  <c r="AB29" i="136"/>
  <c r="AS15" i="136"/>
  <c r="AT11" i="136" s="1"/>
  <c r="AR15" i="134"/>
  <c r="AS11" i="134" s="1"/>
  <c r="AA35" i="134"/>
  <c r="AB32" i="134" s="1"/>
  <c r="Z36" i="134"/>
  <c r="Z41" i="134"/>
  <c r="AA39" i="134" s="1"/>
  <c r="P21" i="134"/>
  <c r="P22" i="134" s="1"/>
  <c r="Z36" i="133"/>
  <c r="Y42" i="133"/>
  <c r="AQ15" i="133"/>
  <c r="AR11" i="133" s="1"/>
  <c r="AQ16" i="133"/>
  <c r="AA35" i="133"/>
  <c r="AB32" i="133" s="1"/>
  <c r="Z41" i="133"/>
  <c r="AA39" i="133" s="1"/>
  <c r="P21" i="133"/>
  <c r="AP16" i="133"/>
  <c r="Y42" i="131"/>
  <c r="AB29" i="131"/>
  <c r="Z41" i="131"/>
  <c r="AA39" i="131" s="1"/>
  <c r="Z36" i="131"/>
  <c r="AC28" i="131"/>
  <c r="AD25" i="131" s="1"/>
  <c r="P21" i="131"/>
  <c r="P22" i="131" s="1"/>
  <c r="AA35" i="131"/>
  <c r="AB32" i="131" s="1"/>
  <c r="AR16" i="131"/>
  <c r="AR15" i="131"/>
  <c r="AS11" i="131" s="1"/>
  <c r="Z36" i="130"/>
  <c r="AA35" i="130"/>
  <c r="AB32" i="130" s="1"/>
  <c r="Y42" i="130"/>
  <c r="P21" i="130"/>
  <c r="P22" i="130" s="1"/>
  <c r="Z41" i="130"/>
  <c r="AA39" i="130" s="1"/>
  <c r="AR15" i="130"/>
  <c r="AS11" i="130" s="1"/>
  <c r="AR16" i="130"/>
  <c r="Z29" i="129"/>
  <c r="Z41" i="129"/>
  <c r="AA39" i="129" s="1"/>
  <c r="AA35" i="129"/>
  <c r="AB32" i="129" s="1"/>
  <c r="Y42" i="129"/>
  <c r="Z36" i="129"/>
  <c r="AA28" i="129"/>
  <c r="AB25" i="129" s="1"/>
  <c r="P21" i="129"/>
  <c r="AS15" i="129"/>
  <c r="AT11" i="129" s="1"/>
  <c r="Z36" i="128"/>
  <c r="Y42" i="128"/>
  <c r="P21" i="128"/>
  <c r="P22" i="128" s="1"/>
  <c r="Z28" i="128"/>
  <c r="AA25" i="128" s="1"/>
  <c r="Z41" i="128"/>
  <c r="AA39" i="128" s="1"/>
  <c r="AA35" i="128"/>
  <c r="AB32" i="128" s="1"/>
  <c r="Y29" i="128"/>
  <c r="AS15" i="128"/>
  <c r="AT11" i="128" s="1"/>
  <c r="AS16" i="128"/>
  <c r="AA35" i="126"/>
  <c r="AB32" i="126" s="1"/>
  <c r="Z41" i="126"/>
  <c r="AA39" i="126" s="1"/>
  <c r="AR15" i="126"/>
  <c r="AS11" i="126" s="1"/>
  <c r="AR16" i="126"/>
  <c r="Z28" i="126"/>
  <c r="AA25" i="126" s="1"/>
  <c r="P21" i="126"/>
  <c r="Z36" i="126"/>
  <c r="AA35" i="125"/>
  <c r="AB32" i="125" s="1"/>
  <c r="Z36" i="125"/>
  <c r="AS15" i="125"/>
  <c r="AT11" i="125" s="1"/>
  <c r="AS16" i="125"/>
  <c r="P21" i="125"/>
  <c r="Z41" i="125"/>
  <c r="AA39" i="125" s="1"/>
  <c r="Y42" i="125"/>
  <c r="Q21" i="123"/>
  <c r="Z28" i="123"/>
  <c r="AA25" i="123" s="1"/>
  <c r="Y29" i="123"/>
  <c r="AQ15" i="123"/>
  <c r="AR11" i="123" s="1"/>
  <c r="AA28" i="122"/>
  <c r="AB25" i="122" s="1"/>
  <c r="Z29" i="122"/>
  <c r="AR15" i="122"/>
  <c r="AS11" i="122" s="1"/>
  <c r="Q21" i="122"/>
  <c r="Q22" i="122" s="1"/>
  <c r="AQ16" i="122"/>
  <c r="Z36" i="120"/>
  <c r="Q55" i="120"/>
  <c r="R19" i="120"/>
  <c r="AA35" i="120"/>
  <c r="AB32" i="120" s="1"/>
  <c r="AS15" i="120"/>
  <c r="AT11" i="120" s="1"/>
  <c r="Y42" i="119"/>
  <c r="AA35" i="119"/>
  <c r="AB32" i="119" s="1"/>
  <c r="AB29" i="119"/>
  <c r="AR15" i="119"/>
  <c r="AS11" i="119" s="1"/>
  <c r="Z41" i="119"/>
  <c r="AA39" i="119" s="1"/>
  <c r="AD21" i="119"/>
  <c r="AE19" i="119" s="1"/>
  <c r="AC28" i="119"/>
  <c r="AD25" i="119" s="1"/>
  <c r="AC29" i="119"/>
  <c r="Z36" i="119"/>
  <c r="AQ16" i="119"/>
  <c r="AC22" i="119"/>
  <c r="Z36" i="116"/>
  <c r="Y42" i="117"/>
  <c r="Z41" i="117"/>
  <c r="AA39" i="117" s="1"/>
  <c r="AS16" i="117"/>
  <c r="AS15" i="117"/>
  <c r="AT11" i="117" s="1"/>
  <c r="AA35" i="117"/>
  <c r="AB32" i="117" s="1"/>
  <c r="Z36" i="117"/>
  <c r="AR16" i="117"/>
  <c r="Y42" i="116"/>
  <c r="AC28" i="116"/>
  <c r="AD25" i="116" s="1"/>
  <c r="AC22" i="116"/>
  <c r="AC21" i="116"/>
  <c r="AD19" i="116" s="1"/>
  <c r="AS15" i="116"/>
  <c r="AT11" i="116" s="1"/>
  <c r="AA35" i="116"/>
  <c r="AB32" i="116" s="1"/>
  <c r="Z41" i="116"/>
  <c r="AA39" i="116" s="1"/>
  <c r="AT21" i="161" l="1"/>
  <c r="W42" i="120"/>
  <c r="AC36" i="156"/>
  <c r="Y21" i="156"/>
  <c r="Y22" i="156" s="1"/>
  <c r="AD21" i="155"/>
  <c r="AD22" i="155" s="1"/>
  <c r="AD35" i="156"/>
  <c r="AE32" i="156" s="1"/>
  <c r="AA29" i="155"/>
  <c r="AB36" i="157"/>
  <c r="AB36" i="155"/>
  <c r="AA42" i="156"/>
  <c r="AB29" i="156"/>
  <c r="Z42" i="157"/>
  <c r="AC36" i="158"/>
  <c r="AA42" i="158"/>
  <c r="AA29" i="158"/>
  <c r="Z42" i="155"/>
  <c r="AO16" i="158"/>
  <c r="AA29" i="157"/>
  <c r="Z22" i="158"/>
  <c r="AA19" i="158"/>
  <c r="AA21" i="158" s="1"/>
  <c r="Z55" i="158"/>
  <c r="Z22" i="157"/>
  <c r="AA19" i="157"/>
  <c r="Z55" i="157"/>
  <c r="AB28" i="155"/>
  <c r="AC25" i="155" s="1"/>
  <c r="AC35" i="157"/>
  <c r="AD32" i="157" s="1"/>
  <c r="AC35" i="155"/>
  <c r="AD32" i="155" s="1"/>
  <c r="AB41" i="156"/>
  <c r="AC39" i="156" s="1"/>
  <c r="AC28" i="156"/>
  <c r="AD25" i="156" s="1"/>
  <c r="AA41" i="157"/>
  <c r="AB39" i="157" s="1"/>
  <c r="AD35" i="158"/>
  <c r="AE32" i="158" s="1"/>
  <c r="AB41" i="158"/>
  <c r="AC39" i="158" s="1"/>
  <c r="AB28" i="158"/>
  <c r="AC25" i="158" s="1"/>
  <c r="AA41" i="155"/>
  <c r="AB39" i="155" s="1"/>
  <c r="AP15" i="158"/>
  <c r="AQ11" i="158" s="1"/>
  <c r="AB28" i="157"/>
  <c r="AC25" i="157" s="1"/>
  <c r="X29" i="120"/>
  <c r="Y28" i="120"/>
  <c r="Z25" i="120" s="1"/>
  <c r="P21" i="117"/>
  <c r="P22" i="117" s="1"/>
  <c r="X41" i="120"/>
  <c r="Y39" i="120" s="1"/>
  <c r="AB29" i="133"/>
  <c r="AA29" i="125"/>
  <c r="Y29" i="139"/>
  <c r="AB28" i="125"/>
  <c r="AC25" i="125" s="1"/>
  <c r="X29" i="130"/>
  <c r="X29" i="117"/>
  <c r="AA29" i="129"/>
  <c r="Y29" i="134"/>
  <c r="Y29" i="142"/>
  <c r="AA29" i="122"/>
  <c r="AD29" i="145"/>
  <c r="Y28" i="117"/>
  <c r="Z25" i="117" s="1"/>
  <c r="Z28" i="139"/>
  <c r="AA25" i="139" s="1"/>
  <c r="Z28" i="134"/>
  <c r="AA25" i="134" s="1"/>
  <c r="AC28" i="133"/>
  <c r="AD25" i="133" s="1"/>
  <c r="Z28" i="142"/>
  <c r="AA25" i="142" s="1"/>
  <c r="Y28" i="130"/>
  <c r="Z25" i="130" s="1"/>
  <c r="Z42" i="150"/>
  <c r="Z42" i="126"/>
  <c r="AA36" i="129"/>
  <c r="AA36" i="136"/>
  <c r="AA36" i="126"/>
  <c r="AB35" i="150"/>
  <c r="AC32" i="150" s="1"/>
  <c r="AT15" i="150"/>
  <c r="AU11" i="150" s="1"/>
  <c r="AT16" i="150"/>
  <c r="AA41" i="150"/>
  <c r="AB39" i="150" s="1"/>
  <c r="Q21" i="150"/>
  <c r="Q22" i="150" s="1"/>
  <c r="AA28" i="150"/>
  <c r="AB25" i="150" s="1"/>
  <c r="AA36" i="150"/>
  <c r="Z29" i="150"/>
  <c r="Z42" i="146"/>
  <c r="AC29" i="146"/>
  <c r="AB35" i="146"/>
  <c r="AC32" i="146" s="1"/>
  <c r="AA36" i="146"/>
  <c r="AD28" i="146"/>
  <c r="AE25" i="146" s="1"/>
  <c r="AA41" i="146"/>
  <c r="AB39" i="146" s="1"/>
  <c r="AS15" i="146"/>
  <c r="AT11" i="146" s="1"/>
  <c r="P55" i="146"/>
  <c r="Q19" i="146"/>
  <c r="AR16" i="146"/>
  <c r="AA36" i="145"/>
  <c r="Z42" i="145"/>
  <c r="AE28" i="145"/>
  <c r="AF25" i="145" s="1"/>
  <c r="P55" i="145"/>
  <c r="Q19" i="145"/>
  <c r="AR15" i="145"/>
  <c r="AS11" i="145" s="1"/>
  <c r="AR16" i="145"/>
  <c r="AB35" i="145"/>
  <c r="AC32" i="145" s="1"/>
  <c r="AA41" i="145"/>
  <c r="AB39" i="145" s="1"/>
  <c r="AA36" i="143"/>
  <c r="Z42" i="143"/>
  <c r="AB35" i="143"/>
  <c r="AC32" i="143" s="1"/>
  <c r="AB28" i="143"/>
  <c r="AC25" i="143" s="1"/>
  <c r="AS16" i="143"/>
  <c r="AS15" i="143"/>
  <c r="AT11" i="143" s="1"/>
  <c r="P55" i="143"/>
  <c r="Q19" i="143"/>
  <c r="AA41" i="143"/>
  <c r="AB39" i="143" s="1"/>
  <c r="AA29" i="143"/>
  <c r="AA36" i="142"/>
  <c r="AA41" i="142"/>
  <c r="AB39" i="142" s="1"/>
  <c r="AT15" i="142"/>
  <c r="AU11" i="142" s="1"/>
  <c r="AS16" i="142"/>
  <c r="AB35" i="142"/>
  <c r="AC32" i="142" s="1"/>
  <c r="Z42" i="142"/>
  <c r="P55" i="142"/>
  <c r="Q19" i="142"/>
  <c r="AA36" i="140"/>
  <c r="AA29" i="140"/>
  <c r="Z42" i="140"/>
  <c r="AA41" i="140"/>
  <c r="AB39" i="140" s="1"/>
  <c r="AS16" i="140"/>
  <c r="AS15" i="140"/>
  <c r="AT11" i="140" s="1"/>
  <c r="AR16" i="140"/>
  <c r="P55" i="140"/>
  <c r="Q19" i="140"/>
  <c r="AB35" i="140"/>
  <c r="AC32" i="140" s="1"/>
  <c r="AB28" i="140"/>
  <c r="AC25" i="140" s="1"/>
  <c r="P55" i="139"/>
  <c r="Q19" i="139"/>
  <c r="AA41" i="139"/>
  <c r="AB39" i="139" s="1"/>
  <c r="AB35" i="139"/>
  <c r="AC32" i="139" s="1"/>
  <c r="Z42" i="139"/>
  <c r="AR16" i="139"/>
  <c r="AR15" i="139"/>
  <c r="AS11" i="139" s="1"/>
  <c r="AA36" i="139"/>
  <c r="AQ16" i="139"/>
  <c r="AB35" i="137"/>
  <c r="AC32" i="137" s="1"/>
  <c r="AA36" i="137"/>
  <c r="P55" i="137"/>
  <c r="Q19" i="137"/>
  <c r="AA41" i="137"/>
  <c r="AB39" i="137" s="1"/>
  <c r="AA28" i="137"/>
  <c r="AB25" i="137" s="1"/>
  <c r="AR16" i="137"/>
  <c r="AR15" i="137"/>
  <c r="AS11" i="137" s="1"/>
  <c r="Z42" i="137"/>
  <c r="Z29" i="137"/>
  <c r="AQ16" i="137"/>
  <c r="AC29" i="136"/>
  <c r="AA41" i="136"/>
  <c r="AB39" i="136" s="1"/>
  <c r="AT15" i="136"/>
  <c r="AU11" i="136" s="1"/>
  <c r="AT16" i="136"/>
  <c r="P55" i="136"/>
  <c r="Q19" i="136"/>
  <c r="AB35" i="136"/>
  <c r="AC32" i="136" s="1"/>
  <c r="AD28" i="136"/>
  <c r="AE25" i="136" s="1"/>
  <c r="AS16" i="136"/>
  <c r="Z42" i="136"/>
  <c r="AA36" i="134"/>
  <c r="AB35" i="134"/>
  <c r="AC32" i="134" s="1"/>
  <c r="Z42" i="134"/>
  <c r="AS15" i="134"/>
  <c r="AT11" i="134" s="1"/>
  <c r="AA41" i="134"/>
  <c r="AB39" i="134" s="1"/>
  <c r="P55" i="134"/>
  <c r="Q19" i="134"/>
  <c r="AR16" i="134"/>
  <c r="P55" i="133"/>
  <c r="Q19" i="133"/>
  <c r="AB35" i="133"/>
  <c r="AC32" i="133" s="1"/>
  <c r="P22" i="133"/>
  <c r="AA36" i="133"/>
  <c r="AA41" i="133"/>
  <c r="AB39" i="133" s="1"/>
  <c r="Z42" i="133"/>
  <c r="AR16" i="133"/>
  <c r="AR15" i="133"/>
  <c r="AS11" i="133" s="1"/>
  <c r="AA41" i="131"/>
  <c r="AB39" i="131" s="1"/>
  <c r="AB35" i="131"/>
  <c r="AC32" i="131" s="1"/>
  <c r="AD28" i="131"/>
  <c r="AE25" i="131" s="1"/>
  <c r="Z42" i="131"/>
  <c r="AA36" i="131"/>
  <c r="AC29" i="131"/>
  <c r="AS15" i="131"/>
  <c r="AT11" i="131" s="1"/>
  <c r="P55" i="131"/>
  <c r="Q19" i="131"/>
  <c r="AA36" i="130"/>
  <c r="AB35" i="130"/>
  <c r="AC32" i="130" s="1"/>
  <c r="AA41" i="130"/>
  <c r="AB39" i="130" s="1"/>
  <c r="AS15" i="130"/>
  <c r="AT11" i="130" s="1"/>
  <c r="Z42" i="130"/>
  <c r="P55" i="130"/>
  <c r="Q19" i="130"/>
  <c r="P55" i="129"/>
  <c r="Q19" i="129"/>
  <c r="AT16" i="129"/>
  <c r="AT15" i="129"/>
  <c r="AU11" i="129" s="1"/>
  <c r="AS16" i="129"/>
  <c r="AB28" i="129"/>
  <c r="AC25" i="129" s="1"/>
  <c r="AA41" i="129"/>
  <c r="AB39" i="129" s="1"/>
  <c r="P22" i="129"/>
  <c r="AB35" i="129"/>
  <c r="AC32" i="129" s="1"/>
  <c r="Z42" i="129"/>
  <c r="Z42" i="128"/>
  <c r="Z29" i="128"/>
  <c r="AB35" i="128"/>
  <c r="AC32" i="128" s="1"/>
  <c r="AA36" i="128"/>
  <c r="AT15" i="128"/>
  <c r="AU11" i="128" s="1"/>
  <c r="AT16" i="128"/>
  <c r="AA28" i="128"/>
  <c r="AB25" i="128" s="1"/>
  <c r="P55" i="128"/>
  <c r="Q19" i="128"/>
  <c r="AA41" i="128"/>
  <c r="AB39" i="128" s="1"/>
  <c r="P55" i="126"/>
  <c r="Q19" i="126"/>
  <c r="AS15" i="126"/>
  <c r="AT11" i="126" s="1"/>
  <c r="AB35" i="126"/>
  <c r="AC32" i="126" s="1"/>
  <c r="AA28" i="126"/>
  <c r="AB25" i="126" s="1"/>
  <c r="P22" i="126"/>
  <c r="Z29" i="126"/>
  <c r="AA41" i="126"/>
  <c r="AB39" i="126" s="1"/>
  <c r="Z42" i="125"/>
  <c r="P55" i="125"/>
  <c r="Q19" i="125"/>
  <c r="AA41" i="125"/>
  <c r="AB39" i="125" s="1"/>
  <c r="AT15" i="125"/>
  <c r="AU11" i="125" s="1"/>
  <c r="AT16" i="125"/>
  <c r="AB35" i="125"/>
  <c r="AC32" i="125" s="1"/>
  <c r="P22" i="125"/>
  <c r="AA36" i="125"/>
  <c r="Z29" i="123"/>
  <c r="Q55" i="123"/>
  <c r="R19" i="123"/>
  <c r="AR15" i="123"/>
  <c r="AS11" i="123" s="1"/>
  <c r="AA28" i="123"/>
  <c r="AB25" i="123" s="1"/>
  <c r="AQ16" i="123"/>
  <c r="Q22" i="123"/>
  <c r="Z42" i="119"/>
  <c r="AS15" i="122"/>
  <c r="AT11" i="122" s="1"/>
  <c r="Q55" i="122"/>
  <c r="R19" i="122"/>
  <c r="AR16" i="122"/>
  <c r="AB28" i="122"/>
  <c r="AC25" i="122" s="1"/>
  <c r="AA36" i="120"/>
  <c r="AB35" i="120"/>
  <c r="AC32" i="120" s="1"/>
  <c r="AT15" i="120"/>
  <c r="AU11" i="120" s="1"/>
  <c r="AT16" i="120"/>
  <c r="R21" i="120"/>
  <c r="AS16" i="120"/>
  <c r="AS15" i="119"/>
  <c r="AT11" i="119" s="1"/>
  <c r="AS16" i="119"/>
  <c r="AD22" i="119"/>
  <c r="AD28" i="119"/>
  <c r="AE25" i="119" s="1"/>
  <c r="AR16" i="119"/>
  <c r="AB35" i="119"/>
  <c r="AC32" i="119" s="1"/>
  <c r="AE21" i="119"/>
  <c r="AF19" i="119" s="1"/>
  <c r="AE22" i="119"/>
  <c r="AA41" i="119"/>
  <c r="AB39" i="119" s="1"/>
  <c r="AA36" i="119"/>
  <c r="AA36" i="117"/>
  <c r="AB35" i="117"/>
  <c r="AC32" i="117" s="1"/>
  <c r="AA41" i="117"/>
  <c r="AB39" i="117" s="1"/>
  <c r="AT15" i="117"/>
  <c r="AU11" i="117" s="1"/>
  <c r="AT16" i="117"/>
  <c r="Z42" i="117"/>
  <c r="AA36" i="116"/>
  <c r="Z42" i="116"/>
  <c r="AC29" i="116"/>
  <c r="AB35" i="116"/>
  <c r="AC32" i="116" s="1"/>
  <c r="AD21" i="116"/>
  <c r="AE19" i="116" s="1"/>
  <c r="AD28" i="116"/>
  <c r="AE25" i="116" s="1"/>
  <c r="AD29" i="116"/>
  <c r="AT15" i="116"/>
  <c r="AU11" i="116" s="1"/>
  <c r="AA41" i="116"/>
  <c r="AB39" i="116" s="1"/>
  <c r="AS16" i="116"/>
  <c r="Y29" i="120" l="1"/>
  <c r="AT55" i="161"/>
  <c r="AU19" i="161"/>
  <c r="AT22" i="161"/>
  <c r="AP16" i="158"/>
  <c r="AD36" i="156"/>
  <c r="X42" i="120"/>
  <c r="AB29" i="157"/>
  <c r="AQ15" i="158"/>
  <c r="AR11" i="158" s="1"/>
  <c r="AA42" i="155"/>
  <c r="AB29" i="158"/>
  <c r="AB42" i="158"/>
  <c r="AD36" i="158"/>
  <c r="AA42" i="157"/>
  <c r="AC29" i="156"/>
  <c r="AB42" i="156"/>
  <c r="AC36" i="155"/>
  <c r="AC36" i="157"/>
  <c r="AB29" i="155"/>
  <c r="AA21" i="157"/>
  <c r="AA22" i="157" s="1"/>
  <c r="AA22" i="158"/>
  <c r="AA55" i="158"/>
  <c r="AB19" i="158"/>
  <c r="AB21" i="158" s="1"/>
  <c r="AE35" i="156"/>
  <c r="AF32" i="156" s="1"/>
  <c r="AD55" i="155"/>
  <c r="AE19" i="155"/>
  <c r="Y55" i="156"/>
  <c r="Z19" i="156"/>
  <c r="Z21" i="156" s="1"/>
  <c r="AC28" i="157"/>
  <c r="AD25" i="157" s="1"/>
  <c r="AB41" i="155"/>
  <c r="AC39" i="155" s="1"/>
  <c r="AC28" i="158"/>
  <c r="AD25" i="158" s="1"/>
  <c r="AC41" i="158"/>
  <c r="AD39" i="158" s="1"/>
  <c r="AE35" i="158"/>
  <c r="AF32" i="158" s="1"/>
  <c r="AB41" i="157"/>
  <c r="AC39" i="157" s="1"/>
  <c r="AD28" i="156"/>
  <c r="AE25" i="156" s="1"/>
  <c r="AC41" i="156"/>
  <c r="AD39" i="156" s="1"/>
  <c r="AD35" i="155"/>
  <c r="AE32" i="155" s="1"/>
  <c r="AD35" i="157"/>
  <c r="AE32" i="157" s="1"/>
  <c r="AC28" i="155"/>
  <c r="AD25" i="155" s="1"/>
  <c r="Q19" i="117"/>
  <c r="P55" i="117"/>
  <c r="Y41" i="120"/>
  <c r="Z39" i="120" s="1"/>
  <c r="Z28" i="120"/>
  <c r="AA25" i="120" s="1"/>
  <c r="AB29" i="125"/>
  <c r="AC28" i="125"/>
  <c r="AD25" i="125" s="1"/>
  <c r="Y29" i="130"/>
  <c r="Y29" i="117"/>
  <c r="Z29" i="134"/>
  <c r="Z29" i="139"/>
  <c r="AA28" i="142"/>
  <c r="AB25" i="142" s="1"/>
  <c r="Z28" i="117"/>
  <c r="AA25" i="117" s="1"/>
  <c r="AD28" i="133"/>
  <c r="AE25" i="133" s="1"/>
  <c r="Z28" i="130"/>
  <c r="AA25" i="130" s="1"/>
  <c r="AA28" i="134"/>
  <c r="AB25" i="134" s="1"/>
  <c r="AA29" i="150"/>
  <c r="Z29" i="142"/>
  <c r="AC29" i="133"/>
  <c r="AA28" i="139"/>
  <c r="AB25" i="139" s="1"/>
  <c r="AA42" i="150"/>
  <c r="AA42" i="129"/>
  <c r="AB36" i="126"/>
  <c r="AB36" i="145"/>
  <c r="AB36" i="150"/>
  <c r="AB36" i="137"/>
  <c r="AB36" i="130"/>
  <c r="AB28" i="150"/>
  <c r="AC25" i="150" s="1"/>
  <c r="AU15" i="150"/>
  <c r="AV11" i="150" s="1"/>
  <c r="Q55" i="150"/>
  <c r="R19" i="150"/>
  <c r="AB41" i="150"/>
  <c r="AC39" i="150" s="1"/>
  <c r="AC35" i="150"/>
  <c r="AD32" i="150" s="1"/>
  <c r="AA42" i="146"/>
  <c r="Q21" i="146"/>
  <c r="Q22" i="146" s="1"/>
  <c r="AB41" i="146"/>
  <c r="AC39" i="146" s="1"/>
  <c r="AE28" i="146"/>
  <c r="AF25" i="146" s="1"/>
  <c r="AT15" i="146"/>
  <c r="AU11" i="146" s="1"/>
  <c r="AT16" i="146"/>
  <c r="AC35" i="146"/>
  <c r="AD32" i="146" s="1"/>
  <c r="AS16" i="146"/>
  <c r="AD29" i="146"/>
  <c r="AB36" i="146"/>
  <c r="AA42" i="145"/>
  <c r="AF28" i="145"/>
  <c r="AG25" i="145" s="1"/>
  <c r="AC35" i="145"/>
  <c r="AD32" i="145" s="1"/>
  <c r="AS15" i="145"/>
  <c r="AT11" i="145" s="1"/>
  <c r="AS16" i="145"/>
  <c r="AE29" i="145"/>
  <c r="AB41" i="145"/>
  <c r="AC39" i="145" s="1"/>
  <c r="Q21" i="145"/>
  <c r="Q22" i="145" s="1"/>
  <c r="AB29" i="143"/>
  <c r="AA42" i="143"/>
  <c r="AB36" i="143"/>
  <c r="AC35" i="143"/>
  <c r="AD32" i="143" s="1"/>
  <c r="Q21" i="143"/>
  <c r="AC28" i="143"/>
  <c r="AD25" i="143" s="1"/>
  <c r="AB41" i="143"/>
  <c r="AC39" i="143" s="1"/>
  <c r="AT15" i="143"/>
  <c r="AU11" i="143" s="1"/>
  <c r="AT16" i="143"/>
  <c r="AB36" i="142"/>
  <c r="AA42" i="142"/>
  <c r="Q21" i="142"/>
  <c r="Q22" i="142" s="1"/>
  <c r="AC35" i="142"/>
  <c r="AD32" i="142" s="1"/>
  <c r="AU15" i="142"/>
  <c r="AV11" i="142" s="1"/>
  <c r="AT16" i="142"/>
  <c r="AB41" i="142"/>
  <c r="AC39" i="142" s="1"/>
  <c r="AB29" i="140"/>
  <c r="AB36" i="140"/>
  <c r="AC35" i="140"/>
  <c r="AD32" i="140" s="1"/>
  <c r="AB41" i="140"/>
  <c r="AC39" i="140" s="1"/>
  <c r="AC28" i="140"/>
  <c r="AD25" i="140" s="1"/>
  <c r="Q21" i="140"/>
  <c r="AA42" i="140"/>
  <c r="AT15" i="140"/>
  <c r="AU11" i="140" s="1"/>
  <c r="AA42" i="139"/>
  <c r="AB41" i="139"/>
  <c r="AC39" i="139" s="1"/>
  <c r="AC35" i="139"/>
  <c r="AD32" i="139" s="1"/>
  <c r="AS15" i="139"/>
  <c r="AT11" i="139" s="1"/>
  <c r="AS16" i="139"/>
  <c r="AB36" i="139"/>
  <c r="Q21" i="139"/>
  <c r="Q22" i="139" s="1"/>
  <c r="AA29" i="137"/>
  <c r="AS15" i="137"/>
  <c r="AT11" i="137" s="1"/>
  <c r="AS16" i="137"/>
  <c r="AA42" i="137"/>
  <c r="Q21" i="137"/>
  <c r="AC35" i="137"/>
  <c r="AD32" i="137" s="1"/>
  <c r="AB41" i="137"/>
  <c r="AC39" i="137" s="1"/>
  <c r="AB28" i="137"/>
  <c r="AC25" i="137" s="1"/>
  <c r="AA42" i="136"/>
  <c r="AE28" i="136"/>
  <c r="AF25" i="136" s="1"/>
  <c r="AB41" i="136"/>
  <c r="AC39" i="136" s="1"/>
  <c r="AC35" i="136"/>
  <c r="AD32" i="136" s="1"/>
  <c r="AB36" i="136"/>
  <c r="AU16" i="136"/>
  <c r="AU15" i="136"/>
  <c r="AV11" i="136" s="1"/>
  <c r="AD29" i="136"/>
  <c r="Q21" i="136"/>
  <c r="Q22" i="136" s="1"/>
  <c r="AA42" i="134"/>
  <c r="AC35" i="134"/>
  <c r="AD32" i="134" s="1"/>
  <c r="Q21" i="134"/>
  <c r="Q22" i="134" s="1"/>
  <c r="AT15" i="134"/>
  <c r="AU11" i="134" s="1"/>
  <c r="AT16" i="134"/>
  <c r="AB41" i="134"/>
  <c r="AC39" i="134" s="1"/>
  <c r="AS16" i="134"/>
  <c r="AB36" i="134"/>
  <c r="AB36" i="133"/>
  <c r="AA42" i="133"/>
  <c r="AS15" i="133"/>
  <c r="AT11" i="133" s="1"/>
  <c r="AC35" i="133"/>
  <c r="AD32" i="133" s="1"/>
  <c r="AB41" i="133"/>
  <c r="AC39" i="133" s="1"/>
  <c r="Q21" i="133"/>
  <c r="AD29" i="131"/>
  <c r="Q21" i="131"/>
  <c r="Q22" i="131" s="1"/>
  <c r="AC35" i="131"/>
  <c r="AD32" i="131" s="1"/>
  <c r="AB41" i="131"/>
  <c r="AC39" i="131" s="1"/>
  <c r="AT15" i="131"/>
  <c r="AU11" i="131" s="1"/>
  <c r="AT16" i="131"/>
  <c r="AE28" i="131"/>
  <c r="AF25" i="131" s="1"/>
  <c r="AA42" i="131"/>
  <c r="AS16" i="131"/>
  <c r="AB36" i="131"/>
  <c r="AA42" i="130"/>
  <c r="AT16" i="130"/>
  <c r="AT15" i="130"/>
  <c r="AU11" i="130" s="1"/>
  <c r="AB41" i="130"/>
  <c r="AC39" i="130" s="1"/>
  <c r="Q21" i="130"/>
  <c r="Q22" i="130" s="1"/>
  <c r="AS16" i="130"/>
  <c r="AC35" i="130"/>
  <c r="AD32" i="130" s="1"/>
  <c r="AC28" i="129"/>
  <c r="AD25" i="129" s="1"/>
  <c r="AU15" i="129"/>
  <c r="AV11" i="129" s="1"/>
  <c r="AC35" i="129"/>
  <c r="AD32" i="129" s="1"/>
  <c r="AB41" i="129"/>
  <c r="AC39" i="129" s="1"/>
  <c r="Q21" i="129"/>
  <c r="Q22" i="129" s="1"/>
  <c r="AB36" i="129"/>
  <c r="AB29" i="129"/>
  <c r="AA29" i="128"/>
  <c r="AB36" i="128"/>
  <c r="AA42" i="128"/>
  <c r="Q21" i="128"/>
  <c r="Q22" i="128" s="1"/>
  <c r="AB41" i="128"/>
  <c r="AC39" i="128" s="1"/>
  <c r="AU15" i="128"/>
  <c r="AV11" i="128" s="1"/>
  <c r="AB28" i="128"/>
  <c r="AC25" i="128" s="1"/>
  <c r="AC35" i="128"/>
  <c r="AD32" i="128" s="1"/>
  <c r="AB28" i="126"/>
  <c r="AC25" i="126" s="1"/>
  <c r="AA42" i="126"/>
  <c r="AA29" i="126"/>
  <c r="AS16" i="126"/>
  <c r="AT15" i="126"/>
  <c r="AU11" i="126" s="1"/>
  <c r="AC35" i="126"/>
  <c r="AD32" i="126" s="1"/>
  <c r="Q21" i="126"/>
  <c r="Q22" i="126" s="1"/>
  <c r="AB41" i="126"/>
  <c r="AC39" i="126" s="1"/>
  <c r="AA42" i="125"/>
  <c r="AB36" i="125"/>
  <c r="AC35" i="125"/>
  <c r="AD32" i="125" s="1"/>
  <c r="AU15" i="125"/>
  <c r="AV11" i="125" s="1"/>
  <c r="Q21" i="125"/>
  <c r="Q22" i="125" s="1"/>
  <c r="AB41" i="125"/>
  <c r="AC39" i="125" s="1"/>
  <c r="AA29" i="123"/>
  <c r="AR16" i="123"/>
  <c r="R21" i="123"/>
  <c r="AB28" i="123"/>
  <c r="AC25" i="123" s="1"/>
  <c r="AS15" i="123"/>
  <c r="AT11" i="123" s="1"/>
  <c r="AA42" i="116"/>
  <c r="AB29" i="122"/>
  <c r="AT15" i="122"/>
  <c r="AU11" i="122" s="1"/>
  <c r="AT16" i="122"/>
  <c r="AC28" i="122"/>
  <c r="AD25" i="122" s="1"/>
  <c r="R21" i="122"/>
  <c r="R22" i="122" s="1"/>
  <c r="AS16" i="122"/>
  <c r="R55" i="120"/>
  <c r="S19" i="120"/>
  <c r="AC35" i="120"/>
  <c r="AD32" i="120" s="1"/>
  <c r="R22" i="120"/>
  <c r="AB36" i="120"/>
  <c r="AU15" i="120"/>
  <c r="AV11" i="120" s="1"/>
  <c r="AA42" i="119"/>
  <c r="AB36" i="119"/>
  <c r="AC35" i="119"/>
  <c r="AD32" i="119" s="1"/>
  <c r="AE29" i="119"/>
  <c r="AE28" i="119"/>
  <c r="AF25" i="119" s="1"/>
  <c r="AB41" i="119"/>
  <c r="AC39" i="119" s="1"/>
  <c r="AF21" i="119"/>
  <c r="AG19" i="119" s="1"/>
  <c r="AD29" i="119"/>
  <c r="AT15" i="119"/>
  <c r="AU11" i="119" s="1"/>
  <c r="AT16" i="119"/>
  <c r="AB36" i="117"/>
  <c r="AA42" i="117"/>
  <c r="AC35" i="117"/>
  <c r="AD32" i="117" s="1"/>
  <c r="AB41" i="117"/>
  <c r="AC39" i="117" s="1"/>
  <c r="AU15" i="117"/>
  <c r="AV11" i="117" s="1"/>
  <c r="AU16" i="117"/>
  <c r="AB36" i="116"/>
  <c r="AD22" i="116"/>
  <c r="AE21" i="116"/>
  <c r="AF19" i="116" s="1"/>
  <c r="AE22" i="116"/>
  <c r="AU15" i="116"/>
  <c r="AV11" i="116" s="1"/>
  <c r="AE28" i="116"/>
  <c r="AF25" i="116" s="1"/>
  <c r="AE29" i="116"/>
  <c r="AT16" i="116"/>
  <c r="AB41" i="116"/>
  <c r="AC39" i="116" s="1"/>
  <c r="AC35" i="116"/>
  <c r="AD32" i="116" s="1"/>
  <c r="AC29" i="158" l="1"/>
  <c r="AU21" i="161"/>
  <c r="AU22" i="161" s="1"/>
  <c r="Z29" i="120"/>
  <c r="AC29" i="157"/>
  <c r="Y42" i="120"/>
  <c r="AD36" i="157"/>
  <c r="AC29" i="155"/>
  <c r="AE35" i="157"/>
  <c r="AF32" i="157" s="1"/>
  <c r="AD36" i="155"/>
  <c r="AC42" i="156"/>
  <c r="AD29" i="156"/>
  <c r="AB42" i="157"/>
  <c r="AE36" i="158"/>
  <c r="AC42" i="158"/>
  <c r="AD28" i="158"/>
  <c r="AE25" i="158" s="1"/>
  <c r="AB42" i="155"/>
  <c r="AD28" i="157"/>
  <c r="AE25" i="157" s="1"/>
  <c r="Z22" i="156"/>
  <c r="AA19" i="156"/>
  <c r="AA21" i="156" s="1"/>
  <c r="Z55" i="156"/>
  <c r="AE21" i="155"/>
  <c r="AE22" i="155" s="1"/>
  <c r="AE36" i="156"/>
  <c r="AQ16" i="158"/>
  <c r="AD28" i="155"/>
  <c r="AE25" i="155" s="1"/>
  <c r="AE35" i="155"/>
  <c r="AF32" i="155" s="1"/>
  <c r="AD41" i="156"/>
  <c r="AE39" i="156" s="1"/>
  <c r="AE28" i="156"/>
  <c r="AF25" i="156" s="1"/>
  <c r="AC41" i="157"/>
  <c r="AD39" i="157" s="1"/>
  <c r="AF35" i="158"/>
  <c r="AG32" i="158" s="1"/>
  <c r="AD41" i="158"/>
  <c r="AE39" i="158" s="1"/>
  <c r="AC41" i="155"/>
  <c r="AD39" i="155" s="1"/>
  <c r="AF35" i="156"/>
  <c r="AG32" i="156" s="1"/>
  <c r="AB22" i="158"/>
  <c r="AB55" i="158"/>
  <c r="AC19" i="158"/>
  <c r="AC21" i="158" s="1"/>
  <c r="AB19" i="157"/>
  <c r="AA55" i="157"/>
  <c r="AR15" i="158"/>
  <c r="AS11" i="158" s="1"/>
  <c r="Z41" i="120"/>
  <c r="AA39" i="120" s="1"/>
  <c r="AA28" i="120"/>
  <c r="AB25" i="120" s="1"/>
  <c r="Q21" i="117"/>
  <c r="Q22" i="117" s="1"/>
  <c r="AA29" i="139"/>
  <c r="AC29" i="125"/>
  <c r="AD28" i="125"/>
  <c r="AE25" i="125" s="1"/>
  <c r="AA29" i="134"/>
  <c r="AB29" i="126"/>
  <c r="AC29" i="129"/>
  <c r="AC29" i="140"/>
  <c r="AB29" i="150"/>
  <c r="AB28" i="142"/>
  <c r="AC25" i="142" s="1"/>
  <c r="AB42" i="134"/>
  <c r="AB28" i="134"/>
  <c r="AC25" i="134" s="1"/>
  <c r="Z29" i="130"/>
  <c r="AD29" i="133"/>
  <c r="Z29" i="117"/>
  <c r="AA29" i="142"/>
  <c r="AE28" i="133"/>
  <c r="AF25" i="133" s="1"/>
  <c r="AB28" i="139"/>
  <c r="AC25" i="139" s="1"/>
  <c r="AA28" i="130"/>
  <c r="AB25" i="130" s="1"/>
  <c r="AA28" i="117"/>
  <c r="AB25" i="117" s="1"/>
  <c r="AB42" i="130"/>
  <c r="AB42" i="116"/>
  <c r="AB42" i="150"/>
  <c r="AB42" i="129"/>
  <c r="AB42" i="139"/>
  <c r="AC36" i="150"/>
  <c r="AC36" i="136"/>
  <c r="AC36" i="131"/>
  <c r="AC41" i="150"/>
  <c r="AD39" i="150" s="1"/>
  <c r="AV15" i="150"/>
  <c r="AW11" i="150" s="1"/>
  <c r="AV16" i="150"/>
  <c r="AD35" i="150"/>
  <c r="AE32" i="150" s="1"/>
  <c r="R21" i="150"/>
  <c r="AU16" i="150"/>
  <c r="AC28" i="150"/>
  <c r="AD25" i="150" s="1"/>
  <c r="AC36" i="146"/>
  <c r="AD35" i="146"/>
  <c r="AE32" i="146" s="1"/>
  <c r="AB42" i="146"/>
  <c r="AF28" i="146"/>
  <c r="AG25" i="146" s="1"/>
  <c r="AC41" i="146"/>
  <c r="AD39" i="146" s="1"/>
  <c r="AU15" i="146"/>
  <c r="AV11" i="146" s="1"/>
  <c r="AE29" i="146"/>
  <c r="Q55" i="146"/>
  <c r="R19" i="146"/>
  <c r="AF29" i="145"/>
  <c r="AC41" i="145"/>
  <c r="AD39" i="145" s="1"/>
  <c r="AT15" i="145"/>
  <c r="AU11" i="145" s="1"/>
  <c r="AT16" i="145"/>
  <c r="AG28" i="145"/>
  <c r="AH25" i="145" s="1"/>
  <c r="AB42" i="145"/>
  <c r="AD35" i="145"/>
  <c r="AE32" i="145" s="1"/>
  <c r="Q55" i="145"/>
  <c r="R19" i="145"/>
  <c r="AC36" i="145"/>
  <c r="AC36" i="143"/>
  <c r="AC29" i="143"/>
  <c r="Q55" i="143"/>
  <c r="R19" i="143"/>
  <c r="AU15" i="143"/>
  <c r="AV11" i="143" s="1"/>
  <c r="AU16" i="143"/>
  <c r="Q22" i="143"/>
  <c r="AC41" i="143"/>
  <c r="AD39" i="143" s="1"/>
  <c r="AB42" i="143"/>
  <c r="AD28" i="143"/>
  <c r="AE25" i="143" s="1"/>
  <c r="AD35" i="143"/>
  <c r="AE32" i="143" s="1"/>
  <c r="AV15" i="142"/>
  <c r="AW11" i="142" s="1"/>
  <c r="AC41" i="142"/>
  <c r="AD39" i="142" s="1"/>
  <c r="AU16" i="142"/>
  <c r="Q55" i="142"/>
  <c r="R19" i="142"/>
  <c r="AB42" i="142"/>
  <c r="AD35" i="142"/>
  <c r="AE32" i="142" s="1"/>
  <c r="AC36" i="142"/>
  <c r="AC36" i="140"/>
  <c r="AB42" i="140"/>
  <c r="AU15" i="140"/>
  <c r="AV11" i="140" s="1"/>
  <c r="AU16" i="140"/>
  <c r="Q55" i="140"/>
  <c r="R19" i="140"/>
  <c r="Q22" i="140"/>
  <c r="AC41" i="140"/>
  <c r="AD39" i="140" s="1"/>
  <c r="AT16" i="140"/>
  <c r="AD28" i="140"/>
  <c r="AE25" i="140" s="1"/>
  <c r="AD35" i="140"/>
  <c r="AE32" i="140" s="1"/>
  <c r="AD35" i="139"/>
  <c r="AE32" i="139" s="1"/>
  <c r="AT16" i="139"/>
  <c r="AT15" i="139"/>
  <c r="AU11" i="139" s="1"/>
  <c r="Q55" i="139"/>
  <c r="R19" i="139"/>
  <c r="AC36" i="139"/>
  <c r="AC41" i="139"/>
  <c r="AD39" i="139" s="1"/>
  <c r="AC36" i="137"/>
  <c r="AC28" i="137"/>
  <c r="AD25" i="137" s="1"/>
  <c r="AC41" i="137"/>
  <c r="AD39" i="137" s="1"/>
  <c r="Q55" i="137"/>
  <c r="R19" i="137"/>
  <c r="AD35" i="137"/>
  <c r="AE32" i="137" s="1"/>
  <c r="AB29" i="137"/>
  <c r="AB42" i="137"/>
  <c r="Q22" i="137"/>
  <c r="AT15" i="137"/>
  <c r="AU11" i="137" s="1"/>
  <c r="AB42" i="136"/>
  <c r="AC41" i="136"/>
  <c r="AD39" i="136" s="1"/>
  <c r="AF28" i="136"/>
  <c r="AG25" i="136" s="1"/>
  <c r="Q55" i="136"/>
  <c r="R19" i="136"/>
  <c r="AV15" i="136"/>
  <c r="AW11" i="136" s="1"/>
  <c r="AD35" i="136"/>
  <c r="AE32" i="136" s="1"/>
  <c r="AE29" i="136"/>
  <c r="AC36" i="134"/>
  <c r="AC41" i="134"/>
  <c r="AD39" i="134" s="1"/>
  <c r="Q55" i="134"/>
  <c r="R19" i="134"/>
  <c r="AU15" i="134"/>
  <c r="AV11" i="134" s="1"/>
  <c r="AU16" i="134"/>
  <c r="AD35" i="134"/>
  <c r="AE32" i="134" s="1"/>
  <c r="AC36" i="133"/>
  <c r="Q55" i="133"/>
  <c r="R19" i="133"/>
  <c r="Q22" i="133"/>
  <c r="AD35" i="133"/>
  <c r="AE32" i="133" s="1"/>
  <c r="AC41" i="133"/>
  <c r="AD39" i="133" s="1"/>
  <c r="AT15" i="133"/>
  <c r="AU11" i="133" s="1"/>
  <c r="AT16" i="133"/>
  <c r="AB42" i="133"/>
  <c r="AS16" i="133"/>
  <c r="AF28" i="131"/>
  <c r="AG25" i="131" s="1"/>
  <c r="AC41" i="131"/>
  <c r="AD39" i="131" s="1"/>
  <c r="AU15" i="131"/>
  <c r="AV11" i="131" s="1"/>
  <c r="AU16" i="131"/>
  <c r="AE29" i="131"/>
  <c r="AB42" i="131"/>
  <c r="AD35" i="131"/>
  <c r="AE32" i="131" s="1"/>
  <c r="Q55" i="131"/>
  <c r="R19" i="131"/>
  <c r="AC36" i="130"/>
  <c r="AC41" i="130"/>
  <c r="AD39" i="130" s="1"/>
  <c r="AD35" i="130"/>
  <c r="AE32" i="130" s="1"/>
  <c r="Q55" i="130"/>
  <c r="R19" i="130"/>
  <c r="AU15" i="130"/>
  <c r="AV11" i="130" s="1"/>
  <c r="AV15" i="129"/>
  <c r="AW11" i="129" s="1"/>
  <c r="AV16" i="129"/>
  <c r="AC41" i="129"/>
  <c r="AD39" i="129" s="1"/>
  <c r="AU16" i="129"/>
  <c r="AD35" i="129"/>
  <c r="AE32" i="129" s="1"/>
  <c r="Q55" i="129"/>
  <c r="R19" i="129"/>
  <c r="AC36" i="129"/>
  <c r="AD28" i="129"/>
  <c r="AE25" i="129" s="1"/>
  <c r="AB42" i="128"/>
  <c r="AC36" i="128"/>
  <c r="AC41" i="128"/>
  <c r="AD39" i="128" s="1"/>
  <c r="AD35" i="128"/>
  <c r="AE32" i="128" s="1"/>
  <c r="AC28" i="128"/>
  <c r="AD25" i="128" s="1"/>
  <c r="AV15" i="128"/>
  <c r="AW11" i="128" s="1"/>
  <c r="AB29" i="128"/>
  <c r="AU16" i="128"/>
  <c r="Q55" i="128"/>
  <c r="R19" i="128"/>
  <c r="Q55" i="126"/>
  <c r="R19" i="126"/>
  <c r="AU15" i="126"/>
  <c r="AV11" i="126" s="1"/>
  <c r="AU16" i="126"/>
  <c r="AC41" i="126"/>
  <c r="AD39" i="126" s="1"/>
  <c r="AD35" i="126"/>
  <c r="AE32" i="126" s="1"/>
  <c r="AT16" i="126"/>
  <c r="AB42" i="126"/>
  <c r="AC36" i="126"/>
  <c r="AC28" i="126"/>
  <c r="AD25" i="126" s="1"/>
  <c r="AC41" i="125"/>
  <c r="AD39" i="125" s="1"/>
  <c r="AV15" i="125"/>
  <c r="AW11" i="125" s="1"/>
  <c r="AU16" i="125"/>
  <c r="AD35" i="125"/>
  <c r="AE32" i="125" s="1"/>
  <c r="AB42" i="125"/>
  <c r="Q55" i="125"/>
  <c r="R19" i="125"/>
  <c r="AC36" i="125"/>
  <c r="AT15" i="123"/>
  <c r="AU11" i="123" s="1"/>
  <c r="R55" i="123"/>
  <c r="S19" i="123"/>
  <c r="AC28" i="123"/>
  <c r="AD25" i="123" s="1"/>
  <c r="AB29" i="123"/>
  <c r="AS16" i="123"/>
  <c r="R22" i="123"/>
  <c r="AC29" i="122"/>
  <c r="AU16" i="122"/>
  <c r="AU15" i="122"/>
  <c r="AV11" i="122" s="1"/>
  <c r="R55" i="122"/>
  <c r="S19" i="122"/>
  <c r="AD28" i="122"/>
  <c r="AE25" i="122" s="1"/>
  <c r="AC36" i="120"/>
  <c r="AU16" i="120"/>
  <c r="S21" i="120"/>
  <c r="S22" i="120" s="1"/>
  <c r="AV15" i="120"/>
  <c r="AW11" i="120" s="1"/>
  <c r="AV16" i="120"/>
  <c r="AD35" i="120"/>
  <c r="AE32" i="120" s="1"/>
  <c r="AB42" i="119"/>
  <c r="AC36" i="119"/>
  <c r="AG22" i="119"/>
  <c r="AG21" i="119"/>
  <c r="AH19" i="119" s="1"/>
  <c r="AF28" i="119"/>
  <c r="AG25" i="119" s="1"/>
  <c r="AC41" i="119"/>
  <c r="AD39" i="119" s="1"/>
  <c r="AU15" i="119"/>
  <c r="AV11" i="119" s="1"/>
  <c r="AF22" i="119"/>
  <c r="AD35" i="119"/>
  <c r="AE32" i="119" s="1"/>
  <c r="AB42" i="117"/>
  <c r="AC36" i="117"/>
  <c r="AV15" i="117"/>
  <c r="AW11" i="117" s="1"/>
  <c r="AC41" i="117"/>
  <c r="AD39" i="117" s="1"/>
  <c r="AD35" i="117"/>
  <c r="AE32" i="117" s="1"/>
  <c r="AC36" i="116"/>
  <c r="AV15" i="116"/>
  <c r="AW11" i="116" s="1"/>
  <c r="AV16" i="116"/>
  <c r="AU16" i="116"/>
  <c r="AC41" i="116"/>
  <c r="AD39" i="116" s="1"/>
  <c r="AD35" i="116"/>
  <c r="AE32" i="116" s="1"/>
  <c r="AF28" i="116"/>
  <c r="AG25" i="116" s="1"/>
  <c r="AF21" i="116"/>
  <c r="AG19" i="116" s="1"/>
  <c r="AF22" i="116"/>
  <c r="AA29" i="120" l="1"/>
  <c r="AU55" i="161"/>
  <c r="AV19" i="161"/>
  <c r="AD29" i="157"/>
  <c r="AR16" i="158"/>
  <c r="Z42" i="120"/>
  <c r="AS15" i="158"/>
  <c r="AT11" i="158" s="1"/>
  <c r="AF36" i="156"/>
  <c r="AC42" i="155"/>
  <c r="AD42" i="158"/>
  <c r="AF36" i="158"/>
  <c r="AC42" i="157"/>
  <c r="AE29" i="156"/>
  <c r="AD42" i="156"/>
  <c r="AE36" i="155"/>
  <c r="AD29" i="155"/>
  <c r="AE28" i="157"/>
  <c r="AF25" i="157" s="1"/>
  <c r="AD29" i="158"/>
  <c r="AE36" i="157"/>
  <c r="AB21" i="157"/>
  <c r="AB22" i="157" s="1"/>
  <c r="AC22" i="158"/>
  <c r="AC55" i="158"/>
  <c r="AD19" i="158"/>
  <c r="AD21" i="158" s="1"/>
  <c r="AG35" i="156"/>
  <c r="AH32" i="156" s="1"/>
  <c r="AD41" i="155"/>
  <c r="AE39" i="155" s="1"/>
  <c r="AE41" i="158"/>
  <c r="AF39" i="158" s="1"/>
  <c r="AG35" i="158"/>
  <c r="AH32" i="158" s="1"/>
  <c r="AD41" i="157"/>
  <c r="AE39" i="157" s="1"/>
  <c r="AF28" i="156"/>
  <c r="AG25" i="156" s="1"/>
  <c r="AE41" i="156"/>
  <c r="AF39" i="156" s="1"/>
  <c r="AF35" i="155"/>
  <c r="AG32" i="155" s="1"/>
  <c r="AE28" i="155"/>
  <c r="AF25" i="155" s="1"/>
  <c r="AE55" i="155"/>
  <c r="AF19" i="155"/>
  <c r="AF21" i="155" s="1"/>
  <c r="AA22" i="156"/>
  <c r="AB19" i="156"/>
  <c r="AA55" i="156"/>
  <c r="AE28" i="158"/>
  <c r="AF25" i="158" s="1"/>
  <c r="AF35" i="157"/>
  <c r="AG32" i="157" s="1"/>
  <c r="AB28" i="120"/>
  <c r="AC25" i="120" s="1"/>
  <c r="R19" i="117"/>
  <c r="Q55" i="117"/>
  <c r="AA41" i="120"/>
  <c r="AB39" i="120" s="1"/>
  <c r="AD29" i="125"/>
  <c r="AE28" i="125"/>
  <c r="AF25" i="125" s="1"/>
  <c r="AB29" i="139"/>
  <c r="AA29" i="130"/>
  <c r="AB29" i="142"/>
  <c r="AC42" i="133"/>
  <c r="AG29" i="145"/>
  <c r="AA29" i="117"/>
  <c r="AB29" i="134"/>
  <c r="AF29" i="136"/>
  <c r="AB28" i="130"/>
  <c r="AC25" i="130" s="1"/>
  <c r="AC28" i="139"/>
  <c r="AD25" i="139" s="1"/>
  <c r="AF28" i="133"/>
  <c r="AG25" i="133" s="1"/>
  <c r="AB28" i="117"/>
  <c r="AC25" i="117" s="1"/>
  <c r="AE29" i="133"/>
  <c r="AC28" i="134"/>
  <c r="AD25" i="134" s="1"/>
  <c r="AC28" i="142"/>
  <c r="AD25" i="142" s="1"/>
  <c r="AD36" i="120"/>
  <c r="AC42" i="136"/>
  <c r="AC42" i="150"/>
  <c r="AD36" i="142"/>
  <c r="AD36" i="150"/>
  <c r="AD28" i="150"/>
  <c r="AE25" i="150" s="1"/>
  <c r="AD41" i="150"/>
  <c r="AE39" i="150" s="1"/>
  <c r="AE35" i="150"/>
  <c r="AF32" i="150" s="1"/>
  <c r="R55" i="150"/>
  <c r="S19" i="150"/>
  <c r="AC29" i="150"/>
  <c r="R22" i="150"/>
  <c r="AW15" i="150"/>
  <c r="AX11" i="150" s="1"/>
  <c r="AW16" i="150"/>
  <c r="AF29" i="146"/>
  <c r="AC42" i="146"/>
  <c r="R21" i="146"/>
  <c r="R22" i="146" s="1"/>
  <c r="AU16" i="146"/>
  <c r="AG28" i="146"/>
  <c r="AH25" i="146" s="1"/>
  <c r="AE35" i="146"/>
  <c r="AF32" i="146" s="1"/>
  <c r="AV16" i="146"/>
  <c r="AV15" i="146"/>
  <c r="AW11" i="146" s="1"/>
  <c r="AD41" i="146"/>
  <c r="AE39" i="146" s="1"/>
  <c r="AD36" i="146"/>
  <c r="AU16" i="145"/>
  <c r="AU15" i="145"/>
  <c r="AV11" i="145" s="1"/>
  <c r="R21" i="145"/>
  <c r="R22" i="145" s="1"/>
  <c r="AE35" i="145"/>
  <c r="AF32" i="145" s="1"/>
  <c r="AD41" i="145"/>
  <c r="AE39" i="145" s="1"/>
  <c r="AD36" i="145"/>
  <c r="AH28" i="145"/>
  <c r="AI25" i="145" s="1"/>
  <c r="AC42" i="145"/>
  <c r="AD36" i="143"/>
  <c r="AD29" i="143"/>
  <c r="AE28" i="143"/>
  <c r="AF25" i="143" s="1"/>
  <c r="AD41" i="143"/>
  <c r="AE39" i="143" s="1"/>
  <c r="R21" i="143"/>
  <c r="R22" i="143" s="1"/>
  <c r="AE35" i="143"/>
  <c r="AF32" i="143" s="1"/>
  <c r="AC42" i="143"/>
  <c r="AV15" i="143"/>
  <c r="AW11" i="143" s="1"/>
  <c r="AC42" i="142"/>
  <c r="R21" i="142"/>
  <c r="R22" i="142" s="1"/>
  <c r="AE35" i="142"/>
  <c r="AF32" i="142" s="1"/>
  <c r="AW15" i="142"/>
  <c r="AX11" i="142" s="1"/>
  <c r="AD41" i="142"/>
  <c r="AE39" i="142" s="1"/>
  <c r="AV16" i="142"/>
  <c r="AD36" i="140"/>
  <c r="AD29" i="140"/>
  <c r="R21" i="140"/>
  <c r="R22" i="140" s="1"/>
  <c r="AE28" i="140"/>
  <c r="AF25" i="140" s="1"/>
  <c r="AD41" i="140"/>
  <c r="AE39" i="140" s="1"/>
  <c r="AE35" i="140"/>
  <c r="AF32" i="140" s="1"/>
  <c r="AC42" i="140"/>
  <c r="AV15" i="140"/>
  <c r="AW11" i="140" s="1"/>
  <c r="AC42" i="139"/>
  <c r="AD41" i="139"/>
  <c r="AE39" i="139" s="1"/>
  <c r="AE35" i="139"/>
  <c r="AF32" i="139" s="1"/>
  <c r="R21" i="139"/>
  <c r="AU16" i="139"/>
  <c r="AU15" i="139"/>
  <c r="AV11" i="139" s="1"/>
  <c r="AD36" i="139"/>
  <c r="AC29" i="137"/>
  <c r="AC42" i="137"/>
  <c r="AU15" i="137"/>
  <c r="AV11" i="137" s="1"/>
  <c r="AD41" i="137"/>
  <c r="AE39" i="137" s="1"/>
  <c r="AT16" i="137"/>
  <c r="AE35" i="137"/>
  <c r="AF32" i="137" s="1"/>
  <c r="R21" i="137"/>
  <c r="AD36" i="137"/>
  <c r="AD28" i="137"/>
  <c r="AE25" i="137" s="1"/>
  <c r="AD36" i="136"/>
  <c r="AW16" i="136"/>
  <c r="AW15" i="136"/>
  <c r="AX11" i="136" s="1"/>
  <c r="AV16" i="136"/>
  <c r="AG28" i="136"/>
  <c r="AH25" i="136" s="1"/>
  <c r="AE35" i="136"/>
  <c r="AF32" i="136" s="1"/>
  <c r="R21" i="136"/>
  <c r="R22" i="136" s="1"/>
  <c r="AD41" i="136"/>
  <c r="AE39" i="136" s="1"/>
  <c r="AD36" i="134"/>
  <c r="AC42" i="134"/>
  <c r="AV15" i="134"/>
  <c r="AW11" i="134" s="1"/>
  <c r="AD41" i="134"/>
  <c r="AE39" i="134" s="1"/>
  <c r="AE35" i="134"/>
  <c r="AF32" i="134" s="1"/>
  <c r="R21" i="134"/>
  <c r="AD41" i="133"/>
  <c r="AE39" i="133" s="1"/>
  <c r="AE35" i="133"/>
  <c r="AF32" i="133" s="1"/>
  <c r="AU15" i="133"/>
  <c r="AV11" i="133" s="1"/>
  <c r="AD36" i="133"/>
  <c r="R21" i="133"/>
  <c r="R22" i="133" s="1"/>
  <c r="AC42" i="131"/>
  <c r="AE35" i="131"/>
  <c r="AF32" i="131" s="1"/>
  <c r="R21" i="131"/>
  <c r="R22" i="131" s="1"/>
  <c r="AV15" i="131"/>
  <c r="AW11" i="131" s="1"/>
  <c r="AD41" i="131"/>
  <c r="AE39" i="131" s="1"/>
  <c r="AG28" i="131"/>
  <c r="AH25" i="131" s="1"/>
  <c r="AD36" i="131"/>
  <c r="AF29" i="131"/>
  <c r="AD36" i="130"/>
  <c r="AC42" i="130"/>
  <c r="AU16" i="130"/>
  <c r="AE35" i="130"/>
  <c r="AF32" i="130" s="1"/>
  <c r="AV15" i="130"/>
  <c r="AW11" i="130" s="1"/>
  <c r="R21" i="130"/>
  <c r="R22" i="130" s="1"/>
  <c r="AD41" i="130"/>
  <c r="AE39" i="130" s="1"/>
  <c r="R21" i="129"/>
  <c r="AE35" i="129"/>
  <c r="AF32" i="129" s="1"/>
  <c r="AD41" i="129"/>
  <c r="AE39" i="129" s="1"/>
  <c r="AE28" i="129"/>
  <c r="AF25" i="129" s="1"/>
  <c r="AD36" i="129"/>
  <c r="AC42" i="129"/>
  <c r="AD29" i="129"/>
  <c r="AW15" i="129"/>
  <c r="AX11" i="129" s="1"/>
  <c r="AW16" i="129"/>
  <c r="AC29" i="128"/>
  <c r="AD36" i="128"/>
  <c r="AW15" i="128"/>
  <c r="AX11" i="128" s="1"/>
  <c r="AW16" i="128"/>
  <c r="AV16" i="128"/>
  <c r="AE35" i="128"/>
  <c r="AF32" i="128" s="1"/>
  <c r="AD28" i="128"/>
  <c r="AE25" i="128" s="1"/>
  <c r="AD41" i="128"/>
  <c r="AE39" i="128" s="1"/>
  <c r="R21" i="128"/>
  <c r="AC42" i="128"/>
  <c r="AC42" i="126"/>
  <c r="AE35" i="126"/>
  <c r="AF32" i="126" s="1"/>
  <c r="AD36" i="126"/>
  <c r="AD28" i="126"/>
  <c r="AE25" i="126" s="1"/>
  <c r="R21" i="126"/>
  <c r="R22" i="126" s="1"/>
  <c r="AC29" i="126"/>
  <c r="AD41" i="126"/>
  <c r="AE39" i="126" s="1"/>
  <c r="AV15" i="126"/>
  <c r="AW11" i="126" s="1"/>
  <c r="AV16" i="126"/>
  <c r="AD36" i="125"/>
  <c r="R21" i="125"/>
  <c r="R22" i="125" s="1"/>
  <c r="AW15" i="125"/>
  <c r="AX11" i="125" s="1"/>
  <c r="AD41" i="125"/>
  <c r="AE39" i="125" s="1"/>
  <c r="AE35" i="125"/>
  <c r="AF32" i="125" s="1"/>
  <c r="AV16" i="125"/>
  <c r="AC42" i="125"/>
  <c r="AC29" i="123"/>
  <c r="S21" i="123"/>
  <c r="AD28" i="123"/>
  <c r="AE25" i="123" s="1"/>
  <c r="AU15" i="123"/>
  <c r="AV11" i="123" s="1"/>
  <c r="AT16" i="123"/>
  <c r="AD29" i="122"/>
  <c r="S21" i="122"/>
  <c r="S22" i="122" s="1"/>
  <c r="AE28" i="122"/>
  <c r="AF25" i="122" s="1"/>
  <c r="AV16" i="122"/>
  <c r="AV15" i="122"/>
  <c r="AW11" i="122" s="1"/>
  <c r="S55" i="120"/>
  <c r="T19" i="120"/>
  <c r="AE35" i="120"/>
  <c r="AF32" i="120" s="1"/>
  <c r="AW15" i="120"/>
  <c r="AX11" i="120" s="1"/>
  <c r="AE35" i="119"/>
  <c r="AF32" i="119" s="1"/>
  <c r="AD36" i="119"/>
  <c r="AV15" i="119"/>
  <c r="AW11" i="119" s="1"/>
  <c r="AC42" i="119"/>
  <c r="AH21" i="119"/>
  <c r="AI19" i="119" s="1"/>
  <c r="AD41" i="119"/>
  <c r="AE39" i="119" s="1"/>
  <c r="AG28" i="119"/>
  <c r="AH25" i="119" s="1"/>
  <c r="AG29" i="119"/>
  <c r="AU16" i="119"/>
  <c r="AF29" i="119"/>
  <c r="AD36" i="116"/>
  <c r="AC42" i="117"/>
  <c r="AE35" i="117"/>
  <c r="AF32" i="117" s="1"/>
  <c r="AD36" i="117"/>
  <c r="AD41" i="117"/>
  <c r="AE39" i="117" s="1"/>
  <c r="AW16" i="117"/>
  <c r="AW15" i="117"/>
  <c r="AX11" i="117" s="1"/>
  <c r="AV16" i="117"/>
  <c r="AC42" i="116"/>
  <c r="AF29" i="116"/>
  <c r="AG21" i="116"/>
  <c r="AH19" i="116" s="1"/>
  <c r="AG29" i="116"/>
  <c r="AG28" i="116"/>
  <c r="AH25" i="116" s="1"/>
  <c r="AE35" i="116"/>
  <c r="AF32" i="116" s="1"/>
  <c r="AD41" i="116"/>
  <c r="AE39" i="116" s="1"/>
  <c r="AW15" i="116"/>
  <c r="AX11" i="116" s="1"/>
  <c r="AW16" i="116"/>
  <c r="AV21" i="161" l="1"/>
  <c r="AV22" i="161" s="1"/>
  <c r="AB29" i="120"/>
  <c r="AS16" i="158"/>
  <c r="AA42" i="120"/>
  <c r="AF36" i="157"/>
  <c r="AG35" i="157"/>
  <c r="AH32" i="157" s="1"/>
  <c r="AE29" i="158"/>
  <c r="AB21" i="156"/>
  <c r="AB22" i="156" s="1"/>
  <c r="AF22" i="155"/>
  <c r="AF55" i="155"/>
  <c r="AG19" i="155"/>
  <c r="AG21" i="155" s="1"/>
  <c r="AE29" i="155"/>
  <c r="AF36" i="155"/>
  <c r="AE42" i="156"/>
  <c r="AF29" i="156"/>
  <c r="AD42" i="157"/>
  <c r="AG36" i="158"/>
  <c r="AE42" i="158"/>
  <c r="AD42" i="155"/>
  <c r="AG36" i="156"/>
  <c r="AE29" i="157"/>
  <c r="AT15" i="158"/>
  <c r="AU11" i="158" s="1"/>
  <c r="AF28" i="158"/>
  <c r="AG25" i="158" s="1"/>
  <c r="AF28" i="155"/>
  <c r="AG25" i="155" s="1"/>
  <c r="AG35" i="155"/>
  <c r="AH32" i="155" s="1"/>
  <c r="AF41" i="156"/>
  <c r="AG39" i="156" s="1"/>
  <c r="AG28" i="156"/>
  <c r="AH25" i="156" s="1"/>
  <c r="AE41" i="157"/>
  <c r="AF39" i="157" s="1"/>
  <c r="AH35" i="158"/>
  <c r="AI32" i="158" s="1"/>
  <c r="AF41" i="158"/>
  <c r="AG39" i="158" s="1"/>
  <c r="AE41" i="155"/>
  <c r="AF39" i="155" s="1"/>
  <c r="AH35" i="156"/>
  <c r="AI32" i="156" s="1"/>
  <c r="AD22" i="158"/>
  <c r="AE19" i="158"/>
  <c r="AE21" i="158" s="1"/>
  <c r="AD55" i="158"/>
  <c r="AC19" i="157"/>
  <c r="AC21" i="157" s="1"/>
  <c r="AB55" i="157"/>
  <c r="AF28" i="157"/>
  <c r="AG25" i="157" s="1"/>
  <c r="R21" i="117"/>
  <c r="R22" i="117" s="1"/>
  <c r="AB41" i="120"/>
  <c r="AC39" i="120" s="1"/>
  <c r="AC28" i="120"/>
  <c r="AD25" i="120" s="1"/>
  <c r="AE29" i="125"/>
  <c r="AF28" i="125"/>
  <c r="AG25" i="125" s="1"/>
  <c r="AC29" i="142"/>
  <c r="AF29" i="133"/>
  <c r="AC29" i="134"/>
  <c r="AB29" i="117"/>
  <c r="AB29" i="130"/>
  <c r="AE29" i="129"/>
  <c r="AD28" i="139"/>
  <c r="AE25" i="139" s="1"/>
  <c r="AD28" i="134"/>
  <c r="AE25" i="134" s="1"/>
  <c r="AC28" i="117"/>
  <c r="AD25" i="117" s="1"/>
  <c r="AG28" i="133"/>
  <c r="AH25" i="133" s="1"/>
  <c r="AC28" i="130"/>
  <c r="AD25" i="130" s="1"/>
  <c r="AD28" i="142"/>
  <c r="AE25" i="142" s="1"/>
  <c r="AC29" i="139"/>
  <c r="AD42" i="145"/>
  <c r="AD42" i="136"/>
  <c r="AD42" i="150"/>
  <c r="AD42" i="119"/>
  <c r="AD42" i="126"/>
  <c r="AE36" i="126"/>
  <c r="AE36" i="116"/>
  <c r="AE36" i="150"/>
  <c r="S21" i="150"/>
  <c r="AE41" i="150"/>
  <c r="AF39" i="150" s="1"/>
  <c r="AE28" i="150"/>
  <c r="AF25" i="150" s="1"/>
  <c r="AX15" i="150"/>
  <c r="AY11" i="150" s="1"/>
  <c r="AX16" i="150"/>
  <c r="AF35" i="150"/>
  <c r="AG32" i="150" s="1"/>
  <c r="AD29" i="150"/>
  <c r="AD42" i="146"/>
  <c r="AH28" i="146"/>
  <c r="AI25" i="146" s="1"/>
  <c r="AW16" i="146"/>
  <c r="AW15" i="146"/>
  <c r="AX11" i="146" s="1"/>
  <c r="AG29" i="146"/>
  <c r="R55" i="146"/>
  <c r="S19" i="146"/>
  <c r="AF35" i="146"/>
  <c r="AG32" i="146" s="1"/>
  <c r="AE41" i="146"/>
  <c r="AF39" i="146" s="1"/>
  <c r="AE36" i="146"/>
  <c r="AE36" i="145"/>
  <c r="AI28" i="145"/>
  <c r="AJ25" i="145" s="1"/>
  <c r="AV15" i="145"/>
  <c r="AW11" i="145" s="1"/>
  <c r="AV16" i="145"/>
  <c r="AF35" i="145"/>
  <c r="AG32" i="145" s="1"/>
  <c r="AH29" i="145"/>
  <c r="AE41" i="145"/>
  <c r="AF39" i="145" s="1"/>
  <c r="R55" i="145"/>
  <c r="S19" i="145"/>
  <c r="AE36" i="143"/>
  <c r="AD42" i="143"/>
  <c r="AV16" i="143"/>
  <c r="AF35" i="143"/>
  <c r="AG32" i="143" s="1"/>
  <c r="AE41" i="143"/>
  <c r="AF39" i="143" s="1"/>
  <c r="AW15" i="143"/>
  <c r="AX11" i="143" s="1"/>
  <c r="AF28" i="143"/>
  <c r="AG25" i="143" s="1"/>
  <c r="R55" i="143"/>
  <c r="S19" i="143"/>
  <c r="AE29" i="143"/>
  <c r="AE36" i="142"/>
  <c r="AE41" i="142"/>
  <c r="AF39" i="142" s="1"/>
  <c r="AF35" i="142"/>
  <c r="AG32" i="142" s="1"/>
  <c r="R55" i="142"/>
  <c r="S19" i="142"/>
  <c r="AX16" i="142"/>
  <c r="AX15" i="142"/>
  <c r="AY11" i="142" s="1"/>
  <c r="AD42" i="142"/>
  <c r="AW16" i="142"/>
  <c r="AF35" i="140"/>
  <c r="AG32" i="140" s="1"/>
  <c r="AF28" i="140"/>
  <c r="AG25" i="140" s="1"/>
  <c r="AW15" i="140"/>
  <c r="AX11" i="140" s="1"/>
  <c r="AE41" i="140"/>
  <c r="AF39" i="140" s="1"/>
  <c r="AV16" i="140"/>
  <c r="AD42" i="140"/>
  <c r="R55" i="140"/>
  <c r="S19" i="140"/>
  <c r="AE36" i="140"/>
  <c r="AE29" i="140"/>
  <c r="AD42" i="139"/>
  <c r="AE36" i="139"/>
  <c r="R55" i="139"/>
  <c r="S19" i="139"/>
  <c r="R22" i="139"/>
  <c r="AV15" i="139"/>
  <c r="AW11" i="139" s="1"/>
  <c r="AF35" i="139"/>
  <c r="AG32" i="139" s="1"/>
  <c r="AE41" i="139"/>
  <c r="AF39" i="139" s="1"/>
  <c r="AE36" i="137"/>
  <c r="R55" i="137"/>
  <c r="S19" i="137"/>
  <c r="AE28" i="137"/>
  <c r="AF25" i="137" s="1"/>
  <c r="R22" i="137"/>
  <c r="AE41" i="137"/>
  <c r="AF39" i="137" s="1"/>
  <c r="AV15" i="137"/>
  <c r="AW11" i="137" s="1"/>
  <c r="AD29" i="137"/>
  <c r="AF35" i="137"/>
  <c r="AG32" i="137" s="1"/>
  <c r="AD42" i="137"/>
  <c r="AU16" i="137"/>
  <c r="AG29" i="136"/>
  <c r="AF35" i="136"/>
  <c r="AG32" i="136" s="1"/>
  <c r="AX15" i="136"/>
  <c r="AY11" i="136" s="1"/>
  <c r="AX16" i="136"/>
  <c r="R55" i="136"/>
  <c r="S19" i="136"/>
  <c r="AH28" i="136"/>
  <c r="AI25" i="136" s="1"/>
  <c r="AE41" i="136"/>
  <c r="AF39" i="136" s="1"/>
  <c r="AE36" i="136"/>
  <c r="AW15" i="134"/>
  <c r="AX11" i="134" s="1"/>
  <c r="AW16" i="134"/>
  <c r="AD42" i="134"/>
  <c r="AV16" i="134"/>
  <c r="AE41" i="134"/>
  <c r="AF39" i="134" s="1"/>
  <c r="AF35" i="134"/>
  <c r="AG32" i="134" s="1"/>
  <c r="R55" i="134"/>
  <c r="S19" i="134"/>
  <c r="R22" i="134"/>
  <c r="AE36" i="134"/>
  <c r="AV15" i="133"/>
  <c r="AW11" i="133" s="1"/>
  <c r="AF35" i="133"/>
  <c r="AG32" i="133" s="1"/>
  <c r="R55" i="133"/>
  <c r="S19" i="133"/>
  <c r="AE41" i="133"/>
  <c r="AF39" i="133" s="1"/>
  <c r="AD42" i="133"/>
  <c r="AU16" i="133"/>
  <c r="AE36" i="133"/>
  <c r="AH28" i="131"/>
  <c r="AI25" i="131" s="1"/>
  <c r="AE41" i="131"/>
  <c r="AF39" i="131" s="1"/>
  <c r="AG29" i="131"/>
  <c r="AD42" i="131"/>
  <c r="R55" i="131"/>
  <c r="S19" i="131"/>
  <c r="AW16" i="131"/>
  <c r="AW15" i="131"/>
  <c r="AX11" i="131" s="1"/>
  <c r="AF35" i="131"/>
  <c r="AG32" i="131" s="1"/>
  <c r="AV16" i="131"/>
  <c r="AE36" i="131"/>
  <c r="R55" i="130"/>
  <c r="S19" i="130"/>
  <c r="AW15" i="130"/>
  <c r="AX11" i="130" s="1"/>
  <c r="AE41" i="130"/>
  <c r="AF39" i="130" s="1"/>
  <c r="AF35" i="130"/>
  <c r="AG32" i="130" s="1"/>
  <c r="AD42" i="130"/>
  <c r="AE36" i="130"/>
  <c r="AV16" i="130"/>
  <c r="AE36" i="129"/>
  <c r="AF35" i="129"/>
  <c r="AG32" i="129" s="1"/>
  <c r="AX15" i="129"/>
  <c r="AY11" i="129" s="1"/>
  <c r="AF28" i="129"/>
  <c r="AG25" i="129" s="1"/>
  <c r="AE41" i="129"/>
  <c r="AF39" i="129" s="1"/>
  <c r="R55" i="129"/>
  <c r="S19" i="129"/>
  <c r="AD42" i="129"/>
  <c r="R22" i="129"/>
  <c r="AD29" i="128"/>
  <c r="AE28" i="128"/>
  <c r="AF25" i="128" s="1"/>
  <c r="R55" i="128"/>
  <c r="S19" i="128"/>
  <c r="AE41" i="128"/>
  <c r="AF39" i="128" s="1"/>
  <c r="AF35" i="128"/>
  <c r="AG32" i="128" s="1"/>
  <c r="R22" i="128"/>
  <c r="AD42" i="128"/>
  <c r="AE36" i="128"/>
  <c r="AX15" i="128"/>
  <c r="AY11" i="128" s="1"/>
  <c r="AX16" i="128"/>
  <c r="AE41" i="126"/>
  <c r="AF39" i="126" s="1"/>
  <c r="AE28" i="126"/>
  <c r="AF25" i="126" s="1"/>
  <c r="AD29" i="126"/>
  <c r="AW15" i="126"/>
  <c r="AX11" i="126" s="1"/>
  <c r="AW16" i="126"/>
  <c r="R55" i="126"/>
  <c r="S19" i="126"/>
  <c r="AF35" i="126"/>
  <c r="AG32" i="126" s="1"/>
  <c r="AE36" i="125"/>
  <c r="AX15" i="125"/>
  <c r="AY11" i="125" s="1"/>
  <c r="AX16" i="125"/>
  <c r="AD42" i="125"/>
  <c r="AE41" i="125"/>
  <c r="AF39" i="125" s="1"/>
  <c r="AF35" i="125"/>
  <c r="AG32" i="125" s="1"/>
  <c r="AW16" i="125"/>
  <c r="R55" i="125"/>
  <c r="S19" i="125"/>
  <c r="AD29" i="123"/>
  <c r="AV15" i="123"/>
  <c r="AW11" i="123" s="1"/>
  <c r="AV16" i="123"/>
  <c r="S55" i="123"/>
  <c r="T19" i="123"/>
  <c r="AU16" i="123"/>
  <c r="S22" i="123"/>
  <c r="AE28" i="123"/>
  <c r="AF25" i="123" s="1"/>
  <c r="AE29" i="122"/>
  <c r="AW15" i="122"/>
  <c r="AX11" i="122" s="1"/>
  <c r="AW16" i="122"/>
  <c r="AF28" i="122"/>
  <c r="AG25" i="122" s="1"/>
  <c r="S55" i="122"/>
  <c r="T19" i="122"/>
  <c r="AE36" i="120"/>
  <c r="T21" i="120"/>
  <c r="AX15" i="120"/>
  <c r="AY11" i="120" s="1"/>
  <c r="AF35" i="120"/>
  <c r="AG32" i="120" s="1"/>
  <c r="AW16" i="120"/>
  <c r="AI21" i="119"/>
  <c r="AJ19" i="119" s="1"/>
  <c r="AI22" i="119"/>
  <c r="AH28" i="119"/>
  <c r="AI25" i="119" s="1"/>
  <c r="AH29" i="119"/>
  <c r="AE41" i="119"/>
  <c r="AF39" i="119" s="1"/>
  <c r="AW15" i="119"/>
  <c r="AX11" i="119" s="1"/>
  <c r="AW16" i="119"/>
  <c r="AE36" i="119"/>
  <c r="AF35" i="119"/>
  <c r="AG32" i="119" s="1"/>
  <c r="AH22" i="119"/>
  <c r="AV16" i="119"/>
  <c r="AE36" i="117"/>
  <c r="AF35" i="117"/>
  <c r="AG32" i="117" s="1"/>
  <c r="AE41" i="117"/>
  <c r="AF39" i="117" s="1"/>
  <c r="AX15" i="117"/>
  <c r="AY11" i="117" s="1"/>
  <c r="AX16" i="117"/>
  <c r="AD42" i="117"/>
  <c r="AD42" i="116"/>
  <c r="AG22" i="116"/>
  <c r="AE41" i="116"/>
  <c r="AF39" i="116" s="1"/>
  <c r="AH28" i="116"/>
  <c r="AI25" i="116" s="1"/>
  <c r="AX16" i="116"/>
  <c r="AX15" i="116"/>
  <c r="AY11" i="116" s="1"/>
  <c r="AF35" i="116"/>
  <c r="AG32" i="116" s="1"/>
  <c r="AH21" i="116"/>
  <c r="AI19" i="116" s="1"/>
  <c r="AH22" i="116"/>
  <c r="AV55" i="161" l="1"/>
  <c r="AW19" i="161"/>
  <c r="AT16" i="158"/>
  <c r="AC29" i="120"/>
  <c r="AF29" i="158"/>
  <c r="AB42" i="120"/>
  <c r="AF29" i="157"/>
  <c r="AE22" i="158"/>
  <c r="AE55" i="158"/>
  <c r="AF19" i="158"/>
  <c r="AH36" i="156"/>
  <c r="AE42" i="155"/>
  <c r="AF42" i="158"/>
  <c r="AH36" i="158"/>
  <c r="AE42" i="157"/>
  <c r="AG29" i="156"/>
  <c r="AF42" i="156"/>
  <c r="AG36" i="155"/>
  <c r="AF29" i="155"/>
  <c r="AG28" i="158"/>
  <c r="AH25" i="158" s="1"/>
  <c r="AU15" i="158"/>
  <c r="AV11" i="158" s="1"/>
  <c r="AG22" i="155"/>
  <c r="AH19" i="155"/>
  <c r="AG55" i="155"/>
  <c r="AB55" i="156"/>
  <c r="AC19" i="156"/>
  <c r="AG36" i="157"/>
  <c r="AG28" i="157"/>
  <c r="AH25" i="157" s="1"/>
  <c r="AC22" i="157"/>
  <c r="AD19" i="157"/>
  <c r="AD21" i="157" s="1"/>
  <c r="AC55" i="157"/>
  <c r="AI35" i="156"/>
  <c r="AJ32" i="156" s="1"/>
  <c r="AF41" i="155"/>
  <c r="AG39" i="155" s="1"/>
  <c r="AG41" i="158"/>
  <c r="AH39" i="158" s="1"/>
  <c r="AI35" i="158"/>
  <c r="AJ32" i="158" s="1"/>
  <c r="AF41" i="157"/>
  <c r="AG39" i="157" s="1"/>
  <c r="AH28" i="156"/>
  <c r="AI25" i="156" s="1"/>
  <c r="AG41" i="156"/>
  <c r="AH39" i="156" s="1"/>
  <c r="AH35" i="155"/>
  <c r="AI32" i="155" s="1"/>
  <c r="AG28" i="155"/>
  <c r="AH25" i="155" s="1"/>
  <c r="AH35" i="157"/>
  <c r="AI32" i="157" s="1"/>
  <c r="AC41" i="120"/>
  <c r="AD39" i="120" s="1"/>
  <c r="AD28" i="120"/>
  <c r="AE25" i="120" s="1"/>
  <c r="R55" i="117"/>
  <c r="S19" i="117"/>
  <c r="AF29" i="125"/>
  <c r="AG28" i="125"/>
  <c r="AH25" i="125" s="1"/>
  <c r="AH29" i="146"/>
  <c r="AC29" i="130"/>
  <c r="AF29" i="129"/>
  <c r="AD29" i="142"/>
  <c r="AG29" i="133"/>
  <c r="AD29" i="134"/>
  <c r="AD29" i="139"/>
  <c r="AD28" i="117"/>
  <c r="AE25" i="117" s="1"/>
  <c r="AE28" i="139"/>
  <c r="AF25" i="139" s="1"/>
  <c r="AD28" i="130"/>
  <c r="AE25" i="130" s="1"/>
  <c r="AH28" i="133"/>
  <c r="AI25" i="133" s="1"/>
  <c r="AH29" i="131"/>
  <c r="AE28" i="142"/>
  <c r="AF25" i="142" s="1"/>
  <c r="AC29" i="117"/>
  <c r="AE28" i="134"/>
  <c r="AF25" i="134" s="1"/>
  <c r="AE42" i="129"/>
  <c r="AE42" i="134"/>
  <c r="AE42" i="150"/>
  <c r="AE42" i="126"/>
  <c r="AF36" i="140"/>
  <c r="AF36" i="129"/>
  <c r="AF36" i="150"/>
  <c r="AG35" i="150"/>
  <c r="AH32" i="150" s="1"/>
  <c r="AY16" i="150"/>
  <c r="AY15" i="150"/>
  <c r="AZ11" i="150" s="1"/>
  <c r="AF41" i="150"/>
  <c r="AG39" i="150" s="1"/>
  <c r="AF28" i="150"/>
  <c r="AG25" i="150" s="1"/>
  <c r="S55" i="150"/>
  <c r="T19" i="150"/>
  <c r="AE29" i="150"/>
  <c r="S22" i="150"/>
  <c r="S21" i="146"/>
  <c r="S22" i="146" s="1"/>
  <c r="AF41" i="146"/>
  <c r="AG39" i="146" s="1"/>
  <c r="AG35" i="146"/>
  <c r="AH32" i="146" s="1"/>
  <c r="AI28" i="146"/>
  <c r="AJ25" i="146" s="1"/>
  <c r="AE42" i="146"/>
  <c r="AF36" i="146"/>
  <c r="AX15" i="146"/>
  <c r="AY11" i="146" s="1"/>
  <c r="AX16" i="146"/>
  <c r="AE42" i="145"/>
  <c r="AF36" i="145"/>
  <c r="S21" i="145"/>
  <c r="AW15" i="145"/>
  <c r="AX11" i="145" s="1"/>
  <c r="AW16" i="145"/>
  <c r="AJ28" i="145"/>
  <c r="AK25" i="145" s="1"/>
  <c r="AF41" i="145"/>
  <c r="AG39" i="145" s="1"/>
  <c r="AG35" i="145"/>
  <c r="AH32" i="145" s="1"/>
  <c r="AI29" i="145"/>
  <c r="AE42" i="143"/>
  <c r="AX15" i="143"/>
  <c r="AY11" i="143" s="1"/>
  <c r="AX16" i="143"/>
  <c r="AG35" i="143"/>
  <c r="AH32" i="143" s="1"/>
  <c r="S21" i="143"/>
  <c r="S22" i="143" s="1"/>
  <c r="AG28" i="143"/>
  <c r="AH25" i="143" s="1"/>
  <c r="AW16" i="143"/>
  <c r="AF36" i="143"/>
  <c r="AF29" i="143"/>
  <c r="AF41" i="143"/>
  <c r="AG39" i="143" s="1"/>
  <c r="AE42" i="142"/>
  <c r="AG35" i="142"/>
  <c r="AH32" i="142" s="1"/>
  <c r="S21" i="142"/>
  <c r="S22" i="142" s="1"/>
  <c r="AY15" i="142"/>
  <c r="AZ11" i="142" s="1"/>
  <c r="AF36" i="142"/>
  <c r="AF41" i="142"/>
  <c r="AG39" i="142" s="1"/>
  <c r="AF29" i="140"/>
  <c r="AE42" i="140"/>
  <c r="AF41" i="140"/>
  <c r="AG39" i="140" s="1"/>
  <c r="AG28" i="140"/>
  <c r="AH25" i="140" s="1"/>
  <c r="S21" i="140"/>
  <c r="S22" i="140" s="1"/>
  <c r="AX15" i="140"/>
  <c r="AY11" i="140" s="1"/>
  <c r="AW16" i="140"/>
  <c r="AG35" i="140"/>
  <c r="AH32" i="140" s="1"/>
  <c r="AF36" i="139"/>
  <c r="AF41" i="139"/>
  <c r="AG39" i="139" s="1"/>
  <c r="AW15" i="139"/>
  <c r="AX11" i="139" s="1"/>
  <c r="AW16" i="139"/>
  <c r="AE42" i="139"/>
  <c r="AV16" i="139"/>
  <c r="S21" i="139"/>
  <c r="S22" i="139" s="1"/>
  <c r="AG35" i="139"/>
  <c r="AH32" i="139" s="1"/>
  <c r="AF36" i="137"/>
  <c r="AE29" i="137"/>
  <c r="AE42" i="137"/>
  <c r="AV16" i="137"/>
  <c r="AG35" i="137"/>
  <c r="AH32" i="137" s="1"/>
  <c r="AF28" i="137"/>
  <c r="AG25" i="137" s="1"/>
  <c r="S21" i="137"/>
  <c r="S22" i="137" s="1"/>
  <c r="AW15" i="137"/>
  <c r="AX11" i="137" s="1"/>
  <c r="AW16" i="137"/>
  <c r="AF41" i="137"/>
  <c r="AG39" i="137" s="1"/>
  <c r="AE42" i="136"/>
  <c r="AI28" i="136"/>
  <c r="AJ25" i="136" s="1"/>
  <c r="AF41" i="136"/>
  <c r="AG39" i="136" s="1"/>
  <c r="S21" i="136"/>
  <c r="AY15" i="136"/>
  <c r="AZ11" i="136" s="1"/>
  <c r="AG35" i="136"/>
  <c r="AH32" i="136" s="1"/>
  <c r="AH29" i="136"/>
  <c r="AF36" i="136"/>
  <c r="AG35" i="134"/>
  <c r="AH32" i="134" s="1"/>
  <c r="S21" i="134"/>
  <c r="S22" i="134" s="1"/>
  <c r="AF36" i="134"/>
  <c r="AF41" i="134"/>
  <c r="AG39" i="134" s="1"/>
  <c r="AX15" i="134"/>
  <c r="AY11" i="134" s="1"/>
  <c r="AX16" i="134"/>
  <c r="AE42" i="133"/>
  <c r="AF36" i="133"/>
  <c r="S21" i="133"/>
  <c r="S22" i="133" s="1"/>
  <c r="AW15" i="133"/>
  <c r="AX11" i="133" s="1"/>
  <c r="AV16" i="133"/>
  <c r="AF41" i="133"/>
  <c r="AG39" i="133" s="1"/>
  <c r="AG35" i="133"/>
  <c r="AH32" i="133" s="1"/>
  <c r="AF41" i="131"/>
  <c r="AG39" i="131" s="1"/>
  <c r="AG35" i="131"/>
  <c r="AH32" i="131" s="1"/>
  <c r="AE42" i="131"/>
  <c r="AF36" i="131"/>
  <c r="AX15" i="131"/>
  <c r="AY11" i="131" s="1"/>
  <c r="S21" i="131"/>
  <c r="AI28" i="131"/>
  <c r="AJ25" i="131" s="1"/>
  <c r="AF36" i="130"/>
  <c r="AG35" i="130"/>
  <c r="AH32" i="130" s="1"/>
  <c r="AE42" i="130"/>
  <c r="S21" i="130"/>
  <c r="AF41" i="130"/>
  <c r="AG39" i="130" s="1"/>
  <c r="AX15" i="130"/>
  <c r="AY11" i="130" s="1"/>
  <c r="AW16" i="130"/>
  <c r="S21" i="129"/>
  <c r="S22" i="129" s="1"/>
  <c r="AG35" i="129"/>
  <c r="AH32" i="129" s="1"/>
  <c r="AG28" i="129"/>
  <c r="AH25" i="129" s="1"/>
  <c r="AY16" i="129"/>
  <c r="AY15" i="129"/>
  <c r="AZ11" i="129" s="1"/>
  <c r="AF41" i="129"/>
  <c r="AG39" i="129" s="1"/>
  <c r="AX16" i="129"/>
  <c r="AE29" i="128"/>
  <c r="AF36" i="128"/>
  <c r="AF41" i="128"/>
  <c r="AG39" i="128" s="1"/>
  <c r="AG35" i="128"/>
  <c r="AH32" i="128" s="1"/>
  <c r="AY16" i="128"/>
  <c r="AY15" i="128"/>
  <c r="AZ11" i="128" s="1"/>
  <c r="S21" i="128"/>
  <c r="S22" i="128" s="1"/>
  <c r="AE42" i="128"/>
  <c r="AF28" i="128"/>
  <c r="AG25" i="128" s="1"/>
  <c r="AE29" i="126"/>
  <c r="S21" i="126"/>
  <c r="S22" i="126" s="1"/>
  <c r="AG35" i="126"/>
  <c r="AH32" i="126" s="1"/>
  <c r="AF28" i="126"/>
  <c r="AG25" i="126" s="1"/>
  <c r="AF36" i="126"/>
  <c r="AX15" i="126"/>
  <c r="AY11" i="126" s="1"/>
  <c r="AF41" i="126"/>
  <c r="AG39" i="126" s="1"/>
  <c r="AF36" i="125"/>
  <c r="AE42" i="125"/>
  <c r="S21" i="125"/>
  <c r="AF41" i="125"/>
  <c r="AG39" i="125" s="1"/>
  <c r="AG35" i="125"/>
  <c r="AH32" i="125" s="1"/>
  <c r="AY16" i="125"/>
  <c r="AY15" i="125"/>
  <c r="AZ11" i="125" s="1"/>
  <c r="AE29" i="123"/>
  <c r="T21" i="123"/>
  <c r="T22" i="123" s="1"/>
  <c r="AF28" i="123"/>
  <c r="AG25" i="123" s="1"/>
  <c r="AW15" i="123"/>
  <c r="AX11" i="123" s="1"/>
  <c r="AW16" i="123"/>
  <c r="AE42" i="116"/>
  <c r="AG28" i="122"/>
  <c r="AH25" i="122" s="1"/>
  <c r="T21" i="122"/>
  <c r="AF29" i="122"/>
  <c r="AX15" i="122"/>
  <c r="AY11" i="122" s="1"/>
  <c r="AX16" i="122"/>
  <c r="AY15" i="120"/>
  <c r="AZ11" i="120" s="1"/>
  <c r="AY16" i="120"/>
  <c r="AG35" i="120"/>
  <c r="AH32" i="120" s="1"/>
  <c r="T55" i="120"/>
  <c r="U19" i="120"/>
  <c r="AF36" i="120"/>
  <c r="T22" i="120"/>
  <c r="AX16" i="120"/>
  <c r="AG35" i="119"/>
  <c r="AH32" i="119" s="1"/>
  <c r="AX15" i="119"/>
  <c r="AY11" i="119" s="1"/>
  <c r="AX16" i="119"/>
  <c r="AI28" i="119"/>
  <c r="AJ25" i="119" s="1"/>
  <c r="AJ21" i="119"/>
  <c r="AK19" i="119" s="1"/>
  <c r="AJ22" i="119"/>
  <c r="AF36" i="119"/>
  <c r="AF41" i="119"/>
  <c r="AG39" i="119" s="1"/>
  <c r="AE42" i="119"/>
  <c r="AF41" i="117"/>
  <c r="AG39" i="117" s="1"/>
  <c r="AF36" i="117"/>
  <c r="AG35" i="117"/>
  <c r="AH32" i="117" s="1"/>
  <c r="AY15" i="117"/>
  <c r="AZ11" i="117" s="1"/>
  <c r="AY16" i="117"/>
  <c r="AE42" i="117"/>
  <c r="AF36" i="116"/>
  <c r="AH29" i="116"/>
  <c r="AY15" i="116"/>
  <c r="AZ11" i="116" s="1"/>
  <c r="AY16" i="116"/>
  <c r="AI28" i="116"/>
  <c r="AJ25" i="116" s="1"/>
  <c r="AF41" i="116"/>
  <c r="AG39" i="116" s="1"/>
  <c r="AI21" i="116"/>
  <c r="AJ19" i="116" s="1"/>
  <c r="AG35" i="116"/>
  <c r="AH32" i="116" s="1"/>
  <c r="AW21" i="161" l="1"/>
  <c r="AW22" i="161" s="1"/>
  <c r="AG29" i="155"/>
  <c r="AH29" i="156"/>
  <c r="AC42" i="120"/>
  <c r="AH36" i="157"/>
  <c r="AH36" i="155"/>
  <c r="AG42" i="156"/>
  <c r="AF42" i="157"/>
  <c r="AI36" i="158"/>
  <c r="AG42" i="158"/>
  <c r="AF42" i="155"/>
  <c r="AI36" i="156"/>
  <c r="AI35" i="157"/>
  <c r="AJ32" i="157" s="1"/>
  <c r="AH28" i="155"/>
  <c r="AI25" i="155" s="1"/>
  <c r="AI35" i="155"/>
  <c r="AJ32" i="155" s="1"/>
  <c r="AH41" i="156"/>
  <c r="AI39" i="156" s="1"/>
  <c r="AI28" i="156"/>
  <c r="AJ25" i="156" s="1"/>
  <c r="AG41" i="157"/>
  <c r="AH39" i="157" s="1"/>
  <c r="AJ35" i="158"/>
  <c r="AK32" i="158" s="1"/>
  <c r="AH41" i="158"/>
  <c r="AI39" i="158" s="1"/>
  <c r="AG41" i="155"/>
  <c r="AH39" i="155" s="1"/>
  <c r="AJ35" i="156"/>
  <c r="AK32" i="156" s="1"/>
  <c r="AD22" i="157"/>
  <c r="AE19" i="157"/>
  <c r="AE21" i="157" s="1"/>
  <c r="AD55" i="157"/>
  <c r="AG29" i="157"/>
  <c r="AU16" i="158"/>
  <c r="AG29" i="158"/>
  <c r="AH28" i="157"/>
  <c r="AI25" i="157" s="1"/>
  <c r="AC21" i="156"/>
  <c r="AC22" i="156" s="1"/>
  <c r="AH21" i="155"/>
  <c r="AH22" i="155" s="1"/>
  <c r="AV15" i="158"/>
  <c r="AW11" i="158" s="1"/>
  <c r="AH28" i="158"/>
  <c r="AI25" i="158" s="1"/>
  <c r="AF21" i="158"/>
  <c r="AF22" i="158" s="1"/>
  <c r="AD29" i="120"/>
  <c r="AE28" i="120"/>
  <c r="AF25" i="120" s="1"/>
  <c r="S21" i="117"/>
  <c r="S22" i="117" s="1"/>
  <c r="AD41" i="120"/>
  <c r="AE39" i="120" s="1"/>
  <c r="AH29" i="133"/>
  <c r="AE29" i="139"/>
  <c r="AG29" i="125"/>
  <c r="AF29" i="126"/>
  <c r="AE29" i="134"/>
  <c r="AE29" i="142"/>
  <c r="AH28" i="125"/>
  <c r="AI25" i="125" s="1"/>
  <c r="AD29" i="130"/>
  <c r="AD29" i="117"/>
  <c r="AE28" i="130"/>
  <c r="AF25" i="130" s="1"/>
  <c r="AE28" i="117"/>
  <c r="AF25" i="117" s="1"/>
  <c r="AG29" i="129"/>
  <c r="AF28" i="134"/>
  <c r="AG25" i="134" s="1"/>
  <c r="AF28" i="142"/>
  <c r="AG25" i="142" s="1"/>
  <c r="AI28" i="133"/>
  <c r="AJ25" i="133" s="1"/>
  <c r="AF28" i="139"/>
  <c r="AG25" i="139" s="1"/>
  <c r="AG36" i="134"/>
  <c r="AF42" i="129"/>
  <c r="AF42" i="131"/>
  <c r="AF42" i="150"/>
  <c r="AF42" i="130"/>
  <c r="AG36" i="136"/>
  <c r="AG36" i="130"/>
  <c r="AG36" i="146"/>
  <c r="AG36" i="119"/>
  <c r="AG36" i="120"/>
  <c r="AF29" i="150"/>
  <c r="AZ15" i="150"/>
  <c r="BA11" i="150" s="1"/>
  <c r="AG28" i="150"/>
  <c r="AH25" i="150" s="1"/>
  <c r="T21" i="150"/>
  <c r="T22" i="150" s="1"/>
  <c r="AH35" i="150"/>
  <c r="AI32" i="150" s="1"/>
  <c r="AG41" i="150"/>
  <c r="AH39" i="150" s="1"/>
  <c r="AG36" i="150"/>
  <c r="AF42" i="146"/>
  <c r="AH35" i="146"/>
  <c r="AI32" i="146" s="1"/>
  <c r="S55" i="146"/>
  <c r="T19" i="146"/>
  <c r="AJ28" i="146"/>
  <c r="AK25" i="146" s="1"/>
  <c r="AY16" i="146"/>
  <c r="AY15" i="146"/>
  <c r="AZ11" i="146" s="1"/>
  <c r="AI29" i="146"/>
  <c r="AG41" i="146"/>
  <c r="AH39" i="146" s="1"/>
  <c r="AJ29" i="145"/>
  <c r="AG36" i="145"/>
  <c r="AH35" i="145"/>
  <c r="AI32" i="145" s="1"/>
  <c r="AX15" i="145"/>
  <c r="AY11" i="145" s="1"/>
  <c r="AX16" i="145"/>
  <c r="AG41" i="145"/>
  <c r="AH39" i="145" s="1"/>
  <c r="S55" i="145"/>
  <c r="T19" i="145"/>
  <c r="AF42" i="145"/>
  <c r="AK28" i="145"/>
  <c r="AL25" i="145" s="1"/>
  <c r="S22" i="145"/>
  <c r="AG29" i="143"/>
  <c r="AG41" i="143"/>
  <c r="AH39" i="143" s="1"/>
  <c r="S55" i="143"/>
  <c r="T19" i="143"/>
  <c r="AY15" i="143"/>
  <c r="AZ11" i="143" s="1"/>
  <c r="AY16" i="143"/>
  <c r="AF42" i="143"/>
  <c r="AH35" i="143"/>
  <c r="AI32" i="143" s="1"/>
  <c r="AH28" i="143"/>
  <c r="AI25" i="143" s="1"/>
  <c r="AG36" i="143"/>
  <c r="AF42" i="142"/>
  <c r="S55" i="142"/>
  <c r="T19" i="142"/>
  <c r="AZ16" i="142"/>
  <c r="AZ15" i="142"/>
  <c r="BA11" i="142" s="1"/>
  <c r="AH35" i="142"/>
  <c r="AI32" i="142" s="1"/>
  <c r="AG41" i="142"/>
  <c r="AH39" i="142" s="1"/>
  <c r="AY16" i="142"/>
  <c r="AG36" i="142"/>
  <c r="AF42" i="140"/>
  <c r="AG29" i="140"/>
  <c r="AH35" i="140"/>
  <c r="AI32" i="140" s="1"/>
  <c r="AH28" i="140"/>
  <c r="AI25" i="140" s="1"/>
  <c r="AY15" i="140"/>
  <c r="AZ11" i="140" s="1"/>
  <c r="AY16" i="140"/>
  <c r="AG36" i="140"/>
  <c r="AX16" i="140"/>
  <c r="S55" i="140"/>
  <c r="T19" i="140"/>
  <c r="AG41" i="140"/>
  <c r="AH39" i="140" s="1"/>
  <c r="AF42" i="139"/>
  <c r="AG36" i="139"/>
  <c r="AH35" i="139"/>
  <c r="AI32" i="139" s="1"/>
  <c r="AX15" i="139"/>
  <c r="AY11" i="139" s="1"/>
  <c r="T19" i="139"/>
  <c r="S55" i="139"/>
  <c r="AG41" i="139"/>
  <c r="AH39" i="139" s="1"/>
  <c r="AF29" i="137"/>
  <c r="AG41" i="137"/>
  <c r="AH39" i="137" s="1"/>
  <c r="AH35" i="137"/>
  <c r="AI32" i="137" s="1"/>
  <c r="AX15" i="137"/>
  <c r="AY11" i="137" s="1"/>
  <c r="AG28" i="137"/>
  <c r="AH25" i="137" s="1"/>
  <c r="AF42" i="137"/>
  <c r="S55" i="137"/>
  <c r="T19" i="137"/>
  <c r="AG36" i="137"/>
  <c r="AF42" i="136"/>
  <c r="AZ15" i="136"/>
  <c r="BA11" i="136" s="1"/>
  <c r="AH35" i="136"/>
  <c r="AI32" i="136" s="1"/>
  <c r="AY16" i="136"/>
  <c r="AG41" i="136"/>
  <c r="AH39" i="136" s="1"/>
  <c r="S55" i="136"/>
  <c r="T19" i="136"/>
  <c r="AJ28" i="136"/>
  <c r="AK25" i="136" s="1"/>
  <c r="S22" i="136"/>
  <c r="AI29" i="136"/>
  <c r="S55" i="134"/>
  <c r="T19" i="134"/>
  <c r="AG41" i="134"/>
  <c r="AH39" i="134" s="1"/>
  <c r="AY15" i="134"/>
  <c r="AZ11" i="134" s="1"/>
  <c r="AY16" i="134"/>
  <c r="AF42" i="134"/>
  <c r="AH35" i="134"/>
  <c r="AI32" i="134" s="1"/>
  <c r="AF42" i="133"/>
  <c r="AH35" i="133"/>
  <c r="AI32" i="133" s="1"/>
  <c r="S55" i="133"/>
  <c r="T19" i="133"/>
  <c r="AG36" i="133"/>
  <c r="AX15" i="133"/>
  <c r="AY11" i="133" s="1"/>
  <c r="AX16" i="133"/>
  <c r="AG41" i="133"/>
  <c r="AH39" i="133" s="1"/>
  <c r="AW16" i="133"/>
  <c r="AG36" i="131"/>
  <c r="AI29" i="131"/>
  <c r="S55" i="131"/>
  <c r="T19" i="131"/>
  <c r="AY15" i="131"/>
  <c r="AZ11" i="131" s="1"/>
  <c r="AY16" i="131"/>
  <c r="AH35" i="131"/>
  <c r="AI32" i="131" s="1"/>
  <c r="AJ28" i="131"/>
  <c r="AK25" i="131" s="1"/>
  <c r="AX16" i="131"/>
  <c r="S22" i="131"/>
  <c r="AG41" i="131"/>
  <c r="AH39" i="131" s="1"/>
  <c r="S55" i="130"/>
  <c r="T19" i="130"/>
  <c r="AY15" i="130"/>
  <c r="AZ11" i="130" s="1"/>
  <c r="AY16" i="130"/>
  <c r="AX16" i="130"/>
  <c r="AG41" i="130"/>
  <c r="AH39" i="130" s="1"/>
  <c r="S22" i="130"/>
  <c r="AH35" i="130"/>
  <c r="AI32" i="130" s="1"/>
  <c r="AG36" i="129"/>
  <c r="AZ15" i="129"/>
  <c r="BA11" i="129" s="1"/>
  <c r="AH35" i="129"/>
  <c r="AI32" i="129" s="1"/>
  <c r="AG41" i="129"/>
  <c r="AH39" i="129" s="1"/>
  <c r="AH28" i="129"/>
  <c r="AI25" i="129" s="1"/>
  <c r="S55" i="129"/>
  <c r="T19" i="129"/>
  <c r="AG36" i="128"/>
  <c r="AG28" i="128"/>
  <c r="AH25" i="128" s="1"/>
  <c r="AF29" i="128"/>
  <c r="AZ15" i="128"/>
  <c r="BA11" i="128" s="1"/>
  <c r="AZ16" i="128"/>
  <c r="AH35" i="128"/>
  <c r="AI32" i="128" s="1"/>
  <c r="S55" i="128"/>
  <c r="T19" i="128"/>
  <c r="AF42" i="128"/>
  <c r="AG41" i="128"/>
  <c r="AH39" i="128" s="1"/>
  <c r="AF42" i="126"/>
  <c r="AY15" i="126"/>
  <c r="AZ11" i="126" s="1"/>
  <c r="AY16" i="126"/>
  <c r="AG28" i="126"/>
  <c r="AH25" i="126" s="1"/>
  <c r="AG36" i="126"/>
  <c r="AH35" i="126"/>
  <c r="AI32" i="126" s="1"/>
  <c r="AX16" i="126"/>
  <c r="AG41" i="126"/>
  <c r="AH39" i="126" s="1"/>
  <c r="S55" i="126"/>
  <c r="T19" i="126"/>
  <c r="AF42" i="125"/>
  <c r="S55" i="125"/>
  <c r="T19" i="125"/>
  <c r="AH35" i="125"/>
  <c r="AI32" i="125" s="1"/>
  <c r="AG41" i="125"/>
  <c r="AH39" i="125" s="1"/>
  <c r="S22" i="125"/>
  <c r="AG36" i="125"/>
  <c r="AZ15" i="125"/>
  <c r="BA11" i="125" s="1"/>
  <c r="AG28" i="123"/>
  <c r="AH25" i="123" s="1"/>
  <c r="AX15" i="123"/>
  <c r="AY11" i="123" s="1"/>
  <c r="AF29" i="123"/>
  <c r="T55" i="123"/>
  <c r="U19" i="123"/>
  <c r="T55" i="122"/>
  <c r="U19" i="122"/>
  <c r="AH28" i="122"/>
  <c r="AI25" i="122" s="1"/>
  <c r="T22" i="122"/>
  <c r="AG29" i="122"/>
  <c r="AY16" i="122"/>
  <c r="AY15" i="122"/>
  <c r="AZ11" i="122" s="1"/>
  <c r="U21" i="120"/>
  <c r="U22" i="120" s="1"/>
  <c r="AH35" i="120"/>
  <c r="AI32" i="120" s="1"/>
  <c r="AZ15" i="120"/>
  <c r="BA11" i="120" s="1"/>
  <c r="AG41" i="119"/>
  <c r="AH39" i="119" s="1"/>
  <c r="AI29" i="119"/>
  <c r="AH35" i="119"/>
  <c r="AI32" i="119" s="1"/>
  <c r="AJ29" i="119"/>
  <c r="AJ28" i="119"/>
  <c r="AK25" i="119" s="1"/>
  <c r="AF42" i="119"/>
  <c r="AK21" i="119"/>
  <c r="AL19" i="119" s="1"/>
  <c r="AY15" i="119"/>
  <c r="AZ11" i="119" s="1"/>
  <c r="AY16" i="119"/>
  <c r="AF42" i="116"/>
  <c r="AG36" i="117"/>
  <c r="AZ16" i="117"/>
  <c r="AZ15" i="117"/>
  <c r="BA11" i="117" s="1"/>
  <c r="AH35" i="117"/>
  <c r="AI32" i="117" s="1"/>
  <c r="AF42" i="117"/>
  <c r="AG41" i="117"/>
  <c r="AH39" i="117" s="1"/>
  <c r="AG36" i="116"/>
  <c r="AI22" i="116"/>
  <c r="AI29" i="116"/>
  <c r="AJ28" i="116"/>
  <c r="AK25" i="116" s="1"/>
  <c r="AJ29" i="116"/>
  <c r="AG41" i="116"/>
  <c r="AH39" i="116" s="1"/>
  <c r="AZ15" i="116"/>
  <c r="BA11" i="116" s="1"/>
  <c r="AZ16" i="116"/>
  <c r="AH35" i="116"/>
  <c r="AI32" i="116" s="1"/>
  <c r="AJ21" i="116"/>
  <c r="AK19" i="116" s="1"/>
  <c r="AJ22" i="116"/>
  <c r="AH29" i="155" l="1"/>
  <c r="AH29" i="158"/>
  <c r="AW55" i="161"/>
  <c r="AX19" i="161"/>
  <c r="AV16" i="158"/>
  <c r="AH42" i="156"/>
  <c r="AI36" i="155"/>
  <c r="AI36" i="157"/>
  <c r="AD42" i="120"/>
  <c r="AJ36" i="156"/>
  <c r="AG42" i="155"/>
  <c r="AH42" i="158"/>
  <c r="AJ36" i="158"/>
  <c r="AG42" i="157"/>
  <c r="AE29" i="120"/>
  <c r="AG19" i="158"/>
  <c r="AG21" i="158" s="1"/>
  <c r="AF55" i="158"/>
  <c r="AI28" i="158"/>
  <c r="AJ25" i="158" s="1"/>
  <c r="AW15" i="158"/>
  <c r="AX11" i="158" s="1"/>
  <c r="AI19" i="155"/>
  <c r="AH55" i="155"/>
  <c r="AD19" i="156"/>
  <c r="AD21" i="156" s="1"/>
  <c r="AC55" i="156"/>
  <c r="AH29" i="157"/>
  <c r="AK35" i="156"/>
  <c r="AL32" i="156" s="1"/>
  <c r="AH41" i="155"/>
  <c r="AI39" i="155" s="1"/>
  <c r="AI41" i="158"/>
  <c r="AJ39" i="158" s="1"/>
  <c r="AK35" i="158"/>
  <c r="AL32" i="158" s="1"/>
  <c r="AH41" i="157"/>
  <c r="AI39" i="157" s="1"/>
  <c r="AI29" i="156"/>
  <c r="AI41" i="156"/>
  <c r="AJ39" i="156" s="1"/>
  <c r="AJ35" i="155"/>
  <c r="AK32" i="155" s="1"/>
  <c r="AI28" i="155"/>
  <c r="AJ25" i="155" s="1"/>
  <c r="AJ35" i="157"/>
  <c r="AK32" i="157" s="1"/>
  <c r="AI28" i="157"/>
  <c r="AJ25" i="157" s="1"/>
  <c r="AE22" i="157"/>
  <c r="AE55" i="157"/>
  <c r="AF19" i="157"/>
  <c r="AF21" i="157" s="1"/>
  <c r="AJ28" i="156"/>
  <c r="AK25" i="156" s="1"/>
  <c r="T19" i="117"/>
  <c r="S55" i="117"/>
  <c r="AE41" i="120"/>
  <c r="AF39" i="120" s="1"/>
  <c r="AF28" i="120"/>
  <c r="AG25" i="120" s="1"/>
  <c r="AG29" i="150"/>
  <c r="AH29" i="125"/>
  <c r="AI28" i="125"/>
  <c r="AJ25" i="125" s="1"/>
  <c r="AH29" i="140"/>
  <c r="AF29" i="134"/>
  <c r="AG42" i="143"/>
  <c r="AE29" i="117"/>
  <c r="AG29" i="123"/>
  <c r="AI29" i="133"/>
  <c r="AF29" i="142"/>
  <c r="AG28" i="139"/>
  <c r="AH25" i="139" s="1"/>
  <c r="AH29" i="129"/>
  <c r="AG28" i="134"/>
  <c r="AH25" i="134" s="1"/>
  <c r="AF28" i="130"/>
  <c r="AG25" i="130" s="1"/>
  <c r="AJ28" i="133"/>
  <c r="AK25" i="133" s="1"/>
  <c r="AF28" i="117"/>
  <c r="AG25" i="117" s="1"/>
  <c r="AF29" i="139"/>
  <c r="AG28" i="142"/>
  <c r="AH25" i="142" s="1"/>
  <c r="AE29" i="130"/>
  <c r="AH36" i="120"/>
  <c r="AG42" i="150"/>
  <c r="AH36" i="150"/>
  <c r="AH36" i="134"/>
  <c r="BA15" i="150"/>
  <c r="BB11" i="150" s="1"/>
  <c r="BA16" i="150"/>
  <c r="AI35" i="150"/>
  <c r="AJ32" i="150" s="1"/>
  <c r="AH28" i="150"/>
  <c r="AI25" i="150" s="1"/>
  <c r="AH41" i="150"/>
  <c r="AI39" i="150" s="1"/>
  <c r="T55" i="150"/>
  <c r="U19" i="150"/>
  <c r="AZ16" i="150"/>
  <c r="AJ29" i="146"/>
  <c r="AH41" i="146"/>
  <c r="AI39" i="146" s="1"/>
  <c r="AG42" i="146"/>
  <c r="T21" i="146"/>
  <c r="AI35" i="146"/>
  <c r="AJ32" i="146" s="1"/>
  <c r="AZ15" i="146"/>
  <c r="BA11" i="146" s="1"/>
  <c r="AK28" i="146"/>
  <c r="AL25" i="146" s="1"/>
  <c r="AH36" i="146"/>
  <c r="AL28" i="145"/>
  <c r="AM25" i="145" s="1"/>
  <c r="AH41" i="145"/>
  <c r="AI39" i="145" s="1"/>
  <c r="AG42" i="145"/>
  <c r="T21" i="145"/>
  <c r="T22" i="145" s="1"/>
  <c r="AI35" i="145"/>
  <c r="AJ32" i="145" s="1"/>
  <c r="AK29" i="145"/>
  <c r="AY15" i="145"/>
  <c r="AZ11" i="145" s="1"/>
  <c r="AH36" i="145"/>
  <c r="AH36" i="143"/>
  <c r="AI28" i="143"/>
  <c r="AJ25" i="143" s="1"/>
  <c r="AZ15" i="143"/>
  <c r="BA11" i="143" s="1"/>
  <c r="AZ16" i="143"/>
  <c r="AH41" i="143"/>
  <c r="AI39" i="143" s="1"/>
  <c r="AH29" i="143"/>
  <c r="AI35" i="143"/>
  <c r="AJ32" i="143" s="1"/>
  <c r="T21" i="143"/>
  <c r="AH36" i="142"/>
  <c r="AI35" i="142"/>
  <c r="AJ32" i="142" s="1"/>
  <c r="BA15" i="142"/>
  <c r="BB11" i="142" s="1"/>
  <c r="BA16" i="142"/>
  <c r="T21" i="142"/>
  <c r="AH41" i="142"/>
  <c r="AI39" i="142" s="1"/>
  <c r="AG42" i="142"/>
  <c r="AH41" i="140"/>
  <c r="AI39" i="140" s="1"/>
  <c r="AZ15" i="140"/>
  <c r="BA11" i="140" s="1"/>
  <c r="AG42" i="140"/>
  <c r="AI35" i="140"/>
  <c r="AJ32" i="140" s="1"/>
  <c r="T21" i="140"/>
  <c r="AI28" i="140"/>
  <c r="AJ25" i="140" s="1"/>
  <c r="AH36" i="140"/>
  <c r="AG42" i="139"/>
  <c r="T21" i="139"/>
  <c r="T22" i="139" s="1"/>
  <c r="AI35" i="139"/>
  <c r="AJ32" i="139" s="1"/>
  <c r="AH41" i="139"/>
  <c r="AI39" i="139" s="1"/>
  <c r="AY15" i="139"/>
  <c r="AZ11" i="139" s="1"/>
  <c r="AH36" i="139"/>
  <c r="AX16" i="139"/>
  <c r="AH36" i="137"/>
  <c r="AH28" i="137"/>
  <c r="AI25" i="137" s="1"/>
  <c r="T21" i="137"/>
  <c r="T22" i="137" s="1"/>
  <c r="AX16" i="137"/>
  <c r="AH41" i="137"/>
  <c r="AI39" i="137" s="1"/>
  <c r="AY16" i="137"/>
  <c r="AY15" i="137"/>
  <c r="AZ11" i="137" s="1"/>
  <c r="AG29" i="137"/>
  <c r="AI35" i="137"/>
  <c r="AJ32" i="137" s="1"/>
  <c r="AG42" i="137"/>
  <c r="AJ29" i="136"/>
  <c r="AG42" i="136"/>
  <c r="AH36" i="136"/>
  <c r="AI35" i="136"/>
  <c r="AJ32" i="136" s="1"/>
  <c r="AK28" i="136"/>
  <c r="AL25" i="136" s="1"/>
  <c r="AH41" i="136"/>
  <c r="AI39" i="136" s="1"/>
  <c r="BA15" i="136"/>
  <c r="BB11" i="136" s="1"/>
  <c r="T21" i="136"/>
  <c r="AZ16" i="136"/>
  <c r="AH41" i="134"/>
  <c r="AI39" i="134" s="1"/>
  <c r="AI35" i="134"/>
  <c r="AJ32" i="134" s="1"/>
  <c r="T21" i="134"/>
  <c r="AZ15" i="134"/>
  <c r="BA11" i="134" s="1"/>
  <c r="AG42" i="134"/>
  <c r="AG42" i="133"/>
  <c r="T21" i="133"/>
  <c r="AI35" i="133"/>
  <c r="AJ32" i="133" s="1"/>
  <c r="AH36" i="133"/>
  <c r="AH41" i="133"/>
  <c r="AI39" i="133" s="1"/>
  <c r="AY15" i="133"/>
  <c r="AZ11" i="133" s="1"/>
  <c r="AY16" i="133"/>
  <c r="AG42" i="131"/>
  <c r="AK28" i="131"/>
  <c r="AL25" i="131" s="1"/>
  <c r="AJ29" i="131"/>
  <c r="AZ15" i="131"/>
  <c r="BA11" i="131" s="1"/>
  <c r="AH36" i="131"/>
  <c r="T21" i="131"/>
  <c r="AH41" i="131"/>
  <c r="AI39" i="131" s="1"/>
  <c r="AI35" i="131"/>
  <c r="AJ32" i="131" s="1"/>
  <c r="AG42" i="130"/>
  <c r="AI35" i="130"/>
  <c r="AJ32" i="130" s="1"/>
  <c r="AH36" i="130"/>
  <c r="T21" i="130"/>
  <c r="T22" i="130" s="1"/>
  <c r="AH41" i="130"/>
  <c r="AI39" i="130" s="1"/>
  <c r="AZ15" i="130"/>
  <c r="BA11" i="130" s="1"/>
  <c r="AZ16" i="130"/>
  <c r="AI28" i="129"/>
  <c r="AJ25" i="129" s="1"/>
  <c r="BA16" i="129"/>
  <c r="BA15" i="129"/>
  <c r="BB11" i="129" s="1"/>
  <c r="AZ16" i="129"/>
  <c r="T21" i="129"/>
  <c r="T22" i="129" s="1"/>
  <c r="AH41" i="129"/>
  <c r="AI39" i="129" s="1"/>
  <c r="AI35" i="129"/>
  <c r="AJ32" i="129" s="1"/>
  <c r="AG42" i="129"/>
  <c r="AH36" i="129"/>
  <c r="T21" i="128"/>
  <c r="AH28" i="128"/>
  <c r="AI25" i="128" s="1"/>
  <c r="BA15" i="128"/>
  <c r="BB11" i="128" s="1"/>
  <c r="AH41" i="128"/>
  <c r="AI39" i="128" s="1"/>
  <c r="AI35" i="128"/>
  <c r="AJ32" i="128" s="1"/>
  <c r="AG42" i="128"/>
  <c r="AH36" i="128"/>
  <c r="AG29" i="128"/>
  <c r="AG29" i="126"/>
  <c r="AI35" i="126"/>
  <c r="AJ32" i="126" s="1"/>
  <c r="AH28" i="126"/>
  <c r="AI25" i="126" s="1"/>
  <c r="T21" i="126"/>
  <c r="T22" i="126" s="1"/>
  <c r="AH41" i="126"/>
  <c r="AI39" i="126" s="1"/>
  <c r="AH36" i="126"/>
  <c r="AG42" i="126"/>
  <c r="AZ15" i="126"/>
  <c r="BA11" i="126" s="1"/>
  <c r="AZ16" i="126"/>
  <c r="AI35" i="125"/>
  <c r="AJ32" i="125" s="1"/>
  <c r="AH36" i="125"/>
  <c r="BA15" i="125"/>
  <c r="BB11" i="125" s="1"/>
  <c r="BA16" i="125"/>
  <c r="AH41" i="125"/>
  <c r="AI39" i="125" s="1"/>
  <c r="T21" i="125"/>
  <c r="T22" i="125" s="1"/>
  <c r="AZ16" i="125"/>
  <c r="AG42" i="125"/>
  <c r="AY15" i="123"/>
  <c r="AZ11" i="123" s="1"/>
  <c r="U21" i="123"/>
  <c r="U22" i="123" s="1"/>
  <c r="AX16" i="123"/>
  <c r="AH28" i="123"/>
  <c r="AI25" i="123" s="1"/>
  <c r="AH36" i="119"/>
  <c r="AG42" i="119"/>
  <c r="AH29" i="122"/>
  <c r="AZ16" i="122"/>
  <c r="AZ15" i="122"/>
  <c r="BA11" i="122" s="1"/>
  <c r="AI28" i="122"/>
  <c r="AJ25" i="122" s="1"/>
  <c r="U21" i="122"/>
  <c r="U22" i="122" s="1"/>
  <c r="BA15" i="120"/>
  <c r="BB11" i="120" s="1"/>
  <c r="AI35" i="120"/>
  <c r="AJ32" i="120" s="1"/>
  <c r="U55" i="120"/>
  <c r="V19" i="120"/>
  <c r="AZ16" i="120"/>
  <c r="AK22" i="119"/>
  <c r="AI35" i="119"/>
  <c r="AJ32" i="119" s="1"/>
  <c r="AH41" i="119"/>
  <c r="AI39" i="119" s="1"/>
  <c r="AL21" i="119"/>
  <c r="AM19" i="119" s="1"/>
  <c r="AL22" i="119"/>
  <c r="AZ15" i="119"/>
  <c r="BA11" i="119" s="1"/>
  <c r="AK28" i="119"/>
  <c r="AL25" i="119" s="1"/>
  <c r="AK29" i="119"/>
  <c r="AH36" i="116"/>
  <c r="AG42" i="117"/>
  <c r="AH36" i="117"/>
  <c r="AH41" i="117"/>
  <c r="AI39" i="117" s="1"/>
  <c r="BA15" i="117"/>
  <c r="BB11" i="117" s="1"/>
  <c r="BA16" i="117"/>
  <c r="AI35" i="117"/>
  <c r="AJ32" i="117" s="1"/>
  <c r="AG42" i="116"/>
  <c r="AH41" i="116"/>
  <c r="AI39" i="116" s="1"/>
  <c r="BA15" i="116"/>
  <c r="BB11" i="116" s="1"/>
  <c r="BA16" i="116"/>
  <c r="AI35" i="116"/>
  <c r="AJ32" i="116" s="1"/>
  <c r="AK22" i="116"/>
  <c r="AK21" i="116"/>
  <c r="AL19" i="116" s="1"/>
  <c r="AK28" i="116"/>
  <c r="AL25" i="116" s="1"/>
  <c r="AX21" i="161" l="1"/>
  <c r="AH42" i="157"/>
  <c r="AK36" i="158"/>
  <c r="AI42" i="158"/>
  <c r="AH42" i="155"/>
  <c r="AK36" i="156"/>
  <c r="AF29" i="120"/>
  <c r="AE42" i="120"/>
  <c r="AJ29" i="156"/>
  <c r="AF22" i="157"/>
  <c r="AF55" i="157"/>
  <c r="AG19" i="157"/>
  <c r="AG21" i="157" s="1"/>
  <c r="AI29" i="157"/>
  <c r="AJ36" i="157"/>
  <c r="AI29" i="155"/>
  <c r="AJ36" i="155"/>
  <c r="AI42" i="156"/>
  <c r="AI41" i="157"/>
  <c r="AJ39" i="157" s="1"/>
  <c r="AL35" i="158"/>
  <c r="AM32" i="158" s="1"/>
  <c r="AJ41" i="158"/>
  <c r="AK39" i="158" s="1"/>
  <c r="AI41" i="155"/>
  <c r="AJ39" i="155" s="1"/>
  <c r="AL35" i="156"/>
  <c r="AM32" i="156" s="1"/>
  <c r="AW16" i="158"/>
  <c r="AI29" i="158"/>
  <c r="AK28" i="156"/>
  <c r="AL25" i="156" s="1"/>
  <c r="AJ28" i="157"/>
  <c r="AK25" i="157" s="1"/>
  <c r="AJ29" i="157"/>
  <c r="AK35" i="157"/>
  <c r="AL32" i="157" s="1"/>
  <c r="AJ28" i="155"/>
  <c r="AK25" i="155" s="1"/>
  <c r="AK35" i="155"/>
  <c r="AL32" i="155" s="1"/>
  <c r="AJ41" i="156"/>
  <c r="AK39" i="156" s="1"/>
  <c r="AD22" i="156"/>
  <c r="AD55" i="156"/>
  <c r="AE19" i="156"/>
  <c r="AE21" i="156" s="1"/>
  <c r="AI21" i="155"/>
  <c r="AI22" i="155" s="1"/>
  <c r="AX15" i="158"/>
  <c r="AY11" i="158" s="1"/>
  <c r="AJ28" i="158"/>
  <c r="AK25" i="158" s="1"/>
  <c r="AG22" i="158"/>
  <c r="AH19" i="158"/>
  <c r="AG55" i="158"/>
  <c r="AF41" i="120"/>
  <c r="AG39" i="120" s="1"/>
  <c r="AG28" i="120"/>
  <c r="AH25" i="120" s="1"/>
  <c r="T21" i="117"/>
  <c r="T22" i="117" s="1"/>
  <c r="AI29" i="125"/>
  <c r="AJ28" i="125"/>
  <c r="AK25" i="125" s="1"/>
  <c r="AG29" i="134"/>
  <c r="AI29" i="129"/>
  <c r="AH29" i="137"/>
  <c r="AF29" i="117"/>
  <c r="AG29" i="139"/>
  <c r="AG28" i="130"/>
  <c r="AH25" i="130" s="1"/>
  <c r="AK28" i="133"/>
  <c r="AL25" i="133" s="1"/>
  <c r="AG28" i="117"/>
  <c r="AH25" i="117" s="1"/>
  <c r="AF29" i="130"/>
  <c r="AH28" i="134"/>
  <c r="AI25" i="134" s="1"/>
  <c r="AH28" i="142"/>
  <c r="AI25" i="142" s="1"/>
  <c r="AH29" i="126"/>
  <c r="AL29" i="145"/>
  <c r="AG29" i="142"/>
  <c r="AJ29" i="133"/>
  <c r="AH28" i="139"/>
  <c r="AI25" i="139" s="1"/>
  <c r="AH42" i="129"/>
  <c r="AH42" i="136"/>
  <c r="AH42" i="125"/>
  <c r="AH42" i="130"/>
  <c r="AI36" i="137"/>
  <c r="AI36" i="129"/>
  <c r="AI36" i="125"/>
  <c r="AI36" i="136"/>
  <c r="AJ35" i="150"/>
  <c r="AK32" i="150" s="1"/>
  <c r="AI41" i="150"/>
  <c r="AJ39" i="150" s="1"/>
  <c r="AI28" i="150"/>
  <c r="AJ25" i="150" s="1"/>
  <c r="AH42" i="150"/>
  <c r="AH29" i="150"/>
  <c r="BB15" i="150"/>
  <c r="BC11" i="150" s="1"/>
  <c r="BB16" i="150"/>
  <c r="U21" i="150"/>
  <c r="AI36" i="150"/>
  <c r="AH42" i="146"/>
  <c r="BA15" i="146"/>
  <c r="BB11" i="146" s="1"/>
  <c r="AZ16" i="146"/>
  <c r="AI36" i="146"/>
  <c r="AL28" i="146"/>
  <c r="AM25" i="146" s="1"/>
  <c r="T55" i="146"/>
  <c r="U19" i="146"/>
  <c r="AJ35" i="146"/>
  <c r="AK32" i="146" s="1"/>
  <c r="AK29" i="146"/>
  <c r="T22" i="146"/>
  <c r="AI41" i="146"/>
  <c r="AJ39" i="146" s="1"/>
  <c r="AI36" i="145"/>
  <c r="AI41" i="145"/>
  <c r="AJ39" i="145" s="1"/>
  <c r="AZ15" i="145"/>
  <c r="BA11" i="145" s="1"/>
  <c r="AZ16" i="145"/>
  <c r="AJ35" i="145"/>
  <c r="AK32" i="145" s="1"/>
  <c r="AH42" i="145"/>
  <c r="AY16" i="145"/>
  <c r="T55" i="145"/>
  <c r="U19" i="145"/>
  <c r="AM28" i="145"/>
  <c r="AN25" i="145" s="1"/>
  <c r="AI36" i="143"/>
  <c r="AI29" i="143"/>
  <c r="AH42" i="143"/>
  <c r="T55" i="143"/>
  <c r="U19" i="143"/>
  <c r="AI41" i="143"/>
  <c r="AJ39" i="143" s="1"/>
  <c r="AJ28" i="143"/>
  <c r="AK25" i="143" s="1"/>
  <c r="AJ35" i="143"/>
  <c r="AK32" i="143" s="1"/>
  <c r="T22" i="143"/>
  <c r="BA16" i="143"/>
  <c r="BA15" i="143"/>
  <c r="BB11" i="143" s="1"/>
  <c r="AI36" i="142"/>
  <c r="AH42" i="142"/>
  <c r="T55" i="142"/>
  <c r="U19" i="142"/>
  <c r="T22" i="142"/>
  <c r="BB15" i="142"/>
  <c r="BC11" i="142" s="1"/>
  <c r="AI41" i="142"/>
  <c r="AJ39" i="142" s="1"/>
  <c r="AJ35" i="142"/>
  <c r="AK32" i="142" s="1"/>
  <c r="AI36" i="140"/>
  <c r="AH42" i="140"/>
  <c r="AJ28" i="140"/>
  <c r="AK25" i="140" s="1"/>
  <c r="AI41" i="140"/>
  <c r="AJ39" i="140" s="1"/>
  <c r="T55" i="140"/>
  <c r="U19" i="140"/>
  <c r="T22" i="140"/>
  <c r="BA16" i="140"/>
  <c r="BA15" i="140"/>
  <c r="BB11" i="140" s="1"/>
  <c r="AI29" i="140"/>
  <c r="AJ35" i="140"/>
  <c r="AK32" i="140" s="1"/>
  <c r="AZ16" i="140"/>
  <c r="AH42" i="139"/>
  <c r="AI41" i="139"/>
  <c r="AJ39" i="139" s="1"/>
  <c r="AZ15" i="139"/>
  <c r="BA11" i="139" s="1"/>
  <c r="AJ35" i="139"/>
  <c r="AK32" i="139" s="1"/>
  <c r="AY16" i="139"/>
  <c r="AI36" i="139"/>
  <c r="T55" i="139"/>
  <c r="U19" i="139"/>
  <c r="AZ15" i="137"/>
  <c r="BA11" i="137" s="1"/>
  <c r="AI28" i="137"/>
  <c r="AJ25" i="137" s="1"/>
  <c r="AJ35" i="137"/>
  <c r="AK32" i="137" s="1"/>
  <c r="AI41" i="137"/>
  <c r="AJ39" i="137" s="1"/>
  <c r="AH42" i="137"/>
  <c r="T55" i="137"/>
  <c r="U19" i="137"/>
  <c r="AK29" i="136"/>
  <c r="T55" i="136"/>
  <c r="U19" i="136"/>
  <c r="AI41" i="136"/>
  <c r="AJ39" i="136" s="1"/>
  <c r="AJ35" i="136"/>
  <c r="AK32" i="136" s="1"/>
  <c r="BB15" i="136"/>
  <c r="BC11" i="136" s="1"/>
  <c r="BB16" i="136"/>
  <c r="T22" i="136"/>
  <c r="BA16" i="136"/>
  <c r="AL28" i="136"/>
  <c r="AM25" i="136" s="1"/>
  <c r="AJ35" i="134"/>
  <c r="AK32" i="134" s="1"/>
  <c r="AZ16" i="134"/>
  <c r="AI36" i="134"/>
  <c r="T55" i="134"/>
  <c r="U19" i="134"/>
  <c r="AI41" i="134"/>
  <c r="AJ39" i="134" s="1"/>
  <c r="BA15" i="134"/>
  <c r="BB11" i="134" s="1"/>
  <c r="T22" i="134"/>
  <c r="AH42" i="134"/>
  <c r="AH42" i="133"/>
  <c r="T55" i="133"/>
  <c r="U19" i="133"/>
  <c r="T22" i="133"/>
  <c r="AZ15" i="133"/>
  <c r="BA11" i="133" s="1"/>
  <c r="AJ35" i="133"/>
  <c r="AK32" i="133" s="1"/>
  <c r="AI41" i="133"/>
  <c r="AJ39" i="133" s="1"/>
  <c r="AI36" i="133"/>
  <c r="AI41" i="131"/>
  <c r="AJ39" i="131" s="1"/>
  <c r="AH42" i="131"/>
  <c r="BA15" i="131"/>
  <c r="BB11" i="131" s="1"/>
  <c r="AJ35" i="131"/>
  <c r="AK32" i="131" s="1"/>
  <c r="T55" i="131"/>
  <c r="U19" i="131"/>
  <c r="AZ16" i="131"/>
  <c r="AL28" i="131"/>
  <c r="AM25" i="131" s="1"/>
  <c r="AI36" i="131"/>
  <c r="T22" i="131"/>
  <c r="AK29" i="131"/>
  <c r="AI36" i="130"/>
  <c r="AI41" i="130"/>
  <c r="AJ39" i="130" s="1"/>
  <c r="BA15" i="130"/>
  <c r="BB11" i="130" s="1"/>
  <c r="T55" i="130"/>
  <c r="U19" i="130"/>
  <c r="AJ35" i="130"/>
  <c r="AK32" i="130" s="1"/>
  <c r="BB16" i="129"/>
  <c r="BB15" i="129"/>
  <c r="BC11" i="129" s="1"/>
  <c r="AJ35" i="129"/>
  <c r="AK32" i="129" s="1"/>
  <c r="T55" i="129"/>
  <c r="U19" i="129"/>
  <c r="AI41" i="129"/>
  <c r="AJ39" i="129" s="1"/>
  <c r="AJ28" i="129"/>
  <c r="AK25" i="129" s="1"/>
  <c r="AH29" i="128"/>
  <c r="BB15" i="128"/>
  <c r="BC11" i="128" s="1"/>
  <c r="T55" i="128"/>
  <c r="U19" i="128"/>
  <c r="AI36" i="128"/>
  <c r="AH42" i="128"/>
  <c r="AI28" i="128"/>
  <c r="AJ25" i="128" s="1"/>
  <c r="AJ35" i="128"/>
  <c r="AK32" i="128" s="1"/>
  <c r="AI41" i="128"/>
  <c r="AJ39" i="128" s="1"/>
  <c r="BA16" i="128"/>
  <c r="T22" i="128"/>
  <c r="AH42" i="126"/>
  <c r="AI28" i="126"/>
  <c r="AJ25" i="126" s="1"/>
  <c r="AI41" i="126"/>
  <c r="AJ39" i="126" s="1"/>
  <c r="AJ35" i="126"/>
  <c r="AK32" i="126" s="1"/>
  <c r="BA15" i="126"/>
  <c r="BB11" i="126" s="1"/>
  <c r="T55" i="126"/>
  <c r="U19" i="126"/>
  <c r="AI36" i="126"/>
  <c r="AI41" i="125"/>
  <c r="AJ39" i="125" s="1"/>
  <c r="BB15" i="125"/>
  <c r="BC11" i="125" s="1"/>
  <c r="BB16" i="125"/>
  <c r="AJ35" i="125"/>
  <c r="AK32" i="125" s="1"/>
  <c r="T55" i="125"/>
  <c r="U19" i="125"/>
  <c r="AI28" i="123"/>
  <c r="AJ25" i="123" s="1"/>
  <c r="U55" i="123"/>
  <c r="V19" i="123"/>
  <c r="AZ15" i="123"/>
  <c r="BA11" i="123" s="1"/>
  <c r="AZ16" i="123"/>
  <c r="AH29" i="123"/>
  <c r="AY16" i="123"/>
  <c r="AI29" i="122"/>
  <c r="BA15" i="122"/>
  <c r="BB11" i="122" s="1"/>
  <c r="U55" i="122"/>
  <c r="V19" i="122"/>
  <c r="AJ28" i="122"/>
  <c r="AK25" i="122" s="1"/>
  <c r="V21" i="120"/>
  <c r="AJ35" i="120"/>
  <c r="AK32" i="120" s="1"/>
  <c r="BB15" i="120"/>
  <c r="BC11" i="120" s="1"/>
  <c r="BB16" i="120"/>
  <c r="AI36" i="120"/>
  <c r="BA16" i="120"/>
  <c r="AH42" i="119"/>
  <c r="BA15" i="119"/>
  <c r="BB11" i="119" s="1"/>
  <c r="BA16" i="119"/>
  <c r="AL28" i="119"/>
  <c r="AM25" i="119" s="1"/>
  <c r="AZ16" i="119"/>
  <c r="AI41" i="119"/>
  <c r="AJ39" i="119" s="1"/>
  <c r="AJ35" i="119"/>
  <c r="AK32" i="119" s="1"/>
  <c r="AM21" i="119"/>
  <c r="AN19" i="119" s="1"/>
  <c r="AI36" i="119"/>
  <c r="AI36" i="116"/>
  <c r="AH42" i="116"/>
  <c r="AH42" i="117"/>
  <c r="AI41" i="117"/>
  <c r="AJ39" i="117" s="1"/>
  <c r="AJ35" i="117"/>
  <c r="AK32" i="117" s="1"/>
  <c r="AI36" i="117"/>
  <c r="BB15" i="117"/>
  <c r="BC11" i="117" s="1"/>
  <c r="AK29" i="116"/>
  <c r="AJ35" i="116"/>
  <c r="AK32" i="116" s="1"/>
  <c r="AL21" i="116"/>
  <c r="AM19" i="116" s="1"/>
  <c r="AI41" i="116"/>
  <c r="AJ39" i="116" s="1"/>
  <c r="AL28" i="116"/>
  <c r="AM25" i="116" s="1"/>
  <c r="BB15" i="116"/>
  <c r="BC11" i="116" s="1"/>
  <c r="AG29" i="120" l="1"/>
  <c r="AX55" i="161"/>
  <c r="AY19" i="161"/>
  <c r="AX22" i="161"/>
  <c r="AJ29" i="155"/>
  <c r="AJ42" i="156"/>
  <c r="AK36" i="155"/>
  <c r="AK36" i="157"/>
  <c r="AL36" i="158"/>
  <c r="AI42" i="157"/>
  <c r="AF42" i="120"/>
  <c r="AL36" i="156"/>
  <c r="AI42" i="155"/>
  <c r="AH21" i="158"/>
  <c r="AH22" i="158" s="1"/>
  <c r="AJ29" i="158"/>
  <c r="AX16" i="158"/>
  <c r="AE22" i="156"/>
  <c r="AE55" i="156"/>
  <c r="AF19" i="156"/>
  <c r="AK41" i="156"/>
  <c r="AL39" i="156" s="1"/>
  <c r="AL35" i="155"/>
  <c r="AM32" i="155" s="1"/>
  <c r="AK28" i="155"/>
  <c r="AL25" i="155" s="1"/>
  <c r="AL35" i="157"/>
  <c r="AM32" i="157" s="1"/>
  <c r="AK28" i="157"/>
  <c r="AL25" i="157" s="1"/>
  <c r="AK29" i="156"/>
  <c r="AM35" i="156"/>
  <c r="AN32" i="156" s="1"/>
  <c r="AJ41" i="155"/>
  <c r="AK39" i="155" s="1"/>
  <c r="AJ42" i="158"/>
  <c r="AM35" i="158"/>
  <c r="AN32" i="158" s="1"/>
  <c r="AJ41" i="157"/>
  <c r="AK39" i="157" s="1"/>
  <c r="AK28" i="158"/>
  <c r="AL25" i="158" s="1"/>
  <c r="AY15" i="158"/>
  <c r="AZ11" i="158" s="1"/>
  <c r="AJ19" i="155"/>
  <c r="AI55" i="155"/>
  <c r="AL28" i="156"/>
  <c r="AM25" i="156" s="1"/>
  <c r="AK41" i="158"/>
  <c r="AL39" i="158" s="1"/>
  <c r="AG22" i="157"/>
  <c r="AH19" i="157"/>
  <c r="AG55" i="157"/>
  <c r="AH28" i="120"/>
  <c r="AI25" i="120" s="1"/>
  <c r="U19" i="117"/>
  <c r="T55" i="117"/>
  <c r="AG41" i="120"/>
  <c r="AH39" i="120" s="1"/>
  <c r="AJ29" i="125"/>
  <c r="AK28" i="125"/>
  <c r="AL25" i="125" s="1"/>
  <c r="AG29" i="117"/>
  <c r="AK29" i="133"/>
  <c r="AG29" i="130"/>
  <c r="AH29" i="139"/>
  <c r="AI28" i="139"/>
  <c r="AJ25" i="139" s="1"/>
  <c r="AH29" i="134"/>
  <c r="AH28" i="117"/>
  <c r="AI25" i="117" s="1"/>
  <c r="AH28" i="130"/>
  <c r="AI25" i="130" s="1"/>
  <c r="AI28" i="142"/>
  <c r="AJ25" i="142" s="1"/>
  <c r="AI28" i="134"/>
  <c r="AJ25" i="134" s="1"/>
  <c r="AI29" i="126"/>
  <c r="AH29" i="142"/>
  <c r="AL28" i="133"/>
  <c r="AM25" i="133" s="1"/>
  <c r="AI42" i="126"/>
  <c r="AI42" i="130"/>
  <c r="AI42" i="129"/>
  <c r="AI42" i="134"/>
  <c r="AI42" i="150"/>
  <c r="AJ36" i="150"/>
  <c r="AJ36" i="134"/>
  <c r="AJ36" i="129"/>
  <c r="AJ36" i="145"/>
  <c r="AJ28" i="150"/>
  <c r="AK25" i="150" s="1"/>
  <c r="BC16" i="150"/>
  <c r="BC15" i="150"/>
  <c r="BD11" i="150" s="1"/>
  <c r="AI29" i="150"/>
  <c r="AK35" i="150"/>
  <c r="AL32" i="150" s="1"/>
  <c r="U55" i="150"/>
  <c r="V19" i="150"/>
  <c r="U22" i="150"/>
  <c r="AJ41" i="150"/>
  <c r="AK39" i="150" s="1"/>
  <c r="AI42" i="146"/>
  <c r="AJ41" i="146"/>
  <c r="AK39" i="146" s="1"/>
  <c r="U21" i="146"/>
  <c r="U22" i="146" s="1"/>
  <c r="AK35" i="146"/>
  <c r="AL32" i="146" s="1"/>
  <c r="AM28" i="146"/>
  <c r="AN25" i="146" s="1"/>
  <c r="BB15" i="146"/>
  <c r="BC11" i="146" s="1"/>
  <c r="AJ36" i="146"/>
  <c r="AL29" i="146"/>
  <c r="BA16" i="146"/>
  <c r="AM29" i="145"/>
  <c r="AN28" i="145"/>
  <c r="AO25" i="145" s="1"/>
  <c r="U21" i="145"/>
  <c r="U22" i="145" s="1"/>
  <c r="BA15" i="145"/>
  <c r="BB11" i="145" s="1"/>
  <c r="BA16" i="145"/>
  <c r="AJ41" i="145"/>
  <c r="AK39" i="145" s="1"/>
  <c r="AK35" i="145"/>
  <c r="AL32" i="145" s="1"/>
  <c r="AI42" i="145"/>
  <c r="AJ29" i="143"/>
  <c r="AK35" i="143"/>
  <c r="AL32" i="143" s="1"/>
  <c r="AJ41" i="143"/>
  <c r="AK39" i="143" s="1"/>
  <c r="AJ36" i="143"/>
  <c r="AI42" i="143"/>
  <c r="AK28" i="143"/>
  <c r="AL25" i="143" s="1"/>
  <c r="U21" i="143"/>
  <c r="BB15" i="143"/>
  <c r="BC11" i="143" s="1"/>
  <c r="AJ36" i="142"/>
  <c r="U21" i="142"/>
  <c r="U22" i="142" s="1"/>
  <c r="BC15" i="142"/>
  <c r="BD11" i="142" s="1"/>
  <c r="AI42" i="142"/>
  <c r="BB16" i="142"/>
  <c r="AK35" i="142"/>
  <c r="AL32" i="142" s="1"/>
  <c r="AJ41" i="142"/>
  <c r="AK39" i="142" s="1"/>
  <c r="AJ29" i="140"/>
  <c r="AJ36" i="140"/>
  <c r="AJ41" i="140"/>
  <c r="AK39" i="140" s="1"/>
  <c r="AK35" i="140"/>
  <c r="AL32" i="140" s="1"/>
  <c r="AI42" i="140"/>
  <c r="U21" i="140"/>
  <c r="AK28" i="140"/>
  <c r="AL25" i="140" s="1"/>
  <c r="BB15" i="140"/>
  <c r="BC11" i="140" s="1"/>
  <c r="BB16" i="140"/>
  <c r="AK35" i="139"/>
  <c r="AL32" i="139" s="1"/>
  <c r="U21" i="139"/>
  <c r="U22" i="139" s="1"/>
  <c r="AJ36" i="139"/>
  <c r="BA15" i="139"/>
  <c r="BB11" i="139" s="1"/>
  <c r="AJ41" i="139"/>
  <c r="AK39" i="139" s="1"/>
  <c r="AZ16" i="139"/>
  <c r="AI42" i="139"/>
  <c r="U21" i="137"/>
  <c r="U22" i="137" s="1"/>
  <c r="AI42" i="137"/>
  <c r="AI29" i="137"/>
  <c r="AJ41" i="137"/>
  <c r="AK39" i="137" s="1"/>
  <c r="AK35" i="137"/>
  <c r="AL32" i="137" s="1"/>
  <c r="BA15" i="137"/>
  <c r="BB11" i="137" s="1"/>
  <c r="BA16" i="137"/>
  <c r="AJ28" i="137"/>
  <c r="AK25" i="137" s="1"/>
  <c r="AJ36" i="137"/>
  <c r="AZ16" i="137"/>
  <c r="AL29" i="136"/>
  <c r="AJ41" i="136"/>
  <c r="AK39" i="136" s="1"/>
  <c r="AM28" i="136"/>
  <c r="AN25" i="136" s="1"/>
  <c r="BC15" i="136"/>
  <c r="BD11" i="136" s="1"/>
  <c r="AI42" i="136"/>
  <c r="AK35" i="136"/>
  <c r="AL32" i="136" s="1"/>
  <c r="U21" i="136"/>
  <c r="AJ36" i="136"/>
  <c r="BB15" i="134"/>
  <c r="BC11" i="134" s="1"/>
  <c r="BB16" i="134"/>
  <c r="AJ41" i="134"/>
  <c r="AK39" i="134" s="1"/>
  <c r="BA16" i="134"/>
  <c r="U21" i="134"/>
  <c r="U22" i="134" s="1"/>
  <c r="AK35" i="134"/>
  <c r="AL32" i="134" s="1"/>
  <c r="AJ36" i="133"/>
  <c r="AI42" i="133"/>
  <c r="AJ41" i="133"/>
  <c r="AK39" i="133" s="1"/>
  <c r="AK35" i="133"/>
  <c r="AL32" i="133" s="1"/>
  <c r="U21" i="133"/>
  <c r="BA15" i="133"/>
  <c r="BB11" i="133" s="1"/>
  <c r="AZ16" i="133"/>
  <c r="AJ36" i="131"/>
  <c r="U21" i="131"/>
  <c r="U22" i="131" s="1"/>
  <c r="AM28" i="131"/>
  <c r="AN25" i="131" s="1"/>
  <c r="BB15" i="131"/>
  <c r="BC11" i="131" s="1"/>
  <c r="BB16" i="131"/>
  <c r="AL29" i="131"/>
  <c r="BA16" i="131"/>
  <c r="AJ41" i="131"/>
  <c r="AK39" i="131" s="1"/>
  <c r="AK35" i="131"/>
  <c r="AL32" i="131" s="1"/>
  <c r="AI42" i="131"/>
  <c r="AJ36" i="130"/>
  <c r="AK35" i="130"/>
  <c r="AL32" i="130" s="1"/>
  <c r="BA16" i="130"/>
  <c r="U21" i="130"/>
  <c r="BB16" i="130"/>
  <c r="BB15" i="130"/>
  <c r="BC11" i="130" s="1"/>
  <c r="AJ41" i="130"/>
  <c r="AK39" i="130" s="1"/>
  <c r="AJ29" i="129"/>
  <c r="BC15" i="129"/>
  <c r="BD11" i="129" s="1"/>
  <c r="AJ41" i="129"/>
  <c r="AK39" i="129" s="1"/>
  <c r="AK35" i="129"/>
  <c r="AL32" i="129" s="1"/>
  <c r="AK28" i="129"/>
  <c r="AL25" i="129" s="1"/>
  <c r="U21" i="129"/>
  <c r="U22" i="129" s="1"/>
  <c r="AI29" i="128"/>
  <c r="AJ41" i="128"/>
  <c r="AK39" i="128" s="1"/>
  <c r="AJ36" i="128"/>
  <c r="BB16" i="128"/>
  <c r="AK35" i="128"/>
  <c r="AL32" i="128" s="1"/>
  <c r="BC15" i="128"/>
  <c r="BD11" i="128" s="1"/>
  <c r="AI42" i="128"/>
  <c r="AJ28" i="128"/>
  <c r="AK25" i="128" s="1"/>
  <c r="U21" i="128"/>
  <c r="U22" i="128" s="1"/>
  <c r="BB15" i="126"/>
  <c r="BC11" i="126" s="1"/>
  <c r="U21" i="126"/>
  <c r="AK35" i="126"/>
  <c r="AL32" i="126" s="1"/>
  <c r="AJ41" i="126"/>
  <c r="AK39" i="126" s="1"/>
  <c r="AJ36" i="126"/>
  <c r="BA16" i="126"/>
  <c r="AJ28" i="126"/>
  <c r="AK25" i="126" s="1"/>
  <c r="AI42" i="125"/>
  <c r="AJ36" i="125"/>
  <c r="AJ41" i="125"/>
  <c r="AK39" i="125" s="1"/>
  <c r="AK35" i="125"/>
  <c r="AL32" i="125" s="1"/>
  <c r="U21" i="125"/>
  <c r="U22" i="125" s="1"/>
  <c r="BC15" i="125"/>
  <c r="BD11" i="125" s="1"/>
  <c r="AI29" i="123"/>
  <c r="BA15" i="123"/>
  <c r="BB11" i="123" s="1"/>
  <c r="BA16" i="123"/>
  <c r="V21" i="123"/>
  <c r="V22" i="123" s="1"/>
  <c r="AJ28" i="123"/>
  <c r="AK25" i="123" s="1"/>
  <c r="AI42" i="116"/>
  <c r="AI42" i="117"/>
  <c r="AJ36" i="116"/>
  <c r="AJ29" i="122"/>
  <c r="BB15" i="122"/>
  <c r="BC11" i="122" s="1"/>
  <c r="BB16" i="122"/>
  <c r="BA16" i="122"/>
  <c r="AK28" i="122"/>
  <c r="AL25" i="122" s="1"/>
  <c r="V21" i="122"/>
  <c r="AK35" i="120"/>
  <c r="AL32" i="120" s="1"/>
  <c r="BC15" i="120"/>
  <c r="BD11" i="120" s="1"/>
  <c r="BC16" i="120"/>
  <c r="AJ36" i="120"/>
  <c r="V55" i="120"/>
  <c r="W19" i="120"/>
  <c r="V22" i="120"/>
  <c r="AI42" i="119"/>
  <c r="AK35" i="119"/>
  <c r="AL32" i="119" s="1"/>
  <c r="AM22" i="119"/>
  <c r="AJ41" i="119"/>
  <c r="AK39" i="119" s="1"/>
  <c r="AM28" i="119"/>
  <c r="AN25" i="119" s="1"/>
  <c r="AJ36" i="119"/>
  <c r="BB15" i="119"/>
  <c r="BC11" i="119" s="1"/>
  <c r="BB16" i="119"/>
  <c r="AN21" i="119"/>
  <c r="AO19" i="119" s="1"/>
  <c r="AL29" i="119"/>
  <c r="AJ36" i="117"/>
  <c r="BB16" i="117"/>
  <c r="AJ41" i="117"/>
  <c r="AK39" i="117" s="1"/>
  <c r="BC15" i="117"/>
  <c r="BD11" i="117" s="1"/>
  <c r="AK35" i="117"/>
  <c r="AL32" i="117" s="1"/>
  <c r="AL29" i="116"/>
  <c r="AL22" i="116"/>
  <c r="AM28" i="116"/>
  <c r="AN25" i="116" s="1"/>
  <c r="AM29" i="116"/>
  <c r="AJ41" i="116"/>
  <c r="AK39" i="116" s="1"/>
  <c r="AM21" i="116"/>
  <c r="AN19" i="116" s="1"/>
  <c r="AM22" i="116"/>
  <c r="BC15" i="116"/>
  <c r="BD11" i="116" s="1"/>
  <c r="BB16" i="116"/>
  <c r="AK35" i="116"/>
  <c r="AL32" i="116" s="1"/>
  <c r="AH29" i="120" l="1"/>
  <c r="AY21" i="161"/>
  <c r="AL29" i="156"/>
  <c r="AK29" i="155"/>
  <c r="AK42" i="158"/>
  <c r="AJ42" i="157"/>
  <c r="AM36" i="158"/>
  <c r="AG42" i="120"/>
  <c r="AL36" i="157"/>
  <c r="AL36" i="155"/>
  <c r="AK42" i="156"/>
  <c r="AL41" i="158"/>
  <c r="AM39" i="158" s="1"/>
  <c r="AM28" i="156"/>
  <c r="AN25" i="156" s="1"/>
  <c r="AY16" i="158"/>
  <c r="AK29" i="158"/>
  <c r="AK41" i="157"/>
  <c r="AL39" i="157" s="1"/>
  <c r="AN35" i="158"/>
  <c r="AO32" i="158" s="1"/>
  <c r="AJ42" i="155"/>
  <c r="AM36" i="156"/>
  <c r="AK29" i="157"/>
  <c r="AM35" i="157"/>
  <c r="AN32" i="157" s="1"/>
  <c r="AL28" i="155"/>
  <c r="AM25" i="155" s="1"/>
  <c r="AM35" i="155"/>
  <c r="AN32" i="155" s="1"/>
  <c r="AL41" i="156"/>
  <c r="AM39" i="156" s="1"/>
  <c r="AF21" i="156"/>
  <c r="AF22" i="156" s="1"/>
  <c r="AH55" i="158"/>
  <c r="AI19" i="158"/>
  <c r="AI21" i="158" s="1"/>
  <c r="AH21" i="157"/>
  <c r="AH22" i="157" s="1"/>
  <c r="AJ21" i="155"/>
  <c r="AJ22" i="155" s="1"/>
  <c r="AZ15" i="158"/>
  <c r="BA11" i="158" s="1"/>
  <c r="AL28" i="158"/>
  <c r="AM25" i="158" s="1"/>
  <c r="AK41" i="155"/>
  <c r="AL39" i="155" s="1"/>
  <c r="AN35" i="156"/>
  <c r="AO32" i="156" s="1"/>
  <c r="AL28" i="157"/>
  <c r="AM25" i="157" s="1"/>
  <c r="U21" i="117"/>
  <c r="U22" i="117" s="1"/>
  <c r="AH41" i="120"/>
  <c r="AI39" i="120" s="1"/>
  <c r="AI28" i="120"/>
  <c r="AJ25" i="120" s="1"/>
  <c r="AK29" i="125"/>
  <c r="AL28" i="125"/>
  <c r="AM25" i="125" s="1"/>
  <c r="AL29" i="133"/>
  <c r="AI29" i="134"/>
  <c r="AK29" i="129"/>
  <c r="AH29" i="130"/>
  <c r="AH29" i="117"/>
  <c r="AK29" i="140"/>
  <c r="AM28" i="133"/>
  <c r="AN25" i="133" s="1"/>
  <c r="AJ28" i="134"/>
  <c r="AK25" i="134" s="1"/>
  <c r="AI29" i="142"/>
  <c r="AI28" i="130"/>
  <c r="AJ25" i="130" s="1"/>
  <c r="AI28" i="117"/>
  <c r="AJ25" i="117" s="1"/>
  <c r="AJ28" i="142"/>
  <c r="AK25" i="142" s="1"/>
  <c r="AJ28" i="139"/>
  <c r="AK25" i="139" s="1"/>
  <c r="AJ29" i="150"/>
  <c r="AI29" i="139"/>
  <c r="AJ42" i="130"/>
  <c r="AJ42" i="137"/>
  <c r="AJ42" i="150"/>
  <c r="AJ42" i="146"/>
  <c r="AK36" i="139"/>
  <c r="AK36" i="130"/>
  <c r="AK36" i="146"/>
  <c r="BD15" i="150"/>
  <c r="BE11" i="150" s="1"/>
  <c r="BD16" i="150"/>
  <c r="AK41" i="150"/>
  <c r="AL39" i="150" s="1"/>
  <c r="AL35" i="150"/>
  <c r="AM32" i="150" s="1"/>
  <c r="AK36" i="150"/>
  <c r="V21" i="150"/>
  <c r="V22" i="150" s="1"/>
  <c r="AK28" i="150"/>
  <c r="AL25" i="150" s="1"/>
  <c r="BC15" i="146"/>
  <c r="BD11" i="146" s="1"/>
  <c r="AN28" i="146"/>
  <c r="AO25" i="146" s="1"/>
  <c r="AM29" i="146"/>
  <c r="BB16" i="146"/>
  <c r="AL35" i="146"/>
  <c r="AM32" i="146" s="1"/>
  <c r="U55" i="146"/>
  <c r="V19" i="146"/>
  <c r="AK41" i="146"/>
  <c r="AL39" i="146" s="1"/>
  <c r="AN29" i="145"/>
  <c r="AK36" i="145"/>
  <c r="BB15" i="145"/>
  <c r="BC11" i="145" s="1"/>
  <c r="BB16" i="145"/>
  <c r="AO28" i="145"/>
  <c r="AP25" i="145" s="1"/>
  <c r="AK41" i="145"/>
  <c r="AL39" i="145" s="1"/>
  <c r="AL35" i="145"/>
  <c r="AM32" i="145" s="1"/>
  <c r="AJ42" i="145"/>
  <c r="U55" i="145"/>
  <c r="V19" i="145"/>
  <c r="AJ42" i="143"/>
  <c r="BC15" i="143"/>
  <c r="BD11" i="143" s="1"/>
  <c r="BC16" i="143"/>
  <c r="AL28" i="143"/>
  <c r="AM25" i="143" s="1"/>
  <c r="AK41" i="143"/>
  <c r="AL39" i="143" s="1"/>
  <c r="U55" i="143"/>
  <c r="V19" i="143"/>
  <c r="U22" i="143"/>
  <c r="AL35" i="143"/>
  <c r="AM32" i="143" s="1"/>
  <c r="BB16" i="143"/>
  <c r="AK29" i="143"/>
  <c r="AK36" i="143"/>
  <c r="AK41" i="142"/>
  <c r="AL39" i="142" s="1"/>
  <c r="AJ42" i="142"/>
  <c r="U55" i="142"/>
  <c r="V19" i="142"/>
  <c r="AL35" i="142"/>
  <c r="AM32" i="142" s="1"/>
  <c r="BD16" i="142"/>
  <c r="BD15" i="142"/>
  <c r="BE11" i="142" s="1"/>
  <c r="AK36" i="142"/>
  <c r="BC16" i="142"/>
  <c r="AJ42" i="140"/>
  <c r="AL35" i="140"/>
  <c r="AM32" i="140" s="1"/>
  <c r="AL28" i="140"/>
  <c r="AM25" i="140" s="1"/>
  <c r="U55" i="140"/>
  <c r="V19" i="140"/>
  <c r="AK41" i="140"/>
  <c r="AL39" i="140" s="1"/>
  <c r="BC15" i="140"/>
  <c r="BD11" i="140" s="1"/>
  <c r="U22" i="140"/>
  <c r="AK36" i="140"/>
  <c r="BA16" i="139"/>
  <c r="U55" i="139"/>
  <c r="V19" i="139"/>
  <c r="AK41" i="139"/>
  <c r="AL39" i="139" s="1"/>
  <c r="BB15" i="139"/>
  <c r="BC11" i="139" s="1"/>
  <c r="AJ42" i="139"/>
  <c r="AL35" i="139"/>
  <c r="AM32" i="139" s="1"/>
  <c r="AK28" i="137"/>
  <c r="AL25" i="137" s="1"/>
  <c r="AJ29" i="137"/>
  <c r="AK36" i="137"/>
  <c r="AL35" i="137"/>
  <c r="AM32" i="137" s="1"/>
  <c r="BB15" i="137"/>
  <c r="BC11" i="137" s="1"/>
  <c r="AK41" i="137"/>
  <c r="AL39" i="137" s="1"/>
  <c r="U55" i="137"/>
  <c r="V19" i="137"/>
  <c r="AJ42" i="136"/>
  <c r="AM29" i="136"/>
  <c r="AK36" i="136"/>
  <c r="U55" i="136"/>
  <c r="V19" i="136"/>
  <c r="AN28" i="136"/>
  <c r="AO25" i="136" s="1"/>
  <c r="AL35" i="136"/>
  <c r="AM32" i="136" s="1"/>
  <c r="BD15" i="136"/>
  <c r="BE11" i="136" s="1"/>
  <c r="U22" i="136"/>
  <c r="BC16" i="136"/>
  <c r="AK41" i="136"/>
  <c r="AL39" i="136" s="1"/>
  <c r="AK36" i="134"/>
  <c r="AK41" i="134"/>
  <c r="AL39" i="134" s="1"/>
  <c r="U55" i="134"/>
  <c r="V19" i="134"/>
  <c r="AL35" i="134"/>
  <c r="AM32" i="134" s="1"/>
  <c r="AJ42" i="134"/>
  <c r="BC15" i="134"/>
  <c r="BD11" i="134" s="1"/>
  <c r="BC16" i="134"/>
  <c r="AK36" i="133"/>
  <c r="AL35" i="133"/>
  <c r="AM32" i="133" s="1"/>
  <c r="BB15" i="133"/>
  <c r="BC11" i="133" s="1"/>
  <c r="BB16" i="133"/>
  <c r="U55" i="133"/>
  <c r="V19" i="133"/>
  <c r="AK41" i="133"/>
  <c r="AL39" i="133" s="1"/>
  <c r="BA16" i="133"/>
  <c r="U22" i="133"/>
  <c r="AJ42" i="133"/>
  <c r="AJ42" i="131"/>
  <c r="AM29" i="131"/>
  <c r="AL35" i="131"/>
  <c r="AM32" i="131" s="1"/>
  <c r="AK41" i="131"/>
  <c r="AL39" i="131" s="1"/>
  <c r="BC15" i="131"/>
  <c r="BD11" i="131" s="1"/>
  <c r="BC16" i="131"/>
  <c r="AK36" i="131"/>
  <c r="AN28" i="131"/>
  <c r="AO25" i="131" s="1"/>
  <c r="U55" i="131"/>
  <c r="V19" i="131"/>
  <c r="BC15" i="130"/>
  <c r="BD11" i="130" s="1"/>
  <c r="BC16" i="130"/>
  <c r="U55" i="130"/>
  <c r="V19" i="130"/>
  <c r="AK41" i="130"/>
  <c r="AL39" i="130" s="1"/>
  <c r="U22" i="130"/>
  <c r="AL35" i="130"/>
  <c r="AM32" i="130" s="1"/>
  <c r="AJ42" i="129"/>
  <c r="AL28" i="129"/>
  <c r="AM25" i="129" s="1"/>
  <c r="AK41" i="129"/>
  <c r="AL39" i="129" s="1"/>
  <c r="AL35" i="129"/>
  <c r="AM32" i="129" s="1"/>
  <c r="BD15" i="129"/>
  <c r="BE11" i="129" s="1"/>
  <c r="BD16" i="129"/>
  <c r="U55" i="129"/>
  <c r="V19" i="129"/>
  <c r="AK36" i="129"/>
  <c r="BC16" i="129"/>
  <c r="AK36" i="128"/>
  <c r="U55" i="128"/>
  <c r="V19" i="128"/>
  <c r="BD15" i="128"/>
  <c r="BE11" i="128" s="1"/>
  <c r="AK28" i="128"/>
  <c r="AL25" i="128" s="1"/>
  <c r="BC16" i="128"/>
  <c r="AJ29" i="128"/>
  <c r="AL35" i="128"/>
  <c r="AM32" i="128" s="1"/>
  <c r="AJ42" i="128"/>
  <c r="AK41" i="128"/>
  <c r="AL39" i="128" s="1"/>
  <c r="AJ29" i="126"/>
  <c r="U55" i="126"/>
  <c r="V19" i="126"/>
  <c r="U22" i="126"/>
  <c r="AJ42" i="126"/>
  <c r="AL35" i="126"/>
  <c r="AM32" i="126" s="1"/>
  <c r="BC15" i="126"/>
  <c r="BD11" i="126" s="1"/>
  <c r="BC16" i="126"/>
  <c r="AK41" i="126"/>
  <c r="AL39" i="126" s="1"/>
  <c r="AK28" i="126"/>
  <c r="AL25" i="126" s="1"/>
  <c r="AK36" i="126"/>
  <c r="BB16" i="126"/>
  <c r="AJ42" i="125"/>
  <c r="AK36" i="125"/>
  <c r="AL35" i="125"/>
  <c r="AM32" i="125" s="1"/>
  <c r="BD16" i="125"/>
  <c r="BD15" i="125"/>
  <c r="BE11" i="125" s="1"/>
  <c r="BC16" i="125"/>
  <c r="U55" i="125"/>
  <c r="V19" i="125"/>
  <c r="AK41" i="125"/>
  <c r="AL39" i="125" s="1"/>
  <c r="AJ29" i="123"/>
  <c r="BB16" i="123"/>
  <c r="BB15" i="123"/>
  <c r="BC11" i="123" s="1"/>
  <c r="AK28" i="123"/>
  <c r="AL25" i="123" s="1"/>
  <c r="V55" i="123"/>
  <c r="W19" i="123"/>
  <c r="AJ42" i="116"/>
  <c r="AK36" i="119"/>
  <c r="BC15" i="122"/>
  <c r="BD11" i="122" s="1"/>
  <c r="V55" i="122"/>
  <c r="W19" i="122"/>
  <c r="AL28" i="122"/>
  <c r="AM25" i="122" s="1"/>
  <c r="V22" i="122"/>
  <c r="AK29" i="122"/>
  <c r="AK36" i="120"/>
  <c r="W21" i="120"/>
  <c r="W22" i="120" s="1"/>
  <c r="AL35" i="120"/>
  <c r="AM32" i="120" s="1"/>
  <c r="BD15" i="120"/>
  <c r="BE11" i="120" s="1"/>
  <c r="AN22" i="119"/>
  <c r="AK41" i="119"/>
  <c r="AL39" i="119" s="1"/>
  <c r="AO21" i="119"/>
  <c r="AP19" i="119" s="1"/>
  <c r="AN28" i="119"/>
  <c r="AO25" i="119" s="1"/>
  <c r="AM29" i="119"/>
  <c r="BC15" i="119"/>
  <c r="BD11" i="119" s="1"/>
  <c r="BC16" i="119"/>
  <c r="AJ42" i="119"/>
  <c r="AL35" i="119"/>
  <c r="AM32" i="119" s="1"/>
  <c r="AK36" i="117"/>
  <c r="AJ42" i="117"/>
  <c r="BC16" i="117"/>
  <c r="BD15" i="117"/>
  <c r="BE11" i="117" s="1"/>
  <c r="AL35" i="117"/>
  <c r="AM32" i="117" s="1"/>
  <c r="AK41" i="117"/>
  <c r="AL39" i="117" s="1"/>
  <c r="AK36" i="116"/>
  <c r="AN21" i="116"/>
  <c r="AO19" i="116" s="1"/>
  <c r="AN22" i="116"/>
  <c r="AL35" i="116"/>
  <c r="AM32" i="116" s="1"/>
  <c r="BD15" i="116"/>
  <c r="BE11" i="116" s="1"/>
  <c r="BD16" i="116"/>
  <c r="BC16" i="116"/>
  <c r="AN28" i="116"/>
  <c r="AO25" i="116" s="1"/>
  <c r="AK41" i="116"/>
  <c r="AL39" i="116" s="1"/>
  <c r="AI29" i="120" l="1"/>
  <c r="AY55" i="161"/>
  <c r="AZ19" i="161"/>
  <c r="AY22" i="161"/>
  <c r="AL29" i="157"/>
  <c r="AH42" i="120"/>
  <c r="AN36" i="156"/>
  <c r="AK42" i="155"/>
  <c r="AN36" i="158"/>
  <c r="AK42" i="157"/>
  <c r="AM28" i="157"/>
  <c r="AN25" i="157" s="1"/>
  <c r="AO35" i="156"/>
  <c r="AP32" i="156" s="1"/>
  <c r="AL41" i="155"/>
  <c r="AM39" i="155" s="1"/>
  <c r="AL29" i="158"/>
  <c r="AZ16" i="158"/>
  <c r="AI19" i="157"/>
  <c r="AI21" i="157" s="1"/>
  <c r="AH55" i="157"/>
  <c r="AL42" i="156"/>
  <c r="AM36" i="155"/>
  <c r="AL29" i="155"/>
  <c r="AM36" i="157"/>
  <c r="AO35" i="158"/>
  <c r="AP32" i="158" s="1"/>
  <c r="AL41" i="157"/>
  <c r="AM39" i="157" s="1"/>
  <c r="AM29" i="156"/>
  <c r="AL42" i="158"/>
  <c r="AM28" i="158"/>
  <c r="AN25" i="158" s="1"/>
  <c r="AM29" i="158"/>
  <c r="BA15" i="158"/>
  <c r="BB11" i="158" s="1"/>
  <c r="AK19" i="155"/>
  <c r="AJ55" i="155"/>
  <c r="AI22" i="158"/>
  <c r="AJ19" i="158"/>
  <c r="AI55" i="158"/>
  <c r="AF55" i="156"/>
  <c r="AG19" i="156"/>
  <c r="AG21" i="156" s="1"/>
  <c r="AM41" i="156"/>
  <c r="AN39" i="156" s="1"/>
  <c r="AN35" i="155"/>
  <c r="AO32" i="155" s="1"/>
  <c r="AM28" i="155"/>
  <c r="AN25" i="155" s="1"/>
  <c r="AN35" i="157"/>
  <c r="AO32" i="157" s="1"/>
  <c r="AN28" i="156"/>
  <c r="AO25" i="156" s="1"/>
  <c r="AM41" i="158"/>
  <c r="AN39" i="158" s="1"/>
  <c r="AI41" i="120"/>
  <c r="AJ39" i="120" s="1"/>
  <c r="AJ28" i="120"/>
  <c r="AK25" i="120" s="1"/>
  <c r="U55" i="117"/>
  <c r="V19" i="117"/>
  <c r="AL29" i="125"/>
  <c r="AJ29" i="134"/>
  <c r="AM28" i="125"/>
  <c r="AN25" i="125" s="1"/>
  <c r="AM29" i="133"/>
  <c r="AK29" i="150"/>
  <c r="AJ29" i="142"/>
  <c r="AJ29" i="139"/>
  <c r="AI29" i="130"/>
  <c r="AK29" i="128"/>
  <c r="AN29" i="136"/>
  <c r="AK29" i="137"/>
  <c r="AJ28" i="117"/>
  <c r="AK25" i="117" s="1"/>
  <c r="AK28" i="139"/>
  <c r="AL25" i="139" s="1"/>
  <c r="AK28" i="142"/>
  <c r="AL25" i="142" s="1"/>
  <c r="AI29" i="117"/>
  <c r="AJ28" i="130"/>
  <c r="AK25" i="130" s="1"/>
  <c r="AK28" i="134"/>
  <c r="AL25" i="134" s="1"/>
  <c r="AN28" i="133"/>
  <c r="AO25" i="133" s="1"/>
  <c r="AK42" i="128"/>
  <c r="AK42" i="150"/>
  <c r="AK42" i="136"/>
  <c r="AK42" i="130"/>
  <c r="AL36" i="150"/>
  <c r="AL36" i="128"/>
  <c r="V55" i="150"/>
  <c r="W19" i="150"/>
  <c r="AL41" i="150"/>
  <c r="AM39" i="150" s="1"/>
  <c r="AL28" i="150"/>
  <c r="AM25" i="150" s="1"/>
  <c r="AM35" i="150"/>
  <c r="AN32" i="150" s="1"/>
  <c r="BE15" i="150"/>
  <c r="BF11" i="150" s="1"/>
  <c r="AK42" i="146"/>
  <c r="AL36" i="146"/>
  <c r="AL41" i="146"/>
  <c r="AM39" i="146" s="1"/>
  <c r="AM35" i="146"/>
  <c r="AN32" i="146" s="1"/>
  <c r="AO28" i="146"/>
  <c r="AP25" i="146" s="1"/>
  <c r="BD15" i="146"/>
  <c r="BE11" i="146" s="1"/>
  <c r="V21" i="146"/>
  <c r="V22" i="146" s="1"/>
  <c r="AN29" i="146"/>
  <c r="BC16" i="146"/>
  <c r="AL36" i="145"/>
  <c r="AO29" i="145"/>
  <c r="AP28" i="145"/>
  <c r="AQ25" i="145" s="1"/>
  <c r="V21" i="145"/>
  <c r="V22" i="145" s="1"/>
  <c r="AM35" i="145"/>
  <c r="AN32" i="145" s="1"/>
  <c r="AL41" i="145"/>
  <c r="AM39" i="145" s="1"/>
  <c r="AK42" i="145"/>
  <c r="BC16" i="145"/>
  <c r="BC15" i="145"/>
  <c r="BD11" i="145" s="1"/>
  <c r="AK42" i="143"/>
  <c r="AM28" i="143"/>
  <c r="AN25" i="143" s="1"/>
  <c r="AL29" i="143"/>
  <c r="AM35" i="143"/>
  <c r="AN32" i="143" s="1"/>
  <c r="V21" i="143"/>
  <c r="AL36" i="143"/>
  <c r="AL41" i="143"/>
  <c r="AM39" i="143" s="1"/>
  <c r="BD15" i="143"/>
  <c r="BE11" i="143" s="1"/>
  <c r="BD16" i="143"/>
  <c r="V21" i="142"/>
  <c r="V22" i="142" s="1"/>
  <c r="AM35" i="142"/>
  <c r="AN32" i="142" s="1"/>
  <c r="AL36" i="142"/>
  <c r="AL41" i="142"/>
  <c r="AM39" i="142" s="1"/>
  <c r="BE15" i="142"/>
  <c r="BF11" i="142" s="1"/>
  <c r="BE16" i="142"/>
  <c r="AK42" i="142"/>
  <c r="AK42" i="140"/>
  <c r="AL29" i="140"/>
  <c r="BC16" i="140"/>
  <c r="V21" i="140"/>
  <c r="V22" i="140" s="1"/>
  <c r="BD16" i="140"/>
  <c r="BD15" i="140"/>
  <c r="BE11" i="140" s="1"/>
  <c r="AM28" i="140"/>
  <c r="AN25" i="140" s="1"/>
  <c r="AL41" i="140"/>
  <c r="AM39" i="140" s="1"/>
  <c r="AM35" i="140"/>
  <c r="AN32" i="140" s="1"/>
  <c r="AL36" i="140"/>
  <c r="AK42" i="139"/>
  <c r="AL36" i="139"/>
  <c r="BC15" i="139"/>
  <c r="BD11" i="139" s="1"/>
  <c r="AM35" i="139"/>
  <c r="AN32" i="139" s="1"/>
  <c r="V21" i="139"/>
  <c r="BB16" i="139"/>
  <c r="AL41" i="139"/>
  <c r="AM39" i="139" s="1"/>
  <c r="AK42" i="137"/>
  <c r="BB16" i="137"/>
  <c r="AM35" i="137"/>
  <c r="AN32" i="137" s="1"/>
  <c r="V21" i="137"/>
  <c r="V22" i="137" s="1"/>
  <c r="BC15" i="137"/>
  <c r="BD11" i="137" s="1"/>
  <c r="AL41" i="137"/>
  <c r="AM39" i="137" s="1"/>
  <c r="AL36" i="137"/>
  <c r="AL28" i="137"/>
  <c r="AM25" i="137" s="1"/>
  <c r="AL36" i="136"/>
  <c r="AM35" i="136"/>
  <c r="AN32" i="136" s="1"/>
  <c r="AL41" i="136"/>
  <c r="AM39" i="136" s="1"/>
  <c r="BE15" i="136"/>
  <c r="BF11" i="136" s="1"/>
  <c r="V21" i="136"/>
  <c r="V22" i="136" s="1"/>
  <c r="BD16" i="136"/>
  <c r="AO28" i="136"/>
  <c r="AP25" i="136" s="1"/>
  <c r="AK42" i="134"/>
  <c r="V21" i="134"/>
  <c r="V22" i="134" s="1"/>
  <c r="BD16" i="134"/>
  <c r="BD15" i="134"/>
  <c r="BE11" i="134" s="1"/>
  <c r="AM35" i="134"/>
  <c r="AN32" i="134" s="1"/>
  <c r="AL36" i="134"/>
  <c r="AL41" i="134"/>
  <c r="AM39" i="134" s="1"/>
  <c r="AK42" i="133"/>
  <c r="AM35" i="133"/>
  <c r="AN32" i="133" s="1"/>
  <c r="AL41" i="133"/>
  <c r="AM39" i="133" s="1"/>
  <c r="BC15" i="133"/>
  <c r="BD11" i="133" s="1"/>
  <c r="BC16" i="133"/>
  <c r="AL36" i="133"/>
  <c r="V21" i="133"/>
  <c r="AN29" i="131"/>
  <c r="AL36" i="131"/>
  <c r="AK42" i="131"/>
  <c r="AO28" i="131"/>
  <c r="AP25" i="131" s="1"/>
  <c r="AL41" i="131"/>
  <c r="AM39" i="131" s="1"/>
  <c r="V21" i="131"/>
  <c r="V22" i="131" s="1"/>
  <c r="BD15" i="131"/>
  <c r="BE11" i="131" s="1"/>
  <c r="AM35" i="131"/>
  <c r="AN32" i="131" s="1"/>
  <c r="AL36" i="130"/>
  <c r="V21" i="130"/>
  <c r="V22" i="130" s="1"/>
  <c r="AM35" i="130"/>
  <c r="AN32" i="130" s="1"/>
  <c r="AL41" i="130"/>
  <c r="AM39" i="130" s="1"/>
  <c r="BD15" i="130"/>
  <c r="BE11" i="130" s="1"/>
  <c r="AL36" i="129"/>
  <c r="AM28" i="129"/>
  <c r="AN25" i="129" s="1"/>
  <c r="AL29" i="129"/>
  <c r="BE16" i="129"/>
  <c r="BE15" i="129"/>
  <c r="BF11" i="129" s="1"/>
  <c r="AL41" i="129"/>
  <c r="AM39" i="129" s="1"/>
  <c r="V21" i="129"/>
  <c r="AM35" i="129"/>
  <c r="AN32" i="129" s="1"/>
  <c r="AK42" i="129"/>
  <c r="BE15" i="128"/>
  <c r="BF11" i="128" s="1"/>
  <c r="AL28" i="128"/>
  <c r="AM25" i="128" s="1"/>
  <c r="BD16" i="128"/>
  <c r="V21" i="128"/>
  <c r="V22" i="128" s="1"/>
  <c r="AL41" i="128"/>
  <c r="AM39" i="128" s="1"/>
  <c r="AM35" i="128"/>
  <c r="AN32" i="128" s="1"/>
  <c r="AK29" i="126"/>
  <c r="AK42" i="126"/>
  <c r="AL36" i="126"/>
  <c r="AL41" i="126"/>
  <c r="AM39" i="126" s="1"/>
  <c r="AM35" i="126"/>
  <c r="AN32" i="126" s="1"/>
  <c r="V21" i="126"/>
  <c r="V22" i="126" s="1"/>
  <c r="AL28" i="126"/>
  <c r="AM25" i="126" s="1"/>
  <c r="BD15" i="126"/>
  <c r="BE11" i="126" s="1"/>
  <c r="AL41" i="125"/>
  <c r="AM39" i="125" s="1"/>
  <c r="AK42" i="125"/>
  <c r="AM35" i="125"/>
  <c r="AN32" i="125" s="1"/>
  <c r="V21" i="125"/>
  <c r="V22" i="125" s="1"/>
  <c r="BE15" i="125"/>
  <c r="BF11" i="125" s="1"/>
  <c r="AL36" i="125"/>
  <c r="W21" i="123"/>
  <c r="AK29" i="123"/>
  <c r="AL28" i="123"/>
  <c r="AM25" i="123" s="1"/>
  <c r="BC15" i="123"/>
  <c r="BD11" i="123" s="1"/>
  <c r="AL36" i="120"/>
  <c r="AK42" i="119"/>
  <c r="AL29" i="122"/>
  <c r="BD15" i="122"/>
  <c r="BE11" i="122" s="1"/>
  <c r="AM28" i="122"/>
  <c r="AN25" i="122" s="1"/>
  <c r="BC16" i="122"/>
  <c r="W21" i="122"/>
  <c r="W22" i="122" s="1"/>
  <c r="BD16" i="120"/>
  <c r="BE15" i="120"/>
  <c r="BF11" i="120" s="1"/>
  <c r="AM35" i="120"/>
  <c r="AN32" i="120" s="1"/>
  <c r="W55" i="120"/>
  <c r="X19" i="120"/>
  <c r="AL36" i="119"/>
  <c r="BD16" i="119"/>
  <c r="BD15" i="119"/>
  <c r="BE11" i="119" s="1"/>
  <c r="AN29" i="119"/>
  <c r="AL41" i="119"/>
  <c r="AM39" i="119" s="1"/>
  <c r="AM35" i="119"/>
  <c r="AN32" i="119" s="1"/>
  <c r="AP21" i="119"/>
  <c r="AQ19" i="119" s="1"/>
  <c r="AP22" i="119"/>
  <c r="AO28" i="119"/>
  <c r="AP25" i="119" s="1"/>
  <c r="AO29" i="119"/>
  <c r="AO22" i="119"/>
  <c r="AL36" i="117"/>
  <c r="AL41" i="117"/>
  <c r="AM39" i="117" s="1"/>
  <c r="BE15" i="117"/>
  <c r="BF11" i="117" s="1"/>
  <c r="AK42" i="117"/>
  <c r="AM35" i="117"/>
  <c r="AN32" i="117" s="1"/>
  <c r="BD16" i="117"/>
  <c r="AK42" i="116"/>
  <c r="AL36" i="116"/>
  <c r="AN29" i="116"/>
  <c r="AM35" i="116"/>
  <c r="AN32" i="116" s="1"/>
  <c r="AL41" i="116"/>
  <c r="AM39" i="116" s="1"/>
  <c r="AO28" i="116"/>
  <c r="AP25" i="116" s="1"/>
  <c r="BE15" i="116"/>
  <c r="BF11" i="116" s="1"/>
  <c r="BE16" i="116"/>
  <c r="AO21" i="116"/>
  <c r="AP19" i="116" s="1"/>
  <c r="AZ21" i="161" l="1"/>
  <c r="AZ22" i="161" s="1"/>
  <c r="AN29" i="156"/>
  <c r="AM29" i="155"/>
  <c r="BA16" i="158"/>
  <c r="AL42" i="157"/>
  <c r="AO36" i="158"/>
  <c r="AI42" i="120"/>
  <c r="AM42" i="158"/>
  <c r="AN36" i="157"/>
  <c r="AN36" i="155"/>
  <c r="AM42" i="156"/>
  <c r="AN41" i="158"/>
  <c r="AO39" i="158" s="1"/>
  <c r="AO28" i="156"/>
  <c r="AP25" i="156" s="1"/>
  <c r="AO35" i="157"/>
  <c r="AP32" i="157" s="1"/>
  <c r="AN28" i="155"/>
  <c r="AO25" i="155" s="1"/>
  <c r="AO35" i="155"/>
  <c r="AP32" i="155" s="1"/>
  <c r="AN41" i="156"/>
  <c r="AO39" i="156" s="1"/>
  <c r="AJ21" i="158"/>
  <c r="AJ22" i="158" s="1"/>
  <c r="AK21" i="155"/>
  <c r="AK22" i="155" s="1"/>
  <c r="BB15" i="158"/>
  <c r="BC11" i="158" s="1"/>
  <c r="AN28" i="158"/>
  <c r="AO25" i="158" s="1"/>
  <c r="AM41" i="157"/>
  <c r="AN39" i="157" s="1"/>
  <c r="AP35" i="158"/>
  <c r="AQ32" i="158" s="1"/>
  <c r="AL42" i="155"/>
  <c r="AO36" i="156"/>
  <c r="AM29" i="157"/>
  <c r="AG22" i="156"/>
  <c r="AG55" i="156"/>
  <c r="AH19" i="156"/>
  <c r="AI22" i="157"/>
  <c r="AJ19" i="157"/>
  <c r="AI55" i="157"/>
  <c r="AM41" i="155"/>
  <c r="AN39" i="155" s="1"/>
  <c r="AP35" i="156"/>
  <c r="AQ32" i="156" s="1"/>
  <c r="AN28" i="157"/>
  <c r="AO25" i="157" s="1"/>
  <c r="AJ29" i="120"/>
  <c r="AK28" i="120"/>
  <c r="AL25" i="120" s="1"/>
  <c r="V21" i="117"/>
  <c r="V22" i="117" s="1"/>
  <c r="AJ41" i="120"/>
  <c r="AK39" i="120" s="1"/>
  <c r="AM29" i="125"/>
  <c r="AN28" i="125"/>
  <c r="AO25" i="125" s="1"/>
  <c r="AO29" i="146"/>
  <c r="AJ29" i="117"/>
  <c r="AL29" i="128"/>
  <c r="AM29" i="129"/>
  <c r="AK29" i="134"/>
  <c r="AL29" i="150"/>
  <c r="AN29" i="133"/>
  <c r="AJ29" i="130"/>
  <c r="AK29" i="139"/>
  <c r="AL28" i="142"/>
  <c r="AM25" i="142" s="1"/>
  <c r="AL29" i="126"/>
  <c r="AL28" i="134"/>
  <c r="AM25" i="134" s="1"/>
  <c r="AL28" i="139"/>
  <c r="AM25" i="139" s="1"/>
  <c r="AK28" i="117"/>
  <c r="AL25" i="117" s="1"/>
  <c r="AM29" i="140"/>
  <c r="AO28" i="133"/>
  <c r="AP25" i="133" s="1"/>
  <c r="AK28" i="130"/>
  <c r="AL25" i="130" s="1"/>
  <c r="AK29" i="142"/>
  <c r="AL42" i="140"/>
  <c r="AL42" i="116"/>
  <c r="AL42" i="136"/>
  <c r="AL42" i="150"/>
  <c r="AM36" i="143"/>
  <c r="AM36" i="150"/>
  <c r="AM36" i="125"/>
  <c r="BF15" i="150"/>
  <c r="BG11" i="150" s="1"/>
  <c r="BF16" i="150"/>
  <c r="AN35" i="150"/>
  <c r="AO32" i="150" s="1"/>
  <c r="W21" i="150"/>
  <c r="BE16" i="150"/>
  <c r="AM28" i="150"/>
  <c r="AN25" i="150" s="1"/>
  <c r="AM41" i="150"/>
  <c r="AN39" i="150" s="1"/>
  <c r="AL42" i="146"/>
  <c r="V55" i="146"/>
  <c r="W19" i="146"/>
  <c r="AP28" i="146"/>
  <c r="AQ25" i="146" s="1"/>
  <c r="AM41" i="146"/>
  <c r="AN39" i="146" s="1"/>
  <c r="BE16" i="146"/>
  <c r="BE15" i="146"/>
  <c r="BF11" i="146" s="1"/>
  <c r="AN35" i="146"/>
  <c r="AO32" i="146" s="1"/>
  <c r="BD16" i="146"/>
  <c r="AM36" i="146"/>
  <c r="AP29" i="145"/>
  <c r="AM41" i="145"/>
  <c r="AN39" i="145" s="1"/>
  <c r="AL42" i="145"/>
  <c r="V55" i="145"/>
  <c r="W19" i="145"/>
  <c r="AN35" i="145"/>
  <c r="AO32" i="145" s="1"/>
  <c r="BD15" i="145"/>
  <c r="BE11" i="145" s="1"/>
  <c r="BD16" i="145"/>
  <c r="AM36" i="145"/>
  <c r="AQ28" i="145"/>
  <c r="AR25" i="145" s="1"/>
  <c r="AM29" i="143"/>
  <c r="AL42" i="143"/>
  <c r="V55" i="143"/>
  <c r="W19" i="143"/>
  <c r="AM41" i="143"/>
  <c r="AN39" i="143" s="1"/>
  <c r="AN28" i="143"/>
  <c r="AO25" i="143" s="1"/>
  <c r="AN35" i="143"/>
  <c r="AO32" i="143" s="1"/>
  <c r="BE16" i="143"/>
  <c r="BE15" i="143"/>
  <c r="BF11" i="143" s="1"/>
  <c r="V22" i="143"/>
  <c r="AL42" i="142"/>
  <c r="AN35" i="142"/>
  <c r="AO32" i="142" s="1"/>
  <c r="AM36" i="142"/>
  <c r="V55" i="142"/>
  <c r="W19" i="142"/>
  <c r="AM41" i="142"/>
  <c r="AN39" i="142" s="1"/>
  <c r="BF15" i="142"/>
  <c r="BG11" i="142" s="1"/>
  <c r="BF16" i="142"/>
  <c r="AN35" i="140"/>
  <c r="AO32" i="140" s="1"/>
  <c r="AN28" i="140"/>
  <c r="AO25" i="140" s="1"/>
  <c r="V55" i="140"/>
  <c r="W19" i="140"/>
  <c r="AM36" i="140"/>
  <c r="AM41" i="140"/>
  <c r="AN39" i="140" s="1"/>
  <c r="BE15" i="140"/>
  <c r="BF11" i="140" s="1"/>
  <c r="AM36" i="139"/>
  <c r="AM41" i="139"/>
  <c r="AN39" i="139" s="1"/>
  <c r="V55" i="139"/>
  <c r="W19" i="139"/>
  <c r="BD15" i="139"/>
  <c r="BE11" i="139" s="1"/>
  <c r="BD16" i="139"/>
  <c r="AL42" i="139"/>
  <c r="V22" i="139"/>
  <c r="BC16" i="139"/>
  <c r="AN35" i="139"/>
  <c r="AO32" i="139" s="1"/>
  <c r="AM36" i="137"/>
  <c r="AL42" i="137"/>
  <c r="BD15" i="137"/>
  <c r="BE11" i="137" s="1"/>
  <c r="BD16" i="137"/>
  <c r="AM28" i="137"/>
  <c r="AN25" i="137" s="1"/>
  <c r="BC16" i="137"/>
  <c r="AN35" i="137"/>
  <c r="AO32" i="137" s="1"/>
  <c r="AL29" i="137"/>
  <c r="AM41" i="137"/>
  <c r="AN39" i="137" s="1"/>
  <c r="V55" i="137"/>
  <c r="W19" i="137"/>
  <c r="AP28" i="136"/>
  <c r="AQ25" i="136" s="1"/>
  <c r="BF15" i="136"/>
  <c r="BG11" i="136" s="1"/>
  <c r="BF16" i="136"/>
  <c r="BE16" i="136"/>
  <c r="AN35" i="136"/>
  <c r="AO32" i="136" s="1"/>
  <c r="AO29" i="136"/>
  <c r="V55" i="136"/>
  <c r="W19" i="136"/>
  <c r="AM41" i="136"/>
  <c r="AN39" i="136" s="1"/>
  <c r="AM36" i="136"/>
  <c r="AM41" i="134"/>
  <c r="AN39" i="134" s="1"/>
  <c r="AM36" i="134"/>
  <c r="V55" i="134"/>
  <c r="W19" i="134"/>
  <c r="AN35" i="134"/>
  <c r="AO32" i="134" s="1"/>
  <c r="AL42" i="134"/>
  <c r="BE15" i="134"/>
  <c r="BF11" i="134" s="1"/>
  <c r="BE16" i="134"/>
  <c r="V55" i="133"/>
  <c r="W19" i="133"/>
  <c r="AM41" i="133"/>
  <c r="AN39" i="133" s="1"/>
  <c r="AL42" i="133"/>
  <c r="AN35" i="133"/>
  <c r="AO32" i="133" s="1"/>
  <c r="V22" i="133"/>
  <c r="BD15" i="133"/>
  <c r="BE11" i="133" s="1"/>
  <c r="AM36" i="133"/>
  <c r="AN35" i="131"/>
  <c r="AO32" i="131" s="1"/>
  <c r="AM36" i="131"/>
  <c r="V55" i="131"/>
  <c r="W19" i="131"/>
  <c r="BE15" i="131"/>
  <c r="BF11" i="131" s="1"/>
  <c r="AM41" i="131"/>
  <c r="AN39" i="131" s="1"/>
  <c r="AP28" i="131"/>
  <c r="AQ25" i="131" s="1"/>
  <c r="BD16" i="131"/>
  <c r="AL42" i="131"/>
  <c r="AO29" i="131"/>
  <c r="BE15" i="130"/>
  <c r="BF11" i="130" s="1"/>
  <c r="AM41" i="130"/>
  <c r="AN39" i="130" s="1"/>
  <c r="AN35" i="130"/>
  <c r="AO32" i="130" s="1"/>
  <c r="AL42" i="130"/>
  <c r="AM36" i="130"/>
  <c r="V55" i="130"/>
  <c r="W19" i="130"/>
  <c r="BD16" i="130"/>
  <c r="AM36" i="129"/>
  <c r="V55" i="129"/>
  <c r="W19" i="129"/>
  <c r="AM41" i="129"/>
  <c r="AN39" i="129" s="1"/>
  <c r="V22" i="129"/>
  <c r="AL42" i="129"/>
  <c r="AN35" i="129"/>
  <c r="AO32" i="129" s="1"/>
  <c r="BF16" i="129"/>
  <c r="BF15" i="129"/>
  <c r="BG11" i="129" s="1"/>
  <c r="AN28" i="129"/>
  <c r="AO25" i="129" s="1"/>
  <c r="AM36" i="128"/>
  <c r="AM28" i="128"/>
  <c r="AN25" i="128" s="1"/>
  <c r="AM41" i="128"/>
  <c r="AN39" i="128" s="1"/>
  <c r="AN35" i="128"/>
  <c r="AO32" i="128" s="1"/>
  <c r="V55" i="128"/>
  <c r="W19" i="128"/>
  <c r="BE16" i="128"/>
  <c r="AL42" i="128"/>
  <c r="BF15" i="128"/>
  <c r="BG11" i="128" s="1"/>
  <c r="BF16" i="128"/>
  <c r="BD16" i="126"/>
  <c r="V55" i="126"/>
  <c r="W19" i="126"/>
  <c r="AL42" i="126"/>
  <c r="BE15" i="126"/>
  <c r="BF11" i="126" s="1"/>
  <c r="AM41" i="126"/>
  <c r="AN39" i="126" s="1"/>
  <c r="AM28" i="126"/>
  <c r="AN25" i="126" s="1"/>
  <c r="AM36" i="126"/>
  <c r="AN35" i="126"/>
  <c r="AO32" i="126" s="1"/>
  <c r="AL42" i="125"/>
  <c r="BF15" i="125"/>
  <c r="BG11" i="125" s="1"/>
  <c r="BF16" i="125"/>
  <c r="AM41" i="125"/>
  <c r="AN39" i="125" s="1"/>
  <c r="V55" i="125"/>
  <c r="W19" i="125"/>
  <c r="AN35" i="125"/>
  <c r="AO32" i="125" s="1"/>
  <c r="BE16" i="125"/>
  <c r="AM28" i="123"/>
  <c r="AN25" i="123" s="1"/>
  <c r="BD15" i="123"/>
  <c r="BE11" i="123" s="1"/>
  <c r="BD16" i="123"/>
  <c r="W55" i="123"/>
  <c r="X19" i="123"/>
  <c r="BC16" i="123"/>
  <c r="AL29" i="123"/>
  <c r="W22" i="123"/>
  <c r="AL42" i="119"/>
  <c r="AM29" i="122"/>
  <c r="AN28" i="122"/>
  <c r="AO25" i="122" s="1"/>
  <c r="W55" i="122"/>
  <c r="X19" i="122"/>
  <c r="BE16" i="122"/>
  <c r="BE15" i="122"/>
  <c r="BF11" i="122" s="1"/>
  <c r="BD16" i="122"/>
  <c r="AM36" i="120"/>
  <c r="AN35" i="120"/>
  <c r="AO32" i="120" s="1"/>
  <c r="X21" i="120"/>
  <c r="BF15" i="120"/>
  <c r="BG11" i="120" s="1"/>
  <c r="BF16" i="120"/>
  <c r="BE16" i="120"/>
  <c r="AP28" i="119"/>
  <c r="AQ25" i="119" s="1"/>
  <c r="AP29" i="119"/>
  <c r="AM41" i="119"/>
  <c r="AN39" i="119" s="1"/>
  <c r="AN35" i="119"/>
  <c r="AO32" i="119" s="1"/>
  <c r="AQ21" i="119"/>
  <c r="AR19" i="119" s="1"/>
  <c r="AQ22" i="119"/>
  <c r="AM36" i="119"/>
  <c r="BE15" i="119"/>
  <c r="BF11" i="119" s="1"/>
  <c r="AM36" i="117"/>
  <c r="AM41" i="117"/>
  <c r="AN39" i="117" s="1"/>
  <c r="AL42" i="117"/>
  <c r="BF15" i="117"/>
  <c r="BG11" i="117" s="1"/>
  <c r="AN35" i="117"/>
  <c r="AO32" i="117" s="1"/>
  <c r="BE16" i="117"/>
  <c r="AM36" i="116"/>
  <c r="AO29" i="116"/>
  <c r="AO22" i="116"/>
  <c r="AP21" i="116"/>
  <c r="AQ19" i="116" s="1"/>
  <c r="AP22" i="116"/>
  <c r="AP28" i="116"/>
  <c r="AQ25" i="116" s="1"/>
  <c r="AP29" i="116"/>
  <c r="AN35" i="116"/>
  <c r="AO32" i="116" s="1"/>
  <c r="BF15" i="116"/>
  <c r="BG11" i="116" s="1"/>
  <c r="AM41" i="116"/>
  <c r="AN39" i="116" s="1"/>
  <c r="AN29" i="158" l="1"/>
  <c r="AK29" i="120"/>
  <c r="AZ55" i="161"/>
  <c r="BA19" i="161"/>
  <c r="BB16" i="158"/>
  <c r="AP36" i="158"/>
  <c r="AM42" i="157"/>
  <c r="AJ42" i="120"/>
  <c r="AN29" i="157"/>
  <c r="AP36" i="156"/>
  <c r="AM42" i="155"/>
  <c r="AH21" i="156"/>
  <c r="AH22" i="156" s="1"/>
  <c r="AQ35" i="158"/>
  <c r="AR32" i="158" s="1"/>
  <c r="AN41" i="157"/>
  <c r="AO39" i="157" s="1"/>
  <c r="AO28" i="158"/>
  <c r="AP25" i="158" s="1"/>
  <c r="BC15" i="158"/>
  <c r="BD11" i="158" s="1"/>
  <c r="AN42" i="156"/>
  <c r="AO36" i="155"/>
  <c r="AN29" i="155"/>
  <c r="AO36" i="157"/>
  <c r="AO29" i="156"/>
  <c r="AN42" i="158"/>
  <c r="AO28" i="157"/>
  <c r="AP25" i="157" s="1"/>
  <c r="AQ35" i="156"/>
  <c r="AR32" i="156" s="1"/>
  <c r="AN41" i="155"/>
  <c r="AO39" i="155" s="1"/>
  <c r="AJ21" i="157"/>
  <c r="AJ22" i="157" s="1"/>
  <c r="AK55" i="155"/>
  <c r="AL19" i="155"/>
  <c r="AK19" i="158"/>
  <c r="AK21" i="158" s="1"/>
  <c r="AJ55" i="158"/>
  <c r="AO41" i="156"/>
  <c r="AP39" i="156" s="1"/>
  <c r="AP35" i="155"/>
  <c r="AQ32" i="155" s="1"/>
  <c r="AO28" i="155"/>
  <c r="AP25" i="155" s="1"/>
  <c r="AP35" i="157"/>
  <c r="AQ32" i="157" s="1"/>
  <c r="AP28" i="156"/>
  <c r="AQ25" i="156" s="1"/>
  <c r="AO41" i="158"/>
  <c r="AP39" i="158" s="1"/>
  <c r="W19" i="117"/>
  <c r="V55" i="117"/>
  <c r="AK41" i="120"/>
  <c r="AL39" i="120" s="1"/>
  <c r="AL28" i="120"/>
  <c r="AM25" i="120" s="1"/>
  <c r="AN29" i="125"/>
  <c r="AL29" i="139"/>
  <c r="AO28" i="125"/>
  <c r="AP25" i="125" s="1"/>
  <c r="AK29" i="117"/>
  <c r="AP29" i="136"/>
  <c r="AK29" i="130"/>
  <c r="AO29" i="133"/>
  <c r="AL29" i="142"/>
  <c r="AP29" i="146"/>
  <c r="AP28" i="133"/>
  <c r="AQ25" i="133" s="1"/>
  <c r="AM28" i="134"/>
  <c r="AN25" i="134" s="1"/>
  <c r="AL28" i="117"/>
  <c r="AM25" i="117" s="1"/>
  <c r="AM28" i="139"/>
  <c r="AN25" i="139" s="1"/>
  <c r="AN29" i="129"/>
  <c r="AL28" i="130"/>
  <c r="AM25" i="130" s="1"/>
  <c r="AL29" i="134"/>
  <c r="AM28" i="142"/>
  <c r="AN25" i="142" s="1"/>
  <c r="AM42" i="116"/>
  <c r="AN36" i="125"/>
  <c r="AM42" i="129"/>
  <c r="AM42" i="150"/>
  <c r="AN36" i="142"/>
  <c r="AN36" i="131"/>
  <c r="AN36" i="150"/>
  <c r="W55" i="150"/>
  <c r="X19" i="150"/>
  <c r="AN28" i="150"/>
  <c r="AO25" i="150" s="1"/>
  <c r="W22" i="150"/>
  <c r="AM29" i="150"/>
  <c r="AN41" i="150"/>
  <c r="AO39" i="150" s="1"/>
  <c r="AO35" i="150"/>
  <c r="AP32" i="150" s="1"/>
  <c r="BG16" i="150"/>
  <c r="BG15" i="150"/>
  <c r="BH11" i="150" s="1"/>
  <c r="AN36" i="146"/>
  <c r="AM42" i="146"/>
  <c r="AO35" i="146"/>
  <c r="AP32" i="146" s="1"/>
  <c r="AN41" i="146"/>
  <c r="AO39" i="146" s="1"/>
  <c r="W21" i="146"/>
  <c r="W22" i="146" s="1"/>
  <c r="BF15" i="146"/>
  <c r="BG11" i="146" s="1"/>
  <c r="BF16" i="146"/>
  <c r="AQ28" i="146"/>
  <c r="AR25" i="146" s="1"/>
  <c r="AN36" i="145"/>
  <c r="AR28" i="145"/>
  <c r="AS25" i="145" s="1"/>
  <c r="AO35" i="145"/>
  <c r="AP32" i="145" s="1"/>
  <c r="AQ29" i="145"/>
  <c r="W21" i="145"/>
  <c r="W22" i="145" s="1"/>
  <c r="AN41" i="145"/>
  <c r="AO39" i="145" s="1"/>
  <c r="BE15" i="145"/>
  <c r="BF11" i="145" s="1"/>
  <c r="AM42" i="145"/>
  <c r="AM42" i="143"/>
  <c r="AN36" i="143"/>
  <c r="AN29" i="143"/>
  <c r="W21" i="143"/>
  <c r="AO28" i="143"/>
  <c r="AP25" i="143" s="1"/>
  <c r="BF15" i="143"/>
  <c r="BG11" i="143" s="1"/>
  <c r="AO35" i="143"/>
  <c r="AP32" i="143" s="1"/>
  <c r="AN41" i="143"/>
  <c r="AO39" i="143" s="1"/>
  <c r="AM42" i="142"/>
  <c r="AN41" i="142"/>
  <c r="AO39" i="142" s="1"/>
  <c r="W21" i="142"/>
  <c r="W22" i="142" s="1"/>
  <c r="BG15" i="142"/>
  <c r="BH11" i="142" s="1"/>
  <c r="AO35" i="142"/>
  <c r="AP32" i="142" s="1"/>
  <c r="AM42" i="140"/>
  <c r="AN41" i="140"/>
  <c r="AO39" i="140" s="1"/>
  <c r="AO28" i="140"/>
  <c r="AP25" i="140" s="1"/>
  <c r="BF15" i="140"/>
  <c r="BG11" i="140" s="1"/>
  <c r="AN29" i="140"/>
  <c r="AO35" i="140"/>
  <c r="AP32" i="140" s="1"/>
  <c r="BE16" i="140"/>
  <c r="W21" i="140"/>
  <c r="W22" i="140" s="1"/>
  <c r="AN36" i="140"/>
  <c r="W21" i="139"/>
  <c r="W22" i="139" s="1"/>
  <c r="AO35" i="139"/>
  <c r="AP32" i="139" s="1"/>
  <c r="AN41" i="139"/>
  <c r="AO39" i="139" s="1"/>
  <c r="AN36" i="139"/>
  <c r="BE15" i="139"/>
  <c r="BF11" i="139" s="1"/>
  <c r="BE16" i="139"/>
  <c r="AM42" i="139"/>
  <c r="AN36" i="137"/>
  <c r="W21" i="137"/>
  <c r="AN41" i="137"/>
  <c r="AO39" i="137" s="1"/>
  <c r="AN28" i="137"/>
  <c r="AO25" i="137" s="1"/>
  <c r="BE15" i="137"/>
  <c r="BF11" i="137" s="1"/>
  <c r="BE16" i="137"/>
  <c r="AM42" i="137"/>
  <c r="AO35" i="137"/>
  <c r="AP32" i="137" s="1"/>
  <c r="AM29" i="137"/>
  <c r="AN41" i="136"/>
  <c r="AO39" i="136" s="1"/>
  <c r="BG15" i="136"/>
  <c r="BH11" i="136" s="1"/>
  <c r="AM42" i="136"/>
  <c r="AO35" i="136"/>
  <c r="AP32" i="136" s="1"/>
  <c r="W21" i="136"/>
  <c r="AN36" i="136"/>
  <c r="AQ28" i="136"/>
  <c r="AR25" i="136" s="1"/>
  <c r="AN36" i="134"/>
  <c r="BF15" i="134"/>
  <c r="BG11" i="134" s="1"/>
  <c r="BF16" i="134"/>
  <c r="AO35" i="134"/>
  <c r="AP32" i="134" s="1"/>
  <c r="AM42" i="134"/>
  <c r="W21" i="134"/>
  <c r="W22" i="134" s="1"/>
  <c r="AN41" i="134"/>
  <c r="AO39" i="134" s="1"/>
  <c r="AM42" i="133"/>
  <c r="AO35" i="133"/>
  <c r="AP32" i="133" s="1"/>
  <c r="AN41" i="133"/>
  <c r="AO39" i="133" s="1"/>
  <c r="BE16" i="133"/>
  <c r="BE15" i="133"/>
  <c r="BF11" i="133" s="1"/>
  <c r="W21" i="133"/>
  <c r="BD16" i="133"/>
  <c r="AN36" i="133"/>
  <c r="AM42" i="131"/>
  <c r="W21" i="131"/>
  <c r="W22" i="131" s="1"/>
  <c r="AQ28" i="131"/>
  <c r="AR25" i="131" s="1"/>
  <c r="BF15" i="131"/>
  <c r="BG11" i="131" s="1"/>
  <c r="AP29" i="131"/>
  <c r="BE16" i="131"/>
  <c r="AN41" i="131"/>
  <c r="AO39" i="131" s="1"/>
  <c r="AO35" i="131"/>
  <c r="AP32" i="131" s="1"/>
  <c r="AM42" i="130"/>
  <c r="AN36" i="130"/>
  <c r="AO35" i="130"/>
  <c r="AP32" i="130" s="1"/>
  <c r="BF15" i="130"/>
  <c r="BG11" i="130" s="1"/>
  <c r="W21" i="130"/>
  <c r="W22" i="130" s="1"/>
  <c r="AN41" i="130"/>
  <c r="AO39" i="130" s="1"/>
  <c r="BE16" i="130"/>
  <c r="W21" i="129"/>
  <c r="W22" i="129" s="1"/>
  <c r="AO28" i="129"/>
  <c r="AP25" i="129" s="1"/>
  <c r="AO35" i="129"/>
  <c r="AP32" i="129" s="1"/>
  <c r="BG15" i="129"/>
  <c r="BH11" i="129" s="1"/>
  <c r="AN36" i="129"/>
  <c r="AN41" i="129"/>
  <c r="AO39" i="129" s="1"/>
  <c r="AM42" i="128"/>
  <c r="AN36" i="128"/>
  <c r="W21" i="128"/>
  <c r="W22" i="128" s="1"/>
  <c r="AN41" i="128"/>
  <c r="AO39" i="128" s="1"/>
  <c r="AN28" i="128"/>
  <c r="AO25" i="128" s="1"/>
  <c r="BG16" i="128"/>
  <c r="BG15" i="128"/>
  <c r="BH11" i="128" s="1"/>
  <c r="AO35" i="128"/>
  <c r="AP32" i="128" s="1"/>
  <c r="AM29" i="128"/>
  <c r="AM42" i="126"/>
  <c r="AN28" i="126"/>
  <c r="AO25" i="126" s="1"/>
  <c r="W21" i="126"/>
  <c r="W22" i="126" s="1"/>
  <c r="AN36" i="126"/>
  <c r="BE16" i="126"/>
  <c r="BF16" i="126"/>
  <c r="BF15" i="126"/>
  <c r="BG11" i="126" s="1"/>
  <c r="AM29" i="126"/>
  <c r="AN41" i="126"/>
  <c r="AO39" i="126" s="1"/>
  <c r="AO35" i="126"/>
  <c r="AP32" i="126" s="1"/>
  <c r="AM42" i="125"/>
  <c r="AO35" i="125"/>
  <c r="AP32" i="125" s="1"/>
  <c r="AN41" i="125"/>
  <c r="AO39" i="125" s="1"/>
  <c r="W21" i="125"/>
  <c r="W22" i="125" s="1"/>
  <c r="BG15" i="125"/>
  <c r="BH11" i="125" s="1"/>
  <c r="AM29" i="123"/>
  <c r="BE15" i="123"/>
  <c r="BF11" i="123" s="1"/>
  <c r="BE16" i="123"/>
  <c r="AN28" i="123"/>
  <c r="AO25" i="123" s="1"/>
  <c r="X21" i="123"/>
  <c r="X22" i="123" s="1"/>
  <c r="AN29" i="122"/>
  <c r="AO28" i="122"/>
  <c r="AP25" i="122" s="1"/>
  <c r="BF16" i="122"/>
  <c r="BF15" i="122"/>
  <c r="BG11" i="122" s="1"/>
  <c r="X21" i="122"/>
  <c r="X22" i="122" s="1"/>
  <c r="BG15" i="120"/>
  <c r="BH11" i="120" s="1"/>
  <c r="BG16" i="120"/>
  <c r="X55" i="120"/>
  <c r="Y19" i="120"/>
  <c r="AO35" i="120"/>
  <c r="AP32" i="120" s="1"/>
  <c r="X22" i="120"/>
  <c r="AN36" i="120"/>
  <c r="AN36" i="119"/>
  <c r="AM42" i="119"/>
  <c r="AQ29" i="119"/>
  <c r="AQ28" i="119"/>
  <c r="AR25" i="119" s="1"/>
  <c r="BF15" i="119"/>
  <c r="BG11" i="119" s="1"/>
  <c r="BF16" i="119"/>
  <c r="AO35" i="119"/>
  <c r="AP32" i="119" s="1"/>
  <c r="AN41" i="119"/>
  <c r="AO39" i="119" s="1"/>
  <c r="BE16" i="119"/>
  <c r="AR21" i="119"/>
  <c r="AS19" i="119" s="1"/>
  <c r="AR22" i="119"/>
  <c r="AM42" i="117"/>
  <c r="AN36" i="117"/>
  <c r="BG15" i="117"/>
  <c r="BH11" i="117" s="1"/>
  <c r="BG16" i="117"/>
  <c r="AN41" i="117"/>
  <c r="AO39" i="117" s="1"/>
  <c r="AO35" i="117"/>
  <c r="AP32" i="117" s="1"/>
  <c r="BF16" i="117"/>
  <c r="AN36" i="116"/>
  <c r="AO35" i="116"/>
  <c r="AP32" i="116" s="1"/>
  <c r="AN41" i="116"/>
  <c r="AO39" i="116" s="1"/>
  <c r="BG15" i="116"/>
  <c r="BH11" i="116" s="1"/>
  <c r="BF16" i="116"/>
  <c r="AQ28" i="116"/>
  <c r="AR25" i="116" s="1"/>
  <c r="AQ29" i="116"/>
  <c r="AQ21" i="116"/>
  <c r="AR19" i="116" s="1"/>
  <c r="AQ22" i="116"/>
  <c r="BA21" i="161" l="1"/>
  <c r="BA22" i="161" s="1"/>
  <c r="AO29" i="158"/>
  <c r="AO29" i="157"/>
  <c r="BC16" i="158"/>
  <c r="AP36" i="157"/>
  <c r="AN42" i="155"/>
  <c r="AQ36" i="156"/>
  <c r="AN42" i="157"/>
  <c r="AQ36" i="158"/>
  <c r="AO42" i="158"/>
  <c r="AL29" i="120"/>
  <c r="AK42" i="120"/>
  <c r="AP41" i="158"/>
  <c r="AQ39" i="158" s="1"/>
  <c r="AP29" i="156"/>
  <c r="AQ35" i="157"/>
  <c r="AR32" i="157" s="1"/>
  <c r="AO29" i="155"/>
  <c r="AP36" i="155"/>
  <c r="AO42" i="156"/>
  <c r="AL21" i="155"/>
  <c r="AL22" i="155" s="1"/>
  <c r="AK19" i="157"/>
  <c r="AK21" i="157" s="1"/>
  <c r="AJ55" i="157"/>
  <c r="AO41" i="155"/>
  <c r="AP39" i="155" s="1"/>
  <c r="AR35" i="156"/>
  <c r="AS32" i="156" s="1"/>
  <c r="AP28" i="157"/>
  <c r="AQ25" i="157" s="1"/>
  <c r="BD15" i="158"/>
  <c r="BE11" i="158" s="1"/>
  <c r="AP28" i="158"/>
  <c r="AQ25" i="158" s="1"/>
  <c r="AO41" i="157"/>
  <c r="AP39" i="157" s="1"/>
  <c r="AR35" i="158"/>
  <c r="AS32" i="158" s="1"/>
  <c r="AQ28" i="156"/>
  <c r="AR25" i="156" s="1"/>
  <c r="AP28" i="155"/>
  <c r="AQ25" i="155" s="1"/>
  <c r="AQ35" i="155"/>
  <c r="AR32" i="155" s="1"/>
  <c r="AP41" i="156"/>
  <c r="AQ39" i="156" s="1"/>
  <c r="AK22" i="158"/>
  <c r="AL19" i="158"/>
  <c r="AK55" i="158"/>
  <c r="AI19" i="156"/>
  <c r="AI21" i="156" s="1"/>
  <c r="AH55" i="156"/>
  <c r="AL41" i="120"/>
  <c r="AM39" i="120" s="1"/>
  <c r="AM28" i="120"/>
  <c r="AN25" i="120" s="1"/>
  <c r="W21" i="117"/>
  <c r="W22" i="117" s="1"/>
  <c r="AN42" i="119"/>
  <c r="AO29" i="125"/>
  <c r="AL29" i="117"/>
  <c r="AM29" i="134"/>
  <c r="AP28" i="125"/>
  <c r="AQ25" i="125" s="1"/>
  <c r="AN29" i="150"/>
  <c r="AP29" i="133"/>
  <c r="AL29" i="130"/>
  <c r="AM29" i="139"/>
  <c r="AM28" i="117"/>
  <c r="AN25" i="117" s="1"/>
  <c r="AN28" i="134"/>
  <c r="AO25" i="134" s="1"/>
  <c r="AQ28" i="133"/>
  <c r="AR25" i="133" s="1"/>
  <c r="AM28" i="130"/>
  <c r="AN25" i="130" s="1"/>
  <c r="AN28" i="142"/>
  <c r="AO25" i="142" s="1"/>
  <c r="AN29" i="137"/>
  <c r="AO29" i="140"/>
  <c r="AM29" i="142"/>
  <c r="AN28" i="139"/>
  <c r="AO25" i="139" s="1"/>
  <c r="AO36" i="150"/>
  <c r="AO36" i="140"/>
  <c r="AN42" i="136"/>
  <c r="AO36" i="136"/>
  <c r="AN42" i="146"/>
  <c r="AO36" i="134"/>
  <c r="AP35" i="150"/>
  <c r="AQ32" i="150" s="1"/>
  <c r="AO28" i="150"/>
  <c r="AP25" i="150" s="1"/>
  <c r="BH15" i="150"/>
  <c r="BI11" i="150" s="1"/>
  <c r="BH16" i="150"/>
  <c r="AN42" i="150"/>
  <c r="X21" i="150"/>
  <c r="X22" i="150" s="1"/>
  <c r="AO41" i="150"/>
  <c r="AP39" i="150" s="1"/>
  <c r="AQ29" i="146"/>
  <c r="AO36" i="146"/>
  <c r="W55" i="146"/>
  <c r="X19" i="146"/>
  <c r="AP35" i="146"/>
  <c r="AQ32" i="146" s="1"/>
  <c r="BG15" i="146"/>
  <c r="BH11" i="146" s="1"/>
  <c r="AR28" i="146"/>
  <c r="AS25" i="146" s="1"/>
  <c r="AO41" i="146"/>
  <c r="AP39" i="146" s="1"/>
  <c r="AR29" i="145"/>
  <c r="BF15" i="145"/>
  <c r="BG11" i="145" s="1"/>
  <c r="BF16" i="145"/>
  <c r="AO41" i="145"/>
  <c r="AP39" i="145" s="1"/>
  <c r="AN42" i="145"/>
  <c r="AP35" i="145"/>
  <c r="AQ32" i="145" s="1"/>
  <c r="BE16" i="145"/>
  <c r="X19" i="145"/>
  <c r="W55" i="145"/>
  <c r="AO36" i="145"/>
  <c r="AS28" i="145"/>
  <c r="AT25" i="145" s="1"/>
  <c r="AO36" i="143"/>
  <c r="AN42" i="143"/>
  <c r="AO29" i="143"/>
  <c r="BG15" i="143"/>
  <c r="BH11" i="143" s="1"/>
  <c r="BG16" i="143"/>
  <c r="W55" i="143"/>
  <c r="X19" i="143"/>
  <c r="AP35" i="143"/>
  <c r="AQ32" i="143" s="1"/>
  <c r="AP28" i="143"/>
  <c r="AQ25" i="143" s="1"/>
  <c r="AO41" i="143"/>
  <c r="AP39" i="143" s="1"/>
  <c r="BF16" i="143"/>
  <c r="W22" i="143"/>
  <c r="AN42" i="142"/>
  <c r="AO36" i="142"/>
  <c r="AP35" i="142"/>
  <c r="AQ32" i="142" s="1"/>
  <c r="W55" i="142"/>
  <c r="X19" i="142"/>
  <c r="AO41" i="142"/>
  <c r="AP39" i="142" s="1"/>
  <c r="BH16" i="142"/>
  <c r="BH15" i="142"/>
  <c r="BI11" i="142" s="1"/>
  <c r="BG16" i="142"/>
  <c r="AN42" i="140"/>
  <c r="BG15" i="140"/>
  <c r="BH11" i="140" s="1"/>
  <c r="BG16" i="140"/>
  <c r="BF16" i="140"/>
  <c r="AO41" i="140"/>
  <c r="AP39" i="140" s="1"/>
  <c r="AP35" i="140"/>
  <c r="AQ32" i="140" s="1"/>
  <c r="W55" i="140"/>
  <c r="X19" i="140"/>
  <c r="AP28" i="140"/>
  <c r="AQ25" i="140" s="1"/>
  <c r="AP35" i="139"/>
  <c r="AQ32" i="139" s="1"/>
  <c r="AO41" i="139"/>
  <c r="AP39" i="139" s="1"/>
  <c r="AN42" i="139"/>
  <c r="BF15" i="139"/>
  <c r="BG11" i="139" s="1"/>
  <c r="AO36" i="139"/>
  <c r="W55" i="139"/>
  <c r="X19" i="139"/>
  <c r="AP35" i="137"/>
  <c r="AQ32" i="137" s="1"/>
  <c r="AN42" i="137"/>
  <c r="W55" i="137"/>
  <c r="X19" i="137"/>
  <c r="AO41" i="137"/>
  <c r="AP39" i="137" s="1"/>
  <c r="AO36" i="137"/>
  <c r="BF16" i="137"/>
  <c r="BF15" i="137"/>
  <c r="BG11" i="137" s="1"/>
  <c r="AO28" i="137"/>
  <c r="AP25" i="137" s="1"/>
  <c r="W22" i="137"/>
  <c r="W55" i="136"/>
  <c r="X19" i="136"/>
  <c r="AR28" i="136"/>
  <c r="AS25" i="136" s="1"/>
  <c r="W22" i="136"/>
  <c r="AQ29" i="136"/>
  <c r="BH16" i="136"/>
  <c r="BH15" i="136"/>
  <c r="BI11" i="136" s="1"/>
  <c r="AP35" i="136"/>
  <c r="AQ32" i="136" s="1"/>
  <c r="BG16" i="136"/>
  <c r="AO41" i="136"/>
  <c r="AP39" i="136" s="1"/>
  <c r="AN42" i="134"/>
  <c r="AO41" i="134"/>
  <c r="AP39" i="134" s="1"/>
  <c r="BG15" i="134"/>
  <c r="BH11" i="134" s="1"/>
  <c r="BG16" i="134"/>
  <c r="W55" i="134"/>
  <c r="X19" i="134"/>
  <c r="AP35" i="134"/>
  <c r="AQ32" i="134" s="1"/>
  <c r="AO36" i="133"/>
  <c r="AN42" i="133"/>
  <c r="W55" i="133"/>
  <c r="X19" i="133"/>
  <c r="BF15" i="133"/>
  <c r="BG11" i="133" s="1"/>
  <c r="BF16" i="133"/>
  <c r="AO41" i="133"/>
  <c r="AP39" i="133" s="1"/>
  <c r="W22" i="133"/>
  <c r="AP35" i="133"/>
  <c r="AQ32" i="133" s="1"/>
  <c r="AO36" i="131"/>
  <c r="AN42" i="131"/>
  <c r="AR28" i="131"/>
  <c r="AS25" i="131" s="1"/>
  <c r="AQ29" i="131"/>
  <c r="BG15" i="131"/>
  <c r="BH11" i="131" s="1"/>
  <c r="BG16" i="131"/>
  <c r="AP35" i="131"/>
  <c r="AQ32" i="131" s="1"/>
  <c r="AO41" i="131"/>
  <c r="AP39" i="131" s="1"/>
  <c r="BF16" i="131"/>
  <c r="W55" i="131"/>
  <c r="X19" i="131"/>
  <c r="AN42" i="130"/>
  <c r="AO36" i="130"/>
  <c r="W55" i="130"/>
  <c r="X19" i="130"/>
  <c r="BG15" i="130"/>
  <c r="BH11" i="130" s="1"/>
  <c r="BG16" i="130"/>
  <c r="AP35" i="130"/>
  <c r="AQ32" i="130" s="1"/>
  <c r="AO41" i="130"/>
  <c r="AP39" i="130" s="1"/>
  <c r="BF16" i="130"/>
  <c r="AO29" i="129"/>
  <c r="AO41" i="129"/>
  <c r="AP39" i="129" s="1"/>
  <c r="AP28" i="129"/>
  <c r="AQ25" i="129" s="1"/>
  <c r="BH15" i="129"/>
  <c r="BI11" i="129" s="1"/>
  <c r="AP35" i="129"/>
  <c r="AQ32" i="129" s="1"/>
  <c r="AN42" i="129"/>
  <c r="BG16" i="129"/>
  <c r="AO36" i="129"/>
  <c r="W55" i="129"/>
  <c r="X19" i="129"/>
  <c r="AO41" i="128"/>
  <c r="AP39" i="128" s="1"/>
  <c r="AO28" i="128"/>
  <c r="AP25" i="128" s="1"/>
  <c r="AO36" i="128"/>
  <c r="AN29" i="128"/>
  <c r="AP35" i="128"/>
  <c r="AQ32" i="128" s="1"/>
  <c r="BH15" i="128"/>
  <c r="BI11" i="128" s="1"/>
  <c r="AN42" i="128"/>
  <c r="W55" i="128"/>
  <c r="X19" i="128"/>
  <c r="AO36" i="126"/>
  <c r="AO41" i="126"/>
  <c r="AP39" i="126" s="1"/>
  <c r="AO28" i="126"/>
  <c r="AP25" i="126" s="1"/>
  <c r="AP35" i="126"/>
  <c r="AQ32" i="126" s="1"/>
  <c r="AN42" i="126"/>
  <c r="W55" i="126"/>
  <c r="X19" i="126"/>
  <c r="BG15" i="126"/>
  <c r="BH11" i="126" s="1"/>
  <c r="AN29" i="126"/>
  <c r="AO41" i="125"/>
  <c r="AP39" i="125" s="1"/>
  <c r="BH15" i="125"/>
  <c r="BI11" i="125" s="1"/>
  <c r="AP35" i="125"/>
  <c r="AQ32" i="125" s="1"/>
  <c r="BG16" i="125"/>
  <c r="AO36" i="125"/>
  <c r="W55" i="125"/>
  <c r="X19" i="125"/>
  <c r="AN42" i="125"/>
  <c r="AO28" i="123"/>
  <c r="AP25" i="123" s="1"/>
  <c r="AN29" i="123"/>
  <c r="X55" i="123"/>
  <c r="Y19" i="123"/>
  <c r="BF15" i="123"/>
  <c r="BG11" i="123" s="1"/>
  <c r="AO36" i="119"/>
  <c r="BG16" i="122"/>
  <c r="BG15" i="122"/>
  <c r="BH11" i="122" s="1"/>
  <c r="AP28" i="122"/>
  <c r="AQ25" i="122" s="1"/>
  <c r="X55" i="122"/>
  <c r="Y19" i="122"/>
  <c r="AO29" i="122"/>
  <c r="AO36" i="120"/>
  <c r="AP35" i="120"/>
  <c r="AQ32" i="120" s="1"/>
  <c r="Y21" i="120"/>
  <c r="Y22" i="120" s="1"/>
  <c r="BH15" i="120"/>
  <c r="BI11" i="120" s="1"/>
  <c r="BH16" i="120"/>
  <c r="AO41" i="119"/>
  <c r="AP39" i="119" s="1"/>
  <c r="AS21" i="119"/>
  <c r="AT19" i="119" s="1"/>
  <c r="BG15" i="119"/>
  <c r="BH11" i="119" s="1"/>
  <c r="AP35" i="119"/>
  <c r="AQ32" i="119" s="1"/>
  <c r="AR29" i="119"/>
  <c r="AR28" i="119"/>
  <c r="AS25" i="119" s="1"/>
  <c r="AN42" i="116"/>
  <c r="AO36" i="117"/>
  <c r="AO41" i="117"/>
  <c r="AP39" i="117" s="1"/>
  <c r="AP35" i="117"/>
  <c r="AQ32" i="117" s="1"/>
  <c r="BH16" i="117"/>
  <c r="BH15" i="117"/>
  <c r="BI11" i="117" s="1"/>
  <c r="AN42" i="117"/>
  <c r="AO36" i="116"/>
  <c r="AO41" i="116"/>
  <c r="AP39" i="116" s="1"/>
  <c r="AR21" i="116"/>
  <c r="AS19" i="116" s="1"/>
  <c r="AR22" i="116"/>
  <c r="BH15" i="116"/>
  <c r="BI11" i="116" s="1"/>
  <c r="BH16" i="116"/>
  <c r="AP35" i="116"/>
  <c r="AQ32" i="116" s="1"/>
  <c r="AR28" i="116"/>
  <c r="AS25" i="116" s="1"/>
  <c r="AR29" i="116"/>
  <c r="BG16" i="116"/>
  <c r="BA55" i="161" l="1"/>
  <c r="BB19" i="161"/>
  <c r="AR36" i="156"/>
  <c r="AP42" i="158"/>
  <c r="AL42" i="120"/>
  <c r="AI22" i="156"/>
  <c r="AJ19" i="156"/>
  <c r="AI55" i="156"/>
  <c r="AL21" i="158"/>
  <c r="AL22" i="158" s="1"/>
  <c r="AP42" i="156"/>
  <c r="AQ36" i="155"/>
  <c r="AP29" i="155"/>
  <c r="AQ29" i="156"/>
  <c r="AR36" i="158"/>
  <c r="AO42" i="157"/>
  <c r="AP29" i="158"/>
  <c r="BD16" i="158"/>
  <c r="AP29" i="157"/>
  <c r="AS35" i="156"/>
  <c r="AT32" i="156" s="1"/>
  <c r="AO42" i="155"/>
  <c r="AQ36" i="157"/>
  <c r="AQ41" i="158"/>
  <c r="AR39" i="158" s="1"/>
  <c r="AQ41" i="156"/>
  <c r="AR39" i="156" s="1"/>
  <c r="AR35" i="155"/>
  <c r="AS32" i="155" s="1"/>
  <c r="AQ28" i="155"/>
  <c r="AR25" i="155" s="1"/>
  <c r="AR28" i="156"/>
  <c r="AS25" i="156" s="1"/>
  <c r="AR29" i="156"/>
  <c r="AS35" i="158"/>
  <c r="AT32" i="158" s="1"/>
  <c r="AP41" i="157"/>
  <c r="AQ39" i="157" s="1"/>
  <c r="AQ28" i="158"/>
  <c r="AR25" i="158" s="1"/>
  <c r="AQ29" i="158"/>
  <c r="BE15" i="158"/>
  <c r="BF11" i="158" s="1"/>
  <c r="AQ28" i="157"/>
  <c r="AR25" i="157" s="1"/>
  <c r="AP41" i="155"/>
  <c r="AQ39" i="155" s="1"/>
  <c r="AK22" i="157"/>
  <c r="AK55" i="157"/>
  <c r="AL19" i="157"/>
  <c r="AM19" i="155"/>
  <c r="AL55" i="155"/>
  <c r="AR35" i="157"/>
  <c r="AS32" i="157" s="1"/>
  <c r="AM29" i="120"/>
  <c r="AN28" i="120"/>
  <c r="AO25" i="120" s="1"/>
  <c r="X19" i="117"/>
  <c r="X21" i="117" s="1"/>
  <c r="W55" i="117"/>
  <c r="AM41" i="120"/>
  <c r="AN39" i="120" s="1"/>
  <c r="AP29" i="125"/>
  <c r="AM29" i="130"/>
  <c r="AM29" i="117"/>
  <c r="AQ28" i="125"/>
  <c r="AR25" i="125" s="1"/>
  <c r="AS29" i="145"/>
  <c r="AR29" i="136"/>
  <c r="AR28" i="133"/>
  <c r="AS25" i="133" s="1"/>
  <c r="AR29" i="146"/>
  <c r="AO28" i="142"/>
  <c r="AP25" i="142" s="1"/>
  <c r="AO28" i="134"/>
  <c r="AP25" i="134" s="1"/>
  <c r="AN28" i="130"/>
  <c r="AO25" i="130" s="1"/>
  <c r="AN28" i="117"/>
  <c r="AO25" i="117" s="1"/>
  <c r="AO28" i="139"/>
  <c r="AP25" i="139" s="1"/>
  <c r="AO29" i="150"/>
  <c r="AN29" i="139"/>
  <c r="AN29" i="142"/>
  <c r="AQ29" i="133"/>
  <c r="AN29" i="134"/>
  <c r="AP36" i="130"/>
  <c r="AO42" i="126"/>
  <c r="AO42" i="134"/>
  <c r="AO42" i="119"/>
  <c r="AO42" i="136"/>
  <c r="AP36" i="126"/>
  <c r="AP36" i="131"/>
  <c r="AP36" i="150"/>
  <c r="X55" i="150"/>
  <c r="Y19" i="150"/>
  <c r="BI15" i="150"/>
  <c r="BJ11" i="150" s="1"/>
  <c r="BI16" i="150"/>
  <c r="AP41" i="150"/>
  <c r="AQ39" i="150" s="1"/>
  <c r="AO42" i="150"/>
  <c r="AP28" i="150"/>
  <c r="AQ25" i="150" s="1"/>
  <c r="AQ35" i="150"/>
  <c r="AR32" i="150" s="1"/>
  <c r="AP36" i="146"/>
  <c r="AO42" i="146"/>
  <c r="BH15" i="146"/>
  <c r="BI11" i="146" s="1"/>
  <c r="AQ35" i="146"/>
  <c r="AR32" i="146" s="1"/>
  <c r="AP41" i="146"/>
  <c r="AQ39" i="146" s="1"/>
  <c r="BG16" i="146"/>
  <c r="X21" i="146"/>
  <c r="X22" i="146" s="1"/>
  <c r="AS28" i="146"/>
  <c r="AT25" i="146" s="1"/>
  <c r="AP36" i="145"/>
  <c r="X21" i="145"/>
  <c r="X22" i="145" s="1"/>
  <c r="AT28" i="145"/>
  <c r="AU25" i="145" s="1"/>
  <c r="AP41" i="145"/>
  <c r="AQ39" i="145" s="1"/>
  <c r="AO42" i="145"/>
  <c r="AQ35" i="145"/>
  <c r="AR32" i="145" s="1"/>
  <c r="BG16" i="145"/>
  <c r="BG15" i="145"/>
  <c r="BH11" i="145" s="1"/>
  <c r="AP29" i="143"/>
  <c r="AO42" i="143"/>
  <c r="AQ28" i="143"/>
  <c r="AR25" i="143" s="1"/>
  <c r="X21" i="143"/>
  <c r="AP41" i="143"/>
  <c r="AQ39" i="143" s="1"/>
  <c r="AQ35" i="143"/>
  <c r="AR32" i="143" s="1"/>
  <c r="AP36" i="143"/>
  <c r="BH15" i="143"/>
  <c r="BI11" i="143" s="1"/>
  <c r="BH16" i="143"/>
  <c r="X21" i="142"/>
  <c r="AP41" i="142"/>
  <c r="AQ39" i="142" s="1"/>
  <c r="AQ35" i="142"/>
  <c r="AR32" i="142" s="1"/>
  <c r="BI16" i="142"/>
  <c r="BI15" i="142"/>
  <c r="BJ11" i="142" s="1"/>
  <c r="AO42" i="142"/>
  <c r="AP36" i="142"/>
  <c r="AO42" i="140"/>
  <c r="AP36" i="140"/>
  <c r="AP29" i="140"/>
  <c r="AQ35" i="140"/>
  <c r="AR32" i="140" s="1"/>
  <c r="AQ28" i="140"/>
  <c r="AR25" i="140" s="1"/>
  <c r="X21" i="140"/>
  <c r="X22" i="140" s="1"/>
  <c r="AP41" i="140"/>
  <c r="AQ39" i="140" s="1"/>
  <c r="BH16" i="140"/>
  <c r="BH15" i="140"/>
  <c r="BI11" i="140" s="1"/>
  <c r="AP41" i="139"/>
  <c r="AQ39" i="139" s="1"/>
  <c r="BG15" i="139"/>
  <c r="BH11" i="139" s="1"/>
  <c r="X21" i="139"/>
  <c r="X22" i="139" s="1"/>
  <c r="BF16" i="139"/>
  <c r="AQ35" i="139"/>
  <c r="AR32" i="139" s="1"/>
  <c r="AO42" i="139"/>
  <c r="AP36" i="139"/>
  <c r="AO29" i="137"/>
  <c r="X21" i="137"/>
  <c r="X22" i="137" s="1"/>
  <c r="AP28" i="137"/>
  <c r="AQ25" i="137" s="1"/>
  <c r="AP41" i="137"/>
  <c r="AQ39" i="137" s="1"/>
  <c r="AQ35" i="137"/>
  <c r="AR32" i="137" s="1"/>
  <c r="BG16" i="137"/>
  <c r="BG15" i="137"/>
  <c r="BH11" i="137" s="1"/>
  <c r="AO42" i="137"/>
  <c r="AP36" i="137"/>
  <c r="AP36" i="136"/>
  <c r="AQ35" i="136"/>
  <c r="AR32" i="136" s="1"/>
  <c r="AS28" i="136"/>
  <c r="AT25" i="136" s="1"/>
  <c r="AP41" i="136"/>
  <c r="AQ39" i="136" s="1"/>
  <c r="BI15" i="136"/>
  <c r="BJ11" i="136" s="1"/>
  <c r="BI16" i="136"/>
  <c r="X21" i="136"/>
  <c r="X22" i="136" s="1"/>
  <c r="AP36" i="134"/>
  <c r="AQ35" i="134"/>
  <c r="AR32" i="134" s="1"/>
  <c r="BH15" i="134"/>
  <c r="BI11" i="134" s="1"/>
  <c r="X21" i="134"/>
  <c r="AP41" i="134"/>
  <c r="AQ39" i="134" s="1"/>
  <c r="AO42" i="133"/>
  <c r="BG15" i="133"/>
  <c r="BH11" i="133" s="1"/>
  <c r="BG16" i="133"/>
  <c r="AQ35" i="133"/>
  <c r="AR32" i="133" s="1"/>
  <c r="X21" i="133"/>
  <c r="X22" i="133" s="1"/>
  <c r="AP36" i="133"/>
  <c r="AP41" i="133"/>
  <c r="AQ39" i="133" s="1"/>
  <c r="X21" i="131"/>
  <c r="AP41" i="131"/>
  <c r="AQ39" i="131" s="1"/>
  <c r="AS28" i="131"/>
  <c r="AT25" i="131" s="1"/>
  <c r="BH15" i="131"/>
  <c r="BI11" i="131" s="1"/>
  <c r="AR29" i="131"/>
  <c r="AQ35" i="131"/>
  <c r="AR32" i="131" s="1"/>
  <c r="AO42" i="131"/>
  <c r="AO42" i="130"/>
  <c r="AP41" i="130"/>
  <c r="AQ39" i="130" s="1"/>
  <c r="BH15" i="130"/>
  <c r="BI11" i="130" s="1"/>
  <c r="BH16" i="130"/>
  <c r="AQ35" i="130"/>
  <c r="AR32" i="130" s="1"/>
  <c r="X21" i="130"/>
  <c r="AP29" i="129"/>
  <c r="X21" i="129"/>
  <c r="X22" i="129" s="1"/>
  <c r="BI16" i="129"/>
  <c r="BI15" i="129"/>
  <c r="BJ11" i="129" s="1"/>
  <c r="BH16" i="129"/>
  <c r="AQ35" i="129"/>
  <c r="AR32" i="129" s="1"/>
  <c r="AQ28" i="129"/>
  <c r="AR25" i="129" s="1"/>
  <c r="AP41" i="129"/>
  <c r="AQ39" i="129" s="1"/>
  <c r="AP36" i="129"/>
  <c r="AO42" i="129"/>
  <c r="AO29" i="128"/>
  <c r="AP36" i="128"/>
  <c r="AO42" i="128"/>
  <c r="X21" i="128"/>
  <c r="X22" i="128" s="1"/>
  <c r="BI15" i="128"/>
  <c r="BJ11" i="128" s="1"/>
  <c r="BI16" i="128"/>
  <c r="AP28" i="128"/>
  <c r="AQ25" i="128" s="1"/>
  <c r="BH16" i="128"/>
  <c r="AQ35" i="128"/>
  <c r="AR32" i="128" s="1"/>
  <c r="AP41" i="128"/>
  <c r="AQ39" i="128" s="1"/>
  <c r="AO29" i="126"/>
  <c r="BG16" i="126"/>
  <c r="AP28" i="126"/>
  <c r="AQ25" i="126" s="1"/>
  <c r="BH15" i="126"/>
  <c r="BI11" i="126" s="1"/>
  <c r="BH16" i="126"/>
  <c r="X21" i="126"/>
  <c r="AQ35" i="126"/>
  <c r="AR32" i="126" s="1"/>
  <c r="AP41" i="126"/>
  <c r="AQ39" i="126" s="1"/>
  <c r="AQ35" i="125"/>
  <c r="AR32" i="125" s="1"/>
  <c r="AP36" i="125"/>
  <c r="BH16" i="125"/>
  <c r="BI15" i="125"/>
  <c r="BJ11" i="125" s="1"/>
  <c r="BI16" i="125"/>
  <c r="X21" i="125"/>
  <c r="X22" i="125" s="1"/>
  <c r="AP41" i="125"/>
  <c r="AQ39" i="125" s="1"/>
  <c r="AO42" i="125"/>
  <c r="BG15" i="123"/>
  <c r="BH11" i="123" s="1"/>
  <c r="BF16" i="123"/>
  <c r="Y21" i="123"/>
  <c r="AP28" i="123"/>
  <c r="AQ25" i="123" s="1"/>
  <c r="AO29" i="123"/>
  <c r="AQ28" i="122"/>
  <c r="AR25" i="122" s="1"/>
  <c r="BH15" i="122"/>
  <c r="BI11" i="122" s="1"/>
  <c r="BH16" i="122"/>
  <c r="Y21" i="122"/>
  <c r="Y22" i="122" s="1"/>
  <c r="AP29" i="122"/>
  <c r="AP36" i="120"/>
  <c r="Y55" i="120"/>
  <c r="Z19" i="120"/>
  <c r="BI15" i="120"/>
  <c r="BJ11" i="120" s="1"/>
  <c r="AQ35" i="120"/>
  <c r="AR32" i="120" s="1"/>
  <c r="AP36" i="119"/>
  <c r="AP41" i="119"/>
  <c r="AQ39" i="119" s="1"/>
  <c r="AQ35" i="119"/>
  <c r="AR32" i="119" s="1"/>
  <c r="AT21" i="119"/>
  <c r="AU19" i="119" s="1"/>
  <c r="AT22" i="119"/>
  <c r="BH15" i="119"/>
  <c r="BI11" i="119" s="1"/>
  <c r="AS28" i="119"/>
  <c r="AT25" i="119" s="1"/>
  <c r="AS29" i="119"/>
  <c r="BG16" i="119"/>
  <c r="AS22" i="119"/>
  <c r="AP36" i="117"/>
  <c r="AP41" i="117"/>
  <c r="AQ39" i="117" s="1"/>
  <c r="BI15" i="117"/>
  <c r="BJ11" i="117" s="1"/>
  <c r="AQ35" i="117"/>
  <c r="AR32" i="117" s="1"/>
  <c r="AO42" i="117"/>
  <c r="AO42" i="116"/>
  <c r="AP36" i="116"/>
  <c r="AQ35" i="116"/>
  <c r="AR32" i="116" s="1"/>
  <c r="AS21" i="116"/>
  <c r="AT19" i="116" s="1"/>
  <c r="AP41" i="116"/>
  <c r="AQ39" i="116" s="1"/>
  <c r="AS29" i="116"/>
  <c r="AS28" i="116"/>
  <c r="AT25" i="116" s="1"/>
  <c r="BI15" i="116"/>
  <c r="BJ11" i="116" s="1"/>
  <c r="BI16" i="116"/>
  <c r="BB21" i="161" l="1"/>
  <c r="AN29" i="120"/>
  <c r="BE16" i="158"/>
  <c r="AQ29" i="155"/>
  <c r="AP42" i="155"/>
  <c r="AS36" i="156"/>
  <c r="AM42" i="120"/>
  <c r="AP42" i="157"/>
  <c r="AS36" i="158"/>
  <c r="AR36" i="155"/>
  <c r="AQ42" i="156"/>
  <c r="AR36" i="157"/>
  <c r="AL21" i="157"/>
  <c r="AL22" i="157" s="1"/>
  <c r="AQ41" i="155"/>
  <c r="AR39" i="155" s="1"/>
  <c r="AQ29" i="157"/>
  <c r="BF15" i="158"/>
  <c r="BG11" i="158" s="1"/>
  <c r="AR28" i="158"/>
  <c r="AS25" i="158" s="1"/>
  <c r="AQ41" i="157"/>
  <c r="AR39" i="157" s="1"/>
  <c r="AT35" i="158"/>
  <c r="AU32" i="158" s="1"/>
  <c r="AS28" i="156"/>
  <c r="AT25" i="156" s="1"/>
  <c r="AR28" i="155"/>
  <c r="AS25" i="155" s="1"/>
  <c r="AS35" i="155"/>
  <c r="AT32" i="155" s="1"/>
  <c r="AR41" i="156"/>
  <c r="AS39" i="156" s="1"/>
  <c r="AQ42" i="158"/>
  <c r="AT35" i="156"/>
  <c r="AU32" i="156" s="1"/>
  <c r="AM19" i="158"/>
  <c r="AL55" i="158"/>
  <c r="AS35" i="157"/>
  <c r="AT32" i="157" s="1"/>
  <c r="AM21" i="155"/>
  <c r="AM22" i="155" s="1"/>
  <c r="AR28" i="157"/>
  <c r="AS25" i="157" s="1"/>
  <c r="AR41" i="158"/>
  <c r="AS39" i="158" s="1"/>
  <c r="AJ21" i="156"/>
  <c r="AJ22" i="156" s="1"/>
  <c r="X22" i="117"/>
  <c r="Y19" i="117"/>
  <c r="X55" i="117"/>
  <c r="AN41" i="120"/>
  <c r="AO39" i="120" s="1"/>
  <c r="AO28" i="120"/>
  <c r="AP25" i="120" s="1"/>
  <c r="AR29" i="133"/>
  <c r="AQ29" i="125"/>
  <c r="AR28" i="125"/>
  <c r="AS25" i="125" s="1"/>
  <c r="AQ29" i="122"/>
  <c r="AN29" i="117"/>
  <c r="AQ29" i="129"/>
  <c r="AN29" i="130"/>
  <c r="AP42" i="146"/>
  <c r="AO29" i="142"/>
  <c r="AO29" i="139"/>
  <c r="AO28" i="130"/>
  <c r="AP25" i="130" s="1"/>
  <c r="AP28" i="142"/>
  <c r="AQ25" i="142" s="1"/>
  <c r="AP28" i="139"/>
  <c r="AQ25" i="139" s="1"/>
  <c r="AP28" i="134"/>
  <c r="AQ25" i="134" s="1"/>
  <c r="AO28" i="117"/>
  <c r="AP25" i="117" s="1"/>
  <c r="AO29" i="134"/>
  <c r="AS28" i="133"/>
  <c r="AT25" i="133" s="1"/>
  <c r="AQ36" i="129"/>
  <c r="AP42" i="130"/>
  <c r="AP42" i="119"/>
  <c r="AQ36" i="150"/>
  <c r="AQ36" i="119"/>
  <c r="AQ36" i="125"/>
  <c r="AQ28" i="150"/>
  <c r="AR25" i="150" s="1"/>
  <c r="AQ41" i="150"/>
  <c r="AR39" i="150" s="1"/>
  <c r="AP29" i="150"/>
  <c r="BJ15" i="150"/>
  <c r="BK11" i="150" s="1"/>
  <c r="BJ16" i="150"/>
  <c r="AR35" i="150"/>
  <c r="AS32" i="150" s="1"/>
  <c r="AP42" i="150"/>
  <c r="Y21" i="150"/>
  <c r="Y22" i="150" s="1"/>
  <c r="BI15" i="146"/>
  <c r="BJ11" i="146" s="1"/>
  <c r="AQ41" i="146"/>
  <c r="AR39" i="146" s="1"/>
  <c r="BH16" i="146"/>
  <c r="AT28" i="146"/>
  <c r="AU25" i="146" s="1"/>
  <c r="X55" i="146"/>
  <c r="Y19" i="146"/>
  <c r="AR35" i="146"/>
  <c r="AS32" i="146" s="1"/>
  <c r="AS29" i="146"/>
  <c r="AQ36" i="146"/>
  <c r="AT29" i="145"/>
  <c r="AP42" i="145"/>
  <c r="AR35" i="145"/>
  <c r="AS32" i="145" s="1"/>
  <c r="AU28" i="145"/>
  <c r="AV25" i="145" s="1"/>
  <c r="BH15" i="145"/>
  <c r="BI11" i="145" s="1"/>
  <c r="BH16" i="145"/>
  <c r="AQ36" i="145"/>
  <c r="AQ41" i="145"/>
  <c r="AR39" i="145" s="1"/>
  <c r="X55" i="145"/>
  <c r="Y19" i="145"/>
  <c r="AP42" i="142"/>
  <c r="AQ36" i="142"/>
  <c r="AQ36" i="143"/>
  <c r="AP42" i="143"/>
  <c r="X55" i="143"/>
  <c r="Y19" i="143"/>
  <c r="AR28" i="143"/>
  <c r="AS25" i="143" s="1"/>
  <c r="BI16" i="143"/>
  <c r="BI15" i="143"/>
  <c r="BJ11" i="143" s="1"/>
  <c r="AR35" i="143"/>
  <c r="AS32" i="143" s="1"/>
  <c r="AQ41" i="143"/>
  <c r="AR39" i="143" s="1"/>
  <c r="AQ29" i="143"/>
  <c r="X22" i="143"/>
  <c r="BJ15" i="142"/>
  <c r="BK11" i="142" s="1"/>
  <c r="AR35" i="142"/>
  <c r="AS32" i="142" s="1"/>
  <c r="X55" i="142"/>
  <c r="Y19" i="142"/>
  <c r="AQ41" i="142"/>
  <c r="AR39" i="142" s="1"/>
  <c r="X22" i="142"/>
  <c r="AQ36" i="140"/>
  <c r="AR28" i="140"/>
  <c r="AS25" i="140" s="1"/>
  <c r="AQ41" i="140"/>
  <c r="AR39" i="140" s="1"/>
  <c r="AP42" i="140"/>
  <c r="AR35" i="140"/>
  <c r="AS32" i="140" s="1"/>
  <c r="BI15" i="140"/>
  <c r="BJ11" i="140" s="1"/>
  <c r="X55" i="140"/>
  <c r="Y19" i="140"/>
  <c r="AQ29" i="140"/>
  <c r="AQ36" i="139"/>
  <c r="X55" i="139"/>
  <c r="Y19" i="139"/>
  <c r="BH15" i="139"/>
  <c r="BI11" i="139" s="1"/>
  <c r="AQ41" i="139"/>
  <c r="AR39" i="139" s="1"/>
  <c r="AR35" i="139"/>
  <c r="AS32" i="139" s="1"/>
  <c r="BG16" i="139"/>
  <c r="AP42" i="139"/>
  <c r="AP29" i="137"/>
  <c r="AQ36" i="137"/>
  <c r="AR35" i="137"/>
  <c r="AS32" i="137" s="1"/>
  <c r="AP42" i="137"/>
  <c r="X55" i="137"/>
  <c r="Y19" i="137"/>
  <c r="AQ41" i="137"/>
  <c r="AR39" i="137" s="1"/>
  <c r="BH16" i="137"/>
  <c r="BH15" i="137"/>
  <c r="BI11" i="137" s="1"/>
  <c r="AQ28" i="137"/>
  <c r="AR25" i="137" s="1"/>
  <c r="AS29" i="136"/>
  <c r="AP42" i="136"/>
  <c r="X55" i="136"/>
  <c r="Y19" i="136"/>
  <c r="BJ15" i="136"/>
  <c r="BK11" i="136" s="1"/>
  <c r="AT28" i="136"/>
  <c r="AU25" i="136" s="1"/>
  <c r="AR35" i="136"/>
  <c r="AS32" i="136" s="1"/>
  <c r="AQ41" i="136"/>
  <c r="AR39" i="136" s="1"/>
  <c r="AQ36" i="136"/>
  <c r="AQ41" i="134"/>
  <c r="AR39" i="134" s="1"/>
  <c r="AP42" i="134"/>
  <c r="X55" i="134"/>
  <c r="Y19" i="134"/>
  <c r="BI15" i="134"/>
  <c r="BJ11" i="134" s="1"/>
  <c r="BI16" i="134"/>
  <c r="AR35" i="134"/>
  <c r="AS32" i="134" s="1"/>
  <c r="X22" i="134"/>
  <c r="BH16" i="134"/>
  <c r="AQ36" i="134"/>
  <c r="AP42" i="133"/>
  <c r="Y19" i="133"/>
  <c r="X55" i="133"/>
  <c r="BH16" i="133"/>
  <c r="BH15" i="133"/>
  <c r="BI11" i="133" s="1"/>
  <c r="AR35" i="133"/>
  <c r="AS32" i="133" s="1"/>
  <c r="AQ41" i="133"/>
  <c r="AR39" i="133" s="1"/>
  <c r="AQ36" i="133"/>
  <c r="AP42" i="131"/>
  <c r="BI15" i="131"/>
  <c r="BJ11" i="131" s="1"/>
  <c r="AQ41" i="131"/>
  <c r="AR39" i="131" s="1"/>
  <c r="AR35" i="131"/>
  <c r="AS32" i="131" s="1"/>
  <c r="BH16" i="131"/>
  <c r="AQ36" i="131"/>
  <c r="AT28" i="131"/>
  <c r="AU25" i="131" s="1"/>
  <c r="X55" i="131"/>
  <c r="Y19" i="131"/>
  <c r="AS29" i="131"/>
  <c r="X22" i="131"/>
  <c r="X55" i="130"/>
  <c r="Y19" i="130"/>
  <c r="AQ41" i="130"/>
  <c r="AR39" i="130" s="1"/>
  <c r="AR35" i="130"/>
  <c r="AS32" i="130" s="1"/>
  <c r="AQ36" i="130"/>
  <c r="X22" i="130"/>
  <c r="BI15" i="130"/>
  <c r="BJ11" i="130" s="1"/>
  <c r="BJ15" i="129"/>
  <c r="BK11" i="129" s="1"/>
  <c r="AR28" i="129"/>
  <c r="AS25" i="129" s="1"/>
  <c r="AQ41" i="129"/>
  <c r="AR39" i="129" s="1"/>
  <c r="AP42" i="129"/>
  <c r="AR35" i="129"/>
  <c r="AS32" i="129" s="1"/>
  <c r="X55" i="129"/>
  <c r="Y19" i="129"/>
  <c r="AQ41" i="128"/>
  <c r="AR39" i="128" s="1"/>
  <c r="AQ36" i="128"/>
  <c r="AP29" i="128"/>
  <c r="BJ15" i="128"/>
  <c r="BK11" i="128" s="1"/>
  <c r="AR35" i="128"/>
  <c r="AS32" i="128" s="1"/>
  <c r="AQ28" i="128"/>
  <c r="AR25" i="128" s="1"/>
  <c r="AP42" i="128"/>
  <c r="X55" i="128"/>
  <c r="Y19" i="128"/>
  <c r="AQ41" i="126"/>
  <c r="AR39" i="126" s="1"/>
  <c r="X55" i="126"/>
  <c r="Y19" i="126"/>
  <c r="AQ28" i="126"/>
  <c r="AR25" i="126" s="1"/>
  <c r="AQ36" i="126"/>
  <c r="AP29" i="126"/>
  <c r="AR35" i="126"/>
  <c r="AS32" i="126" s="1"/>
  <c r="AP42" i="126"/>
  <c r="X22" i="126"/>
  <c r="BI15" i="126"/>
  <c r="BJ11" i="126" s="1"/>
  <c r="AP42" i="125"/>
  <c r="BJ15" i="125"/>
  <c r="BK11" i="125" s="1"/>
  <c r="BJ16" i="125"/>
  <c r="AQ41" i="125"/>
  <c r="AR39" i="125" s="1"/>
  <c r="X55" i="125"/>
  <c r="Y19" i="125"/>
  <c r="AR35" i="125"/>
  <c r="AS32" i="125" s="1"/>
  <c r="AP29" i="123"/>
  <c r="Y55" i="123"/>
  <c r="Z19" i="123"/>
  <c r="AQ28" i="123"/>
  <c r="AR25" i="123" s="1"/>
  <c r="BH15" i="123"/>
  <c r="BI11" i="123" s="1"/>
  <c r="BH16" i="123"/>
  <c r="Y22" i="123"/>
  <c r="BG16" i="123"/>
  <c r="AP42" i="116"/>
  <c r="Y55" i="122"/>
  <c r="Z19" i="122"/>
  <c r="BI15" i="122"/>
  <c r="BJ11" i="122" s="1"/>
  <c r="BI16" i="122"/>
  <c r="AR28" i="122"/>
  <c r="AS25" i="122" s="1"/>
  <c r="AQ36" i="120"/>
  <c r="BJ15" i="120"/>
  <c r="BK11" i="120" s="1"/>
  <c r="BJ16" i="120"/>
  <c r="AR35" i="120"/>
  <c r="AS32" i="120" s="1"/>
  <c r="BI16" i="120"/>
  <c r="Z21" i="120"/>
  <c r="AT28" i="119"/>
  <c r="AU25" i="119" s="1"/>
  <c r="AU21" i="119"/>
  <c r="AV19" i="119" s="1"/>
  <c r="AU22" i="119"/>
  <c r="BI15" i="119"/>
  <c r="BJ11" i="119" s="1"/>
  <c r="BI16" i="119"/>
  <c r="AQ41" i="119"/>
  <c r="AR39" i="119" s="1"/>
  <c r="BH16" i="119"/>
  <c r="AR35" i="119"/>
  <c r="AS32" i="119" s="1"/>
  <c r="AQ36" i="116"/>
  <c r="BJ15" i="117"/>
  <c r="BK11" i="117" s="1"/>
  <c r="AR35" i="117"/>
  <c r="AS32" i="117" s="1"/>
  <c r="AQ41" i="117"/>
  <c r="AR39" i="117" s="1"/>
  <c r="AQ36" i="117"/>
  <c r="BI16" i="117"/>
  <c r="AP42" i="117"/>
  <c r="AS22" i="116"/>
  <c r="AQ41" i="116"/>
  <c r="AR39" i="116" s="1"/>
  <c r="AR35" i="116"/>
  <c r="AS32" i="116" s="1"/>
  <c r="AT28" i="116"/>
  <c r="AU25" i="116" s="1"/>
  <c r="AT29" i="116"/>
  <c r="BJ15" i="116"/>
  <c r="BK11" i="116" s="1"/>
  <c r="AT21" i="116"/>
  <c r="AU19" i="116" s="1"/>
  <c r="AT22" i="116"/>
  <c r="BB55" i="161" l="1"/>
  <c r="BC19" i="161"/>
  <c r="BB22" i="161"/>
  <c r="AO29" i="120"/>
  <c r="AS36" i="157"/>
  <c r="AT36" i="156"/>
  <c r="AQ42" i="155"/>
  <c r="AJ55" i="156"/>
  <c r="AK19" i="156"/>
  <c r="AK21" i="156" s="1"/>
  <c r="AR42" i="158"/>
  <c r="AR29" i="157"/>
  <c r="AM55" i="155"/>
  <c r="AN19" i="155"/>
  <c r="AT35" i="157"/>
  <c r="AU32" i="157" s="1"/>
  <c r="AM21" i="158"/>
  <c r="AM22" i="158" s="1"/>
  <c r="AU35" i="156"/>
  <c r="AV32" i="156" s="1"/>
  <c r="AR42" i="156"/>
  <c r="AS36" i="155"/>
  <c r="AR29" i="155"/>
  <c r="AS29" i="156"/>
  <c r="AT36" i="158"/>
  <c r="AQ42" i="157"/>
  <c r="AR29" i="158"/>
  <c r="BF16" i="158"/>
  <c r="AR41" i="155"/>
  <c r="AS39" i="155" s="1"/>
  <c r="AM19" i="157"/>
  <c r="AL55" i="157"/>
  <c r="AS41" i="158"/>
  <c r="AT39" i="158" s="1"/>
  <c r="AS28" i="157"/>
  <c r="AT25" i="157" s="1"/>
  <c r="AS41" i="156"/>
  <c r="AT39" i="156" s="1"/>
  <c r="AT35" i="155"/>
  <c r="AU32" i="155" s="1"/>
  <c r="AS28" i="155"/>
  <c r="AT25" i="155" s="1"/>
  <c r="AT28" i="156"/>
  <c r="AU25" i="156" s="1"/>
  <c r="AU35" i="158"/>
  <c r="AV32" i="158" s="1"/>
  <c r="AR41" i="157"/>
  <c r="AS39" i="157" s="1"/>
  <c r="AS28" i="158"/>
  <c r="AT25" i="158" s="1"/>
  <c r="BG15" i="158"/>
  <c r="BH11" i="158" s="1"/>
  <c r="AO41" i="120"/>
  <c r="AP39" i="120" s="1"/>
  <c r="AP28" i="120"/>
  <c r="AQ25" i="120" s="1"/>
  <c r="Y21" i="117"/>
  <c r="Y22" i="117" s="1"/>
  <c r="AN42" i="120"/>
  <c r="AR29" i="125"/>
  <c r="AS28" i="125"/>
  <c r="AT25" i="125" s="1"/>
  <c r="AO29" i="130"/>
  <c r="AS29" i="133"/>
  <c r="AQ28" i="139"/>
  <c r="AR25" i="139" s="1"/>
  <c r="AQ28" i="142"/>
  <c r="AR25" i="142" s="1"/>
  <c r="AR29" i="129"/>
  <c r="AQ29" i="150"/>
  <c r="AP28" i="117"/>
  <c r="AQ25" i="117" s="1"/>
  <c r="AQ28" i="134"/>
  <c r="AR25" i="134" s="1"/>
  <c r="AT28" i="133"/>
  <c r="AU25" i="133" s="1"/>
  <c r="AP28" i="130"/>
  <c r="AQ25" i="130" s="1"/>
  <c r="AT29" i="136"/>
  <c r="AO29" i="117"/>
  <c r="AP29" i="134"/>
  <c r="AP29" i="139"/>
  <c r="AP29" i="142"/>
  <c r="AQ42" i="134"/>
  <c r="AQ42" i="136"/>
  <c r="AR36" i="130"/>
  <c r="AR36" i="126"/>
  <c r="AR36" i="150"/>
  <c r="AQ42" i="150"/>
  <c r="AS35" i="150"/>
  <c r="AT32" i="150" s="1"/>
  <c r="BK16" i="150"/>
  <c r="BK15" i="150"/>
  <c r="BL11" i="150" s="1"/>
  <c r="AR28" i="150"/>
  <c r="AS25" i="150" s="1"/>
  <c r="AR41" i="150"/>
  <c r="AS39" i="150" s="1"/>
  <c r="Y55" i="150"/>
  <c r="Z19" i="150"/>
  <c r="AQ42" i="146"/>
  <c r="AS35" i="146"/>
  <c r="AT32" i="146" s="1"/>
  <c r="AU28" i="146"/>
  <c r="AV25" i="146" s="1"/>
  <c r="AR36" i="146"/>
  <c r="AT29" i="146"/>
  <c r="Y21" i="146"/>
  <c r="Y22" i="146" s="1"/>
  <c r="BJ15" i="146"/>
  <c r="BK11" i="146" s="1"/>
  <c r="BJ16" i="146"/>
  <c r="AR41" i="146"/>
  <c r="AS39" i="146" s="1"/>
  <c r="BI16" i="146"/>
  <c r="AQ42" i="145"/>
  <c r="AR36" i="145"/>
  <c r="AU29" i="145"/>
  <c r="Y21" i="145"/>
  <c r="Y22" i="145" s="1"/>
  <c r="AR41" i="145"/>
  <c r="AS39" i="145" s="1"/>
  <c r="BI15" i="145"/>
  <c r="BJ11" i="145" s="1"/>
  <c r="BI16" i="145"/>
  <c r="AV28" i="145"/>
  <c r="AW25" i="145" s="1"/>
  <c r="AS35" i="145"/>
  <c r="AT32" i="145" s="1"/>
  <c r="AR29" i="143"/>
  <c r="AQ42" i="143"/>
  <c r="AS35" i="143"/>
  <c r="AT32" i="143" s="1"/>
  <c r="AR36" i="143"/>
  <c r="AS28" i="143"/>
  <c r="AT25" i="143" s="1"/>
  <c r="AR41" i="143"/>
  <c r="AS39" i="143" s="1"/>
  <c r="BJ15" i="143"/>
  <c r="BK11" i="143" s="1"/>
  <c r="Y21" i="143"/>
  <c r="AQ42" i="142"/>
  <c r="Y21" i="142"/>
  <c r="Y22" i="142" s="1"/>
  <c r="AS35" i="142"/>
  <c r="AT32" i="142" s="1"/>
  <c r="AR41" i="142"/>
  <c r="AS39" i="142" s="1"/>
  <c r="AR36" i="142"/>
  <c r="BK16" i="142"/>
  <c r="BK15" i="142"/>
  <c r="BL11" i="142" s="1"/>
  <c r="BJ16" i="142"/>
  <c r="AQ42" i="140"/>
  <c r="AR36" i="140"/>
  <c r="BJ15" i="140"/>
  <c r="BK11" i="140" s="1"/>
  <c r="BJ16" i="140"/>
  <c r="BI16" i="140"/>
  <c r="AS28" i="140"/>
  <c r="AT25" i="140" s="1"/>
  <c r="Y21" i="140"/>
  <c r="Y22" i="140" s="1"/>
  <c r="AR29" i="140"/>
  <c r="AS35" i="140"/>
  <c r="AT32" i="140" s="1"/>
  <c r="AR41" i="140"/>
  <c r="AS39" i="140" s="1"/>
  <c r="AR36" i="139"/>
  <c r="AQ42" i="139"/>
  <c r="AR41" i="139"/>
  <c r="AS39" i="139" s="1"/>
  <c r="AS35" i="139"/>
  <c r="AT32" i="139" s="1"/>
  <c r="BI15" i="139"/>
  <c r="BJ11" i="139" s="1"/>
  <c r="Y21" i="139"/>
  <c r="Y22" i="139" s="1"/>
  <c r="BH16" i="139"/>
  <c r="AQ29" i="137"/>
  <c r="AQ42" i="137"/>
  <c r="BI15" i="137"/>
  <c r="BJ11" i="137" s="1"/>
  <c r="BI16" i="137"/>
  <c r="Y21" i="137"/>
  <c r="Y22" i="137" s="1"/>
  <c r="AS35" i="137"/>
  <c r="AT32" i="137" s="1"/>
  <c r="AR28" i="137"/>
  <c r="AS25" i="137" s="1"/>
  <c r="AR41" i="137"/>
  <c r="AS39" i="137" s="1"/>
  <c r="AR36" i="137"/>
  <c r="AR36" i="136"/>
  <c r="BK15" i="136"/>
  <c r="BL11" i="136" s="1"/>
  <c r="Y21" i="136"/>
  <c r="Y22" i="136" s="1"/>
  <c r="AU28" i="136"/>
  <c r="AV25" i="136" s="1"/>
  <c r="AR41" i="136"/>
  <c r="AS39" i="136" s="1"/>
  <c r="AS35" i="136"/>
  <c r="AT32" i="136" s="1"/>
  <c r="BJ16" i="136"/>
  <c r="AR36" i="134"/>
  <c r="BJ15" i="134"/>
  <c r="BK11" i="134" s="1"/>
  <c r="Y21" i="134"/>
  <c r="Y22" i="134" s="1"/>
  <c r="AS35" i="134"/>
  <c r="AT32" i="134" s="1"/>
  <c r="AR41" i="134"/>
  <c r="AS39" i="134" s="1"/>
  <c r="AQ42" i="133"/>
  <c r="AR36" i="133"/>
  <c r="AR41" i="133"/>
  <c r="AS39" i="133" s="1"/>
  <c r="AS35" i="133"/>
  <c r="AT32" i="133" s="1"/>
  <c r="BI15" i="133"/>
  <c r="BJ11" i="133" s="1"/>
  <c r="Y21" i="133"/>
  <c r="Y22" i="133" s="1"/>
  <c r="AT29" i="131"/>
  <c r="AR36" i="131"/>
  <c r="AR41" i="131"/>
  <c r="AS39" i="131" s="1"/>
  <c r="AU28" i="131"/>
  <c r="AV25" i="131" s="1"/>
  <c r="AQ42" i="131"/>
  <c r="Y21" i="131"/>
  <c r="Y22" i="131" s="1"/>
  <c r="BJ15" i="131"/>
  <c r="BK11" i="131" s="1"/>
  <c r="AS35" i="131"/>
  <c r="AT32" i="131" s="1"/>
  <c r="BI16" i="131"/>
  <c r="AQ42" i="130"/>
  <c r="AR41" i="130"/>
  <c r="AS39" i="130" s="1"/>
  <c r="BJ16" i="130"/>
  <c r="BJ15" i="130"/>
  <c r="BK11" i="130" s="1"/>
  <c r="BI16" i="130"/>
  <c r="AS35" i="130"/>
  <c r="AT32" i="130" s="1"/>
  <c r="Y21" i="130"/>
  <c r="Y22" i="130" s="1"/>
  <c r="AR36" i="129"/>
  <c r="AQ42" i="129"/>
  <c r="AS35" i="129"/>
  <c r="AT32" i="129" s="1"/>
  <c r="Y21" i="129"/>
  <c r="Y22" i="129" s="1"/>
  <c r="AS28" i="129"/>
  <c r="AT25" i="129" s="1"/>
  <c r="BK15" i="129"/>
  <c r="BL11" i="129" s="1"/>
  <c r="AR41" i="129"/>
  <c r="AS39" i="129" s="1"/>
  <c r="BJ16" i="129"/>
  <c r="AR41" i="128"/>
  <c r="AS39" i="128" s="1"/>
  <c r="Y21" i="128"/>
  <c r="Y22" i="128" s="1"/>
  <c r="AR36" i="128"/>
  <c r="AR28" i="128"/>
  <c r="AS25" i="128" s="1"/>
  <c r="AS35" i="128"/>
  <c r="AT32" i="128" s="1"/>
  <c r="BK15" i="128"/>
  <c r="BL11" i="128" s="1"/>
  <c r="AQ29" i="128"/>
  <c r="BJ16" i="128"/>
  <c r="AQ42" i="128"/>
  <c r="AR28" i="126"/>
  <c r="AS25" i="126" s="1"/>
  <c r="AR41" i="126"/>
  <c r="AS39" i="126" s="1"/>
  <c r="BI16" i="126"/>
  <c r="AS35" i="126"/>
  <c r="AT32" i="126" s="1"/>
  <c r="Y21" i="126"/>
  <c r="BJ15" i="126"/>
  <c r="BK11" i="126" s="1"/>
  <c r="AQ29" i="126"/>
  <c r="AQ42" i="126"/>
  <c r="AR36" i="125"/>
  <c r="AR41" i="125"/>
  <c r="AS39" i="125" s="1"/>
  <c r="Y21" i="125"/>
  <c r="Y22" i="125" s="1"/>
  <c r="BK15" i="125"/>
  <c r="BL11" i="125" s="1"/>
  <c r="AS35" i="125"/>
  <c r="AT32" i="125" s="1"/>
  <c r="AQ42" i="125"/>
  <c r="AQ29" i="123"/>
  <c r="Z21" i="123"/>
  <c r="Z22" i="123" s="1"/>
  <c r="AR28" i="123"/>
  <c r="AS25" i="123" s="1"/>
  <c r="BI15" i="123"/>
  <c r="BJ11" i="123" s="1"/>
  <c r="BI16" i="123"/>
  <c r="AS28" i="122"/>
  <c r="AT25" i="122" s="1"/>
  <c r="Z21" i="122"/>
  <c r="BJ15" i="122"/>
  <c r="BK11" i="122" s="1"/>
  <c r="AR29" i="122"/>
  <c r="AS35" i="120"/>
  <c r="AT32" i="120" s="1"/>
  <c r="Z55" i="120"/>
  <c r="AA19" i="120"/>
  <c r="AR36" i="120"/>
  <c r="Z22" i="120"/>
  <c r="BK15" i="120"/>
  <c r="BL11" i="120" s="1"/>
  <c r="BK16" i="120"/>
  <c r="AQ42" i="119"/>
  <c r="AR41" i="119"/>
  <c r="AS39" i="119" s="1"/>
  <c r="AT29" i="119"/>
  <c r="AS35" i="119"/>
  <c r="AT32" i="119" s="1"/>
  <c r="AU29" i="119"/>
  <c r="AU28" i="119"/>
  <c r="AV25" i="119" s="1"/>
  <c r="AR36" i="119"/>
  <c r="BJ15" i="119"/>
  <c r="BK11" i="119" s="1"/>
  <c r="BJ16" i="119"/>
  <c r="AV21" i="119"/>
  <c r="AW19" i="119" s="1"/>
  <c r="AR41" i="117"/>
  <c r="AS39" i="117" s="1"/>
  <c r="AR36" i="117"/>
  <c r="BJ16" i="117"/>
  <c r="AS35" i="117"/>
  <c r="AT32" i="117" s="1"/>
  <c r="BK15" i="117"/>
  <c r="BL11" i="117" s="1"/>
  <c r="BK16" i="117"/>
  <c r="AQ42" i="117"/>
  <c r="AQ42" i="116"/>
  <c r="AR36" i="116"/>
  <c r="AU28" i="116"/>
  <c r="AV25" i="116" s="1"/>
  <c r="AU29" i="116"/>
  <c r="AR41" i="116"/>
  <c r="AS39" i="116" s="1"/>
  <c r="BK15" i="116"/>
  <c r="BL11" i="116" s="1"/>
  <c r="AU21" i="116"/>
  <c r="AV19" i="116" s="1"/>
  <c r="AU22" i="116"/>
  <c r="BJ16" i="116"/>
  <c r="AS35" i="116"/>
  <c r="AT32" i="116" s="1"/>
  <c r="AS29" i="155" l="1"/>
  <c r="AS29" i="157"/>
  <c r="BC21" i="161"/>
  <c r="BC22" i="161" s="1"/>
  <c r="BG16" i="158"/>
  <c r="AS29" i="158"/>
  <c r="AT29" i="156"/>
  <c r="AR42" i="157"/>
  <c r="AU36" i="158"/>
  <c r="AT36" i="155"/>
  <c r="AS42" i="156"/>
  <c r="AS42" i="158"/>
  <c r="AP29" i="120"/>
  <c r="AO42" i="120"/>
  <c r="BH15" i="158"/>
  <c r="BI11" i="158" s="1"/>
  <c r="AT28" i="158"/>
  <c r="AU25" i="158" s="1"/>
  <c r="AS41" i="157"/>
  <c r="AT39" i="157" s="1"/>
  <c r="AV35" i="158"/>
  <c r="AW32" i="158" s="1"/>
  <c r="AU28" i="156"/>
  <c r="AV25" i="156" s="1"/>
  <c r="AT28" i="155"/>
  <c r="AU25" i="155" s="1"/>
  <c r="AU35" i="155"/>
  <c r="AV32" i="155" s="1"/>
  <c r="AT41" i="156"/>
  <c r="AU39" i="156" s="1"/>
  <c r="AT28" i="157"/>
  <c r="AU25" i="157" s="1"/>
  <c r="AT41" i="158"/>
  <c r="AU39" i="158" s="1"/>
  <c r="AR42" i="155"/>
  <c r="AU36" i="156"/>
  <c r="AT36" i="157"/>
  <c r="AN21" i="155"/>
  <c r="AN22" i="155" s="1"/>
  <c r="AK22" i="156"/>
  <c r="AK55" i="156"/>
  <c r="AL19" i="156"/>
  <c r="AM21" i="157"/>
  <c r="AM22" i="157" s="1"/>
  <c r="AS41" i="155"/>
  <c r="AT39" i="155" s="1"/>
  <c r="AV35" i="156"/>
  <c r="AW32" i="156" s="1"/>
  <c r="AN19" i="158"/>
  <c r="AM55" i="158"/>
  <c r="AU35" i="157"/>
  <c r="AV32" i="157" s="1"/>
  <c r="AQ28" i="120"/>
  <c r="AR25" i="120" s="1"/>
  <c r="Y55" i="117"/>
  <c r="Z19" i="117"/>
  <c r="AP41" i="120"/>
  <c r="AQ39" i="120" s="1"/>
  <c r="AS29" i="125"/>
  <c r="AT28" i="125"/>
  <c r="AU25" i="125" s="1"/>
  <c r="AQ29" i="142"/>
  <c r="AQ29" i="139"/>
  <c r="AP29" i="117"/>
  <c r="AP29" i="130"/>
  <c r="AT29" i="133"/>
  <c r="AQ28" i="117"/>
  <c r="AR25" i="117" s="1"/>
  <c r="AR28" i="142"/>
  <c r="AS25" i="142" s="1"/>
  <c r="AU29" i="146"/>
  <c r="AR28" i="134"/>
  <c r="AS25" i="134" s="1"/>
  <c r="AS29" i="129"/>
  <c r="AU29" i="136"/>
  <c r="AR29" i="150"/>
  <c r="AQ28" i="130"/>
  <c r="AR25" i="130" s="1"/>
  <c r="AU28" i="133"/>
  <c r="AV25" i="133" s="1"/>
  <c r="AQ29" i="134"/>
  <c r="AR28" i="139"/>
  <c r="AS25" i="139" s="1"/>
  <c r="AR42" i="134"/>
  <c r="AR42" i="125"/>
  <c r="AS36" i="137"/>
  <c r="AS36" i="129"/>
  <c r="AS41" i="150"/>
  <c r="AT39" i="150" s="1"/>
  <c r="AR42" i="150"/>
  <c r="BL15" i="150"/>
  <c r="BL16" i="150" s="1"/>
  <c r="Z21" i="150"/>
  <c r="Z22" i="150" s="1"/>
  <c r="AT35" i="150"/>
  <c r="AU32" i="150" s="1"/>
  <c r="AS28" i="150"/>
  <c r="AT25" i="150" s="1"/>
  <c r="AS36" i="150"/>
  <c r="AR42" i="146"/>
  <c r="AV28" i="146"/>
  <c r="AW25" i="146" s="1"/>
  <c r="Y55" i="146"/>
  <c r="Z19" i="146"/>
  <c r="AT35" i="146"/>
  <c r="AU32" i="146" s="1"/>
  <c r="AS41" i="146"/>
  <c r="AT39" i="146" s="1"/>
  <c r="BK16" i="146"/>
  <c r="BK15" i="146"/>
  <c r="BL11" i="146" s="1"/>
  <c r="AS36" i="146"/>
  <c r="AV29" i="145"/>
  <c r="AT35" i="145"/>
  <c r="AU32" i="145" s="1"/>
  <c r="AS36" i="145"/>
  <c r="BJ15" i="145"/>
  <c r="BK11" i="145" s="1"/>
  <c r="BJ16" i="145"/>
  <c r="AS41" i="145"/>
  <c r="AT39" i="145" s="1"/>
  <c r="AW28" i="145"/>
  <c r="AX25" i="145" s="1"/>
  <c r="AR42" i="145"/>
  <c r="Y55" i="145"/>
  <c r="Z19" i="145"/>
  <c r="AS36" i="143"/>
  <c r="BK15" i="143"/>
  <c r="BL11" i="143" s="1"/>
  <c r="BK16" i="143"/>
  <c r="AT28" i="143"/>
  <c r="AU25" i="143" s="1"/>
  <c r="Y55" i="143"/>
  <c r="Z19" i="143"/>
  <c r="AS41" i="143"/>
  <c r="AT39" i="143" s="1"/>
  <c r="Y22" i="143"/>
  <c r="AR42" i="143"/>
  <c r="BJ16" i="143"/>
  <c r="AS29" i="143"/>
  <c r="AT35" i="143"/>
  <c r="AU32" i="143" s="1"/>
  <c r="AS36" i="142"/>
  <c r="BL16" i="142"/>
  <c r="BL15" i="142"/>
  <c r="AS41" i="142"/>
  <c r="AT39" i="142" s="1"/>
  <c r="AR42" i="142"/>
  <c r="Y55" i="142"/>
  <c r="Z19" i="142"/>
  <c r="AT35" i="142"/>
  <c r="AU32" i="142" s="1"/>
  <c r="AR42" i="140"/>
  <c r="AS29" i="140"/>
  <c r="AS36" i="140"/>
  <c r="AT35" i="140"/>
  <c r="AU32" i="140" s="1"/>
  <c r="AT28" i="140"/>
  <c r="AU25" i="140" s="1"/>
  <c r="AS41" i="140"/>
  <c r="AT39" i="140" s="1"/>
  <c r="Y55" i="140"/>
  <c r="Z19" i="140"/>
  <c r="BK15" i="140"/>
  <c r="BL11" i="140" s="1"/>
  <c r="BK16" i="140"/>
  <c r="AS36" i="139"/>
  <c r="BI16" i="139"/>
  <c r="Y55" i="139"/>
  <c r="Z19" i="139"/>
  <c r="BJ16" i="139"/>
  <c r="BJ15" i="139"/>
  <c r="BK11" i="139" s="1"/>
  <c r="AS41" i="139"/>
  <c r="AT39" i="139" s="1"/>
  <c r="AT35" i="139"/>
  <c r="AU32" i="139" s="1"/>
  <c r="AR42" i="139"/>
  <c r="AR42" i="137"/>
  <c r="AR29" i="137"/>
  <c r="AS28" i="137"/>
  <c r="AT25" i="137" s="1"/>
  <c r="Y55" i="137"/>
  <c r="Z19" i="137"/>
  <c r="AS41" i="137"/>
  <c r="AT39" i="137" s="1"/>
  <c r="AT35" i="137"/>
  <c r="AU32" i="137" s="1"/>
  <c r="BJ15" i="137"/>
  <c r="BK11" i="137" s="1"/>
  <c r="AT35" i="136"/>
  <c r="AU32" i="136" s="1"/>
  <c r="AR42" i="136"/>
  <c r="AS41" i="136"/>
  <c r="AT39" i="136" s="1"/>
  <c r="BL15" i="136"/>
  <c r="BL16" i="136" s="1"/>
  <c r="AS36" i="136"/>
  <c r="AV28" i="136"/>
  <c r="AW25" i="136" s="1"/>
  <c r="Y55" i="136"/>
  <c r="Z19" i="136"/>
  <c r="BK16" i="136"/>
  <c r="AS36" i="134"/>
  <c r="AS41" i="134"/>
  <c r="AT39" i="134" s="1"/>
  <c r="Y55" i="134"/>
  <c r="Z19" i="134"/>
  <c r="BJ16" i="134"/>
  <c r="BK15" i="134"/>
  <c r="BL11" i="134" s="1"/>
  <c r="BK16" i="134"/>
  <c r="AT35" i="134"/>
  <c r="AU32" i="134" s="1"/>
  <c r="AT35" i="133"/>
  <c r="AU32" i="133" s="1"/>
  <c r="BJ15" i="133"/>
  <c r="BK11" i="133" s="1"/>
  <c r="AS41" i="133"/>
  <c r="AT39" i="133" s="1"/>
  <c r="BI16" i="133"/>
  <c r="AR42" i="133"/>
  <c r="Y55" i="133"/>
  <c r="Z19" i="133"/>
  <c r="AS36" i="133"/>
  <c r="AU29" i="131"/>
  <c r="AR42" i="131"/>
  <c r="AT35" i="131"/>
  <c r="AU32" i="131" s="1"/>
  <c r="BK15" i="131"/>
  <c r="BL11" i="131" s="1"/>
  <c r="BK16" i="131"/>
  <c r="AV28" i="131"/>
  <c r="AW25" i="131" s="1"/>
  <c r="Y55" i="131"/>
  <c r="Z19" i="131"/>
  <c r="AS36" i="131"/>
  <c r="BJ16" i="131"/>
  <c r="AS41" i="131"/>
  <c r="AT39" i="131" s="1"/>
  <c r="AR42" i="130"/>
  <c r="AS36" i="130"/>
  <c r="BK15" i="130"/>
  <c r="BL11" i="130" s="1"/>
  <c r="BK16" i="130"/>
  <c r="AT35" i="130"/>
  <c r="AU32" i="130" s="1"/>
  <c r="Y55" i="130"/>
  <c r="Z19" i="130"/>
  <c r="AS41" i="130"/>
  <c r="AT39" i="130" s="1"/>
  <c r="AR42" i="129"/>
  <c r="AS41" i="129"/>
  <c r="AT39" i="129" s="1"/>
  <c r="AT28" i="129"/>
  <c r="AU25" i="129" s="1"/>
  <c r="BL15" i="129"/>
  <c r="BL16" i="129"/>
  <c r="AT35" i="129"/>
  <c r="AU32" i="129" s="1"/>
  <c r="BK16" i="129"/>
  <c r="Y55" i="129"/>
  <c r="Z19" i="129"/>
  <c r="AT35" i="128"/>
  <c r="AU32" i="128" s="1"/>
  <c r="AS36" i="128"/>
  <c r="BL15" i="128"/>
  <c r="BL16" i="128" s="1"/>
  <c r="AS28" i="128"/>
  <c r="AT25" i="128" s="1"/>
  <c r="Y55" i="128"/>
  <c r="Z19" i="128"/>
  <c r="AS41" i="128"/>
  <c r="AT39" i="128" s="1"/>
  <c r="BK16" i="128"/>
  <c r="AR29" i="128"/>
  <c r="AR42" i="128"/>
  <c r="AS28" i="126"/>
  <c r="AT25" i="126" s="1"/>
  <c r="BK15" i="126"/>
  <c r="BL11" i="126" s="1"/>
  <c r="BK16" i="126"/>
  <c r="AS41" i="126"/>
  <c r="AT39" i="126" s="1"/>
  <c r="Y55" i="126"/>
  <c r="Z19" i="126"/>
  <c r="BJ16" i="126"/>
  <c r="AT35" i="126"/>
  <c r="AU32" i="126" s="1"/>
  <c r="AR42" i="126"/>
  <c r="Y22" i="126"/>
  <c r="AS36" i="126"/>
  <c r="AR29" i="126"/>
  <c r="Y55" i="125"/>
  <c r="Z19" i="125"/>
  <c r="AT35" i="125"/>
  <c r="AU32" i="125" s="1"/>
  <c r="BL16" i="125"/>
  <c r="BL15" i="125"/>
  <c r="AS36" i="125"/>
  <c r="BK16" i="125"/>
  <c r="AS41" i="125"/>
  <c r="AT39" i="125" s="1"/>
  <c r="AS28" i="123"/>
  <c r="AT25" i="123" s="1"/>
  <c r="AR29" i="123"/>
  <c r="Z55" i="123"/>
  <c r="AA19" i="123"/>
  <c r="BJ15" i="123"/>
  <c r="BK11" i="123" s="1"/>
  <c r="AS36" i="119"/>
  <c r="AR42" i="116"/>
  <c r="AR42" i="119"/>
  <c r="BK15" i="122"/>
  <c r="BL11" i="122" s="1"/>
  <c r="Z55" i="122"/>
  <c r="AA19" i="122"/>
  <c r="AT28" i="122"/>
  <c r="AU25" i="122" s="1"/>
  <c r="BJ16" i="122"/>
  <c r="Z22" i="122"/>
  <c r="AS29" i="122"/>
  <c r="AS36" i="120"/>
  <c r="BL15" i="120"/>
  <c r="BL16" i="120" s="1"/>
  <c r="AA21" i="120"/>
  <c r="AA22" i="120" s="1"/>
  <c r="AT35" i="120"/>
  <c r="AU32" i="120" s="1"/>
  <c r="AV22" i="119"/>
  <c r="AS41" i="119"/>
  <c r="AT39" i="119" s="1"/>
  <c r="AW21" i="119"/>
  <c r="AX19" i="119" s="1"/>
  <c r="BK15" i="119"/>
  <c r="BL11" i="119" s="1"/>
  <c r="AV28" i="119"/>
  <c r="AW25" i="119" s="1"/>
  <c r="AT35" i="119"/>
  <c r="AU32" i="119" s="1"/>
  <c r="AS36" i="117"/>
  <c r="BL16" i="117"/>
  <c r="BL15" i="117"/>
  <c r="AT35" i="117"/>
  <c r="AU32" i="117" s="1"/>
  <c r="AR42" i="117"/>
  <c r="AS41" i="117"/>
  <c r="AT39" i="117" s="1"/>
  <c r="AS36" i="116"/>
  <c r="BK16" i="116"/>
  <c r="AV21" i="116"/>
  <c r="AW19" i="116" s="1"/>
  <c r="AV22" i="116"/>
  <c r="BL15" i="116"/>
  <c r="BL16" i="116"/>
  <c r="AV28" i="116"/>
  <c r="AW25" i="116" s="1"/>
  <c r="AV29" i="116"/>
  <c r="AT35" i="116"/>
  <c r="AU32" i="116" s="1"/>
  <c r="AS41" i="116"/>
  <c r="AT39" i="116" s="1"/>
  <c r="AU29" i="156" l="1"/>
  <c r="AT29" i="158"/>
  <c r="BC55" i="161"/>
  <c r="BD19" i="161"/>
  <c r="AT29" i="157"/>
  <c r="AT29" i="155"/>
  <c r="BH16" i="158"/>
  <c r="AT42" i="158"/>
  <c r="AT42" i="156"/>
  <c r="AU36" i="155"/>
  <c r="AV36" i="158"/>
  <c r="AS42" i="157"/>
  <c r="AP42" i="120"/>
  <c r="AQ29" i="120"/>
  <c r="AU36" i="157"/>
  <c r="AV36" i="156"/>
  <c r="AS42" i="155"/>
  <c r="AL21" i="156"/>
  <c r="AL22" i="156" s="1"/>
  <c r="AU41" i="158"/>
  <c r="AV39" i="158" s="1"/>
  <c r="AU28" i="157"/>
  <c r="AV25" i="157" s="1"/>
  <c r="AU41" i="156"/>
  <c r="AV39" i="156" s="1"/>
  <c r="AV35" i="155"/>
  <c r="AW32" i="155" s="1"/>
  <c r="AU28" i="155"/>
  <c r="AV25" i="155" s="1"/>
  <c r="AV28" i="156"/>
  <c r="AW25" i="156" s="1"/>
  <c r="AW35" i="158"/>
  <c r="AX32" i="158" s="1"/>
  <c r="AT41" i="157"/>
  <c r="AU39" i="157" s="1"/>
  <c r="AU28" i="158"/>
  <c r="AV25" i="158" s="1"/>
  <c r="BI15" i="158"/>
  <c r="BJ11" i="158" s="1"/>
  <c r="AV35" i="157"/>
  <c r="AW32" i="157" s="1"/>
  <c r="AN21" i="158"/>
  <c r="AN22" i="158" s="1"/>
  <c r="AW35" i="156"/>
  <c r="AX32" i="156" s="1"/>
  <c r="AT41" i="155"/>
  <c r="AU39" i="155" s="1"/>
  <c r="AN19" i="157"/>
  <c r="AM55" i="157"/>
  <c r="AO19" i="155"/>
  <c r="AN55" i="155"/>
  <c r="Z21" i="117"/>
  <c r="Z22" i="117" s="1"/>
  <c r="AQ41" i="120"/>
  <c r="AR39" i="120" s="1"/>
  <c r="AR28" i="120"/>
  <c r="AS25" i="120" s="1"/>
  <c r="AT29" i="125"/>
  <c r="AR29" i="139"/>
  <c r="AU29" i="133"/>
  <c r="AU28" i="125"/>
  <c r="AV25" i="125" s="1"/>
  <c r="AQ29" i="117"/>
  <c r="AS28" i="134"/>
  <c r="AT25" i="134" s="1"/>
  <c r="AR29" i="142"/>
  <c r="AR28" i="130"/>
  <c r="AS25" i="130" s="1"/>
  <c r="AS28" i="142"/>
  <c r="AT25" i="142" s="1"/>
  <c r="AV28" i="133"/>
  <c r="AW25" i="133" s="1"/>
  <c r="AS28" i="139"/>
  <c r="AT25" i="139" s="1"/>
  <c r="AQ29" i="130"/>
  <c r="AR29" i="134"/>
  <c r="AR28" i="117"/>
  <c r="AS25" i="117" s="1"/>
  <c r="AS42" i="116"/>
  <c r="AS42" i="145"/>
  <c r="AS42" i="134"/>
  <c r="AT36" i="131"/>
  <c r="AT36" i="116"/>
  <c r="AT36" i="125"/>
  <c r="AT28" i="150"/>
  <c r="AU25" i="150" s="1"/>
  <c r="AU35" i="150"/>
  <c r="AV32" i="150" s="1"/>
  <c r="Z55" i="150"/>
  <c r="AA19" i="150"/>
  <c r="AT41" i="150"/>
  <c r="AU39" i="150" s="1"/>
  <c r="AS29" i="150"/>
  <c r="AT36" i="150"/>
  <c r="AS42" i="150"/>
  <c r="AS42" i="146"/>
  <c r="AU35" i="146"/>
  <c r="AV32" i="146" s="1"/>
  <c r="Z21" i="146"/>
  <c r="Z22" i="146" s="1"/>
  <c r="AW28" i="146"/>
  <c r="AX25" i="146" s="1"/>
  <c r="AT41" i="146"/>
  <c r="AU39" i="146" s="1"/>
  <c r="AV29" i="146"/>
  <c r="BL16" i="146"/>
  <c r="BL15" i="146"/>
  <c r="AT36" i="146"/>
  <c r="AW29" i="145"/>
  <c r="Z21" i="145"/>
  <c r="Z22" i="145" s="1"/>
  <c r="AX28" i="145"/>
  <c r="AY25" i="145" s="1"/>
  <c r="BK16" i="145"/>
  <c r="BK15" i="145"/>
  <c r="BL11" i="145" s="1"/>
  <c r="AU35" i="145"/>
  <c r="AV32" i="145" s="1"/>
  <c r="AT41" i="145"/>
  <c r="AU39" i="145" s="1"/>
  <c r="AT36" i="145"/>
  <c r="AT36" i="143"/>
  <c r="AT29" i="143"/>
  <c r="AS42" i="143"/>
  <c r="AU28" i="143"/>
  <c r="AV25" i="143" s="1"/>
  <c r="AU35" i="143"/>
  <c r="AV32" i="143" s="1"/>
  <c r="AT41" i="143"/>
  <c r="AU39" i="143" s="1"/>
  <c r="Z21" i="143"/>
  <c r="Z22" i="143" s="1"/>
  <c r="BL15" i="143"/>
  <c r="BL16" i="143" s="1"/>
  <c r="AT36" i="142"/>
  <c r="Z21" i="142"/>
  <c r="AT41" i="142"/>
  <c r="AU39" i="142" s="1"/>
  <c r="AU35" i="142"/>
  <c r="AV32" i="142" s="1"/>
  <c r="AS42" i="142"/>
  <c r="AT29" i="140"/>
  <c r="AS42" i="140"/>
  <c r="AT36" i="140"/>
  <c r="Z21" i="140"/>
  <c r="Z22" i="140" s="1"/>
  <c r="AU28" i="140"/>
  <c r="AV25" i="140" s="1"/>
  <c r="BL16" i="140"/>
  <c r="BL15" i="140"/>
  <c r="AT41" i="140"/>
  <c r="AU39" i="140" s="1"/>
  <c r="AU35" i="140"/>
  <c r="AV32" i="140" s="1"/>
  <c r="AS42" i="139"/>
  <c r="BK15" i="139"/>
  <c r="BL11" i="139" s="1"/>
  <c r="AU35" i="139"/>
  <c r="AV32" i="139" s="1"/>
  <c r="AT41" i="139"/>
  <c r="AU39" i="139" s="1"/>
  <c r="AT36" i="139"/>
  <c r="Z21" i="139"/>
  <c r="AT36" i="137"/>
  <c r="AS29" i="137"/>
  <c r="Z21" i="137"/>
  <c r="AT41" i="137"/>
  <c r="AU39" i="137" s="1"/>
  <c r="BJ16" i="137"/>
  <c r="AS42" i="137"/>
  <c r="BK16" i="137"/>
  <c r="BK15" i="137"/>
  <c r="BL11" i="137" s="1"/>
  <c r="AU35" i="137"/>
  <c r="AV32" i="137" s="1"/>
  <c r="AT28" i="137"/>
  <c r="AU25" i="137" s="1"/>
  <c r="AS42" i="136"/>
  <c r="AW28" i="136"/>
  <c r="AX25" i="136" s="1"/>
  <c r="Z21" i="136"/>
  <c r="Z22" i="136" s="1"/>
  <c r="AT41" i="136"/>
  <c r="AU39" i="136" s="1"/>
  <c r="AU35" i="136"/>
  <c r="AV32" i="136" s="1"/>
  <c r="AV29" i="136"/>
  <c r="AT36" i="136"/>
  <c r="AT36" i="134"/>
  <c r="Z21" i="134"/>
  <c r="Z22" i="134" s="1"/>
  <c r="BL15" i="134"/>
  <c r="BL16" i="134" s="1"/>
  <c r="AU35" i="134"/>
  <c r="AV32" i="134" s="1"/>
  <c r="AT41" i="134"/>
  <c r="AU39" i="134" s="1"/>
  <c r="AS42" i="133"/>
  <c r="BK15" i="133"/>
  <c r="BL11" i="133" s="1"/>
  <c r="BK16" i="133"/>
  <c r="Z21" i="133"/>
  <c r="Z22" i="133" s="1"/>
  <c r="AU35" i="133"/>
  <c r="AV32" i="133" s="1"/>
  <c r="AT41" i="133"/>
  <c r="AU39" i="133" s="1"/>
  <c r="AT36" i="133"/>
  <c r="BJ16" i="133"/>
  <c r="AV29" i="131"/>
  <c r="AS42" i="131"/>
  <c r="Z21" i="131"/>
  <c r="Z22" i="131" s="1"/>
  <c r="AT41" i="131"/>
  <c r="AU39" i="131" s="1"/>
  <c r="BL15" i="131"/>
  <c r="BL16" i="131" s="1"/>
  <c r="AW28" i="131"/>
  <c r="AX25" i="131" s="1"/>
  <c r="AU35" i="131"/>
  <c r="AV32" i="131" s="1"/>
  <c r="AS42" i="130"/>
  <c r="AU35" i="130"/>
  <c r="AV32" i="130" s="1"/>
  <c r="AT41" i="130"/>
  <c r="AU39" i="130" s="1"/>
  <c r="AT36" i="130"/>
  <c r="BL15" i="130"/>
  <c r="BL16" i="130" s="1"/>
  <c r="Z21" i="130"/>
  <c r="AU28" i="129"/>
  <c r="AV25" i="129" s="1"/>
  <c r="AU35" i="129"/>
  <c r="AV32" i="129" s="1"/>
  <c r="AT29" i="129"/>
  <c r="Z21" i="129"/>
  <c r="AT36" i="129"/>
  <c r="AT41" i="129"/>
  <c r="AU39" i="129" s="1"/>
  <c r="AS42" i="129"/>
  <c r="AT36" i="128"/>
  <c r="AU35" i="128"/>
  <c r="AV32" i="128" s="1"/>
  <c r="AT41" i="128"/>
  <c r="AU39" i="128" s="1"/>
  <c r="AT28" i="128"/>
  <c r="AU25" i="128" s="1"/>
  <c r="AS42" i="128"/>
  <c r="AS29" i="128"/>
  <c r="Z21" i="128"/>
  <c r="Z22" i="128" s="1"/>
  <c r="AT41" i="126"/>
  <c r="AU39" i="126" s="1"/>
  <c r="AT28" i="126"/>
  <c r="AU25" i="126" s="1"/>
  <c r="Z21" i="126"/>
  <c r="Z22" i="126" s="1"/>
  <c r="AU35" i="126"/>
  <c r="AV32" i="126" s="1"/>
  <c r="BL15" i="126"/>
  <c r="BL16" i="126" s="1"/>
  <c r="AT36" i="126"/>
  <c r="AS42" i="126"/>
  <c r="AS29" i="126"/>
  <c r="AS42" i="125"/>
  <c r="AT41" i="125"/>
  <c r="AU39" i="125" s="1"/>
  <c r="AU35" i="125"/>
  <c r="AV32" i="125" s="1"/>
  <c r="Z21" i="125"/>
  <c r="Z22" i="125" s="1"/>
  <c r="AS29" i="123"/>
  <c r="BK15" i="123"/>
  <c r="BL11" i="123" s="1"/>
  <c r="AT28" i="123"/>
  <c r="AU25" i="123" s="1"/>
  <c r="BJ16" i="123"/>
  <c r="AA21" i="123"/>
  <c r="AA22" i="123" s="1"/>
  <c r="AT29" i="122"/>
  <c r="AA21" i="122"/>
  <c r="AA22" i="122" s="1"/>
  <c r="AU28" i="122"/>
  <c r="AV25" i="122" s="1"/>
  <c r="BL16" i="122"/>
  <c r="BL15" i="122"/>
  <c r="BK16" i="122"/>
  <c r="AU35" i="120"/>
  <c r="AV32" i="120" s="1"/>
  <c r="AA55" i="120"/>
  <c r="AB19" i="120"/>
  <c r="AT36" i="120"/>
  <c r="AT36" i="119"/>
  <c r="BK16" i="119"/>
  <c r="AS42" i="119"/>
  <c r="BL15" i="119"/>
  <c r="BL16" i="119" s="1"/>
  <c r="AT41" i="119"/>
  <c r="AU39" i="119" s="1"/>
  <c r="AW28" i="119"/>
  <c r="AX25" i="119" s="1"/>
  <c r="AW29" i="119"/>
  <c r="AX21" i="119"/>
  <c r="AY19" i="119" s="1"/>
  <c r="AU35" i="119"/>
  <c r="AV32" i="119" s="1"/>
  <c r="AV29" i="119"/>
  <c r="AW22" i="119"/>
  <c r="AT36" i="117"/>
  <c r="AS42" i="117"/>
  <c r="AU35" i="117"/>
  <c r="AV32" i="117" s="1"/>
  <c r="AT41" i="117"/>
  <c r="AU39" i="117" s="1"/>
  <c r="AW28" i="116"/>
  <c r="AX25" i="116" s="1"/>
  <c r="AW21" i="116"/>
  <c r="AX19" i="116" s="1"/>
  <c r="AU35" i="116"/>
  <c r="AV32" i="116" s="1"/>
  <c r="AT41" i="116"/>
  <c r="AU39" i="116" s="1"/>
  <c r="BD21" i="161" l="1"/>
  <c r="AU29" i="155"/>
  <c r="AV29" i="156"/>
  <c r="BI16" i="158"/>
  <c r="AT42" i="155"/>
  <c r="AW36" i="156"/>
  <c r="AT42" i="157"/>
  <c r="AU42" i="158"/>
  <c r="AV36" i="157"/>
  <c r="AV36" i="155"/>
  <c r="AU42" i="156"/>
  <c r="AR29" i="120"/>
  <c r="AQ42" i="120"/>
  <c r="AN21" i="157"/>
  <c r="AN22" i="157" s="1"/>
  <c r="AU41" i="155"/>
  <c r="AV39" i="155" s="1"/>
  <c r="AX35" i="156"/>
  <c r="AY32" i="156" s="1"/>
  <c r="AW35" i="157"/>
  <c r="AX32" i="157" s="1"/>
  <c r="BJ15" i="158"/>
  <c r="BK11" i="158" s="1"/>
  <c r="AU29" i="158"/>
  <c r="AU41" i="157"/>
  <c r="AV39" i="157" s="1"/>
  <c r="AW36" i="158"/>
  <c r="AW28" i="156"/>
  <c r="AX25" i="156" s="1"/>
  <c r="AV28" i="155"/>
  <c r="AW25" i="155" s="1"/>
  <c r="AW35" i="155"/>
  <c r="AX32" i="155" s="1"/>
  <c r="AV41" i="156"/>
  <c r="AW39" i="156" s="1"/>
  <c r="AU29" i="157"/>
  <c r="AV41" i="158"/>
  <c r="AW39" i="158" s="1"/>
  <c r="AM19" i="156"/>
  <c r="AL55" i="156"/>
  <c r="AO21" i="155"/>
  <c r="AO22" i="155" s="1"/>
  <c r="AO19" i="158"/>
  <c r="AN55" i="158"/>
  <c r="AV28" i="158"/>
  <c r="AW25" i="158" s="1"/>
  <c r="AX35" i="158"/>
  <c r="AY32" i="158" s="1"/>
  <c r="AV28" i="157"/>
  <c r="AW25" i="157" s="1"/>
  <c r="AR41" i="120"/>
  <c r="AS39" i="120" s="1"/>
  <c r="AS28" i="120"/>
  <c r="AT25" i="120" s="1"/>
  <c r="Z55" i="117"/>
  <c r="AA19" i="117"/>
  <c r="AS29" i="134"/>
  <c r="AU29" i="125"/>
  <c r="AV28" i="125"/>
  <c r="AW25" i="125" s="1"/>
  <c r="AR29" i="130"/>
  <c r="AV29" i="133"/>
  <c r="AT29" i="128"/>
  <c r="AT29" i="150"/>
  <c r="AR29" i="117"/>
  <c r="AT29" i="126"/>
  <c r="AU29" i="129"/>
  <c r="AS29" i="139"/>
  <c r="AT28" i="139"/>
  <c r="AU25" i="139" s="1"/>
  <c r="AT28" i="134"/>
  <c r="AU25" i="134" s="1"/>
  <c r="AT28" i="142"/>
  <c r="AU25" i="142" s="1"/>
  <c r="AW28" i="133"/>
  <c r="AX25" i="133" s="1"/>
  <c r="AS28" i="130"/>
  <c r="AT25" i="130" s="1"/>
  <c r="AW29" i="136"/>
  <c r="AS28" i="117"/>
  <c r="AT25" i="117" s="1"/>
  <c r="AS29" i="142"/>
  <c r="AT42" i="137"/>
  <c r="AT42" i="126"/>
  <c r="AT42" i="125"/>
  <c r="AT42" i="134"/>
  <c r="AU36" i="150"/>
  <c r="AT42" i="150"/>
  <c r="AU28" i="150"/>
  <c r="AV25" i="150" s="1"/>
  <c r="AA21" i="150"/>
  <c r="AA22" i="150" s="1"/>
  <c r="AU41" i="150"/>
  <c r="AV39" i="150" s="1"/>
  <c r="AV35" i="150"/>
  <c r="AW32" i="150" s="1"/>
  <c r="AW29" i="146"/>
  <c r="AT42" i="146"/>
  <c r="AX28" i="146"/>
  <c r="AY25" i="146" s="1"/>
  <c r="AV35" i="146"/>
  <c r="AW32" i="146" s="1"/>
  <c r="AU41" i="146"/>
  <c r="AV39" i="146" s="1"/>
  <c r="Z55" i="146"/>
  <c r="AA19" i="146"/>
  <c r="AU36" i="146"/>
  <c r="AT42" i="145"/>
  <c r="AU36" i="145"/>
  <c r="AX29" i="145"/>
  <c r="Z55" i="145"/>
  <c r="AA19" i="145"/>
  <c r="AV35" i="145"/>
  <c r="AW32" i="145" s="1"/>
  <c r="AU41" i="145"/>
  <c r="AV39" i="145" s="1"/>
  <c r="BL15" i="145"/>
  <c r="BL16" i="145" s="1"/>
  <c r="AY28" i="145"/>
  <c r="AZ25" i="145" s="1"/>
  <c r="AU41" i="143"/>
  <c r="AV39" i="143" s="1"/>
  <c r="AV35" i="143"/>
  <c r="AW32" i="143" s="1"/>
  <c r="AV28" i="143"/>
  <c r="AW25" i="143" s="1"/>
  <c r="Z55" i="143"/>
  <c r="AA19" i="143"/>
  <c r="AU29" i="143"/>
  <c r="AT42" i="143"/>
  <c r="AU36" i="143"/>
  <c r="AT42" i="142"/>
  <c r="AV35" i="142"/>
  <c r="AW32" i="142" s="1"/>
  <c r="Z55" i="142"/>
  <c r="AA19" i="142"/>
  <c r="AU41" i="142"/>
  <c r="AV39" i="142" s="1"/>
  <c r="AU36" i="142"/>
  <c r="Z22" i="142"/>
  <c r="AU29" i="140"/>
  <c r="AT42" i="140"/>
  <c r="AV35" i="140"/>
  <c r="AW32" i="140" s="1"/>
  <c r="AU41" i="140"/>
  <c r="AV39" i="140" s="1"/>
  <c r="AU36" i="140"/>
  <c r="AV28" i="140"/>
  <c r="AW25" i="140" s="1"/>
  <c r="Z55" i="140"/>
  <c r="AA19" i="140"/>
  <c r="AT42" i="139"/>
  <c r="AU41" i="139"/>
  <c r="AV39" i="139" s="1"/>
  <c r="Z55" i="139"/>
  <c r="AA19" i="139"/>
  <c r="BL15" i="139"/>
  <c r="BL16" i="139" s="1"/>
  <c r="Z22" i="139"/>
  <c r="AV35" i="139"/>
  <c r="AW32" i="139" s="1"/>
  <c r="BK16" i="139"/>
  <c r="AU36" i="139"/>
  <c r="AU36" i="137"/>
  <c r="AU28" i="137"/>
  <c r="AV25" i="137" s="1"/>
  <c r="AU41" i="137"/>
  <c r="AV39" i="137" s="1"/>
  <c r="AT29" i="137"/>
  <c r="Z55" i="137"/>
  <c r="AA19" i="137"/>
  <c r="AV35" i="137"/>
  <c r="AW32" i="137" s="1"/>
  <c r="BL15" i="137"/>
  <c r="BL16" i="137" s="1"/>
  <c r="Z22" i="137"/>
  <c r="AT42" i="136"/>
  <c r="AU41" i="136"/>
  <c r="AV39" i="136" s="1"/>
  <c r="AV35" i="136"/>
  <c r="AW32" i="136" s="1"/>
  <c r="AU36" i="136"/>
  <c r="Z55" i="136"/>
  <c r="AA19" i="136"/>
  <c r="AX28" i="136"/>
  <c r="AY25" i="136" s="1"/>
  <c r="AV35" i="134"/>
  <c r="AW32" i="134" s="1"/>
  <c r="Z55" i="134"/>
  <c r="AA19" i="134"/>
  <c r="AU36" i="134"/>
  <c r="AU41" i="134"/>
  <c r="AV39" i="134" s="1"/>
  <c r="AU36" i="133"/>
  <c r="AV35" i="133"/>
  <c r="AW32" i="133" s="1"/>
  <c r="BL15" i="133"/>
  <c r="BL16" i="133" s="1"/>
  <c r="AU41" i="133"/>
  <c r="AV39" i="133" s="1"/>
  <c r="AT42" i="133"/>
  <c r="Z55" i="133"/>
  <c r="AA19" i="133"/>
  <c r="AT42" i="131"/>
  <c r="AX28" i="131"/>
  <c r="AY25" i="131" s="1"/>
  <c r="AV35" i="131"/>
  <c r="AW32" i="131" s="1"/>
  <c r="AW29" i="131"/>
  <c r="Z55" i="131"/>
  <c r="AA19" i="131"/>
  <c r="AU36" i="131"/>
  <c r="AU41" i="131"/>
  <c r="AV39" i="131" s="1"/>
  <c r="AU36" i="130"/>
  <c r="Z55" i="130"/>
  <c r="AA19" i="130"/>
  <c r="AV35" i="130"/>
  <c r="AW32" i="130" s="1"/>
  <c r="AU41" i="130"/>
  <c r="AV39" i="130" s="1"/>
  <c r="Z22" i="130"/>
  <c r="AT42" i="130"/>
  <c r="AU41" i="129"/>
  <c r="AV39" i="129" s="1"/>
  <c r="AV35" i="129"/>
  <c r="AW32" i="129" s="1"/>
  <c r="AT42" i="129"/>
  <c r="Z55" i="129"/>
  <c r="AA19" i="129"/>
  <c r="AU36" i="129"/>
  <c r="Z22" i="129"/>
  <c r="AV28" i="129"/>
  <c r="AW25" i="129" s="1"/>
  <c r="AU36" i="128"/>
  <c r="AT42" i="128"/>
  <c r="Z55" i="128"/>
  <c r="AA19" i="128"/>
  <c r="AU41" i="128"/>
  <c r="AV39" i="128" s="1"/>
  <c r="AU28" i="128"/>
  <c r="AV25" i="128" s="1"/>
  <c r="AV35" i="128"/>
  <c r="AW32" i="128" s="1"/>
  <c r="Z55" i="126"/>
  <c r="AA19" i="126"/>
  <c r="AV35" i="126"/>
  <c r="AW32" i="126" s="1"/>
  <c r="AU41" i="126"/>
  <c r="AV39" i="126" s="1"/>
  <c r="AU36" i="126"/>
  <c r="AU28" i="126"/>
  <c r="AV25" i="126" s="1"/>
  <c r="AU36" i="125"/>
  <c r="Z55" i="125"/>
  <c r="AA19" i="125"/>
  <c r="AV35" i="125"/>
  <c r="AW32" i="125" s="1"/>
  <c r="AU41" i="125"/>
  <c r="AV39" i="125" s="1"/>
  <c r="AA55" i="123"/>
  <c r="AB19" i="123"/>
  <c r="AU28" i="123"/>
  <c r="AV25" i="123" s="1"/>
  <c r="BL15" i="123"/>
  <c r="BL16" i="123"/>
  <c r="AT29" i="123"/>
  <c r="BK16" i="123"/>
  <c r="AU29" i="122"/>
  <c r="AU36" i="119"/>
  <c r="AV28" i="122"/>
  <c r="AW25" i="122" s="1"/>
  <c r="AA55" i="122"/>
  <c r="AB19" i="122"/>
  <c r="AV35" i="120"/>
  <c r="AW32" i="120" s="1"/>
  <c r="AB21" i="120"/>
  <c r="AB22" i="120" s="1"/>
  <c r="AU36" i="120"/>
  <c r="AV35" i="119"/>
  <c r="AW32" i="119" s="1"/>
  <c r="AX22" i="119"/>
  <c r="AT42" i="119"/>
  <c r="AU41" i="119"/>
  <c r="AV39" i="119" s="1"/>
  <c r="AY21" i="119"/>
  <c r="AZ19" i="119" s="1"/>
  <c r="AY22" i="119"/>
  <c r="AX28" i="119"/>
  <c r="AY25" i="119" s="1"/>
  <c r="AX29" i="119"/>
  <c r="AU36" i="117"/>
  <c r="AT42" i="116"/>
  <c r="AU36" i="116"/>
  <c r="AT42" i="117"/>
  <c r="AU41" i="117"/>
  <c r="AV39" i="117" s="1"/>
  <c r="AV35" i="117"/>
  <c r="AW32" i="117" s="1"/>
  <c r="AW22" i="116"/>
  <c r="AW29" i="116"/>
  <c r="AV35" i="116"/>
  <c r="AW32" i="116" s="1"/>
  <c r="AU41" i="116"/>
  <c r="AV39" i="116" s="1"/>
  <c r="AX28" i="116"/>
  <c r="AY25" i="116" s="1"/>
  <c r="AX29" i="116"/>
  <c r="AX21" i="116"/>
  <c r="AY19" i="116" s="1"/>
  <c r="AX22" i="116"/>
  <c r="BD55" i="161" l="1"/>
  <c r="BE19" i="161"/>
  <c r="BD22" i="161"/>
  <c r="AV42" i="158"/>
  <c r="BJ16" i="158"/>
  <c r="AR42" i="120"/>
  <c r="AV29" i="157"/>
  <c r="AX36" i="158"/>
  <c r="AV29" i="158"/>
  <c r="AM21" i="156"/>
  <c r="AM22" i="156" s="1"/>
  <c r="AW41" i="158"/>
  <c r="AX39" i="158" s="1"/>
  <c r="AV42" i="156"/>
  <c r="AW36" i="155"/>
  <c r="AV29" i="155"/>
  <c r="AW29" i="156"/>
  <c r="AU42" i="157"/>
  <c r="BK15" i="158"/>
  <c r="BL11" i="158" s="1"/>
  <c r="BL15" i="158" s="1"/>
  <c r="BL16" i="158" s="1"/>
  <c r="AW36" i="157"/>
  <c r="AX36" i="156"/>
  <c r="AU42" i="155"/>
  <c r="AW28" i="157"/>
  <c r="AX25" i="157" s="1"/>
  <c r="AY35" i="158"/>
  <c r="AZ32" i="158" s="1"/>
  <c r="AW28" i="158"/>
  <c r="AX25" i="158" s="1"/>
  <c r="AO21" i="158"/>
  <c r="AO22" i="158" s="1"/>
  <c r="AO55" i="155"/>
  <c r="AP19" i="155"/>
  <c r="AW41" i="156"/>
  <c r="AX39" i="156" s="1"/>
  <c r="AX35" i="155"/>
  <c r="AY32" i="155" s="1"/>
  <c r="AW28" i="155"/>
  <c r="AX25" i="155" s="1"/>
  <c r="AX28" i="156"/>
  <c r="AY25" i="156" s="1"/>
  <c r="AV41" i="157"/>
  <c r="AW39" i="157" s="1"/>
  <c r="AX35" i="157"/>
  <c r="AY32" i="157" s="1"/>
  <c r="AY35" i="156"/>
  <c r="AZ32" i="156" s="1"/>
  <c r="AV41" i="155"/>
  <c r="AW39" i="155" s="1"/>
  <c r="AO19" i="157"/>
  <c r="AN55" i="157"/>
  <c r="AS29" i="120"/>
  <c r="AT28" i="120"/>
  <c r="AU25" i="120" s="1"/>
  <c r="AA21" i="117"/>
  <c r="AA22" i="117" s="1"/>
  <c r="AS41" i="120"/>
  <c r="AT39" i="120" s="1"/>
  <c r="AT29" i="134"/>
  <c r="AV29" i="125"/>
  <c r="AW28" i="125"/>
  <c r="AX25" i="125" s="1"/>
  <c r="AS29" i="117"/>
  <c r="AS29" i="130"/>
  <c r="AT29" i="139"/>
  <c r="AU28" i="134"/>
  <c r="AV25" i="134" s="1"/>
  <c r="AX28" i="133"/>
  <c r="AY25" i="133" s="1"/>
  <c r="AT28" i="130"/>
  <c r="AU25" i="130" s="1"/>
  <c r="AU28" i="142"/>
  <c r="AV25" i="142" s="1"/>
  <c r="AT28" i="117"/>
  <c r="AU25" i="117" s="1"/>
  <c r="AW29" i="133"/>
  <c r="AT29" i="142"/>
  <c r="AU28" i="139"/>
  <c r="AV25" i="139" s="1"/>
  <c r="AU42" i="150"/>
  <c r="AU42" i="129"/>
  <c r="AV36" i="131"/>
  <c r="AV36" i="130"/>
  <c r="AV36" i="134"/>
  <c r="AV36" i="125"/>
  <c r="AV41" i="150"/>
  <c r="AW39" i="150" s="1"/>
  <c r="AW35" i="150"/>
  <c r="AX32" i="150" s="1"/>
  <c r="AV28" i="150"/>
  <c r="AW25" i="150" s="1"/>
  <c r="AU29" i="150"/>
  <c r="AV36" i="150"/>
  <c r="AA55" i="150"/>
  <c r="AB19" i="150"/>
  <c r="AU42" i="146"/>
  <c r="AA21" i="146"/>
  <c r="AA22" i="146" s="1"/>
  <c r="AW35" i="146"/>
  <c r="AX32" i="146" s="1"/>
  <c r="AV36" i="146"/>
  <c r="AY28" i="146"/>
  <c r="AZ25" i="146" s="1"/>
  <c r="AV41" i="146"/>
  <c r="AW39" i="146" s="1"/>
  <c r="AX29" i="146"/>
  <c r="AW35" i="145"/>
  <c r="AX32" i="145" s="1"/>
  <c r="AZ28" i="145"/>
  <c r="BA25" i="145" s="1"/>
  <c r="AV41" i="145"/>
  <c r="AW39" i="145" s="1"/>
  <c r="AA21" i="145"/>
  <c r="AY29" i="145"/>
  <c r="AU42" i="145"/>
  <c r="AV36" i="145"/>
  <c r="AV29" i="143"/>
  <c r="AW35" i="143"/>
  <c r="AX32" i="143" s="1"/>
  <c r="AA21" i="143"/>
  <c r="AA22" i="143" s="1"/>
  <c r="AV36" i="143"/>
  <c r="AV41" i="143"/>
  <c r="AW39" i="143" s="1"/>
  <c r="AW28" i="143"/>
  <c r="AX25" i="143" s="1"/>
  <c r="AU42" i="143"/>
  <c r="AV36" i="142"/>
  <c r="AV41" i="142"/>
  <c r="AW39" i="142" s="1"/>
  <c r="AW35" i="142"/>
  <c r="AX32" i="142" s="1"/>
  <c r="AU42" i="142"/>
  <c r="AA21" i="142"/>
  <c r="AA22" i="142" s="1"/>
  <c r="AV36" i="140"/>
  <c r="AU42" i="140"/>
  <c r="AA21" i="140"/>
  <c r="AA22" i="140" s="1"/>
  <c r="AV41" i="140"/>
  <c r="AW39" i="140" s="1"/>
  <c r="AW28" i="140"/>
  <c r="AX25" i="140" s="1"/>
  <c r="AV29" i="140"/>
  <c r="AW35" i="140"/>
  <c r="AX32" i="140" s="1"/>
  <c r="AA21" i="139"/>
  <c r="AW35" i="139"/>
  <c r="AX32" i="139" s="1"/>
  <c r="AV36" i="139"/>
  <c r="AV41" i="139"/>
  <c r="AW39" i="139" s="1"/>
  <c r="AU42" i="139"/>
  <c r="AV36" i="137"/>
  <c r="AU29" i="137"/>
  <c r="AU42" i="137"/>
  <c r="AW35" i="137"/>
  <c r="AX32" i="137" s="1"/>
  <c r="AV41" i="137"/>
  <c r="AW39" i="137" s="1"/>
  <c r="AA21" i="137"/>
  <c r="AV28" i="137"/>
  <c r="AW25" i="137" s="1"/>
  <c r="AV36" i="136"/>
  <c r="AX29" i="136"/>
  <c r="AY28" i="136"/>
  <c r="AZ25" i="136" s="1"/>
  <c r="AA21" i="136"/>
  <c r="AW35" i="136"/>
  <c r="AX32" i="136" s="1"/>
  <c r="AV41" i="136"/>
  <c r="AW39" i="136" s="1"/>
  <c r="AU42" i="136"/>
  <c r="AU42" i="134"/>
  <c r="AW35" i="134"/>
  <c r="AX32" i="134" s="1"/>
  <c r="AV41" i="134"/>
  <c r="AW39" i="134" s="1"/>
  <c r="AA21" i="134"/>
  <c r="AA22" i="134" s="1"/>
  <c r="AU42" i="133"/>
  <c r="AA21" i="133"/>
  <c r="AA22" i="133" s="1"/>
  <c r="AV41" i="133"/>
  <c r="AW39" i="133" s="1"/>
  <c r="AW35" i="133"/>
  <c r="AX32" i="133" s="1"/>
  <c r="AV36" i="133"/>
  <c r="AX29" i="131"/>
  <c r="AU42" i="131"/>
  <c r="AA21" i="131"/>
  <c r="AA22" i="131" s="1"/>
  <c r="AV41" i="131"/>
  <c r="AW39" i="131" s="1"/>
  <c r="AW35" i="131"/>
  <c r="AX32" i="131" s="1"/>
  <c r="AY28" i="131"/>
  <c r="AZ25" i="131" s="1"/>
  <c r="AV41" i="130"/>
  <c r="AW39" i="130" s="1"/>
  <c r="AW35" i="130"/>
  <c r="AX32" i="130" s="1"/>
  <c r="AA21" i="130"/>
  <c r="AA22" i="130" s="1"/>
  <c r="AU42" i="130"/>
  <c r="AV29" i="129"/>
  <c r="AW35" i="129"/>
  <c r="AX32" i="129" s="1"/>
  <c r="AA21" i="129"/>
  <c r="AA22" i="129" s="1"/>
  <c r="AV36" i="129"/>
  <c r="AW28" i="129"/>
  <c r="AX25" i="129" s="1"/>
  <c r="AV41" i="129"/>
  <c r="AW39" i="129" s="1"/>
  <c r="AV36" i="128"/>
  <c r="AV41" i="128"/>
  <c r="AW39" i="128" s="1"/>
  <c r="AW35" i="128"/>
  <c r="AX32" i="128" s="1"/>
  <c r="AA21" i="128"/>
  <c r="AA22" i="128" s="1"/>
  <c r="AV28" i="128"/>
  <c r="AW25" i="128" s="1"/>
  <c r="AU29" i="128"/>
  <c r="AU42" i="128"/>
  <c r="AV36" i="126"/>
  <c r="AU29" i="126"/>
  <c r="AV41" i="126"/>
  <c r="AW39" i="126" s="1"/>
  <c r="AA21" i="126"/>
  <c r="AV28" i="126"/>
  <c r="AW25" i="126" s="1"/>
  <c r="AW35" i="126"/>
  <c r="AX32" i="126" s="1"/>
  <c r="AU42" i="126"/>
  <c r="AU42" i="125"/>
  <c r="AV41" i="125"/>
  <c r="AW39" i="125" s="1"/>
  <c r="AW35" i="125"/>
  <c r="AX32" i="125" s="1"/>
  <c r="AA21" i="125"/>
  <c r="AV28" i="123"/>
  <c r="AW25" i="123" s="1"/>
  <c r="AB21" i="123"/>
  <c r="AB22" i="123" s="1"/>
  <c r="AU29" i="123"/>
  <c r="AW28" i="122"/>
  <c r="AX25" i="122" s="1"/>
  <c r="AB21" i="122"/>
  <c r="AB22" i="122" s="1"/>
  <c r="AV29" i="122"/>
  <c r="AW35" i="120"/>
  <c r="AX32" i="120" s="1"/>
  <c r="AV36" i="120"/>
  <c r="AB55" i="120"/>
  <c r="AC19" i="120"/>
  <c r="AV41" i="119"/>
  <c r="AW39" i="119" s="1"/>
  <c r="AY28" i="119"/>
  <c r="AZ25" i="119" s="1"/>
  <c r="AW35" i="119"/>
  <c r="AX32" i="119" s="1"/>
  <c r="AZ21" i="119"/>
  <c r="BA19" i="119" s="1"/>
  <c r="AU42" i="119"/>
  <c r="AV36" i="119"/>
  <c r="AV36" i="116"/>
  <c r="AU42" i="116"/>
  <c r="AU42" i="117"/>
  <c r="AV41" i="117"/>
  <c r="AW39" i="117" s="1"/>
  <c r="AV36" i="117"/>
  <c r="AW35" i="117"/>
  <c r="AX32" i="117" s="1"/>
  <c r="AV41" i="116"/>
  <c r="AW39" i="116" s="1"/>
  <c r="AY21" i="116"/>
  <c r="AZ19" i="116" s="1"/>
  <c r="AY28" i="116"/>
  <c r="AZ25" i="116" s="1"/>
  <c r="AY29" i="116"/>
  <c r="AW35" i="116"/>
  <c r="AX32" i="116" s="1"/>
  <c r="BK16" i="158" l="1"/>
  <c r="BE21" i="161"/>
  <c r="BE22" i="161" s="1"/>
  <c r="AW29" i="155"/>
  <c r="AX29" i="156"/>
  <c r="AV42" i="155"/>
  <c r="AY36" i="156"/>
  <c r="AX36" i="157"/>
  <c r="AV42" i="157"/>
  <c r="AX36" i="155"/>
  <c r="AW42" i="156"/>
  <c r="AS42" i="120"/>
  <c r="AT29" i="120"/>
  <c r="AO21" i="157"/>
  <c r="AO22" i="157" s="1"/>
  <c r="AW41" i="155"/>
  <c r="AX39" i="155" s="1"/>
  <c r="AZ35" i="156"/>
  <c r="BA32" i="156" s="1"/>
  <c r="AY35" i="157"/>
  <c r="AZ32" i="157" s="1"/>
  <c r="AW41" i="157"/>
  <c r="AX39" i="157" s="1"/>
  <c r="AY28" i="156"/>
  <c r="AZ25" i="156" s="1"/>
  <c r="AX28" i="155"/>
  <c r="AY25" i="155" s="1"/>
  <c r="AY35" i="155"/>
  <c r="AZ32" i="155" s="1"/>
  <c r="AX41" i="156"/>
  <c r="AY39" i="156" s="1"/>
  <c r="AP21" i="155"/>
  <c r="AP22" i="155" s="1"/>
  <c r="AW29" i="158"/>
  <c r="AY36" i="158"/>
  <c r="AW29" i="157"/>
  <c r="AW42" i="158"/>
  <c r="AM55" i="156"/>
  <c r="AN19" i="156"/>
  <c r="AP19" i="158"/>
  <c r="AO55" i="158"/>
  <c r="AX28" i="158"/>
  <c r="AY25" i="158" s="1"/>
  <c r="AZ35" i="158"/>
  <c r="BA32" i="158" s="1"/>
  <c r="AX28" i="157"/>
  <c r="AY25" i="157" s="1"/>
  <c r="AX41" i="158"/>
  <c r="AY39" i="158" s="1"/>
  <c r="AA55" i="117"/>
  <c r="AB19" i="117"/>
  <c r="AT41" i="120"/>
  <c r="AU39" i="120" s="1"/>
  <c r="AU28" i="120"/>
  <c r="AV25" i="120" s="1"/>
  <c r="AV29" i="126"/>
  <c r="AX28" i="125"/>
  <c r="AY25" i="125" s="1"/>
  <c r="AW29" i="125"/>
  <c r="AU29" i="139"/>
  <c r="AT29" i="117"/>
  <c r="AU28" i="130"/>
  <c r="AV25" i="130" s="1"/>
  <c r="AV28" i="134"/>
  <c r="AW25" i="134" s="1"/>
  <c r="AV28" i="142"/>
  <c r="AW25" i="142" s="1"/>
  <c r="AY28" i="133"/>
  <c r="AZ25" i="133" s="1"/>
  <c r="AV28" i="139"/>
  <c r="AW25" i="139" s="1"/>
  <c r="AU28" i="117"/>
  <c r="AV25" i="117" s="1"/>
  <c r="AY29" i="136"/>
  <c r="AU29" i="142"/>
  <c r="AT29" i="130"/>
  <c r="AX29" i="133"/>
  <c r="AU29" i="134"/>
  <c r="AV42" i="116"/>
  <c r="AV42" i="129"/>
  <c r="AV42" i="150"/>
  <c r="AV42" i="136"/>
  <c r="AW36" i="126"/>
  <c r="AW36" i="146"/>
  <c r="AW41" i="150"/>
  <c r="AX39" i="150" s="1"/>
  <c r="AX35" i="150"/>
  <c r="AY32" i="150" s="1"/>
  <c r="AW28" i="150"/>
  <c r="AX25" i="150" s="1"/>
  <c r="AB21" i="150"/>
  <c r="AB22" i="150" s="1"/>
  <c r="AV29" i="150"/>
  <c r="AW36" i="150"/>
  <c r="AV42" i="146"/>
  <c r="AY29" i="146"/>
  <c r="AA55" i="146"/>
  <c r="AB19" i="146"/>
  <c r="AW41" i="146"/>
  <c r="AX39" i="146" s="1"/>
  <c r="AZ28" i="146"/>
  <c r="BA25" i="146" s="1"/>
  <c r="AX35" i="146"/>
  <c r="AY32" i="146" s="1"/>
  <c r="AZ29" i="145"/>
  <c r="AW41" i="145"/>
  <c r="AX39" i="145" s="1"/>
  <c r="AX35" i="145"/>
  <c r="AY32" i="145" s="1"/>
  <c r="AV42" i="145"/>
  <c r="AW36" i="145"/>
  <c r="AA55" i="145"/>
  <c r="AB19" i="145"/>
  <c r="AA22" i="145"/>
  <c r="BA28" i="145"/>
  <c r="BB25" i="145" s="1"/>
  <c r="AW29" i="143"/>
  <c r="AV42" i="143"/>
  <c r="AA55" i="143"/>
  <c r="AB19" i="143"/>
  <c r="AX28" i="143"/>
  <c r="AY25" i="143" s="1"/>
  <c r="AX35" i="143"/>
  <c r="AY32" i="143" s="1"/>
  <c r="AW41" i="143"/>
  <c r="AX39" i="143" s="1"/>
  <c r="AW36" i="143"/>
  <c r="AW36" i="142"/>
  <c r="AW41" i="142"/>
  <c r="AX39" i="142" s="1"/>
  <c r="AA55" i="142"/>
  <c r="AB19" i="142"/>
  <c r="AX35" i="142"/>
  <c r="AY32" i="142" s="1"/>
  <c r="AV42" i="142"/>
  <c r="AV42" i="140"/>
  <c r="AW36" i="140"/>
  <c r="AW29" i="140"/>
  <c r="AW41" i="140"/>
  <c r="AX39" i="140" s="1"/>
  <c r="AX35" i="140"/>
  <c r="AY32" i="140" s="1"/>
  <c r="AX28" i="140"/>
  <c r="AY25" i="140" s="1"/>
  <c r="AA55" i="140"/>
  <c r="AB19" i="140"/>
  <c r="AX35" i="139"/>
  <c r="AY32" i="139" s="1"/>
  <c r="AA55" i="139"/>
  <c r="AB19" i="139"/>
  <c r="AW41" i="139"/>
  <c r="AX39" i="139" s="1"/>
  <c r="AA22" i="139"/>
  <c r="AV42" i="139"/>
  <c r="AW36" i="139"/>
  <c r="AW28" i="137"/>
  <c r="AX25" i="137" s="1"/>
  <c r="AV29" i="137"/>
  <c r="AV42" i="137"/>
  <c r="AW36" i="137"/>
  <c r="AW41" i="137"/>
  <c r="AX39" i="137" s="1"/>
  <c r="AA55" i="137"/>
  <c r="AB19" i="137"/>
  <c r="AX35" i="137"/>
  <c r="AY32" i="137" s="1"/>
  <c r="AA22" i="137"/>
  <c r="AW36" i="136"/>
  <c r="AA55" i="136"/>
  <c r="AB19" i="136"/>
  <c r="AW41" i="136"/>
  <c r="AX39" i="136" s="1"/>
  <c r="AA22" i="136"/>
  <c r="AX35" i="136"/>
  <c r="AY32" i="136" s="1"/>
  <c r="AZ28" i="136"/>
  <c r="BA25" i="136" s="1"/>
  <c r="AW41" i="134"/>
  <c r="AX39" i="134" s="1"/>
  <c r="AV42" i="134"/>
  <c r="AW36" i="134"/>
  <c r="AX35" i="134"/>
  <c r="AY32" i="134" s="1"/>
  <c r="AA55" i="134"/>
  <c r="AB19" i="134"/>
  <c r="AX35" i="133"/>
  <c r="AY32" i="133" s="1"/>
  <c r="AW36" i="133"/>
  <c r="AW41" i="133"/>
  <c r="AX39" i="133" s="1"/>
  <c r="AV42" i="133"/>
  <c r="AA55" i="133"/>
  <c r="AB19" i="133"/>
  <c r="AX35" i="131"/>
  <c r="AY32" i="131" s="1"/>
  <c r="AY29" i="131"/>
  <c r="AV42" i="131"/>
  <c r="AZ28" i="131"/>
  <c r="BA25" i="131" s="1"/>
  <c r="AW41" i="131"/>
  <c r="AX39" i="131" s="1"/>
  <c r="AW36" i="131"/>
  <c r="AA55" i="131"/>
  <c r="AB19" i="131"/>
  <c r="AW36" i="130"/>
  <c r="AV42" i="130"/>
  <c r="AW41" i="130"/>
  <c r="AX39" i="130" s="1"/>
  <c r="AA55" i="130"/>
  <c r="AB19" i="130"/>
  <c r="AX35" i="130"/>
  <c r="AY32" i="130" s="1"/>
  <c r="AX28" i="129"/>
  <c r="AY25" i="129" s="1"/>
  <c r="AW41" i="129"/>
  <c r="AX39" i="129" s="1"/>
  <c r="AA55" i="129"/>
  <c r="AB19" i="129"/>
  <c r="AX35" i="129"/>
  <c r="AY32" i="129" s="1"/>
  <c r="AW29" i="129"/>
  <c r="AW36" i="129"/>
  <c r="AV42" i="128"/>
  <c r="AW36" i="128"/>
  <c r="AA55" i="128"/>
  <c r="AB19" i="128"/>
  <c r="AX35" i="128"/>
  <c r="AY32" i="128" s="1"/>
  <c r="AW28" i="128"/>
  <c r="AX25" i="128" s="1"/>
  <c r="AV29" i="128"/>
  <c r="AW41" i="128"/>
  <c r="AX39" i="128" s="1"/>
  <c r="AA55" i="126"/>
  <c r="AB19" i="126"/>
  <c r="AW41" i="126"/>
  <c r="AX39" i="126" s="1"/>
  <c r="AW28" i="126"/>
  <c r="AX25" i="126" s="1"/>
  <c r="AV42" i="126"/>
  <c r="AX35" i="126"/>
  <c r="AY32" i="126" s="1"/>
  <c r="AA22" i="126"/>
  <c r="AV42" i="125"/>
  <c r="AX35" i="125"/>
  <c r="AY32" i="125" s="1"/>
  <c r="AW36" i="125"/>
  <c r="AA55" i="125"/>
  <c r="AB19" i="125"/>
  <c r="AA22" i="125"/>
  <c r="AW41" i="125"/>
  <c r="AX39" i="125" s="1"/>
  <c r="AB55" i="123"/>
  <c r="AC19" i="123"/>
  <c r="AW28" i="123"/>
  <c r="AX25" i="123" s="1"/>
  <c r="AV29" i="123"/>
  <c r="AV42" i="119"/>
  <c r="AX28" i="122"/>
  <c r="AY25" i="122" s="1"/>
  <c r="AB55" i="122"/>
  <c r="AC19" i="122"/>
  <c r="AW29" i="122"/>
  <c r="AC21" i="120"/>
  <c r="AW36" i="120"/>
  <c r="AX35" i="120"/>
  <c r="AY32" i="120" s="1"/>
  <c r="AX35" i="119"/>
  <c r="AY32" i="119" s="1"/>
  <c r="AZ22" i="119"/>
  <c r="AW41" i="119"/>
  <c r="AX39" i="119" s="1"/>
  <c r="BA21" i="119"/>
  <c r="BB19" i="119" s="1"/>
  <c r="AZ28" i="119"/>
  <c r="BA25" i="119" s="1"/>
  <c r="AW36" i="119"/>
  <c r="AY29" i="119"/>
  <c r="AW36" i="116"/>
  <c r="AV42" i="117"/>
  <c r="AW36" i="117"/>
  <c r="AX35" i="117"/>
  <c r="AY32" i="117" s="1"/>
  <c r="AW41" i="117"/>
  <c r="AX39" i="117" s="1"/>
  <c r="AY22" i="116"/>
  <c r="AX35" i="116"/>
  <c r="AY32" i="116" s="1"/>
  <c r="AZ28" i="116"/>
  <c r="BA25" i="116" s="1"/>
  <c r="AW41" i="116"/>
  <c r="AX39" i="116" s="1"/>
  <c r="AZ21" i="116"/>
  <c r="BA19" i="116" s="1"/>
  <c r="BE55" i="161" l="1"/>
  <c r="BF19" i="161"/>
  <c r="AX42" i="158"/>
  <c r="AX29" i="157"/>
  <c r="AZ36" i="158"/>
  <c r="AX29" i="158"/>
  <c r="AN21" i="156"/>
  <c r="AN22" i="156" s="1"/>
  <c r="AX42" i="156"/>
  <c r="AY36" i="155"/>
  <c r="AX29" i="155"/>
  <c r="AY29" i="156"/>
  <c r="AW42" i="157"/>
  <c r="AY36" i="157"/>
  <c r="AZ36" i="156"/>
  <c r="AW42" i="155"/>
  <c r="AO55" i="157"/>
  <c r="AP19" i="157"/>
  <c r="AY41" i="158"/>
  <c r="AZ39" i="158" s="1"/>
  <c r="AY28" i="157"/>
  <c r="AZ25" i="157" s="1"/>
  <c r="BA35" i="158"/>
  <c r="BB32" i="158" s="1"/>
  <c r="AY28" i="158"/>
  <c r="AZ25" i="158" s="1"/>
  <c r="AP21" i="158"/>
  <c r="AP22" i="158" s="1"/>
  <c r="AQ19" i="155"/>
  <c r="AP55" i="155"/>
  <c r="AY41" i="156"/>
  <c r="AZ39" i="156" s="1"/>
  <c r="AZ35" i="155"/>
  <c r="BA32" i="155" s="1"/>
  <c r="AY28" i="155"/>
  <c r="AZ25" i="155" s="1"/>
  <c r="AZ28" i="156"/>
  <c r="BA25" i="156" s="1"/>
  <c r="AX41" i="157"/>
  <c r="AY39" i="157" s="1"/>
  <c r="AZ35" i="157"/>
  <c r="BA32" i="157" s="1"/>
  <c r="BA35" i="156"/>
  <c r="BB32" i="156" s="1"/>
  <c r="AX41" i="155"/>
  <c r="AY39" i="155" s="1"/>
  <c r="AU29" i="120"/>
  <c r="AT42" i="120"/>
  <c r="AU41" i="120"/>
  <c r="AV39" i="120" s="1"/>
  <c r="AB21" i="117"/>
  <c r="AB22" i="117" s="1"/>
  <c r="AV28" i="120"/>
  <c r="AW25" i="120" s="1"/>
  <c r="AW29" i="137"/>
  <c r="AW29" i="128"/>
  <c r="AV29" i="139"/>
  <c r="AX29" i="125"/>
  <c r="AY28" i="125"/>
  <c r="AZ25" i="125" s="1"/>
  <c r="AV29" i="142"/>
  <c r="AU29" i="130"/>
  <c r="AW29" i="150"/>
  <c r="AZ29" i="136"/>
  <c r="AV29" i="134"/>
  <c r="AV28" i="117"/>
  <c r="AW25" i="117" s="1"/>
  <c r="AZ28" i="133"/>
  <c r="BA25" i="133" s="1"/>
  <c r="AW28" i="134"/>
  <c r="AX25" i="134" s="1"/>
  <c r="AW28" i="139"/>
  <c r="AX25" i="139" s="1"/>
  <c r="AW28" i="142"/>
  <c r="AX25" i="142" s="1"/>
  <c r="AU29" i="117"/>
  <c r="AY29" i="133"/>
  <c r="AV28" i="130"/>
  <c r="AW25" i="130" s="1"/>
  <c r="AW42" i="128"/>
  <c r="AW42" i="143"/>
  <c r="AW42" i="131"/>
  <c r="AW42" i="119"/>
  <c r="AW42" i="126"/>
  <c r="AW42" i="130"/>
  <c r="AW42" i="134"/>
  <c r="AX36" i="150"/>
  <c r="AX36" i="116"/>
  <c r="AX36" i="131"/>
  <c r="AX28" i="150"/>
  <c r="AY25" i="150" s="1"/>
  <c r="AY35" i="150"/>
  <c r="AZ32" i="150" s="1"/>
  <c r="AX41" i="150"/>
  <c r="AY39" i="150" s="1"/>
  <c r="AB55" i="150"/>
  <c r="AC19" i="150"/>
  <c r="AW42" i="150"/>
  <c r="AZ29" i="146"/>
  <c r="AY35" i="146"/>
  <c r="AZ32" i="146" s="1"/>
  <c r="AX41" i="146"/>
  <c r="AY39" i="146" s="1"/>
  <c r="BA28" i="146"/>
  <c r="BB25" i="146" s="1"/>
  <c r="AB21" i="146"/>
  <c r="AB22" i="146" s="1"/>
  <c r="AX36" i="146"/>
  <c r="AW42" i="146"/>
  <c r="BB28" i="145"/>
  <c r="BC25" i="145" s="1"/>
  <c r="AB21" i="145"/>
  <c r="AB22" i="145" s="1"/>
  <c r="AY35" i="145"/>
  <c r="AZ32" i="145" s="1"/>
  <c r="AX36" i="145"/>
  <c r="AX41" i="145"/>
  <c r="AY39" i="145" s="1"/>
  <c r="BA29" i="145"/>
  <c r="AW42" i="145"/>
  <c r="AX36" i="143"/>
  <c r="AX41" i="143"/>
  <c r="AY39" i="143" s="1"/>
  <c r="AY28" i="143"/>
  <c r="AZ25" i="143" s="1"/>
  <c r="AX29" i="143"/>
  <c r="AY35" i="143"/>
  <c r="AZ32" i="143" s="1"/>
  <c r="AB21" i="143"/>
  <c r="AB22" i="143" s="1"/>
  <c r="AX36" i="142"/>
  <c r="AW42" i="142"/>
  <c r="AY35" i="142"/>
  <c r="AZ32" i="142" s="1"/>
  <c r="AX41" i="142"/>
  <c r="AY39" i="142" s="1"/>
  <c r="AB21" i="142"/>
  <c r="AX29" i="140"/>
  <c r="AW42" i="140"/>
  <c r="AB21" i="140"/>
  <c r="AX41" i="140"/>
  <c r="AY39" i="140" s="1"/>
  <c r="AY35" i="140"/>
  <c r="AZ32" i="140" s="1"/>
  <c r="AY28" i="140"/>
  <c r="AZ25" i="140" s="1"/>
  <c r="AX36" i="140"/>
  <c r="AW42" i="139"/>
  <c r="AX41" i="139"/>
  <c r="AY39" i="139" s="1"/>
  <c r="AB21" i="139"/>
  <c r="AB22" i="139" s="1"/>
  <c r="AY35" i="139"/>
  <c r="AZ32" i="139" s="1"/>
  <c r="AX36" i="139"/>
  <c r="AY35" i="137"/>
  <c r="AZ32" i="137" s="1"/>
  <c r="AX36" i="137"/>
  <c r="AW42" i="137"/>
  <c r="AX41" i="137"/>
  <c r="AY39" i="137" s="1"/>
  <c r="AB21" i="137"/>
  <c r="AB22" i="137" s="1"/>
  <c r="AX28" i="137"/>
  <c r="AY25" i="137" s="1"/>
  <c r="AW42" i="136"/>
  <c r="AX36" i="136"/>
  <c r="AX41" i="136"/>
  <c r="AY39" i="136" s="1"/>
  <c r="BA28" i="136"/>
  <c r="BB25" i="136" s="1"/>
  <c r="AB21" i="136"/>
  <c r="AY35" i="136"/>
  <c r="AZ32" i="136" s="1"/>
  <c r="AX36" i="134"/>
  <c r="AB21" i="134"/>
  <c r="AY35" i="134"/>
  <c r="AZ32" i="134" s="1"/>
  <c r="AX41" i="134"/>
  <c r="AY39" i="134" s="1"/>
  <c r="AW42" i="133"/>
  <c r="AB21" i="133"/>
  <c r="AY35" i="133"/>
  <c r="AZ32" i="133" s="1"/>
  <c r="AX41" i="133"/>
  <c r="AY39" i="133" s="1"/>
  <c r="AX36" i="133"/>
  <c r="BA28" i="131"/>
  <c r="BB25" i="131" s="1"/>
  <c r="AZ29" i="131"/>
  <c r="AB21" i="131"/>
  <c r="AB22" i="131" s="1"/>
  <c r="AX41" i="131"/>
  <c r="AY39" i="131" s="1"/>
  <c r="AY35" i="131"/>
  <c r="AZ32" i="131" s="1"/>
  <c r="AY35" i="130"/>
  <c r="AZ32" i="130" s="1"/>
  <c r="AX41" i="130"/>
  <c r="AY39" i="130" s="1"/>
  <c r="AX36" i="130"/>
  <c r="AB21" i="130"/>
  <c r="AB22" i="130" s="1"/>
  <c r="AW42" i="129"/>
  <c r="AY35" i="129"/>
  <c r="AZ32" i="129" s="1"/>
  <c r="AX36" i="129"/>
  <c r="AY28" i="129"/>
  <c r="AZ25" i="129" s="1"/>
  <c r="AB21" i="129"/>
  <c r="AB22" i="129" s="1"/>
  <c r="AX41" i="129"/>
  <c r="AY39" i="129" s="1"/>
  <c r="AX29" i="129"/>
  <c r="AX36" i="128"/>
  <c r="AY35" i="128"/>
  <c r="AZ32" i="128" s="1"/>
  <c r="AX28" i="128"/>
  <c r="AY25" i="128" s="1"/>
  <c r="AB21" i="128"/>
  <c r="AB22" i="128" s="1"/>
  <c r="AX41" i="128"/>
  <c r="AY39" i="128" s="1"/>
  <c r="AW29" i="126"/>
  <c r="AB21" i="126"/>
  <c r="AB22" i="126" s="1"/>
  <c r="AY35" i="126"/>
  <c r="AZ32" i="126" s="1"/>
  <c r="AX28" i="126"/>
  <c r="AY25" i="126" s="1"/>
  <c r="AX36" i="126"/>
  <c r="AX41" i="126"/>
  <c r="AY39" i="126" s="1"/>
  <c r="AB21" i="125"/>
  <c r="AB22" i="125" s="1"/>
  <c r="AX41" i="125"/>
  <c r="AY39" i="125" s="1"/>
  <c r="AY35" i="125"/>
  <c r="AZ32" i="125" s="1"/>
  <c r="AW42" i="125"/>
  <c r="AX36" i="125"/>
  <c r="AW29" i="123"/>
  <c r="AX28" i="123"/>
  <c r="AY25" i="123" s="1"/>
  <c r="AC21" i="123"/>
  <c r="AC22" i="123" s="1"/>
  <c r="AX36" i="119"/>
  <c r="AX29" i="122"/>
  <c r="AY28" i="122"/>
  <c r="AZ25" i="122" s="1"/>
  <c r="AC21" i="122"/>
  <c r="AC22" i="122" s="1"/>
  <c r="AX36" i="120"/>
  <c r="AC55" i="120"/>
  <c r="AD19" i="120"/>
  <c r="AY35" i="120"/>
  <c r="AZ32" i="120" s="1"/>
  <c r="AC22" i="120"/>
  <c r="BB21" i="119"/>
  <c r="BC19" i="119" s="1"/>
  <c r="BB22" i="119"/>
  <c r="BA22" i="119"/>
  <c r="BA28" i="119"/>
  <c r="BB25" i="119" s="1"/>
  <c r="AY35" i="119"/>
  <c r="AZ32" i="119" s="1"/>
  <c r="AZ29" i="119"/>
  <c r="AX41" i="119"/>
  <c r="AY39" i="119" s="1"/>
  <c r="AW42" i="117"/>
  <c r="AY35" i="117"/>
  <c r="AZ32" i="117" s="1"/>
  <c r="AX41" i="117"/>
  <c r="AY39" i="117" s="1"/>
  <c r="AX36" i="117"/>
  <c r="AW42" i="116"/>
  <c r="AZ22" i="116"/>
  <c r="AZ29" i="116"/>
  <c r="BA21" i="116"/>
  <c r="BB19" i="116" s="1"/>
  <c r="BA28" i="116"/>
  <c r="BB25" i="116" s="1"/>
  <c r="AX41" i="116"/>
  <c r="AY39" i="116" s="1"/>
  <c r="AY35" i="116"/>
  <c r="AZ32" i="116" s="1"/>
  <c r="BF21" i="161" l="1"/>
  <c r="AV29" i="120"/>
  <c r="AY29" i="155"/>
  <c r="AZ29" i="156"/>
  <c r="AX42" i="155"/>
  <c r="BA36" i="156"/>
  <c r="AZ36" i="157"/>
  <c r="AX42" i="157"/>
  <c r="AZ36" i="155"/>
  <c r="AY42" i="156"/>
  <c r="AU42" i="120"/>
  <c r="AY41" i="155"/>
  <c r="AZ39" i="155" s="1"/>
  <c r="BB35" i="156"/>
  <c r="BC32" i="156" s="1"/>
  <c r="BA35" i="157"/>
  <c r="BB32" i="157" s="1"/>
  <c r="AY41" i="157"/>
  <c r="AZ39" i="157" s="1"/>
  <c r="BA28" i="156"/>
  <c r="BB25" i="156" s="1"/>
  <c r="AZ28" i="155"/>
  <c r="BA25" i="155" s="1"/>
  <c r="BA35" i="155"/>
  <c r="BB32" i="155" s="1"/>
  <c r="AZ41" i="156"/>
  <c r="BA39" i="156" s="1"/>
  <c r="AQ21" i="155"/>
  <c r="AQ22" i="155" s="1"/>
  <c r="AQ19" i="158"/>
  <c r="AP55" i="158"/>
  <c r="AY29" i="158"/>
  <c r="BA36" i="158"/>
  <c r="AY29" i="157"/>
  <c r="AY42" i="158"/>
  <c r="AP21" i="157"/>
  <c r="AP22" i="157" s="1"/>
  <c r="AZ28" i="158"/>
  <c r="BA25" i="158" s="1"/>
  <c r="BB35" i="158"/>
  <c r="BC32" i="158" s="1"/>
  <c r="AZ28" i="157"/>
  <c r="BA25" i="157" s="1"/>
  <c r="AZ41" i="158"/>
  <c r="BA39" i="158" s="1"/>
  <c r="AN55" i="156"/>
  <c r="AO19" i="156"/>
  <c r="AC19" i="117"/>
  <c r="AB55" i="117"/>
  <c r="AW28" i="120"/>
  <c r="AX25" i="120" s="1"/>
  <c r="AV41" i="120"/>
  <c r="AW39" i="120" s="1"/>
  <c r="AZ29" i="133"/>
  <c r="AY29" i="125"/>
  <c r="AW29" i="134"/>
  <c r="AV29" i="117"/>
  <c r="AZ28" i="125"/>
  <c r="BA25" i="125" s="1"/>
  <c r="AV29" i="130"/>
  <c r="AX28" i="134"/>
  <c r="AY25" i="134" s="1"/>
  <c r="AW28" i="117"/>
  <c r="AX25" i="117" s="1"/>
  <c r="AX28" i="139"/>
  <c r="AY25" i="139" s="1"/>
  <c r="AW28" i="130"/>
  <c r="AX25" i="130" s="1"/>
  <c r="AX28" i="142"/>
  <c r="AY25" i="142" s="1"/>
  <c r="BA29" i="146"/>
  <c r="AW29" i="142"/>
  <c r="AW29" i="139"/>
  <c r="BA28" i="133"/>
  <c r="BB25" i="133" s="1"/>
  <c r="AX42" i="125"/>
  <c r="AY36" i="129"/>
  <c r="AY36" i="150"/>
  <c r="AX42" i="150"/>
  <c r="AY36" i="126"/>
  <c r="AY36" i="137"/>
  <c r="AY36" i="128"/>
  <c r="AC21" i="150"/>
  <c r="AC22" i="150" s="1"/>
  <c r="AZ35" i="150"/>
  <c r="BA32" i="150" s="1"/>
  <c r="AY28" i="150"/>
  <c r="AZ25" i="150" s="1"/>
  <c r="AY41" i="150"/>
  <c r="AZ39" i="150" s="1"/>
  <c r="AX29" i="150"/>
  <c r="AX42" i="146"/>
  <c r="BB28" i="146"/>
  <c r="BC25" i="146" s="1"/>
  <c r="AY41" i="146"/>
  <c r="AZ39" i="146" s="1"/>
  <c r="AZ35" i="146"/>
  <c r="BA32" i="146" s="1"/>
  <c r="AB55" i="146"/>
  <c r="AC19" i="146"/>
  <c r="AY36" i="146"/>
  <c r="BB29" i="145"/>
  <c r="AY36" i="145"/>
  <c r="AY41" i="145"/>
  <c r="AZ39" i="145" s="1"/>
  <c r="AB55" i="145"/>
  <c r="AC19" i="145"/>
  <c r="AX42" i="145"/>
  <c r="AZ35" i="145"/>
  <c r="BA32" i="145" s="1"/>
  <c r="BC28" i="145"/>
  <c r="BD25" i="145" s="1"/>
  <c r="AX42" i="143"/>
  <c r="AY29" i="143"/>
  <c r="AZ35" i="143"/>
  <c r="BA32" i="143" s="1"/>
  <c r="AZ28" i="143"/>
  <c r="BA25" i="143" s="1"/>
  <c r="AB55" i="143"/>
  <c r="AC19" i="143"/>
  <c r="AY36" i="143"/>
  <c r="AY41" i="143"/>
  <c r="AZ39" i="143" s="1"/>
  <c r="AX42" i="142"/>
  <c r="AY36" i="142"/>
  <c r="AB55" i="142"/>
  <c r="AC19" i="142"/>
  <c r="AB22" i="142"/>
  <c r="AY41" i="142"/>
  <c r="AZ39" i="142" s="1"/>
  <c r="AZ35" i="142"/>
  <c r="BA32" i="142" s="1"/>
  <c r="AY29" i="140"/>
  <c r="AY41" i="140"/>
  <c r="AZ39" i="140" s="1"/>
  <c r="AX42" i="140"/>
  <c r="AZ35" i="140"/>
  <c r="BA32" i="140" s="1"/>
  <c r="AB55" i="140"/>
  <c r="AC19" i="140"/>
  <c r="AZ28" i="140"/>
  <c r="BA25" i="140" s="1"/>
  <c r="AY36" i="140"/>
  <c r="AB22" i="140"/>
  <c r="AX42" i="139"/>
  <c r="AY41" i="139"/>
  <c r="AZ39" i="139" s="1"/>
  <c r="AB55" i="139"/>
  <c r="AC19" i="139"/>
  <c r="AZ35" i="139"/>
  <c r="BA32" i="139" s="1"/>
  <c r="AY36" i="139"/>
  <c r="AX29" i="137"/>
  <c r="AX42" i="137"/>
  <c r="AY41" i="137"/>
  <c r="AZ39" i="137" s="1"/>
  <c r="AB55" i="137"/>
  <c r="AC19" i="137"/>
  <c r="AY28" i="137"/>
  <c r="AZ25" i="137" s="1"/>
  <c r="AZ35" i="137"/>
  <c r="BA32" i="137" s="1"/>
  <c r="AX42" i="136"/>
  <c r="AB55" i="136"/>
  <c r="AC19" i="136"/>
  <c r="BB28" i="136"/>
  <c r="BC25" i="136" s="1"/>
  <c r="AZ35" i="136"/>
  <c r="BA32" i="136" s="1"/>
  <c r="AY36" i="136"/>
  <c r="AY41" i="136"/>
  <c r="AZ39" i="136" s="1"/>
  <c r="AB22" i="136"/>
  <c r="BA29" i="136"/>
  <c r="AY41" i="134"/>
  <c r="AZ39" i="134" s="1"/>
  <c r="AX42" i="134"/>
  <c r="AZ35" i="134"/>
  <c r="BA32" i="134" s="1"/>
  <c r="AB55" i="134"/>
  <c r="AC19" i="134"/>
  <c r="AY36" i="134"/>
  <c r="AB22" i="134"/>
  <c r="AY36" i="133"/>
  <c r="AY41" i="133"/>
  <c r="AZ39" i="133" s="1"/>
  <c r="AB55" i="133"/>
  <c r="AC19" i="133"/>
  <c r="AX42" i="133"/>
  <c r="AB22" i="133"/>
  <c r="AZ35" i="133"/>
  <c r="BA32" i="133" s="1"/>
  <c r="AZ35" i="131"/>
  <c r="BA32" i="131" s="1"/>
  <c r="AY41" i="131"/>
  <c r="AZ39" i="131" s="1"/>
  <c r="AY36" i="131"/>
  <c r="AX42" i="131"/>
  <c r="BB28" i="131"/>
  <c r="BC25" i="131" s="1"/>
  <c r="AB55" i="131"/>
  <c r="AC19" i="131"/>
  <c r="BA29" i="131"/>
  <c r="AX42" i="130"/>
  <c r="AY41" i="130"/>
  <c r="AZ39" i="130" s="1"/>
  <c r="AB55" i="130"/>
  <c r="AC19" i="130"/>
  <c r="AZ35" i="130"/>
  <c r="BA32" i="130" s="1"/>
  <c r="AY36" i="130"/>
  <c r="AY29" i="129"/>
  <c r="AY41" i="129"/>
  <c r="AZ39" i="129" s="1"/>
  <c r="AX42" i="129"/>
  <c r="AZ28" i="129"/>
  <c r="BA25" i="129" s="1"/>
  <c r="AB55" i="129"/>
  <c r="AC19" i="129"/>
  <c r="AZ35" i="129"/>
  <c r="BA32" i="129" s="1"/>
  <c r="AX42" i="128"/>
  <c r="AX29" i="128"/>
  <c r="AY41" i="128"/>
  <c r="AZ39" i="128" s="1"/>
  <c r="AY28" i="128"/>
  <c r="AZ25" i="128" s="1"/>
  <c r="AB55" i="128"/>
  <c r="AC19" i="128"/>
  <c r="AZ35" i="128"/>
  <c r="BA32" i="128" s="1"/>
  <c r="AX42" i="126"/>
  <c r="AY28" i="126"/>
  <c r="AZ25" i="126" s="1"/>
  <c r="AX29" i="126"/>
  <c r="AB55" i="126"/>
  <c r="AC19" i="126"/>
  <c r="AY41" i="126"/>
  <c r="AZ39" i="126" s="1"/>
  <c r="AZ35" i="126"/>
  <c r="BA32" i="126" s="1"/>
  <c r="AY36" i="125"/>
  <c r="AZ35" i="125"/>
  <c r="BA32" i="125" s="1"/>
  <c r="AY41" i="125"/>
  <c r="AZ39" i="125" s="1"/>
  <c r="AB55" i="125"/>
  <c r="AC19" i="125"/>
  <c r="AX29" i="123"/>
  <c r="AC55" i="123"/>
  <c r="AD19" i="123"/>
  <c r="AY28" i="123"/>
  <c r="AZ25" i="123" s="1"/>
  <c r="AX42" i="119"/>
  <c r="AZ28" i="122"/>
  <c r="BA25" i="122" s="1"/>
  <c r="AC55" i="122"/>
  <c r="AD19" i="122"/>
  <c r="AY29" i="122"/>
  <c r="AY36" i="120"/>
  <c r="AZ35" i="120"/>
  <c r="BA32" i="120" s="1"/>
  <c r="AD21" i="120"/>
  <c r="AD22" i="120" s="1"/>
  <c r="BA29" i="119"/>
  <c r="BB28" i="119"/>
  <c r="BC25" i="119" s="1"/>
  <c r="BB29" i="119"/>
  <c r="AY41" i="119"/>
  <c r="AZ39" i="119" s="1"/>
  <c r="AZ35" i="119"/>
  <c r="BA32" i="119" s="1"/>
  <c r="AY36" i="119"/>
  <c r="BC21" i="119"/>
  <c r="BD19" i="119" s="1"/>
  <c r="AX42" i="116"/>
  <c r="AX42" i="117"/>
  <c r="AY36" i="117"/>
  <c r="AZ35" i="117"/>
  <c r="BA32" i="117" s="1"/>
  <c r="AY41" i="117"/>
  <c r="AZ39" i="117" s="1"/>
  <c r="AY36" i="116"/>
  <c r="BA22" i="116"/>
  <c r="BA29" i="116"/>
  <c r="AZ35" i="116"/>
  <c r="BA32" i="116" s="1"/>
  <c r="BB21" i="116"/>
  <c r="BC19" i="116" s="1"/>
  <c r="BB22" i="116"/>
  <c r="AY41" i="116"/>
  <c r="AZ39" i="116" s="1"/>
  <c r="BB28" i="116"/>
  <c r="BC25" i="116" s="1"/>
  <c r="BB29" i="116"/>
  <c r="BF55" i="161" l="1"/>
  <c r="BG19" i="161"/>
  <c r="BF22" i="161"/>
  <c r="AZ42" i="158"/>
  <c r="AZ29" i="157"/>
  <c r="BB36" i="158"/>
  <c r="AZ29" i="158"/>
  <c r="AQ19" i="157"/>
  <c r="AP55" i="157"/>
  <c r="AZ42" i="156"/>
  <c r="BA36" i="155"/>
  <c r="AZ29" i="155"/>
  <c r="BA29" i="156"/>
  <c r="AY42" i="157"/>
  <c r="BA36" i="157"/>
  <c r="BB36" i="156"/>
  <c r="AY42" i="155"/>
  <c r="AO21" i="156"/>
  <c r="AO22" i="156" s="1"/>
  <c r="BA41" i="158"/>
  <c r="BB39" i="158" s="1"/>
  <c r="BA28" i="157"/>
  <c r="BB25" i="157" s="1"/>
  <c r="BC35" i="158"/>
  <c r="BD32" i="158" s="1"/>
  <c r="BA28" i="158"/>
  <c r="BB25" i="158" s="1"/>
  <c r="AQ21" i="158"/>
  <c r="AQ22" i="158" s="1"/>
  <c r="AQ55" i="155"/>
  <c r="AR19" i="155"/>
  <c r="BA41" i="156"/>
  <c r="BB39" i="156" s="1"/>
  <c r="BB35" i="155"/>
  <c r="BC32" i="155" s="1"/>
  <c r="BA28" i="155"/>
  <c r="BB25" i="155" s="1"/>
  <c r="BB28" i="156"/>
  <c r="BC25" i="156" s="1"/>
  <c r="AZ41" i="157"/>
  <c r="BA39" i="157" s="1"/>
  <c r="BB35" i="157"/>
  <c r="BC32" i="157" s="1"/>
  <c r="BC35" i="156"/>
  <c r="BD32" i="156" s="1"/>
  <c r="AZ41" i="155"/>
  <c r="BA39" i="155" s="1"/>
  <c r="AV42" i="120"/>
  <c r="AW29" i="120"/>
  <c r="AX28" i="120"/>
  <c r="AY25" i="120" s="1"/>
  <c r="AW41" i="120"/>
  <c r="AX39" i="120" s="1"/>
  <c r="AC21" i="117"/>
  <c r="AC22" i="117" s="1"/>
  <c r="AZ29" i="125"/>
  <c r="AX29" i="134"/>
  <c r="BA28" i="125"/>
  <c r="BB25" i="125" s="1"/>
  <c r="AW29" i="130"/>
  <c r="AX29" i="139"/>
  <c r="AW29" i="117"/>
  <c r="BB29" i="131"/>
  <c r="AX29" i="142"/>
  <c r="AY29" i="150"/>
  <c r="AX28" i="130"/>
  <c r="AY25" i="130" s="1"/>
  <c r="AY28" i="139"/>
  <c r="AZ25" i="139" s="1"/>
  <c r="AX28" i="117"/>
  <c r="AY25" i="117" s="1"/>
  <c r="BB28" i="133"/>
  <c r="BC25" i="133" s="1"/>
  <c r="BB29" i="136"/>
  <c r="BA29" i="133"/>
  <c r="AY28" i="142"/>
  <c r="AZ25" i="142" s="1"/>
  <c r="AY28" i="134"/>
  <c r="AZ25" i="134" s="1"/>
  <c r="AY42" i="119"/>
  <c r="AY42" i="131"/>
  <c r="AY42" i="129"/>
  <c r="AY42" i="134"/>
  <c r="AY42" i="126"/>
  <c r="AY42" i="150"/>
  <c r="AY42" i="140"/>
  <c r="AZ36" i="136"/>
  <c r="AZ36" i="125"/>
  <c r="AZ36" i="128"/>
  <c r="AZ36" i="131"/>
  <c r="AZ36" i="126"/>
  <c r="BA35" i="150"/>
  <c r="BB32" i="150" s="1"/>
  <c r="AZ28" i="150"/>
  <c r="BA25" i="150" s="1"/>
  <c r="AZ36" i="150"/>
  <c r="AZ41" i="150"/>
  <c r="BA39" i="150" s="1"/>
  <c r="AC55" i="150"/>
  <c r="AD19" i="150"/>
  <c r="AZ36" i="146"/>
  <c r="AY42" i="146"/>
  <c r="AZ41" i="146"/>
  <c r="BA39" i="146" s="1"/>
  <c r="AC21" i="146"/>
  <c r="AC22" i="146" s="1"/>
  <c r="BC28" i="146"/>
  <c r="BD25" i="146" s="1"/>
  <c r="BA35" i="146"/>
  <c r="BB32" i="146" s="1"/>
  <c r="BB29" i="146"/>
  <c r="BC29" i="145"/>
  <c r="AY42" i="145"/>
  <c r="AZ36" i="145"/>
  <c r="AC21" i="145"/>
  <c r="AC22" i="145" s="1"/>
  <c r="BA35" i="145"/>
  <c r="BB32" i="145" s="1"/>
  <c r="BD28" i="145"/>
  <c r="BE25" i="145" s="1"/>
  <c r="AZ41" i="145"/>
  <c r="BA39" i="145" s="1"/>
  <c r="AY42" i="143"/>
  <c r="AZ36" i="142"/>
  <c r="BA28" i="143"/>
  <c r="BB25" i="143" s="1"/>
  <c r="AZ29" i="143"/>
  <c r="BA35" i="143"/>
  <c r="BB32" i="143" s="1"/>
  <c r="AZ41" i="143"/>
  <c r="BA39" i="143" s="1"/>
  <c r="AC21" i="143"/>
  <c r="AZ36" i="143"/>
  <c r="AZ41" i="142"/>
  <c r="BA39" i="142" s="1"/>
  <c r="BA35" i="142"/>
  <c r="BB32" i="142" s="1"/>
  <c r="AC21" i="142"/>
  <c r="AC22" i="142" s="1"/>
  <c r="AY42" i="142"/>
  <c r="AZ36" i="140"/>
  <c r="BA28" i="140"/>
  <c r="BB25" i="140" s="1"/>
  <c r="AZ29" i="140"/>
  <c r="BA35" i="140"/>
  <c r="BB32" i="140" s="1"/>
  <c r="AC21" i="140"/>
  <c r="AZ41" i="140"/>
  <c r="BA39" i="140" s="1"/>
  <c r="BA35" i="139"/>
  <c r="BB32" i="139" s="1"/>
  <c r="AZ41" i="139"/>
  <c r="BA39" i="139" s="1"/>
  <c r="AZ36" i="139"/>
  <c r="AY42" i="139"/>
  <c r="AC21" i="139"/>
  <c r="AC22" i="139" s="1"/>
  <c r="AY42" i="137"/>
  <c r="AZ36" i="137"/>
  <c r="AY29" i="137"/>
  <c r="BA35" i="137"/>
  <c r="BB32" i="137" s="1"/>
  <c r="AC21" i="137"/>
  <c r="AC22" i="137" s="1"/>
  <c r="AZ28" i="137"/>
  <c r="BA25" i="137" s="1"/>
  <c r="AZ41" i="137"/>
  <c r="BA39" i="137" s="1"/>
  <c r="AZ41" i="136"/>
  <c r="BA39" i="136" s="1"/>
  <c r="BC28" i="136"/>
  <c r="BD25" i="136" s="1"/>
  <c r="AY42" i="136"/>
  <c r="BA35" i="136"/>
  <c r="BB32" i="136" s="1"/>
  <c r="AC21" i="136"/>
  <c r="BA35" i="134"/>
  <c r="BB32" i="134" s="1"/>
  <c r="AC21" i="134"/>
  <c r="AC22" i="134" s="1"/>
  <c r="AZ36" i="134"/>
  <c r="AZ41" i="134"/>
  <c r="BA39" i="134" s="1"/>
  <c r="AY42" i="133"/>
  <c r="AZ36" i="133"/>
  <c r="AZ41" i="133"/>
  <c r="BA39" i="133" s="1"/>
  <c r="AC21" i="133"/>
  <c r="BA35" i="133"/>
  <c r="BB32" i="133" s="1"/>
  <c r="BA35" i="131"/>
  <c r="BB32" i="131" s="1"/>
  <c r="AC21" i="131"/>
  <c r="AC22" i="131" s="1"/>
  <c r="BC28" i="131"/>
  <c r="BD25" i="131" s="1"/>
  <c r="AZ41" i="131"/>
  <c r="BA39" i="131" s="1"/>
  <c r="AY42" i="130"/>
  <c r="BA35" i="130"/>
  <c r="BB32" i="130" s="1"/>
  <c r="AZ36" i="130"/>
  <c r="AC21" i="130"/>
  <c r="AZ41" i="130"/>
  <c r="BA39" i="130" s="1"/>
  <c r="AZ36" i="129"/>
  <c r="AC21" i="129"/>
  <c r="AC22" i="129" s="1"/>
  <c r="BA28" i="129"/>
  <c r="BB25" i="129" s="1"/>
  <c r="BA35" i="129"/>
  <c r="BB32" i="129" s="1"/>
  <c r="AZ29" i="129"/>
  <c r="AZ41" i="129"/>
  <c r="BA39" i="129" s="1"/>
  <c r="AY42" i="128"/>
  <c r="AZ28" i="128"/>
  <c r="BA25" i="128" s="1"/>
  <c r="AY29" i="128"/>
  <c r="BA35" i="128"/>
  <c r="BB32" i="128" s="1"/>
  <c r="AC21" i="128"/>
  <c r="AC22" i="128" s="1"/>
  <c r="AZ41" i="128"/>
  <c r="BA39" i="128" s="1"/>
  <c r="AZ28" i="126"/>
  <c r="BA25" i="126" s="1"/>
  <c r="AZ41" i="126"/>
  <c r="BA39" i="126" s="1"/>
  <c r="BA35" i="126"/>
  <c r="BB32" i="126" s="1"/>
  <c r="AC21" i="126"/>
  <c r="AC22" i="126" s="1"/>
  <c r="AY29" i="126"/>
  <c r="AY42" i="125"/>
  <c r="AC21" i="125"/>
  <c r="AC22" i="125" s="1"/>
  <c r="BA35" i="125"/>
  <c r="BB32" i="125" s="1"/>
  <c r="AZ41" i="125"/>
  <c r="BA39" i="125" s="1"/>
  <c r="AZ28" i="123"/>
  <c r="BA25" i="123" s="1"/>
  <c r="AD21" i="123"/>
  <c r="AD22" i="123" s="1"/>
  <c r="AY29" i="123"/>
  <c r="AZ29" i="122"/>
  <c r="AD21" i="122"/>
  <c r="BA28" i="122"/>
  <c r="BB25" i="122" s="1"/>
  <c r="BA35" i="120"/>
  <c r="BB32" i="120" s="1"/>
  <c r="AD55" i="120"/>
  <c r="AE19" i="120"/>
  <c r="AZ36" i="120"/>
  <c r="BA35" i="119"/>
  <c r="BB32" i="119" s="1"/>
  <c r="AZ36" i="119"/>
  <c r="BC29" i="119"/>
  <c r="BC28" i="119"/>
  <c r="BD25" i="119" s="1"/>
  <c r="AZ41" i="119"/>
  <c r="BA39" i="119" s="1"/>
  <c r="BD21" i="119"/>
  <c r="BE19" i="119" s="1"/>
  <c r="BC22" i="119"/>
  <c r="AZ41" i="117"/>
  <c r="BA39" i="117" s="1"/>
  <c r="AZ36" i="117"/>
  <c r="BA35" i="117"/>
  <c r="BB32" i="117" s="1"/>
  <c r="AY42" i="117"/>
  <c r="AY42" i="116"/>
  <c r="AZ36" i="116"/>
  <c r="BC21" i="116"/>
  <c r="BD19" i="116" s="1"/>
  <c r="BC22" i="116"/>
  <c r="BC28" i="116"/>
  <c r="BD25" i="116" s="1"/>
  <c r="BC29" i="116"/>
  <c r="AZ41" i="116"/>
  <c r="BA39" i="116" s="1"/>
  <c r="BA35" i="116"/>
  <c r="BB32" i="116" s="1"/>
  <c r="G21" i="2"/>
  <c r="H21" i="2"/>
  <c r="I21" i="2"/>
  <c r="J21" i="2"/>
  <c r="K21" i="2"/>
  <c r="L21" i="2"/>
  <c r="BA29" i="157" l="1"/>
  <c r="BG21" i="161"/>
  <c r="BG22" i="161" s="1"/>
  <c r="BA29" i="158"/>
  <c r="BA42" i="158"/>
  <c r="BC36" i="158"/>
  <c r="AX29" i="120"/>
  <c r="AZ42" i="155"/>
  <c r="BC36" i="156"/>
  <c r="BB36" i="157"/>
  <c r="AZ42" i="157"/>
  <c r="BB29" i="156"/>
  <c r="BA29" i="155"/>
  <c r="BB36" i="155"/>
  <c r="BA42" i="156"/>
  <c r="AR21" i="155"/>
  <c r="AR22" i="155" s="1"/>
  <c r="BB28" i="158"/>
  <c r="BC25" i="158" s="1"/>
  <c r="BD35" i="158"/>
  <c r="BE32" i="158" s="1"/>
  <c r="BB28" i="157"/>
  <c r="BC25" i="157" s="1"/>
  <c r="BB41" i="158"/>
  <c r="BC39" i="158" s="1"/>
  <c r="BA41" i="155"/>
  <c r="BB39" i="155" s="1"/>
  <c r="BD35" i="156"/>
  <c r="BE32" i="156" s="1"/>
  <c r="BC35" i="157"/>
  <c r="BD32" i="157" s="1"/>
  <c r="BA41" i="157"/>
  <c r="BB39" i="157" s="1"/>
  <c r="BC28" i="156"/>
  <c r="BD25" i="156" s="1"/>
  <c r="BB28" i="155"/>
  <c r="BC25" i="155" s="1"/>
  <c r="BC35" i="155"/>
  <c r="BD32" i="155" s="1"/>
  <c r="BB41" i="156"/>
  <c r="BC39" i="156" s="1"/>
  <c r="AR19" i="158"/>
  <c r="AR21" i="158" s="1"/>
  <c r="AQ55" i="158"/>
  <c r="AO55" i="156"/>
  <c r="AP19" i="156"/>
  <c r="AQ21" i="157"/>
  <c r="AQ22" i="157" s="1"/>
  <c r="AW42" i="120"/>
  <c r="AX41" i="120"/>
  <c r="AY39" i="120" s="1"/>
  <c r="AD19" i="117"/>
  <c r="AC55" i="117"/>
  <c r="AY28" i="120"/>
  <c r="AZ25" i="120" s="1"/>
  <c r="AY29" i="142"/>
  <c r="BA29" i="125"/>
  <c r="BB28" i="125"/>
  <c r="BC25" i="125" s="1"/>
  <c r="AZ29" i="126"/>
  <c r="AY29" i="139"/>
  <c r="AZ29" i="150"/>
  <c r="AY29" i="134"/>
  <c r="BB29" i="133"/>
  <c r="AX29" i="117"/>
  <c r="AX29" i="130"/>
  <c r="AZ28" i="134"/>
  <c r="BA25" i="134" s="1"/>
  <c r="BC28" i="133"/>
  <c r="BD25" i="133" s="1"/>
  <c r="AY28" i="117"/>
  <c r="AZ25" i="117" s="1"/>
  <c r="AY28" i="130"/>
  <c r="AZ25" i="130" s="1"/>
  <c r="BC29" i="136"/>
  <c r="AZ28" i="142"/>
  <c r="BA25" i="142" s="1"/>
  <c r="AZ28" i="139"/>
  <c r="BA25" i="139" s="1"/>
  <c r="AZ42" i="150"/>
  <c r="AZ42" i="134"/>
  <c r="AZ42" i="131"/>
  <c r="BA36" i="120"/>
  <c r="BA36" i="131"/>
  <c r="BA36" i="146"/>
  <c r="BA36" i="130"/>
  <c r="BA36" i="134"/>
  <c r="BA41" i="150"/>
  <c r="BB39" i="150" s="1"/>
  <c r="BA28" i="150"/>
  <c r="BB25" i="150" s="1"/>
  <c r="BB35" i="150"/>
  <c r="BC32" i="150" s="1"/>
  <c r="AD21" i="150"/>
  <c r="AD22" i="150" s="1"/>
  <c r="BA36" i="150"/>
  <c r="AZ42" i="146"/>
  <c r="BD28" i="146"/>
  <c r="BE25" i="146" s="1"/>
  <c r="BC29" i="146"/>
  <c r="AC55" i="146"/>
  <c r="AD19" i="146"/>
  <c r="BB35" i="146"/>
  <c r="BC32" i="146" s="1"/>
  <c r="BA41" i="146"/>
  <c r="BB39" i="146" s="1"/>
  <c r="BD29" i="145"/>
  <c r="AZ42" i="145"/>
  <c r="BA36" i="145"/>
  <c r="BE28" i="145"/>
  <c r="BF25" i="145" s="1"/>
  <c r="AC55" i="145"/>
  <c r="AD19" i="145"/>
  <c r="BA41" i="145"/>
  <c r="BB39" i="145" s="1"/>
  <c r="BB35" i="145"/>
  <c r="BC32" i="145" s="1"/>
  <c r="BA29" i="143"/>
  <c r="AZ42" i="143"/>
  <c r="AC55" i="143"/>
  <c r="AD19" i="143"/>
  <c r="BB35" i="143"/>
  <c r="BC32" i="143" s="1"/>
  <c r="BB28" i="143"/>
  <c r="BC25" i="143" s="1"/>
  <c r="AC22" i="143"/>
  <c r="BA36" i="143"/>
  <c r="BA41" i="143"/>
  <c r="BB39" i="143" s="1"/>
  <c r="BB35" i="142"/>
  <c r="BC32" i="142" s="1"/>
  <c r="AC55" i="142"/>
  <c r="AD19" i="142"/>
  <c r="BA36" i="142"/>
  <c r="BA41" i="142"/>
  <c r="BB39" i="142" s="1"/>
  <c r="AZ42" i="142"/>
  <c r="AZ42" i="140"/>
  <c r="BA36" i="140"/>
  <c r="BA29" i="140"/>
  <c r="BA41" i="140"/>
  <c r="BB39" i="140" s="1"/>
  <c r="AC55" i="140"/>
  <c r="AD19" i="140"/>
  <c r="BB35" i="140"/>
  <c r="BC32" i="140" s="1"/>
  <c r="AC22" i="140"/>
  <c r="BB28" i="140"/>
  <c r="BC25" i="140" s="1"/>
  <c r="BA36" i="139"/>
  <c r="BA41" i="139"/>
  <c r="BB39" i="139" s="1"/>
  <c r="AC55" i="139"/>
  <c r="AD19" i="139"/>
  <c r="AZ42" i="139"/>
  <c r="BB35" i="139"/>
  <c r="BC32" i="139" s="1"/>
  <c r="AZ42" i="137"/>
  <c r="BA36" i="137"/>
  <c r="AZ29" i="137"/>
  <c r="BA28" i="137"/>
  <c r="BB25" i="137" s="1"/>
  <c r="BA41" i="137"/>
  <c r="BB39" i="137" s="1"/>
  <c r="AC55" i="137"/>
  <c r="AD19" i="137"/>
  <c r="BB35" i="137"/>
  <c r="BC32" i="137" s="1"/>
  <c r="AZ42" i="136"/>
  <c r="BA36" i="136"/>
  <c r="AC55" i="136"/>
  <c r="AD19" i="136"/>
  <c r="BD28" i="136"/>
  <c r="BE25" i="136" s="1"/>
  <c r="BB35" i="136"/>
  <c r="BC32" i="136" s="1"/>
  <c r="AC22" i="136"/>
  <c r="BA41" i="136"/>
  <c r="BB39" i="136" s="1"/>
  <c r="AC55" i="134"/>
  <c r="AD19" i="134"/>
  <c r="BA41" i="134"/>
  <c r="BB39" i="134" s="1"/>
  <c r="BB35" i="134"/>
  <c r="BC32" i="134" s="1"/>
  <c r="BA36" i="133"/>
  <c r="BA41" i="133"/>
  <c r="BB39" i="133" s="1"/>
  <c r="AZ42" i="133"/>
  <c r="BB35" i="133"/>
  <c r="BC32" i="133" s="1"/>
  <c r="AD19" i="133"/>
  <c r="AC55" i="133"/>
  <c r="AC22" i="133"/>
  <c r="BD28" i="131"/>
  <c r="BE25" i="131" s="1"/>
  <c r="BA41" i="131"/>
  <c r="BB39" i="131" s="1"/>
  <c r="AC55" i="131"/>
  <c r="AD19" i="131"/>
  <c r="BC29" i="131"/>
  <c r="BB35" i="131"/>
  <c r="BC32" i="131" s="1"/>
  <c r="AZ42" i="130"/>
  <c r="BA41" i="130"/>
  <c r="BB39" i="130" s="1"/>
  <c r="AC55" i="130"/>
  <c r="AD19" i="130"/>
  <c r="AC22" i="130"/>
  <c r="BB35" i="130"/>
  <c r="BC32" i="130" s="1"/>
  <c r="BA41" i="129"/>
  <c r="BB39" i="129" s="1"/>
  <c r="BB28" i="129"/>
  <c r="BC25" i="129" s="1"/>
  <c r="BB35" i="129"/>
  <c r="BC32" i="129" s="1"/>
  <c r="BA36" i="129"/>
  <c r="AC55" i="129"/>
  <c r="AD19" i="129"/>
  <c r="AZ42" i="129"/>
  <c r="BA29" i="129"/>
  <c r="AZ42" i="128"/>
  <c r="BA41" i="128"/>
  <c r="BB39" i="128" s="1"/>
  <c r="BB35" i="128"/>
  <c r="BC32" i="128" s="1"/>
  <c r="BA36" i="128"/>
  <c r="BA28" i="128"/>
  <c r="BB25" i="128" s="1"/>
  <c r="AC55" i="128"/>
  <c r="AD19" i="128"/>
  <c r="AZ29" i="128"/>
  <c r="BB35" i="126"/>
  <c r="BC32" i="126" s="1"/>
  <c r="BA41" i="126"/>
  <c r="BB39" i="126" s="1"/>
  <c r="BA36" i="126"/>
  <c r="AZ42" i="126"/>
  <c r="AC55" i="126"/>
  <c r="AD19" i="126"/>
  <c r="BA28" i="126"/>
  <c r="BB25" i="126" s="1"/>
  <c r="AZ42" i="125"/>
  <c r="BB35" i="125"/>
  <c r="BC32" i="125" s="1"/>
  <c r="BA41" i="125"/>
  <c r="BB39" i="125" s="1"/>
  <c r="BA36" i="125"/>
  <c r="AC55" i="125"/>
  <c r="AD19" i="125"/>
  <c r="AD55" i="123"/>
  <c r="AE19" i="123"/>
  <c r="BA28" i="123"/>
  <c r="BB25" i="123" s="1"/>
  <c r="AZ29" i="123"/>
  <c r="BA29" i="122"/>
  <c r="BB28" i="122"/>
  <c r="BC25" i="122" s="1"/>
  <c r="AD55" i="122"/>
  <c r="AE19" i="122"/>
  <c r="AD22" i="122"/>
  <c r="AE21" i="120"/>
  <c r="BB35" i="120"/>
  <c r="BC32" i="120" s="1"/>
  <c r="AZ42" i="119"/>
  <c r="BD28" i="119"/>
  <c r="BE25" i="119" s="1"/>
  <c r="BA36" i="119"/>
  <c r="BB35" i="119"/>
  <c r="BC32" i="119" s="1"/>
  <c r="BE21" i="119"/>
  <c r="BF19" i="119" s="1"/>
  <c r="BD22" i="119"/>
  <c r="BA41" i="119"/>
  <c r="BB39" i="119" s="1"/>
  <c r="AZ42" i="116"/>
  <c r="BA36" i="117"/>
  <c r="AZ42" i="117"/>
  <c r="BB35" i="117"/>
  <c r="BC32" i="117" s="1"/>
  <c r="BA41" i="117"/>
  <c r="BB39" i="117" s="1"/>
  <c r="BA36" i="116"/>
  <c r="BD21" i="116"/>
  <c r="BE19" i="116" s="1"/>
  <c r="BD22" i="116"/>
  <c r="BB35" i="116"/>
  <c r="BC32" i="116" s="1"/>
  <c r="BD28" i="116"/>
  <c r="BE25" i="116" s="1"/>
  <c r="BD29" i="116"/>
  <c r="BA41" i="116"/>
  <c r="BB39" i="116" s="1"/>
  <c r="BG55" i="161" l="1"/>
  <c r="BH19" i="161"/>
  <c r="BB29" i="157"/>
  <c r="BB29" i="158"/>
  <c r="BB42" i="158"/>
  <c r="BD36" i="158"/>
  <c r="AY29" i="120"/>
  <c r="AX42" i="120"/>
  <c r="AR19" i="157"/>
  <c r="AR21" i="157" s="1"/>
  <c r="AQ55" i="157"/>
  <c r="AR22" i="158"/>
  <c r="AS19" i="158"/>
  <c r="AR55" i="158"/>
  <c r="BB42" i="156"/>
  <c r="BC36" i="155"/>
  <c r="BB29" i="155"/>
  <c r="BC29" i="156"/>
  <c r="BA42" i="157"/>
  <c r="BC36" i="157"/>
  <c r="BD36" i="156"/>
  <c r="BA42" i="155"/>
  <c r="BC41" i="158"/>
  <c r="BD39" i="158" s="1"/>
  <c r="BC28" i="157"/>
  <c r="BD25" i="157" s="1"/>
  <c r="BE35" i="158"/>
  <c r="BF32" i="158" s="1"/>
  <c r="BC28" i="158"/>
  <c r="BD25" i="158" s="1"/>
  <c r="AR55" i="155"/>
  <c r="AS19" i="155"/>
  <c r="AP21" i="156"/>
  <c r="AP22" i="156" s="1"/>
  <c r="BC41" i="156"/>
  <c r="BD39" i="156" s="1"/>
  <c r="BD35" i="155"/>
  <c r="BE32" i="155" s="1"/>
  <c r="BC28" i="155"/>
  <c r="BD25" i="155" s="1"/>
  <c r="BD28" i="156"/>
  <c r="BE25" i="156" s="1"/>
  <c r="BB41" i="157"/>
  <c r="BC39" i="157" s="1"/>
  <c r="BD35" i="157"/>
  <c r="BE32" i="157" s="1"/>
  <c r="BE35" i="156"/>
  <c r="BF32" i="156" s="1"/>
  <c r="BB41" i="155"/>
  <c r="BC39" i="155" s="1"/>
  <c r="AD21" i="117"/>
  <c r="AD22" i="117" s="1"/>
  <c r="AZ28" i="120"/>
  <c r="BA25" i="120" s="1"/>
  <c r="AY41" i="120"/>
  <c r="AZ39" i="120" s="1"/>
  <c r="BB29" i="125"/>
  <c r="BA29" i="126"/>
  <c r="BC28" i="125"/>
  <c r="BD25" i="125" s="1"/>
  <c r="AY29" i="117"/>
  <c r="AZ29" i="134"/>
  <c r="AY29" i="130"/>
  <c r="BC29" i="133"/>
  <c r="BA28" i="142"/>
  <c r="BB25" i="142" s="1"/>
  <c r="AZ29" i="139"/>
  <c r="AZ28" i="130"/>
  <c r="BA25" i="130" s="1"/>
  <c r="BD28" i="133"/>
  <c r="BE25" i="133" s="1"/>
  <c r="BA28" i="139"/>
  <c r="BB25" i="139" s="1"/>
  <c r="BD29" i="136"/>
  <c r="AZ29" i="142"/>
  <c r="AZ28" i="117"/>
  <c r="BA25" i="117" s="1"/>
  <c r="BA28" i="134"/>
  <c r="BB25" i="134" s="1"/>
  <c r="BA42" i="134"/>
  <c r="BB36" i="136"/>
  <c r="BA42" i="126"/>
  <c r="BA42" i="139"/>
  <c r="BB36" i="126"/>
  <c r="BB36" i="128"/>
  <c r="BB36" i="134"/>
  <c r="BB36" i="150"/>
  <c r="BA29" i="150"/>
  <c r="BC35" i="150"/>
  <c r="BD32" i="150" s="1"/>
  <c r="BB41" i="150"/>
  <c r="BC39" i="150" s="1"/>
  <c r="BB28" i="150"/>
  <c r="BC25" i="150" s="1"/>
  <c r="AD55" i="150"/>
  <c r="AE19" i="150"/>
  <c r="BA42" i="150"/>
  <c r="BB41" i="146"/>
  <c r="BC39" i="146" s="1"/>
  <c r="BB36" i="146"/>
  <c r="AD21" i="146"/>
  <c r="AD22" i="146" s="1"/>
  <c r="BE28" i="146"/>
  <c r="BF25" i="146" s="1"/>
  <c r="BA42" i="146"/>
  <c r="BC35" i="146"/>
  <c r="BD32" i="146" s="1"/>
  <c r="BD29" i="146"/>
  <c r="BE29" i="145"/>
  <c r="BB36" i="145"/>
  <c r="AD21" i="145"/>
  <c r="AD22" i="145" s="1"/>
  <c r="BC35" i="145"/>
  <c r="BD32" i="145" s="1"/>
  <c r="BB41" i="145"/>
  <c r="BC39" i="145" s="1"/>
  <c r="BA42" i="145"/>
  <c r="BF28" i="145"/>
  <c r="BG25" i="145" s="1"/>
  <c r="BA42" i="143"/>
  <c r="BB29" i="143"/>
  <c r="BC35" i="143"/>
  <c r="BD32" i="143" s="1"/>
  <c r="BB36" i="143"/>
  <c r="BC28" i="143"/>
  <c r="BD25" i="143" s="1"/>
  <c r="AD21" i="143"/>
  <c r="AD22" i="143" s="1"/>
  <c r="BB41" i="143"/>
  <c r="BC39" i="143" s="1"/>
  <c r="BC35" i="142"/>
  <c r="BD32" i="142" s="1"/>
  <c r="BB41" i="142"/>
  <c r="BC39" i="142" s="1"/>
  <c r="BB36" i="142"/>
  <c r="BA42" i="142"/>
  <c r="AD21" i="142"/>
  <c r="AD22" i="142" s="1"/>
  <c r="BB29" i="140"/>
  <c r="BC35" i="140"/>
  <c r="BD32" i="140" s="1"/>
  <c r="BB36" i="140"/>
  <c r="BC28" i="140"/>
  <c r="BD25" i="140" s="1"/>
  <c r="AD21" i="140"/>
  <c r="AD22" i="140" s="1"/>
  <c r="BB41" i="140"/>
  <c r="BC39" i="140" s="1"/>
  <c r="BA42" i="140"/>
  <c r="BC35" i="139"/>
  <c r="BD32" i="139" s="1"/>
  <c r="BB41" i="139"/>
  <c r="BC39" i="139" s="1"/>
  <c r="BB36" i="139"/>
  <c r="AD21" i="139"/>
  <c r="BB36" i="137"/>
  <c r="AD21" i="137"/>
  <c r="BA29" i="137"/>
  <c r="BB28" i="137"/>
  <c r="BC25" i="137" s="1"/>
  <c r="BB41" i="137"/>
  <c r="BC39" i="137" s="1"/>
  <c r="BC35" i="137"/>
  <c r="BD32" i="137" s="1"/>
  <c r="BA42" i="137"/>
  <c r="BA42" i="136"/>
  <c r="BC35" i="136"/>
  <c r="BD32" i="136" s="1"/>
  <c r="BE28" i="136"/>
  <c r="BF25" i="136" s="1"/>
  <c r="BB41" i="136"/>
  <c r="BC39" i="136" s="1"/>
  <c r="AD21" i="136"/>
  <c r="AD22" i="136" s="1"/>
  <c r="AD21" i="134"/>
  <c r="AD22" i="134" s="1"/>
  <c r="BC35" i="134"/>
  <c r="BD32" i="134" s="1"/>
  <c r="BB41" i="134"/>
  <c r="BC39" i="134" s="1"/>
  <c r="BA42" i="133"/>
  <c r="BC35" i="133"/>
  <c r="BD32" i="133" s="1"/>
  <c r="BB36" i="133"/>
  <c r="BB41" i="133"/>
  <c r="BC39" i="133" s="1"/>
  <c r="AD21" i="133"/>
  <c r="BB41" i="131"/>
  <c r="BC39" i="131" s="1"/>
  <c r="AD21" i="131"/>
  <c r="AD22" i="131" s="1"/>
  <c r="BC35" i="131"/>
  <c r="BD32" i="131" s="1"/>
  <c r="BE28" i="131"/>
  <c r="BF25" i="131" s="1"/>
  <c r="BB36" i="131"/>
  <c r="BA42" i="131"/>
  <c r="BD29" i="131"/>
  <c r="BB36" i="130"/>
  <c r="BB41" i="130"/>
  <c r="BC39" i="130" s="1"/>
  <c r="BC35" i="130"/>
  <c r="BD32" i="130" s="1"/>
  <c r="AD21" i="130"/>
  <c r="AD22" i="130" s="1"/>
  <c r="BA42" i="130"/>
  <c r="BB36" i="129"/>
  <c r="AD21" i="129"/>
  <c r="BC35" i="129"/>
  <c r="BD32" i="129" s="1"/>
  <c r="BC28" i="129"/>
  <c r="BD25" i="129" s="1"/>
  <c r="BB41" i="129"/>
  <c r="BC39" i="129" s="1"/>
  <c r="BB29" i="129"/>
  <c r="BA42" i="129"/>
  <c r="BA42" i="128"/>
  <c r="BB28" i="128"/>
  <c r="BC25" i="128" s="1"/>
  <c r="BA29" i="128"/>
  <c r="BC35" i="128"/>
  <c r="BD32" i="128" s="1"/>
  <c r="AD21" i="128"/>
  <c r="BB41" i="128"/>
  <c r="BC39" i="128" s="1"/>
  <c r="AD21" i="126"/>
  <c r="BB41" i="126"/>
  <c r="BC39" i="126" s="1"/>
  <c r="BB28" i="126"/>
  <c r="BC25" i="126" s="1"/>
  <c r="BC35" i="126"/>
  <c r="BD32" i="126" s="1"/>
  <c r="BB36" i="125"/>
  <c r="BC35" i="125"/>
  <c r="BD32" i="125" s="1"/>
  <c r="BB41" i="125"/>
  <c r="BC39" i="125" s="1"/>
  <c r="AD21" i="125"/>
  <c r="BA42" i="125"/>
  <c r="BA29" i="123"/>
  <c r="AE21" i="123"/>
  <c r="BB28" i="123"/>
  <c r="BC25" i="123" s="1"/>
  <c r="BA42" i="119"/>
  <c r="BB29" i="122"/>
  <c r="BC28" i="122"/>
  <c r="BD25" i="122" s="1"/>
  <c r="AE21" i="122"/>
  <c r="AE22" i="122" s="1"/>
  <c r="AE55" i="120"/>
  <c r="AF19" i="120"/>
  <c r="BB36" i="120"/>
  <c r="BC35" i="120"/>
  <c r="BD32" i="120" s="1"/>
  <c r="AE22" i="120"/>
  <c r="BC35" i="119"/>
  <c r="BD32" i="119" s="1"/>
  <c r="BF21" i="119"/>
  <c r="BG19" i="119" s="1"/>
  <c r="BF22" i="119"/>
  <c r="BE28" i="119"/>
  <c r="BF25" i="119" s="1"/>
  <c r="BE29" i="119"/>
  <c r="BE22" i="119"/>
  <c r="BD29" i="119"/>
  <c r="BB41" i="119"/>
  <c r="BC39" i="119" s="1"/>
  <c r="BB36" i="119"/>
  <c r="BA42" i="116"/>
  <c r="BA42" i="117"/>
  <c r="BB36" i="117"/>
  <c r="BC35" i="117"/>
  <c r="BD32" i="117" s="1"/>
  <c r="BB41" i="117"/>
  <c r="BC39" i="117" s="1"/>
  <c r="BB36" i="116"/>
  <c r="BC35" i="116"/>
  <c r="BD32" i="116" s="1"/>
  <c r="BB41" i="116"/>
  <c r="BC39" i="116" s="1"/>
  <c r="BE21" i="116"/>
  <c r="BF19" i="116" s="1"/>
  <c r="BE29" i="116"/>
  <c r="BE28" i="116"/>
  <c r="BF25" i="116" s="1"/>
  <c r="BH21" i="161" l="1"/>
  <c r="BH22" i="161" s="1"/>
  <c r="AZ29" i="120"/>
  <c r="AY42" i="120"/>
  <c r="BB42" i="155"/>
  <c r="BE36" i="156"/>
  <c r="BD36" i="157"/>
  <c r="BB42" i="157"/>
  <c r="BD29" i="156"/>
  <c r="BC29" i="155"/>
  <c r="BD36" i="155"/>
  <c r="BC42" i="156"/>
  <c r="AS21" i="155"/>
  <c r="AS22" i="155" s="1"/>
  <c r="BC29" i="158"/>
  <c r="BE36" i="158"/>
  <c r="BC29" i="157"/>
  <c r="BC42" i="158"/>
  <c r="BC41" i="155"/>
  <c r="BD39" i="155" s="1"/>
  <c r="BF35" i="156"/>
  <c r="BG32" i="156" s="1"/>
  <c r="BE35" i="157"/>
  <c r="BF32" i="157" s="1"/>
  <c r="BC41" i="157"/>
  <c r="BD39" i="157" s="1"/>
  <c r="BE28" i="156"/>
  <c r="BF25" i="156" s="1"/>
  <c r="BD28" i="155"/>
  <c r="BE25" i="155" s="1"/>
  <c r="BE35" i="155"/>
  <c r="BF32" i="155" s="1"/>
  <c r="BD41" i="156"/>
  <c r="BE39" i="156" s="1"/>
  <c r="AQ19" i="156"/>
  <c r="AP55" i="156"/>
  <c r="BD28" i="158"/>
  <c r="BE25" i="158" s="1"/>
  <c r="BF35" i="158"/>
  <c r="BG32" i="158" s="1"/>
  <c r="BD28" i="157"/>
  <c r="BE25" i="157" s="1"/>
  <c r="BD41" i="158"/>
  <c r="BE39" i="158" s="1"/>
  <c r="AS21" i="158"/>
  <c r="AS22" i="158" s="1"/>
  <c r="AR22" i="157"/>
  <c r="AS19" i="157"/>
  <c r="AR55" i="157"/>
  <c r="BA28" i="120"/>
  <c r="BB25" i="120" s="1"/>
  <c r="AZ41" i="120"/>
  <c r="BA39" i="120" s="1"/>
  <c r="AE19" i="117"/>
  <c r="AD55" i="117"/>
  <c r="BC29" i="129"/>
  <c r="BA29" i="142"/>
  <c r="BC29" i="125"/>
  <c r="BD28" i="125"/>
  <c r="BE25" i="125" s="1"/>
  <c r="BA29" i="134"/>
  <c r="AZ29" i="117"/>
  <c r="BA28" i="130"/>
  <c r="BB25" i="130" s="1"/>
  <c r="BB28" i="134"/>
  <c r="BC25" i="134" s="1"/>
  <c r="BA28" i="117"/>
  <c r="BB25" i="117" s="1"/>
  <c r="BA29" i="139"/>
  <c r="BD29" i="133"/>
  <c r="BB28" i="139"/>
  <c r="BC25" i="139" s="1"/>
  <c r="BE28" i="133"/>
  <c r="BF25" i="133" s="1"/>
  <c r="AZ29" i="130"/>
  <c r="BB28" i="142"/>
  <c r="BC25" i="142" s="1"/>
  <c r="BB42" i="136"/>
  <c r="BB42" i="125"/>
  <c r="BB42" i="146"/>
  <c r="BC36" i="134"/>
  <c r="BC36" i="131"/>
  <c r="BC36" i="126"/>
  <c r="BC36" i="145"/>
  <c r="BC36" i="125"/>
  <c r="BC28" i="150"/>
  <c r="BD25" i="150" s="1"/>
  <c r="BC41" i="150"/>
  <c r="BD39" i="150" s="1"/>
  <c r="BC36" i="150"/>
  <c r="BD35" i="150"/>
  <c r="BE32" i="150" s="1"/>
  <c r="BB29" i="150"/>
  <c r="AE21" i="150"/>
  <c r="AE22" i="150" s="1"/>
  <c r="BB42" i="150"/>
  <c r="BC36" i="146"/>
  <c r="BD35" i="146"/>
  <c r="BE32" i="146" s="1"/>
  <c r="BF28" i="146"/>
  <c r="BG25" i="146" s="1"/>
  <c r="AD55" i="146"/>
  <c r="AE19" i="146"/>
  <c r="BE29" i="146"/>
  <c r="BC41" i="146"/>
  <c r="BD39" i="146" s="1"/>
  <c r="BF29" i="145"/>
  <c r="BG28" i="145"/>
  <c r="BH25" i="145" s="1"/>
  <c r="BC41" i="145"/>
  <c r="BD39" i="145" s="1"/>
  <c r="BB42" i="145"/>
  <c r="AD55" i="145"/>
  <c r="AE19" i="145"/>
  <c r="BD35" i="145"/>
  <c r="BE32" i="145" s="1"/>
  <c r="BC36" i="143"/>
  <c r="BC29" i="143"/>
  <c r="BB42" i="142"/>
  <c r="BB42" i="143"/>
  <c r="BC41" i="143"/>
  <c r="BD39" i="143" s="1"/>
  <c r="BD28" i="143"/>
  <c r="BE25" i="143" s="1"/>
  <c r="BD35" i="143"/>
  <c r="BE32" i="143" s="1"/>
  <c r="AD55" i="143"/>
  <c r="AE19" i="143"/>
  <c r="AD55" i="142"/>
  <c r="AE19" i="142"/>
  <c r="BC41" i="142"/>
  <c r="BD39" i="142" s="1"/>
  <c r="BD35" i="142"/>
  <c r="BE32" i="142" s="1"/>
  <c r="BC36" i="142"/>
  <c r="BC36" i="140"/>
  <c r="BC29" i="140"/>
  <c r="BB42" i="140"/>
  <c r="BC41" i="140"/>
  <c r="BD39" i="140" s="1"/>
  <c r="BD28" i="140"/>
  <c r="BE25" i="140" s="1"/>
  <c r="AD55" i="140"/>
  <c r="AE19" i="140"/>
  <c r="BD35" i="140"/>
  <c r="BE32" i="140" s="1"/>
  <c r="BD35" i="139"/>
  <c r="BE32" i="139" s="1"/>
  <c r="AD55" i="139"/>
  <c r="AE19" i="139"/>
  <c r="BC36" i="139"/>
  <c r="AD22" i="139"/>
  <c r="BC41" i="139"/>
  <c r="BD39" i="139" s="1"/>
  <c r="BB42" i="139"/>
  <c r="BB29" i="137"/>
  <c r="BC41" i="137"/>
  <c r="BD39" i="137" s="1"/>
  <c r="AD55" i="137"/>
  <c r="AE19" i="137"/>
  <c r="BD35" i="137"/>
  <c r="BE32" i="137" s="1"/>
  <c r="BB42" i="137"/>
  <c r="BC36" i="137"/>
  <c r="BC28" i="137"/>
  <c r="BD25" i="137" s="1"/>
  <c r="AD22" i="137"/>
  <c r="BE29" i="136"/>
  <c r="AD55" i="136"/>
  <c r="AE19" i="136"/>
  <c r="BF28" i="136"/>
  <c r="BG25" i="136" s="1"/>
  <c r="BD35" i="136"/>
  <c r="BE32" i="136" s="1"/>
  <c r="BC41" i="136"/>
  <c r="BD39" i="136" s="1"/>
  <c r="BC36" i="136"/>
  <c r="BB42" i="134"/>
  <c r="BD35" i="134"/>
  <c r="BE32" i="134" s="1"/>
  <c r="BC41" i="134"/>
  <c r="BD39" i="134" s="1"/>
  <c r="AD55" i="134"/>
  <c r="AE19" i="134"/>
  <c r="BB42" i="133"/>
  <c r="AD55" i="133"/>
  <c r="AE19" i="133"/>
  <c r="BD35" i="133"/>
  <c r="BE32" i="133" s="1"/>
  <c r="AD22" i="133"/>
  <c r="BC41" i="133"/>
  <c r="BD39" i="133" s="1"/>
  <c r="BC36" i="133"/>
  <c r="BD35" i="131"/>
  <c r="BE32" i="131" s="1"/>
  <c r="BF28" i="131"/>
  <c r="BG25" i="131" s="1"/>
  <c r="BC41" i="131"/>
  <c r="BD39" i="131" s="1"/>
  <c r="BE29" i="131"/>
  <c r="AD55" i="131"/>
  <c r="AE19" i="131"/>
  <c r="BB42" i="131"/>
  <c r="AD55" i="130"/>
  <c r="AE19" i="130"/>
  <c r="BD35" i="130"/>
  <c r="BE32" i="130" s="1"/>
  <c r="BC41" i="130"/>
  <c r="BD39" i="130" s="1"/>
  <c r="BC36" i="130"/>
  <c r="BB42" i="130"/>
  <c r="BD35" i="129"/>
  <c r="BE32" i="129" s="1"/>
  <c r="BD28" i="129"/>
  <c r="BE25" i="129" s="1"/>
  <c r="BC36" i="129"/>
  <c r="BC41" i="129"/>
  <c r="BD39" i="129" s="1"/>
  <c r="AD55" i="129"/>
  <c r="AE19" i="129"/>
  <c r="BB42" i="129"/>
  <c r="AD22" i="129"/>
  <c r="BB29" i="128"/>
  <c r="BB42" i="128"/>
  <c r="AD55" i="128"/>
  <c r="AE19" i="128"/>
  <c r="BD35" i="128"/>
  <c r="BE32" i="128" s="1"/>
  <c r="BC41" i="128"/>
  <c r="BD39" i="128" s="1"/>
  <c r="AD22" i="128"/>
  <c r="BC36" i="128"/>
  <c r="BC28" i="128"/>
  <c r="BD25" i="128" s="1"/>
  <c r="BB29" i="126"/>
  <c r="BB42" i="126"/>
  <c r="BC28" i="126"/>
  <c r="BD25" i="126" s="1"/>
  <c r="AD55" i="126"/>
  <c r="AE19" i="126"/>
  <c r="AD22" i="126"/>
  <c r="BD35" i="126"/>
  <c r="BE32" i="126" s="1"/>
  <c r="BC41" i="126"/>
  <c r="BD39" i="126" s="1"/>
  <c r="AD55" i="125"/>
  <c r="AE19" i="125"/>
  <c r="AD22" i="125"/>
  <c r="BC41" i="125"/>
  <c r="BD39" i="125" s="1"/>
  <c r="BD35" i="125"/>
  <c r="BE32" i="125" s="1"/>
  <c r="BB29" i="123"/>
  <c r="AE55" i="123"/>
  <c r="AF19" i="123"/>
  <c r="BC28" i="123"/>
  <c r="BD25" i="123" s="1"/>
  <c r="AE22" i="123"/>
  <c r="BC29" i="122"/>
  <c r="BD28" i="122"/>
  <c r="BE25" i="122" s="1"/>
  <c r="AE55" i="122"/>
  <c r="AF19" i="122"/>
  <c r="BC36" i="120"/>
  <c r="BD35" i="120"/>
  <c r="BE32" i="120" s="1"/>
  <c r="AF21" i="120"/>
  <c r="AF22" i="120" s="1"/>
  <c r="BC41" i="119"/>
  <c r="BD39" i="119" s="1"/>
  <c r="BB42" i="119"/>
  <c r="BD35" i="119"/>
  <c r="BE32" i="119" s="1"/>
  <c r="BF28" i="119"/>
  <c r="BG25" i="119" s="1"/>
  <c r="BF29" i="119"/>
  <c r="BG21" i="119"/>
  <c r="BH19" i="119" s="1"/>
  <c r="BG22" i="119"/>
  <c r="BC36" i="119"/>
  <c r="BC36" i="116"/>
  <c r="BC36" i="117"/>
  <c r="BD35" i="117"/>
  <c r="BE32" i="117" s="1"/>
  <c r="BC41" i="117"/>
  <c r="BD39" i="117" s="1"/>
  <c r="BB42" i="117"/>
  <c r="BB42" i="116"/>
  <c r="BE22" i="116"/>
  <c r="BF28" i="116"/>
  <c r="BG25" i="116" s="1"/>
  <c r="BC41" i="116"/>
  <c r="BD39" i="116" s="1"/>
  <c r="BD35" i="116"/>
  <c r="BE32" i="116" s="1"/>
  <c r="BF21" i="116"/>
  <c r="BG19" i="116" s="1"/>
  <c r="BF22" i="116"/>
  <c r="BD29" i="158" l="1"/>
  <c r="BH55" i="161"/>
  <c r="BI19" i="161"/>
  <c r="BD29" i="157"/>
  <c r="BF36" i="158"/>
  <c r="AZ42" i="120"/>
  <c r="BA29" i="120"/>
  <c r="AT19" i="158"/>
  <c r="AS55" i="158"/>
  <c r="BD42" i="158"/>
  <c r="BE28" i="157"/>
  <c r="BF25" i="157" s="1"/>
  <c r="BG35" i="158"/>
  <c r="BH32" i="158" s="1"/>
  <c r="BE28" i="158"/>
  <c r="BF25" i="158" s="1"/>
  <c r="BD42" i="156"/>
  <c r="BE36" i="155"/>
  <c r="BD29" i="155"/>
  <c r="BE29" i="156"/>
  <c r="BC42" i="157"/>
  <c r="BE36" i="157"/>
  <c r="BF36" i="156"/>
  <c r="BC42" i="155"/>
  <c r="AS21" i="157"/>
  <c r="AS22" i="157" s="1"/>
  <c r="BE41" i="158"/>
  <c r="BF39" i="158" s="1"/>
  <c r="AQ21" i="156"/>
  <c r="AQ22" i="156" s="1"/>
  <c r="BE41" i="156"/>
  <c r="BF39" i="156" s="1"/>
  <c r="BF35" i="155"/>
  <c r="BG32" i="155" s="1"/>
  <c r="BE28" i="155"/>
  <c r="BF25" i="155" s="1"/>
  <c r="BF28" i="156"/>
  <c r="BG25" i="156" s="1"/>
  <c r="BD41" i="157"/>
  <c r="BE39" i="157" s="1"/>
  <c r="BF35" i="157"/>
  <c r="BG32" i="157" s="1"/>
  <c r="BG35" i="156"/>
  <c r="BH32" i="156" s="1"/>
  <c r="BD41" i="155"/>
  <c r="BE39" i="155" s="1"/>
  <c r="AS55" i="155"/>
  <c r="AT19" i="155"/>
  <c r="BA41" i="120"/>
  <c r="BB39" i="120" s="1"/>
  <c r="AE21" i="117"/>
  <c r="AE22" i="117" s="1"/>
  <c r="BB28" i="120"/>
  <c r="BC25" i="120" s="1"/>
  <c r="BD29" i="125"/>
  <c r="BE28" i="125"/>
  <c r="BF25" i="125" s="1"/>
  <c r="BA29" i="130"/>
  <c r="BF29" i="146"/>
  <c r="BE29" i="133"/>
  <c r="BB29" i="134"/>
  <c r="BD29" i="129"/>
  <c r="BC29" i="126"/>
  <c r="BB28" i="117"/>
  <c r="BC25" i="117" s="1"/>
  <c r="BC28" i="142"/>
  <c r="BD25" i="142" s="1"/>
  <c r="BF28" i="133"/>
  <c r="BG25" i="133" s="1"/>
  <c r="BB28" i="130"/>
  <c r="BC25" i="130" s="1"/>
  <c r="BG29" i="145"/>
  <c r="BB29" i="142"/>
  <c r="BB29" i="139"/>
  <c r="BC28" i="134"/>
  <c r="BD25" i="134" s="1"/>
  <c r="BC28" i="139"/>
  <c r="BD25" i="139" s="1"/>
  <c r="BA29" i="117"/>
  <c r="BD36" i="150"/>
  <c r="BC42" i="136"/>
  <c r="BC42" i="129"/>
  <c r="BC42" i="150"/>
  <c r="BD36" i="125"/>
  <c r="BD36" i="131"/>
  <c r="AE55" i="150"/>
  <c r="AF19" i="150"/>
  <c r="BD41" i="150"/>
  <c r="BE39" i="150" s="1"/>
  <c r="BE35" i="150"/>
  <c r="BF32" i="150" s="1"/>
  <c r="BD28" i="150"/>
  <c r="BE25" i="150" s="1"/>
  <c r="BC29" i="150"/>
  <c r="BD41" i="146"/>
  <c r="BE39" i="146" s="1"/>
  <c r="BG28" i="146"/>
  <c r="BH25" i="146" s="1"/>
  <c r="BC42" i="146"/>
  <c r="BE35" i="146"/>
  <c r="BF32" i="146" s="1"/>
  <c r="AE21" i="146"/>
  <c r="AE22" i="146" s="1"/>
  <c r="BD36" i="146"/>
  <c r="BD36" i="145"/>
  <c r="AE21" i="145"/>
  <c r="BD41" i="145"/>
  <c r="BE39" i="145" s="1"/>
  <c r="BC42" i="145"/>
  <c r="BE35" i="145"/>
  <c r="BF32" i="145" s="1"/>
  <c r="BH28" i="145"/>
  <c r="BI25" i="145" s="1"/>
  <c r="BE35" i="143"/>
  <c r="BF32" i="143" s="1"/>
  <c r="BE28" i="143"/>
  <c r="BF25" i="143" s="1"/>
  <c r="BD36" i="143"/>
  <c r="BD41" i="143"/>
  <c r="BE39" i="143" s="1"/>
  <c r="AE21" i="143"/>
  <c r="AE22" i="143" s="1"/>
  <c r="BC42" i="143"/>
  <c r="BD29" i="143"/>
  <c r="BE35" i="142"/>
  <c r="BF32" i="142" s="1"/>
  <c r="BD41" i="142"/>
  <c r="BE39" i="142" s="1"/>
  <c r="AE21" i="142"/>
  <c r="BD36" i="142"/>
  <c r="BC42" i="142"/>
  <c r="BC42" i="140"/>
  <c r="BD29" i="140"/>
  <c r="BE28" i="140"/>
  <c r="BF25" i="140" s="1"/>
  <c r="BE35" i="140"/>
  <c r="BF32" i="140" s="1"/>
  <c r="BD36" i="140"/>
  <c r="AE21" i="140"/>
  <c r="AE22" i="140" s="1"/>
  <c r="BD41" i="140"/>
  <c r="BE39" i="140" s="1"/>
  <c r="BC42" i="139"/>
  <c r="BD41" i="139"/>
  <c r="BE39" i="139" s="1"/>
  <c r="AE21" i="139"/>
  <c r="BE35" i="139"/>
  <c r="BF32" i="139" s="1"/>
  <c r="BD36" i="139"/>
  <c r="BD41" i="137"/>
  <c r="BE39" i="137" s="1"/>
  <c r="BD28" i="137"/>
  <c r="BE25" i="137" s="1"/>
  <c r="BE35" i="137"/>
  <c r="BF32" i="137" s="1"/>
  <c r="BC42" i="137"/>
  <c r="AE21" i="137"/>
  <c r="BC29" i="137"/>
  <c r="BD36" i="137"/>
  <c r="BG28" i="136"/>
  <c r="BH25" i="136" s="1"/>
  <c r="BD41" i="136"/>
  <c r="BE39" i="136" s="1"/>
  <c r="BE35" i="136"/>
  <c r="BF32" i="136" s="1"/>
  <c r="AE21" i="136"/>
  <c r="BD36" i="136"/>
  <c r="BF29" i="136"/>
  <c r="BC42" i="134"/>
  <c r="BD36" i="134"/>
  <c r="AE21" i="134"/>
  <c r="AE22" i="134" s="1"/>
  <c r="BD41" i="134"/>
  <c r="BE39" i="134" s="1"/>
  <c r="BE35" i="134"/>
  <c r="BF32" i="134" s="1"/>
  <c r="BD36" i="133"/>
  <c r="BD41" i="133"/>
  <c r="BE39" i="133" s="1"/>
  <c r="BE35" i="133"/>
  <c r="BF32" i="133" s="1"/>
  <c r="BC42" i="133"/>
  <c r="AE21" i="133"/>
  <c r="AE22" i="133" s="1"/>
  <c r="BF29" i="131"/>
  <c r="BC42" i="131"/>
  <c r="AE21" i="131"/>
  <c r="AE22" i="131" s="1"/>
  <c r="BG28" i="131"/>
  <c r="BH25" i="131" s="1"/>
  <c r="BD41" i="131"/>
  <c r="BE39" i="131" s="1"/>
  <c r="BE35" i="131"/>
  <c r="BF32" i="131" s="1"/>
  <c r="BD36" i="130"/>
  <c r="BC42" i="130"/>
  <c r="BE35" i="130"/>
  <c r="BF32" i="130" s="1"/>
  <c r="AE21" i="130"/>
  <c r="BD41" i="130"/>
  <c r="BE39" i="130" s="1"/>
  <c r="BE28" i="129"/>
  <c r="BF25" i="129" s="1"/>
  <c r="BD41" i="129"/>
  <c r="BE39" i="129" s="1"/>
  <c r="BE35" i="129"/>
  <c r="BF32" i="129" s="1"/>
  <c r="AE21" i="129"/>
  <c r="AE22" i="129" s="1"/>
  <c r="BD36" i="129"/>
  <c r="BC29" i="128"/>
  <c r="BC42" i="128"/>
  <c r="BD36" i="128"/>
  <c r="BD41" i="128"/>
  <c r="BE39" i="128" s="1"/>
  <c r="BE35" i="128"/>
  <c r="BF32" i="128" s="1"/>
  <c r="AE21" i="128"/>
  <c r="AE22" i="128" s="1"/>
  <c r="BD28" i="128"/>
  <c r="BE25" i="128" s="1"/>
  <c r="BD41" i="126"/>
  <c r="BE39" i="126" s="1"/>
  <c r="AE21" i="126"/>
  <c r="AE22" i="126" s="1"/>
  <c r="BE35" i="126"/>
  <c r="BF32" i="126" s="1"/>
  <c r="BD36" i="126"/>
  <c r="BC42" i="126"/>
  <c r="BD28" i="126"/>
  <c r="BE25" i="126" s="1"/>
  <c r="BC42" i="125"/>
  <c r="AE21" i="125"/>
  <c r="BE35" i="125"/>
  <c r="BF32" i="125" s="1"/>
  <c r="BD41" i="125"/>
  <c r="BE39" i="125" s="1"/>
  <c r="BC29" i="123"/>
  <c r="AF21" i="123"/>
  <c r="AF22" i="123" s="1"/>
  <c r="BD28" i="123"/>
  <c r="BE25" i="123" s="1"/>
  <c r="BC42" i="116"/>
  <c r="BD29" i="122"/>
  <c r="BE28" i="122"/>
  <c r="BF25" i="122" s="1"/>
  <c r="AF21" i="122"/>
  <c r="AF22" i="122" s="1"/>
  <c r="BD36" i="120"/>
  <c r="BE35" i="120"/>
  <c r="BF32" i="120" s="1"/>
  <c r="AF55" i="120"/>
  <c r="AG19" i="120"/>
  <c r="BG28" i="119"/>
  <c r="BH25" i="119" s="1"/>
  <c r="BE35" i="119"/>
  <c r="BF32" i="119" s="1"/>
  <c r="BD41" i="119"/>
  <c r="BE39" i="119" s="1"/>
  <c r="BH21" i="119"/>
  <c r="BI19" i="119" s="1"/>
  <c r="BD36" i="119"/>
  <c r="BC42" i="119"/>
  <c r="BC42" i="117"/>
  <c r="BE35" i="117"/>
  <c r="BF32" i="117" s="1"/>
  <c r="BD41" i="117"/>
  <c r="BE39" i="117" s="1"/>
  <c r="BD36" i="117"/>
  <c r="BD36" i="116"/>
  <c r="BF29" i="116"/>
  <c r="BE35" i="116"/>
  <c r="BF32" i="116" s="1"/>
  <c r="BG21" i="116"/>
  <c r="BH19" i="116" s="1"/>
  <c r="BD41" i="116"/>
  <c r="BE39" i="116" s="1"/>
  <c r="BG28" i="116"/>
  <c r="BH25" i="116" s="1"/>
  <c r="BI21" i="161" l="1"/>
  <c r="BI22" i="161" s="1"/>
  <c r="BB29" i="120"/>
  <c r="BA42" i="120"/>
  <c r="AT21" i="155"/>
  <c r="AT22" i="155" s="1"/>
  <c r="BD42" i="155"/>
  <c r="BG36" i="156"/>
  <c r="BF36" i="157"/>
  <c r="BD42" i="157"/>
  <c r="BF29" i="156"/>
  <c r="BE29" i="155"/>
  <c r="BF36" i="155"/>
  <c r="BE42" i="156"/>
  <c r="AQ55" i="156"/>
  <c r="AR19" i="156"/>
  <c r="BE42" i="158"/>
  <c r="BE29" i="158"/>
  <c r="BG36" i="158"/>
  <c r="BE29" i="157"/>
  <c r="AT21" i="158"/>
  <c r="AT22" i="158" s="1"/>
  <c r="BE41" i="155"/>
  <c r="BF39" i="155" s="1"/>
  <c r="BH35" i="156"/>
  <c r="BI32" i="156" s="1"/>
  <c r="BG35" i="157"/>
  <c r="BH32" i="157" s="1"/>
  <c r="BE41" i="157"/>
  <c r="BF39" i="157" s="1"/>
  <c r="BG28" i="156"/>
  <c r="BH25" i="156" s="1"/>
  <c r="BF28" i="155"/>
  <c r="BG25" i="155" s="1"/>
  <c r="BG35" i="155"/>
  <c r="BH32" i="155" s="1"/>
  <c r="BF41" i="156"/>
  <c r="BG39" i="156" s="1"/>
  <c r="BF41" i="158"/>
  <c r="BG39" i="158" s="1"/>
  <c r="AS55" i="157"/>
  <c r="AT19" i="157"/>
  <c r="AT21" i="157" s="1"/>
  <c r="BF28" i="158"/>
  <c r="BG25" i="158" s="1"/>
  <c r="BH35" i="158"/>
  <c r="BI32" i="158" s="1"/>
  <c r="BF28" i="157"/>
  <c r="BG25" i="157" s="1"/>
  <c r="AF19" i="117"/>
  <c r="AE55" i="117"/>
  <c r="BC28" i="120"/>
  <c r="BD25" i="120" s="1"/>
  <c r="BB41" i="120"/>
  <c r="BC39" i="120" s="1"/>
  <c r="BC29" i="134"/>
  <c r="BB29" i="130"/>
  <c r="BE29" i="125"/>
  <c r="BF28" i="125"/>
  <c r="BG25" i="125" s="1"/>
  <c r="BC29" i="142"/>
  <c r="BC29" i="139"/>
  <c r="BF29" i="133"/>
  <c r="BB29" i="117"/>
  <c r="BD28" i="139"/>
  <c r="BE25" i="139" s="1"/>
  <c r="BG28" i="133"/>
  <c r="BH25" i="133" s="1"/>
  <c r="BC28" i="117"/>
  <c r="BD25" i="117" s="1"/>
  <c r="BE29" i="143"/>
  <c r="BD28" i="134"/>
  <c r="BE25" i="134" s="1"/>
  <c r="BC28" i="130"/>
  <c r="BD25" i="130" s="1"/>
  <c r="BD28" i="142"/>
  <c r="BE25" i="142" s="1"/>
  <c r="BD42" i="129"/>
  <c r="BD42" i="134"/>
  <c r="BD42" i="137"/>
  <c r="BE36" i="146"/>
  <c r="BD42" i="146"/>
  <c r="BD42" i="150"/>
  <c r="BD42" i="136"/>
  <c r="BE36" i="129"/>
  <c r="BE36" i="130"/>
  <c r="BE36" i="140"/>
  <c r="BE36" i="137"/>
  <c r="BF35" i="150"/>
  <c r="BG32" i="150" s="1"/>
  <c r="BE41" i="150"/>
  <c r="BF39" i="150" s="1"/>
  <c r="BE28" i="150"/>
  <c r="BF25" i="150" s="1"/>
  <c r="BE36" i="150"/>
  <c r="AF21" i="150"/>
  <c r="AF22" i="150" s="1"/>
  <c r="BD29" i="150"/>
  <c r="BG29" i="146"/>
  <c r="BH28" i="146"/>
  <c r="BI25" i="146" s="1"/>
  <c r="BF35" i="146"/>
  <c r="BG32" i="146" s="1"/>
  <c r="AE55" i="146"/>
  <c r="AF19" i="146"/>
  <c r="BE41" i="146"/>
  <c r="BF39" i="146" s="1"/>
  <c r="BH29" i="145"/>
  <c r="BE36" i="145"/>
  <c r="BE41" i="145"/>
  <c r="BF39" i="145" s="1"/>
  <c r="BD42" i="145"/>
  <c r="BI28" i="145"/>
  <c r="BJ25" i="145" s="1"/>
  <c r="AE55" i="145"/>
  <c r="AF19" i="145"/>
  <c r="BF35" i="145"/>
  <c r="BG32" i="145" s="1"/>
  <c r="AE22" i="145"/>
  <c r="BD42" i="143"/>
  <c r="BE36" i="143"/>
  <c r="BE36" i="142"/>
  <c r="BF35" i="143"/>
  <c r="BG32" i="143" s="1"/>
  <c r="AE55" i="143"/>
  <c r="AF19" i="143"/>
  <c r="BE41" i="143"/>
  <c r="BF39" i="143" s="1"/>
  <c r="BF28" i="143"/>
  <c r="BG25" i="143" s="1"/>
  <c r="AE55" i="142"/>
  <c r="AF19" i="142"/>
  <c r="BF35" i="142"/>
  <c r="BG32" i="142" s="1"/>
  <c r="AE22" i="142"/>
  <c r="BE41" i="142"/>
  <c r="BF39" i="142" s="1"/>
  <c r="BD42" i="142"/>
  <c r="BD42" i="140"/>
  <c r="BE29" i="140"/>
  <c r="BF35" i="140"/>
  <c r="BG32" i="140" s="1"/>
  <c r="BE41" i="140"/>
  <c r="BF39" i="140" s="1"/>
  <c r="AE55" i="140"/>
  <c r="AF19" i="140"/>
  <c r="BF28" i="140"/>
  <c r="BG25" i="140" s="1"/>
  <c r="BE36" i="139"/>
  <c r="BD42" i="139"/>
  <c r="BE41" i="139"/>
  <c r="BF39" i="139" s="1"/>
  <c r="BF35" i="139"/>
  <c r="BG32" i="139" s="1"/>
  <c r="AE55" i="139"/>
  <c r="AF19" i="139"/>
  <c r="AE22" i="139"/>
  <c r="BD29" i="137"/>
  <c r="BE28" i="137"/>
  <c r="BF25" i="137" s="1"/>
  <c r="AE55" i="137"/>
  <c r="AF19" i="137"/>
  <c r="AE22" i="137"/>
  <c r="BF35" i="137"/>
  <c r="BG32" i="137" s="1"/>
  <c r="BE41" i="137"/>
  <c r="BF39" i="137" s="1"/>
  <c r="AE55" i="136"/>
  <c r="AF19" i="136"/>
  <c r="AE22" i="136"/>
  <c r="BE41" i="136"/>
  <c r="BF39" i="136" s="1"/>
  <c r="BF35" i="136"/>
  <c r="BG32" i="136" s="1"/>
  <c r="BH28" i="136"/>
  <c r="BI25" i="136" s="1"/>
  <c r="BE36" i="136"/>
  <c r="BG29" i="136"/>
  <c r="BE36" i="134"/>
  <c r="BE41" i="134"/>
  <c r="BF39" i="134" s="1"/>
  <c r="BF35" i="134"/>
  <c r="BG32" i="134" s="1"/>
  <c r="AE55" i="134"/>
  <c r="AF19" i="134"/>
  <c r="BD42" i="133"/>
  <c r="BE36" i="133"/>
  <c r="BE41" i="133"/>
  <c r="BF39" i="133" s="1"/>
  <c r="AE55" i="133"/>
  <c r="AF19" i="133"/>
  <c r="BF35" i="133"/>
  <c r="BG32" i="133" s="1"/>
  <c r="BG29" i="131"/>
  <c r="BE41" i="131"/>
  <c r="BF39" i="131" s="1"/>
  <c r="BE36" i="131"/>
  <c r="BH28" i="131"/>
  <c r="BI25" i="131" s="1"/>
  <c r="BF35" i="131"/>
  <c r="BG32" i="131" s="1"/>
  <c r="BD42" i="131"/>
  <c r="AE55" i="131"/>
  <c r="AF19" i="131"/>
  <c r="BD42" i="130"/>
  <c r="AE55" i="130"/>
  <c r="AF19" i="130"/>
  <c r="BE41" i="130"/>
  <c r="BF39" i="130" s="1"/>
  <c r="BF35" i="130"/>
  <c r="BG32" i="130" s="1"/>
  <c r="AE22" i="130"/>
  <c r="BF28" i="129"/>
  <c r="BG25" i="129" s="1"/>
  <c r="AE55" i="129"/>
  <c r="AF19" i="129"/>
  <c r="BE41" i="129"/>
  <c r="BF39" i="129" s="1"/>
  <c r="BF35" i="129"/>
  <c r="BG32" i="129" s="1"/>
  <c r="BE29" i="129"/>
  <c r="BE36" i="128"/>
  <c r="BD42" i="128"/>
  <c r="AE55" i="128"/>
  <c r="AF19" i="128"/>
  <c r="BF35" i="128"/>
  <c r="BG32" i="128" s="1"/>
  <c r="BE28" i="128"/>
  <c r="BF25" i="128" s="1"/>
  <c r="BD29" i="128"/>
  <c r="BE41" i="128"/>
  <c r="BF39" i="128" s="1"/>
  <c r="BE28" i="126"/>
  <c r="BF25" i="126" s="1"/>
  <c r="AE55" i="126"/>
  <c r="AF19" i="126"/>
  <c r="BF35" i="126"/>
  <c r="BG32" i="126" s="1"/>
  <c r="BE41" i="126"/>
  <c r="BF39" i="126" s="1"/>
  <c r="BD29" i="126"/>
  <c r="BE36" i="126"/>
  <c r="BD42" i="126"/>
  <c r="BD42" i="125"/>
  <c r="BF35" i="125"/>
  <c r="BG32" i="125" s="1"/>
  <c r="BE36" i="125"/>
  <c r="AE55" i="125"/>
  <c r="AF19" i="125"/>
  <c r="BE41" i="125"/>
  <c r="BF39" i="125" s="1"/>
  <c r="AE22" i="125"/>
  <c r="BE28" i="123"/>
  <c r="BF25" i="123" s="1"/>
  <c r="BD29" i="123"/>
  <c r="AF55" i="123"/>
  <c r="AG19" i="123"/>
  <c r="AF55" i="122"/>
  <c r="AG19" i="122"/>
  <c r="BF28" i="122"/>
  <c r="BG25" i="122" s="1"/>
  <c r="BE29" i="122"/>
  <c r="BE36" i="120"/>
  <c r="AG21" i="120"/>
  <c r="AG22" i="120" s="1"/>
  <c r="BF35" i="120"/>
  <c r="BG32" i="120" s="1"/>
  <c r="BE41" i="119"/>
  <c r="BF39" i="119" s="1"/>
  <c r="BI22" i="119"/>
  <c r="BI21" i="119"/>
  <c r="BJ19" i="119" s="1"/>
  <c r="BF35" i="119"/>
  <c r="BG32" i="119" s="1"/>
  <c r="BD42" i="119"/>
  <c r="BH28" i="119"/>
  <c r="BI25" i="119" s="1"/>
  <c r="BH22" i="119"/>
  <c r="BE36" i="119"/>
  <c r="BG29" i="119"/>
  <c r="BD42" i="116"/>
  <c r="BE41" i="117"/>
  <c r="BF39" i="117" s="1"/>
  <c r="BF35" i="117"/>
  <c r="BG32" i="117" s="1"/>
  <c r="BD42" i="117"/>
  <c r="BE36" i="117"/>
  <c r="BE36" i="116"/>
  <c r="BG29" i="116"/>
  <c r="BG22" i="116"/>
  <c r="BH21" i="116"/>
  <c r="BI19" i="116" s="1"/>
  <c r="BH22" i="116"/>
  <c r="BH28" i="116"/>
  <c r="BI25" i="116" s="1"/>
  <c r="BH29" i="116"/>
  <c r="BF35" i="116"/>
  <c r="BG32" i="116" s="1"/>
  <c r="BE41" i="116"/>
  <c r="BF39" i="116" s="1"/>
  <c r="BI55" i="161" l="1"/>
  <c r="BJ19" i="161"/>
  <c r="BF29" i="157"/>
  <c r="BF29" i="158"/>
  <c r="BF42" i="158"/>
  <c r="BH36" i="158"/>
  <c r="BB42" i="120"/>
  <c r="BC29" i="120"/>
  <c r="BG28" i="157"/>
  <c r="BH25" i="157" s="1"/>
  <c r="BI35" i="158"/>
  <c r="BJ32" i="158" s="1"/>
  <c r="BG28" i="158"/>
  <c r="BH25" i="158" s="1"/>
  <c r="BG41" i="158"/>
  <c r="BH39" i="158" s="1"/>
  <c r="BF42" i="156"/>
  <c r="BG36" i="155"/>
  <c r="BF29" i="155"/>
  <c r="BG29" i="156"/>
  <c r="BE42" i="157"/>
  <c r="BG36" i="157"/>
  <c r="BH36" i="156"/>
  <c r="BE42" i="155"/>
  <c r="AU19" i="155"/>
  <c r="AT55" i="155"/>
  <c r="AT22" i="157"/>
  <c r="AU19" i="157"/>
  <c r="AT55" i="157"/>
  <c r="BG41" i="156"/>
  <c r="BH39" i="156" s="1"/>
  <c r="BH35" i="155"/>
  <c r="BI32" i="155" s="1"/>
  <c r="BG28" i="155"/>
  <c r="BH25" i="155" s="1"/>
  <c r="BH28" i="156"/>
  <c r="BI25" i="156" s="1"/>
  <c r="BF41" i="157"/>
  <c r="BG39" i="157" s="1"/>
  <c r="BH35" i="157"/>
  <c r="BI32" i="157" s="1"/>
  <c r="BI35" i="156"/>
  <c r="BJ32" i="156" s="1"/>
  <c r="BF41" i="155"/>
  <c r="BG39" i="155" s="1"/>
  <c r="AU19" i="158"/>
  <c r="AT55" i="158"/>
  <c r="AR21" i="156"/>
  <c r="AR22" i="156" s="1"/>
  <c r="BD28" i="120"/>
  <c r="BE25" i="120" s="1"/>
  <c r="BC41" i="120"/>
  <c r="BD39" i="120" s="1"/>
  <c r="AF21" i="117"/>
  <c r="AF22" i="117" s="1"/>
  <c r="BF29" i="125"/>
  <c r="BC29" i="117"/>
  <c r="BD29" i="139"/>
  <c r="BG28" i="125"/>
  <c r="BH25" i="125" s="1"/>
  <c r="BH29" i="136"/>
  <c r="BE29" i="126"/>
  <c r="BE29" i="150"/>
  <c r="BE28" i="142"/>
  <c r="BF25" i="142" s="1"/>
  <c r="BD28" i="130"/>
  <c r="BE25" i="130" s="1"/>
  <c r="BE28" i="134"/>
  <c r="BF25" i="134" s="1"/>
  <c r="BD28" i="117"/>
  <c r="BE25" i="117" s="1"/>
  <c r="BE28" i="139"/>
  <c r="BF25" i="139" s="1"/>
  <c r="BF29" i="143"/>
  <c r="BG29" i="133"/>
  <c r="BF29" i="140"/>
  <c r="BD29" i="142"/>
  <c r="BC29" i="130"/>
  <c r="BD29" i="134"/>
  <c r="BH28" i="133"/>
  <c r="BI25" i="133" s="1"/>
  <c r="BE42" i="131"/>
  <c r="BF36" i="136"/>
  <c r="BF36" i="150"/>
  <c r="BF36" i="128"/>
  <c r="BF36" i="134"/>
  <c r="BF36" i="119"/>
  <c r="BF28" i="150"/>
  <c r="BG25" i="150" s="1"/>
  <c r="BG35" i="150"/>
  <c r="BH32" i="150" s="1"/>
  <c r="BF41" i="150"/>
  <c r="BG39" i="150" s="1"/>
  <c r="AF55" i="150"/>
  <c r="AG19" i="150"/>
  <c r="BE42" i="150"/>
  <c r="BE42" i="146"/>
  <c r="BF36" i="146"/>
  <c r="BI28" i="146"/>
  <c r="BJ25" i="146" s="1"/>
  <c r="BF41" i="146"/>
  <c r="BG39" i="146" s="1"/>
  <c r="BG35" i="146"/>
  <c r="BH32" i="146" s="1"/>
  <c r="BH29" i="146"/>
  <c r="AF21" i="146"/>
  <c r="AF22" i="146" s="1"/>
  <c r="BI29" i="145"/>
  <c r="BF36" i="145"/>
  <c r="BG35" i="145"/>
  <c r="BH32" i="145" s="1"/>
  <c r="AF21" i="145"/>
  <c r="AF22" i="145" s="1"/>
  <c r="BJ28" i="145"/>
  <c r="BK25" i="145" s="1"/>
  <c r="BF41" i="145"/>
  <c r="BG39" i="145" s="1"/>
  <c r="BE42" i="145"/>
  <c r="BE42" i="143"/>
  <c r="BG35" i="143"/>
  <c r="BH32" i="143" s="1"/>
  <c r="BF41" i="143"/>
  <c r="BG39" i="143" s="1"/>
  <c r="BF36" i="143"/>
  <c r="BG28" i="143"/>
  <c r="BH25" i="143" s="1"/>
  <c r="AF21" i="143"/>
  <c r="AF22" i="143" s="1"/>
  <c r="BE42" i="142"/>
  <c r="BG35" i="142"/>
  <c r="BH32" i="142" s="1"/>
  <c r="BF36" i="142"/>
  <c r="AF21" i="142"/>
  <c r="BF41" i="142"/>
  <c r="BG39" i="142" s="1"/>
  <c r="BF36" i="140"/>
  <c r="BG28" i="140"/>
  <c r="BH25" i="140" s="1"/>
  <c r="BF41" i="140"/>
  <c r="BG39" i="140" s="1"/>
  <c r="BE42" i="140"/>
  <c r="AF21" i="140"/>
  <c r="AF22" i="140" s="1"/>
  <c r="BG35" i="140"/>
  <c r="BH32" i="140" s="1"/>
  <c r="BE42" i="139"/>
  <c r="AF21" i="139"/>
  <c r="AF22" i="139" s="1"/>
  <c r="BG35" i="139"/>
  <c r="BH32" i="139" s="1"/>
  <c r="BF36" i="139"/>
  <c r="BF41" i="139"/>
  <c r="BG39" i="139" s="1"/>
  <c r="BE29" i="137"/>
  <c r="BF41" i="137"/>
  <c r="BG39" i="137" s="1"/>
  <c r="BE42" i="137"/>
  <c r="BF28" i="137"/>
  <c r="BG25" i="137" s="1"/>
  <c r="BG35" i="137"/>
  <c r="BH32" i="137" s="1"/>
  <c r="AF21" i="137"/>
  <c r="AF22" i="137" s="1"/>
  <c r="BF36" i="137"/>
  <c r="BF41" i="136"/>
  <c r="BG39" i="136" s="1"/>
  <c r="BI28" i="136"/>
  <c r="BJ25" i="136" s="1"/>
  <c r="AF21" i="136"/>
  <c r="AF22" i="136" s="1"/>
  <c r="BG35" i="136"/>
  <c r="BH32" i="136" s="1"/>
  <c r="BE42" i="136"/>
  <c r="BE42" i="134"/>
  <c r="AF21" i="134"/>
  <c r="BF41" i="134"/>
  <c r="BG39" i="134" s="1"/>
  <c r="BG35" i="134"/>
  <c r="BH32" i="134" s="1"/>
  <c r="BE42" i="133"/>
  <c r="BG35" i="133"/>
  <c r="BH32" i="133" s="1"/>
  <c r="BF36" i="133"/>
  <c r="AF21" i="133"/>
  <c r="AF22" i="133" s="1"/>
  <c r="BF41" i="133"/>
  <c r="BG39" i="133" s="1"/>
  <c r="BI28" i="131"/>
  <c r="BJ25" i="131" s="1"/>
  <c r="AF21" i="131"/>
  <c r="AF22" i="131" s="1"/>
  <c r="BG35" i="131"/>
  <c r="BH32" i="131" s="1"/>
  <c r="BH29" i="131"/>
  <c r="BF36" i="131"/>
  <c r="BF41" i="131"/>
  <c r="BG39" i="131" s="1"/>
  <c r="BF41" i="130"/>
  <c r="BG39" i="130" s="1"/>
  <c r="AF21" i="130"/>
  <c r="AF22" i="130" s="1"/>
  <c r="BG35" i="130"/>
  <c r="BH32" i="130" s="1"/>
  <c r="BF36" i="130"/>
  <c r="BE42" i="130"/>
  <c r="BF36" i="129"/>
  <c r="BF41" i="129"/>
  <c r="BG39" i="129" s="1"/>
  <c r="BG28" i="129"/>
  <c r="BH25" i="129" s="1"/>
  <c r="BE42" i="129"/>
  <c r="BF29" i="129"/>
  <c r="BG35" i="129"/>
  <c r="BH32" i="129" s="1"/>
  <c r="AF21" i="129"/>
  <c r="BE42" i="128"/>
  <c r="BE29" i="128"/>
  <c r="BG35" i="128"/>
  <c r="BH32" i="128" s="1"/>
  <c r="BF28" i="128"/>
  <c r="BG25" i="128" s="1"/>
  <c r="AF21" i="128"/>
  <c r="AF22" i="128" s="1"/>
  <c r="BF41" i="128"/>
  <c r="BG39" i="128" s="1"/>
  <c r="BF36" i="126"/>
  <c r="BE42" i="126"/>
  <c r="AF21" i="126"/>
  <c r="AF22" i="126" s="1"/>
  <c r="BF41" i="126"/>
  <c r="BG39" i="126" s="1"/>
  <c r="BG35" i="126"/>
  <c r="BH32" i="126" s="1"/>
  <c r="BF28" i="126"/>
  <c r="BG25" i="126" s="1"/>
  <c r="BF41" i="125"/>
  <c r="BG39" i="125" s="1"/>
  <c r="BG35" i="125"/>
  <c r="BH32" i="125" s="1"/>
  <c r="BE42" i="125"/>
  <c r="BF36" i="125"/>
  <c r="AF21" i="125"/>
  <c r="AF22" i="125" s="1"/>
  <c r="AG21" i="123"/>
  <c r="AG22" i="123" s="1"/>
  <c r="BF28" i="123"/>
  <c r="BG25" i="123" s="1"/>
  <c r="BE29" i="123"/>
  <c r="BF29" i="122"/>
  <c r="BG28" i="122"/>
  <c r="BH25" i="122" s="1"/>
  <c r="AG21" i="122"/>
  <c r="AG22" i="122" s="1"/>
  <c r="BF36" i="120"/>
  <c r="AG55" i="120"/>
  <c r="AH19" i="120"/>
  <c r="BG35" i="120"/>
  <c r="BH32" i="120" s="1"/>
  <c r="BH29" i="119"/>
  <c r="BG35" i="119"/>
  <c r="BH32" i="119" s="1"/>
  <c r="BE42" i="119"/>
  <c r="BI28" i="119"/>
  <c r="BJ25" i="119" s="1"/>
  <c r="BI29" i="119"/>
  <c r="BF41" i="119"/>
  <c r="BG39" i="119" s="1"/>
  <c r="BJ21" i="119"/>
  <c r="BK19" i="119" s="1"/>
  <c r="BE42" i="117"/>
  <c r="BF36" i="117"/>
  <c r="BF41" i="117"/>
  <c r="BG39" i="117" s="1"/>
  <c r="BG35" i="117"/>
  <c r="BH32" i="117" s="1"/>
  <c r="BE42" i="116"/>
  <c r="BF36" i="116"/>
  <c r="BF41" i="116"/>
  <c r="BG39" i="116" s="1"/>
  <c r="BI21" i="116"/>
  <c r="BJ19" i="116" s="1"/>
  <c r="BI28" i="116"/>
  <c r="BJ25" i="116" s="1"/>
  <c r="BG35" i="116"/>
  <c r="BH32" i="116" s="1"/>
  <c r="BG29" i="158" l="1"/>
  <c r="BJ21" i="161"/>
  <c r="BG29" i="157"/>
  <c r="BD29" i="120"/>
  <c r="BC42" i="120"/>
  <c r="BI36" i="158"/>
  <c r="BF42" i="155"/>
  <c r="BI36" i="156"/>
  <c r="BH36" i="157"/>
  <c r="BF42" i="157"/>
  <c r="BH29" i="156"/>
  <c r="BG29" i="155"/>
  <c r="BH36" i="155"/>
  <c r="BG42" i="156"/>
  <c r="AU21" i="155"/>
  <c r="AU22" i="155" s="1"/>
  <c r="BG42" i="158"/>
  <c r="BH28" i="158"/>
  <c r="BI25" i="158" s="1"/>
  <c r="BJ35" i="158"/>
  <c r="BK32" i="158" s="1"/>
  <c r="BH28" i="157"/>
  <c r="BI25" i="157" s="1"/>
  <c r="AS19" i="156"/>
  <c r="AR55" i="156"/>
  <c r="AU21" i="158"/>
  <c r="AU22" i="158" s="1"/>
  <c r="BG41" i="155"/>
  <c r="BH39" i="155" s="1"/>
  <c r="BJ35" i="156"/>
  <c r="BK32" i="156" s="1"/>
  <c r="BI35" i="157"/>
  <c r="BJ32" i="157" s="1"/>
  <c r="BG41" i="157"/>
  <c r="BH39" i="157" s="1"/>
  <c r="BI28" i="156"/>
  <c r="BJ25" i="156" s="1"/>
  <c r="BH28" i="155"/>
  <c r="BI25" i="155" s="1"/>
  <c r="BI35" i="155"/>
  <c r="BJ32" i="155" s="1"/>
  <c r="BH41" i="156"/>
  <c r="BI39" i="156" s="1"/>
  <c r="AU21" i="157"/>
  <c r="AU22" i="157" s="1"/>
  <c r="BH41" i="158"/>
  <c r="BI39" i="158" s="1"/>
  <c r="BD41" i="120"/>
  <c r="BE39" i="120" s="1"/>
  <c r="AG19" i="117"/>
  <c r="AF55" i="117"/>
  <c r="BE28" i="120"/>
  <c r="BF25" i="120" s="1"/>
  <c r="BD29" i="130"/>
  <c r="BG29" i="125"/>
  <c r="BH28" i="125"/>
  <c r="BI25" i="125" s="1"/>
  <c r="BD29" i="117"/>
  <c r="BG29" i="129"/>
  <c r="BI29" i="146"/>
  <c r="BI28" i="133"/>
  <c r="BJ25" i="133" s="1"/>
  <c r="BF28" i="139"/>
  <c r="BG25" i="139" s="1"/>
  <c r="BE28" i="117"/>
  <c r="BF25" i="117" s="1"/>
  <c r="BE28" i="130"/>
  <c r="BF25" i="130" s="1"/>
  <c r="BF29" i="128"/>
  <c r="BG29" i="140"/>
  <c r="BE29" i="134"/>
  <c r="BE29" i="142"/>
  <c r="BI29" i="136"/>
  <c r="BH29" i="133"/>
  <c r="BE29" i="139"/>
  <c r="BF28" i="134"/>
  <c r="BG25" i="134" s="1"/>
  <c r="BF28" i="142"/>
  <c r="BG25" i="142" s="1"/>
  <c r="BG36" i="134"/>
  <c r="BF42" i="129"/>
  <c r="BG36" i="129"/>
  <c r="BF42" i="143"/>
  <c r="BF42" i="125"/>
  <c r="BF42" i="136"/>
  <c r="BF42" i="142"/>
  <c r="BF42" i="150"/>
  <c r="BG36" i="142"/>
  <c r="BG36" i="140"/>
  <c r="BG28" i="150"/>
  <c r="BH25" i="150" s="1"/>
  <c r="BH35" i="150"/>
  <c r="BI32" i="150" s="1"/>
  <c r="AG21" i="150"/>
  <c r="AG22" i="150" s="1"/>
  <c r="BG41" i="150"/>
  <c r="BH39" i="150" s="1"/>
  <c r="BF29" i="150"/>
  <c r="BG36" i="150"/>
  <c r="BF42" i="146"/>
  <c r="BH35" i="146"/>
  <c r="BI32" i="146" s="1"/>
  <c r="BJ28" i="146"/>
  <c r="BK25" i="146" s="1"/>
  <c r="BG36" i="146"/>
  <c r="AF55" i="146"/>
  <c r="AG19" i="146"/>
  <c r="BG41" i="146"/>
  <c r="BH39" i="146" s="1"/>
  <c r="BF42" i="145"/>
  <c r="BG36" i="145"/>
  <c r="BK28" i="145"/>
  <c r="BL25" i="145" s="1"/>
  <c r="BH35" i="145"/>
  <c r="BI32" i="145" s="1"/>
  <c r="BG41" i="145"/>
  <c r="BH39" i="145" s="1"/>
  <c r="AF55" i="145"/>
  <c r="AG19" i="145"/>
  <c r="BJ29" i="145"/>
  <c r="BG36" i="143"/>
  <c r="BG29" i="143"/>
  <c r="AF55" i="143"/>
  <c r="AG19" i="143"/>
  <c r="BH28" i="143"/>
  <c r="BI25" i="143" s="1"/>
  <c r="BG41" i="143"/>
  <c r="BH39" i="143" s="1"/>
  <c r="BH35" i="143"/>
  <c r="BI32" i="143" s="1"/>
  <c r="BG41" i="142"/>
  <c r="BH39" i="142" s="1"/>
  <c r="AF55" i="142"/>
  <c r="AG19" i="142"/>
  <c r="AF22" i="142"/>
  <c r="BH35" i="142"/>
  <c r="BI32" i="142" s="1"/>
  <c r="BG41" i="140"/>
  <c r="BH39" i="140" s="1"/>
  <c r="BF42" i="140"/>
  <c r="BH35" i="140"/>
  <c r="BI32" i="140" s="1"/>
  <c r="AF55" i="140"/>
  <c r="AG19" i="140"/>
  <c r="BH28" i="140"/>
  <c r="BI25" i="140" s="1"/>
  <c r="BG36" i="139"/>
  <c r="BF42" i="139"/>
  <c r="AF55" i="139"/>
  <c r="AG19" i="139"/>
  <c r="BG41" i="139"/>
  <c r="BH39" i="139" s="1"/>
  <c r="BH35" i="139"/>
  <c r="BI32" i="139" s="1"/>
  <c r="BG36" i="137"/>
  <c r="BG41" i="137"/>
  <c r="BH39" i="137" s="1"/>
  <c r="AF55" i="137"/>
  <c r="AG19" i="137"/>
  <c r="BF29" i="137"/>
  <c r="BH35" i="137"/>
  <c r="BI32" i="137" s="1"/>
  <c r="BG28" i="137"/>
  <c r="BH25" i="137" s="1"/>
  <c r="BF42" i="137"/>
  <c r="AF55" i="136"/>
  <c r="AG19" i="136"/>
  <c r="BJ28" i="136"/>
  <c r="BK25" i="136" s="1"/>
  <c r="BH35" i="136"/>
  <c r="BI32" i="136" s="1"/>
  <c r="BG36" i="136"/>
  <c r="BG41" i="136"/>
  <c r="BH39" i="136" s="1"/>
  <c r="BH35" i="134"/>
  <c r="BI32" i="134" s="1"/>
  <c r="BG41" i="134"/>
  <c r="BH39" i="134" s="1"/>
  <c r="AF55" i="134"/>
  <c r="AG19" i="134"/>
  <c r="BF42" i="134"/>
  <c r="AF22" i="134"/>
  <c r="BH35" i="133"/>
  <c r="BI32" i="133" s="1"/>
  <c r="BG41" i="133"/>
  <c r="BH39" i="133" s="1"/>
  <c r="BG36" i="133"/>
  <c r="BF42" i="133"/>
  <c r="AF55" i="133"/>
  <c r="AG19" i="133"/>
  <c r="BF42" i="131"/>
  <c r="BG36" i="131"/>
  <c r="BI29" i="131"/>
  <c r="BG41" i="131"/>
  <c r="BH39" i="131" s="1"/>
  <c r="BH35" i="131"/>
  <c r="BI32" i="131" s="1"/>
  <c r="AF55" i="131"/>
  <c r="AG19" i="131"/>
  <c r="BJ28" i="131"/>
  <c r="BK25" i="131" s="1"/>
  <c r="AF55" i="130"/>
  <c r="AG19" i="130"/>
  <c r="BH35" i="130"/>
  <c r="BI32" i="130" s="1"/>
  <c r="BG41" i="130"/>
  <c r="BH39" i="130" s="1"/>
  <c r="BG36" i="130"/>
  <c r="BF42" i="130"/>
  <c r="AF55" i="129"/>
  <c r="AG19" i="129"/>
  <c r="BH35" i="129"/>
  <c r="BI32" i="129" s="1"/>
  <c r="BH28" i="129"/>
  <c r="BI25" i="129" s="1"/>
  <c r="AF22" i="129"/>
  <c r="BG41" i="129"/>
  <c r="BH39" i="129" s="1"/>
  <c r="BF42" i="128"/>
  <c r="BG36" i="128"/>
  <c r="BG41" i="128"/>
  <c r="BH39" i="128" s="1"/>
  <c r="BG28" i="128"/>
  <c r="BH25" i="128" s="1"/>
  <c r="AF55" i="128"/>
  <c r="AG19" i="128"/>
  <c r="BH35" i="128"/>
  <c r="BI32" i="128" s="1"/>
  <c r="BH35" i="126"/>
  <c r="BI32" i="126" s="1"/>
  <c r="BG41" i="126"/>
  <c r="BH39" i="126" s="1"/>
  <c r="BG28" i="126"/>
  <c r="BH25" i="126" s="1"/>
  <c r="BF29" i="126"/>
  <c r="AF55" i="126"/>
  <c r="AG19" i="126"/>
  <c r="BG36" i="126"/>
  <c r="BF42" i="126"/>
  <c r="BG36" i="125"/>
  <c r="BH35" i="125"/>
  <c r="BI32" i="125" s="1"/>
  <c r="AF55" i="125"/>
  <c r="AG19" i="125"/>
  <c r="BG41" i="125"/>
  <c r="BH39" i="125" s="1"/>
  <c r="BF29" i="123"/>
  <c r="BG28" i="123"/>
  <c r="BH25" i="123" s="1"/>
  <c r="AG55" i="123"/>
  <c r="AH19" i="123"/>
  <c r="BF42" i="116"/>
  <c r="BG36" i="120"/>
  <c r="BG29" i="122"/>
  <c r="AG55" i="122"/>
  <c r="AH19" i="122"/>
  <c r="BH28" i="122"/>
  <c r="BI25" i="122" s="1"/>
  <c r="BH35" i="120"/>
  <c r="BI32" i="120" s="1"/>
  <c r="AH21" i="120"/>
  <c r="BG41" i="119"/>
  <c r="BH39" i="119" s="1"/>
  <c r="BF42" i="119"/>
  <c r="BH35" i="119"/>
  <c r="BI32" i="119" s="1"/>
  <c r="BK21" i="119"/>
  <c r="BL19" i="119" s="1"/>
  <c r="BK22" i="119"/>
  <c r="BJ22" i="119"/>
  <c r="BJ28" i="119"/>
  <c r="BK25" i="119" s="1"/>
  <c r="BG36" i="119"/>
  <c r="BG36" i="116"/>
  <c r="BF42" i="117"/>
  <c r="BH35" i="117"/>
  <c r="BI32" i="117" s="1"/>
  <c r="BG36" i="117"/>
  <c r="BG41" i="117"/>
  <c r="BH39" i="117" s="1"/>
  <c r="BI22" i="116"/>
  <c r="BI29" i="116"/>
  <c r="BJ28" i="116"/>
  <c r="BK25" i="116" s="1"/>
  <c r="BJ29" i="116"/>
  <c r="BJ21" i="116"/>
  <c r="BK19" i="116" s="1"/>
  <c r="BJ22" i="116"/>
  <c r="BH35" i="116"/>
  <c r="BI32" i="116" s="1"/>
  <c r="BG41" i="116"/>
  <c r="BH39" i="116" s="1"/>
  <c r="BI29" i="156" l="1"/>
  <c r="BJ55" i="161"/>
  <c r="BK19" i="161"/>
  <c r="BJ22" i="161"/>
  <c r="BH29" i="158"/>
  <c r="BH29" i="155"/>
  <c r="BH42" i="156"/>
  <c r="BI36" i="155"/>
  <c r="BG42" i="157"/>
  <c r="BI36" i="157"/>
  <c r="BJ36" i="156"/>
  <c r="BG42" i="155"/>
  <c r="BJ36" i="158"/>
  <c r="BE29" i="120"/>
  <c r="BD42" i="120"/>
  <c r="BH42" i="158"/>
  <c r="AV19" i="157"/>
  <c r="AU55" i="157"/>
  <c r="BI41" i="156"/>
  <c r="BJ39" i="156" s="1"/>
  <c r="BJ35" i="155"/>
  <c r="BK32" i="155" s="1"/>
  <c r="BI28" i="155"/>
  <c r="BJ25" i="155" s="1"/>
  <c r="BJ28" i="156"/>
  <c r="BK25" i="156" s="1"/>
  <c r="BH41" i="157"/>
  <c r="BI39" i="157" s="1"/>
  <c r="BJ35" i="157"/>
  <c r="BK32" i="157" s="1"/>
  <c r="BK35" i="156"/>
  <c r="BL32" i="156" s="1"/>
  <c r="BL35" i="156" s="1"/>
  <c r="BL36" i="156" s="1"/>
  <c r="BH41" i="155"/>
  <c r="BI39" i="155" s="1"/>
  <c r="AV19" i="158"/>
  <c r="AV21" i="158" s="1"/>
  <c r="AU55" i="158"/>
  <c r="AS21" i="156"/>
  <c r="AS22" i="156" s="1"/>
  <c r="BH29" i="157"/>
  <c r="BK35" i="158"/>
  <c r="BL32" i="158" s="1"/>
  <c r="BL35" i="158" s="1"/>
  <c r="BL36" i="158" s="1"/>
  <c r="BI28" i="158"/>
  <c r="BJ25" i="158" s="1"/>
  <c r="BI41" i="158"/>
  <c r="BJ39" i="158" s="1"/>
  <c r="BI28" i="157"/>
  <c r="BJ25" i="157" s="1"/>
  <c r="AU55" i="155"/>
  <c r="AV19" i="155"/>
  <c r="AG21" i="117"/>
  <c r="AG22" i="117" s="1"/>
  <c r="BF28" i="120"/>
  <c r="BG25" i="120" s="1"/>
  <c r="BE41" i="120"/>
  <c r="BF39" i="120" s="1"/>
  <c r="BH29" i="125"/>
  <c r="BI28" i="125"/>
  <c r="BJ25" i="125" s="1"/>
  <c r="BH29" i="129"/>
  <c r="BI29" i="133"/>
  <c r="BF29" i="142"/>
  <c r="BE29" i="130"/>
  <c r="BE29" i="117"/>
  <c r="BF29" i="139"/>
  <c r="BG42" i="142"/>
  <c r="BG28" i="142"/>
  <c r="BH25" i="142" s="1"/>
  <c r="BJ28" i="133"/>
  <c r="BK25" i="133" s="1"/>
  <c r="BG28" i="134"/>
  <c r="BH25" i="134" s="1"/>
  <c r="BF29" i="134"/>
  <c r="BF28" i="130"/>
  <c r="BG25" i="130" s="1"/>
  <c r="BF28" i="117"/>
  <c r="BG25" i="117" s="1"/>
  <c r="BG28" i="139"/>
  <c r="BH25" i="139" s="1"/>
  <c r="BG42" i="126"/>
  <c r="BG42" i="140"/>
  <c r="BG42" i="150"/>
  <c r="BG42" i="134"/>
  <c r="BG42" i="137"/>
  <c r="BG42" i="129"/>
  <c r="BH36" i="129"/>
  <c r="BH36" i="125"/>
  <c r="BH36" i="128"/>
  <c r="BH36" i="150"/>
  <c r="AG55" i="150"/>
  <c r="AH19" i="150"/>
  <c r="BH28" i="150"/>
  <c r="BI25" i="150" s="1"/>
  <c r="BH41" i="150"/>
  <c r="BI39" i="150" s="1"/>
  <c r="BI35" i="150"/>
  <c r="BJ32" i="150" s="1"/>
  <c r="BG29" i="150"/>
  <c r="BJ29" i="146"/>
  <c r="BG42" i="146"/>
  <c r="BH41" i="146"/>
  <c r="BI39" i="146" s="1"/>
  <c r="AG21" i="146"/>
  <c r="AG22" i="146" s="1"/>
  <c r="BK28" i="146"/>
  <c r="BL25" i="146" s="1"/>
  <c r="BI35" i="146"/>
  <c r="BJ32" i="146" s="1"/>
  <c r="BH36" i="146"/>
  <c r="BG42" i="145"/>
  <c r="BI35" i="145"/>
  <c r="BJ32" i="145" s="1"/>
  <c r="BH41" i="145"/>
  <c r="BI39" i="145" s="1"/>
  <c r="BL28" i="145"/>
  <c r="BL29" i="145" s="1"/>
  <c r="AG21" i="145"/>
  <c r="AG22" i="145" s="1"/>
  <c r="BH36" i="145"/>
  <c r="BK29" i="145"/>
  <c r="BH29" i="143"/>
  <c r="BG42" i="143"/>
  <c r="BH36" i="143"/>
  <c r="BI35" i="143"/>
  <c r="BJ32" i="143" s="1"/>
  <c r="BI28" i="143"/>
  <c r="BJ25" i="143" s="1"/>
  <c r="BH41" i="143"/>
  <c r="BI39" i="143" s="1"/>
  <c r="AG21" i="143"/>
  <c r="AG22" i="143" s="1"/>
  <c r="BH36" i="142"/>
  <c r="AG21" i="142"/>
  <c r="AG22" i="142" s="1"/>
  <c r="BI35" i="142"/>
  <c r="BJ32" i="142" s="1"/>
  <c r="BH41" i="142"/>
  <c r="BI39" i="142" s="1"/>
  <c r="BH29" i="140"/>
  <c r="BH36" i="140"/>
  <c r="BI28" i="140"/>
  <c r="BJ25" i="140" s="1"/>
  <c r="AG21" i="140"/>
  <c r="BH41" i="140"/>
  <c r="BI39" i="140" s="1"/>
  <c r="BI35" i="140"/>
  <c r="BJ32" i="140" s="1"/>
  <c r="BH36" i="139"/>
  <c r="BH41" i="139"/>
  <c r="BI39" i="139" s="1"/>
  <c r="BG42" i="139"/>
  <c r="BI35" i="139"/>
  <c r="BJ32" i="139" s="1"/>
  <c r="AG21" i="139"/>
  <c r="AG22" i="139" s="1"/>
  <c r="BH36" i="137"/>
  <c r="BH28" i="137"/>
  <c r="BI25" i="137" s="1"/>
  <c r="BI35" i="137"/>
  <c r="BJ32" i="137" s="1"/>
  <c r="AG21" i="137"/>
  <c r="AG22" i="137" s="1"/>
  <c r="BG29" i="137"/>
  <c r="BH41" i="137"/>
  <c r="BI39" i="137" s="1"/>
  <c r="BH41" i="136"/>
  <c r="BI39" i="136" s="1"/>
  <c r="BK28" i="136"/>
  <c r="BL25" i="136" s="1"/>
  <c r="BG42" i="136"/>
  <c r="BI35" i="136"/>
  <c r="BJ32" i="136" s="1"/>
  <c r="AG21" i="136"/>
  <c r="BH36" i="136"/>
  <c r="BJ29" i="136"/>
  <c r="AG21" i="134"/>
  <c r="AG22" i="134" s="1"/>
  <c r="BH36" i="134"/>
  <c r="BI35" i="134"/>
  <c r="BJ32" i="134" s="1"/>
  <c r="BH41" i="134"/>
  <c r="BI39" i="134" s="1"/>
  <c r="BG42" i="133"/>
  <c r="BI35" i="133"/>
  <c r="BJ32" i="133" s="1"/>
  <c r="BH36" i="133"/>
  <c r="AG21" i="133"/>
  <c r="BH41" i="133"/>
  <c r="BI39" i="133" s="1"/>
  <c r="BJ29" i="131"/>
  <c r="BI35" i="131"/>
  <c r="BJ32" i="131" s="1"/>
  <c r="BH36" i="131"/>
  <c r="BK28" i="131"/>
  <c r="BL25" i="131" s="1"/>
  <c r="BH41" i="131"/>
  <c r="BI39" i="131" s="1"/>
  <c r="AG21" i="131"/>
  <c r="AG22" i="131" s="1"/>
  <c r="BG42" i="131"/>
  <c r="BH36" i="130"/>
  <c r="BH41" i="130"/>
  <c r="BI39" i="130" s="1"/>
  <c r="AG21" i="130"/>
  <c r="AG22" i="130" s="1"/>
  <c r="BI35" i="130"/>
  <c r="BJ32" i="130" s="1"/>
  <c r="BG42" i="130"/>
  <c r="BI35" i="129"/>
  <c r="BJ32" i="129" s="1"/>
  <c r="BH41" i="129"/>
  <c r="BI39" i="129" s="1"/>
  <c r="AG21" i="129"/>
  <c r="AG22" i="129" s="1"/>
  <c r="BI28" i="129"/>
  <c r="BJ25" i="129" s="1"/>
  <c r="BG42" i="128"/>
  <c r="BH28" i="128"/>
  <c r="BI25" i="128" s="1"/>
  <c r="BG29" i="128"/>
  <c r="BI35" i="128"/>
  <c r="BJ32" i="128" s="1"/>
  <c r="AG21" i="128"/>
  <c r="AG22" i="128" s="1"/>
  <c r="BH41" i="128"/>
  <c r="BI39" i="128" s="1"/>
  <c r="BG29" i="126"/>
  <c r="AG21" i="126"/>
  <c r="AG22" i="126" s="1"/>
  <c r="BH41" i="126"/>
  <c r="BI39" i="126" s="1"/>
  <c r="BI35" i="126"/>
  <c r="BJ32" i="126" s="1"/>
  <c r="BH28" i="126"/>
  <c r="BI25" i="126" s="1"/>
  <c r="BH36" i="126"/>
  <c r="BG42" i="125"/>
  <c r="BH41" i="125"/>
  <c r="BI39" i="125" s="1"/>
  <c r="AG21" i="125"/>
  <c r="AG22" i="125" s="1"/>
  <c r="BI35" i="125"/>
  <c r="BJ32" i="125" s="1"/>
  <c r="AH21" i="123"/>
  <c r="AH22" i="123" s="1"/>
  <c r="BH28" i="123"/>
  <c r="BI25" i="123" s="1"/>
  <c r="BG29" i="123"/>
  <c r="BH29" i="122"/>
  <c r="BI28" i="122"/>
  <c r="BJ25" i="122" s="1"/>
  <c r="AH21" i="122"/>
  <c r="AH22" i="122" s="1"/>
  <c r="BI35" i="120"/>
  <c r="BJ32" i="120" s="1"/>
  <c r="AH55" i="120"/>
  <c r="AI19" i="120"/>
  <c r="BH36" i="120"/>
  <c r="AH22" i="120"/>
  <c r="BL21" i="119"/>
  <c r="BL22" i="119"/>
  <c r="BI35" i="119"/>
  <c r="BJ32" i="119" s="1"/>
  <c r="BH41" i="119"/>
  <c r="BI39" i="119" s="1"/>
  <c r="BK28" i="119"/>
  <c r="BL25" i="119" s="1"/>
  <c r="BJ29" i="119"/>
  <c r="BH36" i="119"/>
  <c r="BG42" i="119"/>
  <c r="BG42" i="116"/>
  <c r="BH36" i="116"/>
  <c r="BH36" i="117"/>
  <c r="BG42" i="117"/>
  <c r="BI35" i="117"/>
  <c r="BJ32" i="117" s="1"/>
  <c r="BH41" i="117"/>
  <c r="BI39" i="117" s="1"/>
  <c r="BH41" i="116"/>
  <c r="BI39" i="116" s="1"/>
  <c r="BI35" i="116"/>
  <c r="BJ32" i="116" s="1"/>
  <c r="BK21" i="116"/>
  <c r="BL19" i="116" s="1"/>
  <c r="BK22" i="116"/>
  <c r="BK28" i="116"/>
  <c r="BL25" i="116" s="1"/>
  <c r="BK29" i="116"/>
  <c r="BI29" i="158" l="1"/>
  <c r="BK21" i="161"/>
  <c r="BK22" i="161" s="1"/>
  <c r="BK36" i="158"/>
  <c r="BI42" i="158"/>
  <c r="BE42" i="120"/>
  <c r="BF29" i="120"/>
  <c r="AV21" i="155"/>
  <c r="AV22" i="155" s="1"/>
  <c r="BI29" i="157"/>
  <c r="BJ41" i="158"/>
  <c r="BK39" i="158" s="1"/>
  <c r="BJ28" i="158"/>
  <c r="BK25" i="158" s="1"/>
  <c r="AS55" i="156"/>
  <c r="AT19" i="156"/>
  <c r="BH42" i="155"/>
  <c r="BK36" i="156"/>
  <c r="BJ36" i="157"/>
  <c r="BH42" i="157"/>
  <c r="BJ29" i="156"/>
  <c r="BI29" i="155"/>
  <c r="BJ36" i="155"/>
  <c r="BI42" i="156"/>
  <c r="BJ28" i="157"/>
  <c r="BK25" i="157" s="1"/>
  <c r="AV22" i="158"/>
  <c r="AW19" i="158"/>
  <c r="AV55" i="158"/>
  <c r="BI41" i="155"/>
  <c r="BJ39" i="155" s="1"/>
  <c r="BK35" i="157"/>
  <c r="BL32" i="157" s="1"/>
  <c r="BL35" i="157" s="1"/>
  <c r="BL36" i="157" s="1"/>
  <c r="BI41" i="157"/>
  <c r="BJ39" i="157" s="1"/>
  <c r="BK28" i="156"/>
  <c r="BL25" i="156" s="1"/>
  <c r="BL28" i="156" s="1"/>
  <c r="BL29" i="156" s="1"/>
  <c r="BJ28" i="155"/>
  <c r="BK25" i="155" s="1"/>
  <c r="BK35" i="155"/>
  <c r="BL32" i="155" s="1"/>
  <c r="BL35" i="155" s="1"/>
  <c r="BL36" i="155" s="1"/>
  <c r="BJ41" i="156"/>
  <c r="BK39" i="156" s="1"/>
  <c r="AV21" i="157"/>
  <c r="AV22" i="157" s="1"/>
  <c r="BG28" i="120"/>
  <c r="BH25" i="120" s="1"/>
  <c r="BF41" i="120"/>
  <c r="BG39" i="120" s="1"/>
  <c r="AH19" i="117"/>
  <c r="AG55" i="117"/>
  <c r="BH42" i="116"/>
  <c r="BI29" i="125"/>
  <c r="BJ28" i="125"/>
  <c r="BK25" i="125" s="1"/>
  <c r="BJ29" i="133"/>
  <c r="BF29" i="117"/>
  <c r="BG29" i="139"/>
  <c r="BG29" i="134"/>
  <c r="BH28" i="142"/>
  <c r="BI25" i="142" s="1"/>
  <c r="BH28" i="134"/>
  <c r="BI25" i="134" s="1"/>
  <c r="BH28" i="139"/>
  <c r="BI25" i="139" s="1"/>
  <c r="BG28" i="117"/>
  <c r="BH25" i="117" s="1"/>
  <c r="BG29" i="142"/>
  <c r="BG28" i="130"/>
  <c r="BH25" i="130" s="1"/>
  <c r="BH29" i="150"/>
  <c r="BF29" i="130"/>
  <c r="BK28" i="133"/>
  <c r="BL25" i="133" s="1"/>
  <c r="BL28" i="133" s="1"/>
  <c r="BL29" i="133" s="1"/>
  <c r="BH42" i="136"/>
  <c r="BH42" i="128"/>
  <c r="BH42" i="125"/>
  <c r="BI36" i="134"/>
  <c r="BI36" i="119"/>
  <c r="BI36" i="136"/>
  <c r="BI41" i="150"/>
  <c r="BJ39" i="150" s="1"/>
  <c r="BJ35" i="150"/>
  <c r="BK32" i="150" s="1"/>
  <c r="BI36" i="150"/>
  <c r="BI28" i="150"/>
  <c r="BJ25" i="150" s="1"/>
  <c r="AH21" i="150"/>
  <c r="AH22" i="150" s="1"/>
  <c r="BH42" i="150"/>
  <c r="BH42" i="146"/>
  <c r="BI36" i="146"/>
  <c r="BJ35" i="146"/>
  <c r="BK32" i="146" s="1"/>
  <c r="AG55" i="146"/>
  <c r="AH19" i="146"/>
  <c r="BL28" i="146"/>
  <c r="BL29" i="146" s="1"/>
  <c r="BK29" i="146"/>
  <c r="BI41" i="146"/>
  <c r="BJ39" i="146" s="1"/>
  <c r="BI41" i="145"/>
  <c r="BJ39" i="145" s="1"/>
  <c r="BJ35" i="145"/>
  <c r="BK32" i="145" s="1"/>
  <c r="AG55" i="145"/>
  <c r="AH19" i="145"/>
  <c r="BH42" i="145"/>
  <c r="BI36" i="145"/>
  <c r="BI36" i="143"/>
  <c r="BI29" i="143"/>
  <c r="BJ28" i="143"/>
  <c r="BK25" i="143" s="1"/>
  <c r="AG55" i="143"/>
  <c r="AH19" i="143"/>
  <c r="BI41" i="143"/>
  <c r="BJ39" i="143" s="1"/>
  <c r="BH42" i="143"/>
  <c r="BJ35" i="143"/>
  <c r="BK32" i="143" s="1"/>
  <c r="BI36" i="142"/>
  <c r="BI41" i="142"/>
  <c r="BJ39" i="142" s="1"/>
  <c r="BH42" i="142"/>
  <c r="AG55" i="142"/>
  <c r="AH19" i="142"/>
  <c r="BJ35" i="142"/>
  <c r="BK32" i="142" s="1"/>
  <c r="BI29" i="140"/>
  <c r="BH42" i="140"/>
  <c r="BI41" i="140"/>
  <c r="BJ39" i="140" s="1"/>
  <c r="BJ35" i="140"/>
  <c r="BK32" i="140" s="1"/>
  <c r="AG55" i="140"/>
  <c r="AH19" i="140"/>
  <c r="BI36" i="140"/>
  <c r="AG22" i="140"/>
  <c r="BJ28" i="140"/>
  <c r="BK25" i="140" s="1"/>
  <c r="BI36" i="139"/>
  <c r="BI41" i="139"/>
  <c r="BJ39" i="139" s="1"/>
  <c r="AG55" i="139"/>
  <c r="AH19" i="139"/>
  <c r="BH42" i="139"/>
  <c r="BJ35" i="139"/>
  <c r="BK32" i="139" s="1"/>
  <c r="BH29" i="137"/>
  <c r="BJ35" i="137"/>
  <c r="BK32" i="137" s="1"/>
  <c r="BH42" i="137"/>
  <c r="BI36" i="137"/>
  <c r="BI41" i="137"/>
  <c r="BJ39" i="137" s="1"/>
  <c r="AG55" i="137"/>
  <c r="AH19" i="137"/>
  <c r="BI28" i="137"/>
  <c r="BJ25" i="137" s="1"/>
  <c r="BK29" i="136"/>
  <c r="AG55" i="136"/>
  <c r="AH19" i="136"/>
  <c r="BL28" i="136"/>
  <c r="BL29" i="136" s="1"/>
  <c r="BJ35" i="136"/>
  <c r="BK32" i="136" s="1"/>
  <c r="AG22" i="136"/>
  <c r="BI41" i="136"/>
  <c r="BJ39" i="136" s="1"/>
  <c r="BI41" i="134"/>
  <c r="BJ39" i="134" s="1"/>
  <c r="AG55" i="134"/>
  <c r="AH19" i="134"/>
  <c r="BH42" i="134"/>
  <c r="BJ35" i="134"/>
  <c r="BK32" i="134" s="1"/>
  <c r="BI36" i="133"/>
  <c r="BH42" i="133"/>
  <c r="AG55" i="133"/>
  <c r="AH19" i="133"/>
  <c r="AG22" i="133"/>
  <c r="BI41" i="133"/>
  <c r="BJ39" i="133" s="1"/>
  <c r="BJ35" i="133"/>
  <c r="BK32" i="133" s="1"/>
  <c r="BI41" i="131"/>
  <c r="BJ39" i="131" s="1"/>
  <c r="BL28" i="131"/>
  <c r="BL29" i="131" s="1"/>
  <c r="AG55" i="131"/>
  <c r="AH19" i="131"/>
  <c r="BJ35" i="131"/>
  <c r="BK32" i="131" s="1"/>
  <c r="BH42" i="131"/>
  <c r="BK29" i="131"/>
  <c r="BI36" i="131"/>
  <c r="BH42" i="130"/>
  <c r="BI36" i="130"/>
  <c r="AG55" i="130"/>
  <c r="AH19" i="130"/>
  <c r="BJ35" i="130"/>
  <c r="BK32" i="130" s="1"/>
  <c r="BI41" i="130"/>
  <c r="BJ39" i="130" s="1"/>
  <c r="BI29" i="129"/>
  <c r="BH42" i="129"/>
  <c r="BJ35" i="129"/>
  <c r="BK32" i="129" s="1"/>
  <c r="AG55" i="129"/>
  <c r="AH19" i="129"/>
  <c r="BI36" i="129"/>
  <c r="BJ28" i="129"/>
  <c r="BK25" i="129" s="1"/>
  <c r="BI41" i="129"/>
  <c r="BJ39" i="129" s="1"/>
  <c r="BI41" i="128"/>
  <c r="BJ39" i="128" s="1"/>
  <c r="BJ35" i="128"/>
  <c r="BK32" i="128" s="1"/>
  <c r="BI36" i="128"/>
  <c r="BI28" i="128"/>
  <c r="BJ25" i="128" s="1"/>
  <c r="AG55" i="128"/>
  <c r="AH19" i="128"/>
  <c r="BH29" i="128"/>
  <c r="BH29" i="126"/>
  <c r="BI41" i="126"/>
  <c r="BJ39" i="126" s="1"/>
  <c r="BH42" i="126"/>
  <c r="BJ35" i="126"/>
  <c r="BK32" i="126" s="1"/>
  <c r="BI28" i="126"/>
  <c r="BJ25" i="126" s="1"/>
  <c r="BI36" i="126"/>
  <c r="AG55" i="126"/>
  <c r="AH19" i="126"/>
  <c r="BI36" i="125"/>
  <c r="BJ35" i="125"/>
  <c r="BK32" i="125" s="1"/>
  <c r="AG55" i="125"/>
  <c r="AH19" i="125"/>
  <c r="BI41" i="125"/>
  <c r="BJ39" i="125" s="1"/>
  <c r="BH29" i="123"/>
  <c r="BI28" i="123"/>
  <c r="BJ25" i="123" s="1"/>
  <c r="AH55" i="123"/>
  <c r="AI19" i="123"/>
  <c r="AH55" i="122"/>
  <c r="AI19" i="122"/>
  <c r="BJ28" i="122"/>
  <c r="BK25" i="122" s="1"/>
  <c r="BI29" i="122"/>
  <c r="BI36" i="120"/>
  <c r="BJ35" i="120"/>
  <c r="BK32" i="120" s="1"/>
  <c r="AI21" i="120"/>
  <c r="AI22" i="120" s="1"/>
  <c r="BK29" i="119"/>
  <c r="BJ35" i="119"/>
  <c r="BK32" i="119" s="1"/>
  <c r="BL28" i="119"/>
  <c r="BL29" i="119" s="1"/>
  <c r="BI41" i="119"/>
  <c r="BJ39" i="119" s="1"/>
  <c r="BH42" i="119"/>
  <c r="BH42" i="117"/>
  <c r="BJ35" i="117"/>
  <c r="BK32" i="117" s="1"/>
  <c r="BI41" i="117"/>
  <c r="BJ39" i="117" s="1"/>
  <c r="BI36" i="117"/>
  <c r="BI36" i="116"/>
  <c r="BJ35" i="116"/>
  <c r="BK32" i="116" s="1"/>
  <c r="BL28" i="116"/>
  <c r="BL29" i="116"/>
  <c r="BL21" i="116"/>
  <c r="BL22" i="116"/>
  <c r="BI41" i="116"/>
  <c r="BJ39" i="116" s="1"/>
  <c r="BK55" i="161" l="1"/>
  <c r="BL19" i="161"/>
  <c r="BJ29" i="158"/>
  <c r="BJ42" i="158"/>
  <c r="BF42" i="120"/>
  <c r="BG29" i="120"/>
  <c r="BJ42" i="156"/>
  <c r="BK36" i="155"/>
  <c r="BJ29" i="155"/>
  <c r="BK29" i="156"/>
  <c r="BI42" i="157"/>
  <c r="BK36" i="157"/>
  <c r="BI42" i="155"/>
  <c r="BJ29" i="157"/>
  <c r="BK28" i="158"/>
  <c r="BL25" i="158" s="1"/>
  <c r="BL28" i="158" s="1"/>
  <c r="BL29" i="158" s="1"/>
  <c r="BK41" i="158"/>
  <c r="BL39" i="158" s="1"/>
  <c r="BL41" i="158" s="1"/>
  <c r="BL42" i="158" s="1"/>
  <c r="AW19" i="157"/>
  <c r="AV55" i="157"/>
  <c r="BK41" i="156"/>
  <c r="BL39" i="156" s="1"/>
  <c r="BK28" i="155"/>
  <c r="BL25" i="155" s="1"/>
  <c r="BL28" i="155" s="1"/>
  <c r="BL29" i="155" s="1"/>
  <c r="BJ41" i="157"/>
  <c r="BK39" i="157" s="1"/>
  <c r="BJ41" i="155"/>
  <c r="BK39" i="155" s="1"/>
  <c r="AW21" i="158"/>
  <c r="AW22" i="158" s="1"/>
  <c r="BK28" i="157"/>
  <c r="BL25" i="157" s="1"/>
  <c r="BL28" i="157" s="1"/>
  <c r="BL29" i="157" s="1"/>
  <c r="AT21" i="156"/>
  <c r="AT22" i="156" s="1"/>
  <c r="AV55" i="155"/>
  <c r="AW19" i="155"/>
  <c r="BG41" i="120"/>
  <c r="BH39" i="120" s="1"/>
  <c r="AH21" i="117"/>
  <c r="AH22" i="117" s="1"/>
  <c r="BH28" i="120"/>
  <c r="BI25" i="120" s="1"/>
  <c r="BJ29" i="125"/>
  <c r="BH29" i="139"/>
  <c r="BK28" i="125"/>
  <c r="BL25" i="125" s="1"/>
  <c r="BL28" i="125" s="1"/>
  <c r="BL29" i="125" s="1"/>
  <c r="BG29" i="117"/>
  <c r="BI29" i="126"/>
  <c r="BK29" i="133"/>
  <c r="BG29" i="130"/>
  <c r="BI28" i="142"/>
  <c r="BJ25" i="142" s="1"/>
  <c r="BI28" i="139"/>
  <c r="BJ25" i="139" s="1"/>
  <c r="BI28" i="134"/>
  <c r="BJ25" i="134" s="1"/>
  <c r="BH28" i="130"/>
  <c r="BI25" i="130" s="1"/>
  <c r="BI29" i="137"/>
  <c r="BH28" i="117"/>
  <c r="BI25" i="117" s="1"/>
  <c r="BH29" i="134"/>
  <c r="BH29" i="142"/>
  <c r="BI42" i="134"/>
  <c r="BI42" i="136"/>
  <c r="BI42" i="139"/>
  <c r="BI42" i="142"/>
  <c r="BI42" i="146"/>
  <c r="AH55" i="150"/>
  <c r="AI19" i="150"/>
  <c r="BK35" i="150"/>
  <c r="BL32" i="150" s="1"/>
  <c r="BJ41" i="150"/>
  <c r="BK39" i="150" s="1"/>
  <c r="BJ28" i="150"/>
  <c r="BK25" i="150" s="1"/>
  <c r="BI29" i="150"/>
  <c r="BJ36" i="150"/>
  <c r="BI42" i="150"/>
  <c r="BJ36" i="146"/>
  <c r="BJ41" i="146"/>
  <c r="BK39" i="146" s="1"/>
  <c r="BK35" i="146"/>
  <c r="BL32" i="146" s="1"/>
  <c r="AH21" i="146"/>
  <c r="BI42" i="145"/>
  <c r="BK35" i="145"/>
  <c r="BL32" i="145" s="1"/>
  <c r="BJ36" i="145"/>
  <c r="AH21" i="145"/>
  <c r="BJ41" i="145"/>
  <c r="BK39" i="145" s="1"/>
  <c r="BK35" i="143"/>
  <c r="BL32" i="143" s="1"/>
  <c r="BJ41" i="143"/>
  <c r="BK39" i="143" s="1"/>
  <c r="BK28" i="143"/>
  <c r="BL25" i="143" s="1"/>
  <c r="BJ29" i="143"/>
  <c r="BJ36" i="143"/>
  <c r="BI42" i="143"/>
  <c r="AH21" i="143"/>
  <c r="BJ41" i="142"/>
  <c r="BK39" i="142" s="1"/>
  <c r="BK35" i="142"/>
  <c r="BL32" i="142" s="1"/>
  <c r="BJ36" i="142"/>
  <c r="AH21" i="142"/>
  <c r="AH22" i="142" s="1"/>
  <c r="BI42" i="140"/>
  <c r="BJ36" i="140"/>
  <c r="BJ29" i="140"/>
  <c r="AH21" i="140"/>
  <c r="AH22" i="140" s="1"/>
  <c r="BK28" i="140"/>
  <c r="BL25" i="140" s="1"/>
  <c r="BK35" i="140"/>
  <c r="BL32" i="140" s="1"/>
  <c r="BJ41" i="140"/>
  <c r="BK39" i="140" s="1"/>
  <c r="BK35" i="139"/>
  <c r="BL32" i="139" s="1"/>
  <c r="BJ36" i="139"/>
  <c r="BJ41" i="139"/>
  <c r="BK39" i="139" s="1"/>
  <c r="AH21" i="139"/>
  <c r="AH21" i="137"/>
  <c r="BJ41" i="137"/>
  <c r="BK39" i="137" s="1"/>
  <c r="BK35" i="137"/>
  <c r="BL32" i="137" s="1"/>
  <c r="BI42" i="137"/>
  <c r="BJ36" i="137"/>
  <c r="BJ28" i="137"/>
  <c r="BK25" i="137" s="1"/>
  <c r="BK35" i="136"/>
  <c r="BL32" i="136" s="1"/>
  <c r="BJ36" i="136"/>
  <c r="BJ41" i="136"/>
  <c r="BK39" i="136" s="1"/>
  <c r="AH21" i="136"/>
  <c r="AH22" i="136" s="1"/>
  <c r="AH21" i="134"/>
  <c r="AH22" i="134" s="1"/>
  <c r="BK35" i="134"/>
  <c r="BL32" i="134" s="1"/>
  <c r="BJ36" i="134"/>
  <c r="BJ41" i="134"/>
  <c r="BK39" i="134" s="1"/>
  <c r="BI42" i="133"/>
  <c r="BJ36" i="133"/>
  <c r="BJ41" i="133"/>
  <c r="BK39" i="133" s="1"/>
  <c r="AH21" i="133"/>
  <c r="AH22" i="133" s="1"/>
  <c r="BK35" i="133"/>
  <c r="BL32" i="133" s="1"/>
  <c r="BI42" i="131"/>
  <c r="BK35" i="131"/>
  <c r="BL32" i="131" s="1"/>
  <c r="BJ36" i="131"/>
  <c r="AH21" i="131"/>
  <c r="AH22" i="131" s="1"/>
  <c r="BJ41" i="131"/>
  <c r="BK39" i="131" s="1"/>
  <c r="BJ36" i="130"/>
  <c r="BJ41" i="130"/>
  <c r="BK39" i="130" s="1"/>
  <c r="AH21" i="130"/>
  <c r="AH22" i="130" s="1"/>
  <c r="BI42" i="130"/>
  <c r="BK35" i="130"/>
  <c r="BL32" i="130" s="1"/>
  <c r="BK28" i="129"/>
  <c r="BL25" i="129" s="1"/>
  <c r="BJ29" i="129"/>
  <c r="BK35" i="129"/>
  <c r="BL32" i="129" s="1"/>
  <c r="BJ41" i="129"/>
  <c r="BK39" i="129" s="1"/>
  <c r="BJ36" i="129"/>
  <c r="BI42" i="129"/>
  <c r="AH21" i="129"/>
  <c r="BI29" i="128"/>
  <c r="BJ36" i="128"/>
  <c r="BI42" i="128"/>
  <c r="AH21" i="128"/>
  <c r="AH22" i="128" s="1"/>
  <c r="BJ41" i="128"/>
  <c r="BK39" i="128" s="1"/>
  <c r="BJ28" i="128"/>
  <c r="BK25" i="128" s="1"/>
  <c r="BK35" i="128"/>
  <c r="BL32" i="128" s="1"/>
  <c r="BI42" i="126"/>
  <c r="BK35" i="126"/>
  <c r="BL32" i="126" s="1"/>
  <c r="BJ36" i="126"/>
  <c r="BJ41" i="126"/>
  <c r="BK39" i="126" s="1"/>
  <c r="AH21" i="126"/>
  <c r="BJ28" i="126"/>
  <c r="BK25" i="126" s="1"/>
  <c r="AH21" i="125"/>
  <c r="AH22" i="125" s="1"/>
  <c r="BJ41" i="125"/>
  <c r="BK39" i="125" s="1"/>
  <c r="BK35" i="125"/>
  <c r="BL32" i="125" s="1"/>
  <c r="BI42" i="125"/>
  <c r="BJ36" i="125"/>
  <c r="BI29" i="123"/>
  <c r="AI21" i="123"/>
  <c r="BJ28" i="123"/>
  <c r="BK25" i="123" s="1"/>
  <c r="BK28" i="122"/>
  <c r="BL25" i="122" s="1"/>
  <c r="AI21" i="122"/>
  <c r="AI22" i="122" s="1"/>
  <c r="BJ29" i="122"/>
  <c r="BJ36" i="120"/>
  <c r="AI55" i="120"/>
  <c r="AJ19" i="120"/>
  <c r="BK35" i="120"/>
  <c r="BL32" i="120" s="1"/>
  <c r="BK35" i="119"/>
  <c r="BL32" i="119" s="1"/>
  <c r="BI42" i="119"/>
  <c r="BJ41" i="119"/>
  <c r="BK39" i="119" s="1"/>
  <c r="BJ36" i="119"/>
  <c r="BJ36" i="116"/>
  <c r="BI42" i="116"/>
  <c r="BJ41" i="117"/>
  <c r="BK39" i="117" s="1"/>
  <c r="BK35" i="117"/>
  <c r="BL32" i="117" s="1"/>
  <c r="BJ36" i="117"/>
  <c r="BI42" i="117"/>
  <c r="BJ41" i="116"/>
  <c r="BK39" i="116" s="1"/>
  <c r="BK35" i="116"/>
  <c r="BL32" i="116" s="1"/>
  <c r="BL21" i="161" l="1"/>
  <c r="BL55" i="161" s="1"/>
  <c r="BK29" i="155"/>
  <c r="BK29" i="157"/>
  <c r="BG42" i="120"/>
  <c r="BJ42" i="155"/>
  <c r="BJ42" i="157"/>
  <c r="BK42" i="156"/>
  <c r="BK42" i="158"/>
  <c r="BH29" i="120"/>
  <c r="AU19" i="156"/>
  <c r="AT55" i="156"/>
  <c r="AX19" i="158"/>
  <c r="AW55" i="158"/>
  <c r="BK41" i="155"/>
  <c r="BL39" i="155" s="1"/>
  <c r="BL41" i="155" s="1"/>
  <c r="BL42" i="155" s="1"/>
  <c r="BK41" i="157"/>
  <c r="BL39" i="157" s="1"/>
  <c r="BL41" i="157" s="1"/>
  <c r="BL42" i="157" s="1"/>
  <c r="BL41" i="156"/>
  <c r="BL42" i="156" s="1"/>
  <c r="AW21" i="157"/>
  <c r="AW22" i="157" s="1"/>
  <c r="BK29" i="158"/>
  <c r="AW21" i="155"/>
  <c r="AW22" i="155" s="1"/>
  <c r="AH55" i="117"/>
  <c r="AI19" i="117"/>
  <c r="BI28" i="120"/>
  <c r="BJ25" i="120" s="1"/>
  <c r="BH41" i="120"/>
  <c r="BI39" i="120" s="1"/>
  <c r="BI29" i="142"/>
  <c r="BK29" i="125"/>
  <c r="BK29" i="122"/>
  <c r="BK29" i="129"/>
  <c r="BI29" i="139"/>
  <c r="BH29" i="130"/>
  <c r="BI29" i="134"/>
  <c r="BJ28" i="139"/>
  <c r="BK25" i="139" s="1"/>
  <c r="BJ28" i="142"/>
  <c r="BK25" i="142" s="1"/>
  <c r="BI28" i="117"/>
  <c r="BJ25" i="117" s="1"/>
  <c r="BJ29" i="150"/>
  <c r="BH29" i="117"/>
  <c r="BI28" i="130"/>
  <c r="BJ25" i="130" s="1"/>
  <c r="BJ28" i="134"/>
  <c r="BK25" i="134" s="1"/>
  <c r="BJ42" i="150"/>
  <c r="BJ42" i="142"/>
  <c r="BK36" i="145"/>
  <c r="BJ42" i="146"/>
  <c r="BK36" i="126"/>
  <c r="BK36" i="128"/>
  <c r="BK36" i="142"/>
  <c r="BK36" i="143"/>
  <c r="BK28" i="150"/>
  <c r="BL25" i="150" s="1"/>
  <c r="BK36" i="150"/>
  <c r="AI21" i="150"/>
  <c r="AI22" i="150" s="1"/>
  <c r="BL35" i="150"/>
  <c r="BL36" i="150" s="1"/>
  <c r="BK41" i="150"/>
  <c r="BL39" i="150" s="1"/>
  <c r="AH55" i="146"/>
  <c r="AI19" i="146"/>
  <c r="BK41" i="146"/>
  <c r="BL39" i="146" s="1"/>
  <c r="BL35" i="146"/>
  <c r="BL36" i="146" s="1"/>
  <c r="AH22" i="146"/>
  <c r="BK36" i="146"/>
  <c r="AH55" i="145"/>
  <c r="AI19" i="145"/>
  <c r="BK41" i="145"/>
  <c r="BL39" i="145" s="1"/>
  <c r="BJ42" i="145"/>
  <c r="AH22" i="145"/>
  <c r="BL35" i="145"/>
  <c r="BL36" i="145" s="1"/>
  <c r="BK41" i="143"/>
  <c r="BL39" i="143" s="1"/>
  <c r="AH55" i="143"/>
  <c r="AI19" i="143"/>
  <c r="BJ42" i="143"/>
  <c r="BL28" i="143"/>
  <c r="BL29" i="143" s="1"/>
  <c r="AH22" i="143"/>
  <c r="BK29" i="143"/>
  <c r="BL35" i="143"/>
  <c r="BL36" i="143" s="1"/>
  <c r="BL35" i="142"/>
  <c r="BL36" i="142" s="1"/>
  <c r="AH55" i="142"/>
  <c r="AI19" i="142"/>
  <c r="BK41" i="142"/>
  <c r="BL39" i="142" s="1"/>
  <c r="BJ42" i="140"/>
  <c r="BK29" i="140"/>
  <c r="BL35" i="140"/>
  <c r="BL36" i="140" s="1"/>
  <c r="BK36" i="140"/>
  <c r="BL28" i="140"/>
  <c r="BL29" i="140" s="1"/>
  <c r="AH55" i="140"/>
  <c r="AI19" i="140"/>
  <c r="BK41" i="140"/>
  <c r="BL39" i="140" s="1"/>
  <c r="BK41" i="139"/>
  <c r="BL39" i="139" s="1"/>
  <c r="BJ42" i="139"/>
  <c r="AH55" i="139"/>
  <c r="AI19" i="139"/>
  <c r="BL35" i="139"/>
  <c r="BL36" i="139" s="1"/>
  <c r="AH22" i="139"/>
  <c r="BK36" i="139"/>
  <c r="BJ29" i="137"/>
  <c r="BJ42" i="137"/>
  <c r="BK28" i="137"/>
  <c r="BL25" i="137" s="1"/>
  <c r="BK41" i="137"/>
  <c r="BL39" i="137" s="1"/>
  <c r="BL35" i="137"/>
  <c r="BL36" i="137" s="1"/>
  <c r="AH55" i="137"/>
  <c r="AI19" i="137"/>
  <c r="BK36" i="137"/>
  <c r="AH22" i="137"/>
  <c r="BK41" i="136"/>
  <c r="BL39" i="136" s="1"/>
  <c r="AH55" i="136"/>
  <c r="AI19" i="136"/>
  <c r="BL35" i="136"/>
  <c r="BL36" i="136" s="1"/>
  <c r="BJ42" i="136"/>
  <c r="BK36" i="136"/>
  <c r="BL35" i="134"/>
  <c r="BL36" i="134" s="1"/>
  <c r="BK41" i="134"/>
  <c r="BL39" i="134" s="1"/>
  <c r="BJ42" i="134"/>
  <c r="BK36" i="134"/>
  <c r="AH55" i="134"/>
  <c r="AI19" i="134"/>
  <c r="BK36" i="133"/>
  <c r="AH55" i="133"/>
  <c r="AI19" i="133"/>
  <c r="BK41" i="133"/>
  <c r="BL39" i="133" s="1"/>
  <c r="BL35" i="133"/>
  <c r="BL36" i="133" s="1"/>
  <c r="BJ42" i="133"/>
  <c r="AH55" i="131"/>
  <c r="AI19" i="131"/>
  <c r="BK41" i="131"/>
  <c r="BL39" i="131" s="1"/>
  <c r="BL35" i="131"/>
  <c r="BL36" i="131" s="1"/>
  <c r="BJ42" i="131"/>
  <c r="BK36" i="131"/>
  <c r="BK36" i="130"/>
  <c r="BL35" i="130"/>
  <c r="BL36" i="130" s="1"/>
  <c r="BK41" i="130"/>
  <c r="BL39" i="130" s="1"/>
  <c r="AH55" i="130"/>
  <c r="AI19" i="130"/>
  <c r="BJ42" i="130"/>
  <c r="BL35" i="129"/>
  <c r="BL36" i="129" s="1"/>
  <c r="BK36" i="129"/>
  <c r="BL28" i="129"/>
  <c r="BL29" i="129" s="1"/>
  <c r="AH55" i="129"/>
  <c r="AI19" i="129"/>
  <c r="BK41" i="129"/>
  <c r="BL39" i="129" s="1"/>
  <c r="AH22" i="129"/>
  <c r="BJ42" i="129"/>
  <c r="BJ29" i="128"/>
  <c r="BJ42" i="128"/>
  <c r="BK41" i="128"/>
  <c r="BL39" i="128" s="1"/>
  <c r="BL35" i="128"/>
  <c r="BL36" i="128" s="1"/>
  <c r="BK28" i="128"/>
  <c r="BL25" i="128" s="1"/>
  <c r="AH55" i="128"/>
  <c r="AI19" i="128"/>
  <c r="BJ29" i="126"/>
  <c r="BK41" i="126"/>
  <c r="BL39" i="126" s="1"/>
  <c r="AH55" i="126"/>
  <c r="AI19" i="126"/>
  <c r="AH22" i="126"/>
  <c r="BK28" i="126"/>
  <c r="BL25" i="126" s="1"/>
  <c r="BJ42" i="126"/>
  <c r="BL35" i="126"/>
  <c r="BL36" i="126" s="1"/>
  <c r="BK36" i="125"/>
  <c r="BJ42" i="125"/>
  <c r="BL35" i="125"/>
  <c r="BL36" i="125" s="1"/>
  <c r="BK41" i="125"/>
  <c r="BL39" i="125" s="1"/>
  <c r="AH55" i="125"/>
  <c r="AI19" i="125"/>
  <c r="BK28" i="123"/>
  <c r="BL25" i="123" s="1"/>
  <c r="BJ29" i="123"/>
  <c r="AI55" i="123"/>
  <c r="AJ19" i="123"/>
  <c r="AI22" i="123"/>
  <c r="BJ42" i="116"/>
  <c r="AI55" i="122"/>
  <c r="AJ19" i="122"/>
  <c r="BL28" i="122"/>
  <c r="BL29" i="122" s="1"/>
  <c r="BK36" i="120"/>
  <c r="BL35" i="120"/>
  <c r="BL36" i="120" s="1"/>
  <c r="AJ21" i="120"/>
  <c r="AJ22" i="120" s="1"/>
  <c r="BL35" i="119"/>
  <c r="BL36" i="119" s="1"/>
  <c r="BK41" i="119"/>
  <c r="BL39" i="119" s="1"/>
  <c r="BK36" i="119"/>
  <c r="BJ42" i="119"/>
  <c r="BK36" i="117"/>
  <c r="BK36" i="116"/>
  <c r="BK41" i="117"/>
  <c r="BL39" i="117" s="1"/>
  <c r="BL35" i="117"/>
  <c r="BL36" i="117" s="1"/>
  <c r="BJ42" i="117"/>
  <c r="BL35" i="116"/>
  <c r="BL36" i="116" s="1"/>
  <c r="BK41" i="116"/>
  <c r="BL39" i="116" s="1"/>
  <c r="BL22" i="161" l="1"/>
  <c r="BN55" i="161"/>
  <c r="AW55" i="155"/>
  <c r="AX19" i="155"/>
  <c r="AX19" i="157"/>
  <c r="AX21" i="157" s="1"/>
  <c r="AW55" i="157"/>
  <c r="BK42" i="157"/>
  <c r="BK42" i="155"/>
  <c r="AX21" i="158"/>
  <c r="AX22" i="158" s="1"/>
  <c r="AU21" i="156"/>
  <c r="AU22" i="156" s="1"/>
  <c r="BH42" i="120"/>
  <c r="BI29" i="120"/>
  <c r="BJ28" i="120"/>
  <c r="BK25" i="120" s="1"/>
  <c r="AI21" i="117"/>
  <c r="AI22" i="117" s="1"/>
  <c r="BI41" i="120"/>
  <c r="BJ39" i="120" s="1"/>
  <c r="BK29" i="123"/>
  <c r="BI29" i="130"/>
  <c r="BJ29" i="142"/>
  <c r="BJ29" i="139"/>
  <c r="BJ29" i="134"/>
  <c r="BI29" i="117"/>
  <c r="BJ28" i="130"/>
  <c r="BK25" i="130" s="1"/>
  <c r="BK28" i="142"/>
  <c r="BL25" i="142" s="1"/>
  <c r="BL28" i="142" s="1"/>
  <c r="BL29" i="142" s="1"/>
  <c r="BK28" i="139"/>
  <c r="BL25" i="139" s="1"/>
  <c r="BL28" i="139" s="1"/>
  <c r="BL29" i="139" s="1"/>
  <c r="BK28" i="134"/>
  <c r="BL25" i="134" s="1"/>
  <c r="BJ28" i="117"/>
  <c r="BK25" i="117" s="1"/>
  <c r="BK42" i="125"/>
  <c r="BK42" i="131"/>
  <c r="BK42" i="140"/>
  <c r="BK42" i="126"/>
  <c r="BL41" i="150"/>
  <c r="BL42" i="150" s="1"/>
  <c r="BK42" i="150"/>
  <c r="AI55" i="150"/>
  <c r="AJ19" i="150"/>
  <c r="BL28" i="150"/>
  <c r="BL29" i="150" s="1"/>
  <c r="BK29" i="150"/>
  <c r="BK42" i="146"/>
  <c r="BL41" i="146"/>
  <c r="BL42" i="146" s="1"/>
  <c r="AI21" i="146"/>
  <c r="BK42" i="145"/>
  <c r="AI21" i="145"/>
  <c r="BL41" i="145"/>
  <c r="BL42" i="145" s="1"/>
  <c r="AI21" i="143"/>
  <c r="AI22" i="143" s="1"/>
  <c r="BL41" i="143"/>
  <c r="BL42" i="143" s="1"/>
  <c r="BK42" i="143"/>
  <c r="BK42" i="142"/>
  <c r="AI21" i="142"/>
  <c r="AI22" i="142" s="1"/>
  <c r="BL41" i="142"/>
  <c r="BL42" i="142" s="1"/>
  <c r="BL41" i="140"/>
  <c r="BL42" i="140" s="1"/>
  <c r="AI21" i="140"/>
  <c r="AI22" i="140" s="1"/>
  <c r="BL41" i="139"/>
  <c r="BL42" i="139" s="1"/>
  <c r="AI21" i="139"/>
  <c r="BK42" i="139"/>
  <c r="BK29" i="137"/>
  <c r="BL41" i="137"/>
  <c r="BL42" i="137" s="1"/>
  <c r="BK42" i="137"/>
  <c r="AI21" i="137"/>
  <c r="BL28" i="137"/>
  <c r="BL29" i="137" s="1"/>
  <c r="BL41" i="136"/>
  <c r="BL42" i="136" s="1"/>
  <c r="AI21" i="136"/>
  <c r="AI22" i="136" s="1"/>
  <c r="BK42" i="136"/>
  <c r="AI21" i="134"/>
  <c r="AI22" i="134" s="1"/>
  <c r="BL41" i="134"/>
  <c r="BL42" i="134" s="1"/>
  <c r="BK42" i="134"/>
  <c r="BK42" i="133"/>
  <c r="AI21" i="133"/>
  <c r="AI22" i="133" s="1"/>
  <c r="BL41" i="133"/>
  <c r="BL42" i="133" s="1"/>
  <c r="AI21" i="131"/>
  <c r="AI22" i="131" s="1"/>
  <c r="BL41" i="131"/>
  <c r="BL42" i="131" s="1"/>
  <c r="BK42" i="130"/>
  <c r="AI21" i="130"/>
  <c r="AI22" i="130" s="1"/>
  <c r="BL41" i="130"/>
  <c r="BL42" i="130" s="1"/>
  <c r="BL41" i="129"/>
  <c r="BL42" i="129" s="1"/>
  <c r="AI21" i="129"/>
  <c r="AI22" i="129" s="1"/>
  <c r="BK42" i="129"/>
  <c r="AI21" i="128"/>
  <c r="BL41" i="128"/>
  <c r="BL42" i="128" s="1"/>
  <c r="BL28" i="128"/>
  <c r="BL29" i="128" s="1"/>
  <c r="BK29" i="128"/>
  <c r="BK42" i="128"/>
  <c r="BL28" i="126"/>
  <c r="BL29" i="126" s="1"/>
  <c r="AI21" i="126"/>
  <c r="AI22" i="126" s="1"/>
  <c r="BK29" i="126"/>
  <c r="BL41" i="126"/>
  <c r="BL42" i="126" s="1"/>
  <c r="BL41" i="125"/>
  <c r="BL42" i="125" s="1"/>
  <c r="AI21" i="125"/>
  <c r="AJ21" i="123"/>
  <c r="AJ22" i="123" s="1"/>
  <c r="BL28" i="123"/>
  <c r="BL29" i="123" s="1"/>
  <c r="AJ21" i="122"/>
  <c r="AJ22" i="122" s="1"/>
  <c r="AJ55" i="120"/>
  <c r="AK19" i="120"/>
  <c r="BK42" i="119"/>
  <c r="BL41" i="119"/>
  <c r="BL42" i="119" s="1"/>
  <c r="BK42" i="117"/>
  <c r="BL41" i="117"/>
  <c r="BL42" i="117" s="1"/>
  <c r="BK42" i="116"/>
  <c r="BL41" i="116"/>
  <c r="BL42" i="116" s="1"/>
  <c r="BI42" i="120" l="1"/>
  <c r="BJ29" i="120"/>
  <c r="AU55" i="156"/>
  <c r="AV19" i="156"/>
  <c r="AX21" i="155"/>
  <c r="AX22" i="155" s="1"/>
  <c r="AY19" i="158"/>
  <c r="AX55" i="158"/>
  <c r="AX22" i="157"/>
  <c r="AY19" i="157"/>
  <c r="AY21" i="157" s="1"/>
  <c r="AX55" i="157"/>
  <c r="AI55" i="117"/>
  <c r="AJ19" i="117"/>
  <c r="BJ41" i="120"/>
  <c r="BK39" i="120" s="1"/>
  <c r="BK28" i="120"/>
  <c r="BL25" i="120" s="1"/>
  <c r="BL28" i="120" s="1"/>
  <c r="BL29" i="120" s="1"/>
  <c r="BK29" i="139"/>
  <c r="BJ29" i="130"/>
  <c r="BK29" i="134"/>
  <c r="BJ29" i="117"/>
  <c r="BL28" i="134"/>
  <c r="BL29" i="134" s="1"/>
  <c r="BK29" i="142"/>
  <c r="BK28" i="117"/>
  <c r="BL25" i="117" s="1"/>
  <c r="BK28" i="130"/>
  <c r="BL25" i="130" s="1"/>
  <c r="AJ21" i="150"/>
  <c r="AJ22" i="150" s="1"/>
  <c r="AI55" i="146"/>
  <c r="AJ19" i="146"/>
  <c r="AI22" i="146"/>
  <c r="AI55" i="145"/>
  <c r="AJ19" i="145"/>
  <c r="AI22" i="145"/>
  <c r="AI55" i="143"/>
  <c r="AJ19" i="143"/>
  <c r="AI55" i="142"/>
  <c r="AJ19" i="142"/>
  <c r="AI55" i="140"/>
  <c r="AJ19" i="140"/>
  <c r="AJ19" i="139"/>
  <c r="AI55" i="139"/>
  <c r="AI22" i="139"/>
  <c r="AI55" i="137"/>
  <c r="AJ19" i="137"/>
  <c r="AI22" i="137"/>
  <c r="AI55" i="136"/>
  <c r="AJ19" i="136"/>
  <c r="AI55" i="134"/>
  <c r="AJ19" i="134"/>
  <c r="AI55" i="133"/>
  <c r="AJ19" i="133"/>
  <c r="AI55" i="131"/>
  <c r="AJ19" i="131"/>
  <c r="AI55" i="130"/>
  <c r="AJ19" i="130"/>
  <c r="AI55" i="129"/>
  <c r="AJ19" i="129"/>
  <c r="AI55" i="128"/>
  <c r="AJ19" i="128"/>
  <c r="AI22" i="128"/>
  <c r="AI55" i="126"/>
  <c r="AJ19" i="126"/>
  <c r="AI55" i="125"/>
  <c r="AJ19" i="125"/>
  <c r="AI22" i="125"/>
  <c r="AJ55" i="123"/>
  <c r="AK19" i="123"/>
  <c r="AJ55" i="122"/>
  <c r="AK19" i="122"/>
  <c r="AK21" i="120"/>
  <c r="AK22" i="120" s="1"/>
  <c r="C63" i="2"/>
  <c r="F63" i="2" s="1"/>
  <c r="G63" i="2" s="1"/>
  <c r="H63" i="2" s="1"/>
  <c r="I63" i="2" s="1"/>
  <c r="J63" i="2" s="1"/>
  <c r="K63" i="2" s="1"/>
  <c r="L63" i="2" s="1"/>
  <c r="M63" i="2" s="1"/>
  <c r="N63" i="2" s="1"/>
  <c r="O63" i="2" s="1"/>
  <c r="C25" i="8"/>
  <c r="D25" i="8" s="1"/>
  <c r="E25" i="8" s="1"/>
  <c r="B24" i="8"/>
  <c r="B26" i="8" s="1"/>
  <c r="D23" i="8"/>
  <c r="E23" i="8" s="1"/>
  <c r="D22" i="8"/>
  <c r="D24" i="8" s="1"/>
  <c r="BK29" i="120" l="1"/>
  <c r="BJ42" i="120"/>
  <c r="AY22" i="157"/>
  <c r="AY55" i="157"/>
  <c r="AZ19" i="157"/>
  <c r="AZ21" i="157" s="1"/>
  <c r="AY19" i="155"/>
  <c r="AY21" i="155" s="1"/>
  <c r="AX55" i="155"/>
  <c r="AV21" i="156"/>
  <c r="AV22" i="156" s="1"/>
  <c r="AY21" i="158"/>
  <c r="AY22" i="158" s="1"/>
  <c r="BK41" i="120"/>
  <c r="BL39" i="120" s="1"/>
  <c r="BL41" i="120" s="1"/>
  <c r="BL42" i="120" s="1"/>
  <c r="AJ21" i="117"/>
  <c r="AJ22" i="117" s="1"/>
  <c r="BL28" i="130"/>
  <c r="BL29" i="130" s="1"/>
  <c r="BL28" i="117"/>
  <c r="BL29" i="117" s="1"/>
  <c r="BK29" i="130"/>
  <c r="BK29" i="117"/>
  <c r="AJ55" i="150"/>
  <c r="AK19" i="150"/>
  <c r="AJ21" i="146"/>
  <c r="AJ22" i="146" s="1"/>
  <c r="AJ21" i="145"/>
  <c r="AJ22" i="145" s="1"/>
  <c r="AJ21" i="143"/>
  <c r="AJ22" i="143" s="1"/>
  <c r="AJ21" i="142"/>
  <c r="AJ21" i="140"/>
  <c r="AJ21" i="139"/>
  <c r="AJ22" i="139" s="1"/>
  <c r="AJ21" i="137"/>
  <c r="AJ22" i="137" s="1"/>
  <c r="AJ21" i="136"/>
  <c r="AJ22" i="136" s="1"/>
  <c r="AJ21" i="134"/>
  <c r="AJ21" i="133"/>
  <c r="AJ22" i="133" s="1"/>
  <c r="AJ21" i="131"/>
  <c r="AJ21" i="130"/>
  <c r="AJ22" i="130" s="1"/>
  <c r="AJ21" i="129"/>
  <c r="AJ22" i="129" s="1"/>
  <c r="AJ21" i="128"/>
  <c r="AJ22" i="128" s="1"/>
  <c r="AJ21" i="126"/>
  <c r="AJ22" i="126" s="1"/>
  <c r="AJ21" i="125"/>
  <c r="AJ22" i="125" s="1"/>
  <c r="AK21" i="123"/>
  <c r="AK22" i="123" s="1"/>
  <c r="AK21" i="122"/>
  <c r="AK22" i="122" s="1"/>
  <c r="AK55" i="120"/>
  <c r="AL19" i="120"/>
  <c r="D26" i="8"/>
  <c r="E22" i="8"/>
  <c r="E24" i="8" s="1"/>
  <c r="E26" i="8" s="1"/>
  <c r="L49" i="106"/>
  <c r="K49" i="106"/>
  <c r="J49" i="106"/>
  <c r="I49" i="106"/>
  <c r="H49" i="106"/>
  <c r="G49" i="106"/>
  <c r="F49" i="106"/>
  <c r="E49" i="106"/>
  <c r="D49" i="106"/>
  <c r="C49" i="106"/>
  <c r="B49" i="106"/>
  <c r="BK42" i="120" l="1"/>
  <c r="AZ19" i="158"/>
  <c r="AY55" i="158"/>
  <c r="AV55" i="156"/>
  <c r="AW19" i="156"/>
  <c r="AW21" i="156" s="1"/>
  <c r="AY22" i="155"/>
  <c r="AY55" i="155"/>
  <c r="AZ19" i="155"/>
  <c r="AZ22" i="157"/>
  <c r="BA19" i="157"/>
  <c r="AZ55" i="157"/>
  <c r="AK19" i="117"/>
  <c r="AJ55" i="117"/>
  <c r="AK21" i="150"/>
  <c r="AJ55" i="146"/>
  <c r="AK19" i="146"/>
  <c r="AJ55" i="145"/>
  <c r="AK19" i="145"/>
  <c r="AJ55" i="143"/>
  <c r="AK19" i="143"/>
  <c r="AJ55" i="142"/>
  <c r="AK19" i="142"/>
  <c r="AJ22" i="142"/>
  <c r="AJ55" i="140"/>
  <c r="AK19" i="140"/>
  <c r="AJ22" i="140"/>
  <c r="AJ55" i="139"/>
  <c r="AK19" i="139"/>
  <c r="AJ55" i="137"/>
  <c r="AK19" i="137"/>
  <c r="AJ55" i="136"/>
  <c r="AK19" i="136"/>
  <c r="AJ55" i="134"/>
  <c r="AK19" i="134"/>
  <c r="AJ22" i="134"/>
  <c r="AJ55" i="133"/>
  <c r="AK19" i="133"/>
  <c r="AJ55" i="131"/>
  <c r="AK19" i="131"/>
  <c r="AJ22" i="131"/>
  <c r="AJ55" i="130"/>
  <c r="AK19" i="130"/>
  <c r="AJ55" i="129"/>
  <c r="AK19" i="129"/>
  <c r="AJ55" i="128"/>
  <c r="AK19" i="128"/>
  <c r="AJ55" i="126"/>
  <c r="AK19" i="126"/>
  <c r="AJ55" i="125"/>
  <c r="AK19" i="125"/>
  <c r="AK55" i="123"/>
  <c r="AL19" i="123"/>
  <c r="AK55" i="122"/>
  <c r="AL19" i="122"/>
  <c r="AL21" i="120"/>
  <c r="L20" i="106"/>
  <c r="K20" i="106"/>
  <c r="J20" i="106"/>
  <c r="I20" i="106"/>
  <c r="H20" i="106"/>
  <c r="G20" i="106"/>
  <c r="F20" i="106"/>
  <c r="B2" i="106"/>
  <c r="C82" i="106"/>
  <c r="B82" i="106"/>
  <c r="C75" i="106"/>
  <c r="B75" i="106"/>
  <c r="C27" i="106"/>
  <c r="B27" i="106"/>
  <c r="C26" i="106"/>
  <c r="B26" i="106"/>
  <c r="E20" i="106"/>
  <c r="C20" i="106"/>
  <c r="B20" i="106"/>
  <c r="L8" i="106"/>
  <c r="J8" i="106"/>
  <c r="I8" i="106"/>
  <c r="H8" i="106"/>
  <c r="G8" i="106"/>
  <c r="E8" i="106"/>
  <c r="D8" i="106"/>
  <c r="C8" i="106"/>
  <c r="B8" i="106"/>
  <c r="B5" i="106"/>
  <c r="B4" i="106"/>
  <c r="B3" i="106"/>
  <c r="D26" i="3"/>
  <c r="BL46" i="161" l="1"/>
  <c r="BK46" i="161"/>
  <c r="BH46" i="161"/>
  <c r="B46" i="161"/>
  <c r="BD46" i="161"/>
  <c r="BG46" i="161"/>
  <c r="BF46" i="161"/>
  <c r="BJ46" i="161"/>
  <c r="BE46" i="161"/>
  <c r="BC46" i="161"/>
  <c r="BI46" i="161"/>
  <c r="BA46" i="161"/>
  <c r="BB46" i="161"/>
  <c r="B49" i="160"/>
  <c r="AW46" i="161"/>
  <c r="AX46" i="161"/>
  <c r="AR46" i="161"/>
  <c r="Y46" i="161"/>
  <c r="AY46" i="161"/>
  <c r="AZ46" i="161"/>
  <c r="AS46" i="161"/>
  <c r="Z46" i="161"/>
  <c r="AU46" i="161"/>
  <c r="AV46" i="161"/>
  <c r="AT46" i="161"/>
  <c r="X46" i="161"/>
  <c r="AA46" i="161"/>
  <c r="AH46" i="161"/>
  <c r="AG46" i="161"/>
  <c r="I46" i="161"/>
  <c r="Q46" i="161"/>
  <c r="AC46" i="161"/>
  <c r="R46" i="161"/>
  <c r="G46" i="161"/>
  <c r="P46" i="161"/>
  <c r="AL46" i="161"/>
  <c r="AI46" i="161"/>
  <c r="H46" i="161"/>
  <c r="AP46" i="161"/>
  <c r="N46" i="161"/>
  <c r="AQ46" i="161"/>
  <c r="AO46" i="161"/>
  <c r="AN46" i="161"/>
  <c r="AF46" i="161"/>
  <c r="AK46" i="161"/>
  <c r="D46" i="161"/>
  <c r="M46" i="161"/>
  <c r="W46" i="161"/>
  <c r="E46" i="161"/>
  <c r="L46" i="161"/>
  <c r="AD46" i="161"/>
  <c r="J46" i="161"/>
  <c r="O46" i="161"/>
  <c r="AB46" i="161"/>
  <c r="K46" i="161"/>
  <c r="AJ46" i="161"/>
  <c r="AM46" i="161"/>
  <c r="T46" i="161"/>
  <c r="U46" i="161"/>
  <c r="V46" i="161"/>
  <c r="AE46" i="161"/>
  <c r="S46" i="161"/>
  <c r="F46" i="161"/>
  <c r="C46" i="161"/>
  <c r="G49" i="159"/>
  <c r="F49" i="159"/>
  <c r="K49" i="159"/>
  <c r="H49" i="159"/>
  <c r="E49" i="159"/>
  <c r="C49" i="159"/>
  <c r="I49" i="159"/>
  <c r="D49" i="159"/>
  <c r="J49" i="159"/>
  <c r="L49" i="159"/>
  <c r="I49" i="160"/>
  <c r="H49" i="160"/>
  <c r="K49" i="160"/>
  <c r="B49" i="159"/>
  <c r="J49" i="160"/>
  <c r="F49" i="160"/>
  <c r="L49" i="160"/>
  <c r="E49" i="160"/>
  <c r="D49" i="160"/>
  <c r="G49" i="160"/>
  <c r="C49" i="160"/>
  <c r="BL46" i="157"/>
  <c r="BL46" i="155"/>
  <c r="BL46" i="158"/>
  <c r="BL46" i="156"/>
  <c r="BK46" i="158"/>
  <c r="BK46" i="155"/>
  <c r="C46" i="157"/>
  <c r="BK46" i="157"/>
  <c r="BI46" i="158"/>
  <c r="D46" i="157"/>
  <c r="BK46" i="156"/>
  <c r="BD46" i="156"/>
  <c r="BH46" i="156"/>
  <c r="BJ46" i="155"/>
  <c r="BH46" i="158"/>
  <c r="BD46" i="158"/>
  <c r="BG46" i="158"/>
  <c r="BE46" i="158"/>
  <c r="BF46" i="158"/>
  <c r="BE46" i="157"/>
  <c r="BJ46" i="157"/>
  <c r="BI46" i="157"/>
  <c r="BE46" i="156"/>
  <c r="BF46" i="156"/>
  <c r="E46" i="156"/>
  <c r="B46" i="156"/>
  <c r="B47" i="156" s="1"/>
  <c r="BH46" i="157"/>
  <c r="B46" i="158"/>
  <c r="B47" i="158" s="1"/>
  <c r="BJ46" i="158"/>
  <c r="C46" i="158"/>
  <c r="E46" i="158"/>
  <c r="D46" i="158"/>
  <c r="E46" i="157"/>
  <c r="BD46" i="157"/>
  <c r="B46" i="157"/>
  <c r="B47" i="157" s="1"/>
  <c r="BF46" i="157"/>
  <c r="BG46" i="157"/>
  <c r="BG46" i="156"/>
  <c r="D46" i="156"/>
  <c r="C46" i="156"/>
  <c r="BI46" i="156"/>
  <c r="BJ46" i="156"/>
  <c r="BE46" i="155"/>
  <c r="BF46" i="155"/>
  <c r="E46" i="155"/>
  <c r="BG46" i="155"/>
  <c r="D46" i="155"/>
  <c r="BD46" i="155"/>
  <c r="B46" i="155"/>
  <c r="B47" i="155" s="1"/>
  <c r="BI46" i="155"/>
  <c r="BH46" i="155"/>
  <c r="C46" i="155"/>
  <c r="AD46" i="156"/>
  <c r="AP46" i="156"/>
  <c r="AK46" i="156"/>
  <c r="BA46" i="156"/>
  <c r="AR46" i="156"/>
  <c r="AL46" i="156"/>
  <c r="BC46" i="156"/>
  <c r="AV46" i="158"/>
  <c r="AX46" i="158"/>
  <c r="AO46" i="158"/>
  <c r="AJ46" i="158"/>
  <c r="AA46" i="158"/>
  <c r="AZ46" i="158"/>
  <c r="AY46" i="158"/>
  <c r="AJ46" i="156"/>
  <c r="AH46" i="156"/>
  <c r="AQ46" i="156"/>
  <c r="AG46" i="156"/>
  <c r="AQ46" i="158"/>
  <c r="AF46" i="158"/>
  <c r="AB46" i="158"/>
  <c r="BA46" i="158"/>
  <c r="AM46" i="158"/>
  <c r="AK46" i="158"/>
  <c r="BC46" i="158"/>
  <c r="AE46" i="156"/>
  <c r="AY46" i="156"/>
  <c r="AB46" i="156"/>
  <c r="AM46" i="156"/>
  <c r="AX46" i="156"/>
  <c r="AA46" i="156"/>
  <c r="AO46" i="156"/>
  <c r="AF46" i="156"/>
  <c r="AV46" i="156"/>
  <c r="AC46" i="158"/>
  <c r="AR46" i="158"/>
  <c r="AI46" i="158"/>
  <c r="AN46" i="158"/>
  <c r="AG46" i="158"/>
  <c r="AL46" i="158"/>
  <c r="AT46" i="156"/>
  <c r="AU46" i="156"/>
  <c r="AI46" i="156"/>
  <c r="AC46" i="156"/>
  <c r="AS46" i="156"/>
  <c r="AZ46" i="156"/>
  <c r="BB46" i="156"/>
  <c r="AW46" i="156"/>
  <c r="AN46" i="156"/>
  <c r="AD46" i="158"/>
  <c r="AE46" i="158"/>
  <c r="BB46" i="158"/>
  <c r="AT46" i="158"/>
  <c r="AH46" i="158"/>
  <c r="AU46" i="158"/>
  <c r="AW46" i="158"/>
  <c r="AS46" i="158"/>
  <c r="AP46" i="158"/>
  <c r="BA46" i="157"/>
  <c r="AY46" i="157"/>
  <c r="AX46" i="157"/>
  <c r="AT46" i="157"/>
  <c r="AE46" i="157"/>
  <c r="BA46" i="155"/>
  <c r="AR46" i="155"/>
  <c r="AI46" i="155"/>
  <c r="AE46" i="155"/>
  <c r="AB46" i="155"/>
  <c r="AL46" i="155"/>
  <c r="BB46" i="155"/>
  <c r="AW46" i="157"/>
  <c r="AU46" i="157"/>
  <c r="AK46" i="157"/>
  <c r="AN46" i="157"/>
  <c r="AG46" i="155"/>
  <c r="AV46" i="155"/>
  <c r="AH46" i="155"/>
  <c r="AX46" i="155"/>
  <c r="BB46" i="157"/>
  <c r="AI46" i="157"/>
  <c r="AJ46" i="157"/>
  <c r="AQ46" i="157"/>
  <c r="AP46" i="157"/>
  <c r="AF46" i="157"/>
  <c r="AG46" i="157"/>
  <c r="AR46" i="157"/>
  <c r="AH46" i="157"/>
  <c r="AO46" i="157"/>
  <c r="AD46" i="157"/>
  <c r="AF46" i="155"/>
  <c r="AZ46" i="155"/>
  <c r="AK46" i="155"/>
  <c r="AW46" i="155"/>
  <c r="AN46" i="155"/>
  <c r="AJ46" i="155"/>
  <c r="AP46" i="155"/>
  <c r="AV46" i="157"/>
  <c r="AM46" i="157"/>
  <c r="AB46" i="157"/>
  <c r="AC46" i="157"/>
  <c r="BC46" i="157"/>
  <c r="AL46" i="157"/>
  <c r="AA46" i="157"/>
  <c r="AZ46" i="157"/>
  <c r="AS46" i="157"/>
  <c r="AQ46" i="155"/>
  <c r="BC46" i="155"/>
  <c r="AS46" i="155"/>
  <c r="AO46" i="155"/>
  <c r="AA46" i="155"/>
  <c r="AM46" i="155"/>
  <c r="AC46" i="155"/>
  <c r="AY46" i="155"/>
  <c r="AU46" i="155"/>
  <c r="AD46" i="155"/>
  <c r="AT46" i="155"/>
  <c r="V46" i="156"/>
  <c r="Z46" i="156"/>
  <c r="P46" i="156"/>
  <c r="W46" i="158"/>
  <c r="Z46" i="158"/>
  <c r="W46" i="156"/>
  <c r="X46" i="156"/>
  <c r="U46" i="156"/>
  <c r="N46" i="158"/>
  <c r="R46" i="158"/>
  <c r="U46" i="158"/>
  <c r="V46" i="158"/>
  <c r="K46" i="156"/>
  <c r="S46" i="156"/>
  <c r="M46" i="158"/>
  <c r="N46" i="156"/>
  <c r="M46" i="156"/>
  <c r="J46" i="158"/>
  <c r="O46" i="158"/>
  <c r="L46" i="156"/>
  <c r="J46" i="156"/>
  <c r="I46" i="156"/>
  <c r="Y46" i="158"/>
  <c r="S46" i="158"/>
  <c r="I46" i="158"/>
  <c r="P46" i="158"/>
  <c r="R46" i="156"/>
  <c r="H46" i="156"/>
  <c r="Y46" i="156"/>
  <c r="K46" i="158"/>
  <c r="H46" i="158"/>
  <c r="X46" i="158"/>
  <c r="Q46" i="158"/>
  <c r="G46" i="156"/>
  <c r="O46" i="156"/>
  <c r="G46" i="158"/>
  <c r="T46" i="156"/>
  <c r="Q46" i="156"/>
  <c r="T46" i="158"/>
  <c r="L46" i="158"/>
  <c r="J46" i="157"/>
  <c r="K46" i="157"/>
  <c r="V46" i="157"/>
  <c r="W46" i="155"/>
  <c r="U46" i="155"/>
  <c r="I46" i="155"/>
  <c r="X46" i="157"/>
  <c r="Q46" i="157"/>
  <c r="M46" i="155"/>
  <c r="J46" i="155"/>
  <c r="G46" i="157"/>
  <c r="I46" i="157"/>
  <c r="O46" i="157"/>
  <c r="G46" i="155"/>
  <c r="K46" i="155"/>
  <c r="Y46" i="155"/>
  <c r="F46" i="158"/>
  <c r="Z46" i="157"/>
  <c r="Y46" i="157"/>
  <c r="O46" i="155"/>
  <c r="S46" i="155"/>
  <c r="S46" i="157"/>
  <c r="N46" i="157"/>
  <c r="N46" i="155"/>
  <c r="H46" i="155"/>
  <c r="M46" i="157"/>
  <c r="U46" i="157"/>
  <c r="H46" i="157"/>
  <c r="Z46" i="155"/>
  <c r="Q46" i="155"/>
  <c r="W46" i="157"/>
  <c r="P46" i="157"/>
  <c r="R46" i="157"/>
  <c r="T46" i="157"/>
  <c r="T46" i="155"/>
  <c r="X46" i="155"/>
  <c r="R46" i="155"/>
  <c r="L46" i="157"/>
  <c r="L46" i="155"/>
  <c r="V46" i="155"/>
  <c r="P46" i="155"/>
  <c r="F46" i="156"/>
  <c r="F46" i="155"/>
  <c r="F46" i="157"/>
  <c r="BA21" i="157"/>
  <c r="BA22" i="157" s="1"/>
  <c r="AZ21" i="155"/>
  <c r="AZ22" i="155" s="1"/>
  <c r="AZ21" i="158"/>
  <c r="AZ22" i="158" s="1"/>
  <c r="AW22" i="156"/>
  <c r="AW55" i="156"/>
  <c r="AX19" i="156"/>
  <c r="AK21" i="117"/>
  <c r="AK22" i="117" s="1"/>
  <c r="BL46" i="139"/>
  <c r="BL46" i="128"/>
  <c r="BL46" i="133"/>
  <c r="BL46" i="120"/>
  <c r="BL46" i="131"/>
  <c r="BL46" i="123"/>
  <c r="BL46" i="142"/>
  <c r="BL46" i="143"/>
  <c r="BL46" i="125"/>
  <c r="BL46" i="134"/>
  <c r="BL46" i="146"/>
  <c r="BL46" i="119"/>
  <c r="BL46" i="145"/>
  <c r="BK46" i="120"/>
  <c r="BL46" i="129"/>
  <c r="BL46" i="126"/>
  <c r="BL46" i="136"/>
  <c r="BK46" i="150"/>
  <c r="BL46" i="130"/>
  <c r="BL46" i="150"/>
  <c r="BL46" i="137"/>
  <c r="BL46" i="117"/>
  <c r="BL46" i="140"/>
  <c r="BL46" i="122"/>
  <c r="BK46" i="134"/>
  <c r="BK46" i="146"/>
  <c r="BK46" i="136"/>
  <c r="C46" i="146"/>
  <c r="C46" i="129"/>
  <c r="D46" i="142"/>
  <c r="BH46" i="134"/>
  <c r="C46" i="125"/>
  <c r="BK46" i="137"/>
  <c r="D46" i="145"/>
  <c r="D46" i="146"/>
  <c r="C46" i="150"/>
  <c r="C46" i="136"/>
  <c r="BK46" i="139"/>
  <c r="BK46" i="140"/>
  <c r="C46" i="139"/>
  <c r="C46" i="142"/>
  <c r="AB46" i="150"/>
  <c r="AM46" i="150"/>
  <c r="S46" i="150"/>
  <c r="AU46" i="150"/>
  <c r="X46" i="150"/>
  <c r="BG46" i="150"/>
  <c r="BB46" i="150"/>
  <c r="AA46" i="150"/>
  <c r="BF46" i="150"/>
  <c r="AL46" i="150"/>
  <c r="C46" i="145"/>
  <c r="D46" i="143"/>
  <c r="BG46" i="142"/>
  <c r="BI46" i="142"/>
  <c r="B46" i="142"/>
  <c r="B47" i="142" s="1"/>
  <c r="C46" i="140"/>
  <c r="BD46" i="139"/>
  <c r="BH46" i="137"/>
  <c r="BG46" i="137"/>
  <c r="BE46" i="137"/>
  <c r="BI46" i="137"/>
  <c r="BH46" i="136"/>
  <c r="AF46" i="136"/>
  <c r="AC46" i="136"/>
  <c r="AO46" i="136"/>
  <c r="Z46" i="136"/>
  <c r="BJ46" i="136"/>
  <c r="AK46" i="136"/>
  <c r="BG46" i="134"/>
  <c r="B46" i="134"/>
  <c r="B47" i="134" s="1"/>
  <c r="C46" i="133"/>
  <c r="B46" i="125"/>
  <c r="B47" i="125" s="1"/>
  <c r="R46" i="120"/>
  <c r="X46" i="120"/>
  <c r="AG46" i="120"/>
  <c r="AE46" i="120"/>
  <c r="BH46" i="120"/>
  <c r="BI46" i="120"/>
  <c r="AX46" i="120"/>
  <c r="AT46" i="120"/>
  <c r="O46" i="120"/>
  <c r="AM46" i="120"/>
  <c r="V46" i="120"/>
  <c r="W46" i="120"/>
  <c r="Y46" i="120"/>
  <c r="AI46" i="120"/>
  <c r="AJ46" i="119"/>
  <c r="BE46" i="119"/>
  <c r="AP46" i="119"/>
  <c r="AI46" i="119"/>
  <c r="BI46" i="119"/>
  <c r="C46" i="128"/>
  <c r="AO46" i="150"/>
  <c r="AP46" i="150"/>
  <c r="AR46" i="150"/>
  <c r="AT46" i="150"/>
  <c r="R46" i="150"/>
  <c r="AY46" i="150"/>
  <c r="W46" i="150"/>
  <c r="O46" i="150"/>
  <c r="BC46" i="150"/>
  <c r="AI46" i="150"/>
  <c r="B46" i="145"/>
  <c r="C46" i="143"/>
  <c r="BC46" i="142"/>
  <c r="BH46" i="142"/>
  <c r="D46" i="140"/>
  <c r="BC46" i="139"/>
  <c r="BF46" i="139"/>
  <c r="BE46" i="139"/>
  <c r="BF46" i="137"/>
  <c r="AX46" i="136"/>
  <c r="AY46" i="136"/>
  <c r="BB46" i="136"/>
  <c r="AH46" i="136"/>
  <c r="AD46" i="136"/>
  <c r="AW46" i="136"/>
  <c r="AE46" i="136"/>
  <c r="AL46" i="136"/>
  <c r="AI46" i="136"/>
  <c r="AN46" i="136"/>
  <c r="BI46" i="136"/>
  <c r="BA46" i="136"/>
  <c r="AS46" i="136"/>
  <c r="AP46" i="136"/>
  <c r="C46" i="134"/>
  <c r="BB46" i="134"/>
  <c r="BB46" i="126"/>
  <c r="BF46" i="126"/>
  <c r="BA46" i="120"/>
  <c r="BB46" i="120"/>
  <c r="AO46" i="120"/>
  <c r="P46" i="120"/>
  <c r="AA46" i="120"/>
  <c r="AL46" i="120"/>
  <c r="BC46" i="120"/>
  <c r="AY46" i="120"/>
  <c r="BD46" i="120"/>
  <c r="T46" i="120"/>
  <c r="Q46" i="120"/>
  <c r="AD46" i="120"/>
  <c r="AS46" i="120"/>
  <c r="AN46" i="120"/>
  <c r="BD46" i="119"/>
  <c r="AZ46" i="119"/>
  <c r="BG46" i="119"/>
  <c r="AR46" i="119"/>
  <c r="BJ46" i="137"/>
  <c r="C46" i="120"/>
  <c r="AJ46" i="150"/>
  <c r="AW46" i="150"/>
  <c r="P46" i="150"/>
  <c r="AH46" i="150"/>
  <c r="Y46" i="150"/>
  <c r="AC46" i="150"/>
  <c r="T46" i="150"/>
  <c r="AE46" i="150"/>
  <c r="Q46" i="150"/>
  <c r="BJ46" i="150"/>
  <c r="BD46" i="150"/>
  <c r="Z46" i="150"/>
  <c r="AX46" i="150"/>
  <c r="AD46" i="150"/>
  <c r="U46" i="150"/>
  <c r="BH46" i="150"/>
  <c r="AN46" i="150"/>
  <c r="BI46" i="150"/>
  <c r="BJ46" i="146"/>
  <c r="B46" i="143"/>
  <c r="B47" i="143" s="1"/>
  <c r="BJ46" i="143"/>
  <c r="BD46" i="142"/>
  <c r="BJ46" i="140"/>
  <c r="B46" i="140"/>
  <c r="B47" i="140" s="1"/>
  <c r="BI46" i="139"/>
  <c r="B46" i="139"/>
  <c r="B47" i="139" s="1"/>
  <c r="B46" i="137"/>
  <c r="C46" i="137"/>
  <c r="Y46" i="136"/>
  <c r="AR46" i="136"/>
  <c r="BD46" i="136"/>
  <c r="AQ46" i="136"/>
  <c r="AG46" i="136"/>
  <c r="BG46" i="136"/>
  <c r="AM46" i="136"/>
  <c r="BF46" i="134"/>
  <c r="BJ46" i="134"/>
  <c r="C46" i="131"/>
  <c r="B46" i="130"/>
  <c r="C46" i="130"/>
  <c r="B46" i="128"/>
  <c r="BG46" i="120"/>
  <c r="Z46" i="120"/>
  <c r="AZ46" i="120"/>
  <c r="BJ46" i="120"/>
  <c r="AU46" i="120"/>
  <c r="AJ46" i="120"/>
  <c r="AR46" i="120"/>
  <c r="BE46" i="120"/>
  <c r="AV46" i="120"/>
  <c r="C46" i="119"/>
  <c r="AO46" i="119"/>
  <c r="AM46" i="119"/>
  <c r="AS46" i="150"/>
  <c r="AV46" i="150"/>
  <c r="AK46" i="150"/>
  <c r="BK46" i="145"/>
  <c r="BK46" i="142"/>
  <c r="BJ46" i="139"/>
  <c r="BH46" i="139"/>
  <c r="AT46" i="136"/>
  <c r="B46" i="133"/>
  <c r="U46" i="120"/>
  <c r="BF46" i="120"/>
  <c r="AQ46" i="119"/>
  <c r="AL46" i="119"/>
  <c r="BJ46" i="119"/>
  <c r="BK46" i="119"/>
  <c r="BH46" i="119"/>
  <c r="AI46" i="117"/>
  <c r="BB46" i="117"/>
  <c r="AV46" i="117"/>
  <c r="BE46" i="117"/>
  <c r="BH46" i="117"/>
  <c r="BE46" i="142"/>
  <c r="AZ46" i="136"/>
  <c r="AB46" i="136"/>
  <c r="BI46" i="134"/>
  <c r="BC46" i="134"/>
  <c r="B46" i="131"/>
  <c r="B47" i="131" s="1"/>
  <c r="AC46" i="120"/>
  <c r="AB46" i="120"/>
  <c r="AP46" i="120"/>
  <c r="AN46" i="119"/>
  <c r="AW46" i="119"/>
  <c r="BC46" i="119"/>
  <c r="AK46" i="119"/>
  <c r="AW46" i="117"/>
  <c r="BJ46" i="117"/>
  <c r="AJ46" i="117"/>
  <c r="BD46" i="117"/>
  <c r="AL46" i="117"/>
  <c r="C46" i="117"/>
  <c r="AT46" i="117"/>
  <c r="BG46" i="117"/>
  <c r="AY46" i="117"/>
  <c r="B46" i="117"/>
  <c r="AP46" i="117"/>
  <c r="BK46" i="117"/>
  <c r="BI46" i="117"/>
  <c r="AR46" i="117"/>
  <c r="AS46" i="117"/>
  <c r="AX46" i="117"/>
  <c r="AQ46" i="150"/>
  <c r="AZ46" i="150"/>
  <c r="BE46" i="150"/>
  <c r="BJ46" i="142"/>
  <c r="BF46" i="142"/>
  <c r="BG46" i="139"/>
  <c r="D46" i="139"/>
  <c r="AA46" i="136"/>
  <c r="AJ46" i="136"/>
  <c r="AV46" i="136"/>
  <c r="B46" i="129"/>
  <c r="B47" i="129" s="1"/>
  <c r="BG46" i="126"/>
  <c r="B46" i="126"/>
  <c r="C46" i="126"/>
  <c r="AF46" i="120"/>
  <c r="S46" i="120"/>
  <c r="AQ46" i="120"/>
  <c r="AH46" i="120"/>
  <c r="AW46" i="120"/>
  <c r="AT46" i="119"/>
  <c r="B46" i="119"/>
  <c r="B47" i="119" s="1"/>
  <c r="BB46" i="119"/>
  <c r="AU46" i="119"/>
  <c r="AY46" i="119"/>
  <c r="BC46" i="117"/>
  <c r="AM46" i="117"/>
  <c r="AO46" i="117"/>
  <c r="BD46" i="134"/>
  <c r="B46" i="150"/>
  <c r="BA46" i="150"/>
  <c r="AG46" i="150"/>
  <c r="V46" i="150"/>
  <c r="AF46" i="150"/>
  <c r="B46" i="146"/>
  <c r="B47" i="146" s="1"/>
  <c r="BJ46" i="145"/>
  <c r="B46" i="136"/>
  <c r="B47" i="136" s="1"/>
  <c r="BC46" i="136"/>
  <c r="AU46" i="136"/>
  <c r="BE46" i="136"/>
  <c r="BF46" i="136"/>
  <c r="BE46" i="134"/>
  <c r="BE46" i="126"/>
  <c r="AK46" i="120"/>
  <c r="B46" i="120"/>
  <c r="B47" i="120" s="1"/>
  <c r="AX46" i="119"/>
  <c r="AV46" i="119"/>
  <c r="BA46" i="119"/>
  <c r="AS46" i="119"/>
  <c r="BF46" i="119"/>
  <c r="BA46" i="117"/>
  <c r="AK46" i="117"/>
  <c r="AU46" i="117"/>
  <c r="BF46" i="117"/>
  <c r="AZ46" i="117"/>
  <c r="AQ46" i="117"/>
  <c r="AN46" i="117"/>
  <c r="W46" i="117"/>
  <c r="L46" i="136"/>
  <c r="AH46" i="117"/>
  <c r="AE46" i="117"/>
  <c r="H46" i="119"/>
  <c r="V46" i="117"/>
  <c r="K46" i="119"/>
  <c r="AF46" i="117"/>
  <c r="AF46" i="119"/>
  <c r="AG46" i="119"/>
  <c r="N46" i="119"/>
  <c r="T46" i="119"/>
  <c r="AK46" i="134"/>
  <c r="AA46" i="119"/>
  <c r="AE46" i="134"/>
  <c r="BH46" i="126"/>
  <c r="F46" i="119"/>
  <c r="BF46" i="128"/>
  <c r="BD46" i="128"/>
  <c r="BE46" i="128"/>
  <c r="AU46" i="134"/>
  <c r="AR46" i="134"/>
  <c r="R46" i="133"/>
  <c r="Q46" i="133"/>
  <c r="BB46" i="130"/>
  <c r="Y46" i="133"/>
  <c r="Z46" i="134"/>
  <c r="AQ46" i="134"/>
  <c r="K49" i="149"/>
  <c r="BG46" i="143"/>
  <c r="AW46" i="134"/>
  <c r="BC46" i="143"/>
  <c r="BK46" i="131"/>
  <c r="W46" i="133"/>
  <c r="AN46" i="133"/>
  <c r="BJ46" i="133"/>
  <c r="AG46" i="133"/>
  <c r="AL46" i="133"/>
  <c r="AW46" i="133"/>
  <c r="BF46" i="133"/>
  <c r="S46" i="117"/>
  <c r="AH46" i="134"/>
  <c r="AD46" i="117"/>
  <c r="U46" i="119"/>
  <c r="BH46" i="130"/>
  <c r="O46" i="117"/>
  <c r="Z46" i="119"/>
  <c r="Q46" i="117"/>
  <c r="P46" i="117"/>
  <c r="E46" i="119"/>
  <c r="AH46" i="119"/>
  <c r="W46" i="119"/>
  <c r="AC46" i="119"/>
  <c r="BA46" i="134"/>
  <c r="H46" i="133"/>
  <c r="O46" i="119"/>
  <c r="BD46" i="126"/>
  <c r="AM46" i="134"/>
  <c r="BE46" i="143"/>
  <c r="BH46" i="146"/>
  <c r="C49" i="149"/>
  <c r="D49" i="149"/>
  <c r="BF46" i="146"/>
  <c r="BF46" i="131"/>
  <c r="BG46" i="128"/>
  <c r="BK46" i="128"/>
  <c r="BK46" i="130"/>
  <c r="BI46" i="131"/>
  <c r="AL46" i="134"/>
  <c r="BI46" i="130"/>
  <c r="T46" i="133"/>
  <c r="AC46" i="133"/>
  <c r="AD46" i="133"/>
  <c r="BG46" i="133"/>
  <c r="AK46" i="133"/>
  <c r="AH46" i="133"/>
  <c r="AE46" i="133"/>
  <c r="BK46" i="133"/>
  <c r="AS46" i="133"/>
  <c r="AI46" i="133"/>
  <c r="AF46" i="133"/>
  <c r="BC46" i="133"/>
  <c r="AG46" i="117"/>
  <c r="AT46" i="134"/>
  <c r="Y46" i="117"/>
  <c r="Z46" i="117"/>
  <c r="P46" i="119"/>
  <c r="BF46" i="130"/>
  <c r="AA46" i="117"/>
  <c r="K46" i="125"/>
  <c r="AC46" i="117"/>
  <c r="R46" i="117"/>
  <c r="X46" i="119"/>
  <c r="I46" i="119"/>
  <c r="S46" i="119"/>
  <c r="BC46" i="128"/>
  <c r="F46" i="133"/>
  <c r="Q46" i="119"/>
  <c r="F46" i="131"/>
  <c r="D46" i="133"/>
  <c r="G46" i="119"/>
  <c r="Y46" i="119"/>
  <c r="BG46" i="131"/>
  <c r="AX46" i="134"/>
  <c r="L46" i="133"/>
  <c r="F46" i="136"/>
  <c r="BK46" i="143"/>
  <c r="BK46" i="126"/>
  <c r="BC46" i="126"/>
  <c r="N46" i="120"/>
  <c r="BB46" i="128"/>
  <c r="AZ46" i="134"/>
  <c r="AO46" i="134"/>
  <c r="BG46" i="130"/>
  <c r="AN46" i="134"/>
  <c r="AA46" i="134"/>
  <c r="AS46" i="134"/>
  <c r="BD46" i="143"/>
  <c r="AC46" i="134"/>
  <c r="BI46" i="146"/>
  <c r="BJ46" i="131"/>
  <c r="BH46" i="131"/>
  <c r="F46" i="146"/>
  <c r="X46" i="133"/>
  <c r="AB46" i="133"/>
  <c r="AT46" i="133"/>
  <c r="U46" i="133"/>
  <c r="AU46" i="133"/>
  <c r="AZ46" i="133"/>
  <c r="BD46" i="133"/>
  <c r="AO46" i="133"/>
  <c r="AP46" i="133"/>
  <c r="R46" i="119"/>
  <c r="BI46" i="128"/>
  <c r="X46" i="117"/>
  <c r="AB46" i="117"/>
  <c r="AB46" i="119"/>
  <c r="AD46" i="119"/>
  <c r="T46" i="117"/>
  <c r="U46" i="117"/>
  <c r="M46" i="119"/>
  <c r="L46" i="119"/>
  <c r="V46" i="119"/>
  <c r="E49" i="149"/>
  <c r="AF46" i="134"/>
  <c r="O46" i="136"/>
  <c r="BI46" i="126"/>
  <c r="AE46" i="119"/>
  <c r="BE46" i="146"/>
  <c r="AV46" i="134"/>
  <c r="BH46" i="128"/>
  <c r="BJ46" i="126"/>
  <c r="J46" i="119"/>
  <c r="E46" i="131"/>
  <c r="BE46" i="131"/>
  <c r="AD46" i="134"/>
  <c r="K46" i="133"/>
  <c r="W46" i="136"/>
  <c r="BC46" i="130"/>
  <c r="AP46" i="134"/>
  <c r="BE46" i="130"/>
  <c r="BJ46" i="130"/>
  <c r="BJ46" i="128"/>
  <c r="AY46" i="134"/>
  <c r="AI46" i="134"/>
  <c r="BD46" i="130"/>
  <c r="BG46" i="146"/>
  <c r="BF46" i="143"/>
  <c r="I49" i="149"/>
  <c r="AB46" i="134"/>
  <c r="Y46" i="134"/>
  <c r="AG46" i="134"/>
  <c r="BI46" i="143"/>
  <c r="AJ46" i="134"/>
  <c r="B49" i="149"/>
  <c r="AA46" i="133"/>
  <c r="Z46" i="133"/>
  <c r="BE46" i="133"/>
  <c r="BI46" i="133"/>
  <c r="AQ46" i="133"/>
  <c r="AR46" i="133"/>
  <c r="AJ46" i="133"/>
  <c r="AV46" i="133"/>
  <c r="AX46" i="133"/>
  <c r="BB46" i="133"/>
  <c r="AY46" i="133"/>
  <c r="BH46" i="133"/>
  <c r="BA46" i="133"/>
  <c r="AM46" i="133"/>
  <c r="F46" i="140"/>
  <c r="H46" i="136"/>
  <c r="AQ46" i="137"/>
  <c r="AR46" i="143"/>
  <c r="P46" i="136"/>
  <c r="E46" i="137"/>
  <c r="R46" i="136"/>
  <c r="M46" i="136"/>
  <c r="AO46" i="143"/>
  <c r="AJ46" i="143"/>
  <c r="L46" i="125"/>
  <c r="H46" i="140"/>
  <c r="AT46" i="143"/>
  <c r="O46" i="133"/>
  <c r="M46" i="125"/>
  <c r="T46" i="136"/>
  <c r="AW46" i="137"/>
  <c r="AX46" i="137"/>
  <c r="E46" i="133"/>
  <c r="M46" i="120"/>
  <c r="AY46" i="143"/>
  <c r="AF46" i="125"/>
  <c r="K46" i="120"/>
  <c r="AT46" i="137"/>
  <c r="AC46" i="125"/>
  <c r="AW46" i="146"/>
  <c r="X46" i="125"/>
  <c r="Y46" i="125"/>
  <c r="S46" i="125"/>
  <c r="V46" i="125"/>
  <c r="BE46" i="145"/>
  <c r="AS46" i="146"/>
  <c r="Q46" i="125"/>
  <c r="AX46" i="146"/>
  <c r="AZ46" i="125"/>
  <c r="AX46" i="125"/>
  <c r="AK46" i="125"/>
  <c r="AM46" i="125"/>
  <c r="N46" i="117"/>
  <c r="BC46" i="137"/>
  <c r="BB46" i="125"/>
  <c r="BH46" i="125"/>
  <c r="AY46" i="146"/>
  <c r="BB46" i="146"/>
  <c r="AD46" i="146"/>
  <c r="AH46" i="146"/>
  <c r="AO46" i="129"/>
  <c r="AZ46" i="140"/>
  <c r="AP46" i="140"/>
  <c r="AY46" i="131"/>
  <c r="AJ46" i="139"/>
  <c r="AL46" i="130"/>
  <c r="AJ46" i="146"/>
  <c r="AD46" i="129"/>
  <c r="AI46" i="131"/>
  <c r="AX46" i="128"/>
  <c r="AA46" i="126"/>
  <c r="AL46" i="139"/>
  <c r="AH46" i="139"/>
  <c r="AJ46" i="142"/>
  <c r="AX46" i="130"/>
  <c r="AU46" i="129"/>
  <c r="BI46" i="129"/>
  <c r="AY46" i="129"/>
  <c r="AV46" i="140"/>
  <c r="AU46" i="140"/>
  <c r="BA46" i="140"/>
  <c r="BD46" i="131"/>
  <c r="AG46" i="131"/>
  <c r="AJ46" i="128"/>
  <c r="AV46" i="128"/>
  <c r="AI46" i="128"/>
  <c r="Y46" i="128"/>
  <c r="AP46" i="128"/>
  <c r="AD46" i="139"/>
  <c r="AW46" i="139"/>
  <c r="AU46" i="142"/>
  <c r="AB46" i="130"/>
  <c r="AA46" i="129"/>
  <c r="AB46" i="129"/>
  <c r="BB46" i="131"/>
  <c r="AM46" i="131"/>
  <c r="AC46" i="128"/>
  <c r="J46" i="145"/>
  <c r="AL46" i="129"/>
  <c r="AR46" i="129"/>
  <c r="AK46" i="140"/>
  <c r="BC46" i="140"/>
  <c r="AD46" i="131"/>
  <c r="AS46" i="131"/>
  <c r="AL46" i="128"/>
  <c r="AO46" i="128"/>
  <c r="AP46" i="126"/>
  <c r="AD46" i="126"/>
  <c r="AQ46" i="126"/>
  <c r="AL46" i="126"/>
  <c r="AZ46" i="139"/>
  <c r="AP46" i="142"/>
  <c r="AR46" i="142"/>
  <c r="AK46" i="130"/>
  <c r="Z46" i="130"/>
  <c r="E46" i="146"/>
  <c r="I46" i="140"/>
  <c r="E46" i="125"/>
  <c r="AK46" i="143"/>
  <c r="K46" i="140"/>
  <c r="AO46" i="137"/>
  <c r="I46" i="133"/>
  <c r="J46" i="136"/>
  <c r="G49" i="149"/>
  <c r="AD46" i="137"/>
  <c r="E46" i="136"/>
  <c r="L46" i="120"/>
  <c r="G46" i="125"/>
  <c r="X46" i="136"/>
  <c r="K46" i="136"/>
  <c r="AU46" i="143"/>
  <c r="AI46" i="137"/>
  <c r="P46" i="125"/>
  <c r="BA46" i="137"/>
  <c r="AB46" i="125"/>
  <c r="AU46" i="137"/>
  <c r="AF46" i="142"/>
  <c r="AH46" i="142"/>
  <c r="BH46" i="145"/>
  <c r="AI46" i="143"/>
  <c r="AD46" i="125"/>
  <c r="BC46" i="125"/>
  <c r="BJ46" i="125"/>
  <c r="BD46" i="137"/>
  <c r="AI46" i="125"/>
  <c r="BI46" i="125"/>
  <c r="BB46" i="137"/>
  <c r="AY46" i="137"/>
  <c r="AB46" i="137"/>
  <c r="AH46" i="125"/>
  <c r="R46" i="125"/>
  <c r="AL46" i="125"/>
  <c r="AC46" i="142"/>
  <c r="AN46" i="146"/>
  <c r="AG46" i="146"/>
  <c r="AK46" i="129"/>
  <c r="AM46" i="128"/>
  <c r="G46" i="145"/>
  <c r="AM46" i="139"/>
  <c r="BA46" i="142"/>
  <c r="AU46" i="130"/>
  <c r="AP46" i="146"/>
  <c r="BG46" i="129"/>
  <c r="BB46" i="129"/>
  <c r="AP46" i="129"/>
  <c r="AO46" i="140"/>
  <c r="BG46" i="140"/>
  <c r="BB46" i="140"/>
  <c r="AW46" i="131"/>
  <c r="AB46" i="131"/>
  <c r="AH46" i="131"/>
  <c r="AG46" i="126"/>
  <c r="AE46" i="139"/>
  <c r="AK46" i="139"/>
  <c r="AG46" i="139"/>
  <c r="AY46" i="142"/>
  <c r="AL46" i="142"/>
  <c r="AS46" i="142"/>
  <c r="BD46" i="146"/>
  <c r="AZ46" i="130"/>
  <c r="AE46" i="130"/>
  <c r="AY46" i="130"/>
  <c r="AN46" i="130"/>
  <c r="AE46" i="142"/>
  <c r="AV46" i="146"/>
  <c r="BF46" i="129"/>
  <c r="AI46" i="129"/>
  <c r="AQ46" i="131"/>
  <c r="AE46" i="128"/>
  <c r="AD46" i="128"/>
  <c r="AR46" i="126"/>
  <c r="AK46" i="126"/>
  <c r="AI46" i="126"/>
  <c r="N46" i="150"/>
  <c r="I46" i="145"/>
  <c r="H46" i="145"/>
  <c r="K46" i="145"/>
  <c r="AX46" i="139"/>
  <c r="AC46" i="139"/>
  <c r="AO46" i="139"/>
  <c r="AM46" i="142"/>
  <c r="Z46" i="129"/>
  <c r="AM46" i="140"/>
  <c r="AI46" i="140"/>
  <c r="F46" i="145"/>
  <c r="AV46" i="139"/>
  <c r="AH46" i="129"/>
  <c r="AX46" i="140"/>
  <c r="AZ46" i="131"/>
  <c r="AQ46" i="128"/>
  <c r="Z46" i="128"/>
  <c r="AT46" i="128"/>
  <c r="AU46" i="126"/>
  <c r="AY46" i="126"/>
  <c r="AI46" i="139"/>
  <c r="BB46" i="139"/>
  <c r="AZ46" i="142"/>
  <c r="AX46" i="142"/>
  <c r="AM46" i="130"/>
  <c r="AH46" i="130"/>
  <c r="J46" i="140"/>
  <c r="J46" i="125"/>
  <c r="M46" i="133"/>
  <c r="BD46" i="145"/>
  <c r="J49" i="149"/>
  <c r="P46" i="133"/>
  <c r="I46" i="136"/>
  <c r="F46" i="137"/>
  <c r="H49" i="149"/>
  <c r="L49" i="149"/>
  <c r="V46" i="136"/>
  <c r="J46" i="133"/>
  <c r="BA46" i="146"/>
  <c r="AN46" i="137"/>
  <c r="F49" i="149"/>
  <c r="S46" i="133"/>
  <c r="AX46" i="143"/>
  <c r="Z46" i="139"/>
  <c r="AR46" i="137"/>
  <c r="W46" i="125"/>
  <c r="AW46" i="143"/>
  <c r="AM46" i="137"/>
  <c r="AM46" i="146"/>
  <c r="AO46" i="146"/>
  <c r="AK46" i="137"/>
  <c r="AP46" i="137"/>
  <c r="AE46" i="125"/>
  <c r="E46" i="120"/>
  <c r="BC46" i="145"/>
  <c r="AG46" i="125"/>
  <c r="AK46" i="146"/>
  <c r="AR46" i="146"/>
  <c r="AS46" i="125"/>
  <c r="BE46" i="125"/>
  <c r="T46" i="125"/>
  <c r="AF46" i="146"/>
  <c r="AU46" i="125"/>
  <c r="AY46" i="125"/>
  <c r="AJ46" i="137"/>
  <c r="AA46" i="125"/>
  <c r="BF46" i="125"/>
  <c r="AJ46" i="125"/>
  <c r="AQ46" i="125"/>
  <c r="AE46" i="137"/>
  <c r="Z46" i="125"/>
  <c r="BD46" i="125"/>
  <c r="AT46" i="125"/>
  <c r="AW46" i="125"/>
  <c r="AS46" i="137"/>
  <c r="AD46" i="142"/>
  <c r="AC46" i="146"/>
  <c r="AL46" i="146"/>
  <c r="AU46" i="146"/>
  <c r="AE46" i="146"/>
  <c r="BH46" i="129"/>
  <c r="AX46" i="129"/>
  <c r="AG46" i="140"/>
  <c r="AT46" i="140"/>
  <c r="AW46" i="140"/>
  <c r="AA46" i="128"/>
  <c r="AB46" i="126"/>
  <c r="AH46" i="126"/>
  <c r="AV46" i="130"/>
  <c r="AW46" i="130"/>
  <c r="AV46" i="129"/>
  <c r="BK46" i="129"/>
  <c r="BD46" i="140"/>
  <c r="AC46" i="131"/>
  <c r="AL46" i="131"/>
  <c r="AW46" i="128"/>
  <c r="BA46" i="128"/>
  <c r="AN46" i="128"/>
  <c r="AS46" i="128"/>
  <c r="AF46" i="126"/>
  <c r="AS46" i="126"/>
  <c r="AS46" i="139"/>
  <c r="AP46" i="139"/>
  <c r="AT46" i="139"/>
  <c r="AT46" i="142"/>
  <c r="AG46" i="142"/>
  <c r="AI46" i="146"/>
  <c r="BC46" i="129"/>
  <c r="AJ46" i="129"/>
  <c r="AF46" i="129"/>
  <c r="AY46" i="140"/>
  <c r="AV46" i="131"/>
  <c r="AJ46" i="131"/>
  <c r="AZ46" i="128"/>
  <c r="AG46" i="128"/>
  <c r="AB46" i="128"/>
  <c r="AC46" i="126"/>
  <c r="AV46" i="126"/>
  <c r="AV46" i="142"/>
  <c r="AS46" i="130"/>
  <c r="AQ46" i="130"/>
  <c r="BA46" i="130"/>
  <c r="AZ46" i="129"/>
  <c r="AN46" i="129"/>
  <c r="AS46" i="129"/>
  <c r="BH46" i="140"/>
  <c r="AU46" i="131"/>
  <c r="AK46" i="128"/>
  <c r="AU46" i="128"/>
  <c r="AO46" i="126"/>
  <c r="AE46" i="126"/>
  <c r="AW46" i="142"/>
  <c r="BC46" i="146"/>
  <c r="Y46" i="129"/>
  <c r="BD46" i="129"/>
  <c r="BA46" i="129"/>
  <c r="AQ46" i="140"/>
  <c r="AJ46" i="140"/>
  <c r="AY46" i="128"/>
  <c r="Y46" i="126"/>
  <c r="AJ46" i="126"/>
  <c r="AP46" i="145"/>
  <c r="AU46" i="139"/>
  <c r="AA46" i="130"/>
  <c r="Y46" i="130"/>
  <c r="G46" i="133"/>
  <c r="AQ46" i="146"/>
  <c r="AV46" i="137"/>
  <c r="AZ46" i="143"/>
  <c r="G46" i="136"/>
  <c r="AT46" i="146"/>
  <c r="BG46" i="145"/>
  <c r="BA46" i="143"/>
  <c r="AM46" i="143"/>
  <c r="V46" i="133"/>
  <c r="G46" i="140"/>
  <c r="S46" i="136"/>
  <c r="Q46" i="136"/>
  <c r="H46" i="120"/>
  <c r="I46" i="125"/>
  <c r="U46" i="136"/>
  <c r="AC46" i="137"/>
  <c r="D46" i="125"/>
  <c r="N46" i="136"/>
  <c r="F46" i="125"/>
  <c r="BH46" i="143"/>
  <c r="AL46" i="143"/>
  <c r="AP46" i="143"/>
  <c r="AS46" i="143"/>
  <c r="BF46" i="145"/>
  <c r="AB46" i="142"/>
  <c r="Z46" i="142"/>
  <c r="AV46" i="143"/>
  <c r="N46" i="133"/>
  <c r="AN46" i="143"/>
  <c r="BI46" i="145"/>
  <c r="AZ46" i="137"/>
  <c r="U46" i="125"/>
  <c r="AF46" i="137"/>
  <c r="AN46" i="125"/>
  <c r="BB46" i="143"/>
  <c r="BG46" i="125"/>
  <c r="AV46" i="125"/>
  <c r="AA46" i="142"/>
  <c r="AR46" i="125"/>
  <c r="AP46" i="125"/>
  <c r="AL46" i="137"/>
  <c r="BK46" i="125"/>
  <c r="AH46" i="137"/>
  <c r="AO46" i="125"/>
  <c r="O46" i="125"/>
  <c r="AA46" i="139"/>
  <c r="BA46" i="125"/>
  <c r="AG46" i="137"/>
  <c r="AQ46" i="143"/>
  <c r="AZ46" i="146"/>
  <c r="AB46" i="146"/>
  <c r="AN46" i="140"/>
  <c r="AL46" i="140"/>
  <c r="AP46" i="131"/>
  <c r="AH46" i="128"/>
  <c r="AM46" i="126"/>
  <c r="AI46" i="142"/>
  <c r="AD46" i="130"/>
  <c r="AM46" i="129"/>
  <c r="AE46" i="129"/>
  <c r="AC46" i="129"/>
  <c r="AW46" i="129"/>
  <c r="AO46" i="131"/>
  <c r="AT46" i="131"/>
  <c r="AE46" i="131"/>
  <c r="BC46" i="131"/>
  <c r="BA46" i="126"/>
  <c r="AZ46" i="126"/>
  <c r="AX46" i="126"/>
  <c r="AY46" i="139"/>
  <c r="AO46" i="142"/>
  <c r="AT46" i="130"/>
  <c r="AC46" i="130"/>
  <c r="AG46" i="130"/>
  <c r="AT46" i="129"/>
  <c r="BI46" i="140"/>
  <c r="AH46" i="140"/>
  <c r="BE46" i="140"/>
  <c r="AX46" i="131"/>
  <c r="AT46" i="126"/>
  <c r="AW46" i="126"/>
  <c r="AN46" i="126"/>
  <c r="AR46" i="139"/>
  <c r="AF46" i="139"/>
  <c r="AN46" i="142"/>
  <c r="BB46" i="142"/>
  <c r="AJ46" i="130"/>
  <c r="AP46" i="130"/>
  <c r="AO46" i="130"/>
  <c r="AK46" i="131"/>
  <c r="AB46" i="139"/>
  <c r="AG46" i="129"/>
  <c r="AQ46" i="129"/>
  <c r="BE46" i="129"/>
  <c r="BJ46" i="129"/>
  <c r="BF46" i="140"/>
  <c r="AR46" i="140"/>
  <c r="AS46" i="140"/>
  <c r="AR46" i="131"/>
  <c r="AF46" i="131"/>
  <c r="AN46" i="131"/>
  <c r="BA46" i="131"/>
  <c r="AF46" i="128"/>
  <c r="AR46" i="128"/>
  <c r="Z46" i="126"/>
  <c r="BA46" i="139"/>
  <c r="AQ46" i="139"/>
  <c r="AN46" i="139"/>
  <c r="AK46" i="142"/>
  <c r="AQ46" i="142"/>
  <c r="AI46" i="130"/>
  <c r="AF46" i="130"/>
  <c r="AR46" i="130"/>
  <c r="D46" i="136"/>
  <c r="D46" i="131"/>
  <c r="D46" i="119"/>
  <c r="BN46" i="119" s="1"/>
  <c r="K46" i="143"/>
  <c r="AF46" i="143"/>
  <c r="R46" i="134"/>
  <c r="M46" i="150"/>
  <c r="O46" i="129"/>
  <c r="G46" i="120"/>
  <c r="P46" i="143"/>
  <c r="X46" i="143"/>
  <c r="W46" i="134"/>
  <c r="P46" i="129"/>
  <c r="V46" i="129"/>
  <c r="S46" i="143"/>
  <c r="T46" i="134"/>
  <c r="E46" i="134"/>
  <c r="M46" i="129"/>
  <c r="AH46" i="145"/>
  <c r="I46" i="120"/>
  <c r="I46" i="143"/>
  <c r="Q46" i="143"/>
  <c r="AB46" i="143"/>
  <c r="F46" i="129"/>
  <c r="AO46" i="145"/>
  <c r="AZ46" i="145"/>
  <c r="BB46" i="145"/>
  <c r="AS46" i="145"/>
  <c r="W46" i="145"/>
  <c r="U46" i="145"/>
  <c r="AG46" i="145"/>
  <c r="AI46" i="145"/>
  <c r="L46" i="150"/>
  <c r="N46" i="145"/>
  <c r="E46" i="140"/>
  <c r="Q46" i="134"/>
  <c r="AE46" i="143"/>
  <c r="X46" i="134"/>
  <c r="U46" i="129"/>
  <c r="AW46" i="145"/>
  <c r="T46" i="143"/>
  <c r="Y46" i="143"/>
  <c r="H46" i="134"/>
  <c r="I46" i="129"/>
  <c r="AR46" i="145"/>
  <c r="AG46" i="143"/>
  <c r="L46" i="143"/>
  <c r="AA46" i="143"/>
  <c r="Q46" i="129"/>
  <c r="X46" i="129"/>
  <c r="W46" i="137"/>
  <c r="H46" i="125"/>
  <c r="O46" i="143"/>
  <c r="AC46" i="143"/>
  <c r="P46" i="134"/>
  <c r="T46" i="129"/>
  <c r="U46" i="137"/>
  <c r="AT46" i="145"/>
  <c r="AN46" i="145"/>
  <c r="Y46" i="145"/>
  <c r="AQ46" i="145"/>
  <c r="AL46" i="145"/>
  <c r="AU46" i="145"/>
  <c r="E46" i="145"/>
  <c r="N46" i="125"/>
  <c r="M46" i="134"/>
  <c r="F46" i="134"/>
  <c r="I46" i="134"/>
  <c r="J46" i="134"/>
  <c r="H46" i="129"/>
  <c r="G46" i="143"/>
  <c r="F46" i="143"/>
  <c r="AD46" i="143"/>
  <c r="G46" i="134"/>
  <c r="R46" i="129"/>
  <c r="AA46" i="137"/>
  <c r="N46" i="143"/>
  <c r="V46" i="134"/>
  <c r="U46" i="134"/>
  <c r="S46" i="129"/>
  <c r="E46" i="129"/>
  <c r="M46" i="137"/>
  <c r="W46" i="143"/>
  <c r="R46" i="143"/>
  <c r="L46" i="129"/>
  <c r="I46" i="137"/>
  <c r="AD46" i="145"/>
  <c r="BA46" i="145"/>
  <c r="AX46" i="145"/>
  <c r="D46" i="137"/>
  <c r="O46" i="134"/>
  <c r="L46" i="134"/>
  <c r="K46" i="129"/>
  <c r="J46" i="120"/>
  <c r="V46" i="143"/>
  <c r="U46" i="143"/>
  <c r="K46" i="134"/>
  <c r="S46" i="134"/>
  <c r="W46" i="129"/>
  <c r="V46" i="137"/>
  <c r="N46" i="134"/>
  <c r="G46" i="129"/>
  <c r="AV46" i="145"/>
  <c r="F46" i="120"/>
  <c r="M46" i="143"/>
  <c r="H46" i="143"/>
  <c r="Z46" i="143"/>
  <c r="J46" i="129"/>
  <c r="AY46" i="145"/>
  <c r="AH46" i="143"/>
  <c r="AM46" i="145"/>
  <c r="L46" i="117"/>
  <c r="J46" i="143"/>
  <c r="V46" i="145"/>
  <c r="AF46" i="145"/>
  <c r="Z46" i="145"/>
  <c r="AJ46" i="145"/>
  <c r="M46" i="145"/>
  <c r="T46" i="145"/>
  <c r="AK46" i="145"/>
  <c r="AE46" i="145"/>
  <c r="M46" i="117"/>
  <c r="N46" i="129"/>
  <c r="D46" i="120"/>
  <c r="AB46" i="140"/>
  <c r="G46" i="142"/>
  <c r="M46" i="140"/>
  <c r="M46" i="126"/>
  <c r="Y46" i="140"/>
  <c r="U46" i="142"/>
  <c r="T46" i="128"/>
  <c r="P46" i="131"/>
  <c r="AF46" i="140"/>
  <c r="X46" i="142"/>
  <c r="H46" i="137"/>
  <c r="AD46" i="140"/>
  <c r="J46" i="150"/>
  <c r="S46" i="128"/>
  <c r="W46" i="126"/>
  <c r="N46" i="128"/>
  <c r="K46" i="131"/>
  <c r="L46" i="128"/>
  <c r="K46" i="126"/>
  <c r="J46" i="142"/>
  <c r="W46" i="146"/>
  <c r="L46" i="142"/>
  <c r="R46" i="131"/>
  <c r="P46" i="145"/>
  <c r="W46" i="131"/>
  <c r="R46" i="142"/>
  <c r="H46" i="146"/>
  <c r="V46" i="142"/>
  <c r="F46" i="126"/>
  <c r="X46" i="128"/>
  <c r="I46" i="126"/>
  <c r="X46" i="130"/>
  <c r="Q46" i="128"/>
  <c r="G46" i="139"/>
  <c r="AC46" i="140"/>
  <c r="X46" i="145"/>
  <c r="R46" i="137"/>
  <c r="M46" i="131"/>
  <c r="T46" i="142"/>
  <c r="I46" i="130"/>
  <c r="V46" i="140"/>
  <c r="V46" i="130"/>
  <c r="E46" i="117"/>
  <c r="J46" i="146"/>
  <c r="X46" i="126"/>
  <c r="I46" i="139"/>
  <c r="L46" i="130"/>
  <c r="Y46" i="142"/>
  <c r="N46" i="137"/>
  <c r="D46" i="129"/>
  <c r="D46" i="134"/>
  <c r="I46" i="131"/>
  <c r="Y46" i="131"/>
  <c r="R46" i="130"/>
  <c r="T46" i="140"/>
  <c r="Q46" i="142"/>
  <c r="E46" i="128"/>
  <c r="N46" i="126"/>
  <c r="AA46" i="131"/>
  <c r="N46" i="142"/>
  <c r="X46" i="137"/>
  <c r="G46" i="137"/>
  <c r="X46" i="140"/>
  <c r="J46" i="130"/>
  <c r="X46" i="146"/>
  <c r="I46" i="117"/>
  <c r="H46" i="128"/>
  <c r="L46" i="126"/>
  <c r="I46" i="146"/>
  <c r="E46" i="126"/>
  <c r="H46" i="150"/>
  <c r="Z46" i="146"/>
  <c r="F46" i="150"/>
  <c r="S46" i="139"/>
  <c r="Q46" i="137"/>
  <c r="N46" i="131"/>
  <c r="N46" i="130"/>
  <c r="U46" i="140"/>
  <c r="F46" i="128"/>
  <c r="P46" i="126"/>
  <c r="Z46" i="140"/>
  <c r="U46" i="126"/>
  <c r="G46" i="130"/>
  <c r="N46" i="146"/>
  <c r="V46" i="139"/>
  <c r="H46" i="142"/>
  <c r="T46" i="137"/>
  <c r="J46" i="126"/>
  <c r="F46" i="142"/>
  <c r="O46" i="128"/>
  <c r="G46" i="126"/>
  <c r="M46" i="146"/>
  <c r="P46" i="139"/>
  <c r="S46" i="131"/>
  <c r="K46" i="117"/>
  <c r="P46" i="142"/>
  <c r="H46" i="130"/>
  <c r="U46" i="130"/>
  <c r="Y46" i="146"/>
  <c r="AC46" i="145"/>
  <c r="J46" i="137"/>
  <c r="J46" i="117"/>
  <c r="T46" i="126"/>
  <c r="K46" i="128"/>
  <c r="X46" i="131"/>
  <c r="W46" i="130"/>
  <c r="Q46" i="146"/>
  <c r="R46" i="139"/>
  <c r="H46" i="131"/>
  <c r="R46" i="128"/>
  <c r="P46" i="137"/>
  <c r="Y46" i="137"/>
  <c r="L46" i="139"/>
  <c r="T46" i="130"/>
  <c r="S46" i="140"/>
  <c r="E46" i="150"/>
  <c r="O46" i="146"/>
  <c r="G46" i="117"/>
  <c r="Z46" i="131"/>
  <c r="F46" i="117"/>
  <c r="K46" i="130"/>
  <c r="V46" i="131"/>
  <c r="O46" i="130"/>
  <c r="N46" i="139"/>
  <c r="R46" i="145"/>
  <c r="K46" i="137"/>
  <c r="S46" i="126"/>
  <c r="L46" i="131"/>
  <c r="U46" i="128"/>
  <c r="E46" i="130"/>
  <c r="P46" i="140"/>
  <c r="F46" i="139"/>
  <c r="O46" i="126"/>
  <c r="G46" i="128"/>
  <c r="I46" i="142"/>
  <c r="L46" i="137"/>
  <c r="AA46" i="140"/>
  <c r="O46" i="139"/>
  <c r="G46" i="150"/>
  <c r="U46" i="146"/>
  <c r="H46" i="117"/>
  <c r="AA46" i="146"/>
  <c r="K46" i="150"/>
  <c r="J46" i="131"/>
  <c r="X46" i="139"/>
  <c r="I46" i="150"/>
  <c r="W46" i="128"/>
  <c r="AE46" i="140"/>
  <c r="S46" i="146"/>
  <c r="S46" i="145"/>
  <c r="Z46" i="137"/>
  <c r="E46" i="143"/>
  <c r="M46" i="139"/>
  <c r="V46" i="146"/>
  <c r="M46" i="142"/>
  <c r="W46" i="140"/>
  <c r="V46" i="126"/>
  <c r="Q46" i="140"/>
  <c r="P46" i="146"/>
  <c r="J46" i="139"/>
  <c r="L46" i="146"/>
  <c r="Q46" i="145"/>
  <c r="O46" i="137"/>
  <c r="Y46" i="139"/>
  <c r="P46" i="128"/>
  <c r="O46" i="131"/>
  <c r="M46" i="130"/>
  <c r="O46" i="140"/>
  <c r="U46" i="139"/>
  <c r="R46" i="126"/>
  <c r="H46" i="139"/>
  <c r="T46" i="139"/>
  <c r="R46" i="140"/>
  <c r="S46" i="130"/>
  <c r="L46" i="145"/>
  <c r="AA46" i="145"/>
  <c r="W46" i="142"/>
  <c r="M46" i="128"/>
  <c r="O46" i="142"/>
  <c r="T46" i="131"/>
  <c r="J46" i="128"/>
  <c r="U46" i="131"/>
  <c r="S46" i="142"/>
  <c r="V46" i="128"/>
  <c r="H46" i="126"/>
  <c r="R46" i="146"/>
  <c r="I46" i="128"/>
  <c r="O46" i="145"/>
  <c r="S46" i="137"/>
  <c r="N46" i="140"/>
  <c r="Q46" i="139"/>
  <c r="P46" i="130"/>
  <c r="K46" i="146"/>
  <c r="W46" i="139"/>
  <c r="Q46" i="131"/>
  <c r="F46" i="130"/>
  <c r="Q46" i="126"/>
  <c r="K46" i="139"/>
  <c r="Q46" i="130"/>
  <c r="T46" i="146"/>
  <c r="K46" i="142"/>
  <c r="AB46" i="145"/>
  <c r="G46" i="131"/>
  <c r="D46" i="126"/>
  <c r="D46" i="128"/>
  <c r="L46" i="140"/>
  <c r="E46" i="142"/>
  <c r="D46" i="130"/>
  <c r="E46" i="139"/>
  <c r="G46" i="146"/>
  <c r="D46" i="117"/>
  <c r="D46" i="150"/>
  <c r="AK55" i="150"/>
  <c r="AL19" i="150"/>
  <c r="AK22" i="150"/>
  <c r="AK21" i="146"/>
  <c r="AK22" i="146" s="1"/>
  <c r="AK21" i="145"/>
  <c r="AK22" i="145" s="1"/>
  <c r="AK21" i="143"/>
  <c r="AK21" i="142"/>
  <c r="AK22" i="142" s="1"/>
  <c r="AK21" i="140"/>
  <c r="AK21" i="139"/>
  <c r="AK22" i="139" s="1"/>
  <c r="AK21" i="137"/>
  <c r="AK22" i="137" s="1"/>
  <c r="AK21" i="136"/>
  <c r="AK22" i="136" s="1"/>
  <c r="AK21" i="134"/>
  <c r="AK22" i="134" s="1"/>
  <c r="AK21" i="133"/>
  <c r="AK21" i="131"/>
  <c r="AK22" i="131" s="1"/>
  <c r="AK21" i="130"/>
  <c r="AK21" i="129"/>
  <c r="AK22" i="129" s="1"/>
  <c r="AK21" i="128"/>
  <c r="AK22" i="128" s="1"/>
  <c r="AK21" i="126"/>
  <c r="AK22" i="126" s="1"/>
  <c r="AK21" i="125"/>
  <c r="AK22" i="125" s="1"/>
  <c r="AL21" i="123"/>
  <c r="AL22" i="123" s="1"/>
  <c r="AL21" i="122"/>
  <c r="AL55" i="120"/>
  <c r="AM19" i="120"/>
  <c r="AL22" i="120"/>
  <c r="BL46" i="116"/>
  <c r="C46" i="116"/>
  <c r="AL46" i="116"/>
  <c r="AX46" i="116"/>
  <c r="AV46" i="116"/>
  <c r="BC46" i="116"/>
  <c r="BA46" i="116"/>
  <c r="AQ46" i="116"/>
  <c r="BE46" i="116"/>
  <c r="BK46" i="116"/>
  <c r="BH46" i="116"/>
  <c r="AY46" i="116"/>
  <c r="BJ46" i="116"/>
  <c r="AJ46" i="116"/>
  <c r="AN46" i="116"/>
  <c r="BB46" i="116"/>
  <c r="BG46" i="116"/>
  <c r="AK46" i="116"/>
  <c r="B46" i="116"/>
  <c r="B47" i="116" s="1"/>
  <c r="AR46" i="116"/>
  <c r="AW46" i="116"/>
  <c r="AT46" i="116"/>
  <c r="AP46" i="116"/>
  <c r="BF46" i="116"/>
  <c r="AO46" i="116"/>
  <c r="AM46" i="116"/>
  <c r="AZ46" i="116"/>
  <c r="BI46" i="116"/>
  <c r="AI46" i="116"/>
  <c r="AU46" i="116"/>
  <c r="AS46" i="116"/>
  <c r="BD46" i="116"/>
  <c r="F46" i="116"/>
  <c r="AG46" i="116"/>
  <c r="AD46" i="116"/>
  <c r="M46" i="116"/>
  <c r="X46" i="116"/>
  <c r="AH46" i="116"/>
  <c r="S46" i="116"/>
  <c r="J46" i="116"/>
  <c r="P46" i="116"/>
  <c r="N46" i="116"/>
  <c r="L46" i="116"/>
  <c r="R46" i="116"/>
  <c r="Q46" i="116"/>
  <c r="AF46" i="116"/>
  <c r="O46" i="116"/>
  <c r="Z46" i="116"/>
  <c r="T46" i="116"/>
  <c r="AE46" i="116"/>
  <c r="AA46" i="116"/>
  <c r="V46" i="116"/>
  <c r="E46" i="116"/>
  <c r="AC46" i="116"/>
  <c r="K46" i="116"/>
  <c r="U46" i="116"/>
  <c r="AB46" i="116"/>
  <c r="G46" i="116"/>
  <c r="I46" i="116"/>
  <c r="H46" i="116"/>
  <c r="Y46" i="116"/>
  <c r="W46" i="116"/>
  <c r="D46" i="116"/>
  <c r="H49" i="114"/>
  <c r="C49" i="114"/>
  <c r="I49" i="114"/>
  <c r="J49" i="114"/>
  <c r="G49" i="114"/>
  <c r="D49" i="114"/>
  <c r="F49" i="114"/>
  <c r="E49" i="114"/>
  <c r="K49" i="114"/>
  <c r="L49" i="114"/>
  <c r="B49" i="114"/>
  <c r="N13" i="106"/>
  <c r="N55" i="106"/>
  <c r="D20" i="106"/>
  <c r="N20" i="106" s="1"/>
  <c r="N14" i="106"/>
  <c r="I104" i="106"/>
  <c r="J90" i="106"/>
  <c r="G71" i="106"/>
  <c r="L104" i="106"/>
  <c r="H104" i="106"/>
  <c r="I90" i="106"/>
  <c r="K104" i="106"/>
  <c r="G104" i="106"/>
  <c r="N104" i="106" s="1"/>
  <c r="L90" i="106"/>
  <c r="H90" i="106"/>
  <c r="G78" i="106"/>
  <c r="J104" i="106"/>
  <c r="K90" i="106"/>
  <c r="G90" i="106"/>
  <c r="N90" i="106" s="1"/>
  <c r="J107" i="106"/>
  <c r="K93" i="106"/>
  <c r="J93" i="106"/>
  <c r="J71" i="106"/>
  <c r="L107" i="106"/>
  <c r="K107" i="106"/>
  <c r="L93" i="106"/>
  <c r="J78" i="106"/>
  <c r="L109" i="106"/>
  <c r="N109" i="106" s="1"/>
  <c r="L78" i="106"/>
  <c r="L95" i="106"/>
  <c r="N95" i="106" s="1"/>
  <c r="L71" i="106"/>
  <c r="L103" i="106"/>
  <c r="H103" i="106"/>
  <c r="I89" i="106"/>
  <c r="K103" i="106"/>
  <c r="G103" i="106"/>
  <c r="L89" i="106"/>
  <c r="H89" i="106"/>
  <c r="F71" i="106"/>
  <c r="J103" i="106"/>
  <c r="F103" i="106"/>
  <c r="K89" i="106"/>
  <c r="G89" i="106"/>
  <c r="I103" i="106"/>
  <c r="J89" i="106"/>
  <c r="F89" i="106"/>
  <c r="N89" i="106" s="1"/>
  <c r="F78" i="106"/>
  <c r="B15" i="106"/>
  <c r="J99" i="106"/>
  <c r="F99" i="106"/>
  <c r="B99" i="106"/>
  <c r="K85" i="106"/>
  <c r="G85" i="106"/>
  <c r="C85" i="106"/>
  <c r="I99" i="106"/>
  <c r="E99" i="106"/>
  <c r="J85" i="106"/>
  <c r="F85" i="106"/>
  <c r="B85" i="106"/>
  <c r="B71" i="106"/>
  <c r="L99" i="106"/>
  <c r="H99" i="106"/>
  <c r="D99" i="106"/>
  <c r="I85" i="106"/>
  <c r="E85" i="106"/>
  <c r="K99" i="106"/>
  <c r="G99" i="106"/>
  <c r="C99" i="106"/>
  <c r="L85" i="106"/>
  <c r="H85" i="106"/>
  <c r="D85" i="106"/>
  <c r="B78" i="106"/>
  <c r="B21" i="106"/>
  <c r="B28" i="106"/>
  <c r="L102" i="106"/>
  <c r="H102" i="106"/>
  <c r="I88" i="106"/>
  <c r="E88" i="106"/>
  <c r="E78" i="106"/>
  <c r="K102" i="106"/>
  <c r="G102" i="106"/>
  <c r="L88" i="106"/>
  <c r="H88" i="106"/>
  <c r="J102" i="106"/>
  <c r="F102" i="106"/>
  <c r="K88" i="106"/>
  <c r="G88" i="106"/>
  <c r="E71" i="106"/>
  <c r="I102" i="106"/>
  <c r="E102" i="106"/>
  <c r="J88" i="106"/>
  <c r="F88" i="106"/>
  <c r="J106" i="106"/>
  <c r="K92" i="106"/>
  <c r="I78" i="106"/>
  <c r="I106" i="106"/>
  <c r="N106" i="106" s="1"/>
  <c r="J92" i="106"/>
  <c r="L106" i="106"/>
  <c r="I92" i="106"/>
  <c r="N92" i="106" s="1"/>
  <c r="I71" i="106"/>
  <c r="K106" i="106"/>
  <c r="L92" i="106"/>
  <c r="K100" i="106"/>
  <c r="G100" i="106"/>
  <c r="C100" i="106"/>
  <c r="L86" i="106"/>
  <c r="H86" i="106"/>
  <c r="D86" i="106"/>
  <c r="C71" i="106"/>
  <c r="J100" i="106"/>
  <c r="F100" i="106"/>
  <c r="K86" i="106"/>
  <c r="G86" i="106"/>
  <c r="C86" i="106"/>
  <c r="I100" i="106"/>
  <c r="E100" i="106"/>
  <c r="J86" i="106"/>
  <c r="F86" i="106"/>
  <c r="C78" i="106"/>
  <c r="L100" i="106"/>
  <c r="H100" i="106"/>
  <c r="D100" i="106"/>
  <c r="I86" i="106"/>
  <c r="E86" i="106"/>
  <c r="K108" i="106"/>
  <c r="L94" i="106"/>
  <c r="K71" i="106"/>
  <c r="K94" i="106"/>
  <c r="N94" i="106" s="1"/>
  <c r="K78" i="106"/>
  <c r="L108" i="106"/>
  <c r="K105" i="106"/>
  <c r="L91" i="106"/>
  <c r="H91" i="106"/>
  <c r="J105" i="106"/>
  <c r="K91" i="106"/>
  <c r="H78" i="106"/>
  <c r="I105" i="106"/>
  <c r="J91" i="106"/>
  <c r="L105" i="106"/>
  <c r="H105" i="106"/>
  <c r="N105" i="106" s="1"/>
  <c r="I91" i="106"/>
  <c r="H71" i="106"/>
  <c r="B47" i="161" l="1"/>
  <c r="BN46" i="161"/>
  <c r="B50" i="159"/>
  <c r="Q49" i="159"/>
  <c r="B50" i="160"/>
  <c r="Q49" i="160"/>
  <c r="BN46" i="134"/>
  <c r="BN46" i="156"/>
  <c r="BN46" i="158"/>
  <c r="AX21" i="156"/>
  <c r="AX22" i="156" s="1"/>
  <c r="BA19" i="158"/>
  <c r="AZ55" i="158"/>
  <c r="AZ55" i="155"/>
  <c r="BA19" i="155"/>
  <c r="BN46" i="157"/>
  <c r="BN46" i="155"/>
  <c r="B48" i="158"/>
  <c r="B50" i="158" s="1"/>
  <c r="B59" i="158" s="1"/>
  <c r="C45" i="158"/>
  <c r="B48" i="156"/>
  <c r="B50" i="156" s="1"/>
  <c r="B59" i="156" s="1"/>
  <c r="C45" i="156"/>
  <c r="BA55" i="157"/>
  <c r="BB19" i="157"/>
  <c r="C45" i="155"/>
  <c r="B48" i="155"/>
  <c r="B50" i="155" s="1"/>
  <c r="B59" i="155" s="1"/>
  <c r="B48" i="157"/>
  <c r="B50" i="157" s="1"/>
  <c r="B59" i="157" s="1"/>
  <c r="C45" i="157"/>
  <c r="AL19" i="117"/>
  <c r="AK55" i="117"/>
  <c r="BN46" i="129"/>
  <c r="BN46" i="125"/>
  <c r="BN46" i="136"/>
  <c r="BN46" i="143"/>
  <c r="BN46" i="142"/>
  <c r="BN46" i="120"/>
  <c r="B50" i="149"/>
  <c r="Q49" i="149"/>
  <c r="B48" i="119"/>
  <c r="B50" i="119" s="1"/>
  <c r="B59" i="119" s="1"/>
  <c r="C45" i="119"/>
  <c r="B47" i="126"/>
  <c r="BN46" i="126"/>
  <c r="B48" i="131"/>
  <c r="B50" i="131" s="1"/>
  <c r="B59" i="131" s="1"/>
  <c r="B61" i="131" s="1"/>
  <c r="C45" i="131"/>
  <c r="B47" i="133"/>
  <c r="BN46" i="133"/>
  <c r="B47" i="130"/>
  <c r="BN46" i="130"/>
  <c r="B47" i="137"/>
  <c r="BN46" i="137"/>
  <c r="B48" i="134"/>
  <c r="B50" i="134" s="1"/>
  <c r="B59" i="134" s="1"/>
  <c r="B61" i="134" s="1"/>
  <c r="C45" i="134"/>
  <c r="B48" i="146"/>
  <c r="B50" i="146" s="1"/>
  <c r="B59" i="146" s="1"/>
  <c r="B61" i="146" s="1"/>
  <c r="C45" i="146"/>
  <c r="B48" i="139"/>
  <c r="B50" i="139" s="1"/>
  <c r="B59" i="139" s="1"/>
  <c r="B61" i="139" s="1"/>
  <c r="C45" i="139"/>
  <c r="BN46" i="146"/>
  <c r="BN46" i="131"/>
  <c r="B47" i="150"/>
  <c r="BN46" i="150"/>
  <c r="C45" i="129"/>
  <c r="B48" i="129"/>
  <c r="B50" i="129" s="1"/>
  <c r="B59" i="129" s="1"/>
  <c r="B61" i="129" s="1"/>
  <c r="B47" i="128"/>
  <c r="BN46" i="128"/>
  <c r="B47" i="145"/>
  <c r="BN46" i="145"/>
  <c r="C45" i="125"/>
  <c r="B48" i="125"/>
  <c r="B50" i="125" s="1"/>
  <c r="B59" i="125" s="1"/>
  <c r="B61" i="125" s="1"/>
  <c r="BN46" i="139"/>
  <c r="BN46" i="140"/>
  <c r="C45" i="120"/>
  <c r="B48" i="120"/>
  <c r="B50" i="120" s="1"/>
  <c r="B59" i="120" s="1"/>
  <c r="B61" i="120" s="1"/>
  <c r="C45" i="136"/>
  <c r="B48" i="136"/>
  <c r="B50" i="136" s="1"/>
  <c r="B59" i="136" s="1"/>
  <c r="B61" i="136" s="1"/>
  <c r="B47" i="117"/>
  <c r="BN46" i="117"/>
  <c r="C45" i="140"/>
  <c r="B48" i="140"/>
  <c r="B50" i="140" s="1"/>
  <c r="B59" i="140" s="1"/>
  <c r="B61" i="140" s="1"/>
  <c r="B48" i="143"/>
  <c r="B50" i="143" s="1"/>
  <c r="B59" i="143" s="1"/>
  <c r="B61" i="143" s="1"/>
  <c r="C45" i="143"/>
  <c r="C45" i="142"/>
  <c r="B48" i="142"/>
  <c r="B50" i="142" s="1"/>
  <c r="B59" i="142" s="1"/>
  <c r="B61" i="142" s="1"/>
  <c r="AL21" i="150"/>
  <c r="AL22" i="150" s="1"/>
  <c r="AK55" i="146"/>
  <c r="AL19" i="146"/>
  <c r="AK55" i="145"/>
  <c r="AL19" i="145"/>
  <c r="AK55" i="143"/>
  <c r="AL19" i="143"/>
  <c r="AK22" i="143"/>
  <c r="AK55" i="142"/>
  <c r="AL19" i="142"/>
  <c r="AK55" i="140"/>
  <c r="AL19" i="140"/>
  <c r="AK22" i="140"/>
  <c r="AK55" i="139"/>
  <c r="AL19" i="139"/>
  <c r="AK55" i="137"/>
  <c r="AL19" i="137"/>
  <c r="AK55" i="136"/>
  <c r="AL19" i="136"/>
  <c r="AK55" i="134"/>
  <c r="AL19" i="134"/>
  <c r="AK55" i="133"/>
  <c r="AL19" i="133"/>
  <c r="AK22" i="133"/>
  <c r="AK55" i="131"/>
  <c r="AL19" i="131"/>
  <c r="AK55" i="130"/>
  <c r="AL19" i="130"/>
  <c r="AK22" i="130"/>
  <c r="AK55" i="129"/>
  <c r="AL19" i="129"/>
  <c r="AK55" i="128"/>
  <c r="AL19" i="128"/>
  <c r="AK55" i="126"/>
  <c r="AL19" i="126"/>
  <c r="AK55" i="125"/>
  <c r="AL19" i="125"/>
  <c r="AL55" i="123"/>
  <c r="AM19" i="123"/>
  <c r="AL55" i="122"/>
  <c r="AM19" i="122"/>
  <c r="AL22" i="122"/>
  <c r="AM21" i="120"/>
  <c r="AM22" i="120" s="1"/>
  <c r="BN46" i="116"/>
  <c r="B48" i="116"/>
  <c r="B50" i="116" s="1"/>
  <c r="B59" i="116" s="1"/>
  <c r="C45" i="116"/>
  <c r="B50" i="114"/>
  <c r="P49" i="114"/>
  <c r="B96" i="106"/>
  <c r="N85" i="106"/>
  <c r="C19" i="106"/>
  <c r="B22" i="106"/>
  <c r="H110" i="106"/>
  <c r="C96" i="106"/>
  <c r="F110" i="106"/>
  <c r="N107" i="106"/>
  <c r="I101" i="106"/>
  <c r="E101" i="106"/>
  <c r="J87" i="106"/>
  <c r="F87" i="106"/>
  <c r="F96" i="106" s="1"/>
  <c r="L101" i="106"/>
  <c r="H101" i="106"/>
  <c r="D101" i="106"/>
  <c r="D110" i="106" s="1"/>
  <c r="I87" i="106"/>
  <c r="E87" i="106"/>
  <c r="D78" i="106"/>
  <c r="H80" i="106" s="1"/>
  <c r="K101" i="106"/>
  <c r="K110" i="106" s="1"/>
  <c r="G101" i="106"/>
  <c r="G110" i="106" s="1"/>
  <c r="L87" i="106"/>
  <c r="H87" i="106"/>
  <c r="H96" i="106" s="1"/>
  <c r="D87" i="106"/>
  <c r="J101" i="106"/>
  <c r="J110" i="106" s="1"/>
  <c r="F101" i="106"/>
  <c r="K87" i="106"/>
  <c r="G87" i="106"/>
  <c r="D71" i="106"/>
  <c r="I110" i="106"/>
  <c r="N86" i="106"/>
  <c r="N102" i="106"/>
  <c r="N88" i="106"/>
  <c r="C25" i="106"/>
  <c r="B29" i="106"/>
  <c r="L96" i="106"/>
  <c r="E96" i="106"/>
  <c r="L110" i="106"/>
  <c r="J96" i="106"/>
  <c r="G96" i="106"/>
  <c r="N99" i="106"/>
  <c r="B110" i="106"/>
  <c r="N91" i="106"/>
  <c r="N108" i="106"/>
  <c r="N100" i="106"/>
  <c r="B80" i="106"/>
  <c r="L80" i="106"/>
  <c r="G80" i="106"/>
  <c r="C80" i="106"/>
  <c r="C110" i="106"/>
  <c r="I96" i="106"/>
  <c r="K73" i="106"/>
  <c r="C73" i="106"/>
  <c r="F73" i="106"/>
  <c r="B73" i="106"/>
  <c r="E110" i="106"/>
  <c r="K96" i="106"/>
  <c r="C11" i="106"/>
  <c r="B16" i="106"/>
  <c r="N103" i="106"/>
  <c r="N93" i="106"/>
  <c r="B51" i="159" l="1"/>
  <c r="B53" i="159" s="1"/>
  <c r="C48" i="159"/>
  <c r="C48" i="160"/>
  <c r="B51" i="160"/>
  <c r="B53" i="160" s="1"/>
  <c r="C45" i="161"/>
  <c r="B48" i="161"/>
  <c r="B50" i="161" s="1"/>
  <c r="B59" i="161" s="1"/>
  <c r="B61" i="157"/>
  <c r="C47" i="155"/>
  <c r="D45" i="155" s="1"/>
  <c r="C47" i="156"/>
  <c r="D45" i="156" s="1"/>
  <c r="C47" i="158"/>
  <c r="D45" i="158" s="1"/>
  <c r="BA21" i="155"/>
  <c r="BA22" i="155" s="1"/>
  <c r="C47" i="157"/>
  <c r="D45" i="157" s="1"/>
  <c r="B61" i="155"/>
  <c r="BB21" i="157"/>
  <c r="BB22" i="157" s="1"/>
  <c r="B61" i="156"/>
  <c r="B61" i="158"/>
  <c r="BA21" i="158"/>
  <c r="BA22" i="158" s="1"/>
  <c r="AY19" i="156"/>
  <c r="AY21" i="156" s="1"/>
  <c r="AX55" i="156"/>
  <c r="AL21" i="117"/>
  <c r="AL22" i="117" s="1"/>
  <c r="C47" i="143"/>
  <c r="D45" i="143" s="1"/>
  <c r="C45" i="137"/>
  <c r="B48" i="137"/>
  <c r="B50" i="137" s="1"/>
  <c r="B59" i="137" s="1"/>
  <c r="B61" i="137" s="1"/>
  <c r="C45" i="133"/>
  <c r="B48" i="133"/>
  <c r="B50" i="133" s="1"/>
  <c r="B59" i="133" s="1"/>
  <c r="B61" i="133" s="1"/>
  <c r="B48" i="126"/>
  <c r="B50" i="126" s="1"/>
  <c r="B59" i="126" s="1"/>
  <c r="B61" i="126" s="1"/>
  <c r="C45" i="126"/>
  <c r="C48" i="149"/>
  <c r="B51" i="149"/>
  <c r="B53" i="149" s="1"/>
  <c r="B48" i="117"/>
  <c r="B50" i="117" s="1"/>
  <c r="B59" i="117" s="1"/>
  <c r="C45" i="117"/>
  <c r="C47" i="120"/>
  <c r="D45" i="120" s="1"/>
  <c r="C45" i="145"/>
  <c r="B48" i="145"/>
  <c r="B50" i="145" s="1"/>
  <c r="B59" i="145" s="1"/>
  <c r="B61" i="145" s="1"/>
  <c r="C47" i="129"/>
  <c r="D45" i="129" s="1"/>
  <c r="C47" i="139"/>
  <c r="D45" i="139" s="1"/>
  <c r="C47" i="134"/>
  <c r="D45" i="134" s="1"/>
  <c r="C47" i="131"/>
  <c r="D45" i="131" s="1"/>
  <c r="C47" i="119"/>
  <c r="D45" i="119" s="1"/>
  <c r="C45" i="130"/>
  <c r="B48" i="130"/>
  <c r="B50" i="130" s="1"/>
  <c r="B59" i="130" s="1"/>
  <c r="B61" i="130" s="1"/>
  <c r="B61" i="119"/>
  <c r="C47" i="142"/>
  <c r="D45" i="142" s="1"/>
  <c r="C47" i="140"/>
  <c r="D45" i="140" s="1"/>
  <c r="C47" i="136"/>
  <c r="D45" i="136" s="1"/>
  <c r="C47" i="125"/>
  <c r="D45" i="125" s="1"/>
  <c r="C45" i="128"/>
  <c r="B48" i="128"/>
  <c r="B50" i="128" s="1"/>
  <c r="B59" i="128" s="1"/>
  <c r="B61" i="128" s="1"/>
  <c r="C45" i="150"/>
  <c r="B48" i="150"/>
  <c r="B50" i="150" s="1"/>
  <c r="B59" i="150" s="1"/>
  <c r="B61" i="150" s="1"/>
  <c r="C47" i="146"/>
  <c r="D45" i="146" s="1"/>
  <c r="AL55" i="150"/>
  <c r="AM19" i="150"/>
  <c r="AL21" i="146"/>
  <c r="AL22" i="146" s="1"/>
  <c r="AL21" i="145"/>
  <c r="AL22" i="145" s="1"/>
  <c r="AL21" i="143"/>
  <c r="AL22" i="143" s="1"/>
  <c r="AL21" i="142"/>
  <c r="AL22" i="142" s="1"/>
  <c r="AL21" i="140"/>
  <c r="AL22" i="140" s="1"/>
  <c r="AL21" i="139"/>
  <c r="AL21" i="137"/>
  <c r="AL21" i="136"/>
  <c r="AL22" i="136" s="1"/>
  <c r="AL21" i="134"/>
  <c r="AL22" i="134" s="1"/>
  <c r="AL21" i="133"/>
  <c r="AL22" i="133" s="1"/>
  <c r="AL21" i="131"/>
  <c r="AL22" i="131" s="1"/>
  <c r="AL21" i="130"/>
  <c r="AL22" i="130" s="1"/>
  <c r="AL21" i="129"/>
  <c r="AL21" i="128"/>
  <c r="AL22" i="128" s="1"/>
  <c r="AL21" i="126"/>
  <c r="AL21" i="125"/>
  <c r="AL22" i="125" s="1"/>
  <c r="AM21" i="123"/>
  <c r="AM21" i="122"/>
  <c r="AM22" i="122" s="1"/>
  <c r="AM55" i="120"/>
  <c r="AN19" i="120"/>
  <c r="B51" i="114"/>
  <c r="B53" i="114" s="1"/>
  <c r="C48" i="114"/>
  <c r="C47" i="116"/>
  <c r="D45" i="116" s="1"/>
  <c r="B61" i="116"/>
  <c r="E53" i="106"/>
  <c r="I53" i="106"/>
  <c r="C53" i="106"/>
  <c r="C56" i="106" s="1"/>
  <c r="C62" i="106" s="1"/>
  <c r="G53" i="106"/>
  <c r="K53" i="106"/>
  <c r="D53" i="106"/>
  <c r="H53" i="106"/>
  <c r="L53" i="106"/>
  <c r="L56" i="106" s="1"/>
  <c r="L62" i="106" s="1"/>
  <c r="J53" i="106"/>
  <c r="F80" i="106"/>
  <c r="K80" i="106"/>
  <c r="E80" i="106"/>
  <c r="J80" i="106"/>
  <c r="D80" i="106"/>
  <c r="I80" i="106"/>
  <c r="F54" i="106"/>
  <c r="H54" i="106"/>
  <c r="G54" i="106"/>
  <c r="K74" i="106"/>
  <c r="G74" i="106"/>
  <c r="J74" i="106"/>
  <c r="F74" i="106"/>
  <c r="I74" i="106"/>
  <c r="E74" i="106"/>
  <c r="L74" i="106"/>
  <c r="H74" i="106"/>
  <c r="D74" i="106"/>
  <c r="J73" i="106"/>
  <c r="N87" i="106"/>
  <c r="N96" i="106"/>
  <c r="L54" i="106"/>
  <c r="C21" i="106"/>
  <c r="D19" i="106" s="1"/>
  <c r="C15" i="106"/>
  <c r="D11" i="106" s="1"/>
  <c r="C16" i="106"/>
  <c r="I73" i="106"/>
  <c r="H73" i="106"/>
  <c r="C28" i="106"/>
  <c r="D25" i="106" s="1"/>
  <c r="C29" i="106"/>
  <c r="C54" i="106"/>
  <c r="B54" i="106"/>
  <c r="B34" i="106"/>
  <c r="I54" i="106"/>
  <c r="I56" i="106"/>
  <c r="I62" i="106" s="1"/>
  <c r="E73" i="106"/>
  <c r="D73" i="106"/>
  <c r="J54" i="106"/>
  <c r="N101" i="106"/>
  <c r="N110" i="106" s="1"/>
  <c r="K54" i="106"/>
  <c r="G73" i="106"/>
  <c r="L73" i="106"/>
  <c r="E54" i="106"/>
  <c r="D96" i="106"/>
  <c r="F53" i="106"/>
  <c r="C50" i="160" l="1"/>
  <c r="D48" i="160" s="1"/>
  <c r="C51" i="160"/>
  <c r="C53" i="160" s="1"/>
  <c r="B61" i="161"/>
  <c r="C50" i="159"/>
  <c r="D48" i="159" s="1"/>
  <c r="C48" i="155"/>
  <c r="C50" i="155" s="1"/>
  <c r="C59" i="155" s="1"/>
  <c r="C61" i="155" s="1"/>
  <c r="C47" i="161"/>
  <c r="D45" i="161" s="1"/>
  <c r="C48" i="157"/>
  <c r="C50" i="157" s="1"/>
  <c r="C59" i="157" s="1"/>
  <c r="C61" i="157" s="1"/>
  <c r="C48" i="129"/>
  <c r="C50" i="129" s="1"/>
  <c r="C59" i="129" s="1"/>
  <c r="C61" i="129" s="1"/>
  <c r="C48" i="120"/>
  <c r="C50" i="120" s="1"/>
  <c r="C59" i="120" s="1"/>
  <c r="C61" i="120" s="1"/>
  <c r="C48" i="143"/>
  <c r="C50" i="143" s="1"/>
  <c r="C59" i="143" s="1"/>
  <c r="C61" i="143" s="1"/>
  <c r="D47" i="157"/>
  <c r="E45" i="157" s="1"/>
  <c r="BA55" i="155"/>
  <c r="BB19" i="155"/>
  <c r="BB21" i="155" s="1"/>
  <c r="C48" i="158"/>
  <c r="C50" i="158" s="1"/>
  <c r="C59" i="158" s="1"/>
  <c r="C48" i="156"/>
  <c r="C50" i="156" s="1"/>
  <c r="C59" i="156" s="1"/>
  <c r="D47" i="155"/>
  <c r="E45" i="155" s="1"/>
  <c r="AY22" i="156"/>
  <c r="AY55" i="156"/>
  <c r="AZ19" i="156"/>
  <c r="BB19" i="158"/>
  <c r="BA55" i="158"/>
  <c r="BC19" i="157"/>
  <c r="BB55" i="157"/>
  <c r="D47" i="158"/>
  <c r="E45" i="158" s="1"/>
  <c r="D47" i="156"/>
  <c r="E45" i="156" s="1"/>
  <c r="AM19" i="117"/>
  <c r="AM21" i="117" s="1"/>
  <c r="AL55" i="117"/>
  <c r="C48" i="119"/>
  <c r="C50" i="119" s="1"/>
  <c r="C59" i="119" s="1"/>
  <c r="C61" i="119" s="1"/>
  <c r="C48" i="134"/>
  <c r="C50" i="134" s="1"/>
  <c r="C59" i="134" s="1"/>
  <c r="C61" i="134" s="1"/>
  <c r="C48" i="146"/>
  <c r="C50" i="146" s="1"/>
  <c r="C59" i="146" s="1"/>
  <c r="C61" i="146" s="1"/>
  <c r="C48" i="136"/>
  <c r="C50" i="136" s="1"/>
  <c r="C59" i="136" s="1"/>
  <c r="C61" i="136" s="1"/>
  <c r="C48" i="142"/>
  <c r="C50" i="142" s="1"/>
  <c r="C59" i="142" s="1"/>
  <c r="C61" i="142" s="1"/>
  <c r="D47" i="131"/>
  <c r="E45" i="131" s="1"/>
  <c r="D47" i="139"/>
  <c r="E45" i="139" s="1"/>
  <c r="C47" i="145"/>
  <c r="D45" i="145" s="1"/>
  <c r="B61" i="117"/>
  <c r="D47" i="146"/>
  <c r="E45" i="146" s="1"/>
  <c r="C47" i="128"/>
  <c r="D45" i="128" s="1"/>
  <c r="D47" i="136"/>
  <c r="E45" i="136" s="1"/>
  <c r="D47" i="142"/>
  <c r="E45" i="142" s="1"/>
  <c r="C50" i="149"/>
  <c r="D48" i="149" s="1"/>
  <c r="C47" i="133"/>
  <c r="D45" i="133" s="1"/>
  <c r="C48" i="125"/>
  <c r="C50" i="125" s="1"/>
  <c r="C59" i="125" s="1"/>
  <c r="C61" i="125" s="1"/>
  <c r="C48" i="140"/>
  <c r="C50" i="140" s="1"/>
  <c r="C59" i="140" s="1"/>
  <c r="C61" i="140" s="1"/>
  <c r="C47" i="130"/>
  <c r="D45" i="130" s="1"/>
  <c r="D47" i="119"/>
  <c r="E45" i="119" s="1"/>
  <c r="D47" i="134"/>
  <c r="E45" i="134" s="1"/>
  <c r="D47" i="129"/>
  <c r="E45" i="129" s="1"/>
  <c r="D47" i="120"/>
  <c r="E45" i="120" s="1"/>
  <c r="C47" i="126"/>
  <c r="D45" i="126" s="1"/>
  <c r="D47" i="143"/>
  <c r="E45" i="143" s="1"/>
  <c r="C47" i="150"/>
  <c r="D45" i="150" s="1"/>
  <c r="D47" i="125"/>
  <c r="E45" i="125" s="1"/>
  <c r="D47" i="140"/>
  <c r="E45" i="140" s="1"/>
  <c r="C48" i="131"/>
  <c r="C50" i="131" s="1"/>
  <c r="C59" i="131" s="1"/>
  <c r="C61" i="131" s="1"/>
  <c r="C48" i="139"/>
  <c r="C50" i="139" s="1"/>
  <c r="C59" i="139" s="1"/>
  <c r="C61" i="139" s="1"/>
  <c r="C47" i="117"/>
  <c r="D45" i="117" s="1"/>
  <c r="C47" i="137"/>
  <c r="D45" i="137" s="1"/>
  <c r="AM21" i="150"/>
  <c r="AL55" i="146"/>
  <c r="AM19" i="146"/>
  <c r="AL55" i="145"/>
  <c r="AM19" i="145"/>
  <c r="AL55" i="143"/>
  <c r="AM19" i="143"/>
  <c r="AL55" i="142"/>
  <c r="AM19" i="142"/>
  <c r="AL55" i="140"/>
  <c r="AM19" i="140"/>
  <c r="AL55" i="139"/>
  <c r="AM19" i="139"/>
  <c r="AL22" i="139"/>
  <c r="AL55" i="137"/>
  <c r="AM19" i="137"/>
  <c r="AL22" i="137"/>
  <c r="AL55" i="136"/>
  <c r="AM19" i="136"/>
  <c r="AL55" i="134"/>
  <c r="AM19" i="134"/>
  <c r="AL55" i="133"/>
  <c r="AM19" i="133"/>
  <c r="AL55" i="131"/>
  <c r="AM19" i="131"/>
  <c r="AL55" i="130"/>
  <c r="AM19" i="130"/>
  <c r="AL55" i="129"/>
  <c r="AM19" i="129"/>
  <c r="AL22" i="129"/>
  <c r="AL55" i="128"/>
  <c r="AM19" i="128"/>
  <c r="AL55" i="126"/>
  <c r="AM19" i="126"/>
  <c r="AL22" i="126"/>
  <c r="AL55" i="125"/>
  <c r="AM19" i="125"/>
  <c r="AM55" i="123"/>
  <c r="AN19" i="123"/>
  <c r="AM22" i="123"/>
  <c r="AM55" i="122"/>
  <c r="AN19" i="122"/>
  <c r="AN21" i="120"/>
  <c r="C48" i="116"/>
  <c r="C50" i="116" s="1"/>
  <c r="C59" i="116" s="1"/>
  <c r="D47" i="116"/>
  <c r="E45" i="116" s="1"/>
  <c r="C50" i="114"/>
  <c r="D48" i="114" s="1"/>
  <c r="B53" i="106"/>
  <c r="N53" i="106" s="1"/>
  <c r="C22" i="106"/>
  <c r="D54" i="106"/>
  <c r="N54" i="106" s="1"/>
  <c r="D56" i="106"/>
  <c r="D62" i="106" s="1"/>
  <c r="B40" i="106"/>
  <c r="C32" i="106"/>
  <c r="B35" i="106"/>
  <c r="E56" i="106"/>
  <c r="E62" i="106" s="1"/>
  <c r="K56" i="106"/>
  <c r="K62" i="106" s="1"/>
  <c r="J56" i="106"/>
  <c r="J62" i="106" s="1"/>
  <c r="B46" i="106"/>
  <c r="N33" i="106"/>
  <c r="E81" i="106"/>
  <c r="E82" i="106" s="1"/>
  <c r="E27" i="106" s="1"/>
  <c r="E75" i="106"/>
  <c r="E26" i="106" s="1"/>
  <c r="G75" i="106"/>
  <c r="G26" i="106" s="1"/>
  <c r="G81" i="106"/>
  <c r="G82" i="106" s="1"/>
  <c r="G27" i="106" s="1"/>
  <c r="H56" i="106"/>
  <c r="H62" i="106" s="1"/>
  <c r="N52" i="106"/>
  <c r="D75" i="106"/>
  <c r="D26" i="106" s="1"/>
  <c r="D81" i="106"/>
  <c r="D82" i="106" s="1"/>
  <c r="D27" i="106" s="1"/>
  <c r="D28" i="106" s="1"/>
  <c r="I81" i="106"/>
  <c r="I82" i="106" s="1"/>
  <c r="I27" i="106" s="1"/>
  <c r="I75" i="106"/>
  <c r="I26" i="106" s="1"/>
  <c r="K75" i="106"/>
  <c r="K26" i="106" s="1"/>
  <c r="K81" i="106"/>
  <c r="K82" i="106" s="1"/>
  <c r="K27" i="106" s="1"/>
  <c r="D15" i="106"/>
  <c r="E11" i="106" s="1"/>
  <c r="D21" i="106"/>
  <c r="E19" i="106" s="1"/>
  <c r="H75" i="106"/>
  <c r="H26" i="106" s="1"/>
  <c r="H81" i="106"/>
  <c r="H82" i="106" s="1"/>
  <c r="H27" i="106" s="1"/>
  <c r="F75" i="106"/>
  <c r="F26" i="106" s="1"/>
  <c r="F81" i="106"/>
  <c r="F82" i="106" s="1"/>
  <c r="F27" i="106" s="1"/>
  <c r="G56" i="106"/>
  <c r="G62" i="106" s="1"/>
  <c r="F56" i="106"/>
  <c r="F62" i="106" s="1"/>
  <c r="L75" i="106"/>
  <c r="L26" i="106" s="1"/>
  <c r="L81" i="106"/>
  <c r="L82" i="106" s="1"/>
  <c r="L27" i="106" s="1"/>
  <c r="J75" i="106"/>
  <c r="J26" i="106" s="1"/>
  <c r="J81" i="106"/>
  <c r="J82" i="106" s="1"/>
  <c r="J27" i="106" s="1"/>
  <c r="C51" i="159" l="1"/>
  <c r="C53" i="159" s="1"/>
  <c r="D47" i="161"/>
  <c r="E45" i="161" s="1"/>
  <c r="D48" i="161"/>
  <c r="D50" i="161" s="1"/>
  <c r="D59" i="161" s="1"/>
  <c r="D61" i="161" s="1"/>
  <c r="C48" i="161"/>
  <c r="C50" i="161" s="1"/>
  <c r="C59" i="161" s="1"/>
  <c r="D50" i="159"/>
  <c r="E48" i="159" s="1"/>
  <c r="D50" i="160"/>
  <c r="E48" i="160" s="1"/>
  <c r="C48" i="137"/>
  <c r="C50" i="137" s="1"/>
  <c r="C59" i="137" s="1"/>
  <c r="C61" i="137" s="1"/>
  <c r="C48" i="128"/>
  <c r="C50" i="128" s="1"/>
  <c r="C59" i="128" s="1"/>
  <c r="C61" i="128" s="1"/>
  <c r="D48" i="156"/>
  <c r="D50" i="156" s="1"/>
  <c r="D59" i="156" s="1"/>
  <c r="D61" i="156" s="1"/>
  <c r="D48" i="158"/>
  <c r="D50" i="158" s="1"/>
  <c r="D59" i="158" s="1"/>
  <c r="D61" i="158" s="1"/>
  <c r="AZ21" i="156"/>
  <c r="AZ22" i="156" s="1"/>
  <c r="D48" i="155"/>
  <c r="D50" i="155" s="1"/>
  <c r="D59" i="155" s="1"/>
  <c r="C61" i="156"/>
  <c r="BB22" i="155"/>
  <c r="BC19" i="155"/>
  <c r="BB55" i="155"/>
  <c r="D48" i="157"/>
  <c r="D50" i="157" s="1"/>
  <c r="D59" i="157" s="1"/>
  <c r="E47" i="156"/>
  <c r="F45" i="156" s="1"/>
  <c r="E47" i="158"/>
  <c r="F45" i="158" s="1"/>
  <c r="BC21" i="157"/>
  <c r="BC22" i="157" s="1"/>
  <c r="BB21" i="158"/>
  <c r="BB22" i="158" s="1"/>
  <c r="E47" i="155"/>
  <c r="F45" i="155" s="1"/>
  <c r="C61" i="158"/>
  <c r="E47" i="157"/>
  <c r="F45" i="157" s="1"/>
  <c r="AM22" i="117"/>
  <c r="AM55" i="117"/>
  <c r="AN19" i="117"/>
  <c r="C48" i="117"/>
  <c r="C50" i="117" s="1"/>
  <c r="C59" i="117" s="1"/>
  <c r="C61" i="117" s="1"/>
  <c r="D48" i="140"/>
  <c r="D50" i="140" s="1"/>
  <c r="D59" i="140" s="1"/>
  <c r="D61" i="140" s="1"/>
  <c r="C48" i="130"/>
  <c r="C50" i="130" s="1"/>
  <c r="C59" i="130" s="1"/>
  <c r="C61" i="130" s="1"/>
  <c r="C48" i="133"/>
  <c r="C50" i="133" s="1"/>
  <c r="C59" i="133" s="1"/>
  <c r="C61" i="133" s="1"/>
  <c r="D48" i="143"/>
  <c r="D50" i="143" s="1"/>
  <c r="D59" i="143" s="1"/>
  <c r="D61" i="143" s="1"/>
  <c r="D48" i="120"/>
  <c r="D50" i="120" s="1"/>
  <c r="D59" i="120" s="1"/>
  <c r="D61" i="120" s="1"/>
  <c r="D48" i="142"/>
  <c r="D50" i="142" s="1"/>
  <c r="D59" i="142" s="1"/>
  <c r="D61" i="142" s="1"/>
  <c r="D48" i="139"/>
  <c r="D50" i="139" s="1"/>
  <c r="D59" i="139" s="1"/>
  <c r="D61" i="139" s="1"/>
  <c r="C48" i="150"/>
  <c r="C50" i="150" s="1"/>
  <c r="C59" i="150" s="1"/>
  <c r="C61" i="150" s="1"/>
  <c r="D48" i="125"/>
  <c r="D50" i="125" s="1"/>
  <c r="D59" i="125" s="1"/>
  <c r="D61" i="125" s="1"/>
  <c r="D47" i="126"/>
  <c r="E45" i="126" s="1"/>
  <c r="E47" i="129"/>
  <c r="F45" i="129" s="1"/>
  <c r="E47" i="119"/>
  <c r="F45" i="119" s="1"/>
  <c r="D50" i="149"/>
  <c r="E48" i="149" s="1"/>
  <c r="E47" i="136"/>
  <c r="F45" i="136" s="1"/>
  <c r="E47" i="146"/>
  <c r="F45" i="146" s="1"/>
  <c r="E47" i="125"/>
  <c r="F45" i="125" s="1"/>
  <c r="E47" i="134"/>
  <c r="F45" i="134" s="1"/>
  <c r="E47" i="139"/>
  <c r="F45" i="139" s="1"/>
  <c r="D47" i="117"/>
  <c r="E45" i="117" s="1"/>
  <c r="E47" i="120"/>
  <c r="F45" i="120" s="1"/>
  <c r="D48" i="134"/>
  <c r="D50" i="134" s="1"/>
  <c r="D59" i="134" s="1"/>
  <c r="D61" i="134" s="1"/>
  <c r="D47" i="130"/>
  <c r="E45" i="130" s="1"/>
  <c r="D47" i="133"/>
  <c r="E45" i="133" s="1"/>
  <c r="E47" i="142"/>
  <c r="F45" i="142" s="1"/>
  <c r="D47" i="128"/>
  <c r="E45" i="128" s="1"/>
  <c r="C48" i="145"/>
  <c r="C50" i="145" s="1"/>
  <c r="C59" i="145" s="1"/>
  <c r="C61" i="145" s="1"/>
  <c r="D48" i="131"/>
  <c r="D50" i="131" s="1"/>
  <c r="D59" i="131" s="1"/>
  <c r="D61" i="131" s="1"/>
  <c r="D47" i="137"/>
  <c r="E45" i="137" s="1"/>
  <c r="E47" i="140"/>
  <c r="F45" i="140" s="1"/>
  <c r="D47" i="150"/>
  <c r="E45" i="150" s="1"/>
  <c r="E47" i="143"/>
  <c r="F45" i="143" s="1"/>
  <c r="C48" i="126"/>
  <c r="C50" i="126" s="1"/>
  <c r="C59" i="126" s="1"/>
  <c r="C61" i="126" s="1"/>
  <c r="D48" i="129"/>
  <c r="D50" i="129" s="1"/>
  <c r="D59" i="129" s="1"/>
  <c r="D61" i="129" s="1"/>
  <c r="D48" i="119"/>
  <c r="D50" i="119" s="1"/>
  <c r="D59" i="119" s="1"/>
  <c r="C51" i="149"/>
  <c r="C53" i="149" s="1"/>
  <c r="D48" i="136"/>
  <c r="D50" i="136" s="1"/>
  <c r="D59" i="136" s="1"/>
  <c r="D61" i="136" s="1"/>
  <c r="D48" i="146"/>
  <c r="D50" i="146" s="1"/>
  <c r="D59" i="146" s="1"/>
  <c r="D61" i="146" s="1"/>
  <c r="D47" i="145"/>
  <c r="E45" i="145" s="1"/>
  <c r="E47" i="131"/>
  <c r="F45" i="131" s="1"/>
  <c r="AM55" i="150"/>
  <c r="AN19" i="150"/>
  <c r="AM22" i="150"/>
  <c r="AM21" i="146"/>
  <c r="AM21" i="145"/>
  <c r="AM21" i="143"/>
  <c r="AM22" i="143" s="1"/>
  <c r="AM21" i="142"/>
  <c r="AM21" i="140"/>
  <c r="AM22" i="140" s="1"/>
  <c r="AM21" i="139"/>
  <c r="AM21" i="137"/>
  <c r="AM22" i="137" s="1"/>
  <c r="AM21" i="136"/>
  <c r="AM21" i="134"/>
  <c r="AM22" i="134" s="1"/>
  <c r="AM21" i="133"/>
  <c r="AM22" i="133" s="1"/>
  <c r="AM21" i="131"/>
  <c r="AM22" i="131" s="1"/>
  <c r="AM21" i="130"/>
  <c r="AM22" i="130" s="1"/>
  <c r="AM21" i="129"/>
  <c r="AM22" i="129" s="1"/>
  <c r="AM21" i="128"/>
  <c r="AM21" i="126"/>
  <c r="AM22" i="126" s="1"/>
  <c r="AM21" i="125"/>
  <c r="AN21" i="123"/>
  <c r="AN22" i="123" s="1"/>
  <c r="AN21" i="122"/>
  <c r="AN22" i="122" s="1"/>
  <c r="AN55" i="120"/>
  <c r="AO19" i="120"/>
  <c r="AN22" i="120"/>
  <c r="B56" i="106"/>
  <c r="B62" i="106" s="1"/>
  <c r="N62" i="106" s="1"/>
  <c r="C51" i="114"/>
  <c r="C53" i="114" s="1"/>
  <c r="D48" i="116"/>
  <c r="D50" i="116" s="1"/>
  <c r="D59" i="116" s="1"/>
  <c r="D61" i="116" s="1"/>
  <c r="E47" i="116"/>
  <c r="F45" i="116" s="1"/>
  <c r="D50" i="114"/>
  <c r="E48" i="114" s="1"/>
  <c r="C61" i="116"/>
  <c r="D16" i="106"/>
  <c r="D22" i="106"/>
  <c r="E25" i="106"/>
  <c r="D29" i="106"/>
  <c r="E21" i="106"/>
  <c r="F19" i="106" s="1"/>
  <c r="C38" i="106"/>
  <c r="B41" i="106"/>
  <c r="B59" i="106" s="1"/>
  <c r="N56" i="106"/>
  <c r="C44" i="106"/>
  <c r="B47" i="106"/>
  <c r="E15" i="106"/>
  <c r="F11" i="106" s="1"/>
  <c r="N45" i="106"/>
  <c r="N27" i="106"/>
  <c r="N39" i="106"/>
  <c r="N26" i="106"/>
  <c r="C34" i="106"/>
  <c r="D32" i="106" s="1"/>
  <c r="D51" i="159" l="1"/>
  <c r="D53" i="159" s="1"/>
  <c r="D51" i="160"/>
  <c r="D53" i="160" s="1"/>
  <c r="C61" i="161"/>
  <c r="E50" i="160"/>
  <c r="F48" i="160" s="1"/>
  <c r="E50" i="159"/>
  <c r="F48" i="159" s="1"/>
  <c r="E47" i="161"/>
  <c r="F45" i="161" s="1"/>
  <c r="E48" i="161"/>
  <c r="E50" i="161" s="1"/>
  <c r="E59" i="161" s="1"/>
  <c r="E61" i="161" s="1"/>
  <c r="E48" i="155"/>
  <c r="E50" i="155" s="1"/>
  <c r="E59" i="155" s="1"/>
  <c r="E61" i="155" s="1"/>
  <c r="E48" i="157"/>
  <c r="E50" i="157" s="1"/>
  <c r="E59" i="157" s="1"/>
  <c r="E61" i="157" s="1"/>
  <c r="F47" i="155"/>
  <c r="G45" i="155" s="1"/>
  <c r="BC19" i="158"/>
  <c r="BB55" i="158"/>
  <c r="E48" i="158"/>
  <c r="E50" i="158" s="1"/>
  <c r="E59" i="158" s="1"/>
  <c r="E48" i="156"/>
  <c r="E50" i="156" s="1"/>
  <c r="E59" i="156" s="1"/>
  <c r="E61" i="156" s="1"/>
  <c r="D61" i="157"/>
  <c r="BC21" i="155"/>
  <c r="BC22" i="155" s="1"/>
  <c r="D61" i="155"/>
  <c r="F47" i="157"/>
  <c r="G45" i="157" s="1"/>
  <c r="BD19" i="157"/>
  <c r="BD21" i="157" s="1"/>
  <c r="BC55" i="157"/>
  <c r="F47" i="158"/>
  <c r="G45" i="158" s="1"/>
  <c r="F47" i="156"/>
  <c r="G45" i="156" s="1"/>
  <c r="BA19" i="156"/>
  <c r="BA21" i="156" s="1"/>
  <c r="AZ55" i="156"/>
  <c r="AN21" i="117"/>
  <c r="AN22" i="117" s="1"/>
  <c r="E48" i="131"/>
  <c r="E50" i="131" s="1"/>
  <c r="E59" i="131" s="1"/>
  <c r="E61" i="131" s="1"/>
  <c r="D48" i="137"/>
  <c r="D50" i="137" s="1"/>
  <c r="D59" i="137" s="1"/>
  <c r="D61" i="137" s="1"/>
  <c r="D48" i="130"/>
  <c r="D50" i="130" s="1"/>
  <c r="D59" i="130" s="1"/>
  <c r="D61" i="130" s="1"/>
  <c r="E48" i="119"/>
  <c r="E50" i="119" s="1"/>
  <c r="E59" i="119" s="1"/>
  <c r="E61" i="119" s="1"/>
  <c r="E48" i="120"/>
  <c r="E50" i="120" s="1"/>
  <c r="E59" i="120" s="1"/>
  <c r="E61" i="120" s="1"/>
  <c r="D48" i="150"/>
  <c r="D50" i="150" s="1"/>
  <c r="D59" i="150" s="1"/>
  <c r="D61" i="150" s="1"/>
  <c r="E48" i="142"/>
  <c r="E50" i="142" s="1"/>
  <c r="E59" i="142" s="1"/>
  <c r="E61" i="142" s="1"/>
  <c r="E48" i="125"/>
  <c r="E50" i="125" s="1"/>
  <c r="E59" i="125" s="1"/>
  <c r="E61" i="125" s="1"/>
  <c r="D48" i="126"/>
  <c r="D50" i="126" s="1"/>
  <c r="D59" i="126" s="1"/>
  <c r="D61" i="126" s="1"/>
  <c r="D48" i="145"/>
  <c r="D50" i="145" s="1"/>
  <c r="D59" i="145" s="1"/>
  <c r="D61" i="145" s="1"/>
  <c r="E48" i="143"/>
  <c r="E50" i="143" s="1"/>
  <c r="E59" i="143" s="1"/>
  <c r="E61" i="143" s="1"/>
  <c r="E48" i="140"/>
  <c r="E50" i="140" s="1"/>
  <c r="E59" i="140" s="1"/>
  <c r="E61" i="140" s="1"/>
  <c r="D48" i="128"/>
  <c r="D50" i="128" s="1"/>
  <c r="D59" i="128" s="1"/>
  <c r="D61" i="128" s="1"/>
  <c r="D48" i="133"/>
  <c r="D50" i="133" s="1"/>
  <c r="D59" i="133" s="1"/>
  <c r="D61" i="133" s="1"/>
  <c r="E48" i="139"/>
  <c r="E50" i="139" s="1"/>
  <c r="E59" i="139" s="1"/>
  <c r="E61" i="139" s="1"/>
  <c r="E48" i="134"/>
  <c r="E50" i="134" s="1"/>
  <c r="E59" i="134" s="1"/>
  <c r="E61" i="134" s="1"/>
  <c r="E48" i="136"/>
  <c r="E50" i="136" s="1"/>
  <c r="E59" i="136" s="1"/>
  <c r="E61" i="136" s="1"/>
  <c r="F47" i="129"/>
  <c r="G45" i="129" s="1"/>
  <c r="E47" i="145"/>
  <c r="F45" i="145" s="1"/>
  <c r="D61" i="119"/>
  <c r="F47" i="143"/>
  <c r="G45" i="143" s="1"/>
  <c r="F47" i="140"/>
  <c r="G45" i="140" s="1"/>
  <c r="E47" i="128"/>
  <c r="F45" i="128" s="1"/>
  <c r="E47" i="133"/>
  <c r="F45" i="133" s="1"/>
  <c r="F47" i="139"/>
  <c r="G45" i="139" s="1"/>
  <c r="F47" i="134"/>
  <c r="G45" i="134" s="1"/>
  <c r="F47" i="136"/>
  <c r="G45" i="136" s="1"/>
  <c r="F47" i="120"/>
  <c r="G45" i="120" s="1"/>
  <c r="D48" i="117"/>
  <c r="D50" i="117" s="1"/>
  <c r="D59" i="117" s="1"/>
  <c r="F47" i="125"/>
  <c r="G45" i="125" s="1"/>
  <c r="E48" i="146"/>
  <c r="E50" i="146" s="1"/>
  <c r="E59" i="146" s="1"/>
  <c r="E61" i="146" s="1"/>
  <c r="D51" i="149"/>
  <c r="D53" i="149" s="1"/>
  <c r="F47" i="119"/>
  <c r="G45" i="119" s="1"/>
  <c r="E47" i="126"/>
  <c r="F45" i="126" s="1"/>
  <c r="F47" i="131"/>
  <c r="G45" i="131" s="1"/>
  <c r="E47" i="150"/>
  <c r="F45" i="150" s="1"/>
  <c r="E47" i="137"/>
  <c r="F45" i="137" s="1"/>
  <c r="F47" i="142"/>
  <c r="G45" i="142" s="1"/>
  <c r="E47" i="130"/>
  <c r="F45" i="130" s="1"/>
  <c r="E47" i="117"/>
  <c r="F45" i="117" s="1"/>
  <c r="F47" i="146"/>
  <c r="G45" i="146" s="1"/>
  <c r="E50" i="149"/>
  <c r="F48" i="149" s="1"/>
  <c r="E48" i="129"/>
  <c r="E50" i="129" s="1"/>
  <c r="E59" i="129" s="1"/>
  <c r="E61" i="129" s="1"/>
  <c r="D51" i="114"/>
  <c r="D53" i="114" s="1"/>
  <c r="AN21" i="150"/>
  <c r="AN22" i="150" s="1"/>
  <c r="AM55" i="146"/>
  <c r="AN19" i="146"/>
  <c r="AM22" i="146"/>
  <c r="AM55" i="145"/>
  <c r="AN19" i="145"/>
  <c r="AM22" i="145"/>
  <c r="AM55" i="143"/>
  <c r="AN19" i="143"/>
  <c r="AM55" i="142"/>
  <c r="AN19" i="142"/>
  <c r="AM22" i="142"/>
  <c r="AM55" i="140"/>
  <c r="AN19" i="140"/>
  <c r="AN19" i="139"/>
  <c r="AM55" i="139"/>
  <c r="AM22" i="139"/>
  <c r="AM55" i="137"/>
  <c r="AN19" i="137"/>
  <c r="AM55" i="136"/>
  <c r="AN19" i="136"/>
  <c r="AM22" i="136"/>
  <c r="AM55" i="134"/>
  <c r="AN19" i="134"/>
  <c r="AM55" i="133"/>
  <c r="AN19" i="133"/>
  <c r="AM55" i="131"/>
  <c r="AN19" i="131"/>
  <c r="AM55" i="130"/>
  <c r="AN19" i="130"/>
  <c r="AM55" i="129"/>
  <c r="AN19" i="129"/>
  <c r="AM55" i="128"/>
  <c r="AN19" i="128"/>
  <c r="AM22" i="128"/>
  <c r="AM55" i="126"/>
  <c r="AN19" i="126"/>
  <c r="AM55" i="125"/>
  <c r="AN19" i="125"/>
  <c r="AM22" i="125"/>
  <c r="AN55" i="123"/>
  <c r="AO19" i="123"/>
  <c r="E48" i="116"/>
  <c r="E50" i="116" s="1"/>
  <c r="E59" i="116" s="1"/>
  <c r="E61" i="116" s="1"/>
  <c r="AN55" i="122"/>
  <c r="AO19" i="122"/>
  <c r="AO21" i="120"/>
  <c r="AO22" i="120" s="1"/>
  <c r="F47" i="116"/>
  <c r="G45" i="116" s="1"/>
  <c r="E50" i="114"/>
  <c r="F48" i="114" s="1"/>
  <c r="E22" i="106"/>
  <c r="C35" i="106"/>
  <c r="C46" i="106"/>
  <c r="D44" i="106" s="1"/>
  <c r="C47" i="106"/>
  <c r="F21" i="106"/>
  <c r="G19" i="106" s="1"/>
  <c r="D34" i="106"/>
  <c r="E32" i="106" s="1"/>
  <c r="D35" i="106"/>
  <c r="E16" i="106"/>
  <c r="F15" i="106"/>
  <c r="G11" i="106" s="1"/>
  <c r="C40" i="106"/>
  <c r="D38" i="106" s="1"/>
  <c r="C41" i="106"/>
  <c r="E28" i="106"/>
  <c r="F25" i="106" s="1"/>
  <c r="E51" i="159" l="1"/>
  <c r="E53" i="159" s="1"/>
  <c r="F50" i="160"/>
  <c r="G48" i="160" s="1"/>
  <c r="F51" i="160"/>
  <c r="F53" i="160" s="1"/>
  <c r="F50" i="159"/>
  <c r="G48" i="159" s="1"/>
  <c r="F47" i="161"/>
  <c r="G45" i="161" s="1"/>
  <c r="E51" i="160"/>
  <c r="E53" i="160" s="1"/>
  <c r="E48" i="137"/>
  <c r="E50" i="137" s="1"/>
  <c r="E59" i="137" s="1"/>
  <c r="E61" i="137" s="1"/>
  <c r="BA22" i="156"/>
  <c r="BA55" i="156"/>
  <c r="BB19" i="156"/>
  <c r="F48" i="156"/>
  <c r="F50" i="156" s="1"/>
  <c r="F59" i="156" s="1"/>
  <c r="F48" i="158"/>
  <c r="F50" i="158" s="1"/>
  <c r="F59" i="158" s="1"/>
  <c r="F61" i="158" s="1"/>
  <c r="F48" i="157"/>
  <c r="F50" i="157" s="1"/>
  <c r="F59" i="157" s="1"/>
  <c r="F61" i="157" s="1"/>
  <c r="F48" i="155"/>
  <c r="F50" i="155" s="1"/>
  <c r="F59" i="155" s="1"/>
  <c r="G47" i="156"/>
  <c r="H45" i="156" s="1"/>
  <c r="G47" i="158"/>
  <c r="H45" i="158" s="1"/>
  <c r="BD22" i="157"/>
  <c r="BD55" i="157"/>
  <c r="BE19" i="157"/>
  <c r="BE21" i="157" s="1"/>
  <c r="G47" i="157"/>
  <c r="H45" i="157" s="1"/>
  <c r="BC55" i="155"/>
  <c r="BD19" i="155"/>
  <c r="E61" i="158"/>
  <c r="BC21" i="158"/>
  <c r="BC22" i="158" s="1"/>
  <c r="G47" i="155"/>
  <c r="H45" i="155" s="1"/>
  <c r="AO19" i="117"/>
  <c r="AN55" i="117"/>
  <c r="E48" i="126"/>
  <c r="E50" i="126" s="1"/>
  <c r="E59" i="126" s="1"/>
  <c r="E61" i="126" s="1"/>
  <c r="E51" i="149"/>
  <c r="E53" i="149" s="1"/>
  <c r="E48" i="130"/>
  <c r="E50" i="130" s="1"/>
  <c r="E59" i="130" s="1"/>
  <c r="E61" i="130" s="1"/>
  <c r="F48" i="120"/>
  <c r="F50" i="120" s="1"/>
  <c r="F59" i="120" s="1"/>
  <c r="F61" i="120" s="1"/>
  <c r="F48" i="143"/>
  <c r="F50" i="143" s="1"/>
  <c r="F59" i="143" s="1"/>
  <c r="F61" i="143" s="1"/>
  <c r="E48" i="145"/>
  <c r="E50" i="145" s="1"/>
  <c r="E59" i="145" s="1"/>
  <c r="E61" i="145" s="1"/>
  <c r="F48" i="134"/>
  <c r="F50" i="134" s="1"/>
  <c r="F59" i="134" s="1"/>
  <c r="F61" i="134" s="1"/>
  <c r="E48" i="128"/>
  <c r="E50" i="128" s="1"/>
  <c r="E59" i="128" s="1"/>
  <c r="E61" i="128" s="1"/>
  <c r="F48" i="129"/>
  <c r="F50" i="129" s="1"/>
  <c r="F59" i="129" s="1"/>
  <c r="F61" i="129" s="1"/>
  <c r="F48" i="146"/>
  <c r="F50" i="146" s="1"/>
  <c r="F59" i="146" s="1"/>
  <c r="F61" i="146" s="1"/>
  <c r="F47" i="117"/>
  <c r="G45" i="117" s="1"/>
  <c r="G47" i="142"/>
  <c r="H45" i="142" s="1"/>
  <c r="E48" i="150"/>
  <c r="E50" i="150" s="1"/>
  <c r="E59" i="150" s="1"/>
  <c r="E61" i="150" s="1"/>
  <c r="F48" i="131"/>
  <c r="F50" i="131" s="1"/>
  <c r="F59" i="131" s="1"/>
  <c r="F61" i="131" s="1"/>
  <c r="G47" i="119"/>
  <c r="H45" i="119" s="1"/>
  <c r="G47" i="125"/>
  <c r="H45" i="125" s="1"/>
  <c r="G47" i="136"/>
  <c r="H45" i="136" s="1"/>
  <c r="F48" i="139"/>
  <c r="F50" i="139" s="1"/>
  <c r="F59" i="139" s="1"/>
  <c r="F61" i="139" s="1"/>
  <c r="F47" i="133"/>
  <c r="G45" i="133" s="1"/>
  <c r="G47" i="140"/>
  <c r="H45" i="140" s="1"/>
  <c r="G47" i="146"/>
  <c r="H45" i="146" s="1"/>
  <c r="F47" i="150"/>
  <c r="G45" i="150" s="1"/>
  <c r="G47" i="131"/>
  <c r="H45" i="131" s="1"/>
  <c r="D61" i="117"/>
  <c r="G47" i="139"/>
  <c r="H45" i="139" s="1"/>
  <c r="G47" i="129"/>
  <c r="H45" i="129" s="1"/>
  <c r="F47" i="130"/>
  <c r="G45" i="130" s="1"/>
  <c r="F47" i="126"/>
  <c r="G45" i="126" s="1"/>
  <c r="F47" i="128"/>
  <c r="G45" i="128" s="1"/>
  <c r="G47" i="143"/>
  <c r="H45" i="143" s="1"/>
  <c r="F47" i="145"/>
  <c r="G45" i="145" s="1"/>
  <c r="F50" i="149"/>
  <c r="G48" i="149" s="1"/>
  <c r="E48" i="117"/>
  <c r="E50" i="117" s="1"/>
  <c r="E59" i="117" s="1"/>
  <c r="E61" i="117" s="1"/>
  <c r="F48" i="142"/>
  <c r="F50" i="142" s="1"/>
  <c r="F59" i="142" s="1"/>
  <c r="F61" i="142" s="1"/>
  <c r="F47" i="137"/>
  <c r="G45" i="137" s="1"/>
  <c r="F48" i="119"/>
  <c r="F50" i="119" s="1"/>
  <c r="F59" i="119" s="1"/>
  <c r="F48" i="125"/>
  <c r="F50" i="125" s="1"/>
  <c r="F59" i="125" s="1"/>
  <c r="F61" i="125" s="1"/>
  <c r="G47" i="120"/>
  <c r="H45" i="120" s="1"/>
  <c r="F48" i="136"/>
  <c r="F50" i="136" s="1"/>
  <c r="F59" i="136" s="1"/>
  <c r="F61" i="136" s="1"/>
  <c r="G47" i="134"/>
  <c r="H45" i="134" s="1"/>
  <c r="E48" i="133"/>
  <c r="E50" i="133" s="1"/>
  <c r="E59" i="133" s="1"/>
  <c r="E61" i="133" s="1"/>
  <c r="F48" i="140"/>
  <c r="F50" i="140" s="1"/>
  <c r="F59" i="140" s="1"/>
  <c r="F61" i="140" s="1"/>
  <c r="AN55" i="150"/>
  <c r="AO19" i="150"/>
  <c r="AN21" i="146"/>
  <c r="AN22" i="146" s="1"/>
  <c r="AN21" i="145"/>
  <c r="AN22" i="145" s="1"/>
  <c r="AN21" i="143"/>
  <c r="AN22" i="143" s="1"/>
  <c r="AN21" i="142"/>
  <c r="AN21" i="140"/>
  <c r="AN21" i="139"/>
  <c r="AN21" i="137"/>
  <c r="AN22" i="137" s="1"/>
  <c r="AN21" i="136"/>
  <c r="AN22" i="136" s="1"/>
  <c r="AN21" i="134"/>
  <c r="AN21" i="133"/>
  <c r="AN21" i="131"/>
  <c r="AN22" i="131" s="1"/>
  <c r="AN21" i="130"/>
  <c r="AN22" i="130" s="1"/>
  <c r="AN21" i="129"/>
  <c r="AN22" i="129" s="1"/>
  <c r="AN21" i="128"/>
  <c r="AN22" i="128" s="1"/>
  <c r="AN21" i="126"/>
  <c r="AN22" i="126" s="1"/>
  <c r="AN21" i="125"/>
  <c r="AN22" i="125" s="1"/>
  <c r="AO21" i="123"/>
  <c r="AO22" i="123" s="1"/>
  <c r="F48" i="116"/>
  <c r="F50" i="116" s="1"/>
  <c r="F59" i="116" s="1"/>
  <c r="F61" i="116" s="1"/>
  <c r="AO21" i="122"/>
  <c r="AO22" i="122" s="1"/>
  <c r="AO55" i="120"/>
  <c r="AP19" i="120"/>
  <c r="E51" i="114"/>
  <c r="E53" i="114" s="1"/>
  <c r="G47" i="116"/>
  <c r="H45" i="116" s="1"/>
  <c r="F50" i="114"/>
  <c r="G48" i="114" s="1"/>
  <c r="E29" i="106"/>
  <c r="F16" i="106"/>
  <c r="F22" i="106"/>
  <c r="D46" i="106"/>
  <c r="E44" i="106" s="1"/>
  <c r="D40" i="106"/>
  <c r="E38" i="106" s="1"/>
  <c r="F28" i="106"/>
  <c r="G25" i="106" s="1"/>
  <c r="G15" i="106"/>
  <c r="H11" i="106" s="1"/>
  <c r="E34" i="106"/>
  <c r="F32" i="106" s="1"/>
  <c r="G21" i="106"/>
  <c r="H19" i="106" s="1"/>
  <c r="C59" i="106"/>
  <c r="G48" i="119" l="1"/>
  <c r="G50" i="119" s="1"/>
  <c r="G59" i="119" s="1"/>
  <c r="G61" i="119" s="1"/>
  <c r="G47" i="161"/>
  <c r="H45" i="161" s="1"/>
  <c r="G48" i="161"/>
  <c r="G50" i="161" s="1"/>
  <c r="G59" i="161" s="1"/>
  <c r="G61" i="161" s="1"/>
  <c r="G50" i="159"/>
  <c r="H48" i="159" s="1"/>
  <c r="G50" i="160"/>
  <c r="H48" i="160" s="1"/>
  <c r="G48" i="157"/>
  <c r="G50" i="157" s="1"/>
  <c r="G59" i="157" s="1"/>
  <c r="G61" i="157" s="1"/>
  <c r="F48" i="161"/>
  <c r="F50" i="161" s="1"/>
  <c r="F59" i="161" s="1"/>
  <c r="F51" i="159"/>
  <c r="F53" i="159" s="1"/>
  <c r="G48" i="155"/>
  <c r="G50" i="155" s="1"/>
  <c r="G59" i="155" s="1"/>
  <c r="G61" i="155" s="1"/>
  <c r="BD19" i="158"/>
  <c r="BC55" i="158"/>
  <c r="H47" i="157"/>
  <c r="I45" i="157" s="1"/>
  <c r="G48" i="158"/>
  <c r="G50" i="158" s="1"/>
  <c r="G59" i="158" s="1"/>
  <c r="G48" i="156"/>
  <c r="G50" i="156" s="1"/>
  <c r="G59" i="156" s="1"/>
  <c r="G61" i="156" s="1"/>
  <c r="BB21" i="156"/>
  <c r="BB22" i="156" s="1"/>
  <c r="H47" i="155"/>
  <c r="I45" i="155" s="1"/>
  <c r="BD21" i="155"/>
  <c r="BD22" i="155" s="1"/>
  <c r="BE22" i="157"/>
  <c r="BE55" i="157"/>
  <c r="BF19" i="157"/>
  <c r="H47" i="158"/>
  <c r="I45" i="158" s="1"/>
  <c r="H47" i="156"/>
  <c r="I45" i="156" s="1"/>
  <c r="F61" i="155"/>
  <c r="F61" i="156"/>
  <c r="F48" i="126"/>
  <c r="F50" i="126" s="1"/>
  <c r="F59" i="126" s="1"/>
  <c r="F61" i="126" s="1"/>
  <c r="AO21" i="117"/>
  <c r="AO22" i="117" s="1"/>
  <c r="G48" i="142"/>
  <c r="G50" i="142" s="1"/>
  <c r="G59" i="142" s="1"/>
  <c r="G61" i="142" s="1"/>
  <c r="G48" i="136"/>
  <c r="G50" i="136" s="1"/>
  <c r="G59" i="136" s="1"/>
  <c r="G61" i="136" s="1"/>
  <c r="F48" i="150"/>
  <c r="F50" i="150" s="1"/>
  <c r="F59" i="150" s="1"/>
  <c r="F61" i="150" s="1"/>
  <c r="G48" i="131"/>
  <c r="G50" i="131" s="1"/>
  <c r="G59" i="131" s="1"/>
  <c r="G61" i="131" s="1"/>
  <c r="G48" i="125"/>
  <c r="G50" i="125" s="1"/>
  <c r="G59" i="125" s="1"/>
  <c r="G61" i="125" s="1"/>
  <c r="F48" i="117"/>
  <c r="F50" i="117" s="1"/>
  <c r="F59" i="117" s="1"/>
  <c r="F61" i="117" s="1"/>
  <c r="G48" i="120"/>
  <c r="G50" i="120" s="1"/>
  <c r="G59" i="120" s="1"/>
  <c r="G61" i="120" s="1"/>
  <c r="F48" i="137"/>
  <c r="F50" i="137" s="1"/>
  <c r="F59" i="137" s="1"/>
  <c r="F61" i="137" s="1"/>
  <c r="F51" i="149"/>
  <c r="F53" i="149" s="1"/>
  <c r="H47" i="134"/>
  <c r="I45" i="134" s="1"/>
  <c r="G47" i="145"/>
  <c r="H45" i="145" s="1"/>
  <c r="G47" i="128"/>
  <c r="H45" i="128" s="1"/>
  <c r="G47" i="130"/>
  <c r="H45" i="130" s="1"/>
  <c r="H47" i="146"/>
  <c r="I45" i="146" s="1"/>
  <c r="H47" i="140"/>
  <c r="I45" i="140" s="1"/>
  <c r="F61" i="119"/>
  <c r="G48" i="143"/>
  <c r="G50" i="143" s="1"/>
  <c r="G59" i="143" s="1"/>
  <c r="G61" i="143" s="1"/>
  <c r="G47" i="126"/>
  <c r="H45" i="126" s="1"/>
  <c r="G48" i="129"/>
  <c r="G50" i="129" s="1"/>
  <c r="G59" i="129" s="1"/>
  <c r="G61" i="129" s="1"/>
  <c r="G48" i="139"/>
  <c r="G50" i="139" s="1"/>
  <c r="G59" i="139" s="1"/>
  <c r="G61" i="139" s="1"/>
  <c r="G47" i="150"/>
  <c r="H45" i="150" s="1"/>
  <c r="F48" i="133"/>
  <c r="F50" i="133" s="1"/>
  <c r="F59" i="133" s="1"/>
  <c r="F61" i="133" s="1"/>
  <c r="H47" i="136"/>
  <c r="I45" i="136" s="1"/>
  <c r="H47" i="119"/>
  <c r="I45" i="119" s="1"/>
  <c r="H47" i="142"/>
  <c r="I45" i="142" s="1"/>
  <c r="H47" i="143"/>
  <c r="I45" i="143" s="1"/>
  <c r="H47" i="129"/>
  <c r="I45" i="129" s="1"/>
  <c r="H47" i="139"/>
  <c r="I45" i="139" s="1"/>
  <c r="G47" i="133"/>
  <c r="H45" i="133" s="1"/>
  <c r="G48" i="134"/>
  <c r="G50" i="134" s="1"/>
  <c r="G59" i="134" s="1"/>
  <c r="G61" i="134" s="1"/>
  <c r="H47" i="120"/>
  <c r="I45" i="120" s="1"/>
  <c r="G47" i="137"/>
  <c r="H45" i="137" s="1"/>
  <c r="G50" i="149"/>
  <c r="H48" i="149" s="1"/>
  <c r="F48" i="145"/>
  <c r="F50" i="145" s="1"/>
  <c r="F59" i="145" s="1"/>
  <c r="F61" i="145" s="1"/>
  <c r="F48" i="128"/>
  <c r="F50" i="128" s="1"/>
  <c r="F59" i="128" s="1"/>
  <c r="F61" i="128" s="1"/>
  <c r="F48" i="130"/>
  <c r="F50" i="130" s="1"/>
  <c r="F59" i="130" s="1"/>
  <c r="F61" i="130" s="1"/>
  <c r="H47" i="131"/>
  <c r="I45" i="131" s="1"/>
  <c r="G48" i="146"/>
  <c r="G50" i="146" s="1"/>
  <c r="G59" i="146" s="1"/>
  <c r="G61" i="146" s="1"/>
  <c r="G48" i="140"/>
  <c r="G50" i="140" s="1"/>
  <c r="G59" i="140" s="1"/>
  <c r="G61" i="140" s="1"/>
  <c r="H47" i="125"/>
  <c r="I45" i="125" s="1"/>
  <c r="G47" i="117"/>
  <c r="H45" i="117" s="1"/>
  <c r="AO21" i="150"/>
  <c r="AO22" i="150" s="1"/>
  <c r="AN55" i="146"/>
  <c r="AO19" i="146"/>
  <c r="AN55" i="145"/>
  <c r="AO19" i="145"/>
  <c r="AN55" i="143"/>
  <c r="AO19" i="143"/>
  <c r="AN55" i="142"/>
  <c r="AO19" i="142"/>
  <c r="AN22" i="142"/>
  <c r="AN55" i="140"/>
  <c r="AO19" i="140"/>
  <c r="AN22" i="140"/>
  <c r="AN55" i="139"/>
  <c r="AO19" i="139"/>
  <c r="AN22" i="139"/>
  <c r="AN55" i="137"/>
  <c r="AO19" i="137"/>
  <c r="AN55" i="136"/>
  <c r="AO19" i="136"/>
  <c r="AN55" i="134"/>
  <c r="AO19" i="134"/>
  <c r="AN22" i="134"/>
  <c r="AN55" i="133"/>
  <c r="AO19" i="133"/>
  <c r="AN22" i="133"/>
  <c r="AN55" i="131"/>
  <c r="AO19" i="131"/>
  <c r="AN55" i="130"/>
  <c r="AO19" i="130"/>
  <c r="AN55" i="129"/>
  <c r="AO19" i="129"/>
  <c r="AN55" i="128"/>
  <c r="AO19" i="128"/>
  <c r="AN55" i="126"/>
  <c r="AO19" i="126"/>
  <c r="AN55" i="125"/>
  <c r="AO19" i="125"/>
  <c r="AO55" i="123"/>
  <c r="AP19" i="123"/>
  <c r="AO55" i="122"/>
  <c r="AP19" i="122"/>
  <c r="AP21" i="120"/>
  <c r="G48" i="116"/>
  <c r="G50" i="116" s="1"/>
  <c r="G59" i="116" s="1"/>
  <c r="G61" i="116" s="1"/>
  <c r="G50" i="114"/>
  <c r="H48" i="114" s="1"/>
  <c r="H47" i="116"/>
  <c r="I45" i="116" s="1"/>
  <c r="F51" i="114"/>
  <c r="F53" i="114" s="1"/>
  <c r="E35" i="106"/>
  <c r="F29" i="106"/>
  <c r="E46" i="106"/>
  <c r="F44" i="106" s="1"/>
  <c r="G22" i="106"/>
  <c r="G16" i="106"/>
  <c r="D41" i="106"/>
  <c r="H15" i="106"/>
  <c r="I11" i="106" s="1"/>
  <c r="E40" i="106"/>
  <c r="F38" i="106" s="1"/>
  <c r="H21" i="106"/>
  <c r="I19" i="106" s="1"/>
  <c r="F34" i="106"/>
  <c r="G32" i="106" s="1"/>
  <c r="G28" i="106"/>
  <c r="H25" i="106" s="1"/>
  <c r="D47" i="106"/>
  <c r="G51" i="160" l="1"/>
  <c r="G53" i="160" s="1"/>
  <c r="G51" i="159"/>
  <c r="G53" i="159" s="1"/>
  <c r="H50" i="159"/>
  <c r="I48" i="159" s="1"/>
  <c r="H50" i="160"/>
  <c r="I48" i="160" s="1"/>
  <c r="H47" i="161"/>
  <c r="I45" i="161" s="1"/>
  <c r="H48" i="161"/>
  <c r="H50" i="161" s="1"/>
  <c r="H59" i="161" s="1"/>
  <c r="H61" i="161" s="1"/>
  <c r="F61" i="161"/>
  <c r="H48" i="155"/>
  <c r="H50" i="155" s="1"/>
  <c r="H59" i="155" s="1"/>
  <c r="H61" i="155" s="1"/>
  <c r="H48" i="156"/>
  <c r="H50" i="156" s="1"/>
  <c r="H59" i="156" s="1"/>
  <c r="H61" i="156" s="1"/>
  <c r="H48" i="158"/>
  <c r="H50" i="158" s="1"/>
  <c r="H59" i="158" s="1"/>
  <c r="H61" i="158" s="1"/>
  <c r="BE19" i="155"/>
  <c r="BE21" i="155" s="1"/>
  <c r="BD55" i="155"/>
  <c r="I47" i="155"/>
  <c r="J45" i="155" s="1"/>
  <c r="BC19" i="156"/>
  <c r="BC21" i="156" s="1"/>
  <c r="BB55" i="156"/>
  <c r="G61" i="158"/>
  <c r="H48" i="157"/>
  <c r="H50" i="157" s="1"/>
  <c r="H59" i="157" s="1"/>
  <c r="H61" i="157" s="1"/>
  <c r="BD21" i="158"/>
  <c r="BD22" i="158" s="1"/>
  <c r="I47" i="156"/>
  <c r="J45" i="156" s="1"/>
  <c r="I47" i="158"/>
  <c r="J45" i="158" s="1"/>
  <c r="BF21" i="157"/>
  <c r="BF22" i="157" s="1"/>
  <c r="I47" i="157"/>
  <c r="J45" i="157" s="1"/>
  <c r="AO55" i="117"/>
  <c r="AP19" i="117"/>
  <c r="G48" i="145"/>
  <c r="G50" i="145" s="1"/>
  <c r="G59" i="145" s="1"/>
  <c r="G61" i="145" s="1"/>
  <c r="H48" i="125"/>
  <c r="H50" i="125" s="1"/>
  <c r="H59" i="125" s="1"/>
  <c r="H61" i="125" s="1"/>
  <c r="G48" i="128"/>
  <c r="G50" i="128" s="1"/>
  <c r="G59" i="128" s="1"/>
  <c r="G61" i="128" s="1"/>
  <c r="H48" i="134"/>
  <c r="H50" i="134" s="1"/>
  <c r="H59" i="134" s="1"/>
  <c r="H61" i="134" s="1"/>
  <c r="H48" i="139"/>
  <c r="H50" i="139" s="1"/>
  <c r="H59" i="139" s="1"/>
  <c r="H61" i="139" s="1"/>
  <c r="H48" i="143"/>
  <c r="H50" i="143" s="1"/>
  <c r="H59" i="143" s="1"/>
  <c r="H61" i="143" s="1"/>
  <c r="G48" i="150"/>
  <c r="G50" i="150" s="1"/>
  <c r="G59" i="150" s="1"/>
  <c r="G61" i="150" s="1"/>
  <c r="G48" i="126"/>
  <c r="G50" i="126" s="1"/>
  <c r="G59" i="126" s="1"/>
  <c r="G61" i="126" s="1"/>
  <c r="H48" i="140"/>
  <c r="H50" i="140" s="1"/>
  <c r="H59" i="140" s="1"/>
  <c r="H61" i="140" s="1"/>
  <c r="H48" i="129"/>
  <c r="H50" i="129" s="1"/>
  <c r="H59" i="129" s="1"/>
  <c r="H61" i="129" s="1"/>
  <c r="H48" i="146"/>
  <c r="H50" i="146" s="1"/>
  <c r="H59" i="146" s="1"/>
  <c r="H61" i="146" s="1"/>
  <c r="H47" i="117"/>
  <c r="I45" i="117" s="1"/>
  <c r="I47" i="131"/>
  <c r="J45" i="131" s="1"/>
  <c r="H47" i="137"/>
  <c r="I45" i="137" s="1"/>
  <c r="I47" i="142"/>
  <c r="J45" i="142" s="1"/>
  <c r="I47" i="136"/>
  <c r="J45" i="136" s="1"/>
  <c r="H47" i="130"/>
  <c r="I45" i="130" s="1"/>
  <c r="G51" i="149"/>
  <c r="G53" i="149" s="1"/>
  <c r="H48" i="120"/>
  <c r="H50" i="120" s="1"/>
  <c r="H59" i="120" s="1"/>
  <c r="H61" i="120" s="1"/>
  <c r="G48" i="133"/>
  <c r="G50" i="133" s="1"/>
  <c r="G59" i="133" s="1"/>
  <c r="G61" i="133" s="1"/>
  <c r="I47" i="139"/>
  <c r="J45" i="139" s="1"/>
  <c r="I47" i="143"/>
  <c r="J45" i="143" s="1"/>
  <c r="H48" i="119"/>
  <c r="H50" i="119" s="1"/>
  <c r="H59" i="119" s="1"/>
  <c r="H47" i="150"/>
  <c r="I45" i="150" s="1"/>
  <c r="H47" i="126"/>
  <c r="I45" i="126" s="1"/>
  <c r="I47" i="146"/>
  <c r="J45" i="146" s="1"/>
  <c r="H47" i="145"/>
  <c r="I45" i="145" s="1"/>
  <c r="I47" i="134"/>
  <c r="J45" i="134" s="1"/>
  <c r="H50" i="149"/>
  <c r="I48" i="149" s="1"/>
  <c r="I47" i="120"/>
  <c r="J45" i="120" s="1"/>
  <c r="H47" i="133"/>
  <c r="I45" i="133" s="1"/>
  <c r="I47" i="119"/>
  <c r="J45" i="119" s="1"/>
  <c r="I47" i="140"/>
  <c r="J45" i="140" s="1"/>
  <c r="G48" i="117"/>
  <c r="G50" i="117" s="1"/>
  <c r="G59" i="117" s="1"/>
  <c r="I47" i="125"/>
  <c r="J45" i="125" s="1"/>
  <c r="H48" i="131"/>
  <c r="H50" i="131" s="1"/>
  <c r="H59" i="131" s="1"/>
  <c r="H61" i="131" s="1"/>
  <c r="G48" i="137"/>
  <c r="G50" i="137" s="1"/>
  <c r="G59" i="137" s="1"/>
  <c r="G61" i="137" s="1"/>
  <c r="I47" i="129"/>
  <c r="J45" i="129" s="1"/>
  <c r="H48" i="142"/>
  <c r="H50" i="142" s="1"/>
  <c r="H59" i="142" s="1"/>
  <c r="H61" i="142" s="1"/>
  <c r="H48" i="136"/>
  <c r="H50" i="136" s="1"/>
  <c r="H59" i="136" s="1"/>
  <c r="H61" i="136" s="1"/>
  <c r="G48" i="130"/>
  <c r="G50" i="130" s="1"/>
  <c r="G59" i="130" s="1"/>
  <c r="G61" i="130" s="1"/>
  <c r="H47" i="128"/>
  <c r="I45" i="128" s="1"/>
  <c r="AO55" i="150"/>
  <c r="AP19" i="150"/>
  <c r="AO21" i="146"/>
  <c r="AO22" i="146" s="1"/>
  <c r="AO21" i="145"/>
  <c r="AO22" i="145" s="1"/>
  <c r="AO21" i="143"/>
  <c r="AO21" i="142"/>
  <c r="AO22" i="142" s="1"/>
  <c r="AO21" i="140"/>
  <c r="AO21" i="139"/>
  <c r="AO22" i="139" s="1"/>
  <c r="AO21" i="137"/>
  <c r="AO22" i="137" s="1"/>
  <c r="AO21" i="136"/>
  <c r="AO22" i="136" s="1"/>
  <c r="AO21" i="134"/>
  <c r="AO22" i="134" s="1"/>
  <c r="AO21" i="133"/>
  <c r="AO21" i="131"/>
  <c r="AO22" i="131" s="1"/>
  <c r="AO21" i="130"/>
  <c r="AO21" i="129"/>
  <c r="AO22" i="129" s="1"/>
  <c r="AO21" i="128"/>
  <c r="AO22" i="128" s="1"/>
  <c r="AO21" i="126"/>
  <c r="AO22" i="126" s="1"/>
  <c r="AO21" i="125"/>
  <c r="AO22" i="125" s="1"/>
  <c r="AP21" i="123"/>
  <c r="AP22" i="123" s="1"/>
  <c r="AP21" i="122"/>
  <c r="AP55" i="120"/>
  <c r="AQ19" i="120"/>
  <c r="AP22" i="120"/>
  <c r="G51" i="114"/>
  <c r="G53" i="114" s="1"/>
  <c r="H48" i="116"/>
  <c r="H50" i="116" s="1"/>
  <c r="H59" i="116" s="1"/>
  <c r="I47" i="116"/>
  <c r="J45" i="116" s="1"/>
  <c r="H50" i="114"/>
  <c r="I48" i="114" s="1"/>
  <c r="F40" i="106"/>
  <c r="G38" i="106" s="1"/>
  <c r="F46" i="106"/>
  <c r="G44" i="106" s="1"/>
  <c r="F35" i="106"/>
  <c r="E41" i="106"/>
  <c r="D59" i="106"/>
  <c r="E47" i="106"/>
  <c r="G29" i="106"/>
  <c r="H22" i="106"/>
  <c r="H16" i="106"/>
  <c r="G34" i="106"/>
  <c r="H32" i="106" s="1"/>
  <c r="H28" i="106"/>
  <c r="I25" i="106" s="1"/>
  <c r="I21" i="106"/>
  <c r="J19" i="106" s="1"/>
  <c r="I15" i="106"/>
  <c r="J11" i="106" s="1"/>
  <c r="H51" i="159" l="1"/>
  <c r="H53" i="159" s="1"/>
  <c r="I50" i="160"/>
  <c r="J48" i="160" s="1"/>
  <c r="I51" i="160"/>
  <c r="I53" i="160" s="1"/>
  <c r="I47" i="161"/>
  <c r="J45" i="161" s="1"/>
  <c r="H51" i="160"/>
  <c r="H53" i="160" s="1"/>
  <c r="I50" i="159"/>
  <c r="J48" i="159" s="1"/>
  <c r="I51" i="159"/>
  <c r="I53" i="159" s="1"/>
  <c r="I48" i="155"/>
  <c r="I50" i="155" s="1"/>
  <c r="I59" i="155" s="1"/>
  <c r="I61" i="155" s="1"/>
  <c r="I48" i="157"/>
  <c r="I50" i="157" s="1"/>
  <c r="I59" i="157" s="1"/>
  <c r="I61" i="157" s="1"/>
  <c r="I48" i="158"/>
  <c r="I50" i="158" s="1"/>
  <c r="I59" i="158" s="1"/>
  <c r="I48" i="156"/>
  <c r="I50" i="156" s="1"/>
  <c r="I59" i="156" s="1"/>
  <c r="I61" i="156" s="1"/>
  <c r="BC22" i="156"/>
  <c r="BC55" i="156"/>
  <c r="BD19" i="156"/>
  <c r="J47" i="155"/>
  <c r="K45" i="155" s="1"/>
  <c r="BE22" i="155"/>
  <c r="BF19" i="155"/>
  <c r="BE55" i="155"/>
  <c r="J47" i="157"/>
  <c r="K45" i="157" s="1"/>
  <c r="BF55" i="157"/>
  <c r="BG19" i="157"/>
  <c r="BG21" i="157" s="1"/>
  <c r="J47" i="158"/>
  <c r="K45" i="158" s="1"/>
  <c r="J47" i="156"/>
  <c r="K45" i="156" s="1"/>
  <c r="BE19" i="158"/>
  <c r="BE21" i="158" s="1"/>
  <c r="BD55" i="158"/>
  <c r="AP21" i="117"/>
  <c r="AP22" i="117" s="1"/>
  <c r="H51" i="149"/>
  <c r="H53" i="149" s="1"/>
  <c r="I48" i="129"/>
  <c r="I50" i="129" s="1"/>
  <c r="I59" i="129" s="1"/>
  <c r="I61" i="129" s="1"/>
  <c r="I48" i="125"/>
  <c r="I50" i="125" s="1"/>
  <c r="I59" i="125" s="1"/>
  <c r="I61" i="125" s="1"/>
  <c r="H48" i="130"/>
  <c r="H50" i="130" s="1"/>
  <c r="H59" i="130" s="1"/>
  <c r="H61" i="130" s="1"/>
  <c r="H48" i="126"/>
  <c r="H50" i="126" s="1"/>
  <c r="H59" i="126" s="1"/>
  <c r="H61" i="126" s="1"/>
  <c r="I48" i="136"/>
  <c r="I50" i="136" s="1"/>
  <c r="I59" i="136" s="1"/>
  <c r="I61" i="136" s="1"/>
  <c r="H48" i="145"/>
  <c r="H50" i="145" s="1"/>
  <c r="H59" i="145" s="1"/>
  <c r="H61" i="145" s="1"/>
  <c r="I48" i="139"/>
  <c r="I50" i="139" s="1"/>
  <c r="I59" i="139" s="1"/>
  <c r="I61" i="139" s="1"/>
  <c r="I48" i="131"/>
  <c r="I50" i="131" s="1"/>
  <c r="I59" i="131" s="1"/>
  <c r="I61" i="131" s="1"/>
  <c r="H48" i="128"/>
  <c r="H50" i="128" s="1"/>
  <c r="H59" i="128" s="1"/>
  <c r="H61" i="128" s="1"/>
  <c r="H48" i="133"/>
  <c r="H50" i="133" s="1"/>
  <c r="H59" i="133" s="1"/>
  <c r="H61" i="133" s="1"/>
  <c r="H48" i="137"/>
  <c r="H50" i="137" s="1"/>
  <c r="H59" i="137" s="1"/>
  <c r="H61" i="137" s="1"/>
  <c r="G61" i="117"/>
  <c r="I48" i="140"/>
  <c r="I50" i="140" s="1"/>
  <c r="I59" i="140" s="1"/>
  <c r="I61" i="140" s="1"/>
  <c r="I48" i="119"/>
  <c r="I50" i="119" s="1"/>
  <c r="I59" i="119" s="1"/>
  <c r="I61" i="119" s="1"/>
  <c r="I48" i="120"/>
  <c r="I50" i="120" s="1"/>
  <c r="I59" i="120" s="1"/>
  <c r="I61" i="120" s="1"/>
  <c r="J47" i="134"/>
  <c r="K45" i="134" s="1"/>
  <c r="J47" i="146"/>
  <c r="K45" i="146" s="1"/>
  <c r="I47" i="150"/>
  <c r="J45" i="150" s="1"/>
  <c r="J47" i="143"/>
  <c r="K45" i="143" s="1"/>
  <c r="J47" i="142"/>
  <c r="K45" i="142" s="1"/>
  <c r="I47" i="117"/>
  <c r="J45" i="117" s="1"/>
  <c r="J47" i="140"/>
  <c r="K45" i="140" s="1"/>
  <c r="J47" i="119"/>
  <c r="K45" i="119" s="1"/>
  <c r="J47" i="120"/>
  <c r="K45" i="120" s="1"/>
  <c r="I47" i="128"/>
  <c r="J45" i="128" s="1"/>
  <c r="J47" i="129"/>
  <c r="K45" i="129" s="1"/>
  <c r="I47" i="145"/>
  <c r="J45" i="145" s="1"/>
  <c r="I47" i="126"/>
  <c r="J45" i="126" s="1"/>
  <c r="H61" i="119"/>
  <c r="J47" i="139"/>
  <c r="K45" i="139" s="1"/>
  <c r="I47" i="130"/>
  <c r="J45" i="130" s="1"/>
  <c r="J47" i="136"/>
  <c r="K45" i="136" s="1"/>
  <c r="J47" i="131"/>
  <c r="K45" i="131" s="1"/>
  <c r="J47" i="125"/>
  <c r="K45" i="125" s="1"/>
  <c r="I47" i="133"/>
  <c r="J45" i="133" s="1"/>
  <c r="I50" i="149"/>
  <c r="J48" i="149" s="1"/>
  <c r="I48" i="134"/>
  <c r="I50" i="134" s="1"/>
  <c r="I59" i="134" s="1"/>
  <c r="I61" i="134" s="1"/>
  <c r="I48" i="146"/>
  <c r="I50" i="146" s="1"/>
  <c r="I59" i="146" s="1"/>
  <c r="I61" i="146" s="1"/>
  <c r="H48" i="150"/>
  <c r="H50" i="150" s="1"/>
  <c r="H59" i="150" s="1"/>
  <c r="H61" i="150" s="1"/>
  <c r="I48" i="143"/>
  <c r="I50" i="143" s="1"/>
  <c r="I59" i="143" s="1"/>
  <c r="I61" i="143" s="1"/>
  <c r="I48" i="142"/>
  <c r="I50" i="142" s="1"/>
  <c r="I59" i="142" s="1"/>
  <c r="I61" i="142" s="1"/>
  <c r="I47" i="137"/>
  <c r="J45" i="137" s="1"/>
  <c r="H48" i="117"/>
  <c r="H50" i="117" s="1"/>
  <c r="H59" i="117" s="1"/>
  <c r="H61" i="117" s="1"/>
  <c r="H51" i="114"/>
  <c r="H53" i="114" s="1"/>
  <c r="AP21" i="150"/>
  <c r="AP22" i="150" s="1"/>
  <c r="AO55" i="146"/>
  <c r="AP19" i="146"/>
  <c r="AO55" i="145"/>
  <c r="AP19" i="145"/>
  <c r="AO55" i="143"/>
  <c r="AP19" i="143"/>
  <c r="AO22" i="143"/>
  <c r="AO55" i="142"/>
  <c r="AP19" i="142"/>
  <c r="AO55" i="140"/>
  <c r="AP19" i="140"/>
  <c r="AO22" i="140"/>
  <c r="AO55" i="139"/>
  <c r="AP19" i="139"/>
  <c r="AO55" i="137"/>
  <c r="AP19" i="137"/>
  <c r="AO55" i="136"/>
  <c r="AP19" i="136"/>
  <c r="AO55" i="134"/>
  <c r="AP19" i="134"/>
  <c r="AO55" i="133"/>
  <c r="AP19" i="133"/>
  <c r="AO22" i="133"/>
  <c r="AO55" i="131"/>
  <c r="AP19" i="131"/>
  <c r="AO55" i="130"/>
  <c r="AP19" i="130"/>
  <c r="AO22" i="130"/>
  <c r="AO55" i="129"/>
  <c r="AP19" i="129"/>
  <c r="AO55" i="128"/>
  <c r="AP19" i="128"/>
  <c r="AO55" i="126"/>
  <c r="AP19" i="126"/>
  <c r="AO55" i="125"/>
  <c r="AP19" i="125"/>
  <c r="AP55" i="123"/>
  <c r="AQ19" i="123"/>
  <c r="AP55" i="122"/>
  <c r="AQ19" i="122"/>
  <c r="AP22" i="122"/>
  <c r="AQ21" i="120"/>
  <c r="AQ22" i="120" s="1"/>
  <c r="I48" i="116"/>
  <c r="I50" i="116" s="1"/>
  <c r="I59" i="116" s="1"/>
  <c r="I61" i="116" s="1"/>
  <c r="H61" i="116"/>
  <c r="J47" i="116"/>
  <c r="K45" i="116" s="1"/>
  <c r="I50" i="114"/>
  <c r="J48" i="114" s="1"/>
  <c r="I22" i="106"/>
  <c r="I16" i="106"/>
  <c r="G47" i="106"/>
  <c r="G46" i="106"/>
  <c r="H44" i="106" s="1"/>
  <c r="J15" i="106"/>
  <c r="K11" i="106" s="1"/>
  <c r="H29" i="106"/>
  <c r="F47" i="106"/>
  <c r="H34" i="106"/>
  <c r="I32" i="106" s="1"/>
  <c r="H35" i="106"/>
  <c r="I28" i="106"/>
  <c r="J25" i="106" s="1"/>
  <c r="E59" i="106"/>
  <c r="G40" i="106"/>
  <c r="H38" i="106" s="1"/>
  <c r="J21" i="106"/>
  <c r="K19" i="106" s="1"/>
  <c r="G35" i="106"/>
  <c r="F41" i="106"/>
  <c r="I48" i="161" l="1"/>
  <c r="I50" i="161" s="1"/>
  <c r="I59" i="161" s="1"/>
  <c r="I61" i="161" s="1"/>
  <c r="J50" i="160"/>
  <c r="K48" i="160" s="1"/>
  <c r="J51" i="160"/>
  <c r="J53" i="160" s="1"/>
  <c r="J50" i="159"/>
  <c r="K48" i="159" s="1"/>
  <c r="J47" i="161"/>
  <c r="K45" i="161" s="1"/>
  <c r="J48" i="146"/>
  <c r="J50" i="146" s="1"/>
  <c r="J59" i="146" s="1"/>
  <c r="J61" i="146" s="1"/>
  <c r="J48" i="156"/>
  <c r="J50" i="156" s="1"/>
  <c r="J59" i="156" s="1"/>
  <c r="J61" i="156" s="1"/>
  <c r="J48" i="158"/>
  <c r="J50" i="158" s="1"/>
  <c r="J59" i="158" s="1"/>
  <c r="J61" i="158" s="1"/>
  <c r="BG22" i="157"/>
  <c r="BH19" i="157"/>
  <c r="BH21" i="157" s="1"/>
  <c r="BG55" i="157"/>
  <c r="J48" i="157"/>
  <c r="J50" i="157" s="1"/>
  <c r="J59" i="157" s="1"/>
  <c r="J61" i="157" s="1"/>
  <c r="BF21" i="155"/>
  <c r="BF22" i="155" s="1"/>
  <c r="J48" i="155"/>
  <c r="J50" i="155" s="1"/>
  <c r="J59" i="155" s="1"/>
  <c r="J61" i="155" s="1"/>
  <c r="BD21" i="156"/>
  <c r="BD22" i="156" s="1"/>
  <c r="I61" i="158"/>
  <c r="BE22" i="158"/>
  <c r="BF19" i="158"/>
  <c r="BE55" i="158"/>
  <c r="K47" i="156"/>
  <c r="L45" i="156" s="1"/>
  <c r="K47" i="158"/>
  <c r="L45" i="158" s="1"/>
  <c r="K47" i="157"/>
  <c r="L45" i="157" s="1"/>
  <c r="K47" i="155"/>
  <c r="L45" i="155" s="1"/>
  <c r="J48" i="125"/>
  <c r="J50" i="125" s="1"/>
  <c r="J59" i="125" s="1"/>
  <c r="J61" i="125" s="1"/>
  <c r="AP55" i="117"/>
  <c r="AQ19" i="117"/>
  <c r="AQ21" i="117" s="1"/>
  <c r="J48" i="140"/>
  <c r="J50" i="140" s="1"/>
  <c r="J59" i="140" s="1"/>
  <c r="J61" i="140" s="1"/>
  <c r="J48" i="129"/>
  <c r="J50" i="129" s="1"/>
  <c r="J59" i="129" s="1"/>
  <c r="J61" i="129" s="1"/>
  <c r="I48" i="117"/>
  <c r="I50" i="117" s="1"/>
  <c r="I59" i="117" s="1"/>
  <c r="I61" i="117" s="1"/>
  <c r="J48" i="139"/>
  <c r="J50" i="139" s="1"/>
  <c r="J59" i="139" s="1"/>
  <c r="J61" i="139" s="1"/>
  <c r="J48" i="136"/>
  <c r="J50" i="136" s="1"/>
  <c r="J59" i="136" s="1"/>
  <c r="J61" i="136" s="1"/>
  <c r="I48" i="128"/>
  <c r="I50" i="128" s="1"/>
  <c r="I59" i="128" s="1"/>
  <c r="I61" i="128" s="1"/>
  <c r="I51" i="149"/>
  <c r="I53" i="149" s="1"/>
  <c r="I48" i="126"/>
  <c r="I50" i="126" s="1"/>
  <c r="I59" i="126" s="1"/>
  <c r="I61" i="126" s="1"/>
  <c r="J48" i="120"/>
  <c r="J50" i="120" s="1"/>
  <c r="J59" i="120" s="1"/>
  <c r="J61" i="120" s="1"/>
  <c r="J48" i="143"/>
  <c r="J50" i="143" s="1"/>
  <c r="J59" i="143" s="1"/>
  <c r="J61" i="143" s="1"/>
  <c r="J47" i="137"/>
  <c r="K45" i="137" s="1"/>
  <c r="I48" i="133"/>
  <c r="I50" i="133" s="1"/>
  <c r="I59" i="133" s="1"/>
  <c r="I61" i="133" s="1"/>
  <c r="J48" i="131"/>
  <c r="J50" i="131" s="1"/>
  <c r="J59" i="131" s="1"/>
  <c r="J61" i="131" s="1"/>
  <c r="I48" i="130"/>
  <c r="I50" i="130" s="1"/>
  <c r="I59" i="130" s="1"/>
  <c r="I61" i="130" s="1"/>
  <c r="I48" i="145"/>
  <c r="I50" i="145" s="1"/>
  <c r="I59" i="145" s="1"/>
  <c r="I61" i="145" s="1"/>
  <c r="K47" i="119"/>
  <c r="L45" i="119" s="1"/>
  <c r="K47" i="142"/>
  <c r="L45" i="142" s="1"/>
  <c r="I48" i="150"/>
  <c r="I50" i="150" s="1"/>
  <c r="I59" i="150" s="1"/>
  <c r="I61" i="150" s="1"/>
  <c r="J48" i="134"/>
  <c r="J50" i="134" s="1"/>
  <c r="J59" i="134" s="1"/>
  <c r="J61" i="134" s="1"/>
  <c r="J47" i="133"/>
  <c r="K45" i="133" s="1"/>
  <c r="K47" i="131"/>
  <c r="L45" i="131" s="1"/>
  <c r="J47" i="130"/>
  <c r="K45" i="130" s="1"/>
  <c r="J47" i="145"/>
  <c r="K45" i="145" s="1"/>
  <c r="J47" i="150"/>
  <c r="K45" i="150" s="1"/>
  <c r="K47" i="134"/>
  <c r="L45" i="134" s="1"/>
  <c r="K47" i="120"/>
  <c r="L45" i="120" s="1"/>
  <c r="K47" i="140"/>
  <c r="L45" i="140" s="1"/>
  <c r="J47" i="117"/>
  <c r="K45" i="117" s="1"/>
  <c r="I48" i="137"/>
  <c r="I50" i="137" s="1"/>
  <c r="I59" i="137" s="1"/>
  <c r="I61" i="137" s="1"/>
  <c r="J50" i="149"/>
  <c r="K48" i="149" s="1"/>
  <c r="K47" i="125"/>
  <c r="L45" i="125" s="1"/>
  <c r="K47" i="136"/>
  <c r="L45" i="136" s="1"/>
  <c r="K47" i="139"/>
  <c r="L45" i="139" s="1"/>
  <c r="J47" i="126"/>
  <c r="K45" i="126" s="1"/>
  <c r="K47" i="129"/>
  <c r="L45" i="129" s="1"/>
  <c r="J47" i="128"/>
  <c r="K45" i="128" s="1"/>
  <c r="J48" i="119"/>
  <c r="J50" i="119" s="1"/>
  <c r="J59" i="119" s="1"/>
  <c r="J61" i="119" s="1"/>
  <c r="J48" i="142"/>
  <c r="J50" i="142" s="1"/>
  <c r="J59" i="142" s="1"/>
  <c r="J61" i="142" s="1"/>
  <c r="K47" i="143"/>
  <c r="L45" i="143" s="1"/>
  <c r="K47" i="146"/>
  <c r="L45" i="146" s="1"/>
  <c r="AP55" i="150"/>
  <c r="AQ19" i="150"/>
  <c r="AP21" i="146"/>
  <c r="AP22" i="146" s="1"/>
  <c r="AP21" i="145"/>
  <c r="AP22" i="145" s="1"/>
  <c r="AP21" i="143"/>
  <c r="AP22" i="143" s="1"/>
  <c r="AP21" i="142"/>
  <c r="AP22" i="142" s="1"/>
  <c r="AP21" i="140"/>
  <c r="AP22" i="140" s="1"/>
  <c r="AP21" i="139"/>
  <c r="AP21" i="137"/>
  <c r="AP21" i="136"/>
  <c r="AP22" i="136" s="1"/>
  <c r="AP21" i="134"/>
  <c r="AP22" i="134" s="1"/>
  <c r="AP21" i="133"/>
  <c r="AP22" i="133" s="1"/>
  <c r="AP21" i="131"/>
  <c r="AP22" i="131" s="1"/>
  <c r="AP21" i="130"/>
  <c r="AP22" i="130" s="1"/>
  <c r="AP21" i="129"/>
  <c r="AP21" i="128"/>
  <c r="AP22" i="128" s="1"/>
  <c r="AP21" i="126"/>
  <c r="AP21" i="125"/>
  <c r="AP22" i="125" s="1"/>
  <c r="AQ21" i="123"/>
  <c r="AQ21" i="122"/>
  <c r="AQ22" i="122" s="1"/>
  <c r="AQ55" i="120"/>
  <c r="AR19" i="120"/>
  <c r="J48" i="116"/>
  <c r="J50" i="116" s="1"/>
  <c r="J59" i="116" s="1"/>
  <c r="J61" i="116" s="1"/>
  <c r="I51" i="114"/>
  <c r="I53" i="114" s="1"/>
  <c r="J50" i="114"/>
  <c r="K48" i="114" s="1"/>
  <c r="K47" i="116"/>
  <c r="L45" i="116" s="1"/>
  <c r="I29" i="106"/>
  <c r="J16" i="106"/>
  <c r="F59" i="106"/>
  <c r="H46" i="106"/>
  <c r="I44" i="106" s="1"/>
  <c r="H47" i="106"/>
  <c r="H40" i="106"/>
  <c r="I38" i="106" s="1"/>
  <c r="H41" i="106"/>
  <c r="J22" i="106"/>
  <c r="I34" i="106"/>
  <c r="J32" i="106" s="1"/>
  <c r="K21" i="106"/>
  <c r="L19" i="106" s="1"/>
  <c r="G41" i="106"/>
  <c r="G59" i="106" s="1"/>
  <c r="J28" i="106"/>
  <c r="K25" i="106" s="1"/>
  <c r="K15" i="106"/>
  <c r="L11" i="106" s="1"/>
  <c r="J48" i="161" l="1"/>
  <c r="J50" i="161" s="1"/>
  <c r="J59" i="161" s="1"/>
  <c r="J61" i="161" s="1"/>
  <c r="K50" i="159"/>
  <c r="L48" i="159" s="1"/>
  <c r="L50" i="159" s="1"/>
  <c r="L51" i="159" s="1"/>
  <c r="L53" i="159" s="1"/>
  <c r="K51" i="159"/>
  <c r="K53" i="159" s="1"/>
  <c r="K47" i="161"/>
  <c r="L45" i="161" s="1"/>
  <c r="K50" i="160"/>
  <c r="L48" i="160" s="1"/>
  <c r="L50" i="160" s="1"/>
  <c r="L51" i="160" s="1"/>
  <c r="L53" i="160" s="1"/>
  <c r="J51" i="159"/>
  <c r="J53" i="159" s="1"/>
  <c r="K48" i="158"/>
  <c r="K50" i="158" s="1"/>
  <c r="K59" i="158" s="1"/>
  <c r="K61" i="158" s="1"/>
  <c r="K48" i="156"/>
  <c r="K50" i="156" s="1"/>
  <c r="K59" i="156" s="1"/>
  <c r="K61" i="156" s="1"/>
  <c r="J48" i="137"/>
  <c r="J50" i="137" s="1"/>
  <c r="J59" i="137" s="1"/>
  <c r="J61" i="137" s="1"/>
  <c r="K48" i="155"/>
  <c r="K50" i="155" s="1"/>
  <c r="K59" i="155" s="1"/>
  <c r="K61" i="155" s="1"/>
  <c r="K48" i="157"/>
  <c r="K50" i="157" s="1"/>
  <c r="K59" i="157" s="1"/>
  <c r="K61" i="157" s="1"/>
  <c r="L47" i="158"/>
  <c r="M45" i="158" s="1"/>
  <c r="L47" i="156"/>
  <c r="M45" i="156" s="1"/>
  <c r="BF21" i="158"/>
  <c r="BF22" i="158" s="1"/>
  <c r="BD55" i="156"/>
  <c r="BE19" i="156"/>
  <c r="BE21" i="156" s="1"/>
  <c r="BH22" i="157"/>
  <c r="BI19" i="157"/>
  <c r="BH55" i="157"/>
  <c r="L47" i="155"/>
  <c r="M45" i="155" s="1"/>
  <c r="L47" i="157"/>
  <c r="M45" i="157" s="1"/>
  <c r="BF55" i="155"/>
  <c r="BG19" i="155"/>
  <c r="AQ22" i="117"/>
  <c r="AR19" i="117"/>
  <c r="AQ55" i="117"/>
  <c r="K48" i="139"/>
  <c r="K50" i="139" s="1"/>
  <c r="K59" i="139" s="1"/>
  <c r="K61" i="139" s="1"/>
  <c r="J48" i="133"/>
  <c r="J50" i="133" s="1"/>
  <c r="J59" i="133" s="1"/>
  <c r="J61" i="133" s="1"/>
  <c r="K48" i="146"/>
  <c r="K50" i="146" s="1"/>
  <c r="K59" i="146" s="1"/>
  <c r="K61" i="146" s="1"/>
  <c r="K48" i="125"/>
  <c r="K50" i="125" s="1"/>
  <c r="K59" i="125" s="1"/>
  <c r="K61" i="125" s="1"/>
  <c r="J48" i="130"/>
  <c r="J50" i="130" s="1"/>
  <c r="J59" i="130" s="1"/>
  <c r="J61" i="130" s="1"/>
  <c r="K48" i="119"/>
  <c r="K50" i="119" s="1"/>
  <c r="K59" i="119" s="1"/>
  <c r="K61" i="119" s="1"/>
  <c r="K48" i="129"/>
  <c r="K50" i="129" s="1"/>
  <c r="K59" i="129" s="1"/>
  <c r="K61" i="129" s="1"/>
  <c r="K48" i="143"/>
  <c r="K50" i="143" s="1"/>
  <c r="K59" i="143" s="1"/>
  <c r="K61" i="143" s="1"/>
  <c r="J48" i="128"/>
  <c r="J50" i="128" s="1"/>
  <c r="J59" i="128" s="1"/>
  <c r="J61" i="128" s="1"/>
  <c r="J48" i="126"/>
  <c r="J50" i="126" s="1"/>
  <c r="J59" i="126" s="1"/>
  <c r="J61" i="126" s="1"/>
  <c r="K48" i="136"/>
  <c r="K50" i="136" s="1"/>
  <c r="K59" i="136" s="1"/>
  <c r="K61" i="136" s="1"/>
  <c r="J51" i="149"/>
  <c r="J53" i="149" s="1"/>
  <c r="L47" i="140"/>
  <c r="M45" i="140" s="1"/>
  <c r="K47" i="150"/>
  <c r="L45" i="150" s="1"/>
  <c r="J48" i="145"/>
  <c r="J50" i="145" s="1"/>
  <c r="J59" i="145" s="1"/>
  <c r="J61" i="145" s="1"/>
  <c r="K48" i="131"/>
  <c r="K50" i="131" s="1"/>
  <c r="K59" i="131" s="1"/>
  <c r="K61" i="131" s="1"/>
  <c r="L47" i="142"/>
  <c r="M45" i="142" s="1"/>
  <c r="L47" i="143"/>
  <c r="M45" i="143" s="1"/>
  <c r="K47" i="128"/>
  <c r="L45" i="128" s="1"/>
  <c r="K47" i="126"/>
  <c r="L45" i="126" s="1"/>
  <c r="L47" i="136"/>
  <c r="M45" i="136" s="1"/>
  <c r="K50" i="149"/>
  <c r="L48" i="149" s="1"/>
  <c r="L50" i="149" s="1"/>
  <c r="L51" i="149" s="1"/>
  <c r="L53" i="149" s="1"/>
  <c r="J48" i="117"/>
  <c r="J50" i="117" s="1"/>
  <c r="J59" i="117" s="1"/>
  <c r="J61" i="117" s="1"/>
  <c r="K48" i="120"/>
  <c r="K50" i="120" s="1"/>
  <c r="K59" i="120" s="1"/>
  <c r="K61" i="120" s="1"/>
  <c r="K48" i="134"/>
  <c r="K50" i="134" s="1"/>
  <c r="K59" i="134" s="1"/>
  <c r="K61" i="134" s="1"/>
  <c r="K47" i="145"/>
  <c r="L45" i="145" s="1"/>
  <c r="L47" i="131"/>
  <c r="M45" i="131" s="1"/>
  <c r="K47" i="137"/>
  <c r="L45" i="137" s="1"/>
  <c r="K47" i="117"/>
  <c r="L45" i="117" s="1"/>
  <c r="L47" i="120"/>
  <c r="M45" i="120" s="1"/>
  <c r="L47" i="134"/>
  <c r="M45" i="134" s="1"/>
  <c r="L47" i="119"/>
  <c r="M45" i="119" s="1"/>
  <c r="L47" i="146"/>
  <c r="M45" i="146" s="1"/>
  <c r="L47" i="129"/>
  <c r="M45" i="129" s="1"/>
  <c r="L47" i="139"/>
  <c r="M45" i="139" s="1"/>
  <c r="L47" i="125"/>
  <c r="M45" i="125" s="1"/>
  <c r="K48" i="140"/>
  <c r="K50" i="140" s="1"/>
  <c r="K59" i="140" s="1"/>
  <c r="K61" i="140" s="1"/>
  <c r="J48" i="150"/>
  <c r="J50" i="150" s="1"/>
  <c r="J59" i="150" s="1"/>
  <c r="J61" i="150" s="1"/>
  <c r="K47" i="130"/>
  <c r="L45" i="130" s="1"/>
  <c r="K47" i="133"/>
  <c r="L45" i="133" s="1"/>
  <c r="K48" i="142"/>
  <c r="K50" i="142" s="1"/>
  <c r="K59" i="142" s="1"/>
  <c r="K61" i="142" s="1"/>
  <c r="AQ21" i="150"/>
  <c r="AP55" i="146"/>
  <c r="AQ19" i="146"/>
  <c r="AP55" i="145"/>
  <c r="AQ19" i="145"/>
  <c r="AP55" i="143"/>
  <c r="AQ19" i="143"/>
  <c r="AP55" i="142"/>
  <c r="AQ19" i="142"/>
  <c r="AP55" i="140"/>
  <c r="AQ19" i="140"/>
  <c r="AP55" i="139"/>
  <c r="AQ19" i="139"/>
  <c r="AP22" i="139"/>
  <c r="AP55" i="137"/>
  <c r="AQ19" i="137"/>
  <c r="AP22" i="137"/>
  <c r="AP55" i="136"/>
  <c r="AQ19" i="136"/>
  <c r="AP55" i="134"/>
  <c r="AQ19" i="134"/>
  <c r="AP55" i="133"/>
  <c r="AQ19" i="133"/>
  <c r="AP55" i="131"/>
  <c r="AQ19" i="131"/>
  <c r="AP55" i="130"/>
  <c r="AQ19" i="130"/>
  <c r="AP55" i="129"/>
  <c r="AQ19" i="129"/>
  <c r="AP22" i="129"/>
  <c r="AP55" i="128"/>
  <c r="AQ19" i="128"/>
  <c r="AP55" i="126"/>
  <c r="AQ19" i="126"/>
  <c r="AP22" i="126"/>
  <c r="AP55" i="125"/>
  <c r="AQ19" i="125"/>
  <c r="AQ55" i="123"/>
  <c r="AR19" i="123"/>
  <c r="AQ22" i="123"/>
  <c r="AQ55" i="122"/>
  <c r="AR19" i="122"/>
  <c r="AR21" i="120"/>
  <c r="K48" i="116"/>
  <c r="K50" i="116" s="1"/>
  <c r="K59" i="116" s="1"/>
  <c r="K61" i="116" s="1"/>
  <c r="J51" i="114"/>
  <c r="J53" i="114" s="1"/>
  <c r="L47" i="116"/>
  <c r="M45" i="116" s="1"/>
  <c r="K50" i="114"/>
  <c r="L48" i="114" s="1"/>
  <c r="L50" i="114" s="1"/>
  <c r="L51" i="114" s="1"/>
  <c r="L53" i="114" s="1"/>
  <c r="I35" i="106"/>
  <c r="K22" i="106"/>
  <c r="J29" i="106"/>
  <c r="H59" i="106"/>
  <c r="K16" i="106"/>
  <c r="J34" i="106"/>
  <c r="K32" i="106" s="1"/>
  <c r="I41" i="106"/>
  <c r="I40" i="106"/>
  <c r="J38" i="106" s="1"/>
  <c r="L15" i="106"/>
  <c r="L16" i="106" s="1"/>
  <c r="K28" i="106"/>
  <c r="L25" i="106" s="1"/>
  <c r="L21" i="106"/>
  <c r="L22" i="106" s="1"/>
  <c r="I46" i="106"/>
  <c r="J44" i="106" s="1"/>
  <c r="K48" i="161" l="1"/>
  <c r="K50" i="161" s="1"/>
  <c r="K59" i="161" s="1"/>
  <c r="K61" i="161" s="1"/>
  <c r="K51" i="160"/>
  <c r="K53" i="160" s="1"/>
  <c r="L47" i="161"/>
  <c r="M45" i="161" s="1"/>
  <c r="L48" i="140"/>
  <c r="L50" i="140" s="1"/>
  <c r="L59" i="140" s="1"/>
  <c r="L61" i="140" s="1"/>
  <c r="L48" i="157"/>
  <c r="L50" i="157" s="1"/>
  <c r="L59" i="157" s="1"/>
  <c r="L61" i="157" s="1"/>
  <c r="L48" i="155"/>
  <c r="L50" i="155" s="1"/>
  <c r="L59" i="155" s="1"/>
  <c r="L61" i="155" s="1"/>
  <c r="M47" i="157"/>
  <c r="N45" i="157" s="1"/>
  <c r="M47" i="155"/>
  <c r="N45" i="155" s="1"/>
  <c r="BI21" i="157"/>
  <c r="BI22" i="157" s="1"/>
  <c r="BE22" i="156"/>
  <c r="BF19" i="156"/>
  <c r="BF21" i="156" s="1"/>
  <c r="BE55" i="156"/>
  <c r="L48" i="156"/>
  <c r="L50" i="156" s="1"/>
  <c r="L59" i="156" s="1"/>
  <c r="L61" i="156" s="1"/>
  <c r="L48" i="158"/>
  <c r="L50" i="158" s="1"/>
  <c r="L59" i="158" s="1"/>
  <c r="L61" i="158" s="1"/>
  <c r="BG21" i="155"/>
  <c r="BG22" i="155" s="1"/>
  <c r="BG19" i="158"/>
  <c r="BF55" i="158"/>
  <c r="M47" i="156"/>
  <c r="N45" i="156" s="1"/>
  <c r="M47" i="158"/>
  <c r="N45" i="158" s="1"/>
  <c r="AR21" i="117"/>
  <c r="AR22" i="117" s="1"/>
  <c r="L48" i="125"/>
  <c r="L50" i="125" s="1"/>
  <c r="L59" i="125" s="1"/>
  <c r="L61" i="125" s="1"/>
  <c r="L48" i="136"/>
  <c r="L50" i="136" s="1"/>
  <c r="L59" i="136" s="1"/>
  <c r="L61" i="136" s="1"/>
  <c r="L48" i="120"/>
  <c r="L50" i="120" s="1"/>
  <c r="L59" i="120" s="1"/>
  <c r="L61" i="120" s="1"/>
  <c r="L48" i="129"/>
  <c r="L50" i="129" s="1"/>
  <c r="L59" i="129" s="1"/>
  <c r="L61" i="129" s="1"/>
  <c r="K48" i="137"/>
  <c r="K50" i="137" s="1"/>
  <c r="K59" i="137" s="1"/>
  <c r="K61" i="137" s="1"/>
  <c r="K48" i="128"/>
  <c r="K50" i="128" s="1"/>
  <c r="K59" i="128" s="1"/>
  <c r="K61" i="128" s="1"/>
  <c r="K48" i="133"/>
  <c r="K50" i="133" s="1"/>
  <c r="K59" i="133" s="1"/>
  <c r="K61" i="133" s="1"/>
  <c r="L48" i="131"/>
  <c r="L50" i="131" s="1"/>
  <c r="L59" i="131" s="1"/>
  <c r="L61" i="131" s="1"/>
  <c r="L47" i="130"/>
  <c r="M45" i="130" s="1"/>
  <c r="M47" i="139"/>
  <c r="N45" i="139" s="1"/>
  <c r="M47" i="146"/>
  <c r="N45" i="146" s="1"/>
  <c r="M47" i="119"/>
  <c r="N45" i="119" s="1"/>
  <c r="L48" i="134"/>
  <c r="L50" i="134" s="1"/>
  <c r="L59" i="134" s="1"/>
  <c r="L61" i="134" s="1"/>
  <c r="K48" i="117"/>
  <c r="K50" i="117" s="1"/>
  <c r="K59" i="117" s="1"/>
  <c r="K61" i="117" s="1"/>
  <c r="L47" i="145"/>
  <c r="M45" i="145" s="1"/>
  <c r="K51" i="149"/>
  <c r="K53" i="149" s="1"/>
  <c r="K48" i="126"/>
  <c r="K50" i="126" s="1"/>
  <c r="K59" i="126" s="1"/>
  <c r="K61" i="126" s="1"/>
  <c r="L48" i="143"/>
  <c r="L50" i="143" s="1"/>
  <c r="L59" i="143" s="1"/>
  <c r="L61" i="143" s="1"/>
  <c r="M47" i="142"/>
  <c r="N45" i="142" s="1"/>
  <c r="L47" i="150"/>
  <c r="M45" i="150" s="1"/>
  <c r="M47" i="134"/>
  <c r="N45" i="134" s="1"/>
  <c r="L47" i="117"/>
  <c r="M45" i="117" s="1"/>
  <c r="L47" i="126"/>
  <c r="M45" i="126" s="1"/>
  <c r="M47" i="143"/>
  <c r="N45" i="143" s="1"/>
  <c r="L47" i="133"/>
  <c r="M45" i="133" s="1"/>
  <c r="M47" i="125"/>
  <c r="N45" i="125" s="1"/>
  <c r="M47" i="129"/>
  <c r="N45" i="129" s="1"/>
  <c r="M47" i="131"/>
  <c r="N45" i="131" s="1"/>
  <c r="M47" i="140"/>
  <c r="N45" i="140" s="1"/>
  <c r="K48" i="130"/>
  <c r="K50" i="130" s="1"/>
  <c r="K59" i="130" s="1"/>
  <c r="K61" i="130" s="1"/>
  <c r="L48" i="139"/>
  <c r="L50" i="139" s="1"/>
  <c r="L59" i="139" s="1"/>
  <c r="L61" i="139" s="1"/>
  <c r="L48" i="146"/>
  <c r="L50" i="146" s="1"/>
  <c r="L59" i="146" s="1"/>
  <c r="L61" i="146" s="1"/>
  <c r="L48" i="119"/>
  <c r="L50" i="119" s="1"/>
  <c r="L59" i="119" s="1"/>
  <c r="L61" i="119" s="1"/>
  <c r="M47" i="120"/>
  <c r="N45" i="120" s="1"/>
  <c r="L47" i="137"/>
  <c r="M45" i="137" s="1"/>
  <c r="K48" i="145"/>
  <c r="K50" i="145" s="1"/>
  <c r="K59" i="145" s="1"/>
  <c r="K61" i="145" s="1"/>
  <c r="M47" i="136"/>
  <c r="N45" i="136" s="1"/>
  <c r="L47" i="128"/>
  <c r="M45" i="128" s="1"/>
  <c r="L48" i="142"/>
  <c r="L50" i="142" s="1"/>
  <c r="L59" i="142" s="1"/>
  <c r="L61" i="142" s="1"/>
  <c r="K48" i="150"/>
  <c r="K50" i="150" s="1"/>
  <c r="K59" i="150" s="1"/>
  <c r="K61" i="150" s="1"/>
  <c r="AQ55" i="150"/>
  <c r="AR19" i="150"/>
  <c r="AQ22" i="150"/>
  <c r="AQ21" i="146"/>
  <c r="AQ21" i="145"/>
  <c r="AQ21" i="143"/>
  <c r="AQ22" i="143" s="1"/>
  <c r="AQ21" i="142"/>
  <c r="AQ21" i="140"/>
  <c r="AQ22" i="140" s="1"/>
  <c r="AQ21" i="139"/>
  <c r="AQ21" i="137"/>
  <c r="AQ22" i="137" s="1"/>
  <c r="AQ21" i="136"/>
  <c r="AQ21" i="134"/>
  <c r="AQ22" i="134" s="1"/>
  <c r="AQ21" i="133"/>
  <c r="AQ22" i="133" s="1"/>
  <c r="AQ21" i="131"/>
  <c r="AQ22" i="131" s="1"/>
  <c r="AQ21" i="130"/>
  <c r="AQ22" i="130" s="1"/>
  <c r="AQ21" i="129"/>
  <c r="AQ22" i="129" s="1"/>
  <c r="AQ21" i="128"/>
  <c r="AQ21" i="126"/>
  <c r="AQ22" i="126" s="1"/>
  <c r="AQ21" i="125"/>
  <c r="AR21" i="123"/>
  <c r="AR22" i="123" s="1"/>
  <c r="L48" i="116"/>
  <c r="L50" i="116" s="1"/>
  <c r="L59" i="116" s="1"/>
  <c r="L61" i="116" s="1"/>
  <c r="AR21" i="122"/>
  <c r="AR22" i="122" s="1"/>
  <c r="AR55" i="120"/>
  <c r="AS19" i="120"/>
  <c r="AR22" i="120"/>
  <c r="M47" i="116"/>
  <c r="N45" i="116" s="1"/>
  <c r="K51" i="114"/>
  <c r="K53" i="114" s="1"/>
  <c r="I47" i="106"/>
  <c r="I59" i="106" s="1"/>
  <c r="J35" i="106"/>
  <c r="K29" i="106"/>
  <c r="L28" i="106"/>
  <c r="L29" i="106" s="1"/>
  <c r="K34" i="106"/>
  <c r="L32" i="106" s="1"/>
  <c r="K35" i="106"/>
  <c r="J46" i="106"/>
  <c r="K44" i="106" s="1"/>
  <c r="J40" i="106"/>
  <c r="K38" i="106" s="1"/>
  <c r="L48" i="161" l="1"/>
  <c r="L50" i="161" s="1"/>
  <c r="L59" i="161" s="1"/>
  <c r="L61" i="161" s="1"/>
  <c r="M47" i="161"/>
  <c r="N45" i="161" s="1"/>
  <c r="M48" i="161"/>
  <c r="M50" i="161" s="1"/>
  <c r="M59" i="161" s="1"/>
  <c r="M61" i="161" s="1"/>
  <c r="M48" i="158"/>
  <c r="M50" i="158" s="1"/>
  <c r="M59" i="158" s="1"/>
  <c r="M61" i="158" s="1"/>
  <c r="M48" i="156"/>
  <c r="M50" i="156" s="1"/>
  <c r="M59" i="156" s="1"/>
  <c r="M61" i="156" s="1"/>
  <c r="N47" i="158"/>
  <c r="O45" i="158" s="1"/>
  <c r="N47" i="156"/>
  <c r="O45" i="156" s="1"/>
  <c r="BG21" i="158"/>
  <c r="BG22" i="158" s="1"/>
  <c r="BF22" i="156"/>
  <c r="BF55" i="156"/>
  <c r="BG19" i="156"/>
  <c r="BI55" i="157"/>
  <c r="BJ19" i="157"/>
  <c r="BJ21" i="157" s="1"/>
  <c r="M48" i="155"/>
  <c r="M50" i="155" s="1"/>
  <c r="M59" i="155" s="1"/>
  <c r="M61" i="155" s="1"/>
  <c r="M48" i="157"/>
  <c r="M50" i="157" s="1"/>
  <c r="M59" i="157" s="1"/>
  <c r="M61" i="157" s="1"/>
  <c r="BH19" i="155"/>
  <c r="BG55" i="155"/>
  <c r="N47" i="155"/>
  <c r="O45" i="155" s="1"/>
  <c r="N47" i="157"/>
  <c r="O45" i="157" s="1"/>
  <c r="AS19" i="117"/>
  <c r="AR55" i="117"/>
  <c r="L48" i="126"/>
  <c r="L50" i="126" s="1"/>
  <c r="L59" i="126" s="1"/>
  <c r="L61" i="126" s="1"/>
  <c r="M48" i="143"/>
  <c r="M50" i="143" s="1"/>
  <c r="M59" i="143" s="1"/>
  <c r="M61" i="143" s="1"/>
  <c r="L48" i="128"/>
  <c r="L50" i="128" s="1"/>
  <c r="L59" i="128" s="1"/>
  <c r="L61" i="128" s="1"/>
  <c r="M48" i="140"/>
  <c r="M50" i="140" s="1"/>
  <c r="M59" i="140" s="1"/>
  <c r="M61" i="140" s="1"/>
  <c r="M48" i="146"/>
  <c r="M50" i="146" s="1"/>
  <c r="M59" i="146" s="1"/>
  <c r="M61" i="146" s="1"/>
  <c r="L48" i="130"/>
  <c r="L50" i="130" s="1"/>
  <c r="L59" i="130" s="1"/>
  <c r="L61" i="130" s="1"/>
  <c r="M48" i="136"/>
  <c r="M50" i="136" s="1"/>
  <c r="M59" i="136" s="1"/>
  <c r="M61" i="136" s="1"/>
  <c r="M48" i="120"/>
  <c r="M50" i="120" s="1"/>
  <c r="M59" i="120" s="1"/>
  <c r="M61" i="120" s="1"/>
  <c r="L48" i="145"/>
  <c r="L50" i="145" s="1"/>
  <c r="L59" i="145" s="1"/>
  <c r="L61" i="145" s="1"/>
  <c r="M48" i="119"/>
  <c r="M50" i="119" s="1"/>
  <c r="M59" i="119" s="1"/>
  <c r="M61" i="119" s="1"/>
  <c r="M48" i="139"/>
  <c r="M50" i="139" s="1"/>
  <c r="M59" i="139" s="1"/>
  <c r="M61" i="139" s="1"/>
  <c r="M47" i="137"/>
  <c r="N45" i="137" s="1"/>
  <c r="N47" i="131"/>
  <c r="O45" i="131" s="1"/>
  <c r="N47" i="125"/>
  <c r="O45" i="125" s="1"/>
  <c r="M47" i="133"/>
  <c r="N45" i="133" s="1"/>
  <c r="N47" i="134"/>
  <c r="O45" i="134" s="1"/>
  <c r="M47" i="150"/>
  <c r="N45" i="150" s="1"/>
  <c r="N47" i="136"/>
  <c r="O45" i="136" s="1"/>
  <c r="N47" i="140"/>
  <c r="O45" i="140" s="1"/>
  <c r="M48" i="129"/>
  <c r="M50" i="129" s="1"/>
  <c r="M59" i="129" s="1"/>
  <c r="M61" i="129" s="1"/>
  <c r="N47" i="143"/>
  <c r="O45" i="143" s="1"/>
  <c r="L48" i="117"/>
  <c r="L50" i="117" s="1"/>
  <c r="L59" i="117" s="1"/>
  <c r="L61" i="117" s="1"/>
  <c r="M48" i="142"/>
  <c r="M50" i="142" s="1"/>
  <c r="M59" i="142" s="1"/>
  <c r="M61" i="142" s="1"/>
  <c r="N47" i="146"/>
  <c r="O45" i="146" s="1"/>
  <c r="M47" i="130"/>
  <c r="N45" i="130" s="1"/>
  <c r="N47" i="120"/>
  <c r="O45" i="120" s="1"/>
  <c r="N47" i="129"/>
  <c r="O45" i="129" s="1"/>
  <c r="M47" i="117"/>
  <c r="N45" i="117" s="1"/>
  <c r="N47" i="142"/>
  <c r="O45" i="142" s="1"/>
  <c r="M47" i="128"/>
  <c r="N45" i="128" s="1"/>
  <c r="L48" i="137"/>
  <c r="L50" i="137" s="1"/>
  <c r="L59" i="137" s="1"/>
  <c r="L61" i="137" s="1"/>
  <c r="M48" i="131"/>
  <c r="M50" i="131" s="1"/>
  <c r="M59" i="131" s="1"/>
  <c r="M61" i="131" s="1"/>
  <c r="M48" i="125"/>
  <c r="M50" i="125" s="1"/>
  <c r="M59" i="125" s="1"/>
  <c r="M61" i="125" s="1"/>
  <c r="L48" i="133"/>
  <c r="L50" i="133" s="1"/>
  <c r="L59" i="133" s="1"/>
  <c r="L61" i="133" s="1"/>
  <c r="M47" i="126"/>
  <c r="N45" i="126" s="1"/>
  <c r="M48" i="134"/>
  <c r="M50" i="134" s="1"/>
  <c r="M59" i="134" s="1"/>
  <c r="M61" i="134" s="1"/>
  <c r="L48" i="150"/>
  <c r="L50" i="150" s="1"/>
  <c r="L59" i="150" s="1"/>
  <c r="L61" i="150" s="1"/>
  <c r="M47" i="145"/>
  <c r="N45" i="145" s="1"/>
  <c r="N47" i="119"/>
  <c r="O45" i="119" s="1"/>
  <c r="N47" i="139"/>
  <c r="O45" i="139" s="1"/>
  <c r="AR21" i="150"/>
  <c r="AR22" i="150" s="1"/>
  <c r="AQ55" i="146"/>
  <c r="AR19" i="146"/>
  <c r="AQ22" i="146"/>
  <c r="AQ55" i="145"/>
  <c r="AR19" i="145"/>
  <c r="AQ22" i="145"/>
  <c r="AQ55" i="143"/>
  <c r="AR19" i="143"/>
  <c r="AQ55" i="142"/>
  <c r="AR19" i="142"/>
  <c r="AQ22" i="142"/>
  <c r="AQ55" i="140"/>
  <c r="AR19" i="140"/>
  <c r="AQ55" i="139"/>
  <c r="AR19" i="139"/>
  <c r="AQ22" i="139"/>
  <c r="AQ55" i="137"/>
  <c r="AR19" i="137"/>
  <c r="AQ55" i="136"/>
  <c r="AR19" i="136"/>
  <c r="AQ22" i="136"/>
  <c r="AQ55" i="134"/>
  <c r="AR19" i="134"/>
  <c r="AQ55" i="133"/>
  <c r="AR19" i="133"/>
  <c r="AQ55" i="131"/>
  <c r="AR19" i="131"/>
  <c r="AQ55" i="130"/>
  <c r="AR19" i="130"/>
  <c r="AQ55" i="129"/>
  <c r="AR19" i="129"/>
  <c r="AQ55" i="128"/>
  <c r="AR19" i="128"/>
  <c r="AQ22" i="128"/>
  <c r="AQ55" i="126"/>
  <c r="AR19" i="126"/>
  <c r="AQ55" i="125"/>
  <c r="AR19" i="125"/>
  <c r="AQ22" i="125"/>
  <c r="AR55" i="123"/>
  <c r="AS19" i="123"/>
  <c r="AR55" i="122"/>
  <c r="AS19" i="122"/>
  <c r="AS21" i="120"/>
  <c r="AS22" i="120" s="1"/>
  <c r="M48" i="116"/>
  <c r="M50" i="116" s="1"/>
  <c r="M59" i="116" s="1"/>
  <c r="M61" i="116" s="1"/>
  <c r="N47" i="116"/>
  <c r="O45" i="116" s="1"/>
  <c r="J41" i="106"/>
  <c r="J47" i="106"/>
  <c r="J59" i="106" s="1"/>
  <c r="L34" i="106"/>
  <c r="L35" i="106"/>
  <c r="K46" i="106"/>
  <c r="L44" i="106" s="1"/>
  <c r="K47" i="106"/>
  <c r="K40" i="106"/>
  <c r="L38" i="106" s="1"/>
  <c r="N47" i="161" l="1"/>
  <c r="O45" i="161" s="1"/>
  <c r="N48" i="161"/>
  <c r="N50" i="161" s="1"/>
  <c r="N59" i="161" s="1"/>
  <c r="N61" i="161" s="1"/>
  <c r="N48" i="156"/>
  <c r="N50" i="156" s="1"/>
  <c r="N59" i="156" s="1"/>
  <c r="N61" i="156" s="1"/>
  <c r="N48" i="158"/>
  <c r="N50" i="158" s="1"/>
  <c r="N59" i="158" s="1"/>
  <c r="N61" i="158" s="1"/>
  <c r="N48" i="157"/>
  <c r="N50" i="157" s="1"/>
  <c r="N59" i="157" s="1"/>
  <c r="N61" i="157" s="1"/>
  <c r="N48" i="155"/>
  <c r="N50" i="155" s="1"/>
  <c r="N59" i="155" s="1"/>
  <c r="N61" i="155" s="1"/>
  <c r="BH21" i="155"/>
  <c r="BH22" i="155" s="1"/>
  <c r="BH19" i="158"/>
  <c r="BG55" i="158"/>
  <c r="O47" i="156"/>
  <c r="P45" i="156" s="1"/>
  <c r="O47" i="158"/>
  <c r="P45" i="158" s="1"/>
  <c r="O47" i="157"/>
  <c r="P45" i="157" s="1"/>
  <c r="O47" i="155"/>
  <c r="P45" i="155" s="1"/>
  <c r="BJ22" i="157"/>
  <c r="BK19" i="157"/>
  <c r="BJ55" i="157"/>
  <c r="BG21" i="156"/>
  <c r="BG22" i="156" s="1"/>
  <c r="AS21" i="117"/>
  <c r="AS22" i="117" s="1"/>
  <c r="N48" i="131"/>
  <c r="N50" i="131" s="1"/>
  <c r="N59" i="131" s="1"/>
  <c r="N61" i="131" s="1"/>
  <c r="M48" i="130"/>
  <c r="M50" i="130" s="1"/>
  <c r="M59" i="130" s="1"/>
  <c r="M61" i="130" s="1"/>
  <c r="N48" i="139"/>
  <c r="N50" i="139" s="1"/>
  <c r="N59" i="139" s="1"/>
  <c r="N61" i="139" s="1"/>
  <c r="M48" i="145"/>
  <c r="M50" i="145" s="1"/>
  <c r="M59" i="145" s="1"/>
  <c r="M61" i="145" s="1"/>
  <c r="M48" i="150"/>
  <c r="M50" i="150" s="1"/>
  <c r="M59" i="150" s="1"/>
  <c r="M61" i="150" s="1"/>
  <c r="M48" i="126"/>
  <c r="M50" i="126" s="1"/>
  <c r="M59" i="126" s="1"/>
  <c r="M61" i="126" s="1"/>
  <c r="N48" i="129"/>
  <c r="N50" i="129" s="1"/>
  <c r="N59" i="129" s="1"/>
  <c r="N61" i="129" s="1"/>
  <c r="M48" i="133"/>
  <c r="M50" i="133" s="1"/>
  <c r="M59" i="133" s="1"/>
  <c r="M61" i="133" s="1"/>
  <c r="N48" i="119"/>
  <c r="N50" i="119" s="1"/>
  <c r="N59" i="119" s="1"/>
  <c r="N61" i="119" s="1"/>
  <c r="M48" i="128"/>
  <c r="M50" i="128" s="1"/>
  <c r="M59" i="128" s="1"/>
  <c r="M61" i="128" s="1"/>
  <c r="N48" i="120"/>
  <c r="N50" i="120" s="1"/>
  <c r="N59" i="120" s="1"/>
  <c r="N61" i="120" s="1"/>
  <c r="N48" i="146"/>
  <c r="N50" i="146" s="1"/>
  <c r="N59" i="146" s="1"/>
  <c r="N61" i="146" s="1"/>
  <c r="N48" i="136"/>
  <c r="N50" i="136" s="1"/>
  <c r="N59" i="136" s="1"/>
  <c r="N61" i="136" s="1"/>
  <c r="N48" i="134"/>
  <c r="N50" i="134" s="1"/>
  <c r="N59" i="134" s="1"/>
  <c r="N61" i="134" s="1"/>
  <c r="N48" i="125"/>
  <c r="N50" i="125" s="1"/>
  <c r="N59" i="125" s="1"/>
  <c r="N61" i="125" s="1"/>
  <c r="M48" i="137"/>
  <c r="M50" i="137" s="1"/>
  <c r="M59" i="137" s="1"/>
  <c r="M61" i="137" s="1"/>
  <c r="N47" i="117"/>
  <c r="O45" i="117" s="1"/>
  <c r="O47" i="143"/>
  <c r="P45" i="143" s="1"/>
  <c r="O47" i="140"/>
  <c r="P45" i="140" s="1"/>
  <c r="O47" i="139"/>
  <c r="P45" i="139" s="1"/>
  <c r="N47" i="145"/>
  <c r="O45" i="145" s="1"/>
  <c r="N47" i="126"/>
  <c r="O45" i="126" s="1"/>
  <c r="N48" i="142"/>
  <c r="N50" i="142" s="1"/>
  <c r="N59" i="142" s="1"/>
  <c r="N61" i="142" s="1"/>
  <c r="O47" i="129"/>
  <c r="P45" i="129" s="1"/>
  <c r="N47" i="130"/>
  <c r="O45" i="130" s="1"/>
  <c r="N47" i="150"/>
  <c r="O45" i="150" s="1"/>
  <c r="N47" i="133"/>
  <c r="O45" i="133" s="1"/>
  <c r="O47" i="131"/>
  <c r="P45" i="131" s="1"/>
  <c r="O47" i="142"/>
  <c r="P45" i="142" s="1"/>
  <c r="O47" i="119"/>
  <c r="P45" i="119" s="1"/>
  <c r="N47" i="128"/>
  <c r="O45" i="128" s="1"/>
  <c r="M48" i="117"/>
  <c r="M50" i="117" s="1"/>
  <c r="M59" i="117" s="1"/>
  <c r="M61" i="117" s="1"/>
  <c r="O47" i="120"/>
  <c r="P45" i="120" s="1"/>
  <c r="O47" i="146"/>
  <c r="P45" i="146" s="1"/>
  <c r="N48" i="143"/>
  <c r="N50" i="143" s="1"/>
  <c r="N59" i="143" s="1"/>
  <c r="N61" i="143" s="1"/>
  <c r="N48" i="140"/>
  <c r="N50" i="140" s="1"/>
  <c r="N59" i="140" s="1"/>
  <c r="N61" i="140" s="1"/>
  <c r="O47" i="136"/>
  <c r="P45" i="136" s="1"/>
  <c r="O47" i="134"/>
  <c r="P45" i="134" s="1"/>
  <c r="O47" i="125"/>
  <c r="P45" i="125" s="1"/>
  <c r="N47" i="137"/>
  <c r="O45" i="137" s="1"/>
  <c r="N48" i="116"/>
  <c r="N50" i="116" s="1"/>
  <c r="N59" i="116" s="1"/>
  <c r="N61" i="116" s="1"/>
  <c r="AR55" i="150"/>
  <c r="AS19" i="150"/>
  <c r="AR21" i="146"/>
  <c r="AR22" i="146" s="1"/>
  <c r="AR21" i="145"/>
  <c r="AR22" i="145" s="1"/>
  <c r="AR21" i="143"/>
  <c r="AR22" i="143" s="1"/>
  <c r="AR21" i="142"/>
  <c r="AR21" i="140"/>
  <c r="AR21" i="139"/>
  <c r="AR22" i="139" s="1"/>
  <c r="AR21" i="137"/>
  <c r="AR22" i="137" s="1"/>
  <c r="AR21" i="136"/>
  <c r="AR22" i="136" s="1"/>
  <c r="AR21" i="134"/>
  <c r="AR21" i="133"/>
  <c r="AR21" i="131"/>
  <c r="AR21" i="130"/>
  <c r="AR22" i="130" s="1"/>
  <c r="AR21" i="129"/>
  <c r="AR22" i="129" s="1"/>
  <c r="AR21" i="128"/>
  <c r="AR22" i="128" s="1"/>
  <c r="AR21" i="126"/>
  <c r="AR22" i="126" s="1"/>
  <c r="AR21" i="125"/>
  <c r="AR22" i="125" s="1"/>
  <c r="AS21" i="123"/>
  <c r="AS22" i="123" s="1"/>
  <c r="AS21" i="122"/>
  <c r="AS55" i="120"/>
  <c r="AT19" i="120"/>
  <c r="O47" i="116"/>
  <c r="P45" i="116" s="1"/>
  <c r="L40" i="106"/>
  <c r="L41" i="106"/>
  <c r="L59" i="106" s="1"/>
  <c r="K41" i="106"/>
  <c r="K59" i="106" s="1"/>
  <c r="L46" i="106"/>
  <c r="L47" i="106"/>
  <c r="O47" i="161" l="1"/>
  <c r="P45" i="161" s="1"/>
  <c r="O48" i="161"/>
  <c r="O50" i="161" s="1"/>
  <c r="O59" i="161" s="1"/>
  <c r="O61" i="161" s="1"/>
  <c r="BH19" i="156"/>
  <c r="BG55" i="156"/>
  <c r="O48" i="155"/>
  <c r="O50" i="155" s="1"/>
  <c r="O59" i="155" s="1"/>
  <c r="O61" i="155" s="1"/>
  <c r="O48" i="157"/>
  <c r="O50" i="157" s="1"/>
  <c r="O59" i="157" s="1"/>
  <c r="O61" i="157" s="1"/>
  <c r="O48" i="158"/>
  <c r="O50" i="158" s="1"/>
  <c r="O59" i="158" s="1"/>
  <c r="O61" i="158" s="1"/>
  <c r="O48" i="156"/>
  <c r="O50" i="156" s="1"/>
  <c r="O59" i="156" s="1"/>
  <c r="O61" i="156" s="1"/>
  <c r="BK21" i="157"/>
  <c r="BK22" i="157" s="1"/>
  <c r="P47" i="155"/>
  <c r="Q45" i="155" s="1"/>
  <c r="P47" i="157"/>
  <c r="Q45" i="157" s="1"/>
  <c r="P47" i="158"/>
  <c r="Q45" i="158" s="1"/>
  <c r="P47" i="156"/>
  <c r="Q45" i="156" s="1"/>
  <c r="BH21" i="158"/>
  <c r="BH22" i="158" s="1"/>
  <c r="BH55" i="155"/>
  <c r="BI19" i="155"/>
  <c r="AT19" i="117"/>
  <c r="AS55" i="117"/>
  <c r="O48" i="136"/>
  <c r="O50" i="136" s="1"/>
  <c r="O59" i="136" s="1"/>
  <c r="O61" i="136" s="1"/>
  <c r="O48" i="146"/>
  <c r="O50" i="146" s="1"/>
  <c r="O59" i="146" s="1"/>
  <c r="O61" i="146" s="1"/>
  <c r="O48" i="139"/>
  <c r="O50" i="139" s="1"/>
  <c r="O59" i="139" s="1"/>
  <c r="O61" i="139" s="1"/>
  <c r="O48" i="129"/>
  <c r="O50" i="129" s="1"/>
  <c r="O59" i="129" s="1"/>
  <c r="O61" i="129" s="1"/>
  <c r="N48" i="128"/>
  <c r="N50" i="128" s="1"/>
  <c r="N59" i="128" s="1"/>
  <c r="N61" i="128" s="1"/>
  <c r="O48" i="131"/>
  <c r="O50" i="131" s="1"/>
  <c r="O59" i="131" s="1"/>
  <c r="O61" i="131" s="1"/>
  <c r="O48" i="140"/>
  <c r="O50" i="140" s="1"/>
  <c r="O59" i="140" s="1"/>
  <c r="O61" i="140" s="1"/>
  <c r="N48" i="126"/>
  <c r="N50" i="126" s="1"/>
  <c r="N59" i="126" s="1"/>
  <c r="N61" i="126" s="1"/>
  <c r="N48" i="117"/>
  <c r="N50" i="117" s="1"/>
  <c r="N59" i="117" s="1"/>
  <c r="N61" i="117" s="1"/>
  <c r="O48" i="125"/>
  <c r="O50" i="125" s="1"/>
  <c r="O59" i="125" s="1"/>
  <c r="O61" i="125" s="1"/>
  <c r="N48" i="150"/>
  <c r="N50" i="150" s="1"/>
  <c r="N59" i="150" s="1"/>
  <c r="N61" i="150" s="1"/>
  <c r="N48" i="137"/>
  <c r="N50" i="137" s="1"/>
  <c r="N59" i="137" s="1"/>
  <c r="N61" i="137" s="1"/>
  <c r="O48" i="134"/>
  <c r="O50" i="134" s="1"/>
  <c r="O59" i="134" s="1"/>
  <c r="O61" i="134" s="1"/>
  <c r="O48" i="120"/>
  <c r="O50" i="120" s="1"/>
  <c r="O59" i="120" s="1"/>
  <c r="O61" i="120" s="1"/>
  <c r="P47" i="119"/>
  <c r="Q45" i="119" s="1"/>
  <c r="P47" i="142"/>
  <c r="Q45" i="142" s="1"/>
  <c r="O47" i="133"/>
  <c r="P45" i="133" s="1"/>
  <c r="N48" i="130"/>
  <c r="N50" i="130" s="1"/>
  <c r="N59" i="130" s="1"/>
  <c r="N61" i="130" s="1"/>
  <c r="O47" i="145"/>
  <c r="P45" i="145" s="1"/>
  <c r="P47" i="143"/>
  <c r="Q45" i="143" s="1"/>
  <c r="P47" i="120"/>
  <c r="Q45" i="120" s="1"/>
  <c r="O47" i="130"/>
  <c r="P45" i="130" s="1"/>
  <c r="P47" i="134"/>
  <c r="Q45" i="134" s="1"/>
  <c r="O47" i="128"/>
  <c r="P45" i="128" s="1"/>
  <c r="P47" i="131"/>
  <c r="Q45" i="131" s="1"/>
  <c r="O47" i="150"/>
  <c r="P45" i="150" s="1"/>
  <c r="O47" i="126"/>
  <c r="P45" i="126" s="1"/>
  <c r="P47" i="139"/>
  <c r="Q45" i="139" s="1"/>
  <c r="P47" i="140"/>
  <c r="Q45" i="140" s="1"/>
  <c r="O47" i="117"/>
  <c r="P45" i="117" s="1"/>
  <c r="O47" i="137"/>
  <c r="P45" i="137" s="1"/>
  <c r="P47" i="125"/>
  <c r="Q45" i="125" s="1"/>
  <c r="P47" i="136"/>
  <c r="Q45" i="136" s="1"/>
  <c r="P47" i="146"/>
  <c r="Q45" i="146" s="1"/>
  <c r="O48" i="119"/>
  <c r="O50" i="119" s="1"/>
  <c r="O59" i="119" s="1"/>
  <c r="O61" i="119" s="1"/>
  <c r="O48" i="142"/>
  <c r="O50" i="142" s="1"/>
  <c r="O59" i="142" s="1"/>
  <c r="O61" i="142" s="1"/>
  <c r="N48" i="133"/>
  <c r="N50" i="133" s="1"/>
  <c r="N59" i="133" s="1"/>
  <c r="N61" i="133" s="1"/>
  <c r="P47" i="129"/>
  <c r="Q45" i="129" s="1"/>
  <c r="N48" i="145"/>
  <c r="N50" i="145" s="1"/>
  <c r="N59" i="145" s="1"/>
  <c r="N61" i="145" s="1"/>
  <c r="O48" i="143"/>
  <c r="O50" i="143" s="1"/>
  <c r="O59" i="143" s="1"/>
  <c r="O61" i="143" s="1"/>
  <c r="AS21" i="150"/>
  <c r="AS22" i="150" s="1"/>
  <c r="AR55" i="146"/>
  <c r="AS19" i="146"/>
  <c r="AR55" i="145"/>
  <c r="AS19" i="145"/>
  <c r="AR55" i="143"/>
  <c r="AS19" i="143"/>
  <c r="AR55" i="142"/>
  <c r="AS19" i="142"/>
  <c r="AR22" i="142"/>
  <c r="AR55" i="140"/>
  <c r="AS19" i="140"/>
  <c r="AR22" i="140"/>
  <c r="AR55" i="139"/>
  <c r="AS19" i="139"/>
  <c r="AR55" i="137"/>
  <c r="AS19" i="137"/>
  <c r="AR55" i="136"/>
  <c r="AS19" i="136"/>
  <c r="AR55" i="134"/>
  <c r="AS19" i="134"/>
  <c r="AR22" i="134"/>
  <c r="AR55" i="133"/>
  <c r="AS19" i="133"/>
  <c r="AR22" i="133"/>
  <c r="AR55" i="131"/>
  <c r="AS19" i="131"/>
  <c r="AR22" i="131"/>
  <c r="AR55" i="130"/>
  <c r="AS19" i="130"/>
  <c r="AR55" i="129"/>
  <c r="AS19" i="129"/>
  <c r="AR55" i="128"/>
  <c r="AS19" i="128"/>
  <c r="AR55" i="126"/>
  <c r="AS19" i="126"/>
  <c r="AR55" i="125"/>
  <c r="AS19" i="125"/>
  <c r="AS55" i="123"/>
  <c r="AT19" i="123"/>
  <c r="AS55" i="122"/>
  <c r="AT19" i="122"/>
  <c r="AS22" i="122"/>
  <c r="AT21" i="120"/>
  <c r="O48" i="116"/>
  <c r="O50" i="116" s="1"/>
  <c r="O59" i="116" s="1"/>
  <c r="O61" i="116" s="1"/>
  <c r="P47" i="116"/>
  <c r="Q45" i="116" s="1"/>
  <c r="N59" i="106"/>
  <c r="P47" i="161" l="1"/>
  <c r="Q45" i="161" s="1"/>
  <c r="P48" i="156"/>
  <c r="P50" i="156" s="1"/>
  <c r="P59" i="156" s="1"/>
  <c r="P61" i="156" s="1"/>
  <c r="P48" i="158"/>
  <c r="P50" i="158" s="1"/>
  <c r="P59" i="158" s="1"/>
  <c r="P61" i="158" s="1"/>
  <c r="P48" i="157"/>
  <c r="P50" i="157" s="1"/>
  <c r="P59" i="157" s="1"/>
  <c r="P61" i="157" s="1"/>
  <c r="P48" i="155"/>
  <c r="P50" i="155" s="1"/>
  <c r="P59" i="155" s="1"/>
  <c r="P61" i="155" s="1"/>
  <c r="BI19" i="158"/>
  <c r="BH55" i="158"/>
  <c r="Q47" i="156"/>
  <c r="R45" i="156" s="1"/>
  <c r="Q47" i="158"/>
  <c r="R45" i="158" s="1"/>
  <c r="Q47" i="157"/>
  <c r="R45" i="157" s="1"/>
  <c r="Q47" i="155"/>
  <c r="R45" i="155" s="1"/>
  <c r="BL19" i="157"/>
  <c r="BK55" i="157"/>
  <c r="BH21" i="156"/>
  <c r="BH22" i="156" s="1"/>
  <c r="BI21" i="155"/>
  <c r="BI22" i="155" s="1"/>
  <c r="P48" i="143"/>
  <c r="P50" i="143" s="1"/>
  <c r="P59" i="143" s="1"/>
  <c r="P61" i="143" s="1"/>
  <c r="AT21" i="117"/>
  <c r="AT22" i="117" s="1"/>
  <c r="O48" i="117"/>
  <c r="O50" i="117" s="1"/>
  <c r="O59" i="117" s="1"/>
  <c r="O61" i="117" s="1"/>
  <c r="O48" i="150"/>
  <c r="O50" i="150" s="1"/>
  <c r="O59" i="150" s="1"/>
  <c r="O61" i="150" s="1"/>
  <c r="O48" i="137"/>
  <c r="O50" i="137" s="1"/>
  <c r="O59" i="137" s="1"/>
  <c r="O61" i="137" s="1"/>
  <c r="P48" i="136"/>
  <c r="P50" i="136" s="1"/>
  <c r="P59" i="136" s="1"/>
  <c r="P61" i="136" s="1"/>
  <c r="P48" i="139"/>
  <c r="P50" i="139" s="1"/>
  <c r="P59" i="139" s="1"/>
  <c r="P61" i="139" s="1"/>
  <c r="P48" i="142"/>
  <c r="P50" i="142" s="1"/>
  <c r="P59" i="142" s="1"/>
  <c r="P61" i="142" s="1"/>
  <c r="O48" i="128"/>
  <c r="O50" i="128" s="1"/>
  <c r="O59" i="128" s="1"/>
  <c r="O61" i="128" s="1"/>
  <c r="P48" i="146"/>
  <c r="P50" i="146" s="1"/>
  <c r="P59" i="146" s="1"/>
  <c r="P61" i="146" s="1"/>
  <c r="P48" i="125"/>
  <c r="P50" i="125" s="1"/>
  <c r="P59" i="125" s="1"/>
  <c r="P61" i="125" s="1"/>
  <c r="P48" i="140"/>
  <c r="P50" i="140" s="1"/>
  <c r="P59" i="140" s="1"/>
  <c r="P61" i="140" s="1"/>
  <c r="O48" i="126"/>
  <c r="O50" i="126" s="1"/>
  <c r="O59" i="126" s="1"/>
  <c r="O61" i="126" s="1"/>
  <c r="P48" i="131"/>
  <c r="P50" i="131" s="1"/>
  <c r="P59" i="131" s="1"/>
  <c r="P61" i="131" s="1"/>
  <c r="P48" i="134"/>
  <c r="P50" i="134" s="1"/>
  <c r="P59" i="134" s="1"/>
  <c r="P61" i="134" s="1"/>
  <c r="O48" i="130"/>
  <c r="O50" i="130" s="1"/>
  <c r="O59" i="130" s="1"/>
  <c r="O61" i="130" s="1"/>
  <c r="Q47" i="120"/>
  <c r="R45" i="120" s="1"/>
  <c r="O48" i="145"/>
  <c r="O50" i="145" s="1"/>
  <c r="O59" i="145" s="1"/>
  <c r="O61" i="145" s="1"/>
  <c r="P47" i="133"/>
  <c r="Q45" i="133" s="1"/>
  <c r="Q47" i="119"/>
  <c r="R45" i="119" s="1"/>
  <c r="P48" i="129"/>
  <c r="P50" i="129" s="1"/>
  <c r="P59" i="129" s="1"/>
  <c r="P61" i="129" s="1"/>
  <c r="Q47" i="146"/>
  <c r="R45" i="146" s="1"/>
  <c r="Q47" i="125"/>
  <c r="R45" i="125" s="1"/>
  <c r="Q47" i="140"/>
  <c r="R45" i="140" s="1"/>
  <c r="P47" i="126"/>
  <c r="Q45" i="126" s="1"/>
  <c r="Q47" i="131"/>
  <c r="R45" i="131" s="1"/>
  <c r="Q47" i="134"/>
  <c r="R45" i="134" s="1"/>
  <c r="P47" i="130"/>
  <c r="Q45" i="130" s="1"/>
  <c r="P47" i="145"/>
  <c r="Q45" i="145" s="1"/>
  <c r="Q47" i="129"/>
  <c r="R45" i="129" s="1"/>
  <c r="Q47" i="142"/>
  <c r="R45" i="142" s="1"/>
  <c r="Q47" i="136"/>
  <c r="R45" i="136" s="1"/>
  <c r="P47" i="137"/>
  <c r="Q45" i="137" s="1"/>
  <c r="P47" i="117"/>
  <c r="Q45" i="117" s="1"/>
  <c r="Q47" i="139"/>
  <c r="R45" i="139" s="1"/>
  <c r="P47" i="150"/>
  <c r="Q45" i="150" s="1"/>
  <c r="P47" i="128"/>
  <c r="Q45" i="128" s="1"/>
  <c r="P48" i="120"/>
  <c r="P50" i="120" s="1"/>
  <c r="P59" i="120" s="1"/>
  <c r="P61" i="120" s="1"/>
  <c r="Q47" i="143"/>
  <c r="R45" i="143" s="1"/>
  <c r="O48" i="133"/>
  <c r="O50" i="133" s="1"/>
  <c r="O59" i="133" s="1"/>
  <c r="O61" i="133" s="1"/>
  <c r="P48" i="119"/>
  <c r="P50" i="119" s="1"/>
  <c r="P59" i="119" s="1"/>
  <c r="P61" i="119" s="1"/>
  <c r="AS55" i="150"/>
  <c r="AT19" i="150"/>
  <c r="AS21" i="146"/>
  <c r="AS22" i="146" s="1"/>
  <c r="AS21" i="145"/>
  <c r="AS22" i="145" s="1"/>
  <c r="AS21" i="143"/>
  <c r="AS21" i="142"/>
  <c r="AS22" i="142" s="1"/>
  <c r="AS21" i="140"/>
  <c r="AS21" i="139"/>
  <c r="AS22" i="139" s="1"/>
  <c r="AS21" i="137"/>
  <c r="AS22" i="137" s="1"/>
  <c r="AS21" i="136"/>
  <c r="AS22" i="136" s="1"/>
  <c r="AS21" i="134"/>
  <c r="AS22" i="134" s="1"/>
  <c r="AS21" i="133"/>
  <c r="AS21" i="131"/>
  <c r="AS22" i="131" s="1"/>
  <c r="AS21" i="130"/>
  <c r="AS21" i="129"/>
  <c r="AS22" i="129" s="1"/>
  <c r="AS21" i="128"/>
  <c r="AS22" i="128" s="1"/>
  <c r="AS21" i="126"/>
  <c r="AS22" i="126" s="1"/>
  <c r="AS21" i="125"/>
  <c r="AS22" i="125" s="1"/>
  <c r="AT21" i="123"/>
  <c r="AT22" i="123" s="1"/>
  <c r="AT21" i="122"/>
  <c r="AT55" i="120"/>
  <c r="AU19" i="120"/>
  <c r="AT22" i="120"/>
  <c r="P48" i="116"/>
  <c r="P50" i="116" s="1"/>
  <c r="P59" i="116" s="1"/>
  <c r="P61" i="116" s="1"/>
  <c r="Q47" i="116"/>
  <c r="R45" i="116" s="1"/>
  <c r="H29" i="101"/>
  <c r="H27" i="101"/>
  <c r="J14" i="101"/>
  <c r="N14" i="101" s="1"/>
  <c r="J12" i="101"/>
  <c r="N12" i="101" s="1"/>
  <c r="P12" i="101" s="1"/>
  <c r="J10" i="101"/>
  <c r="N10" i="101" s="1"/>
  <c r="P48" i="161" l="1"/>
  <c r="P50" i="161" s="1"/>
  <c r="P59" i="161" s="1"/>
  <c r="P61" i="161" s="1"/>
  <c r="Q47" i="161"/>
  <c r="R45" i="161" s="1"/>
  <c r="Q48" i="161"/>
  <c r="Q50" i="161" s="1"/>
  <c r="Q59" i="161" s="1"/>
  <c r="Q61" i="161" s="1"/>
  <c r="Q48" i="155"/>
  <c r="Q50" i="155" s="1"/>
  <c r="Q59" i="155" s="1"/>
  <c r="Q61" i="155" s="1"/>
  <c r="Q48" i="157"/>
  <c r="Q50" i="157" s="1"/>
  <c r="Q59" i="157" s="1"/>
  <c r="Q61" i="157" s="1"/>
  <c r="Q48" i="158"/>
  <c r="Q50" i="158" s="1"/>
  <c r="Q59" i="158" s="1"/>
  <c r="Q61" i="158" s="1"/>
  <c r="Q48" i="156"/>
  <c r="Q50" i="156" s="1"/>
  <c r="Q59" i="156" s="1"/>
  <c r="Q61" i="156" s="1"/>
  <c r="P48" i="130"/>
  <c r="P50" i="130" s="1"/>
  <c r="P59" i="130" s="1"/>
  <c r="P61" i="130" s="1"/>
  <c r="BI55" i="155"/>
  <c r="BJ19" i="155"/>
  <c r="BJ21" i="155" s="1"/>
  <c r="BI19" i="156"/>
  <c r="BH55" i="156"/>
  <c r="BL21" i="157"/>
  <c r="BL55" i="157" s="1"/>
  <c r="BN55" i="157" s="1"/>
  <c r="R47" i="155"/>
  <c r="S45" i="155" s="1"/>
  <c r="R47" i="157"/>
  <c r="S45" i="157" s="1"/>
  <c r="R47" i="158"/>
  <c r="S45" i="158" s="1"/>
  <c r="R47" i="156"/>
  <c r="S45" i="156" s="1"/>
  <c r="BI21" i="158"/>
  <c r="BI22" i="158" s="1"/>
  <c r="AU19" i="117"/>
  <c r="AT55" i="117"/>
  <c r="Q48" i="139"/>
  <c r="Q50" i="139" s="1"/>
  <c r="Q59" i="139" s="1"/>
  <c r="Q61" i="139" s="1"/>
  <c r="Q48" i="119"/>
  <c r="Q50" i="119" s="1"/>
  <c r="Q59" i="119" s="1"/>
  <c r="Q61" i="119" s="1"/>
  <c r="Q48" i="143"/>
  <c r="Q50" i="143" s="1"/>
  <c r="Q59" i="143" s="1"/>
  <c r="Q61" i="143" s="1"/>
  <c r="Q48" i="140"/>
  <c r="Q50" i="140" s="1"/>
  <c r="Q59" i="140" s="1"/>
  <c r="Q61" i="140" s="1"/>
  <c r="P48" i="133"/>
  <c r="P50" i="133" s="1"/>
  <c r="P59" i="133" s="1"/>
  <c r="P61" i="133" s="1"/>
  <c r="P48" i="137"/>
  <c r="P50" i="137" s="1"/>
  <c r="P59" i="137" s="1"/>
  <c r="P61" i="137" s="1"/>
  <c r="Q48" i="131"/>
  <c r="Q50" i="131" s="1"/>
  <c r="Q59" i="131" s="1"/>
  <c r="Q61" i="131" s="1"/>
  <c r="P48" i="128"/>
  <c r="P50" i="128" s="1"/>
  <c r="P59" i="128" s="1"/>
  <c r="P61" i="128" s="1"/>
  <c r="Q48" i="129"/>
  <c r="Q50" i="129" s="1"/>
  <c r="Q59" i="129" s="1"/>
  <c r="Q61" i="129" s="1"/>
  <c r="Q48" i="146"/>
  <c r="Q50" i="146" s="1"/>
  <c r="Q59" i="146" s="1"/>
  <c r="Q61" i="146" s="1"/>
  <c r="Q48" i="120"/>
  <c r="Q50" i="120" s="1"/>
  <c r="Q59" i="120" s="1"/>
  <c r="Q61" i="120" s="1"/>
  <c r="Q47" i="150"/>
  <c r="R45" i="150" s="1"/>
  <c r="Q47" i="117"/>
  <c r="R45" i="117" s="1"/>
  <c r="R47" i="136"/>
  <c r="S45" i="136" s="1"/>
  <c r="Q47" i="145"/>
  <c r="R45" i="145" s="1"/>
  <c r="R47" i="134"/>
  <c r="S45" i="134" s="1"/>
  <c r="Q47" i="126"/>
  <c r="R45" i="126" s="1"/>
  <c r="R47" i="125"/>
  <c r="S45" i="125" s="1"/>
  <c r="R47" i="119"/>
  <c r="S45" i="119" s="1"/>
  <c r="Q47" i="128"/>
  <c r="R45" i="128" s="1"/>
  <c r="R47" i="139"/>
  <c r="S45" i="139" s="1"/>
  <c r="Q47" i="137"/>
  <c r="R45" i="137" s="1"/>
  <c r="Q48" i="142"/>
  <c r="Q50" i="142" s="1"/>
  <c r="Q59" i="142" s="1"/>
  <c r="Q61" i="142" s="1"/>
  <c r="R47" i="129"/>
  <c r="S45" i="129" s="1"/>
  <c r="Q47" i="130"/>
  <c r="R45" i="130" s="1"/>
  <c r="R47" i="131"/>
  <c r="S45" i="131" s="1"/>
  <c r="R47" i="140"/>
  <c r="S45" i="140" s="1"/>
  <c r="R47" i="146"/>
  <c r="S45" i="146" s="1"/>
  <c r="R47" i="120"/>
  <c r="S45" i="120" s="1"/>
  <c r="R47" i="143"/>
  <c r="S45" i="143" s="1"/>
  <c r="P48" i="150"/>
  <c r="P50" i="150" s="1"/>
  <c r="P59" i="150" s="1"/>
  <c r="P61" i="150" s="1"/>
  <c r="P48" i="117"/>
  <c r="P50" i="117" s="1"/>
  <c r="P59" i="117" s="1"/>
  <c r="P61" i="117" s="1"/>
  <c r="Q48" i="136"/>
  <c r="Q50" i="136" s="1"/>
  <c r="Q59" i="136" s="1"/>
  <c r="Q61" i="136" s="1"/>
  <c r="R47" i="142"/>
  <c r="S45" i="142" s="1"/>
  <c r="P48" i="145"/>
  <c r="P50" i="145" s="1"/>
  <c r="P59" i="145" s="1"/>
  <c r="P61" i="145" s="1"/>
  <c r="Q48" i="134"/>
  <c r="Q50" i="134" s="1"/>
  <c r="Q59" i="134" s="1"/>
  <c r="Q61" i="134" s="1"/>
  <c r="P48" i="126"/>
  <c r="P50" i="126" s="1"/>
  <c r="P59" i="126" s="1"/>
  <c r="P61" i="126" s="1"/>
  <c r="Q48" i="125"/>
  <c r="Q50" i="125" s="1"/>
  <c r="Q59" i="125" s="1"/>
  <c r="Q61" i="125" s="1"/>
  <c r="Q47" i="133"/>
  <c r="R45" i="133" s="1"/>
  <c r="AT21" i="150"/>
  <c r="AT22" i="150" s="1"/>
  <c r="AS55" i="146"/>
  <c r="AT19" i="146"/>
  <c r="AS55" i="145"/>
  <c r="AT19" i="145"/>
  <c r="AS55" i="143"/>
  <c r="AT19" i="143"/>
  <c r="AS22" i="143"/>
  <c r="AS55" i="142"/>
  <c r="AT19" i="142"/>
  <c r="AS55" i="140"/>
  <c r="AT19" i="140"/>
  <c r="AS22" i="140"/>
  <c r="AS55" i="139"/>
  <c r="AT19" i="139"/>
  <c r="AS55" i="137"/>
  <c r="AT19" i="137"/>
  <c r="AS55" i="136"/>
  <c r="AT19" i="136"/>
  <c r="AS55" i="134"/>
  <c r="AT19" i="134"/>
  <c r="AT19" i="133"/>
  <c r="AS55" i="133"/>
  <c r="AS22" i="133"/>
  <c r="AS55" i="131"/>
  <c r="AT19" i="131"/>
  <c r="AS55" i="130"/>
  <c r="AT19" i="130"/>
  <c r="AS22" i="130"/>
  <c r="AS55" i="129"/>
  <c r="AT19" i="129"/>
  <c r="AS55" i="128"/>
  <c r="AT19" i="128"/>
  <c r="AS55" i="126"/>
  <c r="AT19" i="126"/>
  <c r="AS55" i="125"/>
  <c r="AT19" i="125"/>
  <c r="AT55" i="123"/>
  <c r="AU19" i="123"/>
  <c r="AT55" i="122"/>
  <c r="AU19" i="122"/>
  <c r="AT22" i="122"/>
  <c r="AU21" i="120"/>
  <c r="AU22" i="120" s="1"/>
  <c r="Q48" i="116"/>
  <c r="Q50" i="116" s="1"/>
  <c r="Q59" i="116" s="1"/>
  <c r="Q61" i="116" s="1"/>
  <c r="R47" i="116"/>
  <c r="S45" i="116" s="1"/>
  <c r="P14" i="101"/>
  <c r="L29" i="101" s="1"/>
  <c r="J29" i="101"/>
  <c r="N29" i="101" s="1"/>
  <c r="J27" i="101"/>
  <c r="N27" i="101" s="1"/>
  <c r="P10" i="101"/>
  <c r="L27" i="101" s="1"/>
  <c r="R47" i="161" l="1"/>
  <c r="S45" i="161" s="1"/>
  <c r="R48" i="161"/>
  <c r="R50" i="161" s="1"/>
  <c r="R59" i="161" s="1"/>
  <c r="R61" i="161" s="1"/>
  <c r="R48" i="156"/>
  <c r="R50" i="156" s="1"/>
  <c r="R59" i="156" s="1"/>
  <c r="R61" i="156" s="1"/>
  <c r="R48" i="158"/>
  <c r="R50" i="158" s="1"/>
  <c r="R59" i="158" s="1"/>
  <c r="R61" i="158" s="1"/>
  <c r="R48" i="157"/>
  <c r="R50" i="157" s="1"/>
  <c r="R59" i="157" s="1"/>
  <c r="R61" i="157" s="1"/>
  <c r="R48" i="155"/>
  <c r="R50" i="155" s="1"/>
  <c r="R59" i="155" s="1"/>
  <c r="R61" i="155" s="1"/>
  <c r="BL22" i="157"/>
  <c r="BJ22" i="155"/>
  <c r="BK19" i="155"/>
  <c r="BK21" i="155" s="1"/>
  <c r="BJ55" i="155"/>
  <c r="BJ19" i="158"/>
  <c r="BI55" i="158"/>
  <c r="S47" i="156"/>
  <c r="T45" i="156" s="1"/>
  <c r="S47" i="158"/>
  <c r="T45" i="158" s="1"/>
  <c r="S47" i="157"/>
  <c r="T45" i="157" s="1"/>
  <c r="S47" i="155"/>
  <c r="T45" i="155" s="1"/>
  <c r="BI21" i="156"/>
  <c r="BI22" i="156" s="1"/>
  <c r="R48" i="129"/>
  <c r="R50" i="129" s="1"/>
  <c r="R59" i="129" s="1"/>
  <c r="R61" i="129" s="1"/>
  <c r="AU21" i="117"/>
  <c r="AU22" i="117" s="1"/>
  <c r="R48" i="131"/>
  <c r="R50" i="131" s="1"/>
  <c r="R59" i="131" s="1"/>
  <c r="R61" i="131" s="1"/>
  <c r="R48" i="146"/>
  <c r="R50" i="146" s="1"/>
  <c r="R59" i="146" s="1"/>
  <c r="R61" i="146" s="1"/>
  <c r="R48" i="140"/>
  <c r="R50" i="140" s="1"/>
  <c r="R59" i="140" s="1"/>
  <c r="R61" i="140" s="1"/>
  <c r="Q48" i="130"/>
  <c r="Q50" i="130" s="1"/>
  <c r="Q59" i="130" s="1"/>
  <c r="Q61" i="130" s="1"/>
  <c r="Q48" i="133"/>
  <c r="Q50" i="133" s="1"/>
  <c r="Q59" i="133" s="1"/>
  <c r="Q61" i="133" s="1"/>
  <c r="R48" i="119"/>
  <c r="R50" i="119" s="1"/>
  <c r="R59" i="119" s="1"/>
  <c r="R61" i="119" s="1"/>
  <c r="R48" i="143"/>
  <c r="R50" i="143" s="1"/>
  <c r="R59" i="143" s="1"/>
  <c r="R61" i="143" s="1"/>
  <c r="S47" i="120"/>
  <c r="T45" i="120" s="1"/>
  <c r="R47" i="137"/>
  <c r="S45" i="137" s="1"/>
  <c r="R47" i="128"/>
  <c r="S45" i="128" s="1"/>
  <c r="S47" i="125"/>
  <c r="T45" i="125" s="1"/>
  <c r="S47" i="134"/>
  <c r="T45" i="134" s="1"/>
  <c r="S47" i="136"/>
  <c r="T45" i="136" s="1"/>
  <c r="R47" i="150"/>
  <c r="S45" i="150" s="1"/>
  <c r="R48" i="142"/>
  <c r="R50" i="142" s="1"/>
  <c r="R59" i="142" s="1"/>
  <c r="R61" i="142" s="1"/>
  <c r="S47" i="140"/>
  <c r="T45" i="140" s="1"/>
  <c r="R47" i="130"/>
  <c r="S45" i="130" s="1"/>
  <c r="R48" i="139"/>
  <c r="R50" i="139" s="1"/>
  <c r="R59" i="139" s="1"/>
  <c r="R61" i="139" s="1"/>
  <c r="S47" i="119"/>
  <c r="T45" i="119" s="1"/>
  <c r="Q48" i="126"/>
  <c r="Q50" i="126" s="1"/>
  <c r="Q59" i="126" s="1"/>
  <c r="Q61" i="126" s="1"/>
  <c r="Q48" i="145"/>
  <c r="Q50" i="145" s="1"/>
  <c r="Q59" i="145" s="1"/>
  <c r="Q61" i="145" s="1"/>
  <c r="Q48" i="117"/>
  <c r="Q50" i="117" s="1"/>
  <c r="Q59" i="117" s="1"/>
  <c r="Q61" i="117" s="1"/>
  <c r="S47" i="142"/>
  <c r="T45" i="142" s="1"/>
  <c r="S47" i="139"/>
  <c r="T45" i="139" s="1"/>
  <c r="R47" i="126"/>
  <c r="S45" i="126" s="1"/>
  <c r="R47" i="145"/>
  <c r="S45" i="145" s="1"/>
  <c r="R47" i="117"/>
  <c r="S45" i="117" s="1"/>
  <c r="R47" i="133"/>
  <c r="S45" i="133" s="1"/>
  <c r="S47" i="143"/>
  <c r="T45" i="143" s="1"/>
  <c r="R48" i="120"/>
  <c r="R50" i="120" s="1"/>
  <c r="R59" i="120" s="1"/>
  <c r="R61" i="120" s="1"/>
  <c r="S47" i="146"/>
  <c r="T45" i="146" s="1"/>
  <c r="S47" i="131"/>
  <c r="T45" i="131" s="1"/>
  <c r="S47" i="129"/>
  <c r="T45" i="129" s="1"/>
  <c r="Q48" i="137"/>
  <c r="Q50" i="137" s="1"/>
  <c r="Q59" i="137" s="1"/>
  <c r="Q61" i="137" s="1"/>
  <c r="Q48" i="128"/>
  <c r="Q50" i="128" s="1"/>
  <c r="Q59" i="128" s="1"/>
  <c r="Q61" i="128" s="1"/>
  <c r="R48" i="125"/>
  <c r="R50" i="125" s="1"/>
  <c r="R59" i="125" s="1"/>
  <c r="R61" i="125" s="1"/>
  <c r="R48" i="134"/>
  <c r="R50" i="134" s="1"/>
  <c r="R59" i="134" s="1"/>
  <c r="R61" i="134" s="1"/>
  <c r="R48" i="136"/>
  <c r="R50" i="136" s="1"/>
  <c r="R59" i="136" s="1"/>
  <c r="R61" i="136" s="1"/>
  <c r="Q48" i="150"/>
  <c r="Q50" i="150" s="1"/>
  <c r="Q59" i="150" s="1"/>
  <c r="Q61" i="150" s="1"/>
  <c r="AT55" i="150"/>
  <c r="AU19" i="150"/>
  <c r="AT21" i="146"/>
  <c r="AT22" i="146" s="1"/>
  <c r="AT21" i="145"/>
  <c r="AT22" i="145" s="1"/>
  <c r="AT21" i="143"/>
  <c r="AT22" i="143" s="1"/>
  <c r="AT21" i="142"/>
  <c r="AT22" i="142" s="1"/>
  <c r="AT21" i="140"/>
  <c r="AT22" i="140" s="1"/>
  <c r="AT21" i="139"/>
  <c r="AT21" i="137"/>
  <c r="AT21" i="136"/>
  <c r="AT22" i="136" s="1"/>
  <c r="AT21" i="134"/>
  <c r="AT22" i="134" s="1"/>
  <c r="AT21" i="133"/>
  <c r="AT22" i="133" s="1"/>
  <c r="AT21" i="131"/>
  <c r="AT22" i="131" s="1"/>
  <c r="AT21" i="130"/>
  <c r="AT22" i="130" s="1"/>
  <c r="AT21" i="129"/>
  <c r="AT21" i="128"/>
  <c r="AT22" i="128" s="1"/>
  <c r="AT21" i="126"/>
  <c r="AT22" i="126" s="1"/>
  <c r="AT21" i="125"/>
  <c r="AT22" i="125" s="1"/>
  <c r="AU21" i="123"/>
  <c r="AU21" i="122"/>
  <c r="AU55" i="120"/>
  <c r="AV19" i="120"/>
  <c r="R48" i="116"/>
  <c r="R50" i="116" s="1"/>
  <c r="R59" i="116" s="1"/>
  <c r="R61" i="116" s="1"/>
  <c r="S47" i="116"/>
  <c r="T45" i="116" s="1"/>
  <c r="S47" i="161" l="1"/>
  <c r="T45" i="161" s="1"/>
  <c r="S48" i="161"/>
  <c r="S50" i="161" s="1"/>
  <c r="S59" i="161" s="1"/>
  <c r="S61" i="161" s="1"/>
  <c r="R48" i="133"/>
  <c r="R50" i="133" s="1"/>
  <c r="R59" i="133" s="1"/>
  <c r="R61" i="133" s="1"/>
  <c r="BI55" i="156"/>
  <c r="BJ19" i="156"/>
  <c r="S48" i="155"/>
  <c r="S50" i="155" s="1"/>
  <c r="S59" i="155" s="1"/>
  <c r="S61" i="155" s="1"/>
  <c r="S48" i="157"/>
  <c r="S50" i="157" s="1"/>
  <c r="S59" i="157" s="1"/>
  <c r="S61" i="157" s="1"/>
  <c r="S48" i="158"/>
  <c r="S50" i="158" s="1"/>
  <c r="S59" i="158" s="1"/>
  <c r="S61" i="158" s="1"/>
  <c r="S48" i="156"/>
  <c r="S50" i="156" s="1"/>
  <c r="S59" i="156" s="1"/>
  <c r="S61" i="156" s="1"/>
  <c r="T47" i="155"/>
  <c r="U45" i="155" s="1"/>
  <c r="T47" i="157"/>
  <c r="U45" i="157" s="1"/>
  <c r="T47" i="158"/>
  <c r="U45" i="158" s="1"/>
  <c r="T47" i="156"/>
  <c r="U45" i="156" s="1"/>
  <c r="BJ21" i="158"/>
  <c r="BJ22" i="158" s="1"/>
  <c r="BK22" i="155"/>
  <c r="BK55" i="155"/>
  <c r="BL19" i="155"/>
  <c r="AU55" i="117"/>
  <c r="AV19" i="117"/>
  <c r="R48" i="137"/>
  <c r="R50" i="137" s="1"/>
  <c r="R59" i="137" s="1"/>
  <c r="R61" i="137" s="1"/>
  <c r="S48" i="139"/>
  <c r="S50" i="139" s="1"/>
  <c r="S59" i="139" s="1"/>
  <c r="S61" i="139" s="1"/>
  <c r="S48" i="140"/>
  <c r="S50" i="140" s="1"/>
  <c r="S59" i="140" s="1"/>
  <c r="S61" i="140" s="1"/>
  <c r="S48" i="136"/>
  <c r="S50" i="136" s="1"/>
  <c r="S59" i="136" s="1"/>
  <c r="S61" i="136" s="1"/>
  <c r="S48" i="131"/>
  <c r="S50" i="131" s="1"/>
  <c r="S59" i="131" s="1"/>
  <c r="S61" i="131" s="1"/>
  <c r="R48" i="145"/>
  <c r="R50" i="145" s="1"/>
  <c r="R59" i="145" s="1"/>
  <c r="R61" i="145" s="1"/>
  <c r="S48" i="142"/>
  <c r="S50" i="142" s="1"/>
  <c r="S59" i="142" s="1"/>
  <c r="S61" i="142" s="1"/>
  <c r="S48" i="125"/>
  <c r="S50" i="125" s="1"/>
  <c r="S59" i="125" s="1"/>
  <c r="S61" i="125" s="1"/>
  <c r="S48" i="129"/>
  <c r="S50" i="129" s="1"/>
  <c r="S59" i="129" s="1"/>
  <c r="S61" i="129" s="1"/>
  <c r="S48" i="146"/>
  <c r="S50" i="146" s="1"/>
  <c r="S59" i="146" s="1"/>
  <c r="S61" i="146" s="1"/>
  <c r="T47" i="143"/>
  <c r="U45" i="143" s="1"/>
  <c r="S47" i="117"/>
  <c r="T45" i="117" s="1"/>
  <c r="S47" i="126"/>
  <c r="T45" i="126" s="1"/>
  <c r="T47" i="119"/>
  <c r="U45" i="119" s="1"/>
  <c r="S47" i="130"/>
  <c r="T45" i="130" s="1"/>
  <c r="S47" i="150"/>
  <c r="T45" i="150" s="1"/>
  <c r="T47" i="134"/>
  <c r="U45" i="134" s="1"/>
  <c r="S47" i="128"/>
  <c r="T45" i="128" s="1"/>
  <c r="T47" i="120"/>
  <c r="U45" i="120" s="1"/>
  <c r="T47" i="129"/>
  <c r="U45" i="129" s="1"/>
  <c r="T47" i="146"/>
  <c r="U45" i="146" s="1"/>
  <c r="S47" i="133"/>
  <c r="T45" i="133" s="1"/>
  <c r="S47" i="145"/>
  <c r="T45" i="145" s="1"/>
  <c r="T47" i="139"/>
  <c r="U45" i="139" s="1"/>
  <c r="T47" i="140"/>
  <c r="U45" i="140" s="1"/>
  <c r="T47" i="136"/>
  <c r="U45" i="136" s="1"/>
  <c r="T47" i="125"/>
  <c r="U45" i="125" s="1"/>
  <c r="S47" i="137"/>
  <c r="T45" i="137" s="1"/>
  <c r="T47" i="131"/>
  <c r="U45" i="131" s="1"/>
  <c r="S48" i="143"/>
  <c r="S50" i="143" s="1"/>
  <c r="S59" i="143" s="1"/>
  <c r="S61" i="143" s="1"/>
  <c r="R48" i="117"/>
  <c r="R50" i="117" s="1"/>
  <c r="R59" i="117" s="1"/>
  <c r="R61" i="117" s="1"/>
  <c r="R48" i="126"/>
  <c r="R50" i="126" s="1"/>
  <c r="R59" i="126" s="1"/>
  <c r="R61" i="126" s="1"/>
  <c r="T47" i="142"/>
  <c r="U45" i="142" s="1"/>
  <c r="S48" i="119"/>
  <c r="S50" i="119" s="1"/>
  <c r="S59" i="119" s="1"/>
  <c r="S61" i="119" s="1"/>
  <c r="R48" i="130"/>
  <c r="R50" i="130" s="1"/>
  <c r="R59" i="130" s="1"/>
  <c r="R61" i="130" s="1"/>
  <c r="R48" i="150"/>
  <c r="R50" i="150" s="1"/>
  <c r="R59" i="150" s="1"/>
  <c r="R61" i="150" s="1"/>
  <c r="S48" i="134"/>
  <c r="S50" i="134" s="1"/>
  <c r="S59" i="134" s="1"/>
  <c r="S61" i="134" s="1"/>
  <c r="R48" i="128"/>
  <c r="R50" i="128" s="1"/>
  <c r="R59" i="128" s="1"/>
  <c r="R61" i="128" s="1"/>
  <c r="S48" i="120"/>
  <c r="S50" i="120" s="1"/>
  <c r="S59" i="120" s="1"/>
  <c r="S61" i="120" s="1"/>
  <c r="AU21" i="150"/>
  <c r="AT55" i="146"/>
  <c r="AU19" i="146"/>
  <c r="AT55" i="145"/>
  <c r="AU19" i="145"/>
  <c r="AT55" i="143"/>
  <c r="AU19" i="143"/>
  <c r="AT55" i="142"/>
  <c r="AU19" i="142"/>
  <c r="AT55" i="140"/>
  <c r="AU19" i="140"/>
  <c r="AT55" i="139"/>
  <c r="AU19" i="139"/>
  <c r="AT22" i="139"/>
  <c r="AT55" i="137"/>
  <c r="AU19" i="137"/>
  <c r="AT22" i="137"/>
  <c r="AT55" i="136"/>
  <c r="AU19" i="136"/>
  <c r="AT55" i="134"/>
  <c r="AU19" i="134"/>
  <c r="AT55" i="133"/>
  <c r="AU19" i="133"/>
  <c r="AT55" i="131"/>
  <c r="AU19" i="131"/>
  <c r="AT55" i="130"/>
  <c r="AU19" i="130"/>
  <c r="AT55" i="129"/>
  <c r="AU19" i="129"/>
  <c r="AT22" i="129"/>
  <c r="AT55" i="128"/>
  <c r="AU19" i="128"/>
  <c r="AT55" i="126"/>
  <c r="AU19" i="126"/>
  <c r="AT55" i="125"/>
  <c r="AU19" i="125"/>
  <c r="AU55" i="123"/>
  <c r="AV19" i="123"/>
  <c r="AU22" i="123"/>
  <c r="AU55" i="122"/>
  <c r="AV19" i="122"/>
  <c r="AU22" i="122"/>
  <c r="AV21" i="120"/>
  <c r="S48" i="116"/>
  <c r="S50" i="116" s="1"/>
  <c r="S59" i="116" s="1"/>
  <c r="S61" i="116" s="1"/>
  <c r="T47" i="116"/>
  <c r="U45" i="116" s="1"/>
  <c r="T47" i="161" l="1"/>
  <c r="U45" i="161" s="1"/>
  <c r="T48" i="161"/>
  <c r="T50" i="161" s="1"/>
  <c r="T59" i="161" s="1"/>
  <c r="T61" i="161" s="1"/>
  <c r="T48" i="156"/>
  <c r="T50" i="156" s="1"/>
  <c r="T59" i="156" s="1"/>
  <c r="T61" i="156" s="1"/>
  <c r="T48" i="158"/>
  <c r="T50" i="158" s="1"/>
  <c r="T59" i="158" s="1"/>
  <c r="T61" i="158" s="1"/>
  <c r="T48" i="157"/>
  <c r="T50" i="157" s="1"/>
  <c r="T59" i="157" s="1"/>
  <c r="T61" i="157" s="1"/>
  <c r="T48" i="155"/>
  <c r="T50" i="155" s="1"/>
  <c r="T59" i="155" s="1"/>
  <c r="T61" i="155" s="1"/>
  <c r="BJ21" i="156"/>
  <c r="BJ22" i="156" s="1"/>
  <c r="BL21" i="155"/>
  <c r="BL55" i="155" s="1"/>
  <c r="BN55" i="155" s="1"/>
  <c r="BK19" i="158"/>
  <c r="BJ55" i="158"/>
  <c r="U47" i="156"/>
  <c r="V45" i="156" s="1"/>
  <c r="U47" i="158"/>
  <c r="V45" i="158" s="1"/>
  <c r="U47" i="157"/>
  <c r="V45" i="157" s="1"/>
  <c r="U47" i="155"/>
  <c r="V45" i="155" s="1"/>
  <c r="AV21" i="117"/>
  <c r="AV22" i="117" s="1"/>
  <c r="T48" i="131"/>
  <c r="T50" i="131" s="1"/>
  <c r="T59" i="131" s="1"/>
  <c r="T61" i="131" s="1"/>
  <c r="T48" i="142"/>
  <c r="T50" i="142" s="1"/>
  <c r="T59" i="142" s="1"/>
  <c r="T61" i="142" s="1"/>
  <c r="T48" i="129"/>
  <c r="T50" i="129" s="1"/>
  <c r="T59" i="129" s="1"/>
  <c r="T61" i="129" s="1"/>
  <c r="S48" i="128"/>
  <c r="S50" i="128" s="1"/>
  <c r="S59" i="128" s="1"/>
  <c r="S61" i="128" s="1"/>
  <c r="S48" i="150"/>
  <c r="S50" i="150" s="1"/>
  <c r="S59" i="150" s="1"/>
  <c r="S61" i="150" s="1"/>
  <c r="T48" i="119"/>
  <c r="T50" i="119" s="1"/>
  <c r="T59" i="119" s="1"/>
  <c r="T61" i="119" s="1"/>
  <c r="S48" i="126"/>
  <c r="S50" i="126" s="1"/>
  <c r="S59" i="126" s="1"/>
  <c r="S61" i="126" s="1"/>
  <c r="T48" i="143"/>
  <c r="T50" i="143" s="1"/>
  <c r="T59" i="143" s="1"/>
  <c r="T61" i="143" s="1"/>
  <c r="T48" i="146"/>
  <c r="T50" i="146" s="1"/>
  <c r="T59" i="146" s="1"/>
  <c r="T61" i="146" s="1"/>
  <c r="T48" i="120"/>
  <c r="T50" i="120" s="1"/>
  <c r="T59" i="120" s="1"/>
  <c r="T61" i="120" s="1"/>
  <c r="T48" i="134"/>
  <c r="T50" i="134" s="1"/>
  <c r="T59" i="134" s="1"/>
  <c r="T61" i="134" s="1"/>
  <c r="S48" i="130"/>
  <c r="S50" i="130" s="1"/>
  <c r="S59" i="130" s="1"/>
  <c r="S61" i="130" s="1"/>
  <c r="S48" i="117"/>
  <c r="S50" i="117" s="1"/>
  <c r="S59" i="117" s="1"/>
  <c r="S61" i="117" s="1"/>
  <c r="T47" i="137"/>
  <c r="U45" i="137" s="1"/>
  <c r="U47" i="136"/>
  <c r="V45" i="136" s="1"/>
  <c r="U47" i="139"/>
  <c r="V45" i="139" s="1"/>
  <c r="T47" i="133"/>
  <c r="U45" i="133" s="1"/>
  <c r="T48" i="116"/>
  <c r="T50" i="116" s="1"/>
  <c r="T59" i="116" s="1"/>
  <c r="T61" i="116" s="1"/>
  <c r="U47" i="142"/>
  <c r="V45" i="142" s="1"/>
  <c r="T48" i="125"/>
  <c r="T50" i="125" s="1"/>
  <c r="T59" i="125" s="1"/>
  <c r="T61" i="125" s="1"/>
  <c r="T48" i="140"/>
  <c r="T50" i="140" s="1"/>
  <c r="T59" i="140" s="1"/>
  <c r="T61" i="140" s="1"/>
  <c r="S48" i="145"/>
  <c r="S50" i="145" s="1"/>
  <c r="S59" i="145" s="1"/>
  <c r="S61" i="145" s="1"/>
  <c r="U47" i="129"/>
  <c r="V45" i="129" s="1"/>
  <c r="U47" i="120"/>
  <c r="V45" i="120" s="1"/>
  <c r="U47" i="134"/>
  <c r="V45" i="134" s="1"/>
  <c r="T47" i="130"/>
  <c r="U45" i="130" s="1"/>
  <c r="T47" i="117"/>
  <c r="U45" i="117" s="1"/>
  <c r="U47" i="125"/>
  <c r="V45" i="125" s="1"/>
  <c r="U47" i="140"/>
  <c r="V45" i="140" s="1"/>
  <c r="T47" i="145"/>
  <c r="U45" i="145" s="1"/>
  <c r="U47" i="131"/>
  <c r="V45" i="131" s="1"/>
  <c r="S48" i="137"/>
  <c r="S50" i="137" s="1"/>
  <c r="S59" i="137" s="1"/>
  <c r="S61" i="137" s="1"/>
  <c r="T48" i="136"/>
  <c r="T50" i="136" s="1"/>
  <c r="T59" i="136" s="1"/>
  <c r="T61" i="136" s="1"/>
  <c r="T48" i="139"/>
  <c r="T50" i="139" s="1"/>
  <c r="T59" i="139" s="1"/>
  <c r="T61" i="139" s="1"/>
  <c r="S48" i="133"/>
  <c r="S50" i="133" s="1"/>
  <c r="S59" i="133" s="1"/>
  <c r="S61" i="133" s="1"/>
  <c r="U47" i="146"/>
  <c r="V45" i="146" s="1"/>
  <c r="T47" i="128"/>
  <c r="U45" i="128" s="1"/>
  <c r="T47" i="150"/>
  <c r="U45" i="150" s="1"/>
  <c r="U47" i="119"/>
  <c r="V45" i="119" s="1"/>
  <c r="T47" i="126"/>
  <c r="U45" i="126" s="1"/>
  <c r="U47" i="143"/>
  <c r="V45" i="143" s="1"/>
  <c r="AU55" i="150"/>
  <c r="AV19" i="150"/>
  <c r="AU22" i="150"/>
  <c r="AU21" i="146"/>
  <c r="AU21" i="145"/>
  <c r="AU21" i="143"/>
  <c r="AU22" i="143" s="1"/>
  <c r="AU21" i="142"/>
  <c r="AU21" i="140"/>
  <c r="AU22" i="140" s="1"/>
  <c r="AU21" i="139"/>
  <c r="AU21" i="137"/>
  <c r="AU22" i="137" s="1"/>
  <c r="AU21" i="136"/>
  <c r="AU21" i="134"/>
  <c r="AU22" i="134" s="1"/>
  <c r="AU21" i="133"/>
  <c r="AU22" i="133" s="1"/>
  <c r="AU21" i="131"/>
  <c r="AU22" i="131" s="1"/>
  <c r="AU21" i="130"/>
  <c r="AU22" i="130" s="1"/>
  <c r="AU21" i="129"/>
  <c r="AU22" i="129" s="1"/>
  <c r="AU21" i="128"/>
  <c r="AU21" i="126"/>
  <c r="AU22" i="126" s="1"/>
  <c r="AU21" i="125"/>
  <c r="AV21" i="123"/>
  <c r="AV22" i="123" s="1"/>
  <c r="AV21" i="122"/>
  <c r="AV55" i="120"/>
  <c r="AW19" i="120"/>
  <c r="AV22" i="120"/>
  <c r="U47" i="116"/>
  <c r="V45" i="116" s="1"/>
  <c r="U47" i="161" l="1"/>
  <c r="V45" i="161" s="1"/>
  <c r="U48" i="161"/>
  <c r="U50" i="161" s="1"/>
  <c r="U59" i="161" s="1"/>
  <c r="U61" i="161" s="1"/>
  <c r="U48" i="155"/>
  <c r="U50" i="155" s="1"/>
  <c r="U59" i="155" s="1"/>
  <c r="U61" i="155" s="1"/>
  <c r="U48" i="157"/>
  <c r="U50" i="157" s="1"/>
  <c r="U59" i="157" s="1"/>
  <c r="U61" i="157" s="1"/>
  <c r="U48" i="158"/>
  <c r="U50" i="158" s="1"/>
  <c r="U59" i="158" s="1"/>
  <c r="U61" i="158" s="1"/>
  <c r="U48" i="156"/>
  <c r="U50" i="156" s="1"/>
  <c r="U59" i="156" s="1"/>
  <c r="U61" i="156" s="1"/>
  <c r="V47" i="155"/>
  <c r="W45" i="155" s="1"/>
  <c r="V47" i="157"/>
  <c r="W45" i="157" s="1"/>
  <c r="V47" i="158"/>
  <c r="W45" i="158" s="1"/>
  <c r="V47" i="156"/>
  <c r="W45" i="156" s="1"/>
  <c r="BK21" i="158"/>
  <c r="BK22" i="158" s="1"/>
  <c r="BL22" i="155"/>
  <c r="BK19" i="156"/>
  <c r="BK21" i="156" s="1"/>
  <c r="BJ55" i="156"/>
  <c r="T48" i="126"/>
  <c r="T50" i="126" s="1"/>
  <c r="T59" i="126" s="1"/>
  <c r="T61" i="126" s="1"/>
  <c r="AV55" i="117"/>
  <c r="AW19" i="117"/>
  <c r="T48" i="130"/>
  <c r="T50" i="130" s="1"/>
  <c r="T59" i="130" s="1"/>
  <c r="T61" i="130" s="1"/>
  <c r="U48" i="136"/>
  <c r="U50" i="136" s="1"/>
  <c r="U59" i="136" s="1"/>
  <c r="U61" i="136" s="1"/>
  <c r="U48" i="146"/>
  <c r="U50" i="146" s="1"/>
  <c r="U59" i="146" s="1"/>
  <c r="U61" i="146" s="1"/>
  <c r="U48" i="140"/>
  <c r="U50" i="140" s="1"/>
  <c r="U59" i="140" s="1"/>
  <c r="U61" i="140" s="1"/>
  <c r="T48" i="150"/>
  <c r="T50" i="150" s="1"/>
  <c r="T59" i="150" s="1"/>
  <c r="T61" i="150" s="1"/>
  <c r="U48" i="120"/>
  <c r="U50" i="120" s="1"/>
  <c r="U59" i="120" s="1"/>
  <c r="U61" i="120" s="1"/>
  <c r="T48" i="133"/>
  <c r="T50" i="133" s="1"/>
  <c r="T59" i="133" s="1"/>
  <c r="T61" i="133" s="1"/>
  <c r="T48" i="117"/>
  <c r="T50" i="117" s="1"/>
  <c r="T59" i="117" s="1"/>
  <c r="T61" i="117" s="1"/>
  <c r="U48" i="143"/>
  <c r="U50" i="143" s="1"/>
  <c r="U59" i="143" s="1"/>
  <c r="U61" i="143" s="1"/>
  <c r="U48" i="119"/>
  <c r="U50" i="119" s="1"/>
  <c r="U59" i="119" s="1"/>
  <c r="U61" i="119" s="1"/>
  <c r="T48" i="128"/>
  <c r="T50" i="128" s="1"/>
  <c r="T59" i="128" s="1"/>
  <c r="T61" i="128" s="1"/>
  <c r="U48" i="131"/>
  <c r="U50" i="131" s="1"/>
  <c r="U59" i="131" s="1"/>
  <c r="U61" i="131" s="1"/>
  <c r="T48" i="145"/>
  <c r="T50" i="145" s="1"/>
  <c r="T59" i="145" s="1"/>
  <c r="T61" i="145" s="1"/>
  <c r="U48" i="125"/>
  <c r="U50" i="125" s="1"/>
  <c r="U59" i="125" s="1"/>
  <c r="U61" i="125" s="1"/>
  <c r="V47" i="134"/>
  <c r="W45" i="134" s="1"/>
  <c r="V47" i="129"/>
  <c r="W45" i="129" s="1"/>
  <c r="U48" i="142"/>
  <c r="U50" i="142" s="1"/>
  <c r="U59" i="142" s="1"/>
  <c r="U61" i="142" s="1"/>
  <c r="V47" i="139"/>
  <c r="W45" i="139" s="1"/>
  <c r="U47" i="137"/>
  <c r="V45" i="137" s="1"/>
  <c r="V47" i="143"/>
  <c r="W45" i="143" s="1"/>
  <c r="V47" i="119"/>
  <c r="W45" i="119" s="1"/>
  <c r="U47" i="128"/>
  <c r="V45" i="128" s="1"/>
  <c r="V47" i="131"/>
  <c r="W45" i="131" s="1"/>
  <c r="U47" i="145"/>
  <c r="V45" i="145" s="1"/>
  <c r="V47" i="125"/>
  <c r="W45" i="125" s="1"/>
  <c r="V47" i="142"/>
  <c r="W45" i="142" s="1"/>
  <c r="U47" i="117"/>
  <c r="V45" i="117" s="1"/>
  <c r="U47" i="130"/>
  <c r="V45" i="130" s="1"/>
  <c r="V47" i="120"/>
  <c r="W45" i="120" s="1"/>
  <c r="U47" i="133"/>
  <c r="V45" i="133" s="1"/>
  <c r="V47" i="136"/>
  <c r="W45" i="136" s="1"/>
  <c r="U47" i="126"/>
  <c r="V45" i="126" s="1"/>
  <c r="U47" i="150"/>
  <c r="V45" i="150" s="1"/>
  <c r="V47" i="146"/>
  <c r="W45" i="146" s="1"/>
  <c r="V47" i="140"/>
  <c r="W45" i="140" s="1"/>
  <c r="U48" i="134"/>
  <c r="U50" i="134" s="1"/>
  <c r="U59" i="134" s="1"/>
  <c r="U61" i="134" s="1"/>
  <c r="U48" i="129"/>
  <c r="U50" i="129" s="1"/>
  <c r="U59" i="129" s="1"/>
  <c r="U61" i="129" s="1"/>
  <c r="U48" i="139"/>
  <c r="U50" i="139" s="1"/>
  <c r="U59" i="139" s="1"/>
  <c r="U61" i="139" s="1"/>
  <c r="T48" i="137"/>
  <c r="T50" i="137" s="1"/>
  <c r="T59" i="137" s="1"/>
  <c r="T61" i="137" s="1"/>
  <c r="U48" i="116"/>
  <c r="U50" i="116" s="1"/>
  <c r="U59" i="116" s="1"/>
  <c r="U61" i="116" s="1"/>
  <c r="AV21" i="150"/>
  <c r="AU55" i="146"/>
  <c r="AV19" i="146"/>
  <c r="AU22" i="146"/>
  <c r="AU55" i="145"/>
  <c r="AV19" i="145"/>
  <c r="AU22" i="145"/>
  <c r="AU55" i="143"/>
  <c r="AV19" i="143"/>
  <c r="AU55" i="142"/>
  <c r="AV19" i="142"/>
  <c r="AU22" i="142"/>
  <c r="AU55" i="140"/>
  <c r="AV19" i="140"/>
  <c r="AU55" i="139"/>
  <c r="AV19" i="139"/>
  <c r="AU22" i="139"/>
  <c r="AU55" i="137"/>
  <c r="AV19" i="137"/>
  <c r="AU55" i="136"/>
  <c r="AV19" i="136"/>
  <c r="AU22" i="136"/>
  <c r="AU55" i="134"/>
  <c r="AV19" i="134"/>
  <c r="AU55" i="133"/>
  <c r="AV19" i="133"/>
  <c r="AU55" i="131"/>
  <c r="AV19" i="131"/>
  <c r="AU55" i="130"/>
  <c r="AV19" i="130"/>
  <c r="AU55" i="129"/>
  <c r="AV19" i="129"/>
  <c r="AU55" i="128"/>
  <c r="AV19" i="128"/>
  <c r="AU22" i="128"/>
  <c r="AU55" i="126"/>
  <c r="AV19" i="126"/>
  <c r="AU55" i="125"/>
  <c r="AV19" i="125"/>
  <c r="AU22" i="125"/>
  <c r="AV55" i="123"/>
  <c r="AW19" i="123"/>
  <c r="AV55" i="122"/>
  <c r="AW19" i="122"/>
  <c r="AV22" i="122"/>
  <c r="AW21" i="120"/>
  <c r="AW22" i="120" s="1"/>
  <c r="V47" i="116"/>
  <c r="W45" i="116" s="1"/>
  <c r="V47" i="161" l="1"/>
  <c r="W45" i="161" s="1"/>
  <c r="BK22" i="156"/>
  <c r="BK55" i="156"/>
  <c r="BL19" i="156"/>
  <c r="BL19" i="158"/>
  <c r="BK55" i="158"/>
  <c r="V48" i="156"/>
  <c r="V50" i="156" s="1"/>
  <c r="V59" i="156" s="1"/>
  <c r="V61" i="156" s="1"/>
  <c r="V48" i="158"/>
  <c r="V50" i="158" s="1"/>
  <c r="V59" i="158" s="1"/>
  <c r="V61" i="158" s="1"/>
  <c r="V48" i="157"/>
  <c r="V50" i="157" s="1"/>
  <c r="V59" i="157" s="1"/>
  <c r="V61" i="157" s="1"/>
  <c r="V48" i="155"/>
  <c r="V50" i="155" s="1"/>
  <c r="V59" i="155" s="1"/>
  <c r="V61" i="155" s="1"/>
  <c r="W47" i="156"/>
  <c r="X45" i="156" s="1"/>
  <c r="W47" i="158"/>
  <c r="X45" i="158" s="1"/>
  <c r="W47" i="157"/>
  <c r="X45" i="157" s="1"/>
  <c r="W47" i="155"/>
  <c r="X45" i="155" s="1"/>
  <c r="AW21" i="117"/>
  <c r="AW22" i="117" s="1"/>
  <c r="V48" i="125"/>
  <c r="V50" i="125" s="1"/>
  <c r="V59" i="125" s="1"/>
  <c r="V61" i="125" s="1"/>
  <c r="U48" i="150"/>
  <c r="U50" i="150" s="1"/>
  <c r="U59" i="150" s="1"/>
  <c r="U61" i="150" s="1"/>
  <c r="U48" i="133"/>
  <c r="U50" i="133" s="1"/>
  <c r="U59" i="133" s="1"/>
  <c r="U61" i="133" s="1"/>
  <c r="U48" i="137"/>
  <c r="U50" i="137" s="1"/>
  <c r="U59" i="137" s="1"/>
  <c r="U61" i="137" s="1"/>
  <c r="V48" i="142"/>
  <c r="V50" i="142" s="1"/>
  <c r="V59" i="142" s="1"/>
  <c r="V61" i="142" s="1"/>
  <c r="U48" i="130"/>
  <c r="U50" i="130" s="1"/>
  <c r="U59" i="130" s="1"/>
  <c r="U61" i="130" s="1"/>
  <c r="V48" i="131"/>
  <c r="V50" i="131" s="1"/>
  <c r="V59" i="131" s="1"/>
  <c r="V61" i="131" s="1"/>
  <c r="V48" i="140"/>
  <c r="V50" i="140" s="1"/>
  <c r="V59" i="140" s="1"/>
  <c r="V61" i="140" s="1"/>
  <c r="V48" i="134"/>
  <c r="V50" i="134" s="1"/>
  <c r="V59" i="134" s="1"/>
  <c r="V61" i="134" s="1"/>
  <c r="V48" i="146"/>
  <c r="V50" i="146" s="1"/>
  <c r="V59" i="146" s="1"/>
  <c r="V61" i="146" s="1"/>
  <c r="U48" i="126"/>
  <c r="U50" i="126" s="1"/>
  <c r="U59" i="126" s="1"/>
  <c r="U61" i="126" s="1"/>
  <c r="W47" i="136"/>
  <c r="X45" i="136" s="1"/>
  <c r="V48" i="120"/>
  <c r="V50" i="120" s="1"/>
  <c r="V59" i="120" s="1"/>
  <c r="V61" i="120" s="1"/>
  <c r="U48" i="117"/>
  <c r="U50" i="117" s="1"/>
  <c r="U59" i="117" s="1"/>
  <c r="U61" i="117" s="1"/>
  <c r="V47" i="145"/>
  <c r="W45" i="145" s="1"/>
  <c r="V47" i="128"/>
  <c r="W45" i="128" s="1"/>
  <c r="W47" i="143"/>
  <c r="X45" i="143" s="1"/>
  <c r="V48" i="139"/>
  <c r="V50" i="139" s="1"/>
  <c r="V59" i="139" s="1"/>
  <c r="V61" i="139" s="1"/>
  <c r="W47" i="129"/>
  <c r="X45" i="129" s="1"/>
  <c r="W47" i="146"/>
  <c r="X45" i="146" s="1"/>
  <c r="V47" i="126"/>
  <c r="W45" i="126" s="1"/>
  <c r="W47" i="120"/>
  <c r="X45" i="120" s="1"/>
  <c r="V47" i="117"/>
  <c r="W45" i="117" s="1"/>
  <c r="V48" i="119"/>
  <c r="V50" i="119" s="1"/>
  <c r="V59" i="119" s="1"/>
  <c r="V61" i="119" s="1"/>
  <c r="W47" i="139"/>
  <c r="X45" i="139" s="1"/>
  <c r="V47" i="133"/>
  <c r="W45" i="133" s="1"/>
  <c r="W47" i="125"/>
  <c r="X45" i="125" s="1"/>
  <c r="W47" i="131"/>
  <c r="X45" i="131" s="1"/>
  <c r="W47" i="119"/>
  <c r="X45" i="119" s="1"/>
  <c r="W47" i="134"/>
  <c r="X45" i="134" s="1"/>
  <c r="W47" i="140"/>
  <c r="X45" i="140" s="1"/>
  <c r="V47" i="150"/>
  <c r="W45" i="150" s="1"/>
  <c r="V48" i="136"/>
  <c r="V50" i="136" s="1"/>
  <c r="V59" i="136" s="1"/>
  <c r="V61" i="136" s="1"/>
  <c r="V47" i="130"/>
  <c r="W45" i="130" s="1"/>
  <c r="W47" i="142"/>
  <c r="X45" i="142" s="1"/>
  <c r="U48" i="145"/>
  <c r="U50" i="145" s="1"/>
  <c r="U59" i="145" s="1"/>
  <c r="U61" i="145" s="1"/>
  <c r="U48" i="128"/>
  <c r="U50" i="128" s="1"/>
  <c r="U59" i="128" s="1"/>
  <c r="U61" i="128" s="1"/>
  <c r="V48" i="143"/>
  <c r="V50" i="143" s="1"/>
  <c r="V59" i="143" s="1"/>
  <c r="V61" i="143" s="1"/>
  <c r="V47" i="137"/>
  <c r="W45" i="137" s="1"/>
  <c r="V48" i="129"/>
  <c r="V50" i="129" s="1"/>
  <c r="V59" i="129" s="1"/>
  <c r="V61" i="129" s="1"/>
  <c r="AV55" i="150"/>
  <c r="AW19" i="150"/>
  <c r="AV22" i="150"/>
  <c r="AV21" i="146"/>
  <c r="AV22" i="146" s="1"/>
  <c r="AV21" i="145"/>
  <c r="AV22" i="145" s="1"/>
  <c r="AV21" i="143"/>
  <c r="AV22" i="143" s="1"/>
  <c r="AV21" i="142"/>
  <c r="AV21" i="140"/>
  <c r="AV21" i="139"/>
  <c r="AV22" i="139" s="1"/>
  <c r="AV21" i="137"/>
  <c r="AV22" i="137" s="1"/>
  <c r="AV21" i="136"/>
  <c r="AV22" i="136" s="1"/>
  <c r="AV21" i="134"/>
  <c r="AV21" i="133"/>
  <c r="AV21" i="131"/>
  <c r="AV22" i="131" s="1"/>
  <c r="AV21" i="130"/>
  <c r="AV22" i="130" s="1"/>
  <c r="AV21" i="129"/>
  <c r="AV22" i="129" s="1"/>
  <c r="AV21" i="128"/>
  <c r="AV22" i="128" s="1"/>
  <c r="AV21" i="126"/>
  <c r="AV22" i="126" s="1"/>
  <c r="AV21" i="125"/>
  <c r="AV22" i="125" s="1"/>
  <c r="AW21" i="123"/>
  <c r="AW22" i="123" s="1"/>
  <c r="AW21" i="122"/>
  <c r="AW55" i="120"/>
  <c r="AX19" i="120"/>
  <c r="V48" i="116"/>
  <c r="V50" i="116" s="1"/>
  <c r="V59" i="116" s="1"/>
  <c r="V61" i="116" s="1"/>
  <c r="W47" i="116"/>
  <c r="X45" i="116" s="1"/>
  <c r="W48" i="116" l="1"/>
  <c r="W50" i="116" s="1"/>
  <c r="W59" i="116" s="1"/>
  <c r="W61" i="116" s="1"/>
  <c r="W47" i="161"/>
  <c r="X45" i="161" s="1"/>
  <c r="V48" i="161"/>
  <c r="V50" i="161" s="1"/>
  <c r="V59" i="161" s="1"/>
  <c r="V61" i="161" s="1"/>
  <c r="W48" i="155"/>
  <c r="W50" i="155" s="1"/>
  <c r="W59" i="155" s="1"/>
  <c r="W61" i="155" s="1"/>
  <c r="W48" i="157"/>
  <c r="W50" i="157" s="1"/>
  <c r="W59" i="157" s="1"/>
  <c r="W61" i="157" s="1"/>
  <c r="W48" i="158"/>
  <c r="W50" i="158" s="1"/>
  <c r="W59" i="158" s="1"/>
  <c r="W61" i="158" s="1"/>
  <c r="W48" i="156"/>
  <c r="W50" i="156" s="1"/>
  <c r="W59" i="156" s="1"/>
  <c r="W61" i="156" s="1"/>
  <c r="BL21" i="158"/>
  <c r="BL55" i="158" s="1"/>
  <c r="BN55" i="158" s="1"/>
  <c r="X47" i="155"/>
  <c r="Y45" i="155" s="1"/>
  <c r="X47" i="157"/>
  <c r="Y45" i="157" s="1"/>
  <c r="X47" i="158"/>
  <c r="Y45" i="158" s="1"/>
  <c r="X47" i="156"/>
  <c r="Y45" i="156" s="1"/>
  <c r="BL21" i="156"/>
  <c r="BL55" i="156" s="1"/>
  <c r="BN55" i="156" s="1"/>
  <c r="AX19" i="117"/>
  <c r="AW55" i="117"/>
  <c r="V48" i="130"/>
  <c r="V50" i="130" s="1"/>
  <c r="V59" i="130" s="1"/>
  <c r="V61" i="130" s="1"/>
  <c r="W48" i="125"/>
  <c r="W50" i="125" s="1"/>
  <c r="W59" i="125" s="1"/>
  <c r="W61" i="125" s="1"/>
  <c r="V48" i="150"/>
  <c r="V50" i="150" s="1"/>
  <c r="V59" i="150" s="1"/>
  <c r="V61" i="150" s="1"/>
  <c r="W48" i="119"/>
  <c r="W50" i="119" s="1"/>
  <c r="W59" i="119" s="1"/>
  <c r="W61" i="119" s="1"/>
  <c r="V48" i="117"/>
  <c r="V50" i="117" s="1"/>
  <c r="V59" i="117" s="1"/>
  <c r="V61" i="117" s="1"/>
  <c r="W48" i="146"/>
  <c r="W50" i="146" s="1"/>
  <c r="W59" i="146" s="1"/>
  <c r="W61" i="146" s="1"/>
  <c r="V48" i="128"/>
  <c r="V50" i="128" s="1"/>
  <c r="V59" i="128" s="1"/>
  <c r="V61" i="128" s="1"/>
  <c r="W48" i="143"/>
  <c r="W50" i="143" s="1"/>
  <c r="W59" i="143" s="1"/>
  <c r="W61" i="143" s="1"/>
  <c r="V48" i="145"/>
  <c r="V50" i="145" s="1"/>
  <c r="V59" i="145" s="1"/>
  <c r="V61" i="145" s="1"/>
  <c r="W48" i="136"/>
  <c r="W50" i="136" s="1"/>
  <c r="W59" i="136" s="1"/>
  <c r="W61" i="136" s="1"/>
  <c r="W47" i="137"/>
  <c r="X45" i="137" s="1"/>
  <c r="W48" i="142"/>
  <c r="W50" i="142" s="1"/>
  <c r="W59" i="142" s="1"/>
  <c r="W61" i="142" s="1"/>
  <c r="X47" i="140"/>
  <c r="Y45" i="140" s="1"/>
  <c r="X47" i="134"/>
  <c r="Y45" i="134" s="1"/>
  <c r="X47" i="131"/>
  <c r="Y45" i="131" s="1"/>
  <c r="V48" i="133"/>
  <c r="V50" i="133" s="1"/>
  <c r="V59" i="133" s="1"/>
  <c r="V61" i="133" s="1"/>
  <c r="X47" i="139"/>
  <c r="Y45" i="139" s="1"/>
  <c r="W48" i="120"/>
  <c r="W50" i="120" s="1"/>
  <c r="W59" i="120" s="1"/>
  <c r="W61" i="120" s="1"/>
  <c r="W47" i="126"/>
  <c r="X45" i="126" s="1"/>
  <c r="X47" i="129"/>
  <c r="Y45" i="129" s="1"/>
  <c r="X47" i="142"/>
  <c r="Y45" i="142" s="1"/>
  <c r="W47" i="133"/>
  <c r="X45" i="133" s="1"/>
  <c r="X47" i="120"/>
  <c r="Y45" i="120" s="1"/>
  <c r="W47" i="128"/>
  <c r="X45" i="128" s="1"/>
  <c r="W47" i="150"/>
  <c r="X45" i="150" s="1"/>
  <c r="X47" i="119"/>
  <c r="Y45" i="119" s="1"/>
  <c r="X47" i="125"/>
  <c r="Y45" i="125" s="1"/>
  <c r="X47" i="146"/>
  <c r="Y45" i="146" s="1"/>
  <c r="V48" i="137"/>
  <c r="V50" i="137" s="1"/>
  <c r="V59" i="137" s="1"/>
  <c r="V61" i="137" s="1"/>
  <c r="W47" i="130"/>
  <c r="X45" i="130" s="1"/>
  <c r="W48" i="140"/>
  <c r="W50" i="140" s="1"/>
  <c r="W59" i="140" s="1"/>
  <c r="W61" i="140" s="1"/>
  <c r="W48" i="134"/>
  <c r="W50" i="134" s="1"/>
  <c r="W59" i="134" s="1"/>
  <c r="W61" i="134" s="1"/>
  <c r="W48" i="131"/>
  <c r="W50" i="131" s="1"/>
  <c r="W59" i="131" s="1"/>
  <c r="W61" i="131" s="1"/>
  <c r="W48" i="139"/>
  <c r="W50" i="139" s="1"/>
  <c r="W59" i="139" s="1"/>
  <c r="W61" i="139" s="1"/>
  <c r="W47" i="117"/>
  <c r="X45" i="117" s="1"/>
  <c r="V48" i="126"/>
  <c r="V50" i="126" s="1"/>
  <c r="V59" i="126" s="1"/>
  <c r="V61" i="126" s="1"/>
  <c r="W48" i="129"/>
  <c r="W50" i="129" s="1"/>
  <c r="W59" i="129" s="1"/>
  <c r="W61" i="129" s="1"/>
  <c r="X47" i="143"/>
  <c r="Y45" i="143" s="1"/>
  <c r="W47" i="145"/>
  <c r="X45" i="145" s="1"/>
  <c r="X47" i="136"/>
  <c r="Y45" i="136" s="1"/>
  <c r="AW21" i="150"/>
  <c r="AW22" i="150" s="1"/>
  <c r="AV55" i="146"/>
  <c r="AW19" i="146"/>
  <c r="AV55" i="145"/>
  <c r="AW19" i="145"/>
  <c r="AV55" i="143"/>
  <c r="AW19" i="143"/>
  <c r="AV55" i="142"/>
  <c r="AW19" i="142"/>
  <c r="AV22" i="142"/>
  <c r="AV55" i="140"/>
  <c r="AW19" i="140"/>
  <c r="AV22" i="140"/>
  <c r="AV55" i="139"/>
  <c r="AW19" i="139"/>
  <c r="AV55" i="137"/>
  <c r="AW19" i="137"/>
  <c r="AV55" i="136"/>
  <c r="AW19" i="136"/>
  <c r="AV55" i="134"/>
  <c r="AW19" i="134"/>
  <c r="AV22" i="134"/>
  <c r="AV55" i="133"/>
  <c r="AW19" i="133"/>
  <c r="AV22" i="133"/>
  <c r="AV55" i="131"/>
  <c r="AW19" i="131"/>
  <c r="AV55" i="130"/>
  <c r="AW19" i="130"/>
  <c r="AV55" i="129"/>
  <c r="AW19" i="129"/>
  <c r="AV55" i="128"/>
  <c r="AW19" i="128"/>
  <c r="AV55" i="126"/>
  <c r="AW19" i="126"/>
  <c r="AV55" i="125"/>
  <c r="AW19" i="125"/>
  <c r="AW55" i="123"/>
  <c r="AX19" i="123"/>
  <c r="AW55" i="122"/>
  <c r="AX19" i="122"/>
  <c r="AW22" i="122"/>
  <c r="AX21" i="120"/>
  <c r="AX22" i="120" s="1"/>
  <c r="X47" i="116"/>
  <c r="Y45" i="116" s="1"/>
  <c r="W48" i="161" l="1"/>
  <c r="W50" i="161" s="1"/>
  <c r="W59" i="161" s="1"/>
  <c r="W61" i="161" s="1"/>
  <c r="X47" i="161"/>
  <c r="Y45" i="161" s="1"/>
  <c r="X48" i="156"/>
  <c r="X50" i="156" s="1"/>
  <c r="X59" i="156" s="1"/>
  <c r="X61" i="156" s="1"/>
  <c r="X48" i="158"/>
  <c r="X50" i="158" s="1"/>
  <c r="X59" i="158" s="1"/>
  <c r="X61" i="158" s="1"/>
  <c r="X48" i="157"/>
  <c r="X50" i="157" s="1"/>
  <c r="X59" i="157" s="1"/>
  <c r="X61" i="157" s="1"/>
  <c r="X48" i="155"/>
  <c r="X50" i="155" s="1"/>
  <c r="X59" i="155" s="1"/>
  <c r="X61" i="155" s="1"/>
  <c r="BL22" i="156"/>
  <c r="Y47" i="156"/>
  <c r="Z45" i="156" s="1"/>
  <c r="Y47" i="158"/>
  <c r="Z45" i="158" s="1"/>
  <c r="Y47" i="157"/>
  <c r="Z45" i="157" s="1"/>
  <c r="Y47" i="155"/>
  <c r="Z45" i="155" s="1"/>
  <c r="BL22" i="158"/>
  <c r="AX21" i="117"/>
  <c r="AX22" i="117" s="1"/>
  <c r="W48" i="128"/>
  <c r="W50" i="128" s="1"/>
  <c r="W59" i="128" s="1"/>
  <c r="W61" i="128" s="1"/>
  <c r="W48" i="126"/>
  <c r="W50" i="126" s="1"/>
  <c r="W59" i="126" s="1"/>
  <c r="W61" i="126" s="1"/>
  <c r="X48" i="146"/>
  <c r="X50" i="146" s="1"/>
  <c r="X59" i="146" s="1"/>
  <c r="X61" i="146" s="1"/>
  <c r="X48" i="120"/>
  <c r="X50" i="120" s="1"/>
  <c r="X59" i="120" s="1"/>
  <c r="X61" i="120" s="1"/>
  <c r="X48" i="136"/>
  <c r="X50" i="136" s="1"/>
  <c r="X59" i="136" s="1"/>
  <c r="X61" i="136" s="1"/>
  <c r="X48" i="134"/>
  <c r="X50" i="134" s="1"/>
  <c r="X59" i="134" s="1"/>
  <c r="X61" i="134" s="1"/>
  <c r="W48" i="137"/>
  <c r="W50" i="137" s="1"/>
  <c r="W59" i="137" s="1"/>
  <c r="W61" i="137" s="1"/>
  <c r="X48" i="143"/>
  <c r="X50" i="143" s="1"/>
  <c r="X59" i="143" s="1"/>
  <c r="X61" i="143" s="1"/>
  <c r="W48" i="117"/>
  <c r="W50" i="117" s="1"/>
  <c r="W59" i="117" s="1"/>
  <c r="W61" i="117" s="1"/>
  <c r="X48" i="119"/>
  <c r="X50" i="119" s="1"/>
  <c r="X59" i="119" s="1"/>
  <c r="X61" i="119" s="1"/>
  <c r="X48" i="142"/>
  <c r="X50" i="142" s="1"/>
  <c r="X59" i="142" s="1"/>
  <c r="X61" i="142" s="1"/>
  <c r="X47" i="145"/>
  <c r="Y45" i="145" s="1"/>
  <c r="X47" i="130"/>
  <c r="Y45" i="130" s="1"/>
  <c r="Y47" i="125"/>
  <c r="Z45" i="125" s="1"/>
  <c r="X47" i="150"/>
  <c r="Y45" i="150" s="1"/>
  <c r="X47" i="133"/>
  <c r="Y45" i="133" s="1"/>
  <c r="Y47" i="129"/>
  <c r="Z45" i="129" s="1"/>
  <c r="X48" i="139"/>
  <c r="X50" i="139" s="1"/>
  <c r="X59" i="139" s="1"/>
  <c r="X61" i="139" s="1"/>
  <c r="Y47" i="131"/>
  <c r="Z45" i="131" s="1"/>
  <c r="Y47" i="140"/>
  <c r="Z45" i="140" s="1"/>
  <c r="Y47" i="139"/>
  <c r="Z45" i="139" s="1"/>
  <c r="Y47" i="136"/>
  <c r="Z45" i="136" s="1"/>
  <c r="Y47" i="143"/>
  <c r="Z45" i="143" s="1"/>
  <c r="X47" i="117"/>
  <c r="Y45" i="117" s="1"/>
  <c r="Y47" i="146"/>
  <c r="Z45" i="146" s="1"/>
  <c r="Y47" i="119"/>
  <c r="Z45" i="119" s="1"/>
  <c r="Y47" i="120"/>
  <c r="Z45" i="120" s="1"/>
  <c r="Y47" i="142"/>
  <c r="Z45" i="142" s="1"/>
  <c r="X47" i="126"/>
  <c r="Y45" i="126" s="1"/>
  <c r="Y47" i="134"/>
  <c r="Z45" i="134" s="1"/>
  <c r="W48" i="145"/>
  <c r="W50" i="145" s="1"/>
  <c r="W59" i="145" s="1"/>
  <c r="W61" i="145" s="1"/>
  <c r="W48" i="130"/>
  <c r="W50" i="130" s="1"/>
  <c r="W59" i="130" s="1"/>
  <c r="W61" i="130" s="1"/>
  <c r="X48" i="125"/>
  <c r="X50" i="125" s="1"/>
  <c r="X59" i="125" s="1"/>
  <c r="X61" i="125" s="1"/>
  <c r="W48" i="150"/>
  <c r="W50" i="150" s="1"/>
  <c r="W59" i="150" s="1"/>
  <c r="W61" i="150" s="1"/>
  <c r="X47" i="128"/>
  <c r="Y45" i="128" s="1"/>
  <c r="W48" i="133"/>
  <c r="W50" i="133" s="1"/>
  <c r="W59" i="133" s="1"/>
  <c r="W61" i="133" s="1"/>
  <c r="X48" i="129"/>
  <c r="X50" i="129" s="1"/>
  <c r="X59" i="129" s="1"/>
  <c r="X61" i="129" s="1"/>
  <c r="X48" i="131"/>
  <c r="X50" i="131" s="1"/>
  <c r="X59" i="131" s="1"/>
  <c r="X61" i="131" s="1"/>
  <c r="X48" i="140"/>
  <c r="X50" i="140" s="1"/>
  <c r="X59" i="140" s="1"/>
  <c r="X61" i="140" s="1"/>
  <c r="X47" i="137"/>
  <c r="Y45" i="137" s="1"/>
  <c r="AW55" i="150"/>
  <c r="AX19" i="150"/>
  <c r="AW21" i="146"/>
  <c r="AW22" i="146" s="1"/>
  <c r="AW21" i="145"/>
  <c r="AW22" i="145" s="1"/>
  <c r="AW21" i="143"/>
  <c r="AW21" i="142"/>
  <c r="AW22" i="142" s="1"/>
  <c r="AW21" i="140"/>
  <c r="AW21" i="139"/>
  <c r="AW22" i="139" s="1"/>
  <c r="AW21" i="137"/>
  <c r="AW22" i="137" s="1"/>
  <c r="AW21" i="136"/>
  <c r="AW22" i="136" s="1"/>
  <c r="AW21" i="134"/>
  <c r="AW22" i="134" s="1"/>
  <c r="AW21" i="133"/>
  <c r="AW21" i="131"/>
  <c r="AW22" i="131" s="1"/>
  <c r="AW21" i="130"/>
  <c r="AW21" i="129"/>
  <c r="AW22" i="129" s="1"/>
  <c r="AW21" i="128"/>
  <c r="AW22" i="128" s="1"/>
  <c r="AW21" i="126"/>
  <c r="AW22" i="126" s="1"/>
  <c r="AW21" i="125"/>
  <c r="AW22" i="125" s="1"/>
  <c r="AX21" i="123"/>
  <c r="AX22" i="123" s="1"/>
  <c r="AX21" i="122"/>
  <c r="AX55" i="120"/>
  <c r="AY19" i="120"/>
  <c r="X48" i="116"/>
  <c r="X50" i="116" s="1"/>
  <c r="X59" i="116" s="1"/>
  <c r="X61" i="116" s="1"/>
  <c r="Y47" i="116"/>
  <c r="Z45" i="116" s="1"/>
  <c r="B14" i="8"/>
  <c r="B12" i="8"/>
  <c r="E27" i="3"/>
  <c r="E26" i="3"/>
  <c r="I11" i="3"/>
  <c r="H11" i="3"/>
  <c r="E11" i="3"/>
  <c r="F168" i="96"/>
  <c r="F167" i="96"/>
  <c r="F166" i="96"/>
  <c r="F165" i="96"/>
  <c r="F164" i="96"/>
  <c r="F163" i="96"/>
  <c r="F162" i="96"/>
  <c r="F161" i="96"/>
  <c r="F160" i="96"/>
  <c r="F156" i="96"/>
  <c r="F152" i="96"/>
  <c r="F151" i="96"/>
  <c r="F150" i="96"/>
  <c r="F144" i="96"/>
  <c r="F143" i="96"/>
  <c r="F142" i="96"/>
  <c r="F141" i="96"/>
  <c r="F140" i="96"/>
  <c r="F139" i="96"/>
  <c r="F138" i="96"/>
  <c r="F137" i="96"/>
  <c r="F136" i="96"/>
  <c r="F135" i="96"/>
  <c r="F131" i="96"/>
  <c r="F130" i="96"/>
  <c r="F126" i="96"/>
  <c r="F125" i="96"/>
  <c r="F121" i="96"/>
  <c r="F120" i="96"/>
  <c r="F116" i="96"/>
  <c r="F115" i="96"/>
  <c r="F98" i="96"/>
  <c r="F97" i="96"/>
  <c r="F96" i="96"/>
  <c r="F95" i="96"/>
  <c r="F94" i="96"/>
  <c r="F92" i="96"/>
  <c r="F90" i="96"/>
  <c r="F88" i="96"/>
  <c r="F85" i="96"/>
  <c r="F84" i="96"/>
  <c r="F82" i="96"/>
  <c r="F81" i="96"/>
  <c r="F80" i="96"/>
  <c r="F79" i="96"/>
  <c r="F75" i="96"/>
  <c r="F74" i="96"/>
  <c r="F73" i="96"/>
  <c r="F72" i="96"/>
  <c r="F71" i="96"/>
  <c r="F70" i="96"/>
  <c r="F69" i="96"/>
  <c r="F68" i="96"/>
  <c r="F62" i="96"/>
  <c r="F61" i="96"/>
  <c r="F60" i="96"/>
  <c r="F59" i="96"/>
  <c r="F58" i="96"/>
  <c r="F57" i="96"/>
  <c r="F56" i="96"/>
  <c r="F55" i="96"/>
  <c r="F54" i="96"/>
  <c r="F53" i="96"/>
  <c r="F52" i="96"/>
  <c r="F51" i="96"/>
  <c r="F50" i="96"/>
  <c r="F49" i="96"/>
  <c r="F48" i="96"/>
  <c r="F47" i="96"/>
  <c r="F46" i="96"/>
  <c r="F45" i="96"/>
  <c r="F43" i="96"/>
  <c r="F42" i="96"/>
  <c r="F38" i="96"/>
  <c r="F37" i="96"/>
  <c r="F36" i="96"/>
  <c r="F34" i="96"/>
  <c r="F33" i="96"/>
  <c r="F32" i="96"/>
  <c r="F31" i="96"/>
  <c r="F30" i="96"/>
  <c r="F26" i="96"/>
  <c r="F25" i="96"/>
  <c r="F24" i="96"/>
  <c r="F23" i="96"/>
  <c r="F19" i="96"/>
  <c r="F18" i="96"/>
  <c r="F17" i="96"/>
  <c r="F16" i="96"/>
  <c r="F15" i="96"/>
  <c r="X48" i="161" l="1"/>
  <c r="X50" i="161" s="1"/>
  <c r="X59" i="161" s="1"/>
  <c r="X61" i="161" s="1"/>
  <c r="B5" i="123"/>
  <c r="B5" i="122"/>
  <c r="Y47" i="161"/>
  <c r="Z45" i="161" s="1"/>
  <c r="Y48" i="155"/>
  <c r="Y50" i="155" s="1"/>
  <c r="Y59" i="155" s="1"/>
  <c r="Y61" i="155" s="1"/>
  <c r="Y48" i="157"/>
  <c r="Y50" i="157" s="1"/>
  <c r="Y59" i="157" s="1"/>
  <c r="Y61" i="157" s="1"/>
  <c r="Y48" i="158"/>
  <c r="Y50" i="158" s="1"/>
  <c r="Y59" i="158" s="1"/>
  <c r="Y61" i="158" s="1"/>
  <c r="Y48" i="156"/>
  <c r="Y50" i="156" s="1"/>
  <c r="Y59" i="156" s="1"/>
  <c r="Y61" i="156" s="1"/>
  <c r="E28" i="3"/>
  <c r="E29" i="3" s="1"/>
  <c r="Z47" i="155"/>
  <c r="AA45" i="155" s="1"/>
  <c r="Z47" i="157"/>
  <c r="AA45" i="157" s="1"/>
  <c r="Z47" i="158"/>
  <c r="AA45" i="158" s="1"/>
  <c r="Z47" i="156"/>
  <c r="AA45" i="156" s="1"/>
  <c r="AX55" i="117"/>
  <c r="AY19" i="117"/>
  <c r="Y48" i="143"/>
  <c r="Y50" i="143" s="1"/>
  <c r="Y59" i="143" s="1"/>
  <c r="Y61" i="143" s="1"/>
  <c r="Y48" i="140"/>
  <c r="Y50" i="140" s="1"/>
  <c r="Y59" i="140" s="1"/>
  <c r="Y61" i="140" s="1"/>
  <c r="Y48" i="120"/>
  <c r="Y50" i="120" s="1"/>
  <c r="Y59" i="120" s="1"/>
  <c r="Y61" i="120" s="1"/>
  <c r="Y48" i="125"/>
  <c r="Y50" i="125" s="1"/>
  <c r="Y59" i="125" s="1"/>
  <c r="Y61" i="125" s="1"/>
  <c r="X48" i="126"/>
  <c r="X50" i="126" s="1"/>
  <c r="X59" i="126" s="1"/>
  <c r="X61" i="126" s="1"/>
  <c r="X48" i="130"/>
  <c r="X50" i="130" s="1"/>
  <c r="X59" i="130" s="1"/>
  <c r="X61" i="130" s="1"/>
  <c r="Y48" i="146"/>
  <c r="Y50" i="146" s="1"/>
  <c r="Y59" i="146" s="1"/>
  <c r="Y61" i="146" s="1"/>
  <c r="X48" i="133"/>
  <c r="X50" i="133" s="1"/>
  <c r="X59" i="133" s="1"/>
  <c r="X61" i="133" s="1"/>
  <c r="B3" i="122"/>
  <c r="B3" i="123"/>
  <c r="Y47" i="137"/>
  <c r="Z45" i="137" s="1"/>
  <c r="Z47" i="134"/>
  <c r="AA45" i="134" s="1"/>
  <c r="Y48" i="142"/>
  <c r="Y50" i="142" s="1"/>
  <c r="Y59" i="142" s="1"/>
  <c r="Y61" i="142" s="1"/>
  <c r="Y48" i="119"/>
  <c r="Y50" i="119" s="1"/>
  <c r="Y59" i="119" s="1"/>
  <c r="Y61" i="119" s="1"/>
  <c r="X48" i="117"/>
  <c r="X50" i="117" s="1"/>
  <c r="X59" i="117" s="1"/>
  <c r="X61" i="117" s="1"/>
  <c r="Y48" i="136"/>
  <c r="Y50" i="136" s="1"/>
  <c r="Y59" i="136" s="1"/>
  <c r="Y61" i="136" s="1"/>
  <c r="Y48" i="139"/>
  <c r="Y50" i="139" s="1"/>
  <c r="Y59" i="139" s="1"/>
  <c r="Y61" i="139" s="1"/>
  <c r="Y48" i="131"/>
  <c r="Y50" i="131" s="1"/>
  <c r="Y59" i="131" s="1"/>
  <c r="Y61" i="131" s="1"/>
  <c r="Z47" i="129"/>
  <c r="AA45" i="129" s="1"/>
  <c r="Y47" i="150"/>
  <c r="Z45" i="150" s="1"/>
  <c r="Y47" i="145"/>
  <c r="Z45" i="145" s="1"/>
  <c r="X48" i="128"/>
  <c r="X50" i="128" s="1"/>
  <c r="X59" i="128" s="1"/>
  <c r="X61" i="128" s="1"/>
  <c r="Z47" i="142"/>
  <c r="AA45" i="142" s="1"/>
  <c r="Z47" i="119"/>
  <c r="AA45" i="119" s="1"/>
  <c r="Y47" i="117"/>
  <c r="Z45" i="117" s="1"/>
  <c r="Z47" i="136"/>
  <c r="AA45" i="136" s="1"/>
  <c r="Z47" i="139"/>
  <c r="AA45" i="139" s="1"/>
  <c r="Z47" i="131"/>
  <c r="AA45" i="131" s="1"/>
  <c r="Y47" i="128"/>
  <c r="Z45" i="128" s="1"/>
  <c r="Y47" i="133"/>
  <c r="Z45" i="133" s="1"/>
  <c r="Z47" i="125"/>
  <c r="AA45" i="125" s="1"/>
  <c r="Y47" i="130"/>
  <c r="Z45" i="130" s="1"/>
  <c r="X48" i="137"/>
  <c r="X50" i="137" s="1"/>
  <c r="X59" i="137" s="1"/>
  <c r="X61" i="137" s="1"/>
  <c r="Y48" i="134"/>
  <c r="Y50" i="134" s="1"/>
  <c r="Y59" i="134" s="1"/>
  <c r="Y61" i="134" s="1"/>
  <c r="Y47" i="126"/>
  <c r="Z45" i="126" s="1"/>
  <c r="Z47" i="120"/>
  <c r="AA45" i="120" s="1"/>
  <c r="Z47" i="146"/>
  <c r="AA45" i="146" s="1"/>
  <c r="Z47" i="143"/>
  <c r="AA45" i="143" s="1"/>
  <c r="Z47" i="140"/>
  <c r="AA45" i="140" s="1"/>
  <c r="Y48" i="129"/>
  <c r="Y50" i="129" s="1"/>
  <c r="Y59" i="129" s="1"/>
  <c r="Y61" i="129" s="1"/>
  <c r="X48" i="150"/>
  <c r="X50" i="150" s="1"/>
  <c r="X59" i="150" s="1"/>
  <c r="X61" i="150" s="1"/>
  <c r="X48" i="145"/>
  <c r="X50" i="145" s="1"/>
  <c r="X59" i="145" s="1"/>
  <c r="X61" i="145" s="1"/>
  <c r="AX21" i="150"/>
  <c r="AX22" i="150" s="1"/>
  <c r="AW55" i="146"/>
  <c r="AX19" i="146"/>
  <c r="AW55" i="145"/>
  <c r="AX19" i="145"/>
  <c r="AW55" i="143"/>
  <c r="AX19" i="143"/>
  <c r="AW22" i="143"/>
  <c r="AW55" i="142"/>
  <c r="AX19" i="142"/>
  <c r="AW55" i="140"/>
  <c r="AX19" i="140"/>
  <c r="AW22" i="140"/>
  <c r="AW55" i="139"/>
  <c r="AX19" i="139"/>
  <c r="AW55" i="137"/>
  <c r="AX19" i="137"/>
  <c r="AW55" i="136"/>
  <c r="AX19" i="136"/>
  <c r="AW55" i="134"/>
  <c r="AX19" i="134"/>
  <c r="AW55" i="133"/>
  <c r="AX19" i="133"/>
  <c r="AW22" i="133"/>
  <c r="AW55" i="131"/>
  <c r="AX19" i="131"/>
  <c r="AW55" i="130"/>
  <c r="AX19" i="130"/>
  <c r="AW22" i="130"/>
  <c r="AW55" i="129"/>
  <c r="AX19" i="129"/>
  <c r="AW55" i="128"/>
  <c r="AX19" i="128"/>
  <c r="AW55" i="126"/>
  <c r="AX19" i="126"/>
  <c r="AW55" i="125"/>
  <c r="AX19" i="125"/>
  <c r="AX55" i="123"/>
  <c r="AY19" i="123"/>
  <c r="AX55" i="122"/>
  <c r="AY19" i="122"/>
  <c r="AX22" i="122"/>
  <c r="AY21" i="120"/>
  <c r="AY22" i="120" s="1"/>
  <c r="Y48" i="116"/>
  <c r="Y50" i="116" s="1"/>
  <c r="Y59" i="116" s="1"/>
  <c r="Y61" i="116" s="1"/>
  <c r="Z47" i="116"/>
  <c r="AA45" i="116" s="1"/>
  <c r="Y48" i="161" l="1"/>
  <c r="Y50" i="161" s="1"/>
  <c r="Y59" i="161" s="1"/>
  <c r="Y61" i="161" s="1"/>
  <c r="Z47" i="161"/>
  <c r="AA45" i="161" s="1"/>
  <c r="Z48" i="156"/>
  <c r="Z50" i="156" s="1"/>
  <c r="Z59" i="156" s="1"/>
  <c r="Z61" i="156" s="1"/>
  <c r="Z48" i="158"/>
  <c r="Z50" i="158" s="1"/>
  <c r="Z59" i="158" s="1"/>
  <c r="Z61" i="158" s="1"/>
  <c r="Z48" i="157"/>
  <c r="Z50" i="157" s="1"/>
  <c r="Z59" i="157" s="1"/>
  <c r="Z61" i="157" s="1"/>
  <c r="Z48" i="155"/>
  <c r="Z50" i="155" s="1"/>
  <c r="Z59" i="155" s="1"/>
  <c r="Z61" i="155" s="1"/>
  <c r="AA47" i="156"/>
  <c r="AB45" i="156" s="1"/>
  <c r="AA47" i="158"/>
  <c r="AB45" i="158" s="1"/>
  <c r="AA47" i="157"/>
  <c r="AB45" i="157" s="1"/>
  <c r="AA47" i="155"/>
  <c r="AB45" i="155" s="1"/>
  <c r="AY21" i="117"/>
  <c r="AY22" i="117" s="1"/>
  <c r="Z48" i="120"/>
  <c r="Z50" i="120" s="1"/>
  <c r="Z59" i="120" s="1"/>
  <c r="Z61" i="120" s="1"/>
  <c r="Y48" i="133"/>
  <c r="Y50" i="133" s="1"/>
  <c r="Y59" i="133" s="1"/>
  <c r="Y61" i="133" s="1"/>
  <c r="Y48" i="150"/>
  <c r="Y50" i="150" s="1"/>
  <c r="Y59" i="150" s="1"/>
  <c r="Y61" i="150" s="1"/>
  <c r="Y48" i="128"/>
  <c r="Y50" i="128" s="1"/>
  <c r="Y59" i="128" s="1"/>
  <c r="Y61" i="128" s="1"/>
  <c r="Z48" i="131"/>
  <c r="Z50" i="131" s="1"/>
  <c r="Z59" i="131" s="1"/>
  <c r="Z61" i="131" s="1"/>
  <c r="Z48" i="143"/>
  <c r="Z50" i="143" s="1"/>
  <c r="Z59" i="143" s="1"/>
  <c r="Z61" i="143" s="1"/>
  <c r="Y48" i="130"/>
  <c r="Y50" i="130" s="1"/>
  <c r="Y59" i="130" s="1"/>
  <c r="Y61" i="130" s="1"/>
  <c r="Z48" i="119"/>
  <c r="Z50" i="119" s="1"/>
  <c r="Z59" i="119" s="1"/>
  <c r="Z61" i="119" s="1"/>
  <c r="Y48" i="145"/>
  <c r="Y50" i="145" s="1"/>
  <c r="Y59" i="145" s="1"/>
  <c r="Y61" i="145" s="1"/>
  <c r="Z48" i="136"/>
  <c r="Z50" i="136" s="1"/>
  <c r="Z59" i="136" s="1"/>
  <c r="Z61" i="136" s="1"/>
  <c r="AA47" i="131"/>
  <c r="AB45" i="131" s="1"/>
  <c r="AA47" i="136"/>
  <c r="AB45" i="136" s="1"/>
  <c r="AA47" i="119"/>
  <c r="AB45" i="119" s="1"/>
  <c r="AA47" i="143"/>
  <c r="AB45" i="143" s="1"/>
  <c r="AA47" i="120"/>
  <c r="AB45" i="120" s="1"/>
  <c r="Z47" i="130"/>
  <c r="AA45" i="130" s="1"/>
  <c r="Z47" i="133"/>
  <c r="AA45" i="133" s="1"/>
  <c r="Z47" i="128"/>
  <c r="AA45" i="128" s="1"/>
  <c r="Z48" i="139"/>
  <c r="Z50" i="139" s="1"/>
  <c r="Z59" i="139" s="1"/>
  <c r="Z61" i="139" s="1"/>
  <c r="Y48" i="117"/>
  <c r="Y50" i="117" s="1"/>
  <c r="Y59" i="117" s="1"/>
  <c r="Y61" i="117" s="1"/>
  <c r="Z48" i="142"/>
  <c r="Z50" i="142" s="1"/>
  <c r="Z59" i="142" s="1"/>
  <c r="Z61" i="142" s="1"/>
  <c r="Z47" i="145"/>
  <c r="AA45" i="145" s="1"/>
  <c r="Z47" i="150"/>
  <c r="AA45" i="150" s="1"/>
  <c r="Y48" i="137"/>
  <c r="Y50" i="137" s="1"/>
  <c r="Y59" i="137" s="1"/>
  <c r="Y61" i="137" s="1"/>
  <c r="Z48" i="140"/>
  <c r="Z50" i="140" s="1"/>
  <c r="Z59" i="140" s="1"/>
  <c r="Z61" i="140" s="1"/>
  <c r="Z48" i="146"/>
  <c r="Z50" i="146" s="1"/>
  <c r="Z59" i="146" s="1"/>
  <c r="Z61" i="146" s="1"/>
  <c r="Y48" i="126"/>
  <c r="Y50" i="126" s="1"/>
  <c r="Y59" i="126" s="1"/>
  <c r="Y61" i="126" s="1"/>
  <c r="Z48" i="125"/>
  <c r="Z50" i="125" s="1"/>
  <c r="Z59" i="125" s="1"/>
  <c r="Z61" i="125" s="1"/>
  <c r="AA47" i="139"/>
  <c r="AB45" i="139" s="1"/>
  <c r="Z47" i="117"/>
  <c r="AA45" i="117" s="1"/>
  <c r="AA47" i="142"/>
  <c r="AB45" i="142" s="1"/>
  <c r="Z48" i="129"/>
  <c r="Z50" i="129" s="1"/>
  <c r="Z59" i="129" s="1"/>
  <c r="Z61" i="129" s="1"/>
  <c r="Z48" i="134"/>
  <c r="Z50" i="134" s="1"/>
  <c r="Z59" i="134" s="1"/>
  <c r="Z61" i="134" s="1"/>
  <c r="Z47" i="137"/>
  <c r="AA45" i="137" s="1"/>
  <c r="AM101" i="123"/>
  <c r="U101" i="123"/>
  <c r="E101" i="123"/>
  <c r="AH101" i="123"/>
  <c r="K101" i="123"/>
  <c r="AP101" i="123"/>
  <c r="S101" i="123"/>
  <c r="AW101" i="123"/>
  <c r="D101" i="123"/>
  <c r="L101" i="123"/>
  <c r="T101" i="123"/>
  <c r="AD101" i="123"/>
  <c r="AY105" i="123"/>
  <c r="AI105" i="123"/>
  <c r="S105" i="123"/>
  <c r="AX105" i="123"/>
  <c r="AC105" i="123"/>
  <c r="H105" i="123"/>
  <c r="AL105" i="123"/>
  <c r="Q105" i="123"/>
  <c r="AV105" i="123"/>
  <c r="AT105" i="123"/>
  <c r="Y105" i="123"/>
  <c r="J105" i="123"/>
  <c r="AU109" i="123"/>
  <c r="AE109" i="123"/>
  <c r="O109" i="123"/>
  <c r="AT109" i="123"/>
  <c r="Y109" i="123"/>
  <c r="AW109" i="123"/>
  <c r="AB109" i="123"/>
  <c r="BF109" i="123"/>
  <c r="P109" i="123"/>
  <c r="X109" i="123"/>
  <c r="AF109" i="123"/>
  <c r="AN109" i="123"/>
  <c r="AN102" i="123"/>
  <c r="W102" i="123"/>
  <c r="G102" i="123"/>
  <c r="AP102" i="123"/>
  <c r="T102" i="123"/>
  <c r="AX102" i="123"/>
  <c r="AC102" i="123"/>
  <c r="F102" i="123"/>
  <c r="R102" i="123"/>
  <c r="Z102" i="123"/>
  <c r="AI102" i="123"/>
  <c r="AG102" i="123"/>
  <c r="AY106" i="123"/>
  <c r="AO106" i="123"/>
  <c r="Y106" i="123"/>
  <c r="I106" i="123"/>
  <c r="AL106" i="123"/>
  <c r="P106" i="123"/>
  <c r="AP106" i="123"/>
  <c r="T106" i="123"/>
  <c r="AT106" i="123"/>
  <c r="X106" i="123"/>
  <c r="AH106" i="123"/>
  <c r="L106" i="123"/>
  <c r="AW110" i="123"/>
  <c r="AG110" i="123"/>
  <c r="Q110" i="123"/>
  <c r="AT110" i="123"/>
  <c r="BH110" i="123"/>
  <c r="AM110" i="123"/>
  <c r="R110" i="123"/>
  <c r="AU110" i="123"/>
  <c r="Z110" i="123"/>
  <c r="AF110" i="123"/>
  <c r="P110" i="123"/>
  <c r="BG110" i="123"/>
  <c r="AO103" i="123"/>
  <c r="Y103" i="123"/>
  <c r="I103" i="123"/>
  <c r="AX103" i="123"/>
  <c r="AB103" i="123"/>
  <c r="G103" i="123"/>
  <c r="AJ103" i="123"/>
  <c r="O103" i="123"/>
  <c r="AQ103" i="123"/>
  <c r="AN103" i="123"/>
  <c r="AV103" i="123"/>
  <c r="F103" i="123"/>
  <c r="N103" i="123"/>
  <c r="BD107" i="123"/>
  <c r="AN107" i="123"/>
  <c r="X107" i="123"/>
  <c r="H107" i="123"/>
  <c r="AP107" i="123"/>
  <c r="Z107" i="123"/>
  <c r="J107" i="123"/>
  <c r="AC107" i="123"/>
  <c r="AQ107" i="123"/>
  <c r="K107" i="123"/>
  <c r="AG107" i="123"/>
  <c r="BC107" i="123"/>
  <c r="W107" i="123"/>
  <c r="BE108" i="123"/>
  <c r="AO108" i="123"/>
  <c r="AL108" i="123"/>
  <c r="V108" i="123"/>
  <c r="BD108" i="123"/>
  <c r="AJ108" i="123"/>
  <c r="T108" i="123"/>
  <c r="AR108" i="123"/>
  <c r="K108" i="123"/>
  <c r="Y108" i="123"/>
  <c r="AM108" i="123"/>
  <c r="BF108" i="123"/>
  <c r="U108" i="123"/>
  <c r="AY101" i="123"/>
  <c r="AI101" i="123"/>
  <c r="Q101" i="123"/>
  <c r="AX101" i="123"/>
  <c r="AC101" i="123"/>
  <c r="F101" i="123"/>
  <c r="AK101" i="123"/>
  <c r="N101" i="123"/>
  <c r="AL101" i="123"/>
  <c r="AT101" i="123"/>
  <c r="B101" i="123"/>
  <c r="J101" i="123"/>
  <c r="R101" i="123"/>
  <c r="AU105" i="123"/>
  <c r="AE105" i="123"/>
  <c r="O105" i="123"/>
  <c r="AS105" i="123"/>
  <c r="X105" i="123"/>
  <c r="BB105" i="123"/>
  <c r="AG105" i="123"/>
  <c r="L105" i="123"/>
  <c r="AP105" i="123"/>
  <c r="AO105" i="123"/>
  <c r="T105" i="123"/>
  <c r="U105" i="123"/>
  <c r="Z105" i="123"/>
  <c r="BG109" i="123"/>
  <c r="AQ109" i="123"/>
  <c r="AA109" i="123"/>
  <c r="K109" i="123"/>
  <c r="AO109" i="123"/>
  <c r="T109" i="123"/>
  <c r="AR109" i="123"/>
  <c r="V109" i="123"/>
  <c r="AV109" i="123"/>
  <c r="BD109" i="123"/>
  <c r="M109" i="123"/>
  <c r="U109" i="123"/>
  <c r="AC109" i="123"/>
  <c r="AZ102" i="123"/>
  <c r="AJ102" i="123"/>
  <c r="S102" i="123"/>
  <c r="C102" i="123"/>
  <c r="AK102" i="123"/>
  <c r="N102" i="123"/>
  <c r="AS102" i="123"/>
  <c r="V102" i="123"/>
  <c r="AY102" i="123"/>
  <c r="H102" i="123"/>
  <c r="P102" i="123"/>
  <c r="X102" i="123"/>
  <c r="U102" i="123"/>
  <c r="BA106" i="123"/>
  <c r="AK106" i="123"/>
  <c r="U106" i="123"/>
  <c r="BD106" i="123"/>
  <c r="AF106" i="123"/>
  <c r="K106" i="123"/>
  <c r="AJ106" i="123"/>
  <c r="O106" i="123"/>
  <c r="AN106" i="123"/>
  <c r="S106" i="123"/>
  <c r="AX106" i="123"/>
  <c r="AB106" i="123"/>
  <c r="G106" i="123"/>
  <c r="AS110" i="123"/>
  <c r="AC110" i="123"/>
  <c r="M110" i="123"/>
  <c r="AN110" i="123"/>
  <c r="BC110" i="123"/>
  <c r="AH110" i="123"/>
  <c r="L110" i="123"/>
  <c r="AP110" i="123"/>
  <c r="T110" i="123"/>
  <c r="S110" i="123"/>
  <c r="AQ110" i="123"/>
  <c r="AL110" i="123"/>
  <c r="BA103" i="123"/>
  <c r="AK103" i="123"/>
  <c r="U103" i="123"/>
  <c r="E103" i="123"/>
  <c r="AR103" i="123"/>
  <c r="W103" i="123"/>
  <c r="AZ103" i="123"/>
  <c r="AE103" i="123"/>
  <c r="J103" i="123"/>
  <c r="AF103" i="123"/>
  <c r="AD103" i="123"/>
  <c r="AL103" i="123"/>
  <c r="AT103" i="123"/>
  <c r="AZ107" i="123"/>
  <c r="AJ107" i="123"/>
  <c r="T107" i="123"/>
  <c r="BB107" i="123"/>
  <c r="AL107" i="123"/>
  <c r="V107" i="123"/>
  <c r="BA107" i="123"/>
  <c r="U107" i="123"/>
  <c r="AI107" i="123"/>
  <c r="BE107" i="123"/>
  <c r="Y107" i="123"/>
  <c r="AU107" i="123"/>
  <c r="O107" i="123"/>
  <c r="BA108" i="123"/>
  <c r="BB108" i="123"/>
  <c r="AH108" i="123"/>
  <c r="R108" i="123"/>
  <c r="AY108" i="123"/>
  <c r="AF108" i="123"/>
  <c r="P108" i="123"/>
  <c r="AI108" i="123"/>
  <c r="AU101" i="123"/>
  <c r="AE101" i="123"/>
  <c r="M101" i="123"/>
  <c r="AS101" i="123"/>
  <c r="V101" i="123"/>
  <c r="BA101" i="123"/>
  <c r="AF101" i="123"/>
  <c r="H101" i="123"/>
  <c r="Z101" i="123"/>
  <c r="AJ101" i="123"/>
  <c r="AR101" i="123"/>
  <c r="AZ101" i="123"/>
  <c r="G101" i="123"/>
  <c r="AQ105" i="123"/>
  <c r="AA105" i="123"/>
  <c r="K105" i="123"/>
  <c r="AN105" i="123"/>
  <c r="R105" i="123"/>
  <c r="AW105" i="123"/>
  <c r="AB105" i="123"/>
  <c r="F105" i="123"/>
  <c r="AK105" i="123"/>
  <c r="AJ105" i="123"/>
  <c r="N105" i="123"/>
  <c r="P105" i="123"/>
  <c r="BC109" i="123"/>
  <c r="AM109" i="123"/>
  <c r="W109" i="123"/>
  <c r="BE109" i="123"/>
  <c r="AJ109" i="123"/>
  <c r="N109" i="123"/>
  <c r="AL109" i="123"/>
  <c r="Q109" i="123"/>
  <c r="AK109" i="123"/>
  <c r="AS109" i="123"/>
  <c r="BA109" i="123"/>
  <c r="J109" i="123"/>
  <c r="R109" i="123"/>
  <c r="AV102" i="123"/>
  <c r="AF102" i="123"/>
  <c r="O102" i="123"/>
  <c r="BA102" i="123"/>
  <c r="AE102" i="123"/>
  <c r="I102" i="123"/>
  <c r="AM102" i="123"/>
  <c r="Q102" i="123"/>
  <c r="AO102" i="123"/>
  <c r="AW102" i="123"/>
  <c r="E102" i="123"/>
  <c r="M102" i="123"/>
  <c r="J102" i="123"/>
  <c r="AW106" i="123"/>
  <c r="AG106" i="123"/>
  <c r="Q106" i="123"/>
  <c r="AV106" i="123"/>
  <c r="AA106" i="123"/>
  <c r="BB106" i="123"/>
  <c r="AE106" i="123"/>
  <c r="J106" i="123"/>
  <c r="AI106" i="123"/>
  <c r="N106" i="123"/>
  <c r="AR106" i="123"/>
  <c r="W106" i="123"/>
  <c r="BE110" i="123"/>
  <c r="AO110" i="123"/>
  <c r="Y110" i="123"/>
  <c r="BD110" i="123"/>
  <c r="AI110" i="123"/>
  <c r="AX110" i="123"/>
  <c r="AB110" i="123"/>
  <c r="BF110" i="123"/>
  <c r="AJ110" i="123"/>
  <c r="O110" i="123"/>
  <c r="AV110" i="123"/>
  <c r="X110" i="123"/>
  <c r="V110" i="123"/>
  <c r="AW103" i="123"/>
  <c r="AG103" i="123"/>
  <c r="Q103" i="123"/>
  <c r="AY103" i="123"/>
  <c r="AM103" i="123"/>
  <c r="R103" i="123"/>
  <c r="AU103" i="123"/>
  <c r="Z103" i="123"/>
  <c r="D103" i="123"/>
  <c r="V103" i="123"/>
  <c r="S103" i="123"/>
  <c r="AA103" i="123"/>
  <c r="AQ101" i="123"/>
  <c r="Y101" i="123"/>
  <c r="I101" i="123"/>
  <c r="AN101" i="123"/>
  <c r="P101" i="123"/>
  <c r="AV101" i="123"/>
  <c r="X101" i="123"/>
  <c r="C101" i="123"/>
  <c r="C114" i="123" s="1"/>
  <c r="O101" i="123"/>
  <c r="W101" i="123"/>
  <c r="AG101" i="123"/>
  <c r="AO101" i="123"/>
  <c r="BC105" i="123"/>
  <c r="AM105" i="123"/>
  <c r="W105" i="123"/>
  <c r="G105" i="123"/>
  <c r="AH105" i="123"/>
  <c r="M105" i="123"/>
  <c r="AR105" i="123"/>
  <c r="V105" i="123"/>
  <c r="BA105" i="123"/>
  <c r="AZ105" i="123"/>
  <c r="AD105" i="123"/>
  <c r="I105" i="123"/>
  <c r="AF105" i="123"/>
  <c r="AY109" i="123"/>
  <c r="AI109" i="123"/>
  <c r="S109" i="123"/>
  <c r="AZ109" i="123"/>
  <c r="AD109" i="123"/>
  <c r="BB109" i="123"/>
  <c r="AG109" i="123"/>
  <c r="L109" i="123"/>
  <c r="Z109" i="123"/>
  <c r="AH109" i="123"/>
  <c r="AP109" i="123"/>
  <c r="AX109" i="123"/>
  <c r="AR102" i="123"/>
  <c r="AA102" i="123"/>
  <c r="K102" i="123"/>
  <c r="AU102" i="123"/>
  <c r="Y102" i="123"/>
  <c r="D102" i="123"/>
  <c r="AH102" i="123"/>
  <c r="L102" i="123"/>
  <c r="AD102" i="123"/>
  <c r="AL102" i="123"/>
  <c r="AT102" i="123"/>
  <c r="AQ102" i="123"/>
  <c r="BC106" i="123"/>
  <c r="AS106" i="123"/>
  <c r="AC106" i="123"/>
  <c r="M106" i="123"/>
  <c r="AQ106" i="123"/>
  <c r="V106" i="123"/>
  <c r="AU106" i="123"/>
  <c r="Z106" i="123"/>
  <c r="AZ106" i="123"/>
  <c r="AD106" i="123"/>
  <c r="H106" i="123"/>
  <c r="AM106" i="123"/>
  <c r="R106" i="123"/>
  <c r="BA110" i="123"/>
  <c r="AK110" i="123"/>
  <c r="U110" i="123"/>
  <c r="AY110" i="123"/>
  <c r="AD110" i="123"/>
  <c r="AR110" i="123"/>
  <c r="W110" i="123"/>
  <c r="AZ110" i="123"/>
  <c r="AE110" i="123"/>
  <c r="BB110" i="123"/>
  <c r="AA110" i="123"/>
  <c r="N110" i="123"/>
  <c r="K110" i="123"/>
  <c r="AS103" i="123"/>
  <c r="AC103" i="123"/>
  <c r="M103" i="123"/>
  <c r="AH103" i="123"/>
  <c r="L103" i="123"/>
  <c r="AP103" i="123"/>
  <c r="T103" i="123"/>
  <c r="K103" i="123"/>
  <c r="H103" i="123"/>
  <c r="P103" i="123"/>
  <c r="X103" i="123"/>
  <c r="AR107" i="123"/>
  <c r="AB107" i="123"/>
  <c r="L107" i="123"/>
  <c r="AT107" i="123"/>
  <c r="AD107" i="123"/>
  <c r="N107" i="123"/>
  <c r="AK107" i="123"/>
  <c r="AY107" i="123"/>
  <c r="S107" i="123"/>
  <c r="AO107" i="123"/>
  <c r="I107" i="123"/>
  <c r="AE107" i="123"/>
  <c r="AS108" i="123"/>
  <c r="AQ108" i="123"/>
  <c r="Z108" i="123"/>
  <c r="J108" i="123"/>
  <c r="AN108" i="123"/>
  <c r="X108" i="123"/>
  <c r="BC108" i="123"/>
  <c r="S108" i="123"/>
  <c r="AG108" i="123"/>
  <c r="AX108" i="123"/>
  <c r="O108" i="123"/>
  <c r="AC108" i="123"/>
  <c r="AI103" i="123"/>
  <c r="AV107" i="123"/>
  <c r="AH107" i="123"/>
  <c r="AA107" i="123"/>
  <c r="AW108" i="123"/>
  <c r="AT108" i="123"/>
  <c r="AZ108" i="123"/>
  <c r="AE108" i="123"/>
  <c r="M108" i="123"/>
  <c r="AF107" i="123"/>
  <c r="R107" i="123"/>
  <c r="AW107" i="123"/>
  <c r="AV108" i="123"/>
  <c r="AB108" i="123"/>
  <c r="AP108" i="123"/>
  <c r="W108" i="123"/>
  <c r="P107" i="123"/>
  <c r="AS107" i="123"/>
  <c r="Q107" i="123"/>
  <c r="AD108" i="123"/>
  <c r="L108" i="123"/>
  <c r="Q108" i="123"/>
  <c r="AU108" i="123"/>
  <c r="AX107" i="123"/>
  <c r="M107" i="123"/>
  <c r="AM107" i="123"/>
  <c r="N108" i="123"/>
  <c r="AA108" i="123"/>
  <c r="I108" i="123"/>
  <c r="AK108" i="123"/>
  <c r="AZ112" i="123"/>
  <c r="AJ112" i="123"/>
  <c r="T112" i="123"/>
  <c r="AY112" i="123"/>
  <c r="AD112" i="123"/>
  <c r="BI112" i="123"/>
  <c r="AM112" i="123"/>
  <c r="R112" i="123"/>
  <c r="AW112" i="123"/>
  <c r="AA112" i="123"/>
  <c r="BA112" i="123"/>
  <c r="AE112" i="123"/>
  <c r="AV112" i="123"/>
  <c r="AF112" i="123"/>
  <c r="P112" i="123"/>
  <c r="AT112" i="123"/>
  <c r="Y112" i="123"/>
  <c r="BC112" i="123"/>
  <c r="AH112" i="123"/>
  <c r="M112" i="123"/>
  <c r="AQ112" i="123"/>
  <c r="V112" i="123"/>
  <c r="AU112" i="123"/>
  <c r="Z112" i="123"/>
  <c r="BH112" i="123"/>
  <c r="AR112" i="123"/>
  <c r="AB112" i="123"/>
  <c r="BJ112" i="123"/>
  <c r="AO112" i="123"/>
  <c r="S112" i="123"/>
  <c r="AX112" i="123"/>
  <c r="AC112" i="123"/>
  <c r="BG112" i="123"/>
  <c r="AL112" i="123"/>
  <c r="Q112" i="123"/>
  <c r="AP112" i="123"/>
  <c r="U112" i="123"/>
  <c r="BD112" i="123"/>
  <c r="AN112" i="123"/>
  <c r="X112" i="123"/>
  <c r="BE112" i="123"/>
  <c r="AI112" i="123"/>
  <c r="N112" i="123"/>
  <c r="AS112" i="123"/>
  <c r="W112" i="123"/>
  <c r="BB112" i="123"/>
  <c r="AG112" i="123"/>
  <c r="BF112" i="123"/>
  <c r="AK112" i="123"/>
  <c r="O112" i="123"/>
  <c r="BJ113" i="123"/>
  <c r="AM113" i="123"/>
  <c r="AJ113" i="123"/>
  <c r="AV113" i="123"/>
  <c r="BK113" i="123"/>
  <c r="BK114" i="123" s="1"/>
  <c r="BG113" i="123"/>
  <c r="BD113" i="123"/>
  <c r="R113" i="123"/>
  <c r="U113" i="123"/>
  <c r="S113" i="123"/>
  <c r="AR113" i="123"/>
  <c r="Y113" i="123"/>
  <c r="AL113" i="123"/>
  <c r="AA113" i="123"/>
  <c r="AT113" i="123"/>
  <c r="Q113" i="123"/>
  <c r="O113" i="123"/>
  <c r="BF113" i="123"/>
  <c r="AG113" i="123"/>
  <c r="AE113" i="123"/>
  <c r="AN113" i="123"/>
  <c r="AU113" i="123"/>
  <c r="AQ113" i="123"/>
  <c r="BC113" i="123"/>
  <c r="BA113" i="123"/>
  <c r="X113" i="123"/>
  <c r="BB111" i="123"/>
  <c r="U111" i="123"/>
  <c r="BE111" i="123"/>
  <c r="O111" i="123"/>
  <c r="N111" i="123"/>
  <c r="BH111" i="123"/>
  <c r="T111" i="123"/>
  <c r="AY111" i="123"/>
  <c r="AB111" i="123"/>
  <c r="AS111" i="123"/>
  <c r="AR111" i="123"/>
  <c r="AO111" i="123"/>
  <c r="AQ111" i="123"/>
  <c r="BD111" i="123"/>
  <c r="BB104" i="123"/>
  <c r="AL104" i="123"/>
  <c r="V104" i="123"/>
  <c r="F104" i="123"/>
  <c r="AK104" i="123"/>
  <c r="P104" i="123"/>
  <c r="AU104" i="123"/>
  <c r="Y104" i="123"/>
  <c r="AW104" i="123"/>
  <c r="AB104" i="123"/>
  <c r="G104" i="123"/>
  <c r="G114" i="123" s="1"/>
  <c r="H104" i="123"/>
  <c r="S104" i="123"/>
  <c r="AD113" i="123"/>
  <c r="AK113" i="123"/>
  <c r="AI113" i="123"/>
  <c r="AP113" i="123"/>
  <c r="BI113" i="123"/>
  <c r="BE113" i="123"/>
  <c r="AX113" i="123"/>
  <c r="W113" i="123"/>
  <c r="T113" i="123"/>
  <c r="AY113" i="123"/>
  <c r="BB113" i="123"/>
  <c r="AW113" i="123"/>
  <c r="BH113" i="123"/>
  <c r="BC111" i="123"/>
  <c r="AG111" i="123"/>
  <c r="AX111" i="123"/>
  <c r="AD111" i="123"/>
  <c r="BA111" i="123"/>
  <c r="Q111" i="123"/>
  <c r="AZ111" i="123"/>
  <c r="AI111" i="123"/>
  <c r="BF111" i="123"/>
  <c r="X111" i="123"/>
  <c r="V111" i="123"/>
  <c r="AA111" i="123"/>
  <c r="M111" i="123"/>
  <c r="AX104" i="123"/>
  <c r="AH104" i="123"/>
  <c r="R104" i="123"/>
  <c r="BA104" i="123"/>
  <c r="AF104" i="123"/>
  <c r="K104" i="123"/>
  <c r="K114" i="123" s="1"/>
  <c r="AO104" i="123"/>
  <c r="T104" i="123"/>
  <c r="AR104" i="123"/>
  <c r="W104" i="123"/>
  <c r="AS104" i="123"/>
  <c r="AI104" i="123"/>
  <c r="AZ113" i="123"/>
  <c r="N113" i="123"/>
  <c r="P113" i="123"/>
  <c r="Z113" i="123"/>
  <c r="AF113" i="123"/>
  <c r="AC113" i="123"/>
  <c r="AH113" i="123"/>
  <c r="AS113" i="123"/>
  <c r="AO113" i="123"/>
  <c r="AB113" i="123"/>
  <c r="V113" i="123"/>
  <c r="AM111" i="123"/>
  <c r="L111" i="123"/>
  <c r="AC111" i="123"/>
  <c r="BI111" i="123"/>
  <c r="BI114" i="123" s="1"/>
  <c r="Z111" i="123"/>
  <c r="S111" i="123"/>
  <c r="AK111" i="123"/>
  <c r="Y111" i="123"/>
  <c r="AF111" i="123"/>
  <c r="AL111" i="123"/>
  <c r="AT104" i="123"/>
  <c r="AD104" i="123"/>
  <c r="N104" i="123"/>
  <c r="AV104" i="123"/>
  <c r="AA104" i="123"/>
  <c r="E104" i="123"/>
  <c r="AJ104" i="123"/>
  <c r="O104" i="123"/>
  <c r="AM104" i="123"/>
  <c r="Q104" i="123"/>
  <c r="AY104" i="123"/>
  <c r="X104" i="123"/>
  <c r="M104" i="123"/>
  <c r="W111" i="123"/>
  <c r="R111" i="123"/>
  <c r="AJ111" i="123"/>
  <c r="Z104" i="123"/>
  <c r="AZ104" i="123"/>
  <c r="L104" i="123"/>
  <c r="AC104" i="123"/>
  <c r="AP111" i="123"/>
  <c r="J104" i="123"/>
  <c r="AE104" i="123"/>
  <c r="AN104" i="123"/>
  <c r="AT111" i="123"/>
  <c r="BG111" i="123"/>
  <c r="AW111" i="123"/>
  <c r="AE111" i="123"/>
  <c r="AV111" i="123"/>
  <c r="AQ104" i="123"/>
  <c r="I104" i="123"/>
  <c r="I114" i="123" s="1"/>
  <c r="AU111" i="123"/>
  <c r="AH111" i="123"/>
  <c r="P111" i="123"/>
  <c r="AN111" i="123"/>
  <c r="AP104" i="123"/>
  <c r="U104" i="123"/>
  <c r="AG104" i="123"/>
  <c r="AA47" i="140"/>
  <c r="AB45" i="140" s="1"/>
  <c r="AA47" i="146"/>
  <c r="AB45" i="146" s="1"/>
  <c r="Z47" i="126"/>
  <c r="AA45" i="126" s="1"/>
  <c r="AA47" i="125"/>
  <c r="AB45" i="125" s="1"/>
  <c r="AA47" i="129"/>
  <c r="AB45" i="129" s="1"/>
  <c r="AA47" i="134"/>
  <c r="AB45" i="134" s="1"/>
  <c r="AY103" i="122"/>
  <c r="Z112" i="122"/>
  <c r="AP112" i="122"/>
  <c r="BF112" i="122"/>
  <c r="Z113" i="122"/>
  <c r="AP113" i="122"/>
  <c r="BF113" i="122"/>
  <c r="X103" i="122"/>
  <c r="AN103" i="122"/>
  <c r="AA112" i="122"/>
  <c r="AQ112" i="122"/>
  <c r="BG112" i="122"/>
  <c r="AA113" i="122"/>
  <c r="AQ113" i="122"/>
  <c r="BG113" i="122"/>
  <c r="Y103" i="122"/>
  <c r="AO103" i="122"/>
  <c r="X112" i="122"/>
  <c r="AN112" i="122"/>
  <c r="BD112" i="122"/>
  <c r="X113" i="122"/>
  <c r="AN113" i="122"/>
  <c r="BD113" i="122"/>
  <c r="V103" i="122"/>
  <c r="AL103" i="122"/>
  <c r="N112" i="122"/>
  <c r="AC112" i="122"/>
  <c r="AS112" i="122"/>
  <c r="BI112" i="122"/>
  <c r="AC113" i="122"/>
  <c r="AS113" i="122"/>
  <c r="BI113" i="122"/>
  <c r="AA103" i="122"/>
  <c r="AQ103" i="122"/>
  <c r="N113" i="122"/>
  <c r="AD112" i="122"/>
  <c r="AT112" i="122"/>
  <c r="BJ112" i="122"/>
  <c r="AD113" i="122"/>
  <c r="AT113" i="122"/>
  <c r="BJ113" i="122"/>
  <c r="AB103" i="122"/>
  <c r="AR103" i="122"/>
  <c r="O112" i="122"/>
  <c r="AE112" i="122"/>
  <c r="AU112" i="122"/>
  <c r="O113" i="122"/>
  <c r="AE113" i="122"/>
  <c r="AU113" i="122"/>
  <c r="BK113" i="122"/>
  <c r="BK114" i="122" s="1"/>
  <c r="AC103" i="122"/>
  <c r="AS103" i="122"/>
  <c r="M112" i="122"/>
  <c r="AB112" i="122"/>
  <c r="AR112" i="122"/>
  <c r="BH112" i="122"/>
  <c r="AB113" i="122"/>
  <c r="AR113" i="122"/>
  <c r="BH113" i="122"/>
  <c r="Z103" i="122"/>
  <c r="AP103" i="122"/>
  <c r="Q112" i="122"/>
  <c r="AG112" i="122"/>
  <c r="AW112" i="122"/>
  <c r="Q113" i="122"/>
  <c r="AG113" i="122"/>
  <c r="AW113" i="122"/>
  <c r="O103" i="122"/>
  <c r="AE103" i="122"/>
  <c r="AU103" i="122"/>
  <c r="R112" i="122"/>
  <c r="AH112" i="122"/>
  <c r="AX112" i="122"/>
  <c r="R113" i="122"/>
  <c r="AH113" i="122"/>
  <c r="AX113" i="122"/>
  <c r="P103" i="122"/>
  <c r="AF103" i="122"/>
  <c r="AV103" i="122"/>
  <c r="S112" i="122"/>
  <c r="AI112" i="122"/>
  <c r="AY112" i="122"/>
  <c r="S113" i="122"/>
  <c r="AI113" i="122"/>
  <c r="AY113" i="122"/>
  <c r="Q103" i="122"/>
  <c r="AG103" i="122"/>
  <c r="AW103" i="122"/>
  <c r="P112" i="122"/>
  <c r="AF112" i="122"/>
  <c r="AV112" i="122"/>
  <c r="P113" i="122"/>
  <c r="AF113" i="122"/>
  <c r="AV113" i="122"/>
  <c r="N103" i="122"/>
  <c r="AD103" i="122"/>
  <c r="AT103" i="122"/>
  <c r="U112" i="122"/>
  <c r="AK112" i="122"/>
  <c r="BA112" i="122"/>
  <c r="U113" i="122"/>
  <c r="AK113" i="122"/>
  <c r="BA113" i="122"/>
  <c r="S103" i="122"/>
  <c r="AI103" i="122"/>
  <c r="V112" i="122"/>
  <c r="AL112" i="122"/>
  <c r="BB112" i="122"/>
  <c r="V113" i="122"/>
  <c r="AL113" i="122"/>
  <c r="BB113" i="122"/>
  <c r="T103" i="122"/>
  <c r="AJ103" i="122"/>
  <c r="AZ103" i="122"/>
  <c r="W112" i="122"/>
  <c r="AM112" i="122"/>
  <c r="BC112" i="122"/>
  <c r="W113" i="122"/>
  <c r="AM113" i="122"/>
  <c r="BC113" i="122"/>
  <c r="U103" i="122"/>
  <c r="AK103" i="122"/>
  <c r="BA103" i="122"/>
  <c r="T112" i="122"/>
  <c r="AJ112" i="122"/>
  <c r="AZ112" i="122"/>
  <c r="T113" i="122"/>
  <c r="AJ113" i="122"/>
  <c r="AZ113" i="122"/>
  <c r="R103" i="122"/>
  <c r="AH103" i="122"/>
  <c r="AX103" i="122"/>
  <c r="Y112" i="122"/>
  <c r="AO112" i="122"/>
  <c r="BE112" i="122"/>
  <c r="Y113" i="122"/>
  <c r="AO113" i="122"/>
  <c r="BE113" i="122"/>
  <c r="W103" i="122"/>
  <c r="AM103" i="122"/>
  <c r="AY102" i="122"/>
  <c r="AI102" i="122"/>
  <c r="AV102" i="122"/>
  <c r="AF102" i="122"/>
  <c r="L102" i="122"/>
  <c r="AO102" i="122"/>
  <c r="N102" i="122"/>
  <c r="AL102" i="122"/>
  <c r="M102" i="122"/>
  <c r="AK102" i="122"/>
  <c r="K102" i="122"/>
  <c r="AH102" i="122"/>
  <c r="J102" i="122"/>
  <c r="AV106" i="122"/>
  <c r="AF106" i="122"/>
  <c r="P106" i="122"/>
  <c r="AY106" i="122"/>
  <c r="AI106" i="122"/>
  <c r="S106" i="122"/>
  <c r="AO106" i="122"/>
  <c r="Y106" i="122"/>
  <c r="I106" i="122"/>
  <c r="AT106" i="122"/>
  <c r="Z106" i="122"/>
  <c r="V106" i="122"/>
  <c r="AT110" i="122"/>
  <c r="BA110" i="122"/>
  <c r="AY110" i="122"/>
  <c r="AI110" i="122"/>
  <c r="S110" i="122"/>
  <c r="AR110" i="122"/>
  <c r="T110" i="122"/>
  <c r="AH110" i="122"/>
  <c r="M110" i="122"/>
  <c r="AB110" i="122"/>
  <c r="BH110" i="122"/>
  <c r="Z110" i="122"/>
  <c r="AS107" i="122"/>
  <c r="AC107" i="122"/>
  <c r="M107" i="122"/>
  <c r="AQ107" i="122"/>
  <c r="V107" i="122"/>
  <c r="AU107" i="122"/>
  <c r="Z107" i="122"/>
  <c r="BC107" i="122"/>
  <c r="AH107" i="122"/>
  <c r="L107" i="122"/>
  <c r="AI107" i="122"/>
  <c r="H107" i="122"/>
  <c r="BB111" i="122"/>
  <c r="AL111" i="122"/>
  <c r="V111" i="122"/>
  <c r="BE111" i="122"/>
  <c r="AO111" i="122"/>
  <c r="Y111" i="122"/>
  <c r="AU111" i="122"/>
  <c r="AE111" i="122"/>
  <c r="O111" i="122"/>
  <c r="AV111" i="122"/>
  <c r="AR111" i="122"/>
  <c r="AN111" i="122"/>
  <c r="AX108" i="122"/>
  <c r="AH108" i="122"/>
  <c r="R108" i="122"/>
  <c r="AZ108" i="122"/>
  <c r="AE108" i="122"/>
  <c r="I108" i="122"/>
  <c r="AN108" i="122"/>
  <c r="S108" i="122"/>
  <c r="AR108" i="122"/>
  <c r="AV108" i="122"/>
  <c r="AA108" i="122"/>
  <c r="AB108" i="122"/>
  <c r="L108" i="122"/>
  <c r="AS101" i="122"/>
  <c r="AC101" i="122"/>
  <c r="M101" i="122"/>
  <c r="AQ101" i="122"/>
  <c r="P101" i="122"/>
  <c r="AU101" i="122"/>
  <c r="Z101" i="122"/>
  <c r="D101" i="122"/>
  <c r="AI101" i="122"/>
  <c r="N101" i="122"/>
  <c r="AR101" i="122"/>
  <c r="R101" i="122"/>
  <c r="AM102" i="122"/>
  <c r="AZ102" i="122"/>
  <c r="AJ102" i="122"/>
  <c r="P102" i="122"/>
  <c r="AW102" i="122"/>
  <c r="S102" i="122"/>
  <c r="AT102" i="122"/>
  <c r="R102" i="122"/>
  <c r="AS102" i="122"/>
  <c r="Q102" i="122"/>
  <c r="AP102" i="122"/>
  <c r="O102" i="122"/>
  <c r="AU102" i="122"/>
  <c r="AR102" i="122"/>
  <c r="H102" i="122"/>
  <c r="I102" i="122"/>
  <c r="G102" i="122"/>
  <c r="F102" i="122"/>
  <c r="E102" i="122"/>
  <c r="AZ106" i="122"/>
  <c r="AB106" i="122"/>
  <c r="H106" i="122"/>
  <c r="AM106" i="122"/>
  <c r="O106" i="122"/>
  <c r="BA106" i="122"/>
  <c r="AG106" i="122"/>
  <c r="M106" i="122"/>
  <c r="AD106" i="122"/>
  <c r="BB106" i="122"/>
  <c r="AX110" i="122"/>
  <c r="AW110" i="122"/>
  <c r="AQ110" i="122"/>
  <c r="W110" i="122"/>
  <c r="AJ110" i="122"/>
  <c r="AZ110" i="122"/>
  <c r="R110" i="122"/>
  <c r="V110" i="122"/>
  <c r="AK110" i="122"/>
  <c r="AO107" i="122"/>
  <c r="U107" i="122"/>
  <c r="AV107" i="122"/>
  <c r="P107" i="122"/>
  <c r="AJ107" i="122"/>
  <c r="J107" i="122"/>
  <c r="AB107" i="122"/>
  <c r="S107" i="122"/>
  <c r="AD107" i="122"/>
  <c r="AT111" i="122"/>
  <c r="Z111" i="122"/>
  <c r="BA111" i="122"/>
  <c r="AG111" i="122"/>
  <c r="M111" i="122"/>
  <c r="AY111" i="122"/>
  <c r="AA111" i="122"/>
  <c r="AJ111" i="122"/>
  <c r="BH111" i="122"/>
  <c r="X111" i="122"/>
  <c r="AP108" i="122"/>
  <c r="V108" i="122"/>
  <c r="AU108" i="122"/>
  <c r="T108" i="122"/>
  <c r="AS108" i="122"/>
  <c r="M108" i="122"/>
  <c r="AG108" i="122"/>
  <c r="AF108" i="122"/>
  <c r="BA101" i="122"/>
  <c r="AG101" i="122"/>
  <c r="I101" i="122"/>
  <c r="AF101" i="122"/>
  <c r="AZ101" i="122"/>
  <c r="T101" i="122"/>
  <c r="AT101" i="122"/>
  <c r="S101" i="122"/>
  <c r="AM101" i="122"/>
  <c r="G101" i="122"/>
  <c r="AO105" i="122"/>
  <c r="Y105" i="122"/>
  <c r="I105" i="122"/>
  <c r="AN105" i="122"/>
  <c r="X105" i="122"/>
  <c r="H105" i="122"/>
  <c r="AP105" i="122"/>
  <c r="Z105" i="122"/>
  <c r="J105" i="122"/>
  <c r="K105" i="122"/>
  <c r="G105" i="122"/>
  <c r="AU105" i="122"/>
  <c r="AZ109" i="122"/>
  <c r="AJ109" i="122"/>
  <c r="T109" i="122"/>
  <c r="AY109" i="122"/>
  <c r="AD109" i="122"/>
  <c r="BC109" i="122"/>
  <c r="AH109" i="122"/>
  <c r="M109" i="122"/>
  <c r="AQ109" i="122"/>
  <c r="V109" i="122"/>
  <c r="BA109" i="122"/>
  <c r="AE109" i="122"/>
  <c r="J109" i="122"/>
  <c r="AQ102" i="122"/>
  <c r="AN102" i="122"/>
  <c r="D102" i="122"/>
  <c r="C102" i="122"/>
  <c r="BA102" i="122"/>
  <c r="AX102" i="122"/>
  <c r="AR106" i="122"/>
  <c r="X106" i="122"/>
  <c r="BC106" i="122"/>
  <c r="AE106" i="122"/>
  <c r="K106" i="122"/>
  <c r="AW106" i="122"/>
  <c r="AC106" i="122"/>
  <c r="AX106" i="122"/>
  <c r="N106" i="122"/>
  <c r="AL106" i="122"/>
  <c r="AP110" i="122"/>
  <c r="BG110" i="122"/>
  <c r="AM110" i="122"/>
  <c r="O110" i="122"/>
  <c r="AD110" i="122"/>
  <c r="AO110" i="122"/>
  <c r="AV110" i="122"/>
  <c r="Q110" i="122"/>
  <c r="AF110" i="122"/>
  <c r="BE107" i="122"/>
  <c r="AK107" i="122"/>
  <c r="Q107" i="122"/>
  <c r="AL107" i="122"/>
  <c r="K107" i="122"/>
  <c r="AE107" i="122"/>
  <c r="AX107" i="122"/>
  <c r="W107" i="122"/>
  <c r="BD107" i="122"/>
  <c r="AT107" i="122"/>
  <c r="AP111" i="122"/>
  <c r="R111" i="122"/>
  <c r="AW111" i="122"/>
  <c r="AC111" i="122"/>
  <c r="AQ111" i="122"/>
  <c r="W111" i="122"/>
  <c r="T111" i="122"/>
  <c r="AB111" i="122"/>
  <c r="BF108" i="122"/>
  <c r="AL108" i="122"/>
  <c r="N108" i="122"/>
  <c r="AO108" i="122"/>
  <c r="O108" i="122"/>
  <c r="AI108" i="122"/>
  <c r="BC108" i="122"/>
  <c r="BA108" i="122"/>
  <c r="U108" i="122"/>
  <c r="W108" i="122"/>
  <c r="AW101" i="122"/>
  <c r="Y101" i="122"/>
  <c r="E101" i="122"/>
  <c r="V101" i="122"/>
  <c r="AP101" i="122"/>
  <c r="O101" i="122"/>
  <c r="AN101" i="122"/>
  <c r="H101" i="122"/>
  <c r="AH101" i="122"/>
  <c r="B101" i="122"/>
  <c r="BA105" i="122"/>
  <c r="AK105" i="122"/>
  <c r="U105" i="122"/>
  <c r="AZ105" i="122"/>
  <c r="AJ105" i="122"/>
  <c r="T105" i="122"/>
  <c r="BB105" i="122"/>
  <c r="AL105" i="122"/>
  <c r="V105" i="122"/>
  <c r="F105" i="122"/>
  <c r="BC105" i="122"/>
  <c r="AY105" i="122"/>
  <c r="AE105" i="122"/>
  <c r="AV109" i="122"/>
  <c r="AF109" i="122"/>
  <c r="P109" i="122"/>
  <c r="AT109" i="122"/>
  <c r="Y109" i="122"/>
  <c r="AX109" i="122"/>
  <c r="AC109" i="122"/>
  <c r="BG109" i="122"/>
  <c r="AL109" i="122"/>
  <c r="Q109" i="122"/>
  <c r="AU109" i="122"/>
  <c r="Z109" i="122"/>
  <c r="AE102" i="122"/>
  <c r="X102" i="122"/>
  <c r="AG102" i="122"/>
  <c r="AD102" i="122"/>
  <c r="AC102" i="122"/>
  <c r="Z102" i="122"/>
  <c r="AN106" i="122"/>
  <c r="T106" i="122"/>
  <c r="AU106" i="122"/>
  <c r="AA106" i="122"/>
  <c r="G106" i="122"/>
  <c r="AS106" i="122"/>
  <c r="U106" i="122"/>
  <c r="AH106" i="122"/>
  <c r="AP106" i="122"/>
  <c r="BF110" i="122"/>
  <c r="AL110" i="122"/>
  <c r="BC110" i="122"/>
  <c r="AE110" i="122"/>
  <c r="K110" i="122"/>
  <c r="Y110" i="122"/>
  <c r="AC110" i="122"/>
  <c r="AN110" i="122"/>
  <c r="L110" i="122"/>
  <c r="U110" i="122"/>
  <c r="BA107" i="122"/>
  <c r="AG107" i="122"/>
  <c r="I107" i="122"/>
  <c r="AF107" i="122"/>
  <c r="AZ107" i="122"/>
  <c r="T107" i="122"/>
  <c r="AR107" i="122"/>
  <c r="R107" i="122"/>
  <c r="N107" i="122"/>
  <c r="X107" i="122"/>
  <c r="BF111" i="122"/>
  <c r="AH111" i="122"/>
  <c r="N111" i="122"/>
  <c r="AS111" i="122"/>
  <c r="U111" i="122"/>
  <c r="BG111" i="122"/>
  <c r="AM111" i="122"/>
  <c r="S111" i="122"/>
  <c r="AF111" i="122"/>
  <c r="L111" i="122"/>
  <c r="BB108" i="122"/>
  <c r="AD108" i="122"/>
  <c r="J108" i="122"/>
  <c r="AJ108" i="122"/>
  <c r="BD108" i="122"/>
  <c r="AC108" i="122"/>
  <c r="AW108" i="122"/>
  <c r="AQ108" i="122"/>
  <c r="P108" i="122"/>
  <c r="AO101" i="122"/>
  <c r="U101" i="122"/>
  <c r="AV101" i="122"/>
  <c r="K101" i="122"/>
  <c r="AJ101" i="122"/>
  <c r="J101" i="122"/>
  <c r="AD101" i="122"/>
  <c r="C101" i="122"/>
  <c r="C114" i="122" s="1"/>
  <c r="W101" i="122"/>
  <c r="AW105" i="122"/>
  <c r="AG105" i="122"/>
  <c r="Q105" i="122"/>
  <c r="AV105" i="122"/>
  <c r="AF105" i="122"/>
  <c r="P105" i="122"/>
  <c r="AX105" i="122"/>
  <c r="AH105" i="122"/>
  <c r="R105" i="122"/>
  <c r="AQ105" i="122"/>
  <c r="AM105" i="122"/>
  <c r="AI105" i="122"/>
  <c r="O105" i="122"/>
  <c r="AR109" i="122"/>
  <c r="AB109" i="122"/>
  <c r="L109" i="122"/>
  <c r="AO109" i="122"/>
  <c r="S109" i="122"/>
  <c r="AS109" i="122"/>
  <c r="W109" i="122"/>
  <c r="BB109" i="122"/>
  <c r="AG109" i="122"/>
  <c r="K109" i="122"/>
  <c r="AP109" i="122"/>
  <c r="U109" i="122"/>
  <c r="AA102" i="122"/>
  <c r="T102" i="122"/>
  <c r="Y102" i="122"/>
  <c r="W102" i="122"/>
  <c r="V102" i="122"/>
  <c r="U102" i="122"/>
  <c r="BD106" i="122"/>
  <c r="AJ106" i="122"/>
  <c r="L106" i="122"/>
  <c r="AQ106" i="122"/>
  <c r="W106" i="122"/>
  <c r="AK106" i="122"/>
  <c r="Q106" i="122"/>
  <c r="R106" i="122"/>
  <c r="J106" i="122"/>
  <c r="BB110" i="122"/>
  <c r="BE110" i="122"/>
  <c r="AU110" i="122"/>
  <c r="AA110" i="122"/>
  <c r="BD110" i="122"/>
  <c r="N110" i="122"/>
  <c r="X110" i="122"/>
  <c r="AG110" i="122"/>
  <c r="AS110" i="122"/>
  <c r="P110" i="122"/>
  <c r="AW107" i="122"/>
  <c r="Y107" i="122"/>
  <c r="BB107" i="122"/>
  <c r="AA107" i="122"/>
  <c r="AP107" i="122"/>
  <c r="O107" i="122"/>
  <c r="AM107" i="122"/>
  <c r="AN107" i="122"/>
  <c r="AY107" i="122"/>
  <c r="AX111" i="122"/>
  <c r="AD111" i="122"/>
  <c r="BI111" i="122"/>
  <c r="BI114" i="122" s="1"/>
  <c r="AK111" i="122"/>
  <c r="Q111" i="122"/>
  <c r="BC111" i="122"/>
  <c r="AI111" i="122"/>
  <c r="AZ111" i="122"/>
  <c r="P111" i="122"/>
  <c r="BD111" i="122"/>
  <c r="AT108" i="122"/>
  <c r="Z108" i="122"/>
  <c r="BE108" i="122"/>
  <c r="Y108" i="122"/>
  <c r="AY108" i="122"/>
  <c r="X108" i="122"/>
  <c r="AM108" i="122"/>
  <c r="AK108" i="122"/>
  <c r="K108" i="122"/>
  <c r="Q108" i="122"/>
  <c r="AK101" i="122"/>
  <c r="Q101" i="122"/>
  <c r="AL101" i="122"/>
  <c r="F101" i="122"/>
  <c r="AE101" i="122"/>
  <c r="AY101" i="122"/>
  <c r="X101" i="122"/>
  <c r="AX101" i="122"/>
  <c r="L101" i="122"/>
  <c r="AS105" i="122"/>
  <c r="AC105" i="122"/>
  <c r="M105" i="122"/>
  <c r="AR105" i="122"/>
  <c r="AB105" i="122"/>
  <c r="L105" i="122"/>
  <c r="AT105" i="122"/>
  <c r="AD105" i="122"/>
  <c r="N105" i="122"/>
  <c r="AA105" i="122"/>
  <c r="W105" i="122"/>
  <c r="S105" i="122"/>
  <c r="BD109" i="122"/>
  <c r="AN109" i="122"/>
  <c r="X109" i="122"/>
  <c r="BE109" i="122"/>
  <c r="AI109" i="122"/>
  <c r="N109" i="122"/>
  <c r="AM109" i="122"/>
  <c r="R109" i="122"/>
  <c r="AW109" i="122"/>
  <c r="AA109" i="122"/>
  <c r="BF109" i="122"/>
  <c r="AK109" i="122"/>
  <c r="O109" i="122"/>
  <c r="F103" i="122"/>
  <c r="M103" i="122"/>
  <c r="K103" i="122"/>
  <c r="L103" i="122"/>
  <c r="I103" i="122"/>
  <c r="G103" i="122"/>
  <c r="H103" i="122"/>
  <c r="E103" i="122"/>
  <c r="J103" i="122"/>
  <c r="D103" i="122"/>
  <c r="V104" i="122"/>
  <c r="AN104" i="122"/>
  <c r="BB104" i="122"/>
  <c r="AL104" i="122"/>
  <c r="AA104" i="122"/>
  <c r="AP104" i="122"/>
  <c r="AU104" i="122"/>
  <c r="L104" i="122"/>
  <c r="J104" i="122"/>
  <c r="E104" i="122"/>
  <c r="AX104" i="122"/>
  <c r="AJ104" i="122"/>
  <c r="AI104" i="122"/>
  <c r="U104" i="122"/>
  <c r="X104" i="122"/>
  <c r="T104" i="122"/>
  <c r="O104" i="122"/>
  <c r="AV104" i="122"/>
  <c r="AK104" i="122"/>
  <c r="Y104" i="122"/>
  <c r="W104" i="122"/>
  <c r="AZ104" i="122"/>
  <c r="P104" i="122"/>
  <c r="S104" i="122"/>
  <c r="G104" i="122"/>
  <c r="M104" i="122"/>
  <c r="Q104" i="122"/>
  <c r="AW104" i="122"/>
  <c r="AY104" i="122"/>
  <c r="BA104" i="122"/>
  <c r="AG104" i="122"/>
  <c r="AE104" i="122"/>
  <c r="AC104" i="122"/>
  <c r="AM104" i="122"/>
  <c r="AT104" i="122"/>
  <c r="AQ104" i="122"/>
  <c r="AH104" i="122"/>
  <c r="AR104" i="122"/>
  <c r="F104" i="122"/>
  <c r="K104" i="122"/>
  <c r="N104" i="122"/>
  <c r="H104" i="122"/>
  <c r="AO104" i="122"/>
  <c r="R104" i="122"/>
  <c r="AS104" i="122"/>
  <c r="AB104" i="122"/>
  <c r="AF104" i="122"/>
  <c r="Z104" i="122"/>
  <c r="AD104" i="122"/>
  <c r="I104" i="122"/>
  <c r="AX55" i="150"/>
  <c r="AY19" i="150"/>
  <c r="AX21" i="146"/>
  <c r="AX22" i="146" s="1"/>
  <c r="AX21" i="145"/>
  <c r="AX22" i="145" s="1"/>
  <c r="AX21" i="143"/>
  <c r="AX22" i="143" s="1"/>
  <c r="AX21" i="142"/>
  <c r="AX22" i="142" s="1"/>
  <c r="AX21" i="140"/>
  <c r="AX22" i="140" s="1"/>
  <c r="AX21" i="139"/>
  <c r="AX21" i="137"/>
  <c r="AX21" i="136"/>
  <c r="AX22" i="136" s="1"/>
  <c r="AX21" i="134"/>
  <c r="AX22" i="134" s="1"/>
  <c r="AX21" i="133"/>
  <c r="AX22" i="133" s="1"/>
  <c r="AX21" i="131"/>
  <c r="AX22" i="131" s="1"/>
  <c r="AX21" i="130"/>
  <c r="AX22" i="130" s="1"/>
  <c r="AX21" i="129"/>
  <c r="AX21" i="128"/>
  <c r="AX22" i="128" s="1"/>
  <c r="AX21" i="126"/>
  <c r="AX21" i="125"/>
  <c r="AX22" i="125" s="1"/>
  <c r="AY21" i="123"/>
  <c r="AY21" i="122"/>
  <c r="AY22" i="122" s="1"/>
  <c r="AY55" i="120"/>
  <c r="AZ19" i="120"/>
  <c r="Z48" i="116"/>
  <c r="Z50" i="116" s="1"/>
  <c r="Z59" i="116" s="1"/>
  <c r="Z61" i="116" s="1"/>
  <c r="AA47" i="116"/>
  <c r="AB45" i="116" s="1"/>
  <c r="Z48" i="161" l="1"/>
  <c r="Z50" i="161" s="1"/>
  <c r="Z59" i="161" s="1"/>
  <c r="Z61" i="161" s="1"/>
  <c r="AF114" i="122"/>
  <c r="AO114" i="122"/>
  <c r="BF114" i="123"/>
  <c r="AA47" i="161"/>
  <c r="AB45" i="161" s="1"/>
  <c r="Z114" i="122"/>
  <c r="Z40" i="122" s="1"/>
  <c r="AQ114" i="122"/>
  <c r="AQ46" i="122" s="1"/>
  <c r="T114" i="122"/>
  <c r="H114" i="123"/>
  <c r="H40" i="123" s="1"/>
  <c r="F114" i="123"/>
  <c r="BG114" i="123"/>
  <c r="BG40" i="123" s="1"/>
  <c r="J114" i="123"/>
  <c r="BC114" i="123"/>
  <c r="BC46" i="123" s="1"/>
  <c r="Z48" i="130"/>
  <c r="Z50" i="130" s="1"/>
  <c r="Z59" i="130" s="1"/>
  <c r="Z61" i="130" s="1"/>
  <c r="AA48" i="155"/>
  <c r="AA50" i="155" s="1"/>
  <c r="AA59" i="155" s="1"/>
  <c r="AA61" i="155" s="1"/>
  <c r="AA48" i="157"/>
  <c r="AA50" i="157" s="1"/>
  <c r="AA59" i="157" s="1"/>
  <c r="AA61" i="157" s="1"/>
  <c r="AA48" i="158"/>
  <c r="AA50" i="158" s="1"/>
  <c r="AA59" i="158" s="1"/>
  <c r="AA61" i="158" s="1"/>
  <c r="AA48" i="156"/>
  <c r="AA50" i="156" s="1"/>
  <c r="AA59" i="156" s="1"/>
  <c r="AA61" i="156" s="1"/>
  <c r="AB47" i="155"/>
  <c r="AC45" i="155" s="1"/>
  <c r="AB47" i="157"/>
  <c r="AC45" i="157" s="1"/>
  <c r="AB47" i="158"/>
  <c r="AC45" i="158" s="1"/>
  <c r="AB47" i="156"/>
  <c r="AC45" i="156" s="1"/>
  <c r="AY55" i="117"/>
  <c r="AZ19" i="117"/>
  <c r="K114" i="122"/>
  <c r="K46" i="122" s="1"/>
  <c r="R114" i="122"/>
  <c r="R40" i="122" s="1"/>
  <c r="AE114" i="122"/>
  <c r="AE46" i="122" s="1"/>
  <c r="AG114" i="122"/>
  <c r="AG46" i="122" s="1"/>
  <c r="AW114" i="122"/>
  <c r="AW46" i="122" s="1"/>
  <c r="S114" i="122"/>
  <c r="S46" i="122" s="1"/>
  <c r="Y114" i="122"/>
  <c r="Y46" i="122" s="1"/>
  <c r="AJ114" i="122"/>
  <c r="AJ46" i="122" s="1"/>
  <c r="Z48" i="126"/>
  <c r="Z50" i="126" s="1"/>
  <c r="Z59" i="126" s="1"/>
  <c r="Z61" i="126" s="1"/>
  <c r="AA48" i="139"/>
  <c r="AA50" i="139" s="1"/>
  <c r="AA59" i="139" s="1"/>
  <c r="AA61" i="139" s="1"/>
  <c r="AA48" i="131"/>
  <c r="AA50" i="131" s="1"/>
  <c r="AA59" i="131" s="1"/>
  <c r="AA61" i="131" s="1"/>
  <c r="L114" i="122"/>
  <c r="L46" i="122" s="1"/>
  <c r="AL114" i="122"/>
  <c r="AL46" i="122" s="1"/>
  <c r="BH114" i="122"/>
  <c r="AA48" i="134"/>
  <c r="AA50" i="134" s="1"/>
  <c r="AA59" i="134" s="1"/>
  <c r="AA61" i="134" s="1"/>
  <c r="AA48" i="140"/>
  <c r="AA50" i="140" s="1"/>
  <c r="AA59" i="140" s="1"/>
  <c r="AA61" i="140" s="1"/>
  <c r="AA48" i="142"/>
  <c r="AA50" i="142" s="1"/>
  <c r="AA59" i="142" s="1"/>
  <c r="AA61" i="142" s="1"/>
  <c r="Z48" i="128"/>
  <c r="Z50" i="128" s="1"/>
  <c r="Z59" i="128" s="1"/>
  <c r="Z61" i="128" s="1"/>
  <c r="AA48" i="119"/>
  <c r="AA50" i="119" s="1"/>
  <c r="AA59" i="119" s="1"/>
  <c r="AA61" i="119" s="1"/>
  <c r="AD114" i="122"/>
  <c r="AD46" i="122" s="1"/>
  <c r="AS114" i="122"/>
  <c r="AS46" i="122" s="1"/>
  <c r="N114" i="122"/>
  <c r="N46" i="122" s="1"/>
  <c r="AH114" i="122"/>
  <c r="AH46" i="122" s="1"/>
  <c r="AC114" i="122"/>
  <c r="AC40" i="122" s="1"/>
  <c r="AY114" i="122"/>
  <c r="AY46" i="122" s="1"/>
  <c r="O114" i="122"/>
  <c r="O40" i="122" s="1"/>
  <c r="AI114" i="122"/>
  <c r="AI46" i="122" s="1"/>
  <c r="J114" i="122"/>
  <c r="J46" i="122" s="1"/>
  <c r="AA114" i="122"/>
  <c r="AA40" i="122" s="1"/>
  <c r="V114" i="122"/>
  <c r="V40" i="122" s="1"/>
  <c r="Z48" i="150"/>
  <c r="Z50" i="150" s="1"/>
  <c r="Z59" i="150" s="1"/>
  <c r="Z61" i="150" s="1"/>
  <c r="AA48" i="143"/>
  <c r="AA50" i="143" s="1"/>
  <c r="AA59" i="143" s="1"/>
  <c r="AA61" i="143" s="1"/>
  <c r="AH40" i="122"/>
  <c r="G114" i="122"/>
  <c r="W114" i="122"/>
  <c r="BD114" i="122"/>
  <c r="BN106" i="122"/>
  <c r="BO90" i="122" s="1"/>
  <c r="B114" i="122"/>
  <c r="BN101" i="122"/>
  <c r="BN107" i="122"/>
  <c r="BN112" i="122"/>
  <c r="AB47" i="129"/>
  <c r="AC45" i="129" s="1"/>
  <c r="AB47" i="125"/>
  <c r="AC45" i="125" s="1"/>
  <c r="AB47" i="146"/>
  <c r="AC45" i="146" s="1"/>
  <c r="BN111" i="123"/>
  <c r="BO95" i="123" s="1"/>
  <c r="H46" i="123"/>
  <c r="F46" i="123"/>
  <c r="F40" i="123"/>
  <c r="BD114" i="123"/>
  <c r="BH114" i="123"/>
  <c r="W114" i="123"/>
  <c r="AV114" i="123"/>
  <c r="Y114" i="123"/>
  <c r="AJ114" i="123"/>
  <c r="BA114" i="123"/>
  <c r="AE114" i="123"/>
  <c r="BN106" i="123"/>
  <c r="BO90" i="123" s="1"/>
  <c r="R114" i="123"/>
  <c r="AL114" i="123"/>
  <c r="AC114" i="123"/>
  <c r="AY114" i="123"/>
  <c r="AD114" i="123"/>
  <c r="AW114" i="123"/>
  <c r="AH114" i="123"/>
  <c r="Z48" i="137"/>
  <c r="Z50" i="137" s="1"/>
  <c r="Z59" i="137" s="1"/>
  <c r="Z61" i="137" s="1"/>
  <c r="AA47" i="117"/>
  <c r="AB45" i="117" s="1"/>
  <c r="Z48" i="145"/>
  <c r="Z50" i="145" s="1"/>
  <c r="Z59" i="145" s="1"/>
  <c r="Z61" i="145" s="1"/>
  <c r="AA47" i="133"/>
  <c r="AB45" i="133" s="1"/>
  <c r="AB47" i="120"/>
  <c r="AC45" i="120" s="1"/>
  <c r="AB47" i="136"/>
  <c r="AC45" i="136" s="1"/>
  <c r="AQ40" i="122"/>
  <c r="S40" i="122"/>
  <c r="C40" i="122"/>
  <c r="C46" i="122"/>
  <c r="BC114" i="122"/>
  <c r="BE114" i="122"/>
  <c r="BH40" i="122"/>
  <c r="BH46" i="122"/>
  <c r="I46" i="123"/>
  <c r="I40" i="123"/>
  <c r="BF46" i="123"/>
  <c r="BF40" i="123"/>
  <c r="BC40" i="123"/>
  <c r="G46" i="123"/>
  <c r="G40" i="123"/>
  <c r="O114" i="123"/>
  <c r="P114" i="123"/>
  <c r="AQ114" i="123"/>
  <c r="BN103" i="123"/>
  <c r="BO87" i="123" s="1"/>
  <c r="BN109" i="123"/>
  <c r="BN105" i="123"/>
  <c r="Z114" i="123"/>
  <c r="V114" i="123"/>
  <c r="AU114" i="123"/>
  <c r="N114" i="123"/>
  <c r="AX114" i="123"/>
  <c r="T114" i="123"/>
  <c r="S114" i="123"/>
  <c r="E114" i="123"/>
  <c r="AA47" i="137"/>
  <c r="AB45" i="137" s="1"/>
  <c r="AA47" i="145"/>
  <c r="AB45" i="145" s="1"/>
  <c r="R46" i="122"/>
  <c r="AE40" i="122"/>
  <c r="Y40" i="122"/>
  <c r="D114" i="122"/>
  <c r="BN103" i="122"/>
  <c r="BO87" i="122" s="1"/>
  <c r="AF40" i="122"/>
  <c r="AF46" i="122"/>
  <c r="F114" i="122"/>
  <c r="AT114" i="122"/>
  <c r="Q114" i="122"/>
  <c r="X114" i="122"/>
  <c r="AU114" i="122"/>
  <c r="BI46" i="122"/>
  <c r="BI40" i="122"/>
  <c r="BN111" i="122"/>
  <c r="BO95" i="122" s="1"/>
  <c r="BN105" i="122"/>
  <c r="BN108" i="122"/>
  <c r="BN113" i="122"/>
  <c r="AB47" i="134"/>
  <c r="AC45" i="134" s="1"/>
  <c r="AA47" i="126"/>
  <c r="AB45" i="126" s="1"/>
  <c r="AB47" i="140"/>
  <c r="AC45" i="140" s="1"/>
  <c r="BG46" i="123"/>
  <c r="J40" i="123"/>
  <c r="J46" i="123"/>
  <c r="BN104" i="123"/>
  <c r="BO88" i="123" s="1"/>
  <c r="BI40" i="123"/>
  <c r="BI46" i="123"/>
  <c r="BN112" i="123"/>
  <c r="AO114" i="123"/>
  <c r="C46" i="123"/>
  <c r="C40" i="123"/>
  <c r="AN114" i="123"/>
  <c r="AZ114" i="123"/>
  <c r="AS114" i="123"/>
  <c r="BN102" i="123"/>
  <c r="B114" i="123"/>
  <c r="BN101" i="123"/>
  <c r="AK114" i="123"/>
  <c r="Q114" i="123"/>
  <c r="L114" i="123"/>
  <c r="AP114" i="123"/>
  <c r="U114" i="123"/>
  <c r="AB47" i="142"/>
  <c r="AC45" i="142" s="1"/>
  <c r="AB47" i="139"/>
  <c r="AC45" i="139" s="1"/>
  <c r="AA47" i="128"/>
  <c r="AB45" i="128" s="1"/>
  <c r="AA47" i="130"/>
  <c r="AB45" i="130" s="1"/>
  <c r="AB47" i="143"/>
  <c r="AC45" i="143" s="1"/>
  <c r="AB47" i="119"/>
  <c r="AC45" i="119" s="1"/>
  <c r="AB47" i="131"/>
  <c r="AC45" i="131" s="1"/>
  <c r="T46" i="122"/>
  <c r="T40" i="122"/>
  <c r="AO40" i="122"/>
  <c r="AO46" i="122"/>
  <c r="AG40" i="122"/>
  <c r="P114" i="122"/>
  <c r="AK114" i="122"/>
  <c r="AX114" i="122"/>
  <c r="BB114" i="122"/>
  <c r="I114" i="122"/>
  <c r="AB114" i="122"/>
  <c r="H114" i="122"/>
  <c r="AR114" i="122"/>
  <c r="AM114" i="122"/>
  <c r="BA114" i="122"/>
  <c r="M114" i="122"/>
  <c r="AZ114" i="122"/>
  <c r="AV114" i="122"/>
  <c r="U114" i="122"/>
  <c r="BN104" i="122"/>
  <c r="BO88" i="122" s="1"/>
  <c r="AP114" i="122"/>
  <c r="AN114" i="122"/>
  <c r="BN110" i="122"/>
  <c r="BG114" i="122"/>
  <c r="E114" i="122"/>
  <c r="BF114" i="122"/>
  <c r="BN102" i="122"/>
  <c r="BN109" i="122"/>
  <c r="BK46" i="122"/>
  <c r="BK40" i="122"/>
  <c r="BJ114" i="122"/>
  <c r="AA48" i="129"/>
  <c r="AA50" i="129" s="1"/>
  <c r="AA59" i="129" s="1"/>
  <c r="AA61" i="129" s="1"/>
  <c r="AA48" i="125"/>
  <c r="AA50" i="125" s="1"/>
  <c r="AA59" i="125" s="1"/>
  <c r="AA61" i="125" s="1"/>
  <c r="AA48" i="146"/>
  <c r="AA50" i="146" s="1"/>
  <c r="AA59" i="146" s="1"/>
  <c r="AA61" i="146" s="1"/>
  <c r="BN113" i="123"/>
  <c r="K40" i="123"/>
  <c r="K46" i="123"/>
  <c r="BB114" i="123"/>
  <c r="BE114" i="123"/>
  <c r="BK40" i="123"/>
  <c r="BK46" i="123"/>
  <c r="BJ114" i="123"/>
  <c r="BN108" i="123"/>
  <c r="BN110" i="123"/>
  <c r="AA114" i="123"/>
  <c r="AG114" i="123"/>
  <c r="X114" i="123"/>
  <c r="AR114" i="123"/>
  <c r="AF114" i="123"/>
  <c r="M114" i="123"/>
  <c r="AT114" i="123"/>
  <c r="AI114" i="123"/>
  <c r="BN107" i="123"/>
  <c r="AB114" i="123"/>
  <c r="D114" i="123"/>
  <c r="AM114" i="123"/>
  <c r="Z48" i="117"/>
  <c r="Z50" i="117" s="1"/>
  <c r="Z59" i="117" s="1"/>
  <c r="Z61" i="117" s="1"/>
  <c r="AA47" i="150"/>
  <c r="AB45" i="150" s="1"/>
  <c r="Z48" i="133"/>
  <c r="Z50" i="133" s="1"/>
  <c r="Z59" i="133" s="1"/>
  <c r="Z61" i="133" s="1"/>
  <c r="AA48" i="120"/>
  <c r="AA50" i="120" s="1"/>
  <c r="AA59" i="120" s="1"/>
  <c r="AA61" i="120" s="1"/>
  <c r="AA48" i="136"/>
  <c r="AA50" i="136" s="1"/>
  <c r="AA59" i="136" s="1"/>
  <c r="AA61" i="136" s="1"/>
  <c r="AA48" i="116"/>
  <c r="AA50" i="116" s="1"/>
  <c r="AA59" i="116" s="1"/>
  <c r="AA61" i="116" s="1"/>
  <c r="AY21" i="150"/>
  <c r="AX55" i="146"/>
  <c r="AY19" i="146"/>
  <c r="AX55" i="145"/>
  <c r="AY19" i="145"/>
  <c r="AX55" i="143"/>
  <c r="AY19" i="143"/>
  <c r="AX55" i="142"/>
  <c r="AY19" i="142"/>
  <c r="AX55" i="140"/>
  <c r="AY19" i="140"/>
  <c r="AX55" i="139"/>
  <c r="AY19" i="139"/>
  <c r="AX22" i="139"/>
  <c r="AX55" i="137"/>
  <c r="AY19" i="137"/>
  <c r="AX22" i="137"/>
  <c r="AX55" i="136"/>
  <c r="AY19" i="136"/>
  <c r="AX55" i="134"/>
  <c r="AY19" i="134"/>
  <c r="AX55" i="133"/>
  <c r="AY19" i="133"/>
  <c r="AX55" i="131"/>
  <c r="AY19" i="131"/>
  <c r="AX55" i="130"/>
  <c r="AY19" i="130"/>
  <c r="AX55" i="129"/>
  <c r="AY19" i="129"/>
  <c r="AX22" i="129"/>
  <c r="AX55" i="128"/>
  <c r="AY19" i="128"/>
  <c r="AX55" i="126"/>
  <c r="AY19" i="126"/>
  <c r="AX22" i="126"/>
  <c r="AX55" i="125"/>
  <c r="AY19" i="125"/>
  <c r="AY55" i="123"/>
  <c r="AZ19" i="123"/>
  <c r="AY22" i="123"/>
  <c r="AY55" i="122"/>
  <c r="AZ19" i="122"/>
  <c r="AZ21" i="120"/>
  <c r="AB47" i="116"/>
  <c r="AC45" i="116" s="1"/>
  <c r="E85" i="2"/>
  <c r="E28" i="2" s="1"/>
  <c r="D85" i="2"/>
  <c r="D28" i="2" s="1"/>
  <c r="C85" i="2"/>
  <c r="C28" i="2" s="1"/>
  <c r="B85" i="2"/>
  <c r="B28" i="2" s="1"/>
  <c r="AA48" i="161" l="1"/>
  <c r="AA50" i="161" s="1"/>
  <c r="AA59" i="161" s="1"/>
  <c r="AA61" i="161" s="1"/>
  <c r="AB47" i="161"/>
  <c r="AC45" i="161" s="1"/>
  <c r="Z46" i="122"/>
  <c r="AW40" i="122"/>
  <c r="AL40" i="122"/>
  <c r="K40" i="122"/>
  <c r="O46" i="122"/>
  <c r="N40" i="122"/>
  <c r="L40" i="122"/>
  <c r="V46" i="122"/>
  <c r="J40" i="122"/>
  <c r="AA46" i="122"/>
  <c r="AI40" i="122"/>
  <c r="AY40" i="122"/>
  <c r="AS40" i="122"/>
  <c r="AB48" i="156"/>
  <c r="AB50" i="156" s="1"/>
  <c r="AB59" i="156" s="1"/>
  <c r="AB61" i="156" s="1"/>
  <c r="AB48" i="158"/>
  <c r="AB50" i="158" s="1"/>
  <c r="AB59" i="158" s="1"/>
  <c r="AB61" i="158" s="1"/>
  <c r="AB48" i="157"/>
  <c r="AB50" i="157" s="1"/>
  <c r="AB59" i="157" s="1"/>
  <c r="AB61" i="157" s="1"/>
  <c r="AB48" i="155"/>
  <c r="AB50" i="155" s="1"/>
  <c r="AB59" i="155" s="1"/>
  <c r="AB61" i="155" s="1"/>
  <c r="AC47" i="156"/>
  <c r="AD45" i="156" s="1"/>
  <c r="AC47" i="158"/>
  <c r="AD45" i="158" s="1"/>
  <c r="AC47" i="157"/>
  <c r="AD45" i="157" s="1"/>
  <c r="AC47" i="155"/>
  <c r="AD45" i="155" s="1"/>
  <c r="AZ21" i="117"/>
  <c r="AZ22" i="117" s="1"/>
  <c r="AJ40" i="122"/>
  <c r="AA48" i="130"/>
  <c r="AA50" i="130" s="1"/>
  <c r="AA59" i="130" s="1"/>
  <c r="AA61" i="130" s="1"/>
  <c r="AA48" i="117"/>
  <c r="AA50" i="117" s="1"/>
  <c r="AA59" i="117" s="1"/>
  <c r="AA61" i="117" s="1"/>
  <c r="AB48" i="146"/>
  <c r="AB50" i="146" s="1"/>
  <c r="AB59" i="146" s="1"/>
  <c r="AB61" i="146" s="1"/>
  <c r="AB48" i="131"/>
  <c r="AB50" i="131" s="1"/>
  <c r="AB59" i="131" s="1"/>
  <c r="AB61" i="131" s="1"/>
  <c r="AB48" i="119"/>
  <c r="AB50" i="119" s="1"/>
  <c r="AB59" i="119" s="1"/>
  <c r="AB61" i="119" s="1"/>
  <c r="AB48" i="143"/>
  <c r="AB50" i="143" s="1"/>
  <c r="AB59" i="143" s="1"/>
  <c r="AB61" i="143" s="1"/>
  <c r="AA48" i="128"/>
  <c r="AA50" i="128" s="1"/>
  <c r="AA59" i="128" s="1"/>
  <c r="AA61" i="128" s="1"/>
  <c r="AA48" i="145"/>
  <c r="AA50" i="145" s="1"/>
  <c r="AA59" i="145" s="1"/>
  <c r="AA61" i="145" s="1"/>
  <c r="AC46" i="122"/>
  <c r="AD40" i="122"/>
  <c r="AB48" i="129"/>
  <c r="AB50" i="129" s="1"/>
  <c r="AB59" i="129" s="1"/>
  <c r="AB61" i="129" s="1"/>
  <c r="AB40" i="123"/>
  <c r="AB46" i="123"/>
  <c r="M40" i="123"/>
  <c r="M46" i="123"/>
  <c r="AG46" i="123"/>
  <c r="AG40" i="123"/>
  <c r="BJ46" i="123"/>
  <c r="BJ40" i="123"/>
  <c r="BB40" i="123"/>
  <c r="BB46" i="123"/>
  <c r="BF40" i="122"/>
  <c r="BF46" i="122"/>
  <c r="AN40" i="122"/>
  <c r="AN46" i="122"/>
  <c r="AV46" i="122"/>
  <c r="AV40" i="122"/>
  <c r="AM40" i="122"/>
  <c r="AM46" i="122"/>
  <c r="I40" i="122"/>
  <c r="I46" i="122"/>
  <c r="P46" i="122"/>
  <c r="P40" i="122"/>
  <c r="AC47" i="119"/>
  <c r="AD45" i="119" s="1"/>
  <c r="AB47" i="130"/>
  <c r="AC45" i="130" s="1"/>
  <c r="AB48" i="139"/>
  <c r="AB50" i="139" s="1"/>
  <c r="AB59" i="139" s="1"/>
  <c r="AB61" i="139" s="1"/>
  <c r="U46" i="123"/>
  <c r="U40" i="123"/>
  <c r="AK46" i="123"/>
  <c r="AK40" i="123"/>
  <c r="AS46" i="123"/>
  <c r="AS40" i="123"/>
  <c r="AA48" i="126"/>
  <c r="AA50" i="126" s="1"/>
  <c r="AA59" i="126" s="1"/>
  <c r="AA61" i="126" s="1"/>
  <c r="AB48" i="134"/>
  <c r="AB50" i="134" s="1"/>
  <c r="AB59" i="134" s="1"/>
  <c r="AB61" i="134" s="1"/>
  <c r="AU46" i="122"/>
  <c r="AU40" i="122"/>
  <c r="F40" i="122"/>
  <c r="F46" i="122"/>
  <c r="AA48" i="137"/>
  <c r="AA50" i="137" s="1"/>
  <c r="AA59" i="137" s="1"/>
  <c r="AA61" i="137" s="1"/>
  <c r="T46" i="123"/>
  <c r="T40" i="123"/>
  <c r="V46" i="123"/>
  <c r="V40" i="123"/>
  <c r="AB48" i="136"/>
  <c r="AB50" i="136" s="1"/>
  <c r="AB59" i="136" s="1"/>
  <c r="AB61" i="136" s="1"/>
  <c r="AA48" i="133"/>
  <c r="AA50" i="133" s="1"/>
  <c r="AA59" i="133" s="1"/>
  <c r="AA61" i="133" s="1"/>
  <c r="AH46" i="123"/>
  <c r="AH40" i="123"/>
  <c r="AC46" i="123"/>
  <c r="AC40" i="123"/>
  <c r="AE40" i="123"/>
  <c r="AE46" i="123"/>
  <c r="AV46" i="123"/>
  <c r="AV40" i="123"/>
  <c r="AC47" i="125"/>
  <c r="AD45" i="125" s="1"/>
  <c r="BD46" i="122"/>
  <c r="BD40" i="122"/>
  <c r="G46" i="122"/>
  <c r="G40" i="122"/>
  <c r="AF46" i="123"/>
  <c r="AF40" i="123"/>
  <c r="E40" i="122"/>
  <c r="E46" i="122"/>
  <c r="AP46" i="122"/>
  <c r="AP40" i="122"/>
  <c r="AZ40" i="122"/>
  <c r="AZ46" i="122"/>
  <c r="AR46" i="122"/>
  <c r="AR40" i="122"/>
  <c r="BB40" i="122"/>
  <c r="BB46" i="122"/>
  <c r="AC47" i="139"/>
  <c r="AD45" i="139" s="1"/>
  <c r="AP40" i="123"/>
  <c r="AP46" i="123"/>
  <c r="BN114" i="123"/>
  <c r="AZ40" i="123"/>
  <c r="AZ46" i="123"/>
  <c r="AO46" i="123"/>
  <c r="AO40" i="123"/>
  <c r="AB47" i="126"/>
  <c r="AC45" i="126" s="1"/>
  <c r="AC47" i="134"/>
  <c r="AD45" i="134" s="1"/>
  <c r="X40" i="122"/>
  <c r="X46" i="122"/>
  <c r="AB47" i="137"/>
  <c r="AC45" i="137" s="1"/>
  <c r="AX40" i="123"/>
  <c r="AX46" i="123"/>
  <c r="Z46" i="123"/>
  <c r="Z40" i="123"/>
  <c r="AQ46" i="123"/>
  <c r="AQ40" i="123"/>
  <c r="AC47" i="136"/>
  <c r="AD45" i="136" s="1"/>
  <c r="AB47" i="133"/>
  <c r="AC45" i="133" s="1"/>
  <c r="AW46" i="123"/>
  <c r="AW40" i="123"/>
  <c r="AL40" i="123"/>
  <c r="AL46" i="123"/>
  <c r="BA40" i="123"/>
  <c r="BA46" i="123"/>
  <c r="W46" i="123"/>
  <c r="W40" i="123"/>
  <c r="BN114" i="122"/>
  <c r="AA46" i="123"/>
  <c r="AA40" i="123"/>
  <c r="AA48" i="150"/>
  <c r="AA50" i="150" s="1"/>
  <c r="AA59" i="150" s="1"/>
  <c r="AA61" i="150" s="1"/>
  <c r="AM40" i="123"/>
  <c r="AM46" i="123"/>
  <c r="AI40" i="123"/>
  <c r="AI46" i="123"/>
  <c r="AR46" i="123"/>
  <c r="AR40" i="123"/>
  <c r="BG40" i="122"/>
  <c r="BG46" i="122"/>
  <c r="M40" i="122"/>
  <c r="M46" i="122"/>
  <c r="H40" i="122"/>
  <c r="H46" i="122"/>
  <c r="AX40" i="122"/>
  <c r="AX46" i="122"/>
  <c r="AC47" i="131"/>
  <c r="AD45" i="131" s="1"/>
  <c r="AC47" i="143"/>
  <c r="AD45" i="143" s="1"/>
  <c r="AB47" i="128"/>
  <c r="AC45" i="128" s="1"/>
  <c r="AB48" i="142"/>
  <c r="AB50" i="142" s="1"/>
  <c r="AB59" i="142" s="1"/>
  <c r="AB61" i="142" s="1"/>
  <c r="L46" i="123"/>
  <c r="L40" i="123"/>
  <c r="B46" i="123"/>
  <c r="B47" i="123" s="1"/>
  <c r="B40" i="123"/>
  <c r="B41" i="123" s="1"/>
  <c r="AN40" i="123"/>
  <c r="AN46" i="123"/>
  <c r="AB48" i="140"/>
  <c r="AB50" i="140" s="1"/>
  <c r="AB59" i="140" s="1"/>
  <c r="AB61" i="140" s="1"/>
  <c r="Q46" i="122"/>
  <c r="Q40" i="122"/>
  <c r="D40" i="122"/>
  <c r="D46" i="122"/>
  <c r="AB47" i="145"/>
  <c r="AC45" i="145" s="1"/>
  <c r="E40" i="123"/>
  <c r="E46" i="123"/>
  <c r="N46" i="123"/>
  <c r="N40" i="123"/>
  <c r="P46" i="123"/>
  <c r="P40" i="123"/>
  <c r="BE46" i="122"/>
  <c r="BE40" i="122"/>
  <c r="AB48" i="120"/>
  <c r="AB50" i="120" s="1"/>
  <c r="AB59" i="120" s="1"/>
  <c r="AB61" i="120" s="1"/>
  <c r="AB47" i="117"/>
  <c r="AC45" i="117" s="1"/>
  <c r="AD40" i="123"/>
  <c r="AD46" i="123"/>
  <c r="R46" i="123"/>
  <c r="R40" i="123"/>
  <c r="AJ40" i="123"/>
  <c r="AJ46" i="123"/>
  <c r="BH40" i="123"/>
  <c r="BH46" i="123"/>
  <c r="AC47" i="146"/>
  <c r="AD45" i="146" s="1"/>
  <c r="AC47" i="129"/>
  <c r="AD45" i="129" s="1"/>
  <c r="B40" i="122"/>
  <c r="B41" i="122" s="1"/>
  <c r="B46" i="122"/>
  <c r="B47" i="122" s="1"/>
  <c r="AB47" i="150"/>
  <c r="AC45" i="150" s="1"/>
  <c r="D40" i="123"/>
  <c r="D46" i="123"/>
  <c r="AT40" i="123"/>
  <c r="AT46" i="123"/>
  <c r="X46" i="123"/>
  <c r="X40" i="123"/>
  <c r="BE46" i="123"/>
  <c r="BE40" i="123"/>
  <c r="BJ40" i="122"/>
  <c r="BJ46" i="122"/>
  <c r="U40" i="122"/>
  <c r="U46" i="122"/>
  <c r="BA46" i="122"/>
  <c r="BA40" i="122"/>
  <c r="AB46" i="122"/>
  <c r="AB40" i="122"/>
  <c r="AK46" i="122"/>
  <c r="AK40" i="122"/>
  <c r="AC47" i="142"/>
  <c r="AD45" i="142" s="1"/>
  <c r="Q40" i="123"/>
  <c r="Q46" i="123"/>
  <c r="AC47" i="140"/>
  <c r="AD45" i="140" s="1"/>
  <c r="AT40" i="122"/>
  <c r="AT46" i="122"/>
  <c r="S46" i="123"/>
  <c r="S40" i="123"/>
  <c r="AU40" i="123"/>
  <c r="AU46" i="123"/>
  <c r="O46" i="123"/>
  <c r="O40" i="123"/>
  <c r="BC46" i="122"/>
  <c r="BC40" i="122"/>
  <c r="AC47" i="120"/>
  <c r="AD45" i="120" s="1"/>
  <c r="AY46" i="123"/>
  <c r="AY40" i="123"/>
  <c r="Y40" i="123"/>
  <c r="Y46" i="123"/>
  <c r="BD40" i="123"/>
  <c r="BD46" i="123"/>
  <c r="AB48" i="125"/>
  <c r="AB50" i="125" s="1"/>
  <c r="AB59" i="125" s="1"/>
  <c r="AB61" i="125" s="1"/>
  <c r="W40" i="122"/>
  <c r="W46" i="122"/>
  <c r="AY55" i="150"/>
  <c r="AZ19" i="150"/>
  <c r="AY22" i="150"/>
  <c r="AY21" i="146"/>
  <c r="AY21" i="145"/>
  <c r="AY21" i="143"/>
  <c r="AY22" i="143" s="1"/>
  <c r="AY21" i="142"/>
  <c r="AY21" i="140"/>
  <c r="AY22" i="140" s="1"/>
  <c r="AY21" i="139"/>
  <c r="AY21" i="137"/>
  <c r="AY22" i="137" s="1"/>
  <c r="AY21" i="136"/>
  <c r="AY21" i="134"/>
  <c r="AY22" i="134" s="1"/>
  <c r="AY21" i="133"/>
  <c r="AY22" i="133" s="1"/>
  <c r="AY21" i="131"/>
  <c r="AY22" i="131" s="1"/>
  <c r="AY21" i="130"/>
  <c r="AY22" i="130" s="1"/>
  <c r="AY21" i="129"/>
  <c r="AY22" i="129" s="1"/>
  <c r="AY21" i="128"/>
  <c r="AY21" i="126"/>
  <c r="AY22" i="126" s="1"/>
  <c r="AY21" i="125"/>
  <c r="AZ21" i="123"/>
  <c r="AZ22" i="123" s="1"/>
  <c r="AB48" i="116"/>
  <c r="AB50" i="116" s="1"/>
  <c r="AB59" i="116" s="1"/>
  <c r="AB61" i="116" s="1"/>
  <c r="AZ21" i="122"/>
  <c r="AZ55" i="120"/>
  <c r="BA19" i="120"/>
  <c r="AZ22" i="120"/>
  <c r="AC47" i="116"/>
  <c r="AD45" i="116" s="1"/>
  <c r="E37" i="3"/>
  <c r="D38" i="3"/>
  <c r="E38" i="3" s="1"/>
  <c r="AB48" i="161" l="1"/>
  <c r="AB50" i="161" s="1"/>
  <c r="AB59" i="161" s="1"/>
  <c r="AB61" i="161" s="1"/>
  <c r="B64" i="161"/>
  <c r="B67" i="160"/>
  <c r="D64" i="161"/>
  <c r="D67" i="160"/>
  <c r="C64" i="161"/>
  <c r="C67" i="160"/>
  <c r="D67" i="159"/>
  <c r="C67" i="159"/>
  <c r="B67" i="159"/>
  <c r="BI64" i="158"/>
  <c r="BE64" i="158"/>
  <c r="BA64" i="158"/>
  <c r="AW64" i="158"/>
  <c r="AS64" i="158"/>
  <c r="AO64" i="158"/>
  <c r="AK64" i="158"/>
  <c r="AG64" i="158"/>
  <c r="AC64" i="158"/>
  <c r="Y64" i="158"/>
  <c r="U64" i="158"/>
  <c r="Q64" i="158"/>
  <c r="M64" i="158"/>
  <c r="I64" i="158"/>
  <c r="E64" i="158"/>
  <c r="BK64" i="157"/>
  <c r="BG64" i="157"/>
  <c r="BC64" i="157"/>
  <c r="AY64" i="157"/>
  <c r="AU64" i="157"/>
  <c r="AQ64" i="157"/>
  <c r="AM64" i="157"/>
  <c r="AI64" i="157"/>
  <c r="AE64" i="157"/>
  <c r="AA64" i="157"/>
  <c r="W64" i="157"/>
  <c r="S64" i="157"/>
  <c r="O64" i="157"/>
  <c r="K64" i="157"/>
  <c r="G64" i="157"/>
  <c r="C64" i="157"/>
  <c r="BL64" i="156"/>
  <c r="BH64" i="156"/>
  <c r="BD64" i="156"/>
  <c r="AZ64" i="156"/>
  <c r="AV64" i="156"/>
  <c r="AR64" i="156"/>
  <c r="AN64" i="156"/>
  <c r="AJ64" i="156"/>
  <c r="AF64" i="156"/>
  <c r="AB64" i="156"/>
  <c r="X64" i="156"/>
  <c r="T64" i="156"/>
  <c r="P64" i="156"/>
  <c r="L64" i="156"/>
  <c r="H64" i="156"/>
  <c r="D64" i="156"/>
  <c r="BL64" i="155"/>
  <c r="BH64" i="155"/>
  <c r="BD64" i="155"/>
  <c r="AZ64" i="155"/>
  <c r="AV64" i="155"/>
  <c r="AR64" i="155"/>
  <c r="AN64" i="155"/>
  <c r="AJ64" i="155"/>
  <c r="AF64" i="155"/>
  <c r="AB64" i="155"/>
  <c r="X64" i="155"/>
  <c r="T64" i="155"/>
  <c r="P64" i="155"/>
  <c r="L64" i="155"/>
  <c r="H64" i="155"/>
  <c r="D64" i="155"/>
  <c r="BL64" i="158"/>
  <c r="BH64" i="158"/>
  <c r="BD64" i="158"/>
  <c r="AZ64" i="158"/>
  <c r="AV64" i="158"/>
  <c r="AR64" i="158"/>
  <c r="AN64" i="158"/>
  <c r="AJ64" i="158"/>
  <c r="AF64" i="158"/>
  <c r="AB64" i="158"/>
  <c r="X64" i="158"/>
  <c r="T64" i="158"/>
  <c r="P64" i="158"/>
  <c r="L64" i="158"/>
  <c r="H64" i="158"/>
  <c r="D64" i="158"/>
  <c r="BJ64" i="157"/>
  <c r="BF64" i="157"/>
  <c r="BB64" i="157"/>
  <c r="AX64" i="157"/>
  <c r="AT64" i="157"/>
  <c r="AP64" i="157"/>
  <c r="AL64" i="157"/>
  <c r="AH64" i="157"/>
  <c r="AD64" i="157"/>
  <c r="Z64" i="157"/>
  <c r="V64" i="157"/>
  <c r="R64" i="157"/>
  <c r="N64" i="157"/>
  <c r="J64" i="157"/>
  <c r="F64" i="157"/>
  <c r="B64" i="157"/>
  <c r="BK64" i="156"/>
  <c r="BG64" i="156"/>
  <c r="BC64" i="156"/>
  <c r="AY64" i="156"/>
  <c r="AU64" i="156"/>
  <c r="AQ64" i="156"/>
  <c r="AM64" i="156"/>
  <c r="AI64" i="156"/>
  <c r="AE64" i="156"/>
  <c r="AA64" i="156"/>
  <c r="W64" i="156"/>
  <c r="S64" i="156"/>
  <c r="O64" i="156"/>
  <c r="K64" i="156"/>
  <c r="G64" i="156"/>
  <c r="C64" i="156"/>
  <c r="BK64" i="155"/>
  <c r="BG64" i="155"/>
  <c r="BC64" i="155"/>
  <c r="AY64" i="155"/>
  <c r="AU64" i="155"/>
  <c r="AQ64" i="155"/>
  <c r="AM64" i="155"/>
  <c r="AI64" i="155"/>
  <c r="AE64" i="155"/>
  <c r="AA64" i="155"/>
  <c r="W64" i="155"/>
  <c r="S64" i="155"/>
  <c r="O64" i="155"/>
  <c r="K64" i="155"/>
  <c r="G64" i="155"/>
  <c r="C64" i="155"/>
  <c r="BK64" i="158"/>
  <c r="BG64" i="158"/>
  <c r="BC64" i="158"/>
  <c r="AY64" i="158"/>
  <c r="AU64" i="158"/>
  <c r="AQ64" i="158"/>
  <c r="AM64" i="158"/>
  <c r="AI64" i="158"/>
  <c r="AE64" i="158"/>
  <c r="AA64" i="158"/>
  <c r="W64" i="158"/>
  <c r="S64" i="158"/>
  <c r="O64" i="158"/>
  <c r="K64" i="158"/>
  <c r="G64" i="158"/>
  <c r="C64" i="158"/>
  <c r="BI64" i="157"/>
  <c r="BE64" i="157"/>
  <c r="BA64" i="157"/>
  <c r="AW64" i="157"/>
  <c r="AS64" i="157"/>
  <c r="AO64" i="157"/>
  <c r="AK64" i="157"/>
  <c r="AG64" i="157"/>
  <c r="AC64" i="157"/>
  <c r="Y64" i="157"/>
  <c r="U64" i="157"/>
  <c r="Q64" i="157"/>
  <c r="M64" i="157"/>
  <c r="I64" i="157"/>
  <c r="E64" i="157"/>
  <c r="BJ64" i="156"/>
  <c r="BF64" i="156"/>
  <c r="BB64" i="156"/>
  <c r="AX64" i="156"/>
  <c r="AT64" i="156"/>
  <c r="AP64" i="156"/>
  <c r="AL64" i="156"/>
  <c r="AH64" i="156"/>
  <c r="AD64" i="156"/>
  <c r="Z64" i="156"/>
  <c r="V64" i="156"/>
  <c r="R64" i="156"/>
  <c r="N64" i="156"/>
  <c r="J64" i="156"/>
  <c r="F64" i="156"/>
  <c r="B64" i="156"/>
  <c r="BJ64" i="155"/>
  <c r="BF64" i="155"/>
  <c r="BB64" i="155"/>
  <c r="AX64" i="155"/>
  <c r="AT64" i="155"/>
  <c r="AP64" i="155"/>
  <c r="AL64" i="155"/>
  <c r="AH64" i="155"/>
  <c r="AD64" i="155"/>
  <c r="Z64" i="155"/>
  <c r="V64" i="155"/>
  <c r="R64" i="155"/>
  <c r="N64" i="155"/>
  <c r="J64" i="155"/>
  <c r="F64" i="155"/>
  <c r="B64" i="155"/>
  <c r="BJ64" i="158"/>
  <c r="BF64" i="158"/>
  <c r="BB64" i="158"/>
  <c r="AX64" i="158"/>
  <c r="AT64" i="158"/>
  <c r="AP64" i="158"/>
  <c r="AL64" i="158"/>
  <c r="AH64" i="158"/>
  <c r="AD64" i="158"/>
  <c r="Z64" i="158"/>
  <c r="V64" i="158"/>
  <c r="R64" i="158"/>
  <c r="N64" i="158"/>
  <c r="J64" i="158"/>
  <c r="F64" i="158"/>
  <c r="B64" i="158"/>
  <c r="BL64" i="157"/>
  <c r="BH64" i="157"/>
  <c r="BD64" i="157"/>
  <c r="AZ64" i="157"/>
  <c r="AV64" i="157"/>
  <c r="AR64" i="157"/>
  <c r="AN64" i="157"/>
  <c r="AJ64" i="157"/>
  <c r="AF64" i="157"/>
  <c r="AB64" i="157"/>
  <c r="X64" i="157"/>
  <c r="T64" i="157"/>
  <c r="P64" i="157"/>
  <c r="L64" i="157"/>
  <c r="H64" i="157"/>
  <c r="D64" i="157"/>
  <c r="BI64" i="156"/>
  <c r="BE64" i="156"/>
  <c r="BA64" i="156"/>
  <c r="AW64" i="156"/>
  <c r="AS64" i="156"/>
  <c r="AO64" i="156"/>
  <c r="AK64" i="156"/>
  <c r="AG64" i="156"/>
  <c r="AC64" i="156"/>
  <c r="Y64" i="156"/>
  <c r="U64" i="156"/>
  <c r="Q64" i="156"/>
  <c r="M64" i="156"/>
  <c r="I64" i="156"/>
  <c r="E64" i="156"/>
  <c r="BI64" i="155"/>
  <c r="BE64" i="155"/>
  <c r="BA64" i="155"/>
  <c r="AW64" i="155"/>
  <c r="AS64" i="155"/>
  <c r="AO64" i="155"/>
  <c r="AK64" i="155"/>
  <c r="AG64" i="155"/>
  <c r="AC64" i="155"/>
  <c r="Y64" i="155"/>
  <c r="U64" i="155"/>
  <c r="Q64" i="155"/>
  <c r="M64" i="155"/>
  <c r="I64" i="155"/>
  <c r="E64" i="155"/>
  <c r="B64" i="150"/>
  <c r="C67" i="149"/>
  <c r="B64" i="143"/>
  <c r="D64" i="142"/>
  <c r="B67" i="149"/>
  <c r="D64" i="146"/>
  <c r="D64" i="145"/>
  <c r="C64" i="142"/>
  <c r="D64" i="150"/>
  <c r="C64" i="146"/>
  <c r="C64" i="145"/>
  <c r="D64" i="143"/>
  <c r="B64" i="142"/>
  <c r="C64" i="150"/>
  <c r="D67" i="149"/>
  <c r="B64" i="146"/>
  <c r="B64" i="145"/>
  <c r="C64" i="143"/>
  <c r="D64" i="139"/>
  <c r="B64" i="137"/>
  <c r="B64" i="136"/>
  <c r="D64" i="134"/>
  <c r="D64" i="140"/>
  <c r="C64" i="139"/>
  <c r="C64" i="134"/>
  <c r="C64" i="140"/>
  <c r="B64" i="139"/>
  <c r="D64" i="137"/>
  <c r="D64" i="136"/>
  <c r="B64" i="134"/>
  <c r="B64" i="140"/>
  <c r="C64" i="137"/>
  <c r="C64" i="136"/>
  <c r="BK64" i="131"/>
  <c r="BG64" i="131"/>
  <c r="BC64" i="131"/>
  <c r="AY64" i="131"/>
  <c r="AU64" i="131"/>
  <c r="AQ64" i="131"/>
  <c r="AM64" i="131"/>
  <c r="AI64" i="131"/>
  <c r="AE64" i="131"/>
  <c r="AA64" i="131"/>
  <c r="W64" i="131"/>
  <c r="S64" i="131"/>
  <c r="O64" i="131"/>
  <c r="K64" i="131"/>
  <c r="G64" i="131"/>
  <c r="C64" i="131"/>
  <c r="D64" i="130"/>
  <c r="D64" i="129"/>
  <c r="B64" i="128"/>
  <c r="C64" i="126"/>
  <c r="D64" i="133"/>
  <c r="BJ64" i="131"/>
  <c r="BF64" i="131"/>
  <c r="BB64" i="131"/>
  <c r="AX64" i="131"/>
  <c r="AT64" i="131"/>
  <c r="AP64" i="131"/>
  <c r="AL64" i="131"/>
  <c r="AH64" i="131"/>
  <c r="AD64" i="131"/>
  <c r="Z64" i="131"/>
  <c r="V64" i="131"/>
  <c r="R64" i="131"/>
  <c r="N64" i="131"/>
  <c r="J64" i="131"/>
  <c r="F64" i="131"/>
  <c r="B64" i="131"/>
  <c r="C64" i="130"/>
  <c r="C64" i="129"/>
  <c r="C64" i="133"/>
  <c r="BI64" i="131"/>
  <c r="BE64" i="131"/>
  <c r="BA64" i="131"/>
  <c r="AW64" i="131"/>
  <c r="AS64" i="131"/>
  <c r="AO64" i="131"/>
  <c r="AK64" i="131"/>
  <c r="AG64" i="131"/>
  <c r="AC64" i="131"/>
  <c r="Y64" i="131"/>
  <c r="U64" i="131"/>
  <c r="Q64" i="131"/>
  <c r="M64" i="131"/>
  <c r="I64" i="131"/>
  <c r="B64" i="130"/>
  <c r="B64" i="129"/>
  <c r="D64" i="128"/>
  <c r="B64" i="133"/>
  <c r="BL64" i="131"/>
  <c r="BH64" i="131"/>
  <c r="BD64" i="131"/>
  <c r="AZ64" i="131"/>
  <c r="AV64" i="131"/>
  <c r="AR64" i="131"/>
  <c r="AN64" i="131"/>
  <c r="AJ64" i="131"/>
  <c r="AF64" i="131"/>
  <c r="AB64" i="131"/>
  <c r="X64" i="131"/>
  <c r="T64" i="131"/>
  <c r="P64" i="131"/>
  <c r="L64" i="131"/>
  <c r="H64" i="131"/>
  <c r="D64" i="131"/>
  <c r="C64" i="128"/>
  <c r="B64" i="126"/>
  <c r="D64" i="125"/>
  <c r="C64" i="122"/>
  <c r="B64" i="120"/>
  <c r="C64" i="119"/>
  <c r="C64" i="125"/>
  <c r="D64" i="123"/>
  <c r="B64" i="122"/>
  <c r="B64" i="119"/>
  <c r="B64" i="125"/>
  <c r="C64" i="123"/>
  <c r="D64" i="120"/>
  <c r="C64" i="117"/>
  <c r="D64" i="126"/>
  <c r="B64" i="123"/>
  <c r="D64" i="122"/>
  <c r="C64" i="120"/>
  <c r="D64" i="119"/>
  <c r="B64" i="117"/>
  <c r="D64" i="117"/>
  <c r="AC47" i="161"/>
  <c r="AD45" i="161" s="1"/>
  <c r="AC48" i="161"/>
  <c r="AC50" i="161" s="1"/>
  <c r="AC59" i="161" s="1"/>
  <c r="AC61" i="161" s="1"/>
  <c r="AC48" i="119"/>
  <c r="AC50" i="119" s="1"/>
  <c r="AC59" i="119" s="1"/>
  <c r="AC61" i="119" s="1"/>
  <c r="AC48" i="155"/>
  <c r="AC50" i="155" s="1"/>
  <c r="AC59" i="155" s="1"/>
  <c r="AC61" i="155" s="1"/>
  <c r="AC48" i="157"/>
  <c r="AC50" i="157" s="1"/>
  <c r="AC59" i="157" s="1"/>
  <c r="AC61" i="157" s="1"/>
  <c r="AC48" i="158"/>
  <c r="AC50" i="158" s="1"/>
  <c r="AC59" i="158" s="1"/>
  <c r="AC61" i="158" s="1"/>
  <c r="AC48" i="156"/>
  <c r="AC50" i="156" s="1"/>
  <c r="AC59" i="156" s="1"/>
  <c r="AC61" i="156" s="1"/>
  <c r="AD47" i="155"/>
  <c r="AE45" i="155" s="1"/>
  <c r="AD47" i="157"/>
  <c r="AE45" i="157" s="1"/>
  <c r="AD47" i="158"/>
  <c r="AE45" i="158" s="1"/>
  <c r="AD47" i="156"/>
  <c r="AE45" i="156" s="1"/>
  <c r="AC48" i="139"/>
  <c r="AC50" i="139" s="1"/>
  <c r="AC59" i="139" s="1"/>
  <c r="AC61" i="139" s="1"/>
  <c r="BA19" i="117"/>
  <c r="AZ55" i="117"/>
  <c r="AC48" i="120"/>
  <c r="AC50" i="120" s="1"/>
  <c r="AC59" i="120" s="1"/>
  <c r="AC61" i="120" s="1"/>
  <c r="AC48" i="146"/>
  <c r="AC50" i="146" s="1"/>
  <c r="AC59" i="146" s="1"/>
  <c r="AC61" i="146" s="1"/>
  <c r="AB48" i="130"/>
  <c r="AB50" i="130" s="1"/>
  <c r="AB59" i="130" s="1"/>
  <c r="AB61" i="130" s="1"/>
  <c r="AC48" i="140"/>
  <c r="AC50" i="140" s="1"/>
  <c r="AC59" i="140" s="1"/>
  <c r="AC61" i="140" s="1"/>
  <c r="AC48" i="142"/>
  <c r="AC50" i="142" s="1"/>
  <c r="AC59" i="142" s="1"/>
  <c r="AC61" i="142" s="1"/>
  <c r="AB48" i="150"/>
  <c r="AB50" i="150" s="1"/>
  <c r="AB59" i="150" s="1"/>
  <c r="AB61" i="150" s="1"/>
  <c r="AC48" i="129"/>
  <c r="AC50" i="129" s="1"/>
  <c r="AC59" i="129" s="1"/>
  <c r="AC61" i="129" s="1"/>
  <c r="AB48" i="117"/>
  <c r="AB50" i="117" s="1"/>
  <c r="AB59" i="117" s="1"/>
  <c r="AB61" i="117" s="1"/>
  <c r="AC48" i="125"/>
  <c r="AC50" i="125" s="1"/>
  <c r="AC59" i="125" s="1"/>
  <c r="AC61" i="125" s="1"/>
  <c r="AB48" i="128"/>
  <c r="AB50" i="128" s="1"/>
  <c r="AB59" i="128" s="1"/>
  <c r="AB61" i="128" s="1"/>
  <c r="AC48" i="131"/>
  <c r="AC50" i="131" s="1"/>
  <c r="AC59" i="131" s="1"/>
  <c r="AC61" i="131" s="1"/>
  <c r="AB48" i="133"/>
  <c r="AB50" i="133" s="1"/>
  <c r="AB59" i="133" s="1"/>
  <c r="AB61" i="133" s="1"/>
  <c r="AC48" i="143"/>
  <c r="AC50" i="143" s="1"/>
  <c r="AC59" i="143" s="1"/>
  <c r="AC61" i="143" s="1"/>
  <c r="AC48" i="136"/>
  <c r="AC50" i="136" s="1"/>
  <c r="AC59" i="136" s="1"/>
  <c r="AC61" i="136" s="1"/>
  <c r="AB48" i="137"/>
  <c r="AB50" i="137" s="1"/>
  <c r="AB59" i="137" s="1"/>
  <c r="AB61" i="137" s="1"/>
  <c r="C45" i="122"/>
  <c r="B48" i="122"/>
  <c r="BN40" i="123"/>
  <c r="B48" i="123"/>
  <c r="C45" i="123"/>
  <c r="AC47" i="126"/>
  <c r="AD45" i="126" s="1"/>
  <c r="AD47" i="140"/>
  <c r="AE45" i="140" s="1"/>
  <c r="AD47" i="142"/>
  <c r="AE45" i="142" s="1"/>
  <c r="AC47" i="150"/>
  <c r="AD45" i="150" s="1"/>
  <c r="B42" i="122"/>
  <c r="C39" i="122"/>
  <c r="AD47" i="146"/>
  <c r="AE45" i="146" s="1"/>
  <c r="AB48" i="145"/>
  <c r="AB50" i="145" s="1"/>
  <c r="AB59" i="145" s="1"/>
  <c r="AB61" i="145" s="1"/>
  <c r="AC47" i="128"/>
  <c r="AD45" i="128" s="1"/>
  <c r="AD47" i="131"/>
  <c r="AE45" i="131" s="1"/>
  <c r="AD47" i="136"/>
  <c r="AE45" i="136" s="1"/>
  <c r="AC47" i="137"/>
  <c r="AD45" i="137" s="1"/>
  <c r="AC48" i="134"/>
  <c r="AC50" i="134" s="1"/>
  <c r="AC59" i="134" s="1"/>
  <c r="AC61" i="134" s="1"/>
  <c r="AD47" i="139"/>
  <c r="AE45" i="139" s="1"/>
  <c r="AC47" i="130"/>
  <c r="AD45" i="130" s="1"/>
  <c r="AC47" i="145"/>
  <c r="AD45" i="145" s="1"/>
  <c r="AD47" i="134"/>
  <c r="AE45" i="134" s="1"/>
  <c r="BN46" i="122"/>
  <c r="AD47" i="120"/>
  <c r="AE45" i="120" s="1"/>
  <c r="AD47" i="129"/>
  <c r="AE45" i="129" s="1"/>
  <c r="AC47" i="117"/>
  <c r="AD45" i="117" s="1"/>
  <c r="BN46" i="123"/>
  <c r="C39" i="123"/>
  <c r="B42" i="123"/>
  <c r="AD47" i="143"/>
  <c r="AE45" i="143" s="1"/>
  <c r="AC47" i="133"/>
  <c r="AD45" i="133" s="1"/>
  <c r="AB48" i="126"/>
  <c r="AB50" i="126" s="1"/>
  <c r="AB59" i="126" s="1"/>
  <c r="AB61" i="126" s="1"/>
  <c r="BN40" i="122"/>
  <c r="AD47" i="125"/>
  <c r="AE45" i="125" s="1"/>
  <c r="AD47" i="119"/>
  <c r="AE45" i="119" s="1"/>
  <c r="AZ21" i="150"/>
  <c r="AZ22" i="150" s="1"/>
  <c r="AY55" i="146"/>
  <c r="AZ19" i="146"/>
  <c r="AY22" i="146"/>
  <c r="AY55" i="145"/>
  <c r="AZ19" i="145"/>
  <c r="AY22" i="145"/>
  <c r="AY55" i="143"/>
  <c r="AZ19" i="143"/>
  <c r="AY55" i="142"/>
  <c r="AZ19" i="142"/>
  <c r="AY22" i="142"/>
  <c r="AY55" i="140"/>
  <c r="AZ19" i="140"/>
  <c r="AZ19" i="139"/>
  <c r="AY55" i="139"/>
  <c r="AY22" i="139"/>
  <c r="AY55" i="137"/>
  <c r="AZ19" i="137"/>
  <c r="AY55" i="136"/>
  <c r="AZ19" i="136"/>
  <c r="AY22" i="136"/>
  <c r="AY55" i="134"/>
  <c r="AZ19" i="134"/>
  <c r="AY55" i="133"/>
  <c r="AZ19" i="133"/>
  <c r="AY55" i="131"/>
  <c r="AZ19" i="131"/>
  <c r="AY55" i="130"/>
  <c r="AZ19" i="130"/>
  <c r="AY55" i="129"/>
  <c r="AZ19" i="129"/>
  <c r="AY55" i="128"/>
  <c r="AZ19" i="128"/>
  <c r="AY22" i="128"/>
  <c r="AY55" i="126"/>
  <c r="AZ19" i="126"/>
  <c r="AY55" i="125"/>
  <c r="AZ19" i="125"/>
  <c r="AY22" i="125"/>
  <c r="AZ55" i="123"/>
  <c r="BA19" i="123"/>
  <c r="AZ55" i="122"/>
  <c r="BA19" i="122"/>
  <c r="AZ22" i="122"/>
  <c r="BA21" i="120"/>
  <c r="BA22" i="120" s="1"/>
  <c r="AC48" i="116"/>
  <c r="AC50" i="116" s="1"/>
  <c r="AC59" i="116" s="1"/>
  <c r="AC61" i="116" s="1"/>
  <c r="D64" i="116"/>
  <c r="B67" i="114"/>
  <c r="C64" i="116"/>
  <c r="B64" i="116"/>
  <c r="D67" i="114"/>
  <c r="C67" i="114"/>
  <c r="L64" i="106"/>
  <c r="H64" i="106"/>
  <c r="D64" i="106"/>
  <c r="K64" i="106"/>
  <c r="G64" i="106"/>
  <c r="C64" i="106"/>
  <c r="J64" i="106"/>
  <c r="F64" i="106"/>
  <c r="B64" i="106"/>
  <c r="I64" i="106"/>
  <c r="E64" i="106"/>
  <c r="AD47" i="116"/>
  <c r="AE45" i="116" s="1"/>
  <c r="AD47" i="161" l="1"/>
  <c r="AE45" i="161" s="1"/>
  <c r="AD48" i="161"/>
  <c r="AD50" i="161" s="1"/>
  <c r="AD59" i="161" s="1"/>
  <c r="AD61" i="161" s="1"/>
  <c r="AD48" i="156"/>
  <c r="AD50" i="156" s="1"/>
  <c r="AD59" i="156" s="1"/>
  <c r="AD61" i="156" s="1"/>
  <c r="AD48" i="158"/>
  <c r="AD50" i="158" s="1"/>
  <c r="AD59" i="158" s="1"/>
  <c r="AD61" i="158" s="1"/>
  <c r="AD48" i="157"/>
  <c r="AD50" i="157" s="1"/>
  <c r="AD59" i="157" s="1"/>
  <c r="AD61" i="157" s="1"/>
  <c r="AD48" i="155"/>
  <c r="AD50" i="155" s="1"/>
  <c r="AD59" i="155" s="1"/>
  <c r="AD61" i="155" s="1"/>
  <c r="AE47" i="156"/>
  <c r="AF45" i="156" s="1"/>
  <c r="AE47" i="158"/>
  <c r="AF45" i="158" s="1"/>
  <c r="AE47" i="157"/>
  <c r="AF45" i="157" s="1"/>
  <c r="AE47" i="155"/>
  <c r="AF45" i="155" s="1"/>
  <c r="BA21" i="117"/>
  <c r="BA22" i="117" s="1"/>
  <c r="AD48" i="142"/>
  <c r="AD50" i="142" s="1"/>
  <c r="AD59" i="142" s="1"/>
  <c r="AD61" i="142" s="1"/>
  <c r="AD48" i="139"/>
  <c r="AD50" i="139" s="1"/>
  <c r="AD59" i="139" s="1"/>
  <c r="AD61" i="139" s="1"/>
  <c r="AD48" i="146"/>
  <c r="AD50" i="146" s="1"/>
  <c r="AD59" i="146" s="1"/>
  <c r="AD61" i="146" s="1"/>
  <c r="AC48" i="150"/>
  <c r="AC50" i="150" s="1"/>
  <c r="AC59" i="150" s="1"/>
  <c r="AC61" i="150" s="1"/>
  <c r="AC48" i="126"/>
  <c r="AC50" i="126" s="1"/>
  <c r="AC59" i="126" s="1"/>
  <c r="AC61" i="126" s="1"/>
  <c r="AD48" i="125"/>
  <c r="AD50" i="125" s="1"/>
  <c r="AD59" i="125" s="1"/>
  <c r="AD61" i="125" s="1"/>
  <c r="AC48" i="133"/>
  <c r="AC50" i="133" s="1"/>
  <c r="AC59" i="133" s="1"/>
  <c r="AC61" i="133" s="1"/>
  <c r="AD48" i="134"/>
  <c r="AD50" i="134" s="1"/>
  <c r="AD59" i="134" s="1"/>
  <c r="AD61" i="134" s="1"/>
  <c r="AD48" i="140"/>
  <c r="AD50" i="140" s="1"/>
  <c r="AD59" i="140" s="1"/>
  <c r="AD61" i="140" s="1"/>
  <c r="AD48" i="143"/>
  <c r="AD50" i="143" s="1"/>
  <c r="AD59" i="143" s="1"/>
  <c r="AD61" i="143" s="1"/>
  <c r="AC48" i="145"/>
  <c r="AC50" i="145" s="1"/>
  <c r="AC59" i="145" s="1"/>
  <c r="AC61" i="145" s="1"/>
  <c r="AE47" i="119"/>
  <c r="AF45" i="119" s="1"/>
  <c r="C41" i="123"/>
  <c r="D39" i="123" s="1"/>
  <c r="AD47" i="117"/>
  <c r="AE45" i="117" s="1"/>
  <c r="AD47" i="130"/>
  <c r="AE45" i="130" s="1"/>
  <c r="AE47" i="136"/>
  <c r="AF45" i="136" s="1"/>
  <c r="AD47" i="128"/>
  <c r="AE45" i="128" s="1"/>
  <c r="C41" i="122"/>
  <c r="D39" i="122" s="1"/>
  <c r="AE47" i="143"/>
  <c r="AF45" i="143" s="1"/>
  <c r="AD48" i="129"/>
  <c r="AD50" i="129" s="1"/>
  <c r="AD59" i="129" s="1"/>
  <c r="AD61" i="129" s="1"/>
  <c r="AD48" i="120"/>
  <c r="AD50" i="120" s="1"/>
  <c r="AD59" i="120" s="1"/>
  <c r="AD61" i="120" s="1"/>
  <c r="AE47" i="134"/>
  <c r="AF45" i="134" s="1"/>
  <c r="AD47" i="145"/>
  <c r="AE45" i="145" s="1"/>
  <c r="AC48" i="137"/>
  <c r="AC50" i="137" s="1"/>
  <c r="AC59" i="137" s="1"/>
  <c r="AC61" i="137" s="1"/>
  <c r="AD48" i="131"/>
  <c r="AD50" i="131" s="1"/>
  <c r="AD59" i="131" s="1"/>
  <c r="AD61" i="131" s="1"/>
  <c r="AE47" i="142"/>
  <c r="AF45" i="142" s="1"/>
  <c r="C47" i="123"/>
  <c r="D45" i="123" s="1"/>
  <c r="AE47" i="129"/>
  <c r="AF45" i="129" s="1"/>
  <c r="AE47" i="120"/>
  <c r="AF45" i="120" s="1"/>
  <c r="AD47" i="137"/>
  <c r="AE45" i="137" s="1"/>
  <c r="AE47" i="131"/>
  <c r="AF45" i="131" s="1"/>
  <c r="C47" i="122"/>
  <c r="D45" i="122" s="1"/>
  <c r="AD48" i="119"/>
  <c r="AD50" i="119" s="1"/>
  <c r="AD59" i="119" s="1"/>
  <c r="AD61" i="119" s="1"/>
  <c r="AE47" i="125"/>
  <c r="AF45" i="125" s="1"/>
  <c r="AD47" i="133"/>
  <c r="AE45" i="133" s="1"/>
  <c r="AC48" i="117"/>
  <c r="AC50" i="117" s="1"/>
  <c r="AC59" i="117" s="1"/>
  <c r="AC61" i="117" s="1"/>
  <c r="AC48" i="130"/>
  <c r="AC50" i="130" s="1"/>
  <c r="AC59" i="130" s="1"/>
  <c r="AC61" i="130" s="1"/>
  <c r="AE47" i="139"/>
  <c r="AF45" i="139" s="1"/>
  <c r="AD48" i="136"/>
  <c r="AD50" i="136" s="1"/>
  <c r="AD59" i="136" s="1"/>
  <c r="AD61" i="136" s="1"/>
  <c r="AC48" i="128"/>
  <c r="AC50" i="128" s="1"/>
  <c r="AC59" i="128" s="1"/>
  <c r="AC61" i="128" s="1"/>
  <c r="AE47" i="146"/>
  <c r="AF45" i="146" s="1"/>
  <c r="AD47" i="150"/>
  <c r="AE45" i="150" s="1"/>
  <c r="AE47" i="140"/>
  <c r="AF45" i="140" s="1"/>
  <c r="AD47" i="126"/>
  <c r="AE45" i="126" s="1"/>
  <c r="AZ55" i="150"/>
  <c r="BA19" i="150"/>
  <c r="AZ21" i="146"/>
  <c r="AZ22" i="146" s="1"/>
  <c r="AZ21" i="145"/>
  <c r="AZ22" i="145" s="1"/>
  <c r="AZ21" i="143"/>
  <c r="AZ22" i="143" s="1"/>
  <c r="AZ21" i="142"/>
  <c r="AZ21" i="140"/>
  <c r="AZ21" i="139"/>
  <c r="AZ22" i="139" s="1"/>
  <c r="AZ21" i="137"/>
  <c r="AZ22" i="137" s="1"/>
  <c r="AZ21" i="136"/>
  <c r="AZ22" i="136" s="1"/>
  <c r="AZ21" i="134"/>
  <c r="AZ21" i="133"/>
  <c r="AZ21" i="131"/>
  <c r="AZ22" i="131" s="1"/>
  <c r="AZ21" i="130"/>
  <c r="AZ22" i="130" s="1"/>
  <c r="AZ21" i="129"/>
  <c r="AZ22" i="129" s="1"/>
  <c r="AZ21" i="128"/>
  <c r="AZ22" i="128" s="1"/>
  <c r="AZ21" i="126"/>
  <c r="AZ22" i="126" s="1"/>
  <c r="AZ21" i="125"/>
  <c r="AZ22" i="125" s="1"/>
  <c r="BA21" i="123"/>
  <c r="BA22" i="123" s="1"/>
  <c r="AD48" i="116"/>
  <c r="AD50" i="116" s="1"/>
  <c r="AD59" i="116" s="1"/>
  <c r="AD61" i="116" s="1"/>
  <c r="BA21" i="122"/>
  <c r="BA55" i="120"/>
  <c r="BB19" i="120"/>
  <c r="AE47" i="116"/>
  <c r="AF45" i="116" s="1"/>
  <c r="C15" i="2"/>
  <c r="C21" i="2" s="1"/>
  <c r="D15" i="2"/>
  <c r="D21" i="2" s="1"/>
  <c r="E15" i="2"/>
  <c r="E21" i="2" s="1"/>
  <c r="F15" i="2"/>
  <c r="F21" i="2" s="1"/>
  <c r="AE47" i="161" l="1"/>
  <c r="AF45" i="161" s="1"/>
  <c r="AE48" i="161"/>
  <c r="AE50" i="161" s="1"/>
  <c r="AE59" i="161" s="1"/>
  <c r="AE61" i="161" s="1"/>
  <c r="AE48" i="134"/>
  <c r="AE50" i="134" s="1"/>
  <c r="AE59" i="134" s="1"/>
  <c r="AE61" i="134" s="1"/>
  <c r="C42" i="123"/>
  <c r="AE48" i="155"/>
  <c r="AE50" i="155" s="1"/>
  <c r="AE59" i="155" s="1"/>
  <c r="AE61" i="155" s="1"/>
  <c r="AE48" i="157"/>
  <c r="AE50" i="157" s="1"/>
  <c r="AE59" i="157" s="1"/>
  <c r="AE61" i="157" s="1"/>
  <c r="AE48" i="158"/>
  <c r="AE50" i="158" s="1"/>
  <c r="AE59" i="158" s="1"/>
  <c r="AE61" i="158" s="1"/>
  <c r="AE48" i="156"/>
  <c r="AE50" i="156" s="1"/>
  <c r="AE59" i="156" s="1"/>
  <c r="AE61" i="156" s="1"/>
  <c r="AF47" i="155"/>
  <c r="AG45" i="155" s="1"/>
  <c r="AF47" i="157"/>
  <c r="AG45" i="157" s="1"/>
  <c r="AF47" i="158"/>
  <c r="AG45" i="158" s="1"/>
  <c r="AF47" i="156"/>
  <c r="AG45" i="156" s="1"/>
  <c r="AE48" i="136"/>
  <c r="AE50" i="136" s="1"/>
  <c r="AE59" i="136" s="1"/>
  <c r="AE61" i="136" s="1"/>
  <c r="BB19" i="117"/>
  <c r="BA55" i="117"/>
  <c r="AE48" i="143"/>
  <c r="AE50" i="143" s="1"/>
  <c r="AE59" i="143" s="1"/>
  <c r="AE61" i="143" s="1"/>
  <c r="AE48" i="120"/>
  <c r="AE50" i="120" s="1"/>
  <c r="AE59" i="120" s="1"/>
  <c r="AE61" i="120" s="1"/>
  <c r="AE48" i="125"/>
  <c r="AE50" i="125" s="1"/>
  <c r="AE59" i="125" s="1"/>
  <c r="AE61" i="125" s="1"/>
  <c r="AE48" i="131"/>
  <c r="AE50" i="131" s="1"/>
  <c r="AE59" i="131" s="1"/>
  <c r="AE61" i="131" s="1"/>
  <c r="AE48" i="140"/>
  <c r="AE50" i="140" s="1"/>
  <c r="AE59" i="140" s="1"/>
  <c r="AE61" i="140" s="1"/>
  <c r="AE48" i="146"/>
  <c r="AE50" i="146" s="1"/>
  <c r="AE59" i="146" s="1"/>
  <c r="AE61" i="146" s="1"/>
  <c r="AE48" i="139"/>
  <c r="AE50" i="139" s="1"/>
  <c r="AE59" i="139" s="1"/>
  <c r="AE61" i="139" s="1"/>
  <c r="C48" i="123"/>
  <c r="C42" i="122"/>
  <c r="AD48" i="126"/>
  <c r="AD50" i="126" s="1"/>
  <c r="AD59" i="126" s="1"/>
  <c r="AD61" i="126" s="1"/>
  <c r="AD48" i="150"/>
  <c r="AD50" i="150" s="1"/>
  <c r="AD59" i="150" s="1"/>
  <c r="AD61" i="150" s="1"/>
  <c r="AE47" i="133"/>
  <c r="AF45" i="133" s="1"/>
  <c r="D47" i="122"/>
  <c r="E45" i="122" s="1"/>
  <c r="AE47" i="137"/>
  <c r="AF45" i="137" s="1"/>
  <c r="AE48" i="129"/>
  <c r="AE50" i="129" s="1"/>
  <c r="AE59" i="129" s="1"/>
  <c r="AE61" i="129" s="1"/>
  <c r="AF47" i="142"/>
  <c r="AG45" i="142" s="1"/>
  <c r="AE47" i="145"/>
  <c r="AF45" i="145" s="1"/>
  <c r="AE47" i="128"/>
  <c r="AF45" i="128" s="1"/>
  <c r="AE47" i="130"/>
  <c r="AF45" i="130" s="1"/>
  <c r="AE47" i="117"/>
  <c r="AF45" i="117" s="1"/>
  <c r="AF47" i="119"/>
  <c r="AG45" i="119" s="1"/>
  <c r="AE47" i="126"/>
  <c r="AF45" i="126" s="1"/>
  <c r="AE47" i="150"/>
  <c r="AF45" i="150" s="1"/>
  <c r="AF47" i="129"/>
  <c r="AG45" i="129" s="1"/>
  <c r="AF47" i="125"/>
  <c r="AG45" i="125" s="1"/>
  <c r="AF47" i="131"/>
  <c r="AG45" i="131" s="1"/>
  <c r="D47" i="123"/>
  <c r="E45" i="123" s="1"/>
  <c r="AF47" i="134"/>
  <c r="AG45" i="134" s="1"/>
  <c r="AF47" i="143"/>
  <c r="AG45" i="143" s="1"/>
  <c r="D41" i="122"/>
  <c r="E39" i="122" s="1"/>
  <c r="AF47" i="136"/>
  <c r="AG45" i="136" s="1"/>
  <c r="D41" i="123"/>
  <c r="E39" i="123" s="1"/>
  <c r="AF47" i="140"/>
  <c r="AG45" i="140" s="1"/>
  <c r="AF47" i="146"/>
  <c r="AG45" i="146" s="1"/>
  <c r="AF47" i="139"/>
  <c r="AG45" i="139" s="1"/>
  <c r="AD48" i="133"/>
  <c r="AD50" i="133" s="1"/>
  <c r="AD59" i="133" s="1"/>
  <c r="AD61" i="133" s="1"/>
  <c r="C48" i="122"/>
  <c r="AD48" i="137"/>
  <c r="AD50" i="137" s="1"/>
  <c r="AD59" i="137" s="1"/>
  <c r="AD61" i="137" s="1"/>
  <c r="AF47" i="120"/>
  <c r="AG45" i="120" s="1"/>
  <c r="AE48" i="142"/>
  <c r="AE50" i="142" s="1"/>
  <c r="AE59" i="142" s="1"/>
  <c r="AE61" i="142" s="1"/>
  <c r="AD48" i="145"/>
  <c r="AD50" i="145" s="1"/>
  <c r="AD59" i="145" s="1"/>
  <c r="AD61" i="145" s="1"/>
  <c r="AD48" i="128"/>
  <c r="AD50" i="128" s="1"/>
  <c r="AD59" i="128" s="1"/>
  <c r="AD61" i="128" s="1"/>
  <c r="AD48" i="130"/>
  <c r="AD50" i="130" s="1"/>
  <c r="AD59" i="130" s="1"/>
  <c r="AD61" i="130" s="1"/>
  <c r="AD48" i="117"/>
  <c r="AD50" i="117" s="1"/>
  <c r="AD59" i="117" s="1"/>
  <c r="AD61" i="117" s="1"/>
  <c r="AE48" i="119"/>
  <c r="AE50" i="119" s="1"/>
  <c r="AE59" i="119" s="1"/>
  <c r="AE61" i="119" s="1"/>
  <c r="BA21" i="150"/>
  <c r="AZ55" i="146"/>
  <c r="BA19" i="146"/>
  <c r="AZ55" i="145"/>
  <c r="BA19" i="145"/>
  <c r="AZ55" i="143"/>
  <c r="BA19" i="143"/>
  <c r="AZ55" i="142"/>
  <c r="BA19" i="142"/>
  <c r="AZ22" i="142"/>
  <c r="AZ55" i="140"/>
  <c r="BA19" i="140"/>
  <c r="AZ22" i="140"/>
  <c r="AZ55" i="139"/>
  <c r="BA19" i="139"/>
  <c r="AZ55" i="137"/>
  <c r="BA19" i="137"/>
  <c r="AZ55" i="136"/>
  <c r="BA19" i="136"/>
  <c r="AZ55" i="134"/>
  <c r="BA19" i="134"/>
  <c r="AZ22" i="134"/>
  <c r="AZ55" i="133"/>
  <c r="BA19" i="133"/>
  <c r="AZ22" i="133"/>
  <c r="AZ55" i="131"/>
  <c r="BA19" i="131"/>
  <c r="AZ55" i="130"/>
  <c r="BA19" i="130"/>
  <c r="AZ55" i="129"/>
  <c r="BA19" i="129"/>
  <c r="AZ55" i="128"/>
  <c r="BA19" i="128"/>
  <c r="AZ55" i="126"/>
  <c r="BA19" i="126"/>
  <c r="AZ55" i="125"/>
  <c r="BA19" i="125"/>
  <c r="BA55" i="123"/>
  <c r="BB19" i="123"/>
  <c r="BA55" i="122"/>
  <c r="BB19" i="122"/>
  <c r="BA22" i="122"/>
  <c r="BB21" i="120"/>
  <c r="BN55" i="119"/>
  <c r="AE48" i="116"/>
  <c r="AE50" i="116" s="1"/>
  <c r="AE59" i="116" s="1"/>
  <c r="AE61" i="116" s="1"/>
  <c r="AF47" i="116"/>
  <c r="AG45" i="116" s="1"/>
  <c r="BN55" i="116"/>
  <c r="B15" i="2"/>
  <c r="B21" i="2" s="1"/>
  <c r="B9" i="2"/>
  <c r="AF47" i="161" l="1"/>
  <c r="AG45" i="161" s="1"/>
  <c r="AF48" i="161"/>
  <c r="AF50" i="161" s="1"/>
  <c r="AF59" i="161" s="1"/>
  <c r="AF61" i="161" s="1"/>
  <c r="D48" i="122"/>
  <c r="AF48" i="156"/>
  <c r="AF50" i="156" s="1"/>
  <c r="AF59" i="156" s="1"/>
  <c r="AF61" i="156" s="1"/>
  <c r="AF48" i="158"/>
  <c r="AF50" i="158" s="1"/>
  <c r="AF59" i="158" s="1"/>
  <c r="AF61" i="158" s="1"/>
  <c r="AF48" i="157"/>
  <c r="AF50" i="157" s="1"/>
  <c r="AF59" i="157" s="1"/>
  <c r="AF61" i="157" s="1"/>
  <c r="AF48" i="155"/>
  <c r="AF50" i="155" s="1"/>
  <c r="AF59" i="155" s="1"/>
  <c r="AF61" i="155" s="1"/>
  <c r="AG47" i="156"/>
  <c r="AH45" i="156" s="1"/>
  <c r="AG47" i="158"/>
  <c r="AH45" i="158" s="1"/>
  <c r="AG47" i="157"/>
  <c r="AH45" i="157" s="1"/>
  <c r="AG47" i="155"/>
  <c r="AH45" i="155" s="1"/>
  <c r="BB21" i="117"/>
  <c r="BB22" i="117" s="1"/>
  <c r="AF48" i="142"/>
  <c r="AF50" i="142" s="1"/>
  <c r="AF59" i="142" s="1"/>
  <c r="AF61" i="142" s="1"/>
  <c r="AE48" i="126"/>
  <c r="AE50" i="126" s="1"/>
  <c r="AE59" i="126" s="1"/>
  <c r="AE61" i="126" s="1"/>
  <c r="AF48" i="131"/>
  <c r="AF50" i="131" s="1"/>
  <c r="AF59" i="131" s="1"/>
  <c r="AF61" i="131" s="1"/>
  <c r="AF48" i="129"/>
  <c r="AF50" i="129" s="1"/>
  <c r="AF59" i="129" s="1"/>
  <c r="AF61" i="129" s="1"/>
  <c r="AF48" i="125"/>
  <c r="AF50" i="125" s="1"/>
  <c r="AF59" i="125" s="1"/>
  <c r="AF61" i="125" s="1"/>
  <c r="AE48" i="150"/>
  <c r="AE50" i="150" s="1"/>
  <c r="AE59" i="150" s="1"/>
  <c r="AE61" i="150" s="1"/>
  <c r="AE48" i="145"/>
  <c r="AE50" i="145" s="1"/>
  <c r="AE59" i="145" s="1"/>
  <c r="AE61" i="145" s="1"/>
  <c r="AF48" i="146"/>
  <c r="AF50" i="146" s="1"/>
  <c r="AF59" i="146" s="1"/>
  <c r="AF61" i="146" s="1"/>
  <c r="AF48" i="139"/>
  <c r="AF50" i="139" s="1"/>
  <c r="AF59" i="139" s="1"/>
  <c r="AF61" i="139" s="1"/>
  <c r="AF48" i="140"/>
  <c r="AF50" i="140" s="1"/>
  <c r="AF59" i="140" s="1"/>
  <c r="AF61" i="140" s="1"/>
  <c r="E41" i="122"/>
  <c r="F39" i="122" s="1"/>
  <c r="AG47" i="134"/>
  <c r="AH45" i="134" s="1"/>
  <c r="AF47" i="117"/>
  <c r="AG45" i="117" s="1"/>
  <c r="AF47" i="128"/>
  <c r="AG45" i="128" s="1"/>
  <c r="AF47" i="137"/>
  <c r="AG45" i="137" s="1"/>
  <c r="AF47" i="133"/>
  <c r="AG45" i="133" s="1"/>
  <c r="AF48" i="120"/>
  <c r="AF50" i="120" s="1"/>
  <c r="AF59" i="120" s="1"/>
  <c r="AF61" i="120" s="1"/>
  <c r="AG47" i="146"/>
  <c r="AH45" i="146" s="1"/>
  <c r="D42" i="123"/>
  <c r="AF48" i="136"/>
  <c r="AF50" i="136" s="1"/>
  <c r="AF59" i="136" s="1"/>
  <c r="AF61" i="136" s="1"/>
  <c r="AF48" i="143"/>
  <c r="AF50" i="143" s="1"/>
  <c r="AF59" i="143" s="1"/>
  <c r="AF61" i="143" s="1"/>
  <c r="D48" i="123"/>
  <c r="AG47" i="131"/>
  <c r="AH45" i="131" s="1"/>
  <c r="AF47" i="126"/>
  <c r="AG45" i="126" s="1"/>
  <c r="AF48" i="119"/>
  <c r="AF50" i="119" s="1"/>
  <c r="AF59" i="119" s="1"/>
  <c r="AF61" i="119" s="1"/>
  <c r="AE48" i="130"/>
  <c r="AE50" i="130" s="1"/>
  <c r="AE59" i="130" s="1"/>
  <c r="AE61" i="130" s="1"/>
  <c r="AG47" i="142"/>
  <c r="AH45" i="142" s="1"/>
  <c r="AG47" i="120"/>
  <c r="AH45" i="120" s="1"/>
  <c r="E41" i="123"/>
  <c r="F39" i="123" s="1"/>
  <c r="AG47" i="136"/>
  <c r="AH45" i="136" s="1"/>
  <c r="AG47" i="143"/>
  <c r="AH45" i="143" s="1"/>
  <c r="E47" i="123"/>
  <c r="F45" i="123" s="1"/>
  <c r="AG47" i="119"/>
  <c r="AH45" i="119" s="1"/>
  <c r="AF47" i="130"/>
  <c r="AG45" i="130" s="1"/>
  <c r="E47" i="122"/>
  <c r="F45" i="122" s="1"/>
  <c r="AG47" i="139"/>
  <c r="AH45" i="139" s="1"/>
  <c r="AG47" i="140"/>
  <c r="AH45" i="140" s="1"/>
  <c r="D42" i="122"/>
  <c r="AF48" i="134"/>
  <c r="AF50" i="134" s="1"/>
  <c r="AF59" i="134" s="1"/>
  <c r="AF61" i="134" s="1"/>
  <c r="AG47" i="125"/>
  <c r="AH45" i="125" s="1"/>
  <c r="AG47" i="129"/>
  <c r="AH45" i="129" s="1"/>
  <c r="AF47" i="150"/>
  <c r="AG45" i="150" s="1"/>
  <c r="AE48" i="117"/>
  <c r="AE50" i="117" s="1"/>
  <c r="AE59" i="117" s="1"/>
  <c r="AE61" i="117" s="1"/>
  <c r="AE48" i="128"/>
  <c r="AE50" i="128" s="1"/>
  <c r="AE59" i="128" s="1"/>
  <c r="AE61" i="128" s="1"/>
  <c r="AF47" i="145"/>
  <c r="AG45" i="145" s="1"/>
  <c r="AE48" i="137"/>
  <c r="AE50" i="137" s="1"/>
  <c r="AE59" i="137" s="1"/>
  <c r="AE61" i="137" s="1"/>
  <c r="AE48" i="133"/>
  <c r="AE50" i="133" s="1"/>
  <c r="AE59" i="133" s="1"/>
  <c r="AE61" i="133" s="1"/>
  <c r="BA55" i="150"/>
  <c r="BB19" i="150"/>
  <c r="BA22" i="150"/>
  <c r="BA21" i="146"/>
  <c r="BA22" i="146" s="1"/>
  <c r="BA21" i="145"/>
  <c r="BA22" i="145" s="1"/>
  <c r="BA21" i="143"/>
  <c r="BA21" i="142"/>
  <c r="BA22" i="142" s="1"/>
  <c r="BA21" i="140"/>
  <c r="BA21" i="139"/>
  <c r="BA22" i="139" s="1"/>
  <c r="BA21" i="137"/>
  <c r="BA22" i="137" s="1"/>
  <c r="BA21" i="136"/>
  <c r="BA22" i="136" s="1"/>
  <c r="BA21" i="134"/>
  <c r="BA22" i="134" s="1"/>
  <c r="BA21" i="133"/>
  <c r="BA21" i="131"/>
  <c r="BA22" i="131" s="1"/>
  <c r="BA21" i="130"/>
  <c r="BA21" i="129"/>
  <c r="BA22" i="129" s="1"/>
  <c r="BA21" i="128"/>
  <c r="BA22" i="128" s="1"/>
  <c r="BA21" i="126"/>
  <c r="BA22" i="126" s="1"/>
  <c r="BA21" i="125"/>
  <c r="BA22" i="125" s="1"/>
  <c r="BB21" i="123"/>
  <c r="BB22" i="123" s="1"/>
  <c r="BB21" i="122"/>
  <c r="BB55" i="120"/>
  <c r="BC19" i="120"/>
  <c r="BB22" i="120"/>
  <c r="AF48" i="116"/>
  <c r="AF50" i="116" s="1"/>
  <c r="AF59" i="116" s="1"/>
  <c r="AF61" i="116" s="1"/>
  <c r="AG47" i="116"/>
  <c r="AH45" i="116" s="1"/>
  <c r="B22" i="2"/>
  <c r="Q21" i="2"/>
  <c r="B74" i="2"/>
  <c r="B81" i="2"/>
  <c r="C9" i="2"/>
  <c r="AG47" i="161" l="1"/>
  <c r="AH45" i="161" s="1"/>
  <c r="AG48" i="161"/>
  <c r="AG50" i="161" s="1"/>
  <c r="AG59" i="161" s="1"/>
  <c r="AG61" i="161" s="1"/>
  <c r="AF48" i="128"/>
  <c r="AF50" i="128" s="1"/>
  <c r="AF59" i="128" s="1"/>
  <c r="AF61" i="128" s="1"/>
  <c r="AG48" i="155"/>
  <c r="AG50" i="155" s="1"/>
  <c r="AG59" i="155" s="1"/>
  <c r="AG61" i="155" s="1"/>
  <c r="AG48" i="157"/>
  <c r="AG50" i="157" s="1"/>
  <c r="AG59" i="157" s="1"/>
  <c r="AG61" i="157" s="1"/>
  <c r="AG48" i="158"/>
  <c r="AG50" i="158" s="1"/>
  <c r="AG59" i="158" s="1"/>
  <c r="AG61" i="158" s="1"/>
  <c r="AG48" i="156"/>
  <c r="AG50" i="156" s="1"/>
  <c r="AG59" i="156" s="1"/>
  <c r="AG61" i="156" s="1"/>
  <c r="AH47" i="155"/>
  <c r="AI45" i="155" s="1"/>
  <c r="AH47" i="157"/>
  <c r="AI45" i="157" s="1"/>
  <c r="AH47" i="158"/>
  <c r="AI45" i="158" s="1"/>
  <c r="AH47" i="156"/>
  <c r="AI45" i="156" s="1"/>
  <c r="BC19" i="117"/>
  <c r="BB55" i="117"/>
  <c r="AF48" i="137"/>
  <c r="AF50" i="137" s="1"/>
  <c r="AF59" i="137" s="1"/>
  <c r="AF61" i="137" s="1"/>
  <c r="AG48" i="139"/>
  <c r="AG50" i="139" s="1"/>
  <c r="AG59" i="139" s="1"/>
  <c r="AG61" i="139" s="1"/>
  <c r="E42" i="123"/>
  <c r="AG48" i="125"/>
  <c r="AG50" i="125" s="1"/>
  <c r="AG59" i="125" s="1"/>
  <c r="AG61" i="125" s="1"/>
  <c r="AF48" i="145"/>
  <c r="AF50" i="145" s="1"/>
  <c r="AF59" i="145" s="1"/>
  <c r="AF61" i="145" s="1"/>
  <c r="AF48" i="150"/>
  <c r="AF50" i="150" s="1"/>
  <c r="AF59" i="150" s="1"/>
  <c r="AF61" i="150" s="1"/>
  <c r="AF48" i="130"/>
  <c r="AF50" i="130" s="1"/>
  <c r="AF59" i="130" s="1"/>
  <c r="AF61" i="130" s="1"/>
  <c r="AG48" i="143"/>
  <c r="AG50" i="143" s="1"/>
  <c r="AG59" i="143" s="1"/>
  <c r="AG61" i="143" s="1"/>
  <c r="AG48" i="134"/>
  <c r="AG50" i="134" s="1"/>
  <c r="AG59" i="134" s="1"/>
  <c r="AG61" i="134" s="1"/>
  <c r="AG48" i="131"/>
  <c r="AG50" i="131" s="1"/>
  <c r="AG59" i="131" s="1"/>
  <c r="AG61" i="131" s="1"/>
  <c r="AG48" i="129"/>
  <c r="AG50" i="129" s="1"/>
  <c r="AG59" i="129" s="1"/>
  <c r="AG61" i="129" s="1"/>
  <c r="AH47" i="140"/>
  <c r="AI45" i="140" s="1"/>
  <c r="F47" i="122"/>
  <c r="G45" i="122" s="1"/>
  <c r="AG48" i="119"/>
  <c r="AG50" i="119" s="1"/>
  <c r="AG59" i="119" s="1"/>
  <c r="AG61" i="119" s="1"/>
  <c r="F47" i="123"/>
  <c r="G45" i="123" s="1"/>
  <c r="AH47" i="136"/>
  <c r="AI45" i="136" s="1"/>
  <c r="AH47" i="120"/>
  <c r="AI45" i="120" s="1"/>
  <c r="AG48" i="142"/>
  <c r="AG50" i="142" s="1"/>
  <c r="AG59" i="142" s="1"/>
  <c r="AG61" i="142" s="1"/>
  <c r="AF48" i="126"/>
  <c r="AF50" i="126" s="1"/>
  <c r="AF59" i="126" s="1"/>
  <c r="AF61" i="126" s="1"/>
  <c r="AG48" i="146"/>
  <c r="AG50" i="146" s="1"/>
  <c r="AG59" i="146" s="1"/>
  <c r="AG61" i="146" s="1"/>
  <c r="AF48" i="133"/>
  <c r="AF50" i="133" s="1"/>
  <c r="AF59" i="133" s="1"/>
  <c r="AF61" i="133" s="1"/>
  <c r="AG47" i="117"/>
  <c r="AH45" i="117" s="1"/>
  <c r="F41" i="122"/>
  <c r="G39" i="122" s="1"/>
  <c r="AH47" i="129"/>
  <c r="AI45" i="129" s="1"/>
  <c r="AH47" i="119"/>
  <c r="AI45" i="119" s="1"/>
  <c r="AH47" i="142"/>
  <c r="AI45" i="142" s="1"/>
  <c r="AG47" i="126"/>
  <c r="AH45" i="126" s="1"/>
  <c r="AH47" i="146"/>
  <c r="AI45" i="146" s="1"/>
  <c r="AG47" i="133"/>
  <c r="AH45" i="133" s="1"/>
  <c r="AH47" i="139"/>
  <c r="AI45" i="139" s="1"/>
  <c r="AH47" i="143"/>
  <c r="AI45" i="143" s="1"/>
  <c r="F41" i="123"/>
  <c r="G39" i="123" s="1"/>
  <c r="AG47" i="128"/>
  <c r="AH45" i="128" s="1"/>
  <c r="AH47" i="134"/>
  <c r="AI45" i="134" s="1"/>
  <c r="AG47" i="145"/>
  <c r="AH45" i="145" s="1"/>
  <c r="AG47" i="150"/>
  <c r="AH45" i="150" s="1"/>
  <c r="AH47" i="125"/>
  <c r="AI45" i="125" s="1"/>
  <c r="AG48" i="140"/>
  <c r="AG50" i="140" s="1"/>
  <c r="AG59" i="140" s="1"/>
  <c r="AG61" i="140" s="1"/>
  <c r="E48" i="122"/>
  <c r="AG47" i="130"/>
  <c r="AH45" i="130" s="1"/>
  <c r="E48" i="123"/>
  <c r="AG48" i="136"/>
  <c r="AG50" i="136" s="1"/>
  <c r="AG59" i="136" s="1"/>
  <c r="AG61" i="136" s="1"/>
  <c r="AG48" i="120"/>
  <c r="AG50" i="120" s="1"/>
  <c r="AG59" i="120" s="1"/>
  <c r="AG61" i="120" s="1"/>
  <c r="AH47" i="131"/>
  <c r="AI45" i="131" s="1"/>
  <c r="AG47" i="137"/>
  <c r="AH45" i="137" s="1"/>
  <c r="AF48" i="117"/>
  <c r="AF50" i="117" s="1"/>
  <c r="AF59" i="117" s="1"/>
  <c r="AF61" i="117" s="1"/>
  <c r="E42" i="122"/>
  <c r="BB21" i="150"/>
  <c r="BB22" i="150" s="1"/>
  <c r="BA55" i="146"/>
  <c r="BB19" i="146"/>
  <c r="BA55" i="145"/>
  <c r="BB19" i="145"/>
  <c r="BA55" i="143"/>
  <c r="BB19" i="143"/>
  <c r="BA22" i="143"/>
  <c r="BA55" i="142"/>
  <c r="BB19" i="142"/>
  <c r="BA55" i="140"/>
  <c r="BB19" i="140"/>
  <c r="BA22" i="140"/>
  <c r="BA55" i="139"/>
  <c r="BB19" i="139"/>
  <c r="BA55" i="137"/>
  <c r="BB19" i="137"/>
  <c r="BA55" i="136"/>
  <c r="BB19" i="136"/>
  <c r="BA55" i="134"/>
  <c r="BB19" i="134"/>
  <c r="BA55" i="133"/>
  <c r="BB19" i="133"/>
  <c r="BA22" i="133"/>
  <c r="BA55" i="131"/>
  <c r="BB19" i="131"/>
  <c r="BA55" i="130"/>
  <c r="BB19" i="130"/>
  <c r="BA22" i="130"/>
  <c r="BA55" i="129"/>
  <c r="BB19" i="129"/>
  <c r="BA55" i="128"/>
  <c r="BB19" i="128"/>
  <c r="BA55" i="126"/>
  <c r="BB19" i="126"/>
  <c r="BA55" i="125"/>
  <c r="BB19" i="125"/>
  <c r="BB55" i="123"/>
  <c r="BC19" i="123"/>
  <c r="BB55" i="122"/>
  <c r="BC19" i="122"/>
  <c r="BB22" i="122"/>
  <c r="BC21" i="120"/>
  <c r="BC22" i="120" s="1"/>
  <c r="AG48" i="116"/>
  <c r="AG50" i="116" s="1"/>
  <c r="AG59" i="116" s="1"/>
  <c r="AG61" i="116" s="1"/>
  <c r="AH47" i="116"/>
  <c r="AI45" i="116" s="1"/>
  <c r="C20" i="2"/>
  <c r="B23" i="2"/>
  <c r="B83" i="2"/>
  <c r="B76" i="2"/>
  <c r="D9" i="2"/>
  <c r="C74" i="2"/>
  <c r="C81" i="2"/>
  <c r="AH47" i="161" l="1"/>
  <c r="AI45" i="161" s="1"/>
  <c r="AH48" i="136"/>
  <c r="AH50" i="136" s="1"/>
  <c r="AH59" i="136" s="1"/>
  <c r="AH61" i="136" s="1"/>
  <c r="AH48" i="156"/>
  <c r="AH50" i="156" s="1"/>
  <c r="AH59" i="156" s="1"/>
  <c r="AH61" i="156" s="1"/>
  <c r="AH48" i="158"/>
  <c r="AH50" i="158" s="1"/>
  <c r="AH59" i="158" s="1"/>
  <c r="AH61" i="158" s="1"/>
  <c r="AH48" i="157"/>
  <c r="AH50" i="157" s="1"/>
  <c r="AH59" i="157" s="1"/>
  <c r="AH61" i="157" s="1"/>
  <c r="AH48" i="155"/>
  <c r="AH50" i="155" s="1"/>
  <c r="AH59" i="155" s="1"/>
  <c r="AH61" i="155" s="1"/>
  <c r="AI47" i="156"/>
  <c r="AJ45" i="156" s="1"/>
  <c r="AI47" i="158"/>
  <c r="AJ45" i="158" s="1"/>
  <c r="AI47" i="157"/>
  <c r="AJ45" i="157" s="1"/>
  <c r="AI47" i="155"/>
  <c r="AJ45" i="155" s="1"/>
  <c r="AH48" i="140"/>
  <c r="AH50" i="140" s="1"/>
  <c r="AH59" i="140" s="1"/>
  <c r="AH61" i="140" s="1"/>
  <c r="F48" i="122"/>
  <c r="BC21" i="117"/>
  <c r="BC22" i="117" s="1"/>
  <c r="AH48" i="134"/>
  <c r="AH50" i="134" s="1"/>
  <c r="AH59" i="134" s="1"/>
  <c r="AH61" i="134" s="1"/>
  <c r="AH48" i="143"/>
  <c r="AH50" i="143" s="1"/>
  <c r="AH59" i="143" s="1"/>
  <c r="AH61" i="143" s="1"/>
  <c r="AH48" i="146"/>
  <c r="AH50" i="146" s="1"/>
  <c r="AH59" i="146" s="1"/>
  <c r="AH61" i="146" s="1"/>
  <c r="AG48" i="130"/>
  <c r="AG50" i="130" s="1"/>
  <c r="AG59" i="130" s="1"/>
  <c r="AG61" i="130" s="1"/>
  <c r="AH48" i="125"/>
  <c r="AH50" i="125" s="1"/>
  <c r="AH59" i="125" s="1"/>
  <c r="AH61" i="125" s="1"/>
  <c r="AG48" i="137"/>
  <c r="AG50" i="137" s="1"/>
  <c r="AG59" i="137" s="1"/>
  <c r="AG61" i="137" s="1"/>
  <c r="AH48" i="129"/>
  <c r="AH50" i="129" s="1"/>
  <c r="AH59" i="129" s="1"/>
  <c r="AH61" i="129" s="1"/>
  <c r="AH48" i="142"/>
  <c r="AH50" i="142" s="1"/>
  <c r="AH59" i="142" s="1"/>
  <c r="AH61" i="142" s="1"/>
  <c r="AG48" i="145"/>
  <c r="AG50" i="145" s="1"/>
  <c r="AG59" i="145" s="1"/>
  <c r="AG61" i="145" s="1"/>
  <c r="AG48" i="117"/>
  <c r="AG50" i="117" s="1"/>
  <c r="AG59" i="117" s="1"/>
  <c r="AG61" i="117" s="1"/>
  <c r="AH48" i="131"/>
  <c r="AH50" i="131" s="1"/>
  <c r="AH59" i="131" s="1"/>
  <c r="AH61" i="131" s="1"/>
  <c r="AH47" i="150"/>
  <c r="AI45" i="150" s="1"/>
  <c r="AG48" i="128"/>
  <c r="AG50" i="128" s="1"/>
  <c r="AG59" i="128" s="1"/>
  <c r="AG61" i="128" s="1"/>
  <c r="G41" i="123"/>
  <c r="H39" i="123" s="1"/>
  <c r="AI47" i="139"/>
  <c r="AJ45" i="139" s="1"/>
  <c r="AH47" i="133"/>
  <c r="AI45" i="133" s="1"/>
  <c r="AH47" i="126"/>
  <c r="AI45" i="126" s="1"/>
  <c r="AI47" i="119"/>
  <c r="AJ45" i="119" s="1"/>
  <c r="G41" i="122"/>
  <c r="H39" i="122" s="1"/>
  <c r="AI47" i="120"/>
  <c r="AJ45" i="120" s="1"/>
  <c r="G47" i="123"/>
  <c r="H45" i="123" s="1"/>
  <c r="AI47" i="131"/>
  <c r="AJ45" i="131" s="1"/>
  <c r="AH47" i="128"/>
  <c r="AI45" i="128" s="1"/>
  <c r="AI47" i="140"/>
  <c r="AJ45" i="140" s="1"/>
  <c r="AH47" i="130"/>
  <c r="AI45" i="130" s="1"/>
  <c r="AI47" i="125"/>
  <c r="AJ45" i="125" s="1"/>
  <c r="AH47" i="145"/>
  <c r="AI45" i="145" s="1"/>
  <c r="AI47" i="143"/>
  <c r="AJ45" i="143" s="1"/>
  <c r="AI47" i="146"/>
  <c r="AJ45" i="146" s="1"/>
  <c r="AI47" i="142"/>
  <c r="AJ45" i="142" s="1"/>
  <c r="AI47" i="129"/>
  <c r="AJ45" i="129" s="1"/>
  <c r="AH47" i="117"/>
  <c r="AI45" i="117" s="1"/>
  <c r="AI47" i="136"/>
  <c r="AJ45" i="136" s="1"/>
  <c r="AH47" i="137"/>
  <c r="AI45" i="137" s="1"/>
  <c r="AG48" i="150"/>
  <c r="AG50" i="150" s="1"/>
  <c r="AG59" i="150" s="1"/>
  <c r="AG61" i="150" s="1"/>
  <c r="AI47" i="134"/>
  <c r="AJ45" i="134" s="1"/>
  <c r="F42" i="123"/>
  <c r="AH48" i="139"/>
  <c r="AH50" i="139" s="1"/>
  <c r="AH59" i="139" s="1"/>
  <c r="AH61" i="139" s="1"/>
  <c r="AG48" i="133"/>
  <c r="AG50" i="133" s="1"/>
  <c r="AG59" i="133" s="1"/>
  <c r="AG61" i="133" s="1"/>
  <c r="AG48" i="126"/>
  <c r="AG50" i="126" s="1"/>
  <c r="AG59" i="126" s="1"/>
  <c r="AG61" i="126" s="1"/>
  <c r="AH48" i="119"/>
  <c r="AH50" i="119" s="1"/>
  <c r="AH59" i="119" s="1"/>
  <c r="AH61" i="119" s="1"/>
  <c r="F42" i="122"/>
  <c r="AH48" i="120"/>
  <c r="AH50" i="120" s="1"/>
  <c r="AH59" i="120" s="1"/>
  <c r="AH61" i="120" s="1"/>
  <c r="F48" i="123"/>
  <c r="G47" i="122"/>
  <c r="H45" i="122" s="1"/>
  <c r="BB55" i="150"/>
  <c r="BC19" i="150"/>
  <c r="BB21" i="146"/>
  <c r="BB22" i="146" s="1"/>
  <c r="BB21" i="145"/>
  <c r="BB22" i="145" s="1"/>
  <c r="BB21" i="143"/>
  <c r="BB22" i="143" s="1"/>
  <c r="BB21" i="142"/>
  <c r="BB22" i="142" s="1"/>
  <c r="BB21" i="140"/>
  <c r="BB22" i="140" s="1"/>
  <c r="BB21" i="139"/>
  <c r="BB21" i="137"/>
  <c r="BB21" i="136"/>
  <c r="BB22" i="136" s="1"/>
  <c r="BB21" i="134"/>
  <c r="BB22" i="134" s="1"/>
  <c r="BB21" i="133"/>
  <c r="BB22" i="133" s="1"/>
  <c r="BB21" i="131"/>
  <c r="BB22" i="131" s="1"/>
  <c r="BB21" i="130"/>
  <c r="BB22" i="130" s="1"/>
  <c r="BB21" i="129"/>
  <c r="BB22" i="129" s="1"/>
  <c r="BB21" i="128"/>
  <c r="BB22" i="128" s="1"/>
  <c r="BB21" i="126"/>
  <c r="BB21" i="125"/>
  <c r="BB22" i="125" s="1"/>
  <c r="BC21" i="123"/>
  <c r="BC22" i="123" s="1"/>
  <c r="BC21" i="122"/>
  <c r="BC55" i="120"/>
  <c r="BD19" i="120"/>
  <c r="AH48" i="116"/>
  <c r="AH50" i="116" s="1"/>
  <c r="AH59" i="116" s="1"/>
  <c r="AH61" i="116" s="1"/>
  <c r="AI47" i="116"/>
  <c r="AJ45" i="116" s="1"/>
  <c r="C22" i="2"/>
  <c r="D20" i="2" s="1"/>
  <c r="B78" i="2"/>
  <c r="B27" i="2" s="1"/>
  <c r="C83" i="2"/>
  <c r="C76" i="2"/>
  <c r="E9" i="2"/>
  <c r="D74" i="2"/>
  <c r="D81" i="2"/>
  <c r="AH48" i="161" l="1"/>
  <c r="AH50" i="161" s="1"/>
  <c r="AH59" i="161" s="1"/>
  <c r="AH61" i="161" s="1"/>
  <c r="AI47" i="161"/>
  <c r="AJ45" i="161" s="1"/>
  <c r="AI48" i="155"/>
  <c r="AI50" i="155" s="1"/>
  <c r="AI59" i="155" s="1"/>
  <c r="AI61" i="155" s="1"/>
  <c r="AI48" i="157"/>
  <c r="AI50" i="157" s="1"/>
  <c r="AI59" i="157" s="1"/>
  <c r="AI61" i="157" s="1"/>
  <c r="AI48" i="158"/>
  <c r="AI50" i="158" s="1"/>
  <c r="AI59" i="158" s="1"/>
  <c r="AI61" i="158" s="1"/>
  <c r="AI48" i="156"/>
  <c r="AI50" i="156" s="1"/>
  <c r="AI59" i="156" s="1"/>
  <c r="AI61" i="156" s="1"/>
  <c r="AJ47" i="155"/>
  <c r="AK45" i="155" s="1"/>
  <c r="AJ47" i="157"/>
  <c r="AK45" i="157" s="1"/>
  <c r="AJ47" i="158"/>
  <c r="AK45" i="158" s="1"/>
  <c r="AJ47" i="156"/>
  <c r="AK45" i="156" s="1"/>
  <c r="BD19" i="117"/>
  <c r="BC55" i="117"/>
  <c r="AI48" i="140"/>
  <c r="AI50" i="140" s="1"/>
  <c r="AI59" i="140" s="1"/>
  <c r="AI61" i="140" s="1"/>
  <c r="AI48" i="125"/>
  <c r="AI50" i="125" s="1"/>
  <c r="AI59" i="125" s="1"/>
  <c r="AI61" i="125" s="1"/>
  <c r="AI48" i="139"/>
  <c r="AI50" i="139" s="1"/>
  <c r="AI59" i="139" s="1"/>
  <c r="AI61" i="139" s="1"/>
  <c r="AI48" i="131"/>
  <c r="AI50" i="131" s="1"/>
  <c r="AI59" i="131" s="1"/>
  <c r="AI61" i="131" s="1"/>
  <c r="G48" i="123"/>
  <c r="G48" i="122"/>
  <c r="AI48" i="143"/>
  <c r="AI50" i="143" s="1"/>
  <c r="AI59" i="143" s="1"/>
  <c r="AI61" i="143" s="1"/>
  <c r="AH48" i="128"/>
  <c r="AH50" i="128" s="1"/>
  <c r="AH59" i="128" s="1"/>
  <c r="AH61" i="128" s="1"/>
  <c r="G42" i="122"/>
  <c r="AI48" i="142"/>
  <c r="AI50" i="142" s="1"/>
  <c r="AI59" i="142" s="1"/>
  <c r="AI61" i="142" s="1"/>
  <c r="AH48" i="117"/>
  <c r="AH50" i="117" s="1"/>
  <c r="AH59" i="117" s="1"/>
  <c r="AH61" i="117" s="1"/>
  <c r="AH48" i="126"/>
  <c r="AH50" i="126" s="1"/>
  <c r="AH59" i="126" s="1"/>
  <c r="AH61" i="126" s="1"/>
  <c r="AJ47" i="134"/>
  <c r="AK45" i="134" s="1"/>
  <c r="AH48" i="137"/>
  <c r="AH50" i="137" s="1"/>
  <c r="AH59" i="137" s="1"/>
  <c r="AH61" i="137" s="1"/>
  <c r="AJ47" i="136"/>
  <c r="AK45" i="136" s="1"/>
  <c r="AJ47" i="129"/>
  <c r="AK45" i="129" s="1"/>
  <c r="AJ47" i="146"/>
  <c r="AK45" i="146" s="1"/>
  <c r="AI47" i="145"/>
  <c r="AJ45" i="145" s="1"/>
  <c r="AI47" i="130"/>
  <c r="AJ45" i="130" s="1"/>
  <c r="AJ47" i="120"/>
  <c r="AK45" i="120" s="1"/>
  <c r="AJ47" i="119"/>
  <c r="AK45" i="119" s="1"/>
  <c r="AI47" i="133"/>
  <c r="AJ45" i="133" s="1"/>
  <c r="H41" i="123"/>
  <c r="I39" i="123" s="1"/>
  <c r="AI47" i="150"/>
  <c r="AJ45" i="150" s="1"/>
  <c r="AI47" i="137"/>
  <c r="AJ45" i="137" s="1"/>
  <c r="H47" i="122"/>
  <c r="I45" i="122" s="1"/>
  <c r="AI47" i="117"/>
  <c r="AJ45" i="117" s="1"/>
  <c r="AJ47" i="142"/>
  <c r="AK45" i="142" s="1"/>
  <c r="AJ47" i="143"/>
  <c r="AK45" i="143" s="1"/>
  <c r="AJ47" i="125"/>
  <c r="AK45" i="125" s="1"/>
  <c r="AJ47" i="140"/>
  <c r="AK45" i="140" s="1"/>
  <c r="H47" i="123"/>
  <c r="I45" i="123" s="1"/>
  <c r="H41" i="122"/>
  <c r="I39" i="122" s="1"/>
  <c r="AI47" i="126"/>
  <c r="AJ45" i="126" s="1"/>
  <c r="AJ47" i="139"/>
  <c r="AK45" i="139" s="1"/>
  <c r="AI48" i="134"/>
  <c r="AI50" i="134" s="1"/>
  <c r="AI59" i="134" s="1"/>
  <c r="AI61" i="134" s="1"/>
  <c r="AI48" i="136"/>
  <c r="AI50" i="136" s="1"/>
  <c r="AI59" i="136" s="1"/>
  <c r="AI61" i="136" s="1"/>
  <c r="AI48" i="129"/>
  <c r="AI50" i="129" s="1"/>
  <c r="AI59" i="129" s="1"/>
  <c r="AI61" i="129" s="1"/>
  <c r="AI48" i="146"/>
  <c r="AI50" i="146" s="1"/>
  <c r="AI59" i="146" s="1"/>
  <c r="AI61" i="146" s="1"/>
  <c r="AH48" i="145"/>
  <c r="AH50" i="145" s="1"/>
  <c r="AH59" i="145" s="1"/>
  <c r="AH61" i="145" s="1"/>
  <c r="AH48" i="130"/>
  <c r="AH50" i="130" s="1"/>
  <c r="AH59" i="130" s="1"/>
  <c r="AH61" i="130" s="1"/>
  <c r="AI47" i="128"/>
  <c r="AJ45" i="128" s="1"/>
  <c r="AJ47" i="131"/>
  <c r="AK45" i="131" s="1"/>
  <c r="AI48" i="120"/>
  <c r="AI50" i="120" s="1"/>
  <c r="AI59" i="120" s="1"/>
  <c r="AI61" i="120" s="1"/>
  <c r="AI48" i="119"/>
  <c r="AI50" i="119" s="1"/>
  <c r="AI59" i="119" s="1"/>
  <c r="AI61" i="119" s="1"/>
  <c r="AH48" i="133"/>
  <c r="AH50" i="133" s="1"/>
  <c r="AH59" i="133" s="1"/>
  <c r="AH61" i="133" s="1"/>
  <c r="G42" i="123"/>
  <c r="AH48" i="150"/>
  <c r="AH50" i="150" s="1"/>
  <c r="AH59" i="150" s="1"/>
  <c r="AH61" i="150" s="1"/>
  <c r="BC21" i="150"/>
  <c r="BB55" i="146"/>
  <c r="BC19" i="146"/>
  <c r="BB55" i="145"/>
  <c r="BC19" i="145"/>
  <c r="BB55" i="143"/>
  <c r="BC19" i="143"/>
  <c r="BB55" i="142"/>
  <c r="BC19" i="142"/>
  <c r="BB55" i="140"/>
  <c r="BC19" i="140"/>
  <c r="BB55" i="139"/>
  <c r="BC19" i="139"/>
  <c r="BB22" i="139"/>
  <c r="BB55" i="137"/>
  <c r="BC19" i="137"/>
  <c r="BB22" i="137"/>
  <c r="BB55" i="136"/>
  <c r="BC19" i="136"/>
  <c r="BB55" i="134"/>
  <c r="BC19" i="134"/>
  <c r="BB55" i="133"/>
  <c r="BC19" i="133"/>
  <c r="BB55" i="131"/>
  <c r="BC19" i="131"/>
  <c r="BB55" i="130"/>
  <c r="BC19" i="130"/>
  <c r="BB55" i="129"/>
  <c r="BC19" i="129"/>
  <c r="BB55" i="128"/>
  <c r="BC19" i="128"/>
  <c r="BB55" i="126"/>
  <c r="BC19" i="126"/>
  <c r="BB22" i="126"/>
  <c r="BB55" i="125"/>
  <c r="BC19" i="125"/>
  <c r="BC55" i="123"/>
  <c r="BD19" i="123"/>
  <c r="BC55" i="122"/>
  <c r="BD19" i="122"/>
  <c r="BC22" i="122"/>
  <c r="BD21" i="120"/>
  <c r="AI48" i="116"/>
  <c r="AI50" i="116" s="1"/>
  <c r="AI59" i="116" s="1"/>
  <c r="AI61" i="116" s="1"/>
  <c r="AJ47" i="116"/>
  <c r="AK45" i="116" s="1"/>
  <c r="B29" i="2"/>
  <c r="D22" i="2"/>
  <c r="E20" i="2" s="1"/>
  <c r="C23" i="2"/>
  <c r="D83" i="2"/>
  <c r="C78" i="2"/>
  <c r="C27" i="2" s="1"/>
  <c r="D76" i="2"/>
  <c r="E74" i="2"/>
  <c r="E81" i="2"/>
  <c r="AI48" i="161" l="1"/>
  <c r="AI50" i="161" s="1"/>
  <c r="AI59" i="161" s="1"/>
  <c r="AI61" i="161" s="1"/>
  <c r="AJ47" i="161"/>
  <c r="AK45" i="161" s="1"/>
  <c r="AJ48" i="156"/>
  <c r="AJ50" i="156" s="1"/>
  <c r="AJ59" i="156" s="1"/>
  <c r="AJ61" i="156" s="1"/>
  <c r="AJ48" i="158"/>
  <c r="AJ50" i="158" s="1"/>
  <c r="AJ59" i="158" s="1"/>
  <c r="AJ61" i="158" s="1"/>
  <c r="AJ48" i="157"/>
  <c r="AJ50" i="157" s="1"/>
  <c r="AJ59" i="157" s="1"/>
  <c r="AJ61" i="157" s="1"/>
  <c r="AJ48" i="155"/>
  <c r="AJ50" i="155" s="1"/>
  <c r="AJ59" i="155" s="1"/>
  <c r="AJ61" i="155" s="1"/>
  <c r="AK47" i="156"/>
  <c r="AL45" i="156" s="1"/>
  <c r="AK47" i="158"/>
  <c r="AL45" i="158" s="1"/>
  <c r="AK47" i="157"/>
  <c r="AL45" i="157" s="1"/>
  <c r="AK47" i="155"/>
  <c r="AL45" i="155" s="1"/>
  <c r="BD21" i="117"/>
  <c r="BD22" i="117" s="1"/>
  <c r="AJ48" i="125"/>
  <c r="AJ50" i="125" s="1"/>
  <c r="AJ59" i="125" s="1"/>
  <c r="AJ61" i="125" s="1"/>
  <c r="AJ48" i="142"/>
  <c r="AJ50" i="142" s="1"/>
  <c r="AJ59" i="142" s="1"/>
  <c r="AJ61" i="142" s="1"/>
  <c r="AI48" i="130"/>
  <c r="AI50" i="130" s="1"/>
  <c r="AI59" i="130" s="1"/>
  <c r="AI61" i="130" s="1"/>
  <c r="AJ48" i="146"/>
  <c r="AJ50" i="146" s="1"/>
  <c r="AJ59" i="146" s="1"/>
  <c r="AJ61" i="146" s="1"/>
  <c r="H48" i="123"/>
  <c r="AI48" i="126"/>
  <c r="AI50" i="126" s="1"/>
  <c r="AI59" i="126" s="1"/>
  <c r="AI61" i="126" s="1"/>
  <c r="H48" i="122"/>
  <c r="AJ48" i="136"/>
  <c r="AJ50" i="136" s="1"/>
  <c r="AJ59" i="136" s="1"/>
  <c r="AJ61" i="136" s="1"/>
  <c r="AJ48" i="139"/>
  <c r="AJ50" i="139" s="1"/>
  <c r="AJ59" i="139" s="1"/>
  <c r="AJ61" i="139" s="1"/>
  <c r="H42" i="122"/>
  <c r="AJ48" i="140"/>
  <c r="AJ50" i="140" s="1"/>
  <c r="AJ59" i="140" s="1"/>
  <c r="AJ61" i="140" s="1"/>
  <c r="AJ48" i="143"/>
  <c r="AJ50" i="143" s="1"/>
  <c r="AJ59" i="143" s="1"/>
  <c r="AJ61" i="143" s="1"/>
  <c r="AI48" i="117"/>
  <c r="AI50" i="117" s="1"/>
  <c r="AI59" i="117" s="1"/>
  <c r="AI61" i="117" s="1"/>
  <c r="AI48" i="145"/>
  <c r="AI50" i="145" s="1"/>
  <c r="AI59" i="145" s="1"/>
  <c r="AI61" i="145" s="1"/>
  <c r="AJ48" i="129"/>
  <c r="AJ50" i="129" s="1"/>
  <c r="AJ59" i="129" s="1"/>
  <c r="AJ61" i="129" s="1"/>
  <c r="AJ47" i="128"/>
  <c r="AK45" i="128" s="1"/>
  <c r="I41" i="123"/>
  <c r="J39" i="123" s="1"/>
  <c r="AK47" i="119"/>
  <c r="AL45" i="119" s="1"/>
  <c r="AK47" i="134"/>
  <c r="AL45" i="134" s="1"/>
  <c r="AJ48" i="131"/>
  <c r="AJ50" i="131" s="1"/>
  <c r="AJ59" i="131" s="1"/>
  <c r="AJ61" i="131" s="1"/>
  <c r="AJ47" i="126"/>
  <c r="AK45" i="126" s="1"/>
  <c r="I47" i="123"/>
  <c r="J45" i="123" s="1"/>
  <c r="AK47" i="125"/>
  <c r="AL45" i="125" s="1"/>
  <c r="AK47" i="142"/>
  <c r="AL45" i="142" s="1"/>
  <c r="I47" i="122"/>
  <c r="J45" i="122" s="1"/>
  <c r="AI48" i="137"/>
  <c r="AI50" i="137" s="1"/>
  <c r="AI59" i="137" s="1"/>
  <c r="AI61" i="137" s="1"/>
  <c r="AI48" i="150"/>
  <c r="AI50" i="150" s="1"/>
  <c r="AI59" i="150" s="1"/>
  <c r="AI61" i="150" s="1"/>
  <c r="AI48" i="133"/>
  <c r="AI50" i="133" s="1"/>
  <c r="AI59" i="133" s="1"/>
  <c r="AI61" i="133" s="1"/>
  <c r="AJ48" i="120"/>
  <c r="AJ50" i="120" s="1"/>
  <c r="AJ59" i="120" s="1"/>
  <c r="AJ61" i="120" s="1"/>
  <c r="AJ47" i="130"/>
  <c r="AK45" i="130" s="1"/>
  <c r="AK47" i="146"/>
  <c r="AL45" i="146" s="1"/>
  <c r="AK47" i="136"/>
  <c r="AL45" i="136" s="1"/>
  <c r="AK47" i="131"/>
  <c r="AL45" i="131" s="1"/>
  <c r="AJ47" i="137"/>
  <c r="AK45" i="137" s="1"/>
  <c r="AJ47" i="150"/>
  <c r="AK45" i="150" s="1"/>
  <c r="AJ47" i="133"/>
  <c r="AK45" i="133" s="1"/>
  <c r="AK47" i="120"/>
  <c r="AL45" i="120" s="1"/>
  <c r="AI48" i="128"/>
  <c r="AI50" i="128" s="1"/>
  <c r="AI59" i="128" s="1"/>
  <c r="AI61" i="128" s="1"/>
  <c r="AK47" i="139"/>
  <c r="AL45" i="139" s="1"/>
  <c r="I41" i="122"/>
  <c r="J39" i="122" s="1"/>
  <c r="AK47" i="140"/>
  <c r="AL45" i="140" s="1"/>
  <c r="AK47" i="143"/>
  <c r="AL45" i="143" s="1"/>
  <c r="AJ47" i="117"/>
  <c r="AK45" i="117" s="1"/>
  <c r="H42" i="123"/>
  <c r="AJ48" i="119"/>
  <c r="AJ50" i="119" s="1"/>
  <c r="AJ59" i="119" s="1"/>
  <c r="AJ61" i="119" s="1"/>
  <c r="AJ47" i="145"/>
  <c r="AK45" i="145" s="1"/>
  <c r="AK47" i="129"/>
  <c r="AL45" i="129" s="1"/>
  <c r="AJ48" i="134"/>
  <c r="AJ50" i="134" s="1"/>
  <c r="AJ59" i="134" s="1"/>
  <c r="AJ61" i="134" s="1"/>
  <c r="AJ48" i="116"/>
  <c r="AJ50" i="116" s="1"/>
  <c r="AJ59" i="116" s="1"/>
  <c r="AJ61" i="116" s="1"/>
  <c r="BC55" i="150"/>
  <c r="BD19" i="150"/>
  <c r="BC22" i="150"/>
  <c r="BC21" i="146"/>
  <c r="BC21" i="145"/>
  <c r="BC21" i="143"/>
  <c r="BC22" i="143" s="1"/>
  <c r="BC21" i="142"/>
  <c r="BC21" i="140"/>
  <c r="BC22" i="140" s="1"/>
  <c r="BC21" i="139"/>
  <c r="BC21" i="137"/>
  <c r="BC22" i="137" s="1"/>
  <c r="BC21" i="136"/>
  <c r="BC21" i="134"/>
  <c r="BC22" i="134" s="1"/>
  <c r="BC21" i="133"/>
  <c r="BC22" i="133" s="1"/>
  <c r="BC21" i="131"/>
  <c r="BC22" i="131" s="1"/>
  <c r="BC21" i="130"/>
  <c r="BC22" i="130" s="1"/>
  <c r="BC21" i="129"/>
  <c r="BC22" i="129" s="1"/>
  <c r="BC21" i="128"/>
  <c r="BC21" i="126"/>
  <c r="BC22" i="126" s="1"/>
  <c r="BC21" i="125"/>
  <c r="BD21" i="123"/>
  <c r="BD22" i="123" s="1"/>
  <c r="BD21" i="122"/>
  <c r="BD55" i="120"/>
  <c r="BE19" i="120"/>
  <c r="BD22" i="120"/>
  <c r="AK47" i="116"/>
  <c r="AL45" i="116" s="1"/>
  <c r="E22" i="2"/>
  <c r="F20" i="2" s="1"/>
  <c r="D23" i="2"/>
  <c r="C26" i="2"/>
  <c r="B30" i="2"/>
  <c r="E83" i="2"/>
  <c r="D78" i="2"/>
  <c r="D27" i="2" s="1"/>
  <c r="E76" i="2"/>
  <c r="F74" i="2"/>
  <c r="F81" i="2"/>
  <c r="G9" i="2"/>
  <c r="AJ48" i="161" l="1"/>
  <c r="AJ50" i="161" s="1"/>
  <c r="AJ59" i="161" s="1"/>
  <c r="AJ61" i="161" s="1"/>
  <c r="AK47" i="161"/>
  <c r="AL45" i="161" s="1"/>
  <c r="I42" i="123"/>
  <c r="I48" i="123"/>
  <c r="AK48" i="134"/>
  <c r="AK50" i="134" s="1"/>
  <c r="AK59" i="134" s="1"/>
  <c r="AK61" i="134" s="1"/>
  <c r="AK48" i="155"/>
  <c r="AK50" i="155" s="1"/>
  <c r="AK59" i="155" s="1"/>
  <c r="AK61" i="155" s="1"/>
  <c r="AK48" i="157"/>
  <c r="AK50" i="157" s="1"/>
  <c r="AK59" i="157" s="1"/>
  <c r="AK61" i="157" s="1"/>
  <c r="AK48" i="158"/>
  <c r="AK50" i="158" s="1"/>
  <c r="AK59" i="158" s="1"/>
  <c r="AK61" i="158" s="1"/>
  <c r="AK48" i="156"/>
  <c r="AK50" i="156" s="1"/>
  <c r="AK59" i="156" s="1"/>
  <c r="AK61" i="156" s="1"/>
  <c r="AL47" i="155"/>
  <c r="AM45" i="155" s="1"/>
  <c r="AL47" i="157"/>
  <c r="AM45" i="157" s="1"/>
  <c r="AL47" i="158"/>
  <c r="AM45" i="158" s="1"/>
  <c r="AL47" i="156"/>
  <c r="AM45" i="156" s="1"/>
  <c r="BE19" i="117"/>
  <c r="BD55" i="117"/>
  <c r="AK48" i="120"/>
  <c r="AK50" i="120" s="1"/>
  <c r="AK59" i="120" s="1"/>
  <c r="AK61" i="120" s="1"/>
  <c r="AK48" i="142"/>
  <c r="AK50" i="142" s="1"/>
  <c r="AK59" i="142" s="1"/>
  <c r="AK61" i="142" s="1"/>
  <c r="AJ48" i="128"/>
  <c r="AJ50" i="128" s="1"/>
  <c r="AJ59" i="128" s="1"/>
  <c r="AJ61" i="128" s="1"/>
  <c r="AJ48" i="150"/>
  <c r="AJ50" i="150" s="1"/>
  <c r="AJ59" i="150" s="1"/>
  <c r="AJ61" i="150" s="1"/>
  <c r="AK48" i="136"/>
  <c r="AK50" i="136" s="1"/>
  <c r="AK59" i="136" s="1"/>
  <c r="AK61" i="136" s="1"/>
  <c r="AJ48" i="130"/>
  <c r="AJ50" i="130" s="1"/>
  <c r="AJ59" i="130" s="1"/>
  <c r="AJ61" i="130" s="1"/>
  <c r="AK47" i="145"/>
  <c r="AL45" i="145" s="1"/>
  <c r="AL47" i="143"/>
  <c r="AM45" i="143" s="1"/>
  <c r="J41" i="122"/>
  <c r="K39" i="122" s="1"/>
  <c r="AJ48" i="133"/>
  <c r="AJ50" i="133" s="1"/>
  <c r="AJ59" i="133" s="1"/>
  <c r="AJ61" i="133" s="1"/>
  <c r="AJ48" i="137"/>
  <c r="AJ50" i="137" s="1"/>
  <c r="AJ59" i="137" s="1"/>
  <c r="AJ61" i="137" s="1"/>
  <c r="AK48" i="131"/>
  <c r="AK50" i="131" s="1"/>
  <c r="AK59" i="131" s="1"/>
  <c r="AK61" i="131" s="1"/>
  <c r="AK48" i="146"/>
  <c r="AK50" i="146" s="1"/>
  <c r="AK59" i="146" s="1"/>
  <c r="AK61" i="146" s="1"/>
  <c r="I48" i="122"/>
  <c r="AK48" i="125"/>
  <c r="AK50" i="125" s="1"/>
  <c r="AK59" i="125" s="1"/>
  <c r="AK61" i="125" s="1"/>
  <c r="AJ48" i="126"/>
  <c r="AJ50" i="126" s="1"/>
  <c r="AJ59" i="126" s="1"/>
  <c r="AJ61" i="126" s="1"/>
  <c r="AL47" i="119"/>
  <c r="AM45" i="119" s="1"/>
  <c r="AK48" i="129"/>
  <c r="AK50" i="129" s="1"/>
  <c r="AK59" i="129" s="1"/>
  <c r="AK61" i="129" s="1"/>
  <c r="AJ48" i="117"/>
  <c r="AJ50" i="117" s="1"/>
  <c r="AJ59" i="117" s="1"/>
  <c r="AJ61" i="117" s="1"/>
  <c r="AK48" i="140"/>
  <c r="AK50" i="140" s="1"/>
  <c r="AK59" i="140" s="1"/>
  <c r="AK61" i="140" s="1"/>
  <c r="AK48" i="139"/>
  <c r="AK50" i="139" s="1"/>
  <c r="AK59" i="139" s="1"/>
  <c r="AK61" i="139" s="1"/>
  <c r="AK47" i="133"/>
  <c r="AL45" i="133" s="1"/>
  <c r="AK47" i="137"/>
  <c r="AL45" i="137" s="1"/>
  <c r="AL47" i="131"/>
  <c r="AM45" i="131" s="1"/>
  <c r="AL47" i="146"/>
  <c r="AM45" i="146" s="1"/>
  <c r="J47" i="122"/>
  <c r="K45" i="122" s="1"/>
  <c r="AL47" i="125"/>
  <c r="AM45" i="125" s="1"/>
  <c r="AK47" i="126"/>
  <c r="AL45" i="126" s="1"/>
  <c r="AL47" i="129"/>
  <c r="AM45" i="129" s="1"/>
  <c r="AK47" i="117"/>
  <c r="AL45" i="117" s="1"/>
  <c r="AL47" i="140"/>
  <c r="AM45" i="140" s="1"/>
  <c r="AL47" i="139"/>
  <c r="AM45" i="139" s="1"/>
  <c r="AL47" i="134"/>
  <c r="AM45" i="134" s="1"/>
  <c r="J41" i="123"/>
  <c r="K39" i="123" s="1"/>
  <c r="AK47" i="128"/>
  <c r="AL45" i="128" s="1"/>
  <c r="AJ48" i="145"/>
  <c r="AJ50" i="145" s="1"/>
  <c r="AJ59" i="145" s="1"/>
  <c r="AJ61" i="145" s="1"/>
  <c r="AK48" i="143"/>
  <c r="AK50" i="143" s="1"/>
  <c r="AK59" i="143" s="1"/>
  <c r="AK61" i="143" s="1"/>
  <c r="I42" i="122"/>
  <c r="AL47" i="120"/>
  <c r="AM45" i="120" s="1"/>
  <c r="AK47" i="150"/>
  <c r="AL45" i="150" s="1"/>
  <c r="AL47" i="136"/>
  <c r="AM45" i="136" s="1"/>
  <c r="AK47" i="130"/>
  <c r="AL45" i="130" s="1"/>
  <c r="AL47" i="142"/>
  <c r="AM45" i="142" s="1"/>
  <c r="J47" i="123"/>
  <c r="K45" i="123" s="1"/>
  <c r="AK48" i="119"/>
  <c r="AK50" i="119" s="1"/>
  <c r="AK59" i="119" s="1"/>
  <c r="AK61" i="119" s="1"/>
  <c r="BD21" i="150"/>
  <c r="BD22" i="150" s="1"/>
  <c r="BC55" i="146"/>
  <c r="BD19" i="146"/>
  <c r="BC22" i="146"/>
  <c r="BC55" i="145"/>
  <c r="BD19" i="145"/>
  <c r="BC22" i="145"/>
  <c r="BC55" i="143"/>
  <c r="BD19" i="143"/>
  <c r="BC55" i="142"/>
  <c r="BD19" i="142"/>
  <c r="BC22" i="142"/>
  <c r="BC55" i="140"/>
  <c r="BD19" i="140"/>
  <c r="BC55" i="139"/>
  <c r="BD19" i="139"/>
  <c r="BC22" i="139"/>
  <c r="BC55" i="137"/>
  <c r="BD19" i="137"/>
  <c r="BC55" i="136"/>
  <c r="BD19" i="136"/>
  <c r="BC22" i="136"/>
  <c r="BC55" i="134"/>
  <c r="BD19" i="134"/>
  <c r="BC55" i="133"/>
  <c r="BD19" i="133"/>
  <c r="BC55" i="131"/>
  <c r="BD19" i="131"/>
  <c r="BC55" i="130"/>
  <c r="BD19" i="130"/>
  <c r="BC55" i="129"/>
  <c r="BD19" i="129"/>
  <c r="BC55" i="128"/>
  <c r="BD19" i="128"/>
  <c r="BC22" i="128"/>
  <c r="BC55" i="126"/>
  <c r="BD19" i="126"/>
  <c r="BC55" i="125"/>
  <c r="BD19" i="125"/>
  <c r="BC22" i="125"/>
  <c r="BD55" i="123"/>
  <c r="BE19" i="123"/>
  <c r="BD55" i="122"/>
  <c r="BE19" i="122"/>
  <c r="BD22" i="122"/>
  <c r="BE21" i="120"/>
  <c r="BE22" i="120" s="1"/>
  <c r="AK48" i="116"/>
  <c r="AK50" i="116" s="1"/>
  <c r="AK59" i="116" s="1"/>
  <c r="AK61" i="116" s="1"/>
  <c r="AL47" i="116"/>
  <c r="AM45" i="116" s="1"/>
  <c r="E23" i="2"/>
  <c r="F22" i="2"/>
  <c r="G20" i="2" s="1"/>
  <c r="C29" i="2"/>
  <c r="D26" i="2" s="1"/>
  <c r="F77" i="2"/>
  <c r="F84" i="2" s="1"/>
  <c r="F85" i="2" s="1"/>
  <c r="F28" i="2" s="1"/>
  <c r="K77" i="2"/>
  <c r="K84" i="2" s="1"/>
  <c r="L77" i="2"/>
  <c r="L84" i="2" s="1"/>
  <c r="J77" i="2"/>
  <c r="J84" i="2" s="1"/>
  <c r="J85" i="2" s="1"/>
  <c r="J28" i="2" s="1"/>
  <c r="I77" i="2"/>
  <c r="I84" i="2" s="1"/>
  <c r="I85" i="2" s="1"/>
  <c r="I28" i="2" s="1"/>
  <c r="H77" i="2"/>
  <c r="H84" i="2" s="1"/>
  <c r="H85" i="2" s="1"/>
  <c r="H28" i="2" s="1"/>
  <c r="G77" i="2"/>
  <c r="G84" i="2" s="1"/>
  <c r="G85" i="2" s="1"/>
  <c r="G28" i="2" s="1"/>
  <c r="F76" i="2"/>
  <c r="F83" i="2"/>
  <c r="E78" i="2"/>
  <c r="E27" i="2" s="1"/>
  <c r="H9" i="2"/>
  <c r="G74" i="2"/>
  <c r="G81" i="2"/>
  <c r="AK48" i="161" l="1"/>
  <c r="AK50" i="161" s="1"/>
  <c r="AK59" i="161" s="1"/>
  <c r="AK61" i="161" s="1"/>
  <c r="AL47" i="161"/>
  <c r="AM45" i="161" s="1"/>
  <c r="AK48" i="133"/>
  <c r="AK50" i="133" s="1"/>
  <c r="AK59" i="133" s="1"/>
  <c r="AK61" i="133" s="1"/>
  <c r="AL48" i="156"/>
  <c r="AL50" i="156" s="1"/>
  <c r="AL59" i="156" s="1"/>
  <c r="AL61" i="156" s="1"/>
  <c r="AL48" i="158"/>
  <c r="AL50" i="158" s="1"/>
  <c r="AL59" i="158" s="1"/>
  <c r="AL61" i="158" s="1"/>
  <c r="AL48" i="157"/>
  <c r="AL50" i="157" s="1"/>
  <c r="AL59" i="157" s="1"/>
  <c r="AL61" i="157" s="1"/>
  <c r="AL48" i="155"/>
  <c r="AL50" i="155" s="1"/>
  <c r="AL59" i="155" s="1"/>
  <c r="AL61" i="155" s="1"/>
  <c r="AM47" i="156"/>
  <c r="AN45" i="156" s="1"/>
  <c r="AM47" i="158"/>
  <c r="AN45" i="158" s="1"/>
  <c r="AM47" i="157"/>
  <c r="AN45" i="157" s="1"/>
  <c r="AM47" i="155"/>
  <c r="AN45" i="155" s="1"/>
  <c r="AL48" i="140"/>
  <c r="AL50" i="140" s="1"/>
  <c r="AL59" i="140" s="1"/>
  <c r="AL61" i="140" s="1"/>
  <c r="BE21" i="117"/>
  <c r="BE22" i="117" s="1"/>
  <c r="C30" i="2"/>
  <c r="AL48" i="131"/>
  <c r="AL50" i="131" s="1"/>
  <c r="AL59" i="131" s="1"/>
  <c r="AL61" i="131" s="1"/>
  <c r="J48" i="123"/>
  <c r="AL48" i="129"/>
  <c r="AL50" i="129" s="1"/>
  <c r="AL59" i="129" s="1"/>
  <c r="AL61" i="129" s="1"/>
  <c r="AL48" i="139"/>
  <c r="AL50" i="139" s="1"/>
  <c r="AL59" i="139" s="1"/>
  <c r="AL61" i="139" s="1"/>
  <c r="AK48" i="117"/>
  <c r="AK50" i="117" s="1"/>
  <c r="AK59" i="117" s="1"/>
  <c r="AK61" i="117" s="1"/>
  <c r="AK48" i="126"/>
  <c r="AK50" i="126" s="1"/>
  <c r="AK59" i="126" s="1"/>
  <c r="AK61" i="126" s="1"/>
  <c r="AL48" i="143"/>
  <c r="AL50" i="143" s="1"/>
  <c r="AL59" i="143" s="1"/>
  <c r="AL61" i="143" s="1"/>
  <c r="J48" i="122"/>
  <c r="AK48" i="145"/>
  <c r="AK50" i="145" s="1"/>
  <c r="AK59" i="145" s="1"/>
  <c r="AK61" i="145" s="1"/>
  <c r="AL48" i="125"/>
  <c r="AL50" i="125" s="1"/>
  <c r="AL59" i="125" s="1"/>
  <c r="AL61" i="125" s="1"/>
  <c r="AL48" i="146"/>
  <c r="AL50" i="146" s="1"/>
  <c r="AL59" i="146" s="1"/>
  <c r="AL61" i="146" s="1"/>
  <c r="AK48" i="137"/>
  <c r="AK50" i="137" s="1"/>
  <c r="AK59" i="137" s="1"/>
  <c r="AK61" i="137" s="1"/>
  <c r="AL48" i="119"/>
  <c r="AL50" i="119" s="1"/>
  <c r="AL59" i="119" s="1"/>
  <c r="AL61" i="119" s="1"/>
  <c r="AL48" i="142"/>
  <c r="AL50" i="142" s="1"/>
  <c r="AL59" i="142" s="1"/>
  <c r="AL61" i="142" s="1"/>
  <c r="J42" i="122"/>
  <c r="AM47" i="136"/>
  <c r="AN45" i="136" s="1"/>
  <c r="AM47" i="120"/>
  <c r="AN45" i="120" s="1"/>
  <c r="AL47" i="128"/>
  <c r="AM45" i="128" s="1"/>
  <c r="AM47" i="134"/>
  <c r="AN45" i="134" s="1"/>
  <c r="K47" i="123"/>
  <c r="L45" i="123" s="1"/>
  <c r="AK48" i="130"/>
  <c r="AK50" i="130" s="1"/>
  <c r="AK59" i="130" s="1"/>
  <c r="AK61" i="130" s="1"/>
  <c r="AK48" i="150"/>
  <c r="AK50" i="150" s="1"/>
  <c r="AK59" i="150" s="1"/>
  <c r="AK61" i="150" s="1"/>
  <c r="J42" i="123"/>
  <c r="AM47" i="140"/>
  <c r="AN45" i="140" s="1"/>
  <c r="AM47" i="129"/>
  <c r="AN45" i="129" s="1"/>
  <c r="AL47" i="126"/>
  <c r="AM45" i="126" s="1"/>
  <c r="K47" i="122"/>
  <c r="L45" i="122" s="1"/>
  <c r="AM47" i="131"/>
  <c r="AN45" i="131" s="1"/>
  <c r="AL47" i="133"/>
  <c r="AM45" i="133" s="1"/>
  <c r="AM47" i="119"/>
  <c r="AN45" i="119" s="1"/>
  <c r="AM47" i="143"/>
  <c r="AN45" i="143" s="1"/>
  <c r="AL47" i="145"/>
  <c r="AM45" i="145" s="1"/>
  <c r="AL47" i="130"/>
  <c r="AM45" i="130" s="1"/>
  <c r="AL47" i="150"/>
  <c r="AM45" i="150" s="1"/>
  <c r="K41" i="123"/>
  <c r="L39" i="123" s="1"/>
  <c r="AM47" i="142"/>
  <c r="AN45" i="142" s="1"/>
  <c r="AL48" i="136"/>
  <c r="AL50" i="136" s="1"/>
  <c r="AL59" i="136" s="1"/>
  <c r="AL61" i="136" s="1"/>
  <c r="AL48" i="120"/>
  <c r="AL50" i="120" s="1"/>
  <c r="AL59" i="120" s="1"/>
  <c r="AL61" i="120" s="1"/>
  <c r="AK48" i="128"/>
  <c r="AK50" i="128" s="1"/>
  <c r="AK59" i="128" s="1"/>
  <c r="AK61" i="128" s="1"/>
  <c r="AL48" i="134"/>
  <c r="AL50" i="134" s="1"/>
  <c r="AL59" i="134" s="1"/>
  <c r="AL61" i="134" s="1"/>
  <c r="AM47" i="139"/>
  <c r="AN45" i="139" s="1"/>
  <c r="AL47" i="117"/>
  <c r="AM45" i="117" s="1"/>
  <c r="AM47" i="125"/>
  <c r="AN45" i="125" s="1"/>
  <c r="AM47" i="146"/>
  <c r="AN45" i="146" s="1"/>
  <c r="AL47" i="137"/>
  <c r="AM45" i="137" s="1"/>
  <c r="K41" i="122"/>
  <c r="L39" i="122" s="1"/>
  <c r="BD55" i="150"/>
  <c r="BE19" i="150"/>
  <c r="BD21" i="146"/>
  <c r="BD22" i="146" s="1"/>
  <c r="BD21" i="145"/>
  <c r="BD22" i="145" s="1"/>
  <c r="BD21" i="143"/>
  <c r="BD22" i="143" s="1"/>
  <c r="BD21" i="142"/>
  <c r="BD21" i="140"/>
  <c r="BD21" i="139"/>
  <c r="BD21" i="137"/>
  <c r="BD22" i="137" s="1"/>
  <c r="BD21" i="136"/>
  <c r="BD22" i="136" s="1"/>
  <c r="BD21" i="134"/>
  <c r="BD21" i="133"/>
  <c r="BD21" i="131"/>
  <c r="BD21" i="130"/>
  <c r="BD22" i="130" s="1"/>
  <c r="BD21" i="129"/>
  <c r="BD22" i="129" s="1"/>
  <c r="BD21" i="128"/>
  <c r="BD22" i="128" s="1"/>
  <c r="BD21" i="126"/>
  <c r="BD22" i="126" s="1"/>
  <c r="BD21" i="125"/>
  <c r="BD22" i="125" s="1"/>
  <c r="BE21" i="123"/>
  <c r="BE22" i="123" s="1"/>
  <c r="BE21" i="122"/>
  <c r="BE55" i="120"/>
  <c r="BF19" i="120"/>
  <c r="AL48" i="116"/>
  <c r="AL50" i="116" s="1"/>
  <c r="AL59" i="116" s="1"/>
  <c r="AL61" i="116" s="1"/>
  <c r="AM47" i="116"/>
  <c r="AN45" i="116" s="1"/>
  <c r="F23" i="2"/>
  <c r="G22" i="2"/>
  <c r="H20" i="2" s="1"/>
  <c r="D29" i="2"/>
  <c r="E26" i="2" s="1"/>
  <c r="F78" i="2"/>
  <c r="F27" i="2" s="1"/>
  <c r="G83" i="2"/>
  <c r="G76" i="2"/>
  <c r="H74" i="2"/>
  <c r="H81" i="2"/>
  <c r="I9" i="2"/>
  <c r="AL48" i="161" l="1"/>
  <c r="AL50" i="161" s="1"/>
  <c r="AL59" i="161" s="1"/>
  <c r="AL61" i="161" s="1"/>
  <c r="AM47" i="161"/>
  <c r="AN45" i="161" s="1"/>
  <c r="AM48" i="156"/>
  <c r="AM50" i="156" s="1"/>
  <c r="AM59" i="156" s="1"/>
  <c r="AM61" i="156" s="1"/>
  <c r="AM48" i="157"/>
  <c r="AM50" i="157" s="1"/>
  <c r="AM59" i="157" s="1"/>
  <c r="AM61" i="157" s="1"/>
  <c r="AM48" i="155"/>
  <c r="AM50" i="155" s="1"/>
  <c r="AM59" i="155" s="1"/>
  <c r="AM61" i="155" s="1"/>
  <c r="AM48" i="158"/>
  <c r="AM50" i="158" s="1"/>
  <c r="AM59" i="158" s="1"/>
  <c r="AM61" i="158" s="1"/>
  <c r="AN47" i="155"/>
  <c r="AO45" i="155" s="1"/>
  <c r="AN47" i="157"/>
  <c r="AO45" i="157" s="1"/>
  <c r="AN47" i="158"/>
  <c r="AO45" i="158" s="1"/>
  <c r="AN47" i="156"/>
  <c r="AO45" i="156" s="1"/>
  <c r="BF19" i="117"/>
  <c r="BE55" i="117"/>
  <c r="AL48" i="117"/>
  <c r="AL50" i="117" s="1"/>
  <c r="AL59" i="117" s="1"/>
  <c r="AL61" i="117" s="1"/>
  <c r="K42" i="122"/>
  <c r="AL48" i="128"/>
  <c r="AL50" i="128" s="1"/>
  <c r="AL59" i="128" s="1"/>
  <c r="AL61" i="128" s="1"/>
  <c r="K48" i="123"/>
  <c r="AM48" i="146"/>
  <c r="AM50" i="146" s="1"/>
  <c r="AM59" i="146" s="1"/>
  <c r="AM61" i="146" s="1"/>
  <c r="AM48" i="136"/>
  <c r="AM50" i="136" s="1"/>
  <c r="AM59" i="136" s="1"/>
  <c r="AM61" i="136" s="1"/>
  <c r="AL48" i="137"/>
  <c r="AL50" i="137" s="1"/>
  <c r="AL59" i="137" s="1"/>
  <c r="AL61" i="137" s="1"/>
  <c r="AM48" i="125"/>
  <c r="AM50" i="125" s="1"/>
  <c r="AM59" i="125" s="1"/>
  <c r="AM61" i="125" s="1"/>
  <c r="AM48" i="139"/>
  <c r="AM50" i="139" s="1"/>
  <c r="AM59" i="139" s="1"/>
  <c r="AM61" i="139" s="1"/>
  <c r="AN47" i="142"/>
  <c r="AO45" i="142" s="1"/>
  <c r="L41" i="123"/>
  <c r="M39" i="123" s="1"/>
  <c r="AL48" i="130"/>
  <c r="AL50" i="130" s="1"/>
  <c r="AL59" i="130" s="1"/>
  <c r="AL61" i="130" s="1"/>
  <c r="AL48" i="145"/>
  <c r="AL50" i="145" s="1"/>
  <c r="AL59" i="145" s="1"/>
  <c r="AL61" i="145" s="1"/>
  <c r="AM48" i="119"/>
  <c r="AM50" i="119" s="1"/>
  <c r="AM59" i="119" s="1"/>
  <c r="AM61" i="119" s="1"/>
  <c r="AM48" i="131"/>
  <c r="AM50" i="131" s="1"/>
  <c r="AM59" i="131" s="1"/>
  <c r="AM61" i="131" s="1"/>
  <c r="AL48" i="126"/>
  <c r="AL50" i="126" s="1"/>
  <c r="AL59" i="126" s="1"/>
  <c r="AL61" i="126" s="1"/>
  <c r="AM48" i="140"/>
  <c r="AM50" i="140" s="1"/>
  <c r="AM59" i="140" s="1"/>
  <c r="AM61" i="140" s="1"/>
  <c r="AN47" i="134"/>
  <c r="AO45" i="134" s="1"/>
  <c r="AN47" i="120"/>
  <c r="AO45" i="120" s="1"/>
  <c r="AM47" i="137"/>
  <c r="AN45" i="137" s="1"/>
  <c r="AN47" i="125"/>
  <c r="AO45" i="125" s="1"/>
  <c r="AN47" i="139"/>
  <c r="AO45" i="139" s="1"/>
  <c r="AM47" i="130"/>
  <c r="AN45" i="130" s="1"/>
  <c r="AM47" i="145"/>
  <c r="AN45" i="145" s="1"/>
  <c r="AN47" i="119"/>
  <c r="AO45" i="119" s="1"/>
  <c r="AN47" i="131"/>
  <c r="AO45" i="131" s="1"/>
  <c r="AM47" i="126"/>
  <c r="AN45" i="126" s="1"/>
  <c r="AN47" i="140"/>
  <c r="AO45" i="140" s="1"/>
  <c r="L41" i="122"/>
  <c r="M39" i="122" s="1"/>
  <c r="AL48" i="150"/>
  <c r="AL50" i="150" s="1"/>
  <c r="AL59" i="150" s="1"/>
  <c r="AL61" i="150" s="1"/>
  <c r="AM48" i="143"/>
  <c r="AM50" i="143" s="1"/>
  <c r="AM59" i="143" s="1"/>
  <c r="AM61" i="143" s="1"/>
  <c r="AL48" i="133"/>
  <c r="AL50" i="133" s="1"/>
  <c r="AL59" i="133" s="1"/>
  <c r="AL61" i="133" s="1"/>
  <c r="K48" i="122"/>
  <c r="AM48" i="129"/>
  <c r="AM50" i="129" s="1"/>
  <c r="AM59" i="129" s="1"/>
  <c r="AM61" i="129" s="1"/>
  <c r="L47" i="123"/>
  <c r="M45" i="123" s="1"/>
  <c r="AM47" i="128"/>
  <c r="AN45" i="128" s="1"/>
  <c r="AN47" i="136"/>
  <c r="AO45" i="136" s="1"/>
  <c r="AN47" i="146"/>
  <c r="AO45" i="146" s="1"/>
  <c r="AM47" i="117"/>
  <c r="AN45" i="117" s="1"/>
  <c r="AM48" i="142"/>
  <c r="AM50" i="142" s="1"/>
  <c r="AM59" i="142" s="1"/>
  <c r="AM61" i="142" s="1"/>
  <c r="K42" i="123"/>
  <c r="AM47" i="150"/>
  <c r="AN45" i="150" s="1"/>
  <c r="AN47" i="143"/>
  <c r="AO45" i="143" s="1"/>
  <c r="AM47" i="133"/>
  <c r="AN45" i="133" s="1"/>
  <c r="L47" i="122"/>
  <c r="M45" i="122" s="1"/>
  <c r="AN47" i="129"/>
  <c r="AO45" i="129" s="1"/>
  <c r="AM48" i="134"/>
  <c r="AM50" i="134" s="1"/>
  <c r="AM59" i="134" s="1"/>
  <c r="AM61" i="134" s="1"/>
  <c r="AM48" i="120"/>
  <c r="AM50" i="120" s="1"/>
  <c r="AM59" i="120" s="1"/>
  <c r="AM61" i="120" s="1"/>
  <c r="AM48" i="116"/>
  <c r="AM50" i="116" s="1"/>
  <c r="AM59" i="116" s="1"/>
  <c r="AM61" i="116" s="1"/>
  <c r="BE21" i="150"/>
  <c r="BE22" i="150" s="1"/>
  <c r="BD55" i="146"/>
  <c r="BE19" i="146"/>
  <c r="BD55" i="145"/>
  <c r="BE19" i="145"/>
  <c r="BD55" i="143"/>
  <c r="BE19" i="143"/>
  <c r="BD55" i="142"/>
  <c r="BE19" i="142"/>
  <c r="BD22" i="142"/>
  <c r="BD55" i="140"/>
  <c r="BE19" i="140"/>
  <c r="BD22" i="140"/>
  <c r="BD55" i="139"/>
  <c r="BE19" i="139"/>
  <c r="BD22" i="139"/>
  <c r="BD55" i="137"/>
  <c r="BE19" i="137"/>
  <c r="BD55" i="136"/>
  <c r="BE19" i="136"/>
  <c r="BD55" i="134"/>
  <c r="BE19" i="134"/>
  <c r="BD22" i="134"/>
  <c r="BD55" i="133"/>
  <c r="BE19" i="133"/>
  <c r="BD22" i="133"/>
  <c r="BD55" i="131"/>
  <c r="BE19" i="131"/>
  <c r="BD22" i="131"/>
  <c r="BD55" i="130"/>
  <c r="BE19" i="130"/>
  <c r="BD55" i="129"/>
  <c r="BE19" i="129"/>
  <c r="BD55" i="128"/>
  <c r="BE19" i="128"/>
  <c r="BD55" i="126"/>
  <c r="BE19" i="126"/>
  <c r="BD55" i="125"/>
  <c r="BE19" i="125"/>
  <c r="BE55" i="123"/>
  <c r="BF19" i="123"/>
  <c r="BE55" i="122"/>
  <c r="BF19" i="122"/>
  <c r="BE22" i="122"/>
  <c r="BF21" i="120"/>
  <c r="AN47" i="116"/>
  <c r="AO45" i="116" s="1"/>
  <c r="G23" i="2"/>
  <c r="H22" i="2"/>
  <c r="I20" i="2" s="1"/>
  <c r="E29" i="2"/>
  <c r="F26" i="2" s="1"/>
  <c r="D30" i="2"/>
  <c r="H83" i="2"/>
  <c r="G78" i="2"/>
  <c r="G27" i="2" s="1"/>
  <c r="H76" i="2"/>
  <c r="I74" i="2"/>
  <c r="I81" i="2"/>
  <c r="J9" i="2"/>
  <c r="AM48" i="161" l="1"/>
  <c r="AM50" i="161" s="1"/>
  <c r="AM59" i="161" s="1"/>
  <c r="AM61" i="161" s="1"/>
  <c r="AN47" i="161"/>
  <c r="AO45" i="161" s="1"/>
  <c r="AN48" i="146"/>
  <c r="AN50" i="146" s="1"/>
  <c r="AN59" i="146" s="1"/>
  <c r="AN61" i="146" s="1"/>
  <c r="AN48" i="156"/>
  <c r="AN50" i="156" s="1"/>
  <c r="AN59" i="156" s="1"/>
  <c r="AN61" i="156" s="1"/>
  <c r="AN48" i="158"/>
  <c r="AN50" i="158" s="1"/>
  <c r="AN59" i="158" s="1"/>
  <c r="AN61" i="158" s="1"/>
  <c r="AN48" i="157"/>
  <c r="AN50" i="157" s="1"/>
  <c r="AN59" i="157" s="1"/>
  <c r="AN61" i="157" s="1"/>
  <c r="AN48" i="155"/>
  <c r="AN50" i="155" s="1"/>
  <c r="AN59" i="155" s="1"/>
  <c r="AN61" i="155" s="1"/>
  <c r="AO47" i="156"/>
  <c r="AP45" i="156" s="1"/>
  <c r="AO47" i="158"/>
  <c r="AP45" i="158" s="1"/>
  <c r="AO47" i="157"/>
  <c r="AP45" i="157" s="1"/>
  <c r="AO47" i="155"/>
  <c r="AP45" i="155" s="1"/>
  <c r="L48" i="122"/>
  <c r="AN48" i="142"/>
  <c r="AN50" i="142" s="1"/>
  <c r="AN59" i="142" s="1"/>
  <c r="AN61" i="142" s="1"/>
  <c r="BF21" i="117"/>
  <c r="BF22" i="117" s="1"/>
  <c r="AN48" i="125"/>
  <c r="AN50" i="125" s="1"/>
  <c r="AN59" i="125" s="1"/>
  <c r="AN61" i="125" s="1"/>
  <c r="AN48" i="134"/>
  <c r="AN50" i="134" s="1"/>
  <c r="AN59" i="134" s="1"/>
  <c r="AN61" i="134" s="1"/>
  <c r="AN48" i="136"/>
  <c r="AN50" i="136" s="1"/>
  <c r="AN59" i="136" s="1"/>
  <c r="AN61" i="136" s="1"/>
  <c r="AN48" i="143"/>
  <c r="AN50" i="143" s="1"/>
  <c r="AN59" i="143" s="1"/>
  <c r="AN61" i="143" s="1"/>
  <c r="AN48" i="129"/>
  <c r="AN50" i="129" s="1"/>
  <c r="AN59" i="129" s="1"/>
  <c r="AN61" i="129" s="1"/>
  <c r="AM48" i="133"/>
  <c r="AM50" i="133" s="1"/>
  <c r="AM59" i="133" s="1"/>
  <c r="AM61" i="133" s="1"/>
  <c r="AM48" i="150"/>
  <c r="AM50" i="150" s="1"/>
  <c r="AM59" i="150" s="1"/>
  <c r="AM61" i="150" s="1"/>
  <c r="AM48" i="117"/>
  <c r="AM50" i="117" s="1"/>
  <c r="AM59" i="117" s="1"/>
  <c r="AM61" i="117" s="1"/>
  <c r="AN47" i="128"/>
  <c r="AO45" i="128" s="1"/>
  <c r="AO47" i="140"/>
  <c r="AP45" i="140" s="1"/>
  <c r="AO47" i="131"/>
  <c r="AP45" i="131" s="1"/>
  <c r="AN47" i="145"/>
  <c r="AO45" i="145" s="1"/>
  <c r="AN48" i="139"/>
  <c r="AN50" i="139" s="1"/>
  <c r="AN59" i="139" s="1"/>
  <c r="AN61" i="139" s="1"/>
  <c r="AM48" i="137"/>
  <c r="AM50" i="137" s="1"/>
  <c r="AM59" i="137" s="1"/>
  <c r="AM61" i="137" s="1"/>
  <c r="AN48" i="120"/>
  <c r="AN50" i="120" s="1"/>
  <c r="AN59" i="120" s="1"/>
  <c r="AN61" i="120" s="1"/>
  <c r="M41" i="123"/>
  <c r="N39" i="123" s="1"/>
  <c r="AO47" i="129"/>
  <c r="AP45" i="129" s="1"/>
  <c r="AN47" i="133"/>
  <c r="AO45" i="133" s="1"/>
  <c r="AN47" i="150"/>
  <c r="AO45" i="150" s="1"/>
  <c r="AN47" i="117"/>
  <c r="AO45" i="117" s="1"/>
  <c r="L48" i="123"/>
  <c r="L42" i="122"/>
  <c r="AM48" i="126"/>
  <c r="AM50" i="126" s="1"/>
  <c r="AM59" i="126" s="1"/>
  <c r="AM61" i="126" s="1"/>
  <c r="AN48" i="119"/>
  <c r="AN50" i="119" s="1"/>
  <c r="AN59" i="119" s="1"/>
  <c r="AN61" i="119" s="1"/>
  <c r="AM48" i="130"/>
  <c r="AM50" i="130" s="1"/>
  <c r="AM59" i="130" s="1"/>
  <c r="AM61" i="130" s="1"/>
  <c r="AO47" i="139"/>
  <c r="AP45" i="139" s="1"/>
  <c r="AN47" i="137"/>
  <c r="AO45" i="137" s="1"/>
  <c r="AO47" i="120"/>
  <c r="AP45" i="120" s="1"/>
  <c r="AO47" i="136"/>
  <c r="AP45" i="136" s="1"/>
  <c r="M47" i="123"/>
  <c r="N45" i="123" s="1"/>
  <c r="M41" i="122"/>
  <c r="N39" i="122" s="1"/>
  <c r="AN47" i="126"/>
  <c r="AO45" i="126" s="1"/>
  <c r="AO47" i="119"/>
  <c r="AP45" i="119" s="1"/>
  <c r="AN47" i="130"/>
  <c r="AO45" i="130" s="1"/>
  <c r="AO47" i="142"/>
  <c r="AP45" i="142" s="1"/>
  <c r="M47" i="122"/>
  <c r="N45" i="122" s="1"/>
  <c r="AO47" i="143"/>
  <c r="AP45" i="143" s="1"/>
  <c r="AO47" i="146"/>
  <c r="AP45" i="146" s="1"/>
  <c r="AM48" i="128"/>
  <c r="AM50" i="128" s="1"/>
  <c r="AM59" i="128" s="1"/>
  <c r="AM61" i="128" s="1"/>
  <c r="AN48" i="140"/>
  <c r="AN50" i="140" s="1"/>
  <c r="AN59" i="140" s="1"/>
  <c r="AN61" i="140" s="1"/>
  <c r="AN48" i="131"/>
  <c r="AN50" i="131" s="1"/>
  <c r="AN59" i="131" s="1"/>
  <c r="AN61" i="131" s="1"/>
  <c r="AM48" i="145"/>
  <c r="AM50" i="145" s="1"/>
  <c r="AM59" i="145" s="1"/>
  <c r="AM61" i="145" s="1"/>
  <c r="AO47" i="125"/>
  <c r="AP45" i="125" s="1"/>
  <c r="AO47" i="134"/>
  <c r="AP45" i="134" s="1"/>
  <c r="L42" i="123"/>
  <c r="E30" i="2"/>
  <c r="BE55" i="150"/>
  <c r="BF19" i="150"/>
  <c r="BE21" i="146"/>
  <c r="BE22" i="146" s="1"/>
  <c r="BE21" i="145"/>
  <c r="BE22" i="145" s="1"/>
  <c r="BE21" i="143"/>
  <c r="BE21" i="142"/>
  <c r="BE22" i="142" s="1"/>
  <c r="BE21" i="140"/>
  <c r="BE21" i="139"/>
  <c r="BE22" i="139" s="1"/>
  <c r="BE21" i="137"/>
  <c r="BE22" i="137" s="1"/>
  <c r="BE21" i="136"/>
  <c r="BE22" i="136" s="1"/>
  <c r="BE21" i="134"/>
  <c r="BE22" i="134" s="1"/>
  <c r="BE21" i="133"/>
  <c r="BE21" i="131"/>
  <c r="BE22" i="131" s="1"/>
  <c r="BE21" i="130"/>
  <c r="BE21" i="129"/>
  <c r="BE22" i="129" s="1"/>
  <c r="BE21" i="128"/>
  <c r="BE22" i="128" s="1"/>
  <c r="BE21" i="126"/>
  <c r="BE22" i="126" s="1"/>
  <c r="BE21" i="125"/>
  <c r="BE22" i="125" s="1"/>
  <c r="BF21" i="123"/>
  <c r="BF22" i="123" s="1"/>
  <c r="BF21" i="122"/>
  <c r="BF55" i="120"/>
  <c r="BG19" i="120"/>
  <c r="BF22" i="120"/>
  <c r="AN48" i="116"/>
  <c r="AN50" i="116" s="1"/>
  <c r="AN59" i="116" s="1"/>
  <c r="AN61" i="116" s="1"/>
  <c r="AO47" i="116"/>
  <c r="AP45" i="116" s="1"/>
  <c r="I22" i="2"/>
  <c r="J20" i="2" s="1"/>
  <c r="F29" i="2"/>
  <c r="G26" i="2" s="1"/>
  <c r="H23" i="2"/>
  <c r="I83" i="2"/>
  <c r="H78" i="2"/>
  <c r="H27" i="2" s="1"/>
  <c r="I76" i="2"/>
  <c r="J74" i="2"/>
  <c r="J76" i="2" s="1"/>
  <c r="J81" i="2"/>
  <c r="AN48" i="161" l="1"/>
  <c r="AN50" i="161" s="1"/>
  <c r="AN59" i="161" s="1"/>
  <c r="AN61" i="161" s="1"/>
  <c r="AO47" i="161"/>
  <c r="AP45" i="161" s="1"/>
  <c r="AO48" i="156"/>
  <c r="AO50" i="156" s="1"/>
  <c r="AO59" i="156" s="1"/>
  <c r="AO61" i="156" s="1"/>
  <c r="AO48" i="157"/>
  <c r="AO50" i="157" s="1"/>
  <c r="AO59" i="157" s="1"/>
  <c r="AO61" i="157" s="1"/>
  <c r="AO48" i="155"/>
  <c r="AO50" i="155" s="1"/>
  <c r="AO59" i="155" s="1"/>
  <c r="AO61" i="155" s="1"/>
  <c r="AO48" i="158"/>
  <c r="AO50" i="158" s="1"/>
  <c r="AO59" i="158" s="1"/>
  <c r="AO61" i="158" s="1"/>
  <c r="AP47" i="155"/>
  <c r="AQ45" i="155" s="1"/>
  <c r="AP47" i="157"/>
  <c r="AQ45" i="157" s="1"/>
  <c r="AP47" i="158"/>
  <c r="AQ45" i="158" s="1"/>
  <c r="AP47" i="156"/>
  <c r="AQ45" i="156" s="1"/>
  <c r="BF55" i="117"/>
  <c r="BG19" i="117"/>
  <c r="AO48" i="139"/>
  <c r="AO50" i="139" s="1"/>
  <c r="AO59" i="139" s="1"/>
  <c r="AO61" i="139" s="1"/>
  <c r="AN48" i="150"/>
  <c r="AN50" i="150" s="1"/>
  <c r="AN59" i="150" s="1"/>
  <c r="AN61" i="150" s="1"/>
  <c r="AN48" i="145"/>
  <c r="AN50" i="145" s="1"/>
  <c r="AN59" i="145" s="1"/>
  <c r="AN61" i="145" s="1"/>
  <c r="AN48" i="130"/>
  <c r="AN50" i="130" s="1"/>
  <c r="AN59" i="130" s="1"/>
  <c r="AN61" i="130" s="1"/>
  <c r="AO48" i="125"/>
  <c r="AO50" i="125" s="1"/>
  <c r="AO59" i="125" s="1"/>
  <c r="AO61" i="125" s="1"/>
  <c r="M48" i="123"/>
  <c r="AN48" i="126"/>
  <c r="AN50" i="126" s="1"/>
  <c r="AN59" i="126" s="1"/>
  <c r="AN61" i="126" s="1"/>
  <c r="AO48" i="120"/>
  <c r="AO50" i="120" s="1"/>
  <c r="AO59" i="120" s="1"/>
  <c r="AO61" i="120" s="1"/>
  <c r="AO48" i="140"/>
  <c r="AO50" i="140" s="1"/>
  <c r="AO59" i="140" s="1"/>
  <c r="AO61" i="140" s="1"/>
  <c r="AO48" i="134"/>
  <c r="AO50" i="134" s="1"/>
  <c r="AO59" i="134" s="1"/>
  <c r="AO61" i="134" s="1"/>
  <c r="AO48" i="146"/>
  <c r="AO50" i="146" s="1"/>
  <c r="AO59" i="146" s="1"/>
  <c r="AO61" i="146" s="1"/>
  <c r="AO48" i="142"/>
  <c r="AO50" i="142" s="1"/>
  <c r="AO59" i="142" s="1"/>
  <c r="AO61" i="142" s="1"/>
  <c r="AO48" i="119"/>
  <c r="AO50" i="119" s="1"/>
  <c r="AO59" i="119" s="1"/>
  <c r="AO61" i="119" s="1"/>
  <c r="M42" i="122"/>
  <c r="AO48" i="136"/>
  <c r="AO50" i="136" s="1"/>
  <c r="AO59" i="136" s="1"/>
  <c r="AO61" i="136" s="1"/>
  <c r="AN48" i="137"/>
  <c r="AN50" i="137" s="1"/>
  <c r="AN59" i="137" s="1"/>
  <c r="AN61" i="137" s="1"/>
  <c r="AO48" i="131"/>
  <c r="AO50" i="131" s="1"/>
  <c r="AO59" i="131" s="1"/>
  <c r="AO61" i="131" s="1"/>
  <c r="AN48" i="128"/>
  <c r="AN50" i="128" s="1"/>
  <c r="AN59" i="128" s="1"/>
  <c r="AN61" i="128" s="1"/>
  <c r="M42" i="123"/>
  <c r="AO48" i="129"/>
  <c r="AO50" i="129" s="1"/>
  <c r="AO59" i="129" s="1"/>
  <c r="AO61" i="129" s="1"/>
  <c r="N47" i="122"/>
  <c r="O45" i="122" s="1"/>
  <c r="AO47" i="117"/>
  <c r="AP45" i="117" s="1"/>
  <c r="AO47" i="133"/>
  <c r="AP45" i="133" s="1"/>
  <c r="AP47" i="125"/>
  <c r="AQ45" i="125" s="1"/>
  <c r="AO48" i="143"/>
  <c r="AO50" i="143" s="1"/>
  <c r="AO59" i="143" s="1"/>
  <c r="AO61" i="143" s="1"/>
  <c r="AP47" i="142"/>
  <c r="AQ45" i="142" s="1"/>
  <c r="AO47" i="130"/>
  <c r="AP45" i="130" s="1"/>
  <c r="AO47" i="126"/>
  <c r="AP45" i="126" s="1"/>
  <c r="N47" i="123"/>
  <c r="O45" i="123" s="1"/>
  <c r="AP47" i="120"/>
  <c r="AQ45" i="120" s="1"/>
  <c r="AP47" i="139"/>
  <c r="AQ45" i="139" s="1"/>
  <c r="AP47" i="131"/>
  <c r="AQ45" i="131" s="1"/>
  <c r="AO47" i="128"/>
  <c r="AP45" i="128" s="1"/>
  <c r="AP47" i="143"/>
  <c r="AQ45" i="143" s="1"/>
  <c r="AO47" i="150"/>
  <c r="AP45" i="150" s="1"/>
  <c r="AP47" i="129"/>
  <c r="AQ45" i="129" s="1"/>
  <c r="N41" i="123"/>
  <c r="O39" i="123" s="1"/>
  <c r="AP47" i="134"/>
  <c r="AQ45" i="134" s="1"/>
  <c r="AP47" i="146"/>
  <c r="AQ45" i="146" s="1"/>
  <c r="M48" i="122"/>
  <c r="AP47" i="119"/>
  <c r="AQ45" i="119" s="1"/>
  <c r="N41" i="122"/>
  <c r="O39" i="122" s="1"/>
  <c r="AP47" i="136"/>
  <c r="AQ45" i="136" s="1"/>
  <c r="AO47" i="137"/>
  <c r="AP45" i="137" s="1"/>
  <c r="AN48" i="117"/>
  <c r="AN50" i="117" s="1"/>
  <c r="AN59" i="117" s="1"/>
  <c r="AN61" i="117" s="1"/>
  <c r="AN48" i="133"/>
  <c r="AN50" i="133" s="1"/>
  <c r="AN59" i="133" s="1"/>
  <c r="AN61" i="133" s="1"/>
  <c r="AO47" i="145"/>
  <c r="AP45" i="145" s="1"/>
  <c r="AP47" i="140"/>
  <c r="AQ45" i="140" s="1"/>
  <c r="BF21" i="150"/>
  <c r="BF22" i="150" s="1"/>
  <c r="BE55" i="146"/>
  <c r="BF19" i="146"/>
  <c r="BE55" i="145"/>
  <c r="BF19" i="145"/>
  <c r="BE55" i="143"/>
  <c r="BF19" i="143"/>
  <c r="BE22" i="143"/>
  <c r="BE55" i="142"/>
  <c r="BF19" i="142"/>
  <c r="BE55" i="140"/>
  <c r="BF19" i="140"/>
  <c r="BE22" i="140"/>
  <c r="BE55" i="139"/>
  <c r="BF19" i="139"/>
  <c r="BE55" i="137"/>
  <c r="BF19" i="137"/>
  <c r="BE55" i="136"/>
  <c r="BF19" i="136"/>
  <c r="BE55" i="134"/>
  <c r="BF19" i="134"/>
  <c r="BE55" i="133"/>
  <c r="BF19" i="133"/>
  <c r="BE22" i="133"/>
  <c r="BE55" i="131"/>
  <c r="BF19" i="131"/>
  <c r="BE55" i="130"/>
  <c r="BF19" i="130"/>
  <c r="BE22" i="130"/>
  <c r="BE55" i="129"/>
  <c r="BF19" i="129"/>
  <c r="BE55" i="128"/>
  <c r="BF19" i="128"/>
  <c r="BE55" i="126"/>
  <c r="BF19" i="126"/>
  <c r="BE55" i="125"/>
  <c r="BF19" i="125"/>
  <c r="BF55" i="123"/>
  <c r="BG19" i="123"/>
  <c r="AO48" i="116"/>
  <c r="AO50" i="116" s="1"/>
  <c r="AO59" i="116" s="1"/>
  <c r="AO61" i="116" s="1"/>
  <c r="BF55" i="122"/>
  <c r="BG19" i="122"/>
  <c r="BF22" i="122"/>
  <c r="BG21" i="120"/>
  <c r="BG22" i="120" s="1"/>
  <c r="AP47" i="116"/>
  <c r="AQ45" i="116" s="1"/>
  <c r="I23" i="2"/>
  <c r="F30" i="2"/>
  <c r="G29" i="2"/>
  <c r="H26" i="2" s="1"/>
  <c r="J22" i="2"/>
  <c r="K20" i="2" s="1"/>
  <c r="J83" i="2"/>
  <c r="I78" i="2"/>
  <c r="I27" i="2" s="1"/>
  <c r="L9" i="2"/>
  <c r="K74" i="2"/>
  <c r="K81" i="2"/>
  <c r="AO48" i="161" l="1"/>
  <c r="AO50" i="161" s="1"/>
  <c r="AO59" i="161" s="1"/>
  <c r="AO61" i="161" s="1"/>
  <c r="AP47" i="161"/>
  <c r="AQ45" i="161" s="1"/>
  <c r="AP48" i="156"/>
  <c r="AP50" i="156" s="1"/>
  <c r="AP59" i="156" s="1"/>
  <c r="AP61" i="156" s="1"/>
  <c r="AP48" i="158"/>
  <c r="AP50" i="158" s="1"/>
  <c r="AP59" i="158" s="1"/>
  <c r="AP61" i="158" s="1"/>
  <c r="AP48" i="157"/>
  <c r="AP50" i="157" s="1"/>
  <c r="AP59" i="157" s="1"/>
  <c r="AP61" i="157" s="1"/>
  <c r="AP48" i="155"/>
  <c r="AP50" i="155" s="1"/>
  <c r="AP59" i="155" s="1"/>
  <c r="AP61" i="155" s="1"/>
  <c r="AQ47" i="156"/>
  <c r="AR45" i="156" s="1"/>
  <c r="AQ47" i="158"/>
  <c r="AR45" i="158" s="1"/>
  <c r="AQ47" i="157"/>
  <c r="AR45" i="157" s="1"/>
  <c r="AQ47" i="155"/>
  <c r="AR45" i="155" s="1"/>
  <c r="BG21" i="117"/>
  <c r="BG22" i="117" s="1"/>
  <c r="AO48" i="117"/>
  <c r="AO50" i="117" s="1"/>
  <c r="AO59" i="117" s="1"/>
  <c r="AO61" i="117" s="1"/>
  <c r="AO48" i="145"/>
  <c r="AO50" i="145" s="1"/>
  <c r="AO59" i="145" s="1"/>
  <c r="AO61" i="145" s="1"/>
  <c r="AO48" i="137"/>
  <c r="AO50" i="137" s="1"/>
  <c r="AO59" i="137" s="1"/>
  <c r="AO61" i="137" s="1"/>
  <c r="AP48" i="134"/>
  <c r="AP50" i="134" s="1"/>
  <c r="AP59" i="134" s="1"/>
  <c r="AP61" i="134" s="1"/>
  <c r="AP48" i="129"/>
  <c r="AP50" i="129" s="1"/>
  <c r="AP59" i="129" s="1"/>
  <c r="AP61" i="129" s="1"/>
  <c r="AP48" i="139"/>
  <c r="AP50" i="139" s="1"/>
  <c r="AP59" i="139" s="1"/>
  <c r="AP61" i="139" s="1"/>
  <c r="AP48" i="131"/>
  <c r="AP50" i="131" s="1"/>
  <c r="AP59" i="131" s="1"/>
  <c r="AP61" i="131" s="1"/>
  <c r="AO48" i="130"/>
  <c r="AO50" i="130" s="1"/>
  <c r="AO59" i="130" s="1"/>
  <c r="AO61" i="130" s="1"/>
  <c r="N42" i="122"/>
  <c r="AP48" i="143"/>
  <c r="AP50" i="143" s="1"/>
  <c r="AP59" i="143" s="1"/>
  <c r="AP61" i="143" s="1"/>
  <c r="N48" i="123"/>
  <c r="AQ47" i="140"/>
  <c r="AR45" i="140" s="1"/>
  <c r="AP48" i="136"/>
  <c r="AP50" i="136" s="1"/>
  <c r="AP59" i="136" s="1"/>
  <c r="AP61" i="136" s="1"/>
  <c r="AP48" i="119"/>
  <c r="AP50" i="119" s="1"/>
  <c r="AP59" i="119" s="1"/>
  <c r="AP61" i="119" s="1"/>
  <c r="AQ47" i="146"/>
  <c r="AR45" i="146" s="1"/>
  <c r="N42" i="123"/>
  <c r="AO48" i="150"/>
  <c r="AO50" i="150" s="1"/>
  <c r="AO59" i="150" s="1"/>
  <c r="AO61" i="150" s="1"/>
  <c r="AO48" i="128"/>
  <c r="AO50" i="128" s="1"/>
  <c r="AO59" i="128" s="1"/>
  <c r="AO61" i="128" s="1"/>
  <c r="AQ47" i="120"/>
  <c r="AR45" i="120" s="1"/>
  <c r="AP47" i="126"/>
  <c r="AQ45" i="126" s="1"/>
  <c r="AQ47" i="142"/>
  <c r="AR45" i="142" s="1"/>
  <c r="AQ47" i="125"/>
  <c r="AR45" i="125" s="1"/>
  <c r="AP47" i="133"/>
  <c r="AQ45" i="133" s="1"/>
  <c r="O47" i="122"/>
  <c r="P45" i="122" s="1"/>
  <c r="AQ47" i="136"/>
  <c r="AR45" i="136" s="1"/>
  <c r="AQ47" i="119"/>
  <c r="AR45" i="119" s="1"/>
  <c r="O41" i="123"/>
  <c r="P39" i="123" s="1"/>
  <c r="AP47" i="150"/>
  <c r="AQ45" i="150" s="1"/>
  <c r="AP47" i="128"/>
  <c r="AQ45" i="128" s="1"/>
  <c r="AP47" i="145"/>
  <c r="AQ45" i="145" s="1"/>
  <c r="AQ47" i="134"/>
  <c r="AR45" i="134" s="1"/>
  <c r="AQ47" i="139"/>
  <c r="AR45" i="139" s="1"/>
  <c r="O47" i="123"/>
  <c r="P45" i="123" s="1"/>
  <c r="AP47" i="130"/>
  <c r="AQ45" i="130" s="1"/>
  <c r="AP47" i="117"/>
  <c r="AQ45" i="117" s="1"/>
  <c r="AP48" i="140"/>
  <c r="AP50" i="140" s="1"/>
  <c r="AP59" i="140" s="1"/>
  <c r="AP61" i="140" s="1"/>
  <c r="AP47" i="137"/>
  <c r="AQ45" i="137" s="1"/>
  <c r="O41" i="122"/>
  <c r="P39" i="122" s="1"/>
  <c r="AP48" i="146"/>
  <c r="AP50" i="146" s="1"/>
  <c r="AP59" i="146" s="1"/>
  <c r="AP61" i="146" s="1"/>
  <c r="AQ47" i="129"/>
  <c r="AR45" i="129" s="1"/>
  <c r="AQ47" i="143"/>
  <c r="AR45" i="143" s="1"/>
  <c r="AQ47" i="131"/>
  <c r="AR45" i="131" s="1"/>
  <c r="AP48" i="120"/>
  <c r="AP50" i="120" s="1"/>
  <c r="AP59" i="120" s="1"/>
  <c r="AP61" i="120" s="1"/>
  <c r="AO48" i="126"/>
  <c r="AO50" i="126" s="1"/>
  <c r="AO59" i="126" s="1"/>
  <c r="AO61" i="126" s="1"/>
  <c r="AP48" i="142"/>
  <c r="AP50" i="142" s="1"/>
  <c r="AP59" i="142" s="1"/>
  <c r="AP61" i="142" s="1"/>
  <c r="AP48" i="125"/>
  <c r="AP50" i="125" s="1"/>
  <c r="AP59" i="125" s="1"/>
  <c r="AP61" i="125" s="1"/>
  <c r="AO48" i="133"/>
  <c r="AO50" i="133" s="1"/>
  <c r="AO59" i="133" s="1"/>
  <c r="AO61" i="133" s="1"/>
  <c r="N48" i="122"/>
  <c r="BF55" i="150"/>
  <c r="BG19" i="150"/>
  <c r="BF21" i="146"/>
  <c r="BF22" i="146" s="1"/>
  <c r="BF21" i="145"/>
  <c r="BF22" i="145" s="1"/>
  <c r="BF21" i="143"/>
  <c r="BF22" i="143" s="1"/>
  <c r="BF21" i="142"/>
  <c r="BF22" i="142" s="1"/>
  <c r="BF21" i="140"/>
  <c r="BF22" i="140" s="1"/>
  <c r="BF21" i="139"/>
  <c r="BF21" i="137"/>
  <c r="BF21" i="136"/>
  <c r="BF22" i="136" s="1"/>
  <c r="BF21" i="134"/>
  <c r="BF22" i="134" s="1"/>
  <c r="BF21" i="133"/>
  <c r="BF22" i="133" s="1"/>
  <c r="BF21" i="131"/>
  <c r="BF22" i="131" s="1"/>
  <c r="BF21" i="130"/>
  <c r="BF22" i="130" s="1"/>
  <c r="BF21" i="129"/>
  <c r="BF22" i="129" s="1"/>
  <c r="BF21" i="128"/>
  <c r="BF22" i="128" s="1"/>
  <c r="BF21" i="126"/>
  <c r="BF21" i="125"/>
  <c r="BF22" i="125" s="1"/>
  <c r="BG21" i="123"/>
  <c r="BG21" i="122"/>
  <c r="BG22" i="122" s="1"/>
  <c r="BG55" i="120"/>
  <c r="BH19" i="120"/>
  <c r="AP48" i="116"/>
  <c r="AP50" i="116" s="1"/>
  <c r="AP59" i="116" s="1"/>
  <c r="AP61" i="116" s="1"/>
  <c r="AQ47" i="116"/>
  <c r="AR45" i="116" s="1"/>
  <c r="K22" i="2"/>
  <c r="L20" i="2" s="1"/>
  <c r="H29" i="2"/>
  <c r="I26" i="2" s="1"/>
  <c r="G30" i="2"/>
  <c r="J23" i="2"/>
  <c r="L78" i="2"/>
  <c r="L27" i="2" s="1"/>
  <c r="K83" i="2"/>
  <c r="K85" i="2"/>
  <c r="K28" i="2" s="1"/>
  <c r="K76" i="2"/>
  <c r="J78" i="2"/>
  <c r="J27" i="2" s="1"/>
  <c r="L74" i="2"/>
  <c r="L81" i="2"/>
  <c r="L83" i="2" s="1"/>
  <c r="AP48" i="161" l="1"/>
  <c r="AP50" i="161" s="1"/>
  <c r="AP59" i="161" s="1"/>
  <c r="AP61" i="161" s="1"/>
  <c r="AQ47" i="161"/>
  <c r="AR45" i="161" s="1"/>
  <c r="AQ48" i="156"/>
  <c r="AQ50" i="156" s="1"/>
  <c r="AQ59" i="156" s="1"/>
  <c r="AQ61" i="156" s="1"/>
  <c r="AQ48" i="155"/>
  <c r="AQ50" i="155" s="1"/>
  <c r="AQ59" i="155" s="1"/>
  <c r="AQ61" i="155" s="1"/>
  <c r="AQ48" i="157"/>
  <c r="AQ50" i="157" s="1"/>
  <c r="AQ59" i="157" s="1"/>
  <c r="AQ61" i="157" s="1"/>
  <c r="AQ48" i="158"/>
  <c r="AQ50" i="158" s="1"/>
  <c r="AQ59" i="158" s="1"/>
  <c r="AQ61" i="158" s="1"/>
  <c r="AR47" i="156"/>
  <c r="AS45" i="156" s="1"/>
  <c r="AR47" i="155"/>
  <c r="AS45" i="155" s="1"/>
  <c r="AR47" i="157"/>
  <c r="AS45" i="157" s="1"/>
  <c r="AR47" i="158"/>
  <c r="AS45" i="158" s="1"/>
  <c r="AQ48" i="146"/>
  <c r="AQ50" i="146" s="1"/>
  <c r="AQ59" i="146" s="1"/>
  <c r="AQ61" i="146" s="1"/>
  <c r="BH19" i="117"/>
  <c r="BG55" i="117"/>
  <c r="AP48" i="126"/>
  <c r="AP50" i="126" s="1"/>
  <c r="AP59" i="126" s="1"/>
  <c r="AP61" i="126" s="1"/>
  <c r="O48" i="123"/>
  <c r="AP48" i="145"/>
  <c r="AP50" i="145" s="1"/>
  <c r="AP59" i="145" s="1"/>
  <c r="AP61" i="145" s="1"/>
  <c r="AP48" i="128"/>
  <c r="AP50" i="128" s="1"/>
  <c r="AP59" i="128" s="1"/>
  <c r="AP61" i="128" s="1"/>
  <c r="AQ48" i="131"/>
  <c r="AQ50" i="131" s="1"/>
  <c r="AQ59" i="131" s="1"/>
  <c r="AQ61" i="131" s="1"/>
  <c r="O48" i="122"/>
  <c r="AQ48" i="136"/>
  <c r="AQ50" i="136" s="1"/>
  <c r="AQ59" i="136" s="1"/>
  <c r="AQ61" i="136" s="1"/>
  <c r="AQ48" i="129"/>
  <c r="AQ50" i="129" s="1"/>
  <c r="AQ59" i="129" s="1"/>
  <c r="AQ61" i="129" s="1"/>
  <c r="O42" i="122"/>
  <c r="AP48" i="117"/>
  <c r="AP50" i="117" s="1"/>
  <c r="AP59" i="117" s="1"/>
  <c r="AP61" i="117" s="1"/>
  <c r="O42" i="123"/>
  <c r="AQ48" i="125"/>
  <c r="AQ50" i="125" s="1"/>
  <c r="AQ59" i="125" s="1"/>
  <c r="AQ61" i="125" s="1"/>
  <c r="AQ48" i="143"/>
  <c r="AQ50" i="143" s="1"/>
  <c r="AQ59" i="143" s="1"/>
  <c r="AQ61" i="143" s="1"/>
  <c r="AP48" i="137"/>
  <c r="AP50" i="137" s="1"/>
  <c r="AP59" i="137" s="1"/>
  <c r="AP61" i="137" s="1"/>
  <c r="AP48" i="130"/>
  <c r="AP50" i="130" s="1"/>
  <c r="AP59" i="130" s="1"/>
  <c r="AP61" i="130" s="1"/>
  <c r="AQ48" i="139"/>
  <c r="AQ50" i="139" s="1"/>
  <c r="AQ59" i="139" s="1"/>
  <c r="AQ61" i="139" s="1"/>
  <c r="AR47" i="134"/>
  <c r="AS45" i="134" s="1"/>
  <c r="AQ47" i="150"/>
  <c r="AR45" i="150" s="1"/>
  <c r="AR47" i="119"/>
  <c r="AS45" i="119" s="1"/>
  <c r="AQ47" i="133"/>
  <c r="AR45" i="133" s="1"/>
  <c r="AR47" i="142"/>
  <c r="AS45" i="142" s="1"/>
  <c r="AR47" i="120"/>
  <c r="AS45" i="120" s="1"/>
  <c r="AR47" i="140"/>
  <c r="AS45" i="140" s="1"/>
  <c r="AR47" i="143"/>
  <c r="AS45" i="143" s="1"/>
  <c r="AQ47" i="137"/>
  <c r="AR45" i="137" s="1"/>
  <c r="AQ47" i="130"/>
  <c r="AR45" i="130" s="1"/>
  <c r="AR47" i="139"/>
  <c r="AS45" i="139" s="1"/>
  <c r="AQ47" i="145"/>
  <c r="AR45" i="145" s="1"/>
  <c r="AQ47" i="128"/>
  <c r="AR45" i="128" s="1"/>
  <c r="P41" i="123"/>
  <c r="Q39" i="123" s="1"/>
  <c r="AR47" i="136"/>
  <c r="AS45" i="136" s="1"/>
  <c r="P47" i="122"/>
  <c r="Q45" i="122" s="1"/>
  <c r="AR47" i="125"/>
  <c r="AS45" i="125" s="1"/>
  <c r="AQ47" i="126"/>
  <c r="AR45" i="126" s="1"/>
  <c r="AR47" i="131"/>
  <c r="AS45" i="131" s="1"/>
  <c r="AR47" i="129"/>
  <c r="AS45" i="129" s="1"/>
  <c r="P41" i="122"/>
  <c r="Q39" i="122" s="1"/>
  <c r="AQ47" i="117"/>
  <c r="AR45" i="117" s="1"/>
  <c r="P47" i="123"/>
  <c r="Q45" i="123" s="1"/>
  <c r="AQ48" i="134"/>
  <c r="AQ50" i="134" s="1"/>
  <c r="AQ59" i="134" s="1"/>
  <c r="AQ61" i="134" s="1"/>
  <c r="AP48" i="150"/>
  <c r="AP50" i="150" s="1"/>
  <c r="AP59" i="150" s="1"/>
  <c r="AP61" i="150" s="1"/>
  <c r="AQ48" i="119"/>
  <c r="AQ50" i="119" s="1"/>
  <c r="AQ59" i="119" s="1"/>
  <c r="AQ61" i="119" s="1"/>
  <c r="AP48" i="133"/>
  <c r="AP50" i="133" s="1"/>
  <c r="AP59" i="133" s="1"/>
  <c r="AP61" i="133" s="1"/>
  <c r="AQ48" i="142"/>
  <c r="AQ50" i="142" s="1"/>
  <c r="AQ59" i="142" s="1"/>
  <c r="AQ61" i="142" s="1"/>
  <c r="AQ48" i="120"/>
  <c r="AQ50" i="120" s="1"/>
  <c r="AQ59" i="120" s="1"/>
  <c r="AQ61" i="120" s="1"/>
  <c r="AR47" i="146"/>
  <c r="AS45" i="146" s="1"/>
  <c r="AQ48" i="140"/>
  <c r="AQ50" i="140" s="1"/>
  <c r="AQ59" i="140" s="1"/>
  <c r="AQ61" i="140" s="1"/>
  <c r="AQ48" i="116"/>
  <c r="AQ50" i="116" s="1"/>
  <c r="AQ59" i="116" s="1"/>
  <c r="AQ61" i="116" s="1"/>
  <c r="BG21" i="150"/>
  <c r="BF55" i="146"/>
  <c r="BG19" i="146"/>
  <c r="BF55" i="145"/>
  <c r="BG19" i="145"/>
  <c r="BF55" i="143"/>
  <c r="BG19" i="143"/>
  <c r="BF55" i="142"/>
  <c r="BG19" i="142"/>
  <c r="BF55" i="140"/>
  <c r="BG19" i="140"/>
  <c r="BF55" i="139"/>
  <c r="BG19" i="139"/>
  <c r="BF22" i="139"/>
  <c r="BF55" i="137"/>
  <c r="BG19" i="137"/>
  <c r="BF22" i="137"/>
  <c r="BF55" i="136"/>
  <c r="BG19" i="136"/>
  <c r="BF55" i="134"/>
  <c r="BG19" i="134"/>
  <c r="BF55" i="133"/>
  <c r="BG19" i="133"/>
  <c r="BF55" i="131"/>
  <c r="BG19" i="131"/>
  <c r="BF55" i="130"/>
  <c r="BG19" i="130"/>
  <c r="BF55" i="129"/>
  <c r="BG19" i="129"/>
  <c r="BF55" i="128"/>
  <c r="BG19" i="128"/>
  <c r="BF55" i="126"/>
  <c r="BG19" i="126"/>
  <c r="BF22" i="126"/>
  <c r="BF55" i="125"/>
  <c r="BG19" i="125"/>
  <c r="BG55" i="123"/>
  <c r="BH19" i="123"/>
  <c r="BG22" i="123"/>
  <c r="BG55" i="122"/>
  <c r="BH19" i="122"/>
  <c r="BH21" i="120"/>
  <c r="AR47" i="116"/>
  <c r="AS45" i="116" s="1"/>
  <c r="H30" i="2"/>
  <c r="I29" i="2"/>
  <c r="J26" i="2" s="1"/>
  <c r="L22" i="2"/>
  <c r="L23" i="2" s="1"/>
  <c r="K23" i="2"/>
  <c r="K78" i="2"/>
  <c r="K27" i="2" s="1"/>
  <c r="Q27" i="2" s="1"/>
  <c r="L76" i="2"/>
  <c r="AQ48" i="161" l="1"/>
  <c r="AQ50" i="161" s="1"/>
  <c r="AQ59" i="161" s="1"/>
  <c r="AQ61" i="161" s="1"/>
  <c r="AR47" i="161"/>
  <c r="AS45" i="161" s="1"/>
  <c r="AR48" i="156"/>
  <c r="AR50" i="156" s="1"/>
  <c r="AR59" i="156" s="1"/>
  <c r="AR61" i="156" s="1"/>
  <c r="AR48" i="119"/>
  <c r="AR50" i="119" s="1"/>
  <c r="AR59" i="119" s="1"/>
  <c r="AR61" i="119" s="1"/>
  <c r="AR48" i="158"/>
  <c r="AR50" i="158" s="1"/>
  <c r="AR59" i="158" s="1"/>
  <c r="AR61" i="158" s="1"/>
  <c r="AR48" i="157"/>
  <c r="AR50" i="157" s="1"/>
  <c r="AR59" i="157" s="1"/>
  <c r="AR61" i="157" s="1"/>
  <c r="AR48" i="155"/>
  <c r="AR50" i="155" s="1"/>
  <c r="AR59" i="155" s="1"/>
  <c r="AR61" i="155" s="1"/>
  <c r="AS47" i="156"/>
  <c r="AT45" i="156" s="1"/>
  <c r="AS47" i="158"/>
  <c r="AT45" i="158" s="1"/>
  <c r="AS47" i="157"/>
  <c r="AT45" i="157" s="1"/>
  <c r="AS47" i="155"/>
  <c r="AT45" i="155" s="1"/>
  <c r="BH21" i="117"/>
  <c r="BH22" i="117" s="1"/>
  <c r="AQ48" i="117"/>
  <c r="AQ50" i="117" s="1"/>
  <c r="AQ59" i="117" s="1"/>
  <c r="AQ61" i="117" s="1"/>
  <c r="AR48" i="136"/>
  <c r="AR50" i="136" s="1"/>
  <c r="AR59" i="136" s="1"/>
  <c r="AR61" i="136" s="1"/>
  <c r="AR48" i="140"/>
  <c r="AR50" i="140" s="1"/>
  <c r="AR59" i="140" s="1"/>
  <c r="AR61" i="140" s="1"/>
  <c r="AR48" i="129"/>
  <c r="AR50" i="129" s="1"/>
  <c r="AR59" i="129" s="1"/>
  <c r="AR61" i="129" s="1"/>
  <c r="AR48" i="125"/>
  <c r="AR50" i="125" s="1"/>
  <c r="AR59" i="125" s="1"/>
  <c r="AR61" i="125" s="1"/>
  <c r="AR48" i="134"/>
  <c r="AR50" i="134" s="1"/>
  <c r="AR59" i="134" s="1"/>
  <c r="AR61" i="134" s="1"/>
  <c r="AQ48" i="128"/>
  <c r="AQ50" i="128" s="1"/>
  <c r="AQ59" i="128" s="1"/>
  <c r="AQ61" i="128" s="1"/>
  <c r="AR48" i="142"/>
  <c r="AR50" i="142" s="1"/>
  <c r="AR59" i="142" s="1"/>
  <c r="AR61" i="142" s="1"/>
  <c r="AR48" i="146"/>
  <c r="AR50" i="146" s="1"/>
  <c r="AR59" i="146" s="1"/>
  <c r="AR61" i="146" s="1"/>
  <c r="P48" i="123"/>
  <c r="P42" i="122"/>
  <c r="AR48" i="131"/>
  <c r="AR50" i="131" s="1"/>
  <c r="AR59" i="131" s="1"/>
  <c r="AR61" i="131" s="1"/>
  <c r="AR47" i="126"/>
  <c r="AS45" i="126" s="1"/>
  <c r="Q47" i="122"/>
  <c r="R45" i="122" s="1"/>
  <c r="Q41" i="123"/>
  <c r="R39" i="123" s="1"/>
  <c r="AR47" i="145"/>
  <c r="AS45" i="145" s="1"/>
  <c r="AQ48" i="130"/>
  <c r="AQ50" i="130" s="1"/>
  <c r="AQ59" i="130" s="1"/>
  <c r="AQ61" i="130" s="1"/>
  <c r="AR48" i="143"/>
  <c r="AR50" i="143" s="1"/>
  <c r="AR59" i="143" s="1"/>
  <c r="AR61" i="143" s="1"/>
  <c r="AS47" i="120"/>
  <c r="AT45" i="120" s="1"/>
  <c r="AR47" i="133"/>
  <c r="AS45" i="133" s="1"/>
  <c r="AR47" i="150"/>
  <c r="AS45" i="150" s="1"/>
  <c r="AS47" i="146"/>
  <c r="AT45" i="146" s="1"/>
  <c r="Q47" i="123"/>
  <c r="R45" i="123" s="1"/>
  <c r="Q41" i="122"/>
  <c r="R39" i="122" s="1"/>
  <c r="AS47" i="131"/>
  <c r="AT45" i="131" s="1"/>
  <c r="AR47" i="130"/>
  <c r="AS45" i="130" s="1"/>
  <c r="AS47" i="143"/>
  <c r="AT45" i="143" s="1"/>
  <c r="AS47" i="125"/>
  <c r="AT45" i="125" s="1"/>
  <c r="AS47" i="136"/>
  <c r="AT45" i="136" s="1"/>
  <c r="AR47" i="128"/>
  <c r="AS45" i="128" s="1"/>
  <c r="AR48" i="139"/>
  <c r="AR50" i="139" s="1"/>
  <c r="AR59" i="139" s="1"/>
  <c r="AR61" i="139" s="1"/>
  <c r="AQ48" i="137"/>
  <c r="AQ50" i="137" s="1"/>
  <c r="AQ59" i="137" s="1"/>
  <c r="AQ61" i="137" s="1"/>
  <c r="AS47" i="140"/>
  <c r="AT45" i="140" s="1"/>
  <c r="AS47" i="142"/>
  <c r="AT45" i="142" s="1"/>
  <c r="AS47" i="119"/>
  <c r="AT45" i="119" s="1"/>
  <c r="AS47" i="134"/>
  <c r="AT45" i="134" s="1"/>
  <c r="AR47" i="117"/>
  <c r="AS45" i="117" s="1"/>
  <c r="AS47" i="129"/>
  <c r="AT45" i="129" s="1"/>
  <c r="AQ48" i="126"/>
  <c r="AQ50" i="126" s="1"/>
  <c r="AQ59" i="126" s="1"/>
  <c r="AQ61" i="126" s="1"/>
  <c r="P48" i="122"/>
  <c r="P42" i="123"/>
  <c r="AQ48" i="145"/>
  <c r="AQ50" i="145" s="1"/>
  <c r="AQ59" i="145" s="1"/>
  <c r="AQ61" i="145" s="1"/>
  <c r="AS47" i="139"/>
  <c r="AT45" i="139" s="1"/>
  <c r="AR47" i="137"/>
  <c r="AS45" i="137" s="1"/>
  <c r="AR48" i="120"/>
  <c r="AR50" i="120" s="1"/>
  <c r="AR59" i="120" s="1"/>
  <c r="AR61" i="120" s="1"/>
  <c r="AQ48" i="133"/>
  <c r="AQ50" i="133" s="1"/>
  <c r="AQ59" i="133" s="1"/>
  <c r="AQ61" i="133" s="1"/>
  <c r="AQ48" i="150"/>
  <c r="AQ50" i="150" s="1"/>
  <c r="AQ59" i="150" s="1"/>
  <c r="AQ61" i="150" s="1"/>
  <c r="BG55" i="150"/>
  <c r="BH19" i="150"/>
  <c r="BG22" i="150"/>
  <c r="BG21" i="146"/>
  <c r="BG21" i="145"/>
  <c r="BG21" i="143"/>
  <c r="BG22" i="143" s="1"/>
  <c r="BG21" i="142"/>
  <c r="BG21" i="140"/>
  <c r="BG22" i="140" s="1"/>
  <c r="BG21" i="139"/>
  <c r="BG21" i="137"/>
  <c r="BG22" i="137" s="1"/>
  <c r="BG21" i="136"/>
  <c r="BG21" i="134"/>
  <c r="BG22" i="134" s="1"/>
  <c r="BG21" i="133"/>
  <c r="BG22" i="133" s="1"/>
  <c r="BG21" i="131"/>
  <c r="BG22" i="131" s="1"/>
  <c r="BG21" i="130"/>
  <c r="BG22" i="130" s="1"/>
  <c r="BG21" i="129"/>
  <c r="BG22" i="129" s="1"/>
  <c r="BG21" i="128"/>
  <c r="BG21" i="126"/>
  <c r="BG22" i="126" s="1"/>
  <c r="BG21" i="125"/>
  <c r="BH21" i="123"/>
  <c r="BH22" i="123" s="1"/>
  <c r="AR48" i="116"/>
  <c r="AR50" i="116" s="1"/>
  <c r="AR59" i="116" s="1"/>
  <c r="AR61" i="116" s="1"/>
  <c r="BH21" i="122"/>
  <c r="BH22" i="122" s="1"/>
  <c r="BH55" i="120"/>
  <c r="BI19" i="120"/>
  <c r="BH22" i="120"/>
  <c r="AS47" i="116"/>
  <c r="AT45" i="116" s="1"/>
  <c r="J29" i="2"/>
  <c r="K26" i="2" s="1"/>
  <c r="I30" i="2"/>
  <c r="F26" i="3"/>
  <c r="AR48" i="161" l="1"/>
  <c r="AR50" i="161" s="1"/>
  <c r="AR59" i="161" s="1"/>
  <c r="AR61" i="161" s="1"/>
  <c r="AS47" i="161"/>
  <c r="AT45" i="161" s="1"/>
  <c r="AS48" i="155"/>
  <c r="AS50" i="155" s="1"/>
  <c r="AS59" i="155" s="1"/>
  <c r="AS61" i="155" s="1"/>
  <c r="AS48" i="157"/>
  <c r="AS50" i="157" s="1"/>
  <c r="AS59" i="157" s="1"/>
  <c r="AS61" i="157" s="1"/>
  <c r="AS48" i="158"/>
  <c r="AS50" i="158" s="1"/>
  <c r="AS59" i="158" s="1"/>
  <c r="AS61" i="158" s="1"/>
  <c r="AT47" i="156"/>
  <c r="AU45" i="156" s="1"/>
  <c r="AT47" i="155"/>
  <c r="AU45" i="155" s="1"/>
  <c r="AT47" i="157"/>
  <c r="AU45" i="157" s="1"/>
  <c r="AT47" i="158"/>
  <c r="AU45" i="158" s="1"/>
  <c r="AS48" i="156"/>
  <c r="AS50" i="156" s="1"/>
  <c r="AS59" i="156" s="1"/>
  <c r="AS61" i="156" s="1"/>
  <c r="BI19" i="117"/>
  <c r="BH55" i="117"/>
  <c r="AR48" i="133"/>
  <c r="AR50" i="133" s="1"/>
  <c r="AR59" i="133" s="1"/>
  <c r="AR61" i="133" s="1"/>
  <c r="AS48" i="125"/>
  <c r="AS50" i="125" s="1"/>
  <c r="AS59" i="125" s="1"/>
  <c r="AS61" i="125" s="1"/>
  <c r="AR48" i="137"/>
  <c r="AR50" i="137" s="1"/>
  <c r="AR59" i="137" s="1"/>
  <c r="AR61" i="137" s="1"/>
  <c r="Q42" i="123"/>
  <c r="AS48" i="134"/>
  <c r="AS50" i="134" s="1"/>
  <c r="AS59" i="134" s="1"/>
  <c r="AS61" i="134" s="1"/>
  <c r="AS48" i="143"/>
  <c r="AS50" i="143" s="1"/>
  <c r="AS59" i="143" s="1"/>
  <c r="AS61" i="143" s="1"/>
  <c r="Q42" i="122"/>
  <c r="AS48" i="129"/>
  <c r="AS50" i="129" s="1"/>
  <c r="AS59" i="129" s="1"/>
  <c r="AS61" i="129" s="1"/>
  <c r="AR48" i="128"/>
  <c r="AR50" i="128" s="1"/>
  <c r="AR59" i="128" s="1"/>
  <c r="AR61" i="128" s="1"/>
  <c r="AS48" i="146"/>
  <c r="AS50" i="146" s="1"/>
  <c r="AS59" i="146" s="1"/>
  <c r="AS61" i="146" s="1"/>
  <c r="AR48" i="126"/>
  <c r="AR50" i="126" s="1"/>
  <c r="AR59" i="126" s="1"/>
  <c r="AR61" i="126" s="1"/>
  <c r="AS48" i="142"/>
  <c r="AS50" i="142" s="1"/>
  <c r="AS59" i="142" s="1"/>
  <c r="AS61" i="142" s="1"/>
  <c r="AT47" i="139"/>
  <c r="AU45" i="139" s="1"/>
  <c r="AS47" i="117"/>
  <c r="AT45" i="117" s="1"/>
  <c r="AT47" i="119"/>
  <c r="AU45" i="119" s="1"/>
  <c r="AT47" i="140"/>
  <c r="AU45" i="140" s="1"/>
  <c r="AT47" i="136"/>
  <c r="AU45" i="136" s="1"/>
  <c r="AR48" i="130"/>
  <c r="AR50" i="130" s="1"/>
  <c r="AR59" i="130" s="1"/>
  <c r="AR61" i="130" s="1"/>
  <c r="AT47" i="131"/>
  <c r="AU45" i="131" s="1"/>
  <c r="R47" i="123"/>
  <c r="S45" i="123" s="1"/>
  <c r="AS47" i="150"/>
  <c r="AT45" i="150" s="1"/>
  <c r="AT47" i="120"/>
  <c r="AU45" i="120" s="1"/>
  <c r="AS47" i="145"/>
  <c r="AT45" i="145" s="1"/>
  <c r="R47" i="122"/>
  <c r="S45" i="122" s="1"/>
  <c r="AS47" i="130"/>
  <c r="AT45" i="130" s="1"/>
  <c r="AS47" i="137"/>
  <c r="AT45" i="137" s="1"/>
  <c r="AT47" i="129"/>
  <c r="AU45" i="129" s="1"/>
  <c r="AT47" i="134"/>
  <c r="AU45" i="134" s="1"/>
  <c r="AT47" i="142"/>
  <c r="AU45" i="142" s="1"/>
  <c r="AS47" i="128"/>
  <c r="AT45" i="128" s="1"/>
  <c r="AT47" i="125"/>
  <c r="AU45" i="125" s="1"/>
  <c r="R41" i="122"/>
  <c r="S39" i="122" s="1"/>
  <c r="AT47" i="146"/>
  <c r="AU45" i="146" s="1"/>
  <c r="AS47" i="133"/>
  <c r="AT45" i="133" s="1"/>
  <c r="R41" i="123"/>
  <c r="S39" i="123" s="1"/>
  <c r="AS47" i="126"/>
  <c r="AT45" i="126" s="1"/>
  <c r="AS48" i="139"/>
  <c r="AS50" i="139" s="1"/>
  <c r="AS59" i="139" s="1"/>
  <c r="AS61" i="139" s="1"/>
  <c r="AR48" i="117"/>
  <c r="AR50" i="117" s="1"/>
  <c r="AR59" i="117" s="1"/>
  <c r="AR61" i="117" s="1"/>
  <c r="AS48" i="119"/>
  <c r="AS50" i="119" s="1"/>
  <c r="AS59" i="119" s="1"/>
  <c r="AS61" i="119" s="1"/>
  <c r="AS48" i="140"/>
  <c r="AS50" i="140" s="1"/>
  <c r="AS59" i="140" s="1"/>
  <c r="AS61" i="140" s="1"/>
  <c r="AS48" i="136"/>
  <c r="AS50" i="136" s="1"/>
  <c r="AS59" i="136" s="1"/>
  <c r="AS61" i="136" s="1"/>
  <c r="AT47" i="143"/>
  <c r="AU45" i="143" s="1"/>
  <c r="AS48" i="131"/>
  <c r="AS50" i="131" s="1"/>
  <c r="AS59" i="131" s="1"/>
  <c r="AS61" i="131" s="1"/>
  <c r="Q48" i="123"/>
  <c r="AR48" i="150"/>
  <c r="AR50" i="150" s="1"/>
  <c r="AR59" i="150" s="1"/>
  <c r="AR61" i="150" s="1"/>
  <c r="AS48" i="120"/>
  <c r="AS50" i="120" s="1"/>
  <c r="AS59" i="120" s="1"/>
  <c r="AS61" i="120" s="1"/>
  <c r="AR48" i="145"/>
  <c r="AR50" i="145" s="1"/>
  <c r="AR59" i="145" s="1"/>
  <c r="AR61" i="145" s="1"/>
  <c r="Q48" i="122"/>
  <c r="J30" i="2"/>
  <c r="BH21" i="150"/>
  <c r="BH22" i="150" s="1"/>
  <c r="BG55" i="146"/>
  <c r="BH19" i="146"/>
  <c r="BG22" i="146"/>
  <c r="BG55" i="145"/>
  <c r="BH19" i="145"/>
  <c r="BG22" i="145"/>
  <c r="BG55" i="143"/>
  <c r="BH19" i="143"/>
  <c r="BG55" i="142"/>
  <c r="BH19" i="142"/>
  <c r="BG22" i="142"/>
  <c r="BG55" i="140"/>
  <c r="BH19" i="140"/>
  <c r="BG55" i="139"/>
  <c r="BH19" i="139"/>
  <c r="BG22" i="139"/>
  <c r="BG55" i="137"/>
  <c r="BH19" i="137"/>
  <c r="BG55" i="136"/>
  <c r="BH19" i="136"/>
  <c r="BG22" i="136"/>
  <c r="BG55" i="134"/>
  <c r="BH19" i="134"/>
  <c r="BG55" i="133"/>
  <c r="BH19" i="133"/>
  <c r="BG55" i="131"/>
  <c r="BH19" i="131"/>
  <c r="BG55" i="130"/>
  <c r="BH19" i="130"/>
  <c r="BG55" i="129"/>
  <c r="BH19" i="129"/>
  <c r="BG55" i="128"/>
  <c r="BH19" i="128"/>
  <c r="BG22" i="128"/>
  <c r="BG55" i="126"/>
  <c r="BH19" i="126"/>
  <c r="BG55" i="125"/>
  <c r="BH19" i="125"/>
  <c r="BG22" i="125"/>
  <c r="BH55" i="123"/>
  <c r="BI19" i="123"/>
  <c r="BH55" i="122"/>
  <c r="BI19" i="122"/>
  <c r="BI21" i="120"/>
  <c r="BI22" i="120" s="1"/>
  <c r="AS48" i="116"/>
  <c r="AS50" i="116" s="1"/>
  <c r="AS59" i="116" s="1"/>
  <c r="AS61" i="116" s="1"/>
  <c r="AT47" i="116"/>
  <c r="AU45" i="116" s="1"/>
  <c r="K29" i="2"/>
  <c r="L26" i="2" s="1"/>
  <c r="B4" i="2"/>
  <c r="B2" i="2"/>
  <c r="AS48" i="161" l="1"/>
  <c r="AS50" i="161" s="1"/>
  <c r="AS59" i="161" s="1"/>
  <c r="AS61" i="161" s="1"/>
  <c r="AT48" i="155"/>
  <c r="AT50" i="155" s="1"/>
  <c r="AT59" i="155" s="1"/>
  <c r="AT61" i="155" s="1"/>
  <c r="AT47" i="161"/>
  <c r="AU45" i="161" s="1"/>
  <c r="AT48" i="158"/>
  <c r="AT50" i="158" s="1"/>
  <c r="AT59" i="158" s="1"/>
  <c r="AT61" i="158" s="1"/>
  <c r="AT48" i="157"/>
  <c r="AT50" i="157" s="1"/>
  <c r="AT59" i="157" s="1"/>
  <c r="AT61" i="157" s="1"/>
  <c r="AT48" i="156"/>
  <c r="AT50" i="156" s="1"/>
  <c r="AT59" i="156" s="1"/>
  <c r="AT61" i="156" s="1"/>
  <c r="AU47" i="158"/>
  <c r="AV45" i="158" s="1"/>
  <c r="AU47" i="157"/>
  <c r="AV45" i="157" s="1"/>
  <c r="AU47" i="155"/>
  <c r="AV45" i="155" s="1"/>
  <c r="AU47" i="156"/>
  <c r="AV45" i="156" s="1"/>
  <c r="BI21" i="117"/>
  <c r="BI22" i="117" s="1"/>
  <c r="AS48" i="117"/>
  <c r="AS50" i="117" s="1"/>
  <c r="AS59" i="117" s="1"/>
  <c r="AS61" i="117" s="1"/>
  <c r="AT48" i="129"/>
  <c r="AT50" i="129" s="1"/>
  <c r="AT59" i="129" s="1"/>
  <c r="AT61" i="129" s="1"/>
  <c r="R42" i="123"/>
  <c r="AT48" i="136"/>
  <c r="AT50" i="136" s="1"/>
  <c r="AT59" i="136" s="1"/>
  <c r="AT61" i="136" s="1"/>
  <c r="AT48" i="125"/>
  <c r="AT50" i="125" s="1"/>
  <c r="AT59" i="125" s="1"/>
  <c r="AT61" i="125" s="1"/>
  <c r="AS48" i="150"/>
  <c r="AS50" i="150" s="1"/>
  <c r="AS59" i="150" s="1"/>
  <c r="AS61" i="150" s="1"/>
  <c r="AT48" i="142"/>
  <c r="AT50" i="142" s="1"/>
  <c r="AT59" i="142" s="1"/>
  <c r="AT61" i="142" s="1"/>
  <c r="AS48" i="145"/>
  <c r="AS50" i="145" s="1"/>
  <c r="AS59" i="145" s="1"/>
  <c r="AS61" i="145" s="1"/>
  <c r="AT48" i="140"/>
  <c r="AT50" i="140" s="1"/>
  <c r="AT59" i="140" s="1"/>
  <c r="AT61" i="140" s="1"/>
  <c r="AT48" i="143"/>
  <c r="AT50" i="143" s="1"/>
  <c r="AT59" i="143" s="1"/>
  <c r="AT61" i="143" s="1"/>
  <c r="AT48" i="146"/>
  <c r="AT50" i="146" s="1"/>
  <c r="AT59" i="146" s="1"/>
  <c r="AT61" i="146" s="1"/>
  <c r="AT48" i="131"/>
  <c r="AT50" i="131" s="1"/>
  <c r="AT59" i="131" s="1"/>
  <c r="AT61" i="131" s="1"/>
  <c r="AT47" i="126"/>
  <c r="AU45" i="126" s="1"/>
  <c r="AT47" i="133"/>
  <c r="AU45" i="133" s="1"/>
  <c r="S41" i="122"/>
  <c r="T39" i="122" s="1"/>
  <c r="AS48" i="128"/>
  <c r="AS50" i="128" s="1"/>
  <c r="AS59" i="128" s="1"/>
  <c r="AS61" i="128" s="1"/>
  <c r="AT48" i="134"/>
  <c r="AT50" i="134" s="1"/>
  <c r="AT59" i="134" s="1"/>
  <c r="AT61" i="134" s="1"/>
  <c r="AS48" i="137"/>
  <c r="AS50" i="137" s="1"/>
  <c r="AS59" i="137" s="1"/>
  <c r="AS61" i="137" s="1"/>
  <c r="AS48" i="130"/>
  <c r="AS50" i="130" s="1"/>
  <c r="AS59" i="130" s="1"/>
  <c r="AS61" i="130" s="1"/>
  <c r="R48" i="122"/>
  <c r="AT48" i="120"/>
  <c r="AT50" i="120" s="1"/>
  <c r="AT59" i="120" s="1"/>
  <c r="AT61" i="120" s="1"/>
  <c r="R48" i="123"/>
  <c r="AU47" i="119"/>
  <c r="AV45" i="119" s="1"/>
  <c r="AU47" i="139"/>
  <c r="AV45" i="139" s="1"/>
  <c r="AT47" i="128"/>
  <c r="AU45" i="128" s="1"/>
  <c r="AU47" i="134"/>
  <c r="AV45" i="134" s="1"/>
  <c r="AT47" i="137"/>
  <c r="AU45" i="137" s="1"/>
  <c r="AT47" i="130"/>
  <c r="AU45" i="130" s="1"/>
  <c r="S47" i="122"/>
  <c r="T45" i="122" s="1"/>
  <c r="AU47" i="120"/>
  <c r="AV45" i="120" s="1"/>
  <c r="S47" i="123"/>
  <c r="T45" i="123" s="1"/>
  <c r="S41" i="123"/>
  <c r="T39" i="123" s="1"/>
  <c r="AU47" i="146"/>
  <c r="AV45" i="146" s="1"/>
  <c r="AU47" i="136"/>
  <c r="AV45" i="136" s="1"/>
  <c r="AU47" i="140"/>
  <c r="AV45" i="140" s="1"/>
  <c r="AT47" i="117"/>
  <c r="AU45" i="117" s="1"/>
  <c r="AU47" i="143"/>
  <c r="AV45" i="143" s="1"/>
  <c r="AS48" i="126"/>
  <c r="AS50" i="126" s="1"/>
  <c r="AS59" i="126" s="1"/>
  <c r="AS61" i="126" s="1"/>
  <c r="AS48" i="133"/>
  <c r="AS50" i="133" s="1"/>
  <c r="AS59" i="133" s="1"/>
  <c r="AS61" i="133" s="1"/>
  <c r="R42" i="122"/>
  <c r="AU47" i="125"/>
  <c r="AV45" i="125" s="1"/>
  <c r="AU47" i="142"/>
  <c r="AV45" i="142" s="1"/>
  <c r="AU47" i="129"/>
  <c r="AV45" i="129" s="1"/>
  <c r="AT47" i="145"/>
  <c r="AU45" i="145" s="1"/>
  <c r="AT47" i="150"/>
  <c r="AU45" i="150" s="1"/>
  <c r="AU47" i="131"/>
  <c r="AV45" i="131" s="1"/>
  <c r="AT48" i="119"/>
  <c r="AT50" i="119" s="1"/>
  <c r="AT59" i="119" s="1"/>
  <c r="AT61" i="119" s="1"/>
  <c r="AT48" i="139"/>
  <c r="AT50" i="139" s="1"/>
  <c r="AT59" i="139" s="1"/>
  <c r="AT61" i="139" s="1"/>
  <c r="AT48" i="116"/>
  <c r="AT50" i="116" s="1"/>
  <c r="AT59" i="116" s="1"/>
  <c r="AT61" i="116" s="1"/>
  <c r="BH55" i="150"/>
  <c r="BI19" i="150"/>
  <c r="BH21" i="146"/>
  <c r="BH22" i="146" s="1"/>
  <c r="BH21" i="145"/>
  <c r="BH22" i="145" s="1"/>
  <c r="BH21" i="143"/>
  <c r="BH22" i="143" s="1"/>
  <c r="BH21" i="142"/>
  <c r="BH21" i="140"/>
  <c r="BH21" i="139"/>
  <c r="BH22" i="139" s="1"/>
  <c r="BH21" i="137"/>
  <c r="BH22" i="137" s="1"/>
  <c r="BH21" i="136"/>
  <c r="BH22" i="136" s="1"/>
  <c r="BH21" i="134"/>
  <c r="BH21" i="133"/>
  <c r="BH21" i="131"/>
  <c r="BH21" i="130"/>
  <c r="BH22" i="130" s="1"/>
  <c r="BH21" i="129"/>
  <c r="BH22" i="129" s="1"/>
  <c r="BH21" i="128"/>
  <c r="BH22" i="128" s="1"/>
  <c r="BH21" i="126"/>
  <c r="BH22" i="126" s="1"/>
  <c r="BH21" i="125"/>
  <c r="BH22" i="125" s="1"/>
  <c r="BI21" i="123"/>
  <c r="BI22" i="123" s="1"/>
  <c r="BI21" i="122"/>
  <c r="BI55" i="120"/>
  <c r="BJ19" i="120"/>
  <c r="AU47" i="116"/>
  <c r="AV45" i="116" s="1"/>
  <c r="K30" i="2"/>
  <c r="E36" i="3"/>
  <c r="E35" i="3"/>
  <c r="E34" i="3"/>
  <c r="B26" i="7"/>
  <c r="C26" i="7"/>
  <c r="D26" i="7"/>
  <c r="E26" i="7"/>
  <c r="F26" i="7"/>
  <c r="G26" i="7"/>
  <c r="H26" i="7"/>
  <c r="I26" i="7"/>
  <c r="J26" i="7"/>
  <c r="K26" i="7"/>
  <c r="L26" i="7"/>
  <c r="M26" i="7"/>
  <c r="AT48" i="161" l="1"/>
  <c r="AT50" i="161" s="1"/>
  <c r="AT59" i="161" s="1"/>
  <c r="AT61" i="161" s="1"/>
  <c r="AU47" i="161"/>
  <c r="AV45" i="161" s="1"/>
  <c r="AU48" i="161"/>
  <c r="AU50" i="161" s="1"/>
  <c r="AU59" i="161" s="1"/>
  <c r="AU61" i="161" s="1"/>
  <c r="AU48" i="156"/>
  <c r="AU50" i="156" s="1"/>
  <c r="AU59" i="156" s="1"/>
  <c r="AU61" i="156" s="1"/>
  <c r="AU48" i="155"/>
  <c r="AU50" i="155" s="1"/>
  <c r="AU59" i="155" s="1"/>
  <c r="AU61" i="155" s="1"/>
  <c r="AU48" i="157"/>
  <c r="AU50" i="157" s="1"/>
  <c r="AU59" i="157" s="1"/>
  <c r="AU61" i="157" s="1"/>
  <c r="AU48" i="158"/>
  <c r="AU50" i="158" s="1"/>
  <c r="AU59" i="158" s="1"/>
  <c r="AU61" i="158" s="1"/>
  <c r="AV47" i="156"/>
  <c r="AW45" i="156" s="1"/>
  <c r="AV47" i="155"/>
  <c r="AW45" i="155" s="1"/>
  <c r="AV47" i="157"/>
  <c r="AW45" i="157" s="1"/>
  <c r="AV47" i="158"/>
  <c r="AW45" i="158" s="1"/>
  <c r="BJ19" i="117"/>
  <c r="BI55" i="117"/>
  <c r="AT48" i="126"/>
  <c r="AT50" i="126" s="1"/>
  <c r="AT59" i="126" s="1"/>
  <c r="AT61" i="126" s="1"/>
  <c r="AU48" i="143"/>
  <c r="AU50" i="143" s="1"/>
  <c r="AU59" i="143" s="1"/>
  <c r="AU61" i="143" s="1"/>
  <c r="AT48" i="137"/>
  <c r="AT50" i="137" s="1"/>
  <c r="AT59" i="137" s="1"/>
  <c r="AT61" i="137" s="1"/>
  <c r="S48" i="123"/>
  <c r="AT48" i="128"/>
  <c r="AT50" i="128" s="1"/>
  <c r="AT59" i="128" s="1"/>
  <c r="AT61" i="128" s="1"/>
  <c r="S42" i="122"/>
  <c r="AU48" i="140"/>
  <c r="AU50" i="140" s="1"/>
  <c r="AU59" i="140" s="1"/>
  <c r="AU61" i="140" s="1"/>
  <c r="S48" i="122"/>
  <c r="AT48" i="150"/>
  <c r="AT50" i="150" s="1"/>
  <c r="AT59" i="150" s="1"/>
  <c r="AT61" i="150" s="1"/>
  <c r="AU48" i="129"/>
  <c r="AU50" i="129" s="1"/>
  <c r="AU59" i="129" s="1"/>
  <c r="AU61" i="129" s="1"/>
  <c r="AU48" i="125"/>
  <c r="AU50" i="125" s="1"/>
  <c r="AU59" i="125" s="1"/>
  <c r="AU61" i="125" s="1"/>
  <c r="AU47" i="117"/>
  <c r="AV45" i="117" s="1"/>
  <c r="AV47" i="136"/>
  <c r="AW45" i="136" s="1"/>
  <c r="S42" i="123"/>
  <c r="AV47" i="120"/>
  <c r="AW45" i="120" s="1"/>
  <c r="AU47" i="130"/>
  <c r="AV45" i="130" s="1"/>
  <c r="AV47" i="134"/>
  <c r="AW45" i="134" s="1"/>
  <c r="AU48" i="139"/>
  <c r="AU50" i="139" s="1"/>
  <c r="AU59" i="139" s="1"/>
  <c r="AU61" i="139" s="1"/>
  <c r="AU47" i="133"/>
  <c r="AV45" i="133" s="1"/>
  <c r="AU47" i="150"/>
  <c r="AV45" i="150" s="1"/>
  <c r="AV47" i="129"/>
  <c r="AW45" i="129" s="1"/>
  <c r="AV47" i="125"/>
  <c r="AW45" i="125" s="1"/>
  <c r="T41" i="123"/>
  <c r="U39" i="123" s="1"/>
  <c r="AV47" i="139"/>
  <c r="AW45" i="139" s="1"/>
  <c r="AU48" i="131"/>
  <c r="AU50" i="131" s="1"/>
  <c r="AU59" i="131" s="1"/>
  <c r="AU61" i="131" s="1"/>
  <c r="AT48" i="145"/>
  <c r="AT50" i="145" s="1"/>
  <c r="AT59" i="145" s="1"/>
  <c r="AT61" i="145" s="1"/>
  <c r="AU48" i="142"/>
  <c r="AU50" i="142" s="1"/>
  <c r="AU59" i="142" s="1"/>
  <c r="AU61" i="142" s="1"/>
  <c r="AV47" i="143"/>
  <c r="AW45" i="143" s="1"/>
  <c r="AV47" i="140"/>
  <c r="AW45" i="140" s="1"/>
  <c r="AU48" i="146"/>
  <c r="AU50" i="146" s="1"/>
  <c r="AU59" i="146" s="1"/>
  <c r="AU61" i="146" s="1"/>
  <c r="T47" i="123"/>
  <c r="U45" i="123" s="1"/>
  <c r="T47" i="122"/>
  <c r="U45" i="122" s="1"/>
  <c r="AU47" i="137"/>
  <c r="AV45" i="137" s="1"/>
  <c r="AU47" i="128"/>
  <c r="AV45" i="128" s="1"/>
  <c r="AU48" i="119"/>
  <c r="AU50" i="119" s="1"/>
  <c r="AU59" i="119" s="1"/>
  <c r="AU61" i="119" s="1"/>
  <c r="T41" i="122"/>
  <c r="U39" i="122" s="1"/>
  <c r="AU47" i="126"/>
  <c r="AV45" i="126" s="1"/>
  <c r="AV47" i="131"/>
  <c r="AW45" i="131" s="1"/>
  <c r="AU47" i="145"/>
  <c r="AV45" i="145" s="1"/>
  <c r="AV47" i="142"/>
  <c r="AW45" i="142" s="1"/>
  <c r="AT48" i="117"/>
  <c r="AT50" i="117" s="1"/>
  <c r="AT59" i="117" s="1"/>
  <c r="AT61" i="117" s="1"/>
  <c r="AU48" i="136"/>
  <c r="AU50" i="136" s="1"/>
  <c r="AU59" i="136" s="1"/>
  <c r="AU61" i="136" s="1"/>
  <c r="AV47" i="146"/>
  <c r="AW45" i="146" s="1"/>
  <c r="AU48" i="120"/>
  <c r="AU50" i="120" s="1"/>
  <c r="AU59" i="120" s="1"/>
  <c r="AU61" i="120" s="1"/>
  <c r="AT48" i="130"/>
  <c r="AT50" i="130" s="1"/>
  <c r="AT59" i="130" s="1"/>
  <c r="AT61" i="130" s="1"/>
  <c r="AU48" i="134"/>
  <c r="AU50" i="134" s="1"/>
  <c r="AU59" i="134" s="1"/>
  <c r="AU61" i="134" s="1"/>
  <c r="AV47" i="119"/>
  <c r="AW45" i="119" s="1"/>
  <c r="AT48" i="133"/>
  <c r="AT50" i="133" s="1"/>
  <c r="AT59" i="133" s="1"/>
  <c r="AT61" i="133" s="1"/>
  <c r="BI21" i="150"/>
  <c r="BI22" i="150" s="1"/>
  <c r="BH55" i="146"/>
  <c r="BI19" i="146"/>
  <c r="BH55" i="145"/>
  <c r="BI19" i="145"/>
  <c r="BH55" i="143"/>
  <c r="BI19" i="143"/>
  <c r="BH55" i="142"/>
  <c r="BI19" i="142"/>
  <c r="BH22" i="142"/>
  <c r="BH55" i="140"/>
  <c r="BI19" i="140"/>
  <c r="BH22" i="140"/>
  <c r="BH55" i="139"/>
  <c r="BI19" i="139"/>
  <c r="BH55" i="137"/>
  <c r="BI19" i="137"/>
  <c r="BH55" i="136"/>
  <c r="BI19" i="136"/>
  <c r="BH55" i="134"/>
  <c r="BI19" i="134"/>
  <c r="BH22" i="134"/>
  <c r="BH55" i="133"/>
  <c r="BI19" i="133"/>
  <c r="BH22" i="133"/>
  <c r="BH55" i="131"/>
  <c r="BI19" i="131"/>
  <c r="BH22" i="131"/>
  <c r="BH55" i="130"/>
  <c r="BI19" i="130"/>
  <c r="BH55" i="129"/>
  <c r="BI19" i="129"/>
  <c r="BH55" i="128"/>
  <c r="BI19" i="128"/>
  <c r="BH55" i="126"/>
  <c r="BI19" i="126"/>
  <c r="BH55" i="125"/>
  <c r="BI19" i="125"/>
  <c r="BI55" i="123"/>
  <c r="BJ19" i="123"/>
  <c r="BI55" i="122"/>
  <c r="BJ19" i="122"/>
  <c r="BI22" i="122"/>
  <c r="BJ21" i="120"/>
  <c r="AU48" i="116"/>
  <c r="AU50" i="116" s="1"/>
  <c r="AU59" i="116" s="1"/>
  <c r="AU61" i="116" s="1"/>
  <c r="AV47" i="116"/>
  <c r="AW45" i="116" s="1"/>
  <c r="C67" i="2"/>
  <c r="D67" i="2"/>
  <c r="B67" i="2"/>
  <c r="E30" i="3"/>
  <c r="D13" i="8"/>
  <c r="E13" i="8" s="1"/>
  <c r="D11" i="8"/>
  <c r="E11" i="8" s="1"/>
  <c r="B6" i="149" l="1"/>
  <c r="B6" i="160"/>
  <c r="B6" i="159"/>
  <c r="AV47" i="161"/>
  <c r="AW45" i="161" s="1"/>
  <c r="AW47" i="158"/>
  <c r="AX45" i="158" s="1"/>
  <c r="AW47" i="157"/>
  <c r="AX45" i="157" s="1"/>
  <c r="AW47" i="155"/>
  <c r="AX45" i="155" s="1"/>
  <c r="AW47" i="156"/>
  <c r="AX45" i="156" s="1"/>
  <c r="AV48" i="158"/>
  <c r="AV50" i="158" s="1"/>
  <c r="AV59" i="158" s="1"/>
  <c r="AV61" i="158" s="1"/>
  <c r="AV48" i="157"/>
  <c r="AV50" i="157" s="1"/>
  <c r="AV59" i="157" s="1"/>
  <c r="AV61" i="157" s="1"/>
  <c r="AV48" i="155"/>
  <c r="AV50" i="155" s="1"/>
  <c r="AV59" i="155" s="1"/>
  <c r="AV61" i="155" s="1"/>
  <c r="AV48" i="156"/>
  <c r="AV50" i="156" s="1"/>
  <c r="AV59" i="156" s="1"/>
  <c r="AV61" i="156" s="1"/>
  <c r="BJ21" i="117"/>
  <c r="BJ22" i="117" s="1"/>
  <c r="AU48" i="150"/>
  <c r="AU50" i="150" s="1"/>
  <c r="AU59" i="150" s="1"/>
  <c r="AU61" i="150" s="1"/>
  <c r="AV48" i="143"/>
  <c r="AV50" i="143" s="1"/>
  <c r="AV59" i="143" s="1"/>
  <c r="AV61" i="143" s="1"/>
  <c r="AU48" i="133"/>
  <c r="AU50" i="133" s="1"/>
  <c r="AU59" i="133" s="1"/>
  <c r="AU61" i="133" s="1"/>
  <c r="AV48" i="134"/>
  <c r="AV50" i="134" s="1"/>
  <c r="AV59" i="134" s="1"/>
  <c r="AV61" i="134" s="1"/>
  <c r="AV48" i="131"/>
  <c r="AV50" i="131" s="1"/>
  <c r="AV59" i="131" s="1"/>
  <c r="AV61" i="131" s="1"/>
  <c r="AU48" i="126"/>
  <c r="AU50" i="126" s="1"/>
  <c r="AU59" i="126" s="1"/>
  <c r="AU61" i="126" s="1"/>
  <c r="AU48" i="128"/>
  <c r="AU50" i="128" s="1"/>
  <c r="AU59" i="128" s="1"/>
  <c r="AU61" i="128" s="1"/>
  <c r="AV48" i="136"/>
  <c r="AV50" i="136" s="1"/>
  <c r="AV59" i="136" s="1"/>
  <c r="AV61" i="136" s="1"/>
  <c r="AV48" i="125"/>
  <c r="AV50" i="125" s="1"/>
  <c r="AV59" i="125" s="1"/>
  <c r="AV61" i="125" s="1"/>
  <c r="AV48" i="120"/>
  <c r="AV50" i="120" s="1"/>
  <c r="AV59" i="120" s="1"/>
  <c r="AV61" i="120" s="1"/>
  <c r="AV48" i="119"/>
  <c r="AV50" i="119" s="1"/>
  <c r="AV59" i="119" s="1"/>
  <c r="AV61" i="119" s="1"/>
  <c r="AV48" i="142"/>
  <c r="AV50" i="142" s="1"/>
  <c r="AV59" i="142" s="1"/>
  <c r="AV61" i="142" s="1"/>
  <c r="T48" i="122"/>
  <c r="C39" i="149"/>
  <c r="C62" i="149" s="1"/>
  <c r="C64" i="149" s="1"/>
  <c r="C66" i="149" s="1"/>
  <c r="C68" i="149" s="1"/>
  <c r="F23" i="152" s="1"/>
  <c r="M39" i="149"/>
  <c r="M62" i="149" s="1"/>
  <c r="M64" i="149" s="1"/>
  <c r="M66" i="149" s="1"/>
  <c r="M68" i="149" s="1"/>
  <c r="P23" i="152" s="1"/>
  <c r="K39" i="149"/>
  <c r="K62" i="149" s="1"/>
  <c r="K64" i="149" s="1"/>
  <c r="K66" i="149" s="1"/>
  <c r="K68" i="149" s="1"/>
  <c r="N23" i="152" s="1"/>
  <c r="H39" i="149"/>
  <c r="H62" i="149" s="1"/>
  <c r="H64" i="149" s="1"/>
  <c r="H66" i="149" s="1"/>
  <c r="H68" i="149" s="1"/>
  <c r="K23" i="152" s="1"/>
  <c r="L39" i="149"/>
  <c r="L62" i="149" s="1"/>
  <c r="L64" i="149" s="1"/>
  <c r="L66" i="149" s="1"/>
  <c r="L68" i="149" s="1"/>
  <c r="O23" i="152" s="1"/>
  <c r="J39" i="149"/>
  <c r="J62" i="149" s="1"/>
  <c r="J64" i="149" s="1"/>
  <c r="J66" i="149" s="1"/>
  <c r="J68" i="149" s="1"/>
  <c r="M23" i="152" s="1"/>
  <c r="F39" i="149"/>
  <c r="F62" i="149" s="1"/>
  <c r="F64" i="149" s="1"/>
  <c r="F66" i="149" s="1"/>
  <c r="F68" i="149" s="1"/>
  <c r="I23" i="152" s="1"/>
  <c r="D39" i="149"/>
  <c r="D62" i="149" s="1"/>
  <c r="D64" i="149" s="1"/>
  <c r="D66" i="149" s="1"/>
  <c r="D68" i="149" s="1"/>
  <c r="G23" i="152" s="1"/>
  <c r="N39" i="149"/>
  <c r="N62" i="149" s="1"/>
  <c r="N64" i="149" s="1"/>
  <c r="N66" i="149" s="1"/>
  <c r="N68" i="149" s="1"/>
  <c r="Q23" i="152" s="1"/>
  <c r="I39" i="149"/>
  <c r="I62" i="149" s="1"/>
  <c r="I64" i="149" s="1"/>
  <c r="I66" i="149" s="1"/>
  <c r="I68" i="149" s="1"/>
  <c r="L23" i="152" s="1"/>
  <c r="G39" i="149"/>
  <c r="G62" i="149" s="1"/>
  <c r="G64" i="149" s="1"/>
  <c r="G66" i="149" s="1"/>
  <c r="G68" i="149" s="1"/>
  <c r="J23" i="152" s="1"/>
  <c r="B39" i="149"/>
  <c r="E39" i="149"/>
  <c r="E62" i="149" s="1"/>
  <c r="E64" i="149" s="1"/>
  <c r="E66" i="149" s="1"/>
  <c r="E68" i="149" s="1"/>
  <c r="H23" i="152" s="1"/>
  <c r="O39" i="149"/>
  <c r="O62" i="149" s="1"/>
  <c r="O64" i="149" s="1"/>
  <c r="O66" i="149" s="1"/>
  <c r="O68" i="149" s="1"/>
  <c r="R23" i="152" s="1"/>
  <c r="AW47" i="119"/>
  <c r="AX45" i="119" s="1"/>
  <c r="AV48" i="146"/>
  <c r="AV50" i="146" s="1"/>
  <c r="AV59" i="146" s="1"/>
  <c r="AV61" i="146" s="1"/>
  <c r="AV47" i="145"/>
  <c r="AW45" i="145" s="1"/>
  <c r="U41" i="122"/>
  <c r="V39" i="122" s="1"/>
  <c r="AU48" i="137"/>
  <c r="AU50" i="137" s="1"/>
  <c r="AU59" i="137" s="1"/>
  <c r="AU61" i="137" s="1"/>
  <c r="T48" i="123"/>
  <c r="AW47" i="140"/>
  <c r="AX45" i="140" s="1"/>
  <c r="AV48" i="139"/>
  <c r="AV50" i="139" s="1"/>
  <c r="AV59" i="139" s="1"/>
  <c r="AV61" i="139" s="1"/>
  <c r="U41" i="123"/>
  <c r="V39" i="123" s="1"/>
  <c r="AW47" i="129"/>
  <c r="AX45" i="129" s="1"/>
  <c r="AU48" i="130"/>
  <c r="AU50" i="130" s="1"/>
  <c r="AU59" i="130" s="1"/>
  <c r="AU61" i="130" s="1"/>
  <c r="AV47" i="117"/>
  <c r="AW45" i="117" s="1"/>
  <c r="AW47" i="146"/>
  <c r="AX45" i="146" s="1"/>
  <c r="AV47" i="137"/>
  <c r="AW45" i="137" s="1"/>
  <c r="U47" i="123"/>
  <c r="V45" i="123" s="1"/>
  <c r="AW47" i="139"/>
  <c r="AX45" i="139" s="1"/>
  <c r="AV47" i="130"/>
  <c r="AW45" i="130" s="1"/>
  <c r="AW47" i="142"/>
  <c r="AX45" i="142" s="1"/>
  <c r="AW47" i="131"/>
  <c r="AX45" i="131" s="1"/>
  <c r="AV47" i="126"/>
  <c r="AW45" i="126" s="1"/>
  <c r="AW47" i="143"/>
  <c r="AX45" i="143" s="1"/>
  <c r="AW47" i="125"/>
  <c r="AX45" i="125" s="1"/>
  <c r="AV47" i="150"/>
  <c r="AW45" i="150" s="1"/>
  <c r="AW47" i="136"/>
  <c r="AX45" i="136" s="1"/>
  <c r="AU48" i="145"/>
  <c r="AU50" i="145" s="1"/>
  <c r="AU59" i="145" s="1"/>
  <c r="AU61" i="145" s="1"/>
  <c r="T42" i="122"/>
  <c r="AV47" i="128"/>
  <c r="AW45" i="128" s="1"/>
  <c r="U47" i="122"/>
  <c r="V45" i="122" s="1"/>
  <c r="AV48" i="140"/>
  <c r="AV50" i="140" s="1"/>
  <c r="AV59" i="140" s="1"/>
  <c r="AV61" i="140" s="1"/>
  <c r="T42" i="123"/>
  <c r="AV48" i="129"/>
  <c r="AV50" i="129" s="1"/>
  <c r="AV59" i="129" s="1"/>
  <c r="AV61" i="129" s="1"/>
  <c r="AV47" i="133"/>
  <c r="AW45" i="133" s="1"/>
  <c r="AW47" i="134"/>
  <c r="AX45" i="134" s="1"/>
  <c r="AW47" i="120"/>
  <c r="AX45" i="120" s="1"/>
  <c r="AU48" i="117"/>
  <c r="AU50" i="117" s="1"/>
  <c r="AU59" i="117" s="1"/>
  <c r="AU61" i="117" s="1"/>
  <c r="AV48" i="116"/>
  <c r="AV50" i="116" s="1"/>
  <c r="AV59" i="116" s="1"/>
  <c r="AV61" i="116" s="1"/>
  <c r="BI55" i="150"/>
  <c r="BJ19" i="150"/>
  <c r="BI21" i="146"/>
  <c r="BI22" i="146" s="1"/>
  <c r="BI21" i="145"/>
  <c r="BI22" i="145" s="1"/>
  <c r="BI21" i="143"/>
  <c r="BI21" i="142"/>
  <c r="BI22" i="142" s="1"/>
  <c r="BI21" i="140"/>
  <c r="BI21" i="139"/>
  <c r="BI22" i="139" s="1"/>
  <c r="BI21" i="137"/>
  <c r="BI22" i="137" s="1"/>
  <c r="BI21" i="136"/>
  <c r="BI22" i="136" s="1"/>
  <c r="BI21" i="134"/>
  <c r="BI22" i="134" s="1"/>
  <c r="BI21" i="133"/>
  <c r="BI21" i="131"/>
  <c r="BI22" i="131" s="1"/>
  <c r="BI21" i="130"/>
  <c r="BI21" i="129"/>
  <c r="BI22" i="129" s="1"/>
  <c r="BI21" i="128"/>
  <c r="BI22" i="128" s="1"/>
  <c r="BI21" i="126"/>
  <c r="BI22" i="126" s="1"/>
  <c r="BI21" i="125"/>
  <c r="BI22" i="125" s="1"/>
  <c r="BJ21" i="123"/>
  <c r="BJ22" i="123" s="1"/>
  <c r="BJ21" i="122"/>
  <c r="BJ55" i="120"/>
  <c r="BK19" i="120"/>
  <c r="BJ22" i="120"/>
  <c r="B6" i="114"/>
  <c r="AW47" i="116"/>
  <c r="AX45" i="116" s="1"/>
  <c r="E31" i="3"/>
  <c r="B6" i="2"/>
  <c r="D10" i="8"/>
  <c r="E10" i="8" s="1"/>
  <c r="AV48" i="161" l="1"/>
  <c r="AV50" i="161" s="1"/>
  <c r="AV59" i="161" s="1"/>
  <c r="AV61" i="161" s="1"/>
  <c r="AW47" i="161"/>
  <c r="AX45" i="161" s="1"/>
  <c r="BL53" i="161"/>
  <c r="BL56" i="161" s="1"/>
  <c r="BL62" i="161" s="1"/>
  <c r="BK53" i="161"/>
  <c r="BK56" i="161" s="1"/>
  <c r="BK62" i="161" s="1"/>
  <c r="BH53" i="161"/>
  <c r="BH56" i="161" s="1"/>
  <c r="BH62" i="161" s="1"/>
  <c r="BF53" i="161"/>
  <c r="BF56" i="161" s="1"/>
  <c r="BF62" i="161" s="1"/>
  <c r="BJ53" i="161"/>
  <c r="BJ56" i="161" s="1"/>
  <c r="BJ62" i="161" s="1"/>
  <c r="BD53" i="161"/>
  <c r="BD56" i="161" s="1"/>
  <c r="BD62" i="161" s="1"/>
  <c r="B53" i="161"/>
  <c r="BE53" i="161"/>
  <c r="BE56" i="161" s="1"/>
  <c r="BE62" i="161" s="1"/>
  <c r="BG53" i="161"/>
  <c r="BG56" i="161" s="1"/>
  <c r="BG62" i="161" s="1"/>
  <c r="BI53" i="161"/>
  <c r="BI56" i="161" s="1"/>
  <c r="BI62" i="161" s="1"/>
  <c r="BC53" i="161"/>
  <c r="BC56" i="161" s="1"/>
  <c r="BC62" i="161" s="1"/>
  <c r="BB53" i="161"/>
  <c r="BB56" i="161" s="1"/>
  <c r="BB62" i="161" s="1"/>
  <c r="B56" i="160"/>
  <c r="BA53" i="161"/>
  <c r="BA56" i="161" s="1"/>
  <c r="BA62" i="161" s="1"/>
  <c r="AG53" i="161"/>
  <c r="AG56" i="161" s="1"/>
  <c r="AG62" i="161" s="1"/>
  <c r="AG63" i="161" s="1"/>
  <c r="AG65" i="161" s="1"/>
  <c r="AJ30" i="152" s="1"/>
  <c r="I53" i="161"/>
  <c r="I56" i="161" s="1"/>
  <c r="I62" i="161" s="1"/>
  <c r="I63" i="161" s="1"/>
  <c r="I65" i="161" s="1"/>
  <c r="L30" i="152" s="1"/>
  <c r="AO53" i="161"/>
  <c r="AO56" i="161" s="1"/>
  <c r="AO62" i="161" s="1"/>
  <c r="AO63" i="161" s="1"/>
  <c r="AO65" i="161" s="1"/>
  <c r="AR30" i="152" s="1"/>
  <c r="AK53" i="161"/>
  <c r="AK56" i="161" s="1"/>
  <c r="AK62" i="161" s="1"/>
  <c r="AK63" i="161" s="1"/>
  <c r="AK65" i="161" s="1"/>
  <c r="AN30" i="152" s="1"/>
  <c r="M53" i="161"/>
  <c r="M56" i="161" s="1"/>
  <c r="M62" i="161" s="1"/>
  <c r="M63" i="161" s="1"/>
  <c r="M65" i="161" s="1"/>
  <c r="P30" i="152" s="1"/>
  <c r="AQ53" i="161"/>
  <c r="AQ56" i="161" s="1"/>
  <c r="AQ62" i="161" s="1"/>
  <c r="AQ63" i="161" s="1"/>
  <c r="AQ65" i="161" s="1"/>
  <c r="AT30" i="152" s="1"/>
  <c r="W53" i="161"/>
  <c r="W56" i="161" s="1"/>
  <c r="W62" i="161" s="1"/>
  <c r="W63" i="161" s="1"/>
  <c r="W65" i="161" s="1"/>
  <c r="Z30" i="152" s="1"/>
  <c r="T53" i="161"/>
  <c r="T56" i="161" s="1"/>
  <c r="T62" i="161" s="1"/>
  <c r="T63" i="161" s="1"/>
  <c r="T65" i="161" s="1"/>
  <c r="W30" i="152" s="1"/>
  <c r="R53" i="161"/>
  <c r="R56" i="161" s="1"/>
  <c r="R62" i="161" s="1"/>
  <c r="R63" i="161" s="1"/>
  <c r="R65" i="161" s="1"/>
  <c r="U30" i="152" s="1"/>
  <c r="AN53" i="161"/>
  <c r="AN56" i="161" s="1"/>
  <c r="AN62" i="161" s="1"/>
  <c r="AN63" i="161" s="1"/>
  <c r="AN65" i="161" s="1"/>
  <c r="AQ30" i="152" s="1"/>
  <c r="AR53" i="161"/>
  <c r="AR56" i="161" s="1"/>
  <c r="AR62" i="161" s="1"/>
  <c r="AR63" i="161" s="1"/>
  <c r="AR65" i="161" s="1"/>
  <c r="AU30" i="152" s="1"/>
  <c r="AM53" i="161"/>
  <c r="AM56" i="161" s="1"/>
  <c r="AM62" i="161" s="1"/>
  <c r="AM63" i="161" s="1"/>
  <c r="AM65" i="161" s="1"/>
  <c r="AP30" i="152" s="1"/>
  <c r="AH53" i="161"/>
  <c r="AH56" i="161" s="1"/>
  <c r="AH62" i="161" s="1"/>
  <c r="AH63" i="161" s="1"/>
  <c r="AH65" i="161" s="1"/>
  <c r="AK30" i="152" s="1"/>
  <c r="AP53" i="161"/>
  <c r="AP56" i="161" s="1"/>
  <c r="AP62" i="161" s="1"/>
  <c r="AP63" i="161" s="1"/>
  <c r="AP65" i="161" s="1"/>
  <c r="AS30" i="152" s="1"/>
  <c r="D53" i="161"/>
  <c r="D56" i="161" s="1"/>
  <c r="D62" i="161" s="1"/>
  <c r="D63" i="161" s="1"/>
  <c r="D65" i="161" s="1"/>
  <c r="G30" i="152" s="1"/>
  <c r="H53" i="161"/>
  <c r="H56" i="161" s="1"/>
  <c r="H62" i="161" s="1"/>
  <c r="H63" i="161" s="1"/>
  <c r="H65" i="161" s="1"/>
  <c r="K30" i="152" s="1"/>
  <c r="AC53" i="161"/>
  <c r="AC56" i="161" s="1"/>
  <c r="AC62" i="161" s="1"/>
  <c r="AC63" i="161" s="1"/>
  <c r="AC65" i="161" s="1"/>
  <c r="AF30" i="152" s="1"/>
  <c r="P53" i="161"/>
  <c r="P56" i="161" s="1"/>
  <c r="P62" i="161" s="1"/>
  <c r="P63" i="161" s="1"/>
  <c r="P65" i="161" s="1"/>
  <c r="S30" i="152" s="1"/>
  <c r="AS53" i="161"/>
  <c r="AS56" i="161" s="1"/>
  <c r="AS62" i="161" s="1"/>
  <c r="AS63" i="161" s="1"/>
  <c r="AS65" i="161" s="1"/>
  <c r="AV30" i="152" s="1"/>
  <c r="O53" i="161"/>
  <c r="O56" i="161" s="1"/>
  <c r="O62" i="161" s="1"/>
  <c r="O63" i="161" s="1"/>
  <c r="O65" i="161" s="1"/>
  <c r="R30" i="152" s="1"/>
  <c r="L53" i="161"/>
  <c r="L56" i="161" s="1"/>
  <c r="L62" i="161" s="1"/>
  <c r="L63" i="161" s="1"/>
  <c r="L65" i="161" s="1"/>
  <c r="O30" i="152" s="1"/>
  <c r="J53" i="161"/>
  <c r="J56" i="161" s="1"/>
  <c r="J62" i="161" s="1"/>
  <c r="J63" i="161" s="1"/>
  <c r="J65" i="161" s="1"/>
  <c r="M30" i="152" s="1"/>
  <c r="N53" i="161"/>
  <c r="N56" i="161" s="1"/>
  <c r="N62" i="161" s="1"/>
  <c r="N63" i="161" s="1"/>
  <c r="N65" i="161" s="1"/>
  <c r="Q30" i="152" s="1"/>
  <c r="AE53" i="161"/>
  <c r="AE56" i="161" s="1"/>
  <c r="AE62" i="161" s="1"/>
  <c r="AE63" i="161" s="1"/>
  <c r="AE65" i="161" s="1"/>
  <c r="AH30" i="152" s="1"/>
  <c r="AL53" i="161"/>
  <c r="AL56" i="161" s="1"/>
  <c r="AL62" i="161" s="1"/>
  <c r="AL63" i="161" s="1"/>
  <c r="AL65" i="161" s="1"/>
  <c r="AO30" i="152" s="1"/>
  <c r="AD53" i="161"/>
  <c r="AD56" i="161" s="1"/>
  <c r="AD62" i="161" s="1"/>
  <c r="AD63" i="161" s="1"/>
  <c r="AD65" i="161" s="1"/>
  <c r="AG30" i="152" s="1"/>
  <c r="S53" i="161"/>
  <c r="S56" i="161" s="1"/>
  <c r="S62" i="161" s="1"/>
  <c r="S63" i="161" s="1"/>
  <c r="S65" i="161" s="1"/>
  <c r="V30" i="152" s="1"/>
  <c r="AX53" i="161"/>
  <c r="AX56" i="161" s="1"/>
  <c r="AX62" i="161" s="1"/>
  <c r="AB53" i="161"/>
  <c r="AB56" i="161" s="1"/>
  <c r="AB62" i="161" s="1"/>
  <c r="AB63" i="161" s="1"/>
  <c r="AB65" i="161" s="1"/>
  <c r="AE30" i="152" s="1"/>
  <c r="X53" i="161"/>
  <c r="X56" i="161" s="1"/>
  <c r="X62" i="161" s="1"/>
  <c r="X63" i="161" s="1"/>
  <c r="X65" i="161" s="1"/>
  <c r="AA30" i="152" s="1"/>
  <c r="AF53" i="161"/>
  <c r="AF56" i="161" s="1"/>
  <c r="AF62" i="161" s="1"/>
  <c r="AF63" i="161" s="1"/>
  <c r="AF65" i="161" s="1"/>
  <c r="AI30" i="152" s="1"/>
  <c r="AT53" i="161"/>
  <c r="AT56" i="161" s="1"/>
  <c r="AT62" i="161" s="1"/>
  <c r="AT63" i="161" s="1"/>
  <c r="AT65" i="161" s="1"/>
  <c r="AW30" i="152" s="1"/>
  <c r="Q53" i="161"/>
  <c r="Q56" i="161" s="1"/>
  <c r="Q62" i="161" s="1"/>
  <c r="Q63" i="161" s="1"/>
  <c r="Q65" i="161" s="1"/>
  <c r="T30" i="152" s="1"/>
  <c r="Z53" i="161"/>
  <c r="Z56" i="161" s="1"/>
  <c r="Z62" i="161" s="1"/>
  <c r="Z63" i="161" s="1"/>
  <c r="Z65" i="161" s="1"/>
  <c r="AC30" i="152" s="1"/>
  <c r="AV53" i="161"/>
  <c r="AV56" i="161" s="1"/>
  <c r="AV62" i="161" s="1"/>
  <c r="AV63" i="161" s="1"/>
  <c r="AV65" i="161" s="1"/>
  <c r="AY30" i="152" s="1"/>
  <c r="AA53" i="161"/>
  <c r="AA56" i="161" s="1"/>
  <c r="AA62" i="161" s="1"/>
  <c r="AA63" i="161" s="1"/>
  <c r="AA65" i="161" s="1"/>
  <c r="AD30" i="152" s="1"/>
  <c r="U53" i="161"/>
  <c r="U56" i="161" s="1"/>
  <c r="U62" i="161" s="1"/>
  <c r="U63" i="161" s="1"/>
  <c r="U65" i="161" s="1"/>
  <c r="X30" i="152" s="1"/>
  <c r="AU53" i="161"/>
  <c r="AU56" i="161" s="1"/>
  <c r="AU62" i="161" s="1"/>
  <c r="AU63" i="161" s="1"/>
  <c r="AU65" i="161" s="1"/>
  <c r="AX30" i="152" s="1"/>
  <c r="E53" i="161"/>
  <c r="E56" i="161" s="1"/>
  <c r="E62" i="161" s="1"/>
  <c r="E63" i="161" s="1"/>
  <c r="E65" i="161" s="1"/>
  <c r="H30" i="152" s="1"/>
  <c r="K53" i="161"/>
  <c r="K56" i="161" s="1"/>
  <c r="K62" i="161" s="1"/>
  <c r="K63" i="161" s="1"/>
  <c r="K65" i="161" s="1"/>
  <c r="N30" i="152" s="1"/>
  <c r="AY53" i="161"/>
  <c r="AY56" i="161" s="1"/>
  <c r="AY62" i="161" s="1"/>
  <c r="G53" i="161"/>
  <c r="G56" i="161" s="1"/>
  <c r="G62" i="161" s="1"/>
  <c r="G63" i="161" s="1"/>
  <c r="G65" i="161" s="1"/>
  <c r="J30" i="152" s="1"/>
  <c r="AZ53" i="161"/>
  <c r="AZ56" i="161" s="1"/>
  <c r="AZ62" i="161" s="1"/>
  <c r="Y53" i="161"/>
  <c r="Y56" i="161" s="1"/>
  <c r="Y62" i="161" s="1"/>
  <c r="Y63" i="161" s="1"/>
  <c r="Y65" i="161" s="1"/>
  <c r="AB30" i="152" s="1"/>
  <c r="F53" i="161"/>
  <c r="F56" i="161" s="1"/>
  <c r="F62" i="161" s="1"/>
  <c r="F63" i="161" s="1"/>
  <c r="F65" i="161" s="1"/>
  <c r="I30" i="152" s="1"/>
  <c r="V53" i="161"/>
  <c r="V56" i="161" s="1"/>
  <c r="V62" i="161" s="1"/>
  <c r="V63" i="161" s="1"/>
  <c r="V65" i="161" s="1"/>
  <c r="Y30" i="152" s="1"/>
  <c r="AW53" i="161"/>
  <c r="AW56" i="161" s="1"/>
  <c r="AW62" i="161" s="1"/>
  <c r="AJ53" i="161"/>
  <c r="AJ56" i="161" s="1"/>
  <c r="AJ62" i="161" s="1"/>
  <c r="AJ63" i="161" s="1"/>
  <c r="AJ65" i="161" s="1"/>
  <c r="AM30" i="152" s="1"/>
  <c r="AI53" i="161"/>
  <c r="AI56" i="161" s="1"/>
  <c r="AI62" i="161" s="1"/>
  <c r="AI63" i="161" s="1"/>
  <c r="AI65" i="161" s="1"/>
  <c r="AL30" i="152" s="1"/>
  <c r="C53" i="161"/>
  <c r="C56" i="161" s="1"/>
  <c r="C62" i="161" s="1"/>
  <c r="C63" i="161" s="1"/>
  <c r="C65" i="161" s="1"/>
  <c r="F30" i="152" s="1"/>
  <c r="B56" i="159"/>
  <c r="F39" i="159"/>
  <c r="F62" i="159" s="1"/>
  <c r="F64" i="159" s="1"/>
  <c r="F66" i="159" s="1"/>
  <c r="F68" i="159" s="1"/>
  <c r="J39" i="159"/>
  <c r="J62" i="159" s="1"/>
  <c r="J64" i="159" s="1"/>
  <c r="J66" i="159" s="1"/>
  <c r="J68" i="159" s="1"/>
  <c r="H39" i="159"/>
  <c r="H62" i="159" s="1"/>
  <c r="H64" i="159" s="1"/>
  <c r="H66" i="159" s="1"/>
  <c r="H68" i="159" s="1"/>
  <c r="M39" i="159"/>
  <c r="M62" i="159" s="1"/>
  <c r="M64" i="159" s="1"/>
  <c r="M66" i="159" s="1"/>
  <c r="M68" i="159" s="1"/>
  <c r="E39" i="159"/>
  <c r="E62" i="159" s="1"/>
  <c r="E64" i="159" s="1"/>
  <c r="E66" i="159" s="1"/>
  <c r="E68" i="159" s="1"/>
  <c r="I39" i="159"/>
  <c r="I62" i="159" s="1"/>
  <c r="I64" i="159" s="1"/>
  <c r="I66" i="159" s="1"/>
  <c r="I68" i="159" s="1"/>
  <c r="B39" i="159"/>
  <c r="O39" i="159"/>
  <c r="O62" i="159" s="1"/>
  <c r="O64" i="159" s="1"/>
  <c r="O66" i="159" s="1"/>
  <c r="O68" i="159" s="1"/>
  <c r="G39" i="159"/>
  <c r="G62" i="159" s="1"/>
  <c r="G64" i="159" s="1"/>
  <c r="G66" i="159" s="1"/>
  <c r="G68" i="159" s="1"/>
  <c r="K39" i="159"/>
  <c r="K62" i="159" s="1"/>
  <c r="K64" i="159" s="1"/>
  <c r="K66" i="159" s="1"/>
  <c r="K68" i="159" s="1"/>
  <c r="D39" i="159"/>
  <c r="D62" i="159" s="1"/>
  <c r="D64" i="159" s="1"/>
  <c r="D66" i="159" s="1"/>
  <c r="D68" i="159" s="1"/>
  <c r="L39" i="159"/>
  <c r="L62" i="159" s="1"/>
  <c r="L64" i="159" s="1"/>
  <c r="L66" i="159" s="1"/>
  <c r="L68" i="159" s="1"/>
  <c r="C39" i="159"/>
  <c r="C62" i="159" s="1"/>
  <c r="C64" i="159" s="1"/>
  <c r="C66" i="159" s="1"/>
  <c r="C68" i="159" s="1"/>
  <c r="N39" i="159"/>
  <c r="N62" i="159" s="1"/>
  <c r="N64" i="159" s="1"/>
  <c r="N66" i="159" s="1"/>
  <c r="N68" i="159" s="1"/>
  <c r="B39" i="160"/>
  <c r="D39" i="160"/>
  <c r="D62" i="160" s="1"/>
  <c r="D64" i="160" s="1"/>
  <c r="D66" i="160" s="1"/>
  <c r="D68" i="160" s="1"/>
  <c r="G29" i="152" s="1"/>
  <c r="M39" i="160"/>
  <c r="M62" i="160" s="1"/>
  <c r="M64" i="160" s="1"/>
  <c r="M66" i="160" s="1"/>
  <c r="M68" i="160" s="1"/>
  <c r="P29" i="152" s="1"/>
  <c r="N39" i="160"/>
  <c r="N62" i="160" s="1"/>
  <c r="N64" i="160" s="1"/>
  <c r="N66" i="160" s="1"/>
  <c r="N68" i="160" s="1"/>
  <c r="Q29" i="152" s="1"/>
  <c r="C39" i="160"/>
  <c r="C62" i="160" s="1"/>
  <c r="C64" i="160" s="1"/>
  <c r="C66" i="160" s="1"/>
  <c r="C68" i="160" s="1"/>
  <c r="F29" i="152" s="1"/>
  <c r="K39" i="160"/>
  <c r="K62" i="160" s="1"/>
  <c r="K64" i="160" s="1"/>
  <c r="K66" i="160" s="1"/>
  <c r="K68" i="160" s="1"/>
  <c r="N29" i="152" s="1"/>
  <c r="L39" i="160"/>
  <c r="L62" i="160" s="1"/>
  <c r="L64" i="160" s="1"/>
  <c r="L66" i="160" s="1"/>
  <c r="L68" i="160" s="1"/>
  <c r="O29" i="152" s="1"/>
  <c r="O39" i="160"/>
  <c r="O62" i="160" s="1"/>
  <c r="O64" i="160" s="1"/>
  <c r="O66" i="160" s="1"/>
  <c r="O68" i="160" s="1"/>
  <c r="G39" i="160"/>
  <c r="G62" i="160" s="1"/>
  <c r="G64" i="160" s="1"/>
  <c r="G66" i="160" s="1"/>
  <c r="G68" i="160" s="1"/>
  <c r="J29" i="152" s="1"/>
  <c r="F39" i="160"/>
  <c r="F62" i="160" s="1"/>
  <c r="F64" i="160" s="1"/>
  <c r="F66" i="160" s="1"/>
  <c r="F68" i="160" s="1"/>
  <c r="I29" i="152" s="1"/>
  <c r="J39" i="160"/>
  <c r="J62" i="160" s="1"/>
  <c r="J64" i="160" s="1"/>
  <c r="J66" i="160" s="1"/>
  <c r="J68" i="160" s="1"/>
  <c r="M29" i="152" s="1"/>
  <c r="E39" i="160"/>
  <c r="E62" i="160" s="1"/>
  <c r="E64" i="160" s="1"/>
  <c r="E66" i="160" s="1"/>
  <c r="E68" i="160" s="1"/>
  <c r="H29" i="152" s="1"/>
  <c r="H39" i="160"/>
  <c r="H62" i="160" s="1"/>
  <c r="H64" i="160" s="1"/>
  <c r="H66" i="160" s="1"/>
  <c r="H68" i="160" s="1"/>
  <c r="K29" i="152" s="1"/>
  <c r="I39" i="160"/>
  <c r="I62" i="160" s="1"/>
  <c r="I64" i="160" s="1"/>
  <c r="I66" i="160" s="1"/>
  <c r="I68" i="160" s="1"/>
  <c r="L29" i="152" s="1"/>
  <c r="AX47" i="156"/>
  <c r="AY45" i="156" s="1"/>
  <c r="AX47" i="155"/>
  <c r="AY45" i="155" s="1"/>
  <c r="AX47" i="157"/>
  <c r="AY45" i="157" s="1"/>
  <c r="AX47" i="158"/>
  <c r="AY45" i="158" s="1"/>
  <c r="BL53" i="158"/>
  <c r="BL56" i="158" s="1"/>
  <c r="BL62" i="158" s="1"/>
  <c r="BL53" i="157"/>
  <c r="BL56" i="157" s="1"/>
  <c r="BL62" i="157" s="1"/>
  <c r="BL53" i="156"/>
  <c r="BL56" i="156" s="1"/>
  <c r="BL62" i="156" s="1"/>
  <c r="BL53" i="155"/>
  <c r="BL56" i="155" s="1"/>
  <c r="BL62" i="155" s="1"/>
  <c r="BI53" i="158"/>
  <c r="BI56" i="158" s="1"/>
  <c r="BI62" i="158" s="1"/>
  <c r="BK53" i="158"/>
  <c r="BK56" i="158" s="1"/>
  <c r="BK62" i="158" s="1"/>
  <c r="BK53" i="157"/>
  <c r="BK56" i="157" s="1"/>
  <c r="BK62" i="157" s="1"/>
  <c r="C53" i="157"/>
  <c r="C56" i="157" s="1"/>
  <c r="C62" i="157" s="1"/>
  <c r="C63" i="157" s="1"/>
  <c r="C65" i="157" s="1"/>
  <c r="F51" i="112" s="1"/>
  <c r="BH53" i="157"/>
  <c r="BH56" i="157" s="1"/>
  <c r="BH62" i="157" s="1"/>
  <c r="BG53" i="158"/>
  <c r="BG56" i="158" s="1"/>
  <c r="BG62" i="158" s="1"/>
  <c r="E53" i="157"/>
  <c r="E56" i="157" s="1"/>
  <c r="E62" i="157" s="1"/>
  <c r="E63" i="157" s="1"/>
  <c r="E65" i="157" s="1"/>
  <c r="H51" i="112" s="1"/>
  <c r="BG53" i="157"/>
  <c r="BG56" i="157" s="1"/>
  <c r="BG62" i="157" s="1"/>
  <c r="BJ53" i="157"/>
  <c r="BJ56" i="157" s="1"/>
  <c r="BJ62" i="157" s="1"/>
  <c r="BE53" i="157"/>
  <c r="BE56" i="157" s="1"/>
  <c r="BE62" i="157" s="1"/>
  <c r="BI53" i="157"/>
  <c r="BI56" i="157" s="1"/>
  <c r="BI62" i="157" s="1"/>
  <c r="D53" i="157"/>
  <c r="D56" i="157" s="1"/>
  <c r="D62" i="157" s="1"/>
  <c r="D63" i="157" s="1"/>
  <c r="D65" i="157" s="1"/>
  <c r="G51" i="112" s="1"/>
  <c r="BF53" i="157"/>
  <c r="BF56" i="157" s="1"/>
  <c r="BF62" i="157" s="1"/>
  <c r="B53" i="157"/>
  <c r="B56" i="157" s="1"/>
  <c r="C53" i="158"/>
  <c r="C56" i="158" s="1"/>
  <c r="C62" i="158" s="1"/>
  <c r="C63" i="158" s="1"/>
  <c r="C65" i="158" s="1"/>
  <c r="F52" i="112" s="1"/>
  <c r="D53" i="158"/>
  <c r="D56" i="158" s="1"/>
  <c r="D62" i="158" s="1"/>
  <c r="D63" i="158" s="1"/>
  <c r="D65" i="158" s="1"/>
  <c r="G52" i="112" s="1"/>
  <c r="BJ53" i="158"/>
  <c r="BJ56" i="158" s="1"/>
  <c r="BJ62" i="158" s="1"/>
  <c r="E53" i="158"/>
  <c r="E56" i="158" s="1"/>
  <c r="E62" i="158" s="1"/>
  <c r="E63" i="158" s="1"/>
  <c r="E65" i="158" s="1"/>
  <c r="H52" i="112" s="1"/>
  <c r="BF53" i="158"/>
  <c r="BF56" i="158" s="1"/>
  <c r="BF62" i="158" s="1"/>
  <c r="BD53" i="158"/>
  <c r="BD56" i="158" s="1"/>
  <c r="BD62" i="158" s="1"/>
  <c r="B53" i="158"/>
  <c r="B56" i="158" s="1"/>
  <c r="BH53" i="158"/>
  <c r="BH56" i="158" s="1"/>
  <c r="BH62" i="158" s="1"/>
  <c r="BE53" i="158"/>
  <c r="BE56" i="158" s="1"/>
  <c r="BE62" i="158" s="1"/>
  <c r="BD53" i="157"/>
  <c r="BD56" i="157" s="1"/>
  <c r="BD62" i="157" s="1"/>
  <c r="BE53" i="155"/>
  <c r="BE56" i="155" s="1"/>
  <c r="BE62" i="155" s="1"/>
  <c r="BG53" i="155"/>
  <c r="BG56" i="155" s="1"/>
  <c r="BG62" i="155" s="1"/>
  <c r="BF53" i="155"/>
  <c r="BF56" i="155" s="1"/>
  <c r="BF62" i="155" s="1"/>
  <c r="BK53" i="156"/>
  <c r="BK56" i="156" s="1"/>
  <c r="BK62" i="156" s="1"/>
  <c r="BJ53" i="155"/>
  <c r="BJ56" i="155" s="1"/>
  <c r="BJ62" i="155" s="1"/>
  <c r="BK53" i="155"/>
  <c r="BK56" i="155" s="1"/>
  <c r="BK62" i="155" s="1"/>
  <c r="BH53" i="156"/>
  <c r="BH56" i="156" s="1"/>
  <c r="BH62" i="156" s="1"/>
  <c r="BH53" i="155"/>
  <c r="BH56" i="155" s="1"/>
  <c r="BH62" i="155" s="1"/>
  <c r="BI53" i="155"/>
  <c r="BI56" i="155" s="1"/>
  <c r="BI62" i="155" s="1"/>
  <c r="BJ53" i="156"/>
  <c r="BJ56" i="156" s="1"/>
  <c r="BJ62" i="156" s="1"/>
  <c r="B53" i="155"/>
  <c r="BE53" i="156"/>
  <c r="BE56" i="156" s="1"/>
  <c r="BE62" i="156" s="1"/>
  <c r="C53" i="156"/>
  <c r="C56" i="156" s="1"/>
  <c r="C62" i="156" s="1"/>
  <c r="C63" i="156" s="1"/>
  <c r="C65" i="156" s="1"/>
  <c r="F49" i="112" s="1"/>
  <c r="D53" i="155"/>
  <c r="D56" i="155" s="1"/>
  <c r="D62" i="155" s="1"/>
  <c r="D63" i="155" s="1"/>
  <c r="D65" i="155" s="1"/>
  <c r="G48" i="112" s="1"/>
  <c r="BD53" i="155"/>
  <c r="BD56" i="155" s="1"/>
  <c r="BD62" i="155" s="1"/>
  <c r="D53" i="156"/>
  <c r="D56" i="156" s="1"/>
  <c r="D62" i="156" s="1"/>
  <c r="D63" i="156" s="1"/>
  <c r="D65" i="156" s="1"/>
  <c r="G49" i="112" s="1"/>
  <c r="B53" i="156"/>
  <c r="BG53" i="156"/>
  <c r="BG56" i="156" s="1"/>
  <c r="BG62" i="156" s="1"/>
  <c r="E53" i="156"/>
  <c r="E56" i="156" s="1"/>
  <c r="E62" i="156" s="1"/>
  <c r="E63" i="156" s="1"/>
  <c r="E65" i="156" s="1"/>
  <c r="H49" i="112" s="1"/>
  <c r="BD53" i="156"/>
  <c r="BD56" i="156" s="1"/>
  <c r="BD62" i="156" s="1"/>
  <c r="E53" i="155"/>
  <c r="E56" i="155" s="1"/>
  <c r="E62" i="155" s="1"/>
  <c r="E63" i="155" s="1"/>
  <c r="E65" i="155" s="1"/>
  <c r="H48" i="112" s="1"/>
  <c r="C53" i="155"/>
  <c r="C56" i="155" s="1"/>
  <c r="C62" i="155" s="1"/>
  <c r="C63" i="155" s="1"/>
  <c r="C65" i="155" s="1"/>
  <c r="F48" i="112" s="1"/>
  <c r="BF53" i="156"/>
  <c r="BF56" i="156" s="1"/>
  <c r="BF62" i="156" s="1"/>
  <c r="BI53" i="156"/>
  <c r="BI56" i="156" s="1"/>
  <c r="BI62" i="156" s="1"/>
  <c r="AK53" i="156"/>
  <c r="AK56" i="156" s="1"/>
  <c r="AK62" i="156" s="1"/>
  <c r="AK63" i="156" s="1"/>
  <c r="AK65" i="156" s="1"/>
  <c r="AN49" i="112" s="1"/>
  <c r="AQ53" i="156"/>
  <c r="AQ56" i="156" s="1"/>
  <c r="AQ62" i="156" s="1"/>
  <c r="AQ63" i="156" s="1"/>
  <c r="AQ65" i="156" s="1"/>
  <c r="AT49" i="112" s="1"/>
  <c r="V53" i="156"/>
  <c r="V56" i="156" s="1"/>
  <c r="V62" i="156" s="1"/>
  <c r="V63" i="156" s="1"/>
  <c r="V65" i="156" s="1"/>
  <c r="Y49" i="112" s="1"/>
  <c r="AZ53" i="156"/>
  <c r="AZ56" i="156" s="1"/>
  <c r="AZ62" i="156" s="1"/>
  <c r="K53" i="156"/>
  <c r="K56" i="156" s="1"/>
  <c r="K62" i="156" s="1"/>
  <c r="K63" i="156" s="1"/>
  <c r="K65" i="156" s="1"/>
  <c r="N49" i="112" s="1"/>
  <c r="T53" i="156"/>
  <c r="T56" i="156" s="1"/>
  <c r="T62" i="156" s="1"/>
  <c r="T63" i="156" s="1"/>
  <c r="T65" i="156" s="1"/>
  <c r="W49" i="112" s="1"/>
  <c r="AV53" i="156"/>
  <c r="AV56" i="156" s="1"/>
  <c r="AV62" i="156" s="1"/>
  <c r="U53" i="156"/>
  <c r="U56" i="156" s="1"/>
  <c r="U62" i="156" s="1"/>
  <c r="U63" i="156" s="1"/>
  <c r="U65" i="156" s="1"/>
  <c r="X49" i="112" s="1"/>
  <c r="AY53" i="156"/>
  <c r="AY56" i="156" s="1"/>
  <c r="AY62" i="156" s="1"/>
  <c r="W53" i="156"/>
  <c r="W56" i="156" s="1"/>
  <c r="W62" i="156" s="1"/>
  <c r="W63" i="156" s="1"/>
  <c r="W65" i="156" s="1"/>
  <c r="Z49" i="112" s="1"/>
  <c r="AR53" i="156"/>
  <c r="AR56" i="156" s="1"/>
  <c r="AR62" i="156" s="1"/>
  <c r="AR63" i="156" s="1"/>
  <c r="AR65" i="156" s="1"/>
  <c r="AU49" i="112" s="1"/>
  <c r="J53" i="156"/>
  <c r="J56" i="156" s="1"/>
  <c r="J62" i="156" s="1"/>
  <c r="J63" i="156" s="1"/>
  <c r="J65" i="156" s="1"/>
  <c r="M49" i="112" s="1"/>
  <c r="Z53" i="156"/>
  <c r="Z56" i="156" s="1"/>
  <c r="Z62" i="156" s="1"/>
  <c r="Z63" i="156" s="1"/>
  <c r="Z65" i="156" s="1"/>
  <c r="AC49" i="112" s="1"/>
  <c r="AP53" i="156"/>
  <c r="AP56" i="156" s="1"/>
  <c r="AP62" i="156" s="1"/>
  <c r="AP63" i="156" s="1"/>
  <c r="AP65" i="156" s="1"/>
  <c r="AS49" i="112" s="1"/>
  <c r="AO53" i="158"/>
  <c r="AO56" i="158" s="1"/>
  <c r="AO62" i="158" s="1"/>
  <c r="AO63" i="158" s="1"/>
  <c r="AO65" i="158" s="1"/>
  <c r="AR52" i="112" s="1"/>
  <c r="AQ53" i="158"/>
  <c r="AQ56" i="158" s="1"/>
  <c r="AQ62" i="158" s="1"/>
  <c r="AQ63" i="158" s="1"/>
  <c r="AQ65" i="158" s="1"/>
  <c r="AT52" i="112" s="1"/>
  <c r="S53" i="158"/>
  <c r="S56" i="158" s="1"/>
  <c r="S62" i="158" s="1"/>
  <c r="S63" i="158" s="1"/>
  <c r="S65" i="158" s="1"/>
  <c r="V52" i="112" s="1"/>
  <c r="AP53" i="158"/>
  <c r="AP56" i="158" s="1"/>
  <c r="AP62" i="158" s="1"/>
  <c r="AP63" i="158" s="1"/>
  <c r="AP65" i="158" s="1"/>
  <c r="AS52" i="112" s="1"/>
  <c r="AM53" i="158"/>
  <c r="AM56" i="158" s="1"/>
  <c r="AM62" i="158" s="1"/>
  <c r="AM63" i="158" s="1"/>
  <c r="AM65" i="158" s="1"/>
  <c r="AP52" i="112" s="1"/>
  <c r="N53" i="158"/>
  <c r="N56" i="158" s="1"/>
  <c r="N62" i="158" s="1"/>
  <c r="N63" i="158" s="1"/>
  <c r="N65" i="158" s="1"/>
  <c r="Q52" i="112" s="1"/>
  <c r="AW53" i="158"/>
  <c r="AW56" i="158" s="1"/>
  <c r="AW62" i="158" s="1"/>
  <c r="V53" i="158"/>
  <c r="V56" i="158" s="1"/>
  <c r="V62" i="158" s="1"/>
  <c r="V63" i="158" s="1"/>
  <c r="V65" i="158" s="1"/>
  <c r="Y52" i="112" s="1"/>
  <c r="Y53" i="158"/>
  <c r="Y56" i="158" s="1"/>
  <c r="Y62" i="158" s="1"/>
  <c r="Y63" i="158" s="1"/>
  <c r="Y65" i="158" s="1"/>
  <c r="AB52" i="112" s="1"/>
  <c r="AA53" i="158"/>
  <c r="AA56" i="158" s="1"/>
  <c r="AA62" i="158" s="1"/>
  <c r="AA63" i="158" s="1"/>
  <c r="AA65" i="158" s="1"/>
  <c r="AD52" i="112" s="1"/>
  <c r="S53" i="156"/>
  <c r="S56" i="156" s="1"/>
  <c r="S62" i="156" s="1"/>
  <c r="S63" i="156" s="1"/>
  <c r="S65" i="156" s="1"/>
  <c r="V49" i="112" s="1"/>
  <c r="Y53" i="156"/>
  <c r="Y56" i="156" s="1"/>
  <c r="Y62" i="156" s="1"/>
  <c r="Y63" i="156" s="1"/>
  <c r="Y65" i="156" s="1"/>
  <c r="AB49" i="112" s="1"/>
  <c r="H53" i="156"/>
  <c r="H56" i="156" s="1"/>
  <c r="H62" i="156" s="1"/>
  <c r="H63" i="156" s="1"/>
  <c r="H65" i="156" s="1"/>
  <c r="K49" i="112" s="1"/>
  <c r="BA53" i="158"/>
  <c r="BA56" i="158" s="1"/>
  <c r="BA62" i="158" s="1"/>
  <c r="AC53" i="158"/>
  <c r="AC56" i="158" s="1"/>
  <c r="AC62" i="158" s="1"/>
  <c r="AC63" i="158" s="1"/>
  <c r="AC65" i="158" s="1"/>
  <c r="AF52" i="112" s="1"/>
  <c r="M53" i="158"/>
  <c r="M56" i="158" s="1"/>
  <c r="M62" i="158" s="1"/>
  <c r="M63" i="158" s="1"/>
  <c r="M65" i="158" s="1"/>
  <c r="P52" i="112" s="1"/>
  <c r="AL53" i="158"/>
  <c r="AL56" i="158" s="1"/>
  <c r="AL62" i="158" s="1"/>
  <c r="AL63" i="158" s="1"/>
  <c r="AL65" i="158" s="1"/>
  <c r="AO52" i="112" s="1"/>
  <c r="R53" i="158"/>
  <c r="R56" i="158" s="1"/>
  <c r="R62" i="158" s="1"/>
  <c r="R63" i="158" s="1"/>
  <c r="R65" i="158" s="1"/>
  <c r="U52" i="112" s="1"/>
  <c r="AU53" i="158"/>
  <c r="AU56" i="158" s="1"/>
  <c r="AU62" i="158" s="1"/>
  <c r="AU63" i="158" s="1"/>
  <c r="AU65" i="158" s="1"/>
  <c r="AX52" i="112" s="1"/>
  <c r="AG53" i="158"/>
  <c r="AG56" i="158" s="1"/>
  <c r="AG62" i="158" s="1"/>
  <c r="AG63" i="158" s="1"/>
  <c r="AG65" i="158" s="1"/>
  <c r="AJ52" i="112" s="1"/>
  <c r="J53" i="158"/>
  <c r="J56" i="158" s="1"/>
  <c r="J62" i="158" s="1"/>
  <c r="J63" i="158" s="1"/>
  <c r="J65" i="158" s="1"/>
  <c r="M52" i="112" s="1"/>
  <c r="I53" i="158"/>
  <c r="I56" i="158" s="1"/>
  <c r="I62" i="158" s="1"/>
  <c r="I63" i="158" s="1"/>
  <c r="I65" i="158" s="1"/>
  <c r="L52" i="112" s="1"/>
  <c r="W53" i="158"/>
  <c r="W56" i="158" s="1"/>
  <c r="W62" i="158" s="1"/>
  <c r="W63" i="158" s="1"/>
  <c r="W65" i="158" s="1"/>
  <c r="Z52" i="112" s="1"/>
  <c r="AK53" i="158"/>
  <c r="AK56" i="158" s="1"/>
  <c r="AK62" i="158" s="1"/>
  <c r="AK63" i="158" s="1"/>
  <c r="AK65" i="158" s="1"/>
  <c r="AN52" i="112" s="1"/>
  <c r="G53" i="158"/>
  <c r="G56" i="158" s="1"/>
  <c r="G62" i="158" s="1"/>
  <c r="G63" i="158" s="1"/>
  <c r="G65" i="158" s="1"/>
  <c r="J52" i="112" s="1"/>
  <c r="X53" i="158"/>
  <c r="X56" i="158" s="1"/>
  <c r="X62" i="158" s="1"/>
  <c r="X63" i="158" s="1"/>
  <c r="X65" i="158" s="1"/>
  <c r="AA52" i="112" s="1"/>
  <c r="U53" i="158"/>
  <c r="U56" i="158" s="1"/>
  <c r="U62" i="158" s="1"/>
  <c r="U63" i="158" s="1"/>
  <c r="U65" i="158" s="1"/>
  <c r="X52" i="112" s="1"/>
  <c r="BC53" i="158"/>
  <c r="BC56" i="158" s="1"/>
  <c r="BC62" i="158" s="1"/>
  <c r="Z53" i="158"/>
  <c r="Z56" i="158" s="1"/>
  <c r="Z62" i="158" s="1"/>
  <c r="Z63" i="158" s="1"/>
  <c r="Z65" i="158" s="1"/>
  <c r="AC52" i="112" s="1"/>
  <c r="Q53" i="158"/>
  <c r="Q56" i="158" s="1"/>
  <c r="Q62" i="158" s="1"/>
  <c r="Q63" i="158" s="1"/>
  <c r="Q65" i="158" s="1"/>
  <c r="T52" i="112" s="1"/>
  <c r="AS53" i="158"/>
  <c r="AS56" i="158" s="1"/>
  <c r="AS62" i="158" s="1"/>
  <c r="AS63" i="158" s="1"/>
  <c r="AS65" i="158" s="1"/>
  <c r="AV52" i="112" s="1"/>
  <c r="X53" i="156"/>
  <c r="X56" i="156" s="1"/>
  <c r="X62" i="156" s="1"/>
  <c r="X63" i="156" s="1"/>
  <c r="X65" i="156" s="1"/>
  <c r="AA49" i="112" s="1"/>
  <c r="AF53" i="156"/>
  <c r="AF56" i="156" s="1"/>
  <c r="AF62" i="156" s="1"/>
  <c r="AF63" i="156" s="1"/>
  <c r="AF65" i="156" s="1"/>
  <c r="AI49" i="112" s="1"/>
  <c r="M53" i="156"/>
  <c r="M56" i="156" s="1"/>
  <c r="M62" i="156" s="1"/>
  <c r="M63" i="156" s="1"/>
  <c r="M65" i="156" s="1"/>
  <c r="P49" i="112" s="1"/>
  <c r="AO53" i="156"/>
  <c r="AO56" i="156" s="1"/>
  <c r="AO62" i="156" s="1"/>
  <c r="AO63" i="156" s="1"/>
  <c r="AO65" i="156" s="1"/>
  <c r="AR49" i="112" s="1"/>
  <c r="O53" i="156"/>
  <c r="O56" i="156" s="1"/>
  <c r="O62" i="156" s="1"/>
  <c r="O63" i="156" s="1"/>
  <c r="O65" i="156" s="1"/>
  <c r="R49" i="112" s="1"/>
  <c r="Q53" i="156"/>
  <c r="Q56" i="156" s="1"/>
  <c r="Q62" i="156" s="1"/>
  <c r="Q63" i="156" s="1"/>
  <c r="Q65" i="156" s="1"/>
  <c r="T49" i="112" s="1"/>
  <c r="AM53" i="156"/>
  <c r="AM56" i="156" s="1"/>
  <c r="AM62" i="156" s="1"/>
  <c r="AM63" i="156" s="1"/>
  <c r="AM65" i="156" s="1"/>
  <c r="AP49" i="112" s="1"/>
  <c r="AL53" i="156"/>
  <c r="AL56" i="156" s="1"/>
  <c r="AL62" i="156" s="1"/>
  <c r="AL63" i="156" s="1"/>
  <c r="AL65" i="156" s="1"/>
  <c r="AO49" i="112" s="1"/>
  <c r="BB53" i="156"/>
  <c r="BB56" i="156" s="1"/>
  <c r="BB62" i="156" s="1"/>
  <c r="AN53" i="156"/>
  <c r="AN56" i="156" s="1"/>
  <c r="AN62" i="156" s="1"/>
  <c r="AN63" i="156" s="1"/>
  <c r="AN65" i="156" s="1"/>
  <c r="AQ49" i="112" s="1"/>
  <c r="K53" i="158"/>
  <c r="K56" i="158" s="1"/>
  <c r="K62" i="158" s="1"/>
  <c r="K63" i="158" s="1"/>
  <c r="K65" i="158" s="1"/>
  <c r="N52" i="112" s="1"/>
  <c r="AR53" i="158"/>
  <c r="AR56" i="158" s="1"/>
  <c r="AR62" i="158" s="1"/>
  <c r="AR63" i="158" s="1"/>
  <c r="AR65" i="158" s="1"/>
  <c r="AU52" i="112" s="1"/>
  <c r="AB53" i="158"/>
  <c r="AB56" i="158" s="1"/>
  <c r="AB62" i="158" s="1"/>
  <c r="AB63" i="158" s="1"/>
  <c r="AB65" i="158" s="1"/>
  <c r="AE52" i="112" s="1"/>
  <c r="AZ53" i="158"/>
  <c r="AZ56" i="158" s="1"/>
  <c r="AZ62" i="158" s="1"/>
  <c r="AF53" i="158"/>
  <c r="AF56" i="158" s="1"/>
  <c r="AF62" i="158" s="1"/>
  <c r="AF63" i="158" s="1"/>
  <c r="AF65" i="158" s="1"/>
  <c r="AI52" i="112" s="1"/>
  <c r="P53" i="158"/>
  <c r="P56" i="158" s="1"/>
  <c r="P62" i="158" s="1"/>
  <c r="P63" i="158" s="1"/>
  <c r="P65" i="158" s="1"/>
  <c r="S52" i="112" s="1"/>
  <c r="AN53" i="158"/>
  <c r="AN56" i="158" s="1"/>
  <c r="AN62" i="158" s="1"/>
  <c r="AN63" i="158" s="1"/>
  <c r="AN65" i="158" s="1"/>
  <c r="AQ52" i="112" s="1"/>
  <c r="P53" i="156"/>
  <c r="P56" i="156" s="1"/>
  <c r="P62" i="156" s="1"/>
  <c r="P63" i="156" s="1"/>
  <c r="P65" i="156" s="1"/>
  <c r="S49" i="112" s="1"/>
  <c r="AE53" i="156"/>
  <c r="AE56" i="156" s="1"/>
  <c r="AE62" i="156" s="1"/>
  <c r="AE63" i="156" s="1"/>
  <c r="AE65" i="156" s="1"/>
  <c r="AH49" i="112" s="1"/>
  <c r="AU53" i="156"/>
  <c r="AU56" i="156" s="1"/>
  <c r="AU62" i="156" s="1"/>
  <c r="AU63" i="156" s="1"/>
  <c r="AU65" i="156" s="1"/>
  <c r="AX49" i="112" s="1"/>
  <c r="AA53" i="156"/>
  <c r="AA56" i="156" s="1"/>
  <c r="AA62" i="156" s="1"/>
  <c r="AA63" i="156" s="1"/>
  <c r="AA65" i="156" s="1"/>
  <c r="AD49" i="112" s="1"/>
  <c r="AC53" i="156"/>
  <c r="AC56" i="156" s="1"/>
  <c r="AC62" i="156" s="1"/>
  <c r="AC63" i="156" s="1"/>
  <c r="AC65" i="156" s="1"/>
  <c r="AF49" i="112" s="1"/>
  <c r="G53" i="156"/>
  <c r="G56" i="156" s="1"/>
  <c r="G62" i="156" s="1"/>
  <c r="G63" i="156" s="1"/>
  <c r="G65" i="156" s="1"/>
  <c r="J49" i="112" s="1"/>
  <c r="AB53" i="156"/>
  <c r="AB56" i="156" s="1"/>
  <c r="AB62" i="156" s="1"/>
  <c r="AB63" i="156" s="1"/>
  <c r="AB65" i="156" s="1"/>
  <c r="AE49" i="112" s="1"/>
  <c r="AW53" i="156"/>
  <c r="AW56" i="156" s="1"/>
  <c r="AW62" i="156" s="1"/>
  <c r="N53" i="156"/>
  <c r="N56" i="156" s="1"/>
  <c r="N62" i="156" s="1"/>
  <c r="N63" i="156" s="1"/>
  <c r="N65" i="156" s="1"/>
  <c r="Q49" i="112" s="1"/>
  <c r="AD53" i="156"/>
  <c r="AD56" i="156" s="1"/>
  <c r="AD62" i="156" s="1"/>
  <c r="AD63" i="156" s="1"/>
  <c r="AD65" i="156" s="1"/>
  <c r="AG49" i="112" s="1"/>
  <c r="AT53" i="156"/>
  <c r="AT56" i="156" s="1"/>
  <c r="AT62" i="156" s="1"/>
  <c r="AT63" i="156" s="1"/>
  <c r="AT65" i="156" s="1"/>
  <c r="AW49" i="112" s="1"/>
  <c r="AS53" i="156"/>
  <c r="AS56" i="156" s="1"/>
  <c r="AS62" i="156" s="1"/>
  <c r="AS63" i="156" s="1"/>
  <c r="AS65" i="156" s="1"/>
  <c r="AV49" i="112" s="1"/>
  <c r="I53" i="156"/>
  <c r="I56" i="156" s="1"/>
  <c r="I62" i="156" s="1"/>
  <c r="I63" i="156" s="1"/>
  <c r="I65" i="156" s="1"/>
  <c r="L49" i="112" s="1"/>
  <c r="BA53" i="156"/>
  <c r="BA56" i="156" s="1"/>
  <c r="BA62" i="156" s="1"/>
  <c r="AI53" i="156"/>
  <c r="AI56" i="156" s="1"/>
  <c r="AI62" i="156" s="1"/>
  <c r="AI63" i="156" s="1"/>
  <c r="AI65" i="156" s="1"/>
  <c r="AL49" i="112" s="1"/>
  <c r="AJ53" i="156"/>
  <c r="AJ56" i="156" s="1"/>
  <c r="AJ62" i="156" s="1"/>
  <c r="AJ63" i="156" s="1"/>
  <c r="AJ65" i="156" s="1"/>
  <c r="AM49" i="112" s="1"/>
  <c r="L53" i="156"/>
  <c r="L56" i="156" s="1"/>
  <c r="L62" i="156" s="1"/>
  <c r="L63" i="156" s="1"/>
  <c r="L65" i="156" s="1"/>
  <c r="O49" i="112" s="1"/>
  <c r="AG53" i="156"/>
  <c r="AG56" i="156" s="1"/>
  <c r="AG62" i="156" s="1"/>
  <c r="AG63" i="156" s="1"/>
  <c r="AG65" i="156" s="1"/>
  <c r="AJ49" i="112" s="1"/>
  <c r="BC53" i="156"/>
  <c r="BC56" i="156" s="1"/>
  <c r="BC62" i="156" s="1"/>
  <c r="R53" i="156"/>
  <c r="R56" i="156" s="1"/>
  <c r="R62" i="156" s="1"/>
  <c r="R63" i="156" s="1"/>
  <c r="R65" i="156" s="1"/>
  <c r="U49" i="112" s="1"/>
  <c r="AH53" i="156"/>
  <c r="AH56" i="156" s="1"/>
  <c r="AH62" i="156" s="1"/>
  <c r="AH63" i="156" s="1"/>
  <c r="AH65" i="156" s="1"/>
  <c r="AK49" i="112" s="1"/>
  <c r="AX53" i="156"/>
  <c r="AX56" i="156" s="1"/>
  <c r="AX62" i="156" s="1"/>
  <c r="O53" i="158"/>
  <c r="O56" i="158" s="1"/>
  <c r="O62" i="158" s="1"/>
  <c r="O63" i="158" s="1"/>
  <c r="O65" i="158" s="1"/>
  <c r="R52" i="112" s="1"/>
  <c r="AX53" i="158"/>
  <c r="AX56" i="158" s="1"/>
  <c r="AX62" i="158" s="1"/>
  <c r="AD53" i="158"/>
  <c r="AD56" i="158" s="1"/>
  <c r="AD62" i="158" s="1"/>
  <c r="AD63" i="158" s="1"/>
  <c r="AD65" i="158" s="1"/>
  <c r="AG52" i="112" s="1"/>
  <c r="H53" i="158"/>
  <c r="H56" i="158" s="1"/>
  <c r="H62" i="158" s="1"/>
  <c r="H63" i="158" s="1"/>
  <c r="H65" i="158" s="1"/>
  <c r="K52" i="112" s="1"/>
  <c r="AV53" i="158"/>
  <c r="AV56" i="158" s="1"/>
  <c r="AV62" i="158" s="1"/>
  <c r="AV63" i="158" s="1"/>
  <c r="AV65" i="158" s="1"/>
  <c r="AY52" i="112" s="1"/>
  <c r="AT53" i="158"/>
  <c r="AT56" i="158" s="1"/>
  <c r="AT62" i="158" s="1"/>
  <c r="AT63" i="158" s="1"/>
  <c r="AT65" i="158" s="1"/>
  <c r="AW52" i="112" s="1"/>
  <c r="AJ53" i="158"/>
  <c r="AJ56" i="158" s="1"/>
  <c r="AJ62" i="158" s="1"/>
  <c r="AJ63" i="158" s="1"/>
  <c r="AJ65" i="158" s="1"/>
  <c r="AM52" i="112" s="1"/>
  <c r="AY53" i="158"/>
  <c r="AY56" i="158" s="1"/>
  <c r="AY62" i="158" s="1"/>
  <c r="L53" i="158"/>
  <c r="L56" i="158" s="1"/>
  <c r="L62" i="158" s="1"/>
  <c r="L63" i="158" s="1"/>
  <c r="L65" i="158" s="1"/>
  <c r="O52" i="112" s="1"/>
  <c r="T53" i="158"/>
  <c r="T56" i="158" s="1"/>
  <c r="T62" i="158" s="1"/>
  <c r="T63" i="158" s="1"/>
  <c r="T65" i="158" s="1"/>
  <c r="W52" i="112" s="1"/>
  <c r="AI53" i="158"/>
  <c r="AI56" i="158" s="1"/>
  <c r="AI62" i="158" s="1"/>
  <c r="AI63" i="158" s="1"/>
  <c r="AI65" i="158" s="1"/>
  <c r="AL52" i="112" s="1"/>
  <c r="BB53" i="158"/>
  <c r="BB56" i="158" s="1"/>
  <c r="BB62" i="158" s="1"/>
  <c r="AH53" i="158"/>
  <c r="AH56" i="158" s="1"/>
  <c r="AH62" i="158" s="1"/>
  <c r="AH63" i="158" s="1"/>
  <c r="AH65" i="158" s="1"/>
  <c r="AK52" i="112" s="1"/>
  <c r="AE53" i="158"/>
  <c r="AE56" i="158" s="1"/>
  <c r="AE62" i="158" s="1"/>
  <c r="AE63" i="158" s="1"/>
  <c r="AE65" i="158" s="1"/>
  <c r="AH52" i="112" s="1"/>
  <c r="U53" i="157"/>
  <c r="U56" i="157" s="1"/>
  <c r="U62" i="157" s="1"/>
  <c r="U63" i="157" s="1"/>
  <c r="U65" i="157" s="1"/>
  <c r="X51" i="112" s="1"/>
  <c r="P53" i="157"/>
  <c r="P56" i="157" s="1"/>
  <c r="P62" i="157" s="1"/>
  <c r="P63" i="157" s="1"/>
  <c r="P65" i="157" s="1"/>
  <c r="S51" i="112" s="1"/>
  <c r="AO53" i="157"/>
  <c r="AO56" i="157" s="1"/>
  <c r="AO62" i="157" s="1"/>
  <c r="AO63" i="157" s="1"/>
  <c r="AO65" i="157" s="1"/>
  <c r="AR51" i="112" s="1"/>
  <c r="AG53" i="157"/>
  <c r="AG56" i="157" s="1"/>
  <c r="AG62" i="157" s="1"/>
  <c r="AG63" i="157" s="1"/>
  <c r="AG65" i="157" s="1"/>
  <c r="AJ51" i="112" s="1"/>
  <c r="O53" i="155"/>
  <c r="O56" i="155" s="1"/>
  <c r="O62" i="155" s="1"/>
  <c r="O63" i="155" s="1"/>
  <c r="O65" i="155" s="1"/>
  <c r="R48" i="112" s="1"/>
  <c r="AU53" i="155"/>
  <c r="AU56" i="155" s="1"/>
  <c r="AU62" i="155" s="1"/>
  <c r="AU63" i="155" s="1"/>
  <c r="AU65" i="155" s="1"/>
  <c r="AX48" i="112" s="1"/>
  <c r="Z53" i="155"/>
  <c r="Z56" i="155" s="1"/>
  <c r="Z62" i="155" s="1"/>
  <c r="Z63" i="155" s="1"/>
  <c r="Z65" i="155" s="1"/>
  <c r="AC48" i="112" s="1"/>
  <c r="AA53" i="155"/>
  <c r="AA56" i="155" s="1"/>
  <c r="AA62" i="155" s="1"/>
  <c r="AA63" i="155" s="1"/>
  <c r="AA65" i="155" s="1"/>
  <c r="AD48" i="112" s="1"/>
  <c r="Y53" i="155"/>
  <c r="Y56" i="155" s="1"/>
  <c r="Y62" i="155" s="1"/>
  <c r="Y63" i="155" s="1"/>
  <c r="Y65" i="155" s="1"/>
  <c r="AB48" i="112" s="1"/>
  <c r="AO53" i="155"/>
  <c r="AO56" i="155" s="1"/>
  <c r="AO62" i="155" s="1"/>
  <c r="AO63" i="155" s="1"/>
  <c r="AO65" i="155" s="1"/>
  <c r="AR48" i="112" s="1"/>
  <c r="X53" i="155"/>
  <c r="X56" i="155" s="1"/>
  <c r="X62" i="155" s="1"/>
  <c r="X63" i="155" s="1"/>
  <c r="X65" i="155" s="1"/>
  <c r="AA48" i="112" s="1"/>
  <c r="AT53" i="155"/>
  <c r="AT56" i="155" s="1"/>
  <c r="AT62" i="155" s="1"/>
  <c r="AT63" i="155" s="1"/>
  <c r="AT65" i="155" s="1"/>
  <c r="AW48" i="112" s="1"/>
  <c r="BC53" i="155"/>
  <c r="BC56" i="155" s="1"/>
  <c r="BC62" i="155" s="1"/>
  <c r="AH53" i="155"/>
  <c r="AH56" i="155" s="1"/>
  <c r="AH62" i="155" s="1"/>
  <c r="AH63" i="155" s="1"/>
  <c r="AH65" i="155" s="1"/>
  <c r="AK48" i="112" s="1"/>
  <c r="AR53" i="155"/>
  <c r="AR56" i="155" s="1"/>
  <c r="AR62" i="155" s="1"/>
  <c r="AR63" i="155" s="1"/>
  <c r="AR65" i="155" s="1"/>
  <c r="AU48" i="112" s="1"/>
  <c r="AC53" i="157"/>
  <c r="AC56" i="157" s="1"/>
  <c r="AC62" i="157" s="1"/>
  <c r="AC63" i="157" s="1"/>
  <c r="AC65" i="157" s="1"/>
  <c r="AF51" i="112" s="1"/>
  <c r="AV53" i="157"/>
  <c r="AV56" i="157" s="1"/>
  <c r="AV62" i="157" s="1"/>
  <c r="AV63" i="157" s="1"/>
  <c r="AV65" i="157" s="1"/>
  <c r="AY51" i="112" s="1"/>
  <c r="Z53" i="157"/>
  <c r="Z56" i="157" s="1"/>
  <c r="Z62" i="157" s="1"/>
  <c r="Z63" i="157" s="1"/>
  <c r="Z65" i="157" s="1"/>
  <c r="AC51" i="112" s="1"/>
  <c r="BB53" i="157"/>
  <c r="BB56" i="157" s="1"/>
  <c r="BB62" i="157" s="1"/>
  <c r="T53" i="157"/>
  <c r="T56" i="157" s="1"/>
  <c r="T62" i="157" s="1"/>
  <c r="T63" i="157" s="1"/>
  <c r="T65" i="157" s="1"/>
  <c r="W51" i="112" s="1"/>
  <c r="S53" i="157"/>
  <c r="S56" i="157" s="1"/>
  <c r="S62" i="157" s="1"/>
  <c r="S63" i="157" s="1"/>
  <c r="S65" i="157" s="1"/>
  <c r="V51" i="112" s="1"/>
  <c r="Q53" i="157"/>
  <c r="Q56" i="157" s="1"/>
  <c r="Q62" i="157" s="1"/>
  <c r="Q63" i="157" s="1"/>
  <c r="Q65" i="157" s="1"/>
  <c r="T51" i="112" s="1"/>
  <c r="AM53" i="157"/>
  <c r="AM56" i="157" s="1"/>
  <c r="AM62" i="157" s="1"/>
  <c r="AM63" i="157" s="1"/>
  <c r="AM65" i="157" s="1"/>
  <c r="AP51" i="112" s="1"/>
  <c r="Y53" i="157"/>
  <c r="Y56" i="157" s="1"/>
  <c r="Y62" i="157" s="1"/>
  <c r="Y63" i="157" s="1"/>
  <c r="Y65" i="157" s="1"/>
  <c r="AB51" i="112" s="1"/>
  <c r="AA53" i="157"/>
  <c r="AA56" i="157" s="1"/>
  <c r="AA62" i="157" s="1"/>
  <c r="AA63" i="157" s="1"/>
  <c r="AA65" i="157" s="1"/>
  <c r="AD51" i="112" s="1"/>
  <c r="AX53" i="157"/>
  <c r="AX56" i="157" s="1"/>
  <c r="AX62" i="157" s="1"/>
  <c r="AU53" i="157"/>
  <c r="AU56" i="157" s="1"/>
  <c r="AU62" i="157" s="1"/>
  <c r="AU63" i="157" s="1"/>
  <c r="AU65" i="157" s="1"/>
  <c r="AX51" i="112" s="1"/>
  <c r="M53" i="157"/>
  <c r="M56" i="157" s="1"/>
  <c r="M62" i="157" s="1"/>
  <c r="M63" i="157" s="1"/>
  <c r="M65" i="157" s="1"/>
  <c r="P51" i="112" s="1"/>
  <c r="AJ53" i="157"/>
  <c r="AJ56" i="157" s="1"/>
  <c r="AJ62" i="157" s="1"/>
  <c r="AJ63" i="157" s="1"/>
  <c r="AJ65" i="157" s="1"/>
  <c r="AM51" i="112" s="1"/>
  <c r="J53" i="157"/>
  <c r="J56" i="157" s="1"/>
  <c r="J62" i="157" s="1"/>
  <c r="J63" i="157" s="1"/>
  <c r="J65" i="157" s="1"/>
  <c r="M51" i="112" s="1"/>
  <c r="AL53" i="157"/>
  <c r="AL56" i="157" s="1"/>
  <c r="AL62" i="157" s="1"/>
  <c r="AL63" i="157" s="1"/>
  <c r="AL65" i="157" s="1"/>
  <c r="AO51" i="112" s="1"/>
  <c r="H53" i="157"/>
  <c r="H56" i="157" s="1"/>
  <c r="H62" i="157" s="1"/>
  <c r="H63" i="157" s="1"/>
  <c r="H65" i="157" s="1"/>
  <c r="K51" i="112" s="1"/>
  <c r="N53" i="157"/>
  <c r="N56" i="157" s="1"/>
  <c r="N62" i="157" s="1"/>
  <c r="N63" i="157" s="1"/>
  <c r="N65" i="157" s="1"/>
  <c r="Q51" i="112" s="1"/>
  <c r="W53" i="157"/>
  <c r="W56" i="157" s="1"/>
  <c r="W62" i="157" s="1"/>
  <c r="W63" i="157" s="1"/>
  <c r="W65" i="157" s="1"/>
  <c r="Z51" i="112" s="1"/>
  <c r="AR53" i="157"/>
  <c r="AR56" i="157" s="1"/>
  <c r="AR62" i="157" s="1"/>
  <c r="AR63" i="157" s="1"/>
  <c r="AR65" i="157" s="1"/>
  <c r="AU51" i="112" s="1"/>
  <c r="AE53" i="155"/>
  <c r="AE56" i="155" s="1"/>
  <c r="AE62" i="155" s="1"/>
  <c r="AE63" i="155" s="1"/>
  <c r="AE65" i="155" s="1"/>
  <c r="AH48" i="112" s="1"/>
  <c r="J53" i="155"/>
  <c r="J56" i="155" s="1"/>
  <c r="J62" i="155" s="1"/>
  <c r="J63" i="155" s="1"/>
  <c r="J65" i="155" s="1"/>
  <c r="M48" i="112" s="1"/>
  <c r="Q53" i="155"/>
  <c r="Q56" i="155" s="1"/>
  <c r="Q62" i="155" s="1"/>
  <c r="Q63" i="155" s="1"/>
  <c r="Q65" i="155" s="1"/>
  <c r="T48" i="112" s="1"/>
  <c r="AF53" i="155"/>
  <c r="AF56" i="155" s="1"/>
  <c r="AF62" i="155" s="1"/>
  <c r="AF63" i="155" s="1"/>
  <c r="AF65" i="155" s="1"/>
  <c r="AI48" i="112" s="1"/>
  <c r="AM53" i="155"/>
  <c r="AM56" i="155" s="1"/>
  <c r="AM62" i="155" s="1"/>
  <c r="AM63" i="155" s="1"/>
  <c r="AM65" i="155" s="1"/>
  <c r="AP48" i="112" s="1"/>
  <c r="AW53" i="157"/>
  <c r="AW56" i="157" s="1"/>
  <c r="AW62" i="157" s="1"/>
  <c r="K53" i="157"/>
  <c r="K56" i="157" s="1"/>
  <c r="K62" i="157" s="1"/>
  <c r="K63" i="157" s="1"/>
  <c r="K65" i="157" s="1"/>
  <c r="N51" i="112" s="1"/>
  <c r="AH53" i="157"/>
  <c r="AH56" i="157" s="1"/>
  <c r="AH62" i="157" s="1"/>
  <c r="AH63" i="157" s="1"/>
  <c r="AH65" i="157" s="1"/>
  <c r="AK51" i="112" s="1"/>
  <c r="AZ53" i="157"/>
  <c r="AZ56" i="157" s="1"/>
  <c r="AZ62" i="157" s="1"/>
  <c r="AE53" i="157"/>
  <c r="AE56" i="157" s="1"/>
  <c r="AE62" i="157" s="1"/>
  <c r="AE63" i="157" s="1"/>
  <c r="AE65" i="157" s="1"/>
  <c r="AH51" i="112" s="1"/>
  <c r="X53" i="157"/>
  <c r="X56" i="157" s="1"/>
  <c r="X62" i="157" s="1"/>
  <c r="X63" i="157" s="1"/>
  <c r="X65" i="157" s="1"/>
  <c r="AA51" i="112" s="1"/>
  <c r="V53" i="157"/>
  <c r="V56" i="157" s="1"/>
  <c r="V62" i="157" s="1"/>
  <c r="V63" i="157" s="1"/>
  <c r="V65" i="157" s="1"/>
  <c r="Y51" i="112" s="1"/>
  <c r="AS53" i="157"/>
  <c r="AS56" i="157" s="1"/>
  <c r="AS62" i="157" s="1"/>
  <c r="AS63" i="157" s="1"/>
  <c r="AS65" i="157" s="1"/>
  <c r="AV51" i="112" s="1"/>
  <c r="AD53" i="157"/>
  <c r="AD56" i="157" s="1"/>
  <c r="AD62" i="157" s="1"/>
  <c r="AD63" i="157" s="1"/>
  <c r="AD65" i="157" s="1"/>
  <c r="AG51" i="112" s="1"/>
  <c r="AP53" i="157"/>
  <c r="AP56" i="157" s="1"/>
  <c r="AP62" i="157" s="1"/>
  <c r="AP63" i="157" s="1"/>
  <c r="AP65" i="157" s="1"/>
  <c r="AS51" i="112" s="1"/>
  <c r="G53" i="157"/>
  <c r="G56" i="157" s="1"/>
  <c r="G62" i="157" s="1"/>
  <c r="G63" i="157" s="1"/>
  <c r="G65" i="157" s="1"/>
  <c r="J51" i="112" s="1"/>
  <c r="AF53" i="157"/>
  <c r="AF56" i="157" s="1"/>
  <c r="AF62" i="157" s="1"/>
  <c r="AF63" i="157" s="1"/>
  <c r="AF65" i="157" s="1"/>
  <c r="AI51" i="112" s="1"/>
  <c r="AT53" i="157"/>
  <c r="AT56" i="157" s="1"/>
  <c r="AT62" i="157" s="1"/>
  <c r="AT63" i="157" s="1"/>
  <c r="AT65" i="157" s="1"/>
  <c r="AW51" i="112" s="1"/>
  <c r="BC53" i="157"/>
  <c r="BC56" i="157" s="1"/>
  <c r="BC62" i="157" s="1"/>
  <c r="I53" i="157"/>
  <c r="I56" i="157" s="1"/>
  <c r="I62" i="157" s="1"/>
  <c r="I63" i="157" s="1"/>
  <c r="I65" i="157" s="1"/>
  <c r="L51" i="112" s="1"/>
  <c r="BA53" i="157"/>
  <c r="BA56" i="157" s="1"/>
  <c r="BA62" i="157" s="1"/>
  <c r="R53" i="157"/>
  <c r="R56" i="157" s="1"/>
  <c r="R62" i="157" s="1"/>
  <c r="R63" i="157" s="1"/>
  <c r="R65" i="157" s="1"/>
  <c r="U51" i="112" s="1"/>
  <c r="AN53" i="157"/>
  <c r="AN56" i="157" s="1"/>
  <c r="AN62" i="157" s="1"/>
  <c r="AN63" i="157" s="1"/>
  <c r="AN65" i="157" s="1"/>
  <c r="AQ51" i="112" s="1"/>
  <c r="O53" i="157"/>
  <c r="O56" i="157" s="1"/>
  <c r="O62" i="157" s="1"/>
  <c r="O63" i="157" s="1"/>
  <c r="O65" i="157" s="1"/>
  <c r="R51" i="112" s="1"/>
  <c r="AQ53" i="157"/>
  <c r="AQ56" i="157" s="1"/>
  <c r="AQ62" i="157" s="1"/>
  <c r="AQ63" i="157" s="1"/>
  <c r="AQ65" i="157" s="1"/>
  <c r="AT51" i="112" s="1"/>
  <c r="L53" i="157"/>
  <c r="L56" i="157" s="1"/>
  <c r="L62" i="157" s="1"/>
  <c r="L63" i="157" s="1"/>
  <c r="L65" i="157" s="1"/>
  <c r="O51" i="112" s="1"/>
  <c r="F53" i="158"/>
  <c r="AL53" i="155"/>
  <c r="AL56" i="155" s="1"/>
  <c r="AL62" i="155" s="1"/>
  <c r="AL63" i="155" s="1"/>
  <c r="AL65" i="155" s="1"/>
  <c r="AO48" i="112" s="1"/>
  <c r="I53" i="155"/>
  <c r="I56" i="155" s="1"/>
  <c r="I62" i="155" s="1"/>
  <c r="I63" i="155" s="1"/>
  <c r="I65" i="155" s="1"/>
  <c r="L48" i="112" s="1"/>
  <c r="H53" i="155"/>
  <c r="H56" i="155" s="1"/>
  <c r="H62" i="155" s="1"/>
  <c r="H63" i="155" s="1"/>
  <c r="H65" i="155" s="1"/>
  <c r="K48" i="112" s="1"/>
  <c r="AN53" i="155"/>
  <c r="AN56" i="155" s="1"/>
  <c r="AN62" i="155" s="1"/>
  <c r="AN63" i="155" s="1"/>
  <c r="AN65" i="155" s="1"/>
  <c r="AQ48" i="112" s="1"/>
  <c r="N53" i="155"/>
  <c r="N56" i="155" s="1"/>
  <c r="N62" i="155" s="1"/>
  <c r="N63" i="155" s="1"/>
  <c r="N65" i="155" s="1"/>
  <c r="Q48" i="112" s="1"/>
  <c r="W53" i="155"/>
  <c r="W56" i="155" s="1"/>
  <c r="W62" i="155" s="1"/>
  <c r="W63" i="155" s="1"/>
  <c r="W65" i="155" s="1"/>
  <c r="Z48" i="112" s="1"/>
  <c r="AI53" i="155"/>
  <c r="AI56" i="155" s="1"/>
  <c r="AI62" i="155" s="1"/>
  <c r="AI63" i="155" s="1"/>
  <c r="AI65" i="155" s="1"/>
  <c r="AL48" i="112" s="1"/>
  <c r="M53" i="155"/>
  <c r="M56" i="155" s="1"/>
  <c r="M62" i="155" s="1"/>
  <c r="M63" i="155" s="1"/>
  <c r="M65" i="155" s="1"/>
  <c r="P48" i="112" s="1"/>
  <c r="AC53" i="155"/>
  <c r="AC56" i="155" s="1"/>
  <c r="AC62" i="155" s="1"/>
  <c r="AC63" i="155" s="1"/>
  <c r="AC65" i="155" s="1"/>
  <c r="AF48" i="112" s="1"/>
  <c r="AS53" i="155"/>
  <c r="AS56" i="155" s="1"/>
  <c r="AS62" i="155" s="1"/>
  <c r="AS63" i="155" s="1"/>
  <c r="AS65" i="155" s="1"/>
  <c r="AV48" i="112" s="1"/>
  <c r="L53" i="155"/>
  <c r="L56" i="155" s="1"/>
  <c r="L62" i="155" s="1"/>
  <c r="L63" i="155" s="1"/>
  <c r="L65" i="155" s="1"/>
  <c r="O48" i="112" s="1"/>
  <c r="AB53" i="155"/>
  <c r="AB56" i="155" s="1"/>
  <c r="AB62" i="155" s="1"/>
  <c r="AB63" i="155" s="1"/>
  <c r="AB65" i="155" s="1"/>
  <c r="AE48" i="112" s="1"/>
  <c r="AI53" i="157"/>
  <c r="AI56" i="157" s="1"/>
  <c r="AI62" i="157" s="1"/>
  <c r="AI63" i="157" s="1"/>
  <c r="AI65" i="157" s="1"/>
  <c r="AL51" i="112" s="1"/>
  <c r="AK53" i="157"/>
  <c r="AK56" i="157" s="1"/>
  <c r="AK62" i="157" s="1"/>
  <c r="AK63" i="157" s="1"/>
  <c r="AK65" i="157" s="1"/>
  <c r="AN51" i="112" s="1"/>
  <c r="AB53" i="157"/>
  <c r="AB56" i="157" s="1"/>
  <c r="AB62" i="157" s="1"/>
  <c r="AB63" i="157" s="1"/>
  <c r="AB65" i="157" s="1"/>
  <c r="AE51" i="112" s="1"/>
  <c r="AY53" i="157"/>
  <c r="AY56" i="157" s="1"/>
  <c r="AY62" i="157" s="1"/>
  <c r="V53" i="155"/>
  <c r="V56" i="155" s="1"/>
  <c r="V62" i="155" s="1"/>
  <c r="V63" i="155" s="1"/>
  <c r="V65" i="155" s="1"/>
  <c r="Y48" i="112" s="1"/>
  <c r="BB53" i="155"/>
  <c r="BB56" i="155" s="1"/>
  <c r="BB62" i="155" s="1"/>
  <c r="AP53" i="155"/>
  <c r="AP56" i="155" s="1"/>
  <c r="AP62" i="155" s="1"/>
  <c r="AP63" i="155" s="1"/>
  <c r="AP65" i="155" s="1"/>
  <c r="AS48" i="112" s="1"/>
  <c r="K53" i="155"/>
  <c r="K56" i="155" s="1"/>
  <c r="K62" i="155" s="1"/>
  <c r="K63" i="155" s="1"/>
  <c r="K65" i="155" s="1"/>
  <c r="N48" i="112" s="1"/>
  <c r="AQ53" i="155"/>
  <c r="AQ56" i="155" s="1"/>
  <c r="AQ62" i="155" s="1"/>
  <c r="AQ63" i="155" s="1"/>
  <c r="AQ65" i="155" s="1"/>
  <c r="AT48" i="112" s="1"/>
  <c r="AG53" i="155"/>
  <c r="AG56" i="155" s="1"/>
  <c r="AG62" i="155" s="1"/>
  <c r="AG63" i="155" s="1"/>
  <c r="AG65" i="155" s="1"/>
  <c r="AJ48" i="112" s="1"/>
  <c r="AW53" i="155"/>
  <c r="AW56" i="155" s="1"/>
  <c r="AW62" i="155" s="1"/>
  <c r="P53" i="155"/>
  <c r="P56" i="155" s="1"/>
  <c r="P62" i="155" s="1"/>
  <c r="P63" i="155" s="1"/>
  <c r="P65" i="155" s="1"/>
  <c r="S48" i="112" s="1"/>
  <c r="AV53" i="155"/>
  <c r="AV56" i="155" s="1"/>
  <c r="AV62" i="155" s="1"/>
  <c r="AV63" i="155" s="1"/>
  <c r="AV65" i="155" s="1"/>
  <c r="AY48" i="112" s="1"/>
  <c r="AD53" i="155"/>
  <c r="AD56" i="155" s="1"/>
  <c r="AD62" i="155" s="1"/>
  <c r="AD63" i="155" s="1"/>
  <c r="AD65" i="155" s="1"/>
  <c r="AG48" i="112" s="1"/>
  <c r="G53" i="155"/>
  <c r="G56" i="155" s="1"/>
  <c r="G62" i="155" s="1"/>
  <c r="G63" i="155" s="1"/>
  <c r="G65" i="155" s="1"/>
  <c r="J48" i="112" s="1"/>
  <c r="R53" i="155"/>
  <c r="R56" i="155" s="1"/>
  <c r="R62" i="155" s="1"/>
  <c r="R63" i="155" s="1"/>
  <c r="R65" i="155" s="1"/>
  <c r="U48" i="112" s="1"/>
  <c r="AX53" i="155"/>
  <c r="AX56" i="155" s="1"/>
  <c r="AX62" i="155" s="1"/>
  <c r="S53" i="155"/>
  <c r="S56" i="155" s="1"/>
  <c r="S62" i="155" s="1"/>
  <c r="S63" i="155" s="1"/>
  <c r="S65" i="155" s="1"/>
  <c r="V48" i="112" s="1"/>
  <c r="AY53" i="155"/>
  <c r="AY56" i="155" s="1"/>
  <c r="AY62" i="155" s="1"/>
  <c r="U53" i="155"/>
  <c r="U56" i="155" s="1"/>
  <c r="U62" i="155" s="1"/>
  <c r="U63" i="155" s="1"/>
  <c r="U65" i="155" s="1"/>
  <c r="X48" i="112" s="1"/>
  <c r="AK53" i="155"/>
  <c r="AK56" i="155" s="1"/>
  <c r="AK62" i="155" s="1"/>
  <c r="AK63" i="155" s="1"/>
  <c r="AK65" i="155" s="1"/>
  <c r="AN48" i="112" s="1"/>
  <c r="BA53" i="155"/>
  <c r="BA56" i="155" s="1"/>
  <c r="BA62" i="155" s="1"/>
  <c r="T53" i="155"/>
  <c r="T56" i="155" s="1"/>
  <c r="T62" i="155" s="1"/>
  <c r="T63" i="155" s="1"/>
  <c r="T65" i="155" s="1"/>
  <c r="W48" i="112" s="1"/>
  <c r="AJ53" i="155"/>
  <c r="AJ56" i="155" s="1"/>
  <c r="AJ62" i="155" s="1"/>
  <c r="AJ63" i="155" s="1"/>
  <c r="AJ65" i="155" s="1"/>
  <c r="AM48" i="112" s="1"/>
  <c r="AZ53" i="155"/>
  <c r="AZ56" i="155" s="1"/>
  <c r="AZ62" i="155" s="1"/>
  <c r="F53" i="156"/>
  <c r="F56" i="156" s="1"/>
  <c r="F62" i="156" s="1"/>
  <c r="F63" i="156" s="1"/>
  <c r="F65" i="156" s="1"/>
  <c r="I49" i="112" s="1"/>
  <c r="F53" i="157"/>
  <c r="F53" i="155"/>
  <c r="F56" i="155" s="1"/>
  <c r="F62" i="155" s="1"/>
  <c r="F63" i="155" s="1"/>
  <c r="F65" i="155" s="1"/>
  <c r="I48" i="112" s="1"/>
  <c r="AV63" i="156"/>
  <c r="AV65" i="156" s="1"/>
  <c r="AY49" i="112" s="1"/>
  <c r="AW48" i="156"/>
  <c r="AW50" i="156" s="1"/>
  <c r="AW59" i="156" s="1"/>
  <c r="AW61" i="156" s="1"/>
  <c r="AW48" i="155"/>
  <c r="AW50" i="155" s="1"/>
  <c r="AW59" i="155" s="1"/>
  <c r="AW61" i="155" s="1"/>
  <c r="AW48" i="157"/>
  <c r="AW50" i="157" s="1"/>
  <c r="AW59" i="157" s="1"/>
  <c r="AW61" i="157" s="1"/>
  <c r="AW48" i="158"/>
  <c r="AW50" i="158" s="1"/>
  <c r="AW59" i="158" s="1"/>
  <c r="AW61" i="158" s="1"/>
  <c r="AW63" i="158" s="1"/>
  <c r="AW65" i="158" s="1"/>
  <c r="AZ52" i="112" s="1"/>
  <c r="BJ55" i="117"/>
  <c r="BK19" i="117"/>
  <c r="AW48" i="146"/>
  <c r="AW50" i="146" s="1"/>
  <c r="AW59" i="146" s="1"/>
  <c r="AW61" i="146" s="1"/>
  <c r="AW48" i="129"/>
  <c r="AW50" i="129" s="1"/>
  <c r="AW59" i="129" s="1"/>
  <c r="AW61" i="129" s="1"/>
  <c r="AV48" i="145"/>
  <c r="AV50" i="145" s="1"/>
  <c r="AV59" i="145" s="1"/>
  <c r="AV61" i="145" s="1"/>
  <c r="AW48" i="125"/>
  <c r="AW50" i="125" s="1"/>
  <c r="AW59" i="125" s="1"/>
  <c r="AW61" i="125" s="1"/>
  <c r="AW48" i="131"/>
  <c r="AW50" i="131" s="1"/>
  <c r="AW59" i="131" s="1"/>
  <c r="AW61" i="131" s="1"/>
  <c r="AX47" i="134"/>
  <c r="AY45" i="134" s="1"/>
  <c r="AW47" i="128"/>
  <c r="AX45" i="128" s="1"/>
  <c r="AW48" i="136"/>
  <c r="AW50" i="136" s="1"/>
  <c r="AW59" i="136" s="1"/>
  <c r="AW61" i="136" s="1"/>
  <c r="AV48" i="150"/>
  <c r="AV50" i="150" s="1"/>
  <c r="AV59" i="150" s="1"/>
  <c r="AV61" i="150" s="1"/>
  <c r="AW48" i="143"/>
  <c r="AW50" i="143" s="1"/>
  <c r="AW59" i="143" s="1"/>
  <c r="AW61" i="143" s="1"/>
  <c r="AV48" i="126"/>
  <c r="AV50" i="126" s="1"/>
  <c r="AV59" i="126" s="1"/>
  <c r="AV61" i="126" s="1"/>
  <c r="AW48" i="142"/>
  <c r="AW50" i="142" s="1"/>
  <c r="AW59" i="142" s="1"/>
  <c r="AW61" i="142" s="1"/>
  <c r="AW47" i="130"/>
  <c r="AX45" i="130" s="1"/>
  <c r="AX47" i="139"/>
  <c r="AY45" i="139" s="1"/>
  <c r="AW47" i="137"/>
  <c r="AX45" i="137" s="1"/>
  <c r="AW47" i="117"/>
  <c r="AX45" i="117" s="1"/>
  <c r="U42" i="123"/>
  <c r="AX47" i="140"/>
  <c r="AY45" i="140" s="1"/>
  <c r="V41" i="122"/>
  <c r="W39" i="122" s="1"/>
  <c r="AW48" i="119"/>
  <c r="AW50" i="119" s="1"/>
  <c r="AW59" i="119" s="1"/>
  <c r="AW61" i="119" s="1"/>
  <c r="AW48" i="120"/>
  <c r="AW50" i="120" s="1"/>
  <c r="AW59" i="120" s="1"/>
  <c r="AW61" i="120" s="1"/>
  <c r="AV48" i="133"/>
  <c r="AV50" i="133" s="1"/>
  <c r="AV59" i="133" s="1"/>
  <c r="AV61" i="133" s="1"/>
  <c r="U48" i="122"/>
  <c r="AX47" i="136"/>
  <c r="AY45" i="136" s="1"/>
  <c r="AW47" i="150"/>
  <c r="AX45" i="150" s="1"/>
  <c r="AX47" i="143"/>
  <c r="AY45" i="143" s="1"/>
  <c r="AW47" i="126"/>
  <c r="AX45" i="126" s="1"/>
  <c r="AX47" i="142"/>
  <c r="AY45" i="142" s="1"/>
  <c r="U48" i="123"/>
  <c r="V41" i="123"/>
  <c r="W39" i="123" s="1"/>
  <c r="AX47" i="119"/>
  <c r="AY45" i="119" s="1"/>
  <c r="AX47" i="120"/>
  <c r="AY45" i="120" s="1"/>
  <c r="AW47" i="133"/>
  <c r="AX45" i="133" s="1"/>
  <c r="V47" i="122"/>
  <c r="W45" i="122" s="1"/>
  <c r="V47" i="123"/>
  <c r="W45" i="123" s="1"/>
  <c r="AW47" i="145"/>
  <c r="AX45" i="145" s="1"/>
  <c r="BL53" i="150"/>
  <c r="BK53" i="150"/>
  <c r="BL53" i="146"/>
  <c r="BL53" i="145"/>
  <c r="BL53" i="143"/>
  <c r="BL53" i="139"/>
  <c r="BL53" i="140"/>
  <c r="BL53" i="142"/>
  <c r="BL53" i="136"/>
  <c r="BL53" i="137"/>
  <c r="BL53" i="133"/>
  <c r="BL53" i="131"/>
  <c r="BL53" i="134"/>
  <c r="BL53" i="129"/>
  <c r="BL53" i="130"/>
  <c r="BL53" i="126"/>
  <c r="BL53" i="125"/>
  <c r="BL53" i="128"/>
  <c r="BL53" i="123"/>
  <c r="BL53" i="120"/>
  <c r="BL53" i="122"/>
  <c r="BK53" i="120"/>
  <c r="BL53" i="119"/>
  <c r="BL56" i="119" s="1"/>
  <c r="BL62" i="119" s="1"/>
  <c r="BL53" i="117"/>
  <c r="BK53" i="140"/>
  <c r="BI53" i="139"/>
  <c r="C53" i="125"/>
  <c r="C56" i="125" s="1"/>
  <c r="C62" i="125" s="1"/>
  <c r="C63" i="125" s="1"/>
  <c r="C65" i="125" s="1"/>
  <c r="F24" i="112" s="1"/>
  <c r="BK53" i="139"/>
  <c r="C53" i="150"/>
  <c r="C56" i="150" s="1"/>
  <c r="C62" i="150" s="1"/>
  <c r="C63" i="150" s="1"/>
  <c r="C65" i="150" s="1"/>
  <c r="F26" i="152" s="1"/>
  <c r="C53" i="139"/>
  <c r="C56" i="139" s="1"/>
  <c r="C62" i="139" s="1"/>
  <c r="C63" i="139" s="1"/>
  <c r="C65" i="139" s="1"/>
  <c r="F39" i="112" s="1"/>
  <c r="C53" i="120"/>
  <c r="C56" i="120" s="1"/>
  <c r="C62" i="120" s="1"/>
  <c r="C63" i="120" s="1"/>
  <c r="C65" i="120" s="1"/>
  <c r="C53" i="145"/>
  <c r="C56" i="145" s="1"/>
  <c r="C62" i="145" s="1"/>
  <c r="C63" i="145" s="1"/>
  <c r="C65" i="145" s="1"/>
  <c r="F45" i="112" s="1"/>
  <c r="AC53" i="150"/>
  <c r="AC56" i="150" s="1"/>
  <c r="AC62" i="150" s="1"/>
  <c r="AC63" i="150" s="1"/>
  <c r="AC65" i="150" s="1"/>
  <c r="AE53" i="150"/>
  <c r="AE56" i="150" s="1"/>
  <c r="AE62" i="150" s="1"/>
  <c r="AE63" i="150" s="1"/>
  <c r="AE65" i="150" s="1"/>
  <c r="AS53" i="150"/>
  <c r="AS56" i="150" s="1"/>
  <c r="AS62" i="150" s="1"/>
  <c r="AS63" i="150" s="1"/>
  <c r="AS65" i="150" s="1"/>
  <c r="R53" i="150"/>
  <c r="R56" i="150" s="1"/>
  <c r="R62" i="150" s="1"/>
  <c r="R63" i="150" s="1"/>
  <c r="R65" i="150" s="1"/>
  <c r="Z53" i="150"/>
  <c r="Z56" i="150" s="1"/>
  <c r="Z62" i="150" s="1"/>
  <c r="Z63" i="150" s="1"/>
  <c r="Z65" i="150" s="1"/>
  <c r="AQ53" i="150"/>
  <c r="AQ56" i="150" s="1"/>
  <c r="AQ62" i="150" s="1"/>
  <c r="AQ63" i="150" s="1"/>
  <c r="AQ65" i="150" s="1"/>
  <c r="BI53" i="150"/>
  <c r="AM53" i="150"/>
  <c r="AM56" i="150" s="1"/>
  <c r="AM62" i="150" s="1"/>
  <c r="AM63" i="150" s="1"/>
  <c r="AM65" i="150" s="1"/>
  <c r="BD53" i="150"/>
  <c r="BD56" i="150" s="1"/>
  <c r="BD62" i="150" s="1"/>
  <c r="S53" i="150"/>
  <c r="S56" i="150" s="1"/>
  <c r="S62" i="150" s="1"/>
  <c r="S63" i="150" s="1"/>
  <c r="S65" i="150" s="1"/>
  <c r="AD53" i="150"/>
  <c r="AD56" i="150" s="1"/>
  <c r="AD62" i="150" s="1"/>
  <c r="AD63" i="150" s="1"/>
  <c r="AD65" i="150" s="1"/>
  <c r="AW53" i="150"/>
  <c r="AW56" i="150" s="1"/>
  <c r="AW62" i="150" s="1"/>
  <c r="AA53" i="150"/>
  <c r="AA56" i="150" s="1"/>
  <c r="AA62" i="150" s="1"/>
  <c r="AA63" i="150" s="1"/>
  <c r="AA65" i="150" s="1"/>
  <c r="AN53" i="150"/>
  <c r="AN56" i="150" s="1"/>
  <c r="AN62" i="150" s="1"/>
  <c r="AN63" i="150" s="1"/>
  <c r="AN65" i="150" s="1"/>
  <c r="BH53" i="142"/>
  <c r="BH56" i="142" s="1"/>
  <c r="BH62" i="142" s="1"/>
  <c r="K53" i="140"/>
  <c r="K56" i="140" s="1"/>
  <c r="K62" i="140" s="1"/>
  <c r="K63" i="140" s="1"/>
  <c r="K65" i="140" s="1"/>
  <c r="N40" i="112" s="1"/>
  <c r="I53" i="140"/>
  <c r="I56" i="140" s="1"/>
  <c r="I62" i="140" s="1"/>
  <c r="I63" i="140" s="1"/>
  <c r="I65" i="140" s="1"/>
  <c r="L40" i="112" s="1"/>
  <c r="BD53" i="139"/>
  <c r="BD56" i="139" s="1"/>
  <c r="BD62" i="139" s="1"/>
  <c r="BG53" i="139"/>
  <c r="BG56" i="139" s="1"/>
  <c r="BG62" i="139" s="1"/>
  <c r="BJ53" i="139"/>
  <c r="BE53" i="139"/>
  <c r="BE56" i="139" s="1"/>
  <c r="BE62" i="139" s="1"/>
  <c r="BI53" i="136"/>
  <c r="W53" i="136"/>
  <c r="W56" i="136" s="1"/>
  <c r="W62" i="136" s="1"/>
  <c r="W63" i="136" s="1"/>
  <c r="W65" i="136" s="1"/>
  <c r="Z36" i="112" s="1"/>
  <c r="AC53" i="136"/>
  <c r="AC56" i="136" s="1"/>
  <c r="AC62" i="136" s="1"/>
  <c r="AC63" i="136" s="1"/>
  <c r="AC65" i="136" s="1"/>
  <c r="AF36" i="112" s="1"/>
  <c r="BG53" i="136"/>
  <c r="BG56" i="136" s="1"/>
  <c r="BG62" i="136" s="1"/>
  <c r="I53" i="133"/>
  <c r="I56" i="133" s="1"/>
  <c r="I62" i="133" s="1"/>
  <c r="I63" i="133" s="1"/>
  <c r="I65" i="133" s="1"/>
  <c r="L33" i="112" s="1"/>
  <c r="M53" i="133"/>
  <c r="M56" i="133" s="1"/>
  <c r="M62" i="133" s="1"/>
  <c r="M63" i="133" s="1"/>
  <c r="M65" i="133" s="1"/>
  <c r="P33" i="112" s="1"/>
  <c r="D53" i="131"/>
  <c r="D56" i="131" s="1"/>
  <c r="D62" i="131" s="1"/>
  <c r="D63" i="131" s="1"/>
  <c r="D65" i="131" s="1"/>
  <c r="G31" i="112" s="1"/>
  <c r="B53" i="126"/>
  <c r="B56" i="126" s="1"/>
  <c r="B62" i="126" s="1"/>
  <c r="B63" i="126" s="1"/>
  <c r="B65" i="126" s="1"/>
  <c r="E25" i="112" s="1"/>
  <c r="X53" i="120"/>
  <c r="X56" i="120" s="1"/>
  <c r="X62" i="120" s="1"/>
  <c r="X63" i="120" s="1"/>
  <c r="X65" i="120" s="1"/>
  <c r="B53" i="120"/>
  <c r="AZ53" i="120"/>
  <c r="AZ56" i="120" s="1"/>
  <c r="AZ62" i="120" s="1"/>
  <c r="AL53" i="120"/>
  <c r="AL56" i="120" s="1"/>
  <c r="AL62" i="120" s="1"/>
  <c r="AL63" i="120" s="1"/>
  <c r="AL65" i="120" s="1"/>
  <c r="AN53" i="120"/>
  <c r="AN56" i="120" s="1"/>
  <c r="AN62" i="120" s="1"/>
  <c r="AN63" i="120" s="1"/>
  <c r="AN65" i="120" s="1"/>
  <c r="AK53" i="120"/>
  <c r="AK56" i="120" s="1"/>
  <c r="AK62" i="120" s="1"/>
  <c r="AK63" i="120" s="1"/>
  <c r="AK65" i="120" s="1"/>
  <c r="AW53" i="120"/>
  <c r="AW56" i="120" s="1"/>
  <c r="AW62" i="120" s="1"/>
  <c r="AE53" i="120"/>
  <c r="AE56" i="120" s="1"/>
  <c r="AE62" i="120" s="1"/>
  <c r="AE63" i="120" s="1"/>
  <c r="AE65" i="120" s="1"/>
  <c r="AS53" i="119"/>
  <c r="AS56" i="119" s="1"/>
  <c r="AS62" i="119" s="1"/>
  <c r="AS63" i="119" s="1"/>
  <c r="AS65" i="119" s="1"/>
  <c r="AO53" i="119"/>
  <c r="AO56" i="119" s="1"/>
  <c r="AO62" i="119" s="1"/>
  <c r="AO63" i="119" s="1"/>
  <c r="AO65" i="119" s="1"/>
  <c r="L53" i="119"/>
  <c r="L56" i="119" s="1"/>
  <c r="L62" i="119" s="1"/>
  <c r="L63" i="119" s="1"/>
  <c r="L65" i="119" s="1"/>
  <c r="AN53" i="119"/>
  <c r="AN56" i="119" s="1"/>
  <c r="AN62" i="119" s="1"/>
  <c r="AN63" i="119" s="1"/>
  <c r="AN65" i="119" s="1"/>
  <c r="BK53" i="119"/>
  <c r="BK56" i="119" s="1"/>
  <c r="BK62" i="119" s="1"/>
  <c r="BE53" i="119"/>
  <c r="BE56" i="119" s="1"/>
  <c r="BE62" i="119" s="1"/>
  <c r="AA53" i="119"/>
  <c r="AA56" i="119" s="1"/>
  <c r="AA62" i="119" s="1"/>
  <c r="AA63" i="119" s="1"/>
  <c r="AA65" i="119" s="1"/>
  <c r="AP53" i="119"/>
  <c r="AP56" i="119" s="1"/>
  <c r="AP62" i="119" s="1"/>
  <c r="AP63" i="119" s="1"/>
  <c r="AP65" i="119" s="1"/>
  <c r="BD53" i="119"/>
  <c r="BD56" i="119" s="1"/>
  <c r="BD62" i="119" s="1"/>
  <c r="BJ53" i="119"/>
  <c r="BJ56" i="119" s="1"/>
  <c r="BJ62" i="119" s="1"/>
  <c r="F53" i="119"/>
  <c r="F56" i="119" s="1"/>
  <c r="F62" i="119" s="1"/>
  <c r="F63" i="119" s="1"/>
  <c r="F65" i="119" s="1"/>
  <c r="U53" i="150"/>
  <c r="U56" i="150" s="1"/>
  <c r="U62" i="150" s="1"/>
  <c r="U63" i="150" s="1"/>
  <c r="U65" i="150" s="1"/>
  <c r="AK53" i="150"/>
  <c r="AK56" i="150" s="1"/>
  <c r="AK62" i="150" s="1"/>
  <c r="AK63" i="150" s="1"/>
  <c r="AK65" i="150" s="1"/>
  <c r="T53" i="150"/>
  <c r="T56" i="150" s="1"/>
  <c r="T62" i="150" s="1"/>
  <c r="T63" i="150" s="1"/>
  <c r="T65" i="150" s="1"/>
  <c r="BG53" i="150"/>
  <c r="BG56" i="150" s="1"/>
  <c r="BG62" i="150" s="1"/>
  <c r="AJ53" i="150"/>
  <c r="AJ56" i="150" s="1"/>
  <c r="AJ62" i="150" s="1"/>
  <c r="AJ63" i="150" s="1"/>
  <c r="AJ65" i="150" s="1"/>
  <c r="BH53" i="150"/>
  <c r="BH56" i="150" s="1"/>
  <c r="BH62" i="150" s="1"/>
  <c r="Y53" i="150"/>
  <c r="Y56" i="150" s="1"/>
  <c r="Y62" i="150" s="1"/>
  <c r="Y63" i="150" s="1"/>
  <c r="Y65" i="150" s="1"/>
  <c r="BB53" i="150"/>
  <c r="BB56" i="150" s="1"/>
  <c r="BB62" i="150" s="1"/>
  <c r="V53" i="150"/>
  <c r="V56" i="150" s="1"/>
  <c r="V62" i="150" s="1"/>
  <c r="V63" i="150" s="1"/>
  <c r="V65" i="150" s="1"/>
  <c r="P53" i="150"/>
  <c r="P56" i="150" s="1"/>
  <c r="P62" i="150" s="1"/>
  <c r="P63" i="150" s="1"/>
  <c r="P65" i="150" s="1"/>
  <c r="AV53" i="150"/>
  <c r="AV56" i="150" s="1"/>
  <c r="AV62" i="150" s="1"/>
  <c r="BE53" i="150"/>
  <c r="BE56" i="150" s="1"/>
  <c r="BE62" i="150" s="1"/>
  <c r="BK53" i="145"/>
  <c r="BK53" i="142"/>
  <c r="B53" i="140"/>
  <c r="B56" i="140" s="1"/>
  <c r="B62" i="140" s="1"/>
  <c r="B63" i="140" s="1"/>
  <c r="B65" i="140" s="1"/>
  <c r="E40" i="112" s="1"/>
  <c r="D53" i="140"/>
  <c r="D56" i="140" s="1"/>
  <c r="D62" i="140" s="1"/>
  <c r="D63" i="140" s="1"/>
  <c r="D65" i="140" s="1"/>
  <c r="G40" i="112" s="1"/>
  <c r="H53" i="140"/>
  <c r="H56" i="140" s="1"/>
  <c r="H62" i="140" s="1"/>
  <c r="H63" i="140" s="1"/>
  <c r="H65" i="140" s="1"/>
  <c r="K40" i="112" s="1"/>
  <c r="B53" i="139"/>
  <c r="B56" i="139" s="1"/>
  <c r="B62" i="139" s="1"/>
  <c r="B63" i="139" s="1"/>
  <c r="B65" i="139" s="1"/>
  <c r="E39" i="112" s="1"/>
  <c r="BF53" i="139"/>
  <c r="BF56" i="139" s="1"/>
  <c r="BF62" i="139" s="1"/>
  <c r="BJ53" i="136"/>
  <c r="L53" i="133"/>
  <c r="L56" i="133" s="1"/>
  <c r="L62" i="133" s="1"/>
  <c r="L63" i="133" s="1"/>
  <c r="L65" i="133" s="1"/>
  <c r="O33" i="112" s="1"/>
  <c r="E53" i="133"/>
  <c r="E56" i="133" s="1"/>
  <c r="E62" i="133" s="1"/>
  <c r="E63" i="133" s="1"/>
  <c r="E65" i="133" s="1"/>
  <c r="H33" i="112" s="1"/>
  <c r="C53" i="126"/>
  <c r="C56" i="126" s="1"/>
  <c r="C62" i="126" s="1"/>
  <c r="C63" i="126" s="1"/>
  <c r="C65" i="126" s="1"/>
  <c r="F25" i="112" s="1"/>
  <c r="B53" i="125"/>
  <c r="B56" i="125" s="1"/>
  <c r="B62" i="125" s="1"/>
  <c r="B63" i="125" s="1"/>
  <c r="B65" i="125" s="1"/>
  <c r="E24" i="112" s="1"/>
  <c r="BC53" i="120"/>
  <c r="BC56" i="120" s="1"/>
  <c r="BC62" i="120" s="1"/>
  <c r="AF53" i="120"/>
  <c r="AF56" i="120" s="1"/>
  <c r="AF62" i="120" s="1"/>
  <c r="AF63" i="120" s="1"/>
  <c r="AF65" i="120" s="1"/>
  <c r="AM53" i="120"/>
  <c r="AM56" i="120" s="1"/>
  <c r="AM62" i="120" s="1"/>
  <c r="AM63" i="120" s="1"/>
  <c r="AM65" i="120" s="1"/>
  <c r="AG53" i="120"/>
  <c r="AG56" i="120" s="1"/>
  <c r="AG62" i="120" s="1"/>
  <c r="AG63" i="120" s="1"/>
  <c r="AG65" i="120" s="1"/>
  <c r="Y53" i="120"/>
  <c r="Y56" i="120" s="1"/>
  <c r="Y62" i="120" s="1"/>
  <c r="Y63" i="120" s="1"/>
  <c r="Y65" i="120" s="1"/>
  <c r="AT53" i="120"/>
  <c r="AT56" i="120" s="1"/>
  <c r="AT62" i="120" s="1"/>
  <c r="AT63" i="120" s="1"/>
  <c r="AT65" i="120" s="1"/>
  <c r="BG53" i="120"/>
  <c r="BG56" i="120" s="1"/>
  <c r="BG62" i="120" s="1"/>
  <c r="AP53" i="120"/>
  <c r="AP56" i="120" s="1"/>
  <c r="AP62" i="120" s="1"/>
  <c r="AP63" i="120" s="1"/>
  <c r="AP65" i="120" s="1"/>
  <c r="Q53" i="120"/>
  <c r="Q56" i="120" s="1"/>
  <c r="Q62" i="120" s="1"/>
  <c r="Q63" i="120" s="1"/>
  <c r="Q65" i="120" s="1"/>
  <c r="BB53" i="120"/>
  <c r="BB56" i="120" s="1"/>
  <c r="BB62" i="120" s="1"/>
  <c r="BD53" i="120"/>
  <c r="BD56" i="120" s="1"/>
  <c r="BD62" i="120" s="1"/>
  <c r="R53" i="120"/>
  <c r="R56" i="120" s="1"/>
  <c r="R62" i="120" s="1"/>
  <c r="R63" i="120" s="1"/>
  <c r="R65" i="120" s="1"/>
  <c r="T53" i="120"/>
  <c r="T56" i="120" s="1"/>
  <c r="T62" i="120" s="1"/>
  <c r="T63" i="120" s="1"/>
  <c r="T65" i="120" s="1"/>
  <c r="AU53" i="120"/>
  <c r="AU56" i="120" s="1"/>
  <c r="AU62" i="120" s="1"/>
  <c r="AU63" i="120" s="1"/>
  <c r="AU65" i="120" s="1"/>
  <c r="BH53" i="120"/>
  <c r="BH56" i="120" s="1"/>
  <c r="BH62" i="120" s="1"/>
  <c r="AI53" i="119"/>
  <c r="AI56" i="119" s="1"/>
  <c r="AI62" i="119" s="1"/>
  <c r="AI63" i="119" s="1"/>
  <c r="AI65" i="119" s="1"/>
  <c r="AD53" i="119"/>
  <c r="AD56" i="119" s="1"/>
  <c r="AD62" i="119" s="1"/>
  <c r="AD63" i="119" s="1"/>
  <c r="AD65" i="119" s="1"/>
  <c r="AV53" i="119"/>
  <c r="AV56" i="119" s="1"/>
  <c r="AV62" i="119" s="1"/>
  <c r="AV63" i="119" s="1"/>
  <c r="AV65" i="119" s="1"/>
  <c r="D53" i="119"/>
  <c r="D56" i="119" s="1"/>
  <c r="D62" i="119" s="1"/>
  <c r="D63" i="119" s="1"/>
  <c r="D65" i="119" s="1"/>
  <c r="D53" i="146"/>
  <c r="D56" i="146" s="1"/>
  <c r="D62" i="146" s="1"/>
  <c r="D63" i="146" s="1"/>
  <c r="D65" i="146" s="1"/>
  <c r="G46" i="112" s="1"/>
  <c r="AP53" i="150"/>
  <c r="AP56" i="150" s="1"/>
  <c r="AP62" i="150" s="1"/>
  <c r="AP63" i="150" s="1"/>
  <c r="AP65" i="150" s="1"/>
  <c r="AL53" i="150"/>
  <c r="AL56" i="150" s="1"/>
  <c r="AL62" i="150" s="1"/>
  <c r="AL63" i="150" s="1"/>
  <c r="AL65" i="150" s="1"/>
  <c r="BF53" i="150"/>
  <c r="BF56" i="150" s="1"/>
  <c r="BF62" i="150" s="1"/>
  <c r="AF53" i="150"/>
  <c r="AF56" i="150" s="1"/>
  <c r="AF62" i="150" s="1"/>
  <c r="AF63" i="150" s="1"/>
  <c r="AF65" i="150" s="1"/>
  <c r="Q53" i="150"/>
  <c r="Q56" i="150" s="1"/>
  <c r="Q62" i="150" s="1"/>
  <c r="Q63" i="150" s="1"/>
  <c r="Q65" i="150" s="1"/>
  <c r="AB53" i="150"/>
  <c r="AB56" i="150" s="1"/>
  <c r="AB62" i="150" s="1"/>
  <c r="AB63" i="150" s="1"/>
  <c r="AB65" i="150" s="1"/>
  <c r="AR53" i="150"/>
  <c r="AR56" i="150" s="1"/>
  <c r="AR62" i="150" s="1"/>
  <c r="AR63" i="150" s="1"/>
  <c r="AR65" i="150" s="1"/>
  <c r="BJ53" i="150"/>
  <c r="AO53" i="150"/>
  <c r="AO56" i="150" s="1"/>
  <c r="AO62" i="150" s="1"/>
  <c r="AO63" i="150" s="1"/>
  <c r="AO65" i="150" s="1"/>
  <c r="AX53" i="150"/>
  <c r="AX56" i="150" s="1"/>
  <c r="AX62" i="150" s="1"/>
  <c r="AU53" i="150"/>
  <c r="AU56" i="150" s="1"/>
  <c r="AU62" i="150" s="1"/>
  <c r="AU63" i="150" s="1"/>
  <c r="AU65" i="150" s="1"/>
  <c r="BA53" i="150"/>
  <c r="BA56" i="150" s="1"/>
  <c r="BA62" i="150" s="1"/>
  <c r="BI53" i="142"/>
  <c r="J53" i="140"/>
  <c r="J56" i="140" s="1"/>
  <c r="J62" i="140" s="1"/>
  <c r="J63" i="140" s="1"/>
  <c r="J65" i="140" s="1"/>
  <c r="M40" i="112" s="1"/>
  <c r="F53" i="140"/>
  <c r="F56" i="140" s="1"/>
  <c r="F62" i="140" s="1"/>
  <c r="F63" i="140" s="1"/>
  <c r="F65" i="140" s="1"/>
  <c r="I40" i="112" s="1"/>
  <c r="C53" i="140"/>
  <c r="C56" i="140" s="1"/>
  <c r="C62" i="140" s="1"/>
  <c r="C63" i="140" s="1"/>
  <c r="C65" i="140" s="1"/>
  <c r="F40" i="112" s="1"/>
  <c r="D53" i="139"/>
  <c r="D56" i="139" s="1"/>
  <c r="D62" i="139" s="1"/>
  <c r="D63" i="139" s="1"/>
  <c r="D65" i="139" s="1"/>
  <c r="G39" i="112" s="1"/>
  <c r="T53" i="136"/>
  <c r="T56" i="136" s="1"/>
  <c r="T62" i="136" s="1"/>
  <c r="T63" i="136" s="1"/>
  <c r="T65" i="136" s="1"/>
  <c r="W36" i="112" s="1"/>
  <c r="BF53" i="134"/>
  <c r="BF56" i="134" s="1"/>
  <c r="BF62" i="134" s="1"/>
  <c r="C53" i="134"/>
  <c r="C56" i="134" s="1"/>
  <c r="C62" i="134" s="1"/>
  <c r="C63" i="134" s="1"/>
  <c r="C65" i="134" s="1"/>
  <c r="F34" i="112" s="1"/>
  <c r="C53" i="133"/>
  <c r="C56" i="133" s="1"/>
  <c r="C62" i="133" s="1"/>
  <c r="C63" i="133" s="1"/>
  <c r="C65" i="133" s="1"/>
  <c r="F33" i="112" s="1"/>
  <c r="BD53" i="126"/>
  <c r="BD56" i="126" s="1"/>
  <c r="BD62" i="126" s="1"/>
  <c r="AX53" i="120"/>
  <c r="AX56" i="120" s="1"/>
  <c r="AX62" i="120" s="1"/>
  <c r="S53" i="120"/>
  <c r="S56" i="120" s="1"/>
  <c r="S62" i="120" s="1"/>
  <c r="S63" i="120" s="1"/>
  <c r="S65" i="120" s="1"/>
  <c r="AC53" i="120"/>
  <c r="AC56" i="120" s="1"/>
  <c r="AC62" i="120" s="1"/>
  <c r="AC63" i="120" s="1"/>
  <c r="AC65" i="120" s="1"/>
  <c r="BE53" i="120"/>
  <c r="BE56" i="120" s="1"/>
  <c r="BE62" i="120" s="1"/>
  <c r="AV53" i="120"/>
  <c r="AV56" i="120" s="1"/>
  <c r="AV62" i="120" s="1"/>
  <c r="AV63" i="120" s="1"/>
  <c r="AV65" i="120" s="1"/>
  <c r="AQ53" i="120"/>
  <c r="AQ56" i="120" s="1"/>
  <c r="AQ62" i="120" s="1"/>
  <c r="AQ63" i="120" s="1"/>
  <c r="AQ65" i="120" s="1"/>
  <c r="V53" i="120"/>
  <c r="V56" i="120" s="1"/>
  <c r="V62" i="120" s="1"/>
  <c r="V63" i="120" s="1"/>
  <c r="V65" i="120" s="1"/>
  <c r="J53" i="119"/>
  <c r="J56" i="119" s="1"/>
  <c r="J62" i="119" s="1"/>
  <c r="J63" i="119" s="1"/>
  <c r="J65" i="119" s="1"/>
  <c r="AK53" i="119"/>
  <c r="AK56" i="119" s="1"/>
  <c r="AK62" i="119" s="1"/>
  <c r="AK63" i="119" s="1"/>
  <c r="AK65" i="119" s="1"/>
  <c r="AM53" i="119"/>
  <c r="AM56" i="119" s="1"/>
  <c r="AM62" i="119" s="1"/>
  <c r="AM63" i="119" s="1"/>
  <c r="AM65" i="119" s="1"/>
  <c r="N53" i="119"/>
  <c r="N56" i="119" s="1"/>
  <c r="N62" i="119" s="1"/>
  <c r="N63" i="119" s="1"/>
  <c r="N65" i="119" s="1"/>
  <c r="AB53" i="119"/>
  <c r="AB56" i="119" s="1"/>
  <c r="AB62" i="119" s="1"/>
  <c r="AB63" i="119" s="1"/>
  <c r="AB65" i="119" s="1"/>
  <c r="BA53" i="119"/>
  <c r="BA56" i="119" s="1"/>
  <c r="BA62" i="119" s="1"/>
  <c r="BC53" i="119"/>
  <c r="BC56" i="119" s="1"/>
  <c r="BC62" i="119" s="1"/>
  <c r="AG53" i="119"/>
  <c r="AG56" i="119" s="1"/>
  <c r="AG62" i="119" s="1"/>
  <c r="AG63" i="119" s="1"/>
  <c r="AG65" i="119" s="1"/>
  <c r="AY53" i="150"/>
  <c r="AY56" i="150" s="1"/>
  <c r="AY62" i="150" s="1"/>
  <c r="X53" i="150"/>
  <c r="X56" i="150" s="1"/>
  <c r="X62" i="150" s="1"/>
  <c r="X63" i="150" s="1"/>
  <c r="X65" i="150" s="1"/>
  <c r="B53" i="150"/>
  <c r="BJ53" i="145"/>
  <c r="G53" i="140"/>
  <c r="G56" i="140" s="1"/>
  <c r="G62" i="140" s="1"/>
  <c r="G63" i="140" s="1"/>
  <c r="G65" i="140" s="1"/>
  <c r="J40" i="112" s="1"/>
  <c r="BA53" i="136"/>
  <c r="BA56" i="136" s="1"/>
  <c r="BA62" i="136" s="1"/>
  <c r="AM53" i="136"/>
  <c r="AM56" i="136" s="1"/>
  <c r="AM62" i="136" s="1"/>
  <c r="AM63" i="136" s="1"/>
  <c r="AM65" i="136" s="1"/>
  <c r="AP36" i="112" s="1"/>
  <c r="BJ53" i="120"/>
  <c r="BJ56" i="120" s="1"/>
  <c r="BJ62" i="120" s="1"/>
  <c r="AI53" i="120"/>
  <c r="AI56" i="120" s="1"/>
  <c r="AI62" i="120" s="1"/>
  <c r="AI63" i="120" s="1"/>
  <c r="AI65" i="120" s="1"/>
  <c r="S53" i="119"/>
  <c r="S56" i="119" s="1"/>
  <c r="S62" i="119" s="1"/>
  <c r="S63" i="119" s="1"/>
  <c r="S65" i="119" s="1"/>
  <c r="AE53" i="119"/>
  <c r="AE56" i="119" s="1"/>
  <c r="AE62" i="119" s="1"/>
  <c r="AE63" i="119" s="1"/>
  <c r="AE65" i="119" s="1"/>
  <c r="AH53" i="119"/>
  <c r="AH56" i="119" s="1"/>
  <c r="AH62" i="119" s="1"/>
  <c r="AH63" i="119" s="1"/>
  <c r="AH65" i="119" s="1"/>
  <c r="BG53" i="119"/>
  <c r="BG56" i="119" s="1"/>
  <c r="BG62" i="119" s="1"/>
  <c r="R53" i="119"/>
  <c r="R56" i="119" s="1"/>
  <c r="R62" i="119" s="1"/>
  <c r="R63" i="119" s="1"/>
  <c r="R65" i="119" s="1"/>
  <c r="W53" i="119"/>
  <c r="W56" i="119" s="1"/>
  <c r="W62" i="119" s="1"/>
  <c r="W63" i="119" s="1"/>
  <c r="W65" i="119" s="1"/>
  <c r="AT53" i="119"/>
  <c r="AT56" i="119" s="1"/>
  <c r="AT62" i="119" s="1"/>
  <c r="AT63" i="119" s="1"/>
  <c r="AT65" i="119" s="1"/>
  <c r="T53" i="119"/>
  <c r="T56" i="119" s="1"/>
  <c r="T62" i="119" s="1"/>
  <c r="T63" i="119" s="1"/>
  <c r="T65" i="119" s="1"/>
  <c r="K53" i="119"/>
  <c r="K56" i="119" s="1"/>
  <c r="K62" i="119" s="1"/>
  <c r="K63" i="119" s="1"/>
  <c r="K65" i="119" s="1"/>
  <c r="AZ53" i="119"/>
  <c r="AZ56" i="119" s="1"/>
  <c r="AZ62" i="119" s="1"/>
  <c r="BF53" i="119"/>
  <c r="BF56" i="119" s="1"/>
  <c r="BF62" i="119" s="1"/>
  <c r="P53" i="119"/>
  <c r="P56" i="119" s="1"/>
  <c r="P62" i="119" s="1"/>
  <c r="P63" i="119" s="1"/>
  <c r="P65" i="119" s="1"/>
  <c r="BB53" i="119"/>
  <c r="BB56" i="119" s="1"/>
  <c r="BB62" i="119" s="1"/>
  <c r="H53" i="119"/>
  <c r="H56" i="119" s="1"/>
  <c r="H62" i="119" s="1"/>
  <c r="H63" i="119" s="1"/>
  <c r="H65" i="119" s="1"/>
  <c r="AW53" i="119"/>
  <c r="AW56" i="119" s="1"/>
  <c r="AW62" i="119" s="1"/>
  <c r="BI53" i="117"/>
  <c r="BI56" i="117" s="1"/>
  <c r="BI62" i="117" s="1"/>
  <c r="AP53" i="117"/>
  <c r="AP56" i="117" s="1"/>
  <c r="AP62" i="117" s="1"/>
  <c r="AP63" i="117" s="1"/>
  <c r="AP65" i="117" s="1"/>
  <c r="AS15" i="112" s="1"/>
  <c r="X53" i="117"/>
  <c r="X56" i="117" s="1"/>
  <c r="X62" i="117" s="1"/>
  <c r="X63" i="117" s="1"/>
  <c r="X65" i="117" s="1"/>
  <c r="AA15" i="112" s="1"/>
  <c r="AV53" i="117"/>
  <c r="AV56" i="117" s="1"/>
  <c r="AV62" i="117" s="1"/>
  <c r="O53" i="117"/>
  <c r="O56" i="117" s="1"/>
  <c r="O62" i="117" s="1"/>
  <c r="O63" i="117" s="1"/>
  <c r="O65" i="117" s="1"/>
  <c r="R15" i="112" s="1"/>
  <c r="B53" i="117"/>
  <c r="AJ53" i="117"/>
  <c r="AJ56" i="117" s="1"/>
  <c r="AJ62" i="117" s="1"/>
  <c r="AJ63" i="117" s="1"/>
  <c r="AJ65" i="117" s="1"/>
  <c r="AM15" i="112" s="1"/>
  <c r="BH53" i="117"/>
  <c r="BH56" i="117" s="1"/>
  <c r="BH62" i="117" s="1"/>
  <c r="T53" i="117"/>
  <c r="T56" i="117" s="1"/>
  <c r="T62" i="117" s="1"/>
  <c r="T63" i="117" s="1"/>
  <c r="T65" i="117" s="1"/>
  <c r="W15" i="112" s="1"/>
  <c r="AB53" i="117"/>
  <c r="AB56" i="117" s="1"/>
  <c r="AB62" i="117" s="1"/>
  <c r="AB63" i="117" s="1"/>
  <c r="AB65" i="117" s="1"/>
  <c r="AE15" i="112" s="1"/>
  <c r="O53" i="150"/>
  <c r="O56" i="150" s="1"/>
  <c r="O62" i="150" s="1"/>
  <c r="O63" i="150" s="1"/>
  <c r="O65" i="150" s="1"/>
  <c r="AT53" i="150"/>
  <c r="AT56" i="150" s="1"/>
  <c r="AT62" i="150" s="1"/>
  <c r="AT63" i="150" s="1"/>
  <c r="AT65" i="150" s="1"/>
  <c r="AG53" i="150"/>
  <c r="AG56" i="150" s="1"/>
  <c r="AG62" i="150" s="1"/>
  <c r="AG63" i="150" s="1"/>
  <c r="AG65" i="150" s="1"/>
  <c r="AH53" i="150"/>
  <c r="AH56" i="150" s="1"/>
  <c r="AH62" i="150" s="1"/>
  <c r="AH63" i="150" s="1"/>
  <c r="AH65" i="150" s="1"/>
  <c r="L53" i="136"/>
  <c r="L56" i="136" s="1"/>
  <c r="L62" i="136" s="1"/>
  <c r="L63" i="136" s="1"/>
  <c r="L65" i="136" s="1"/>
  <c r="O36" i="112" s="1"/>
  <c r="O53" i="136"/>
  <c r="O56" i="136" s="1"/>
  <c r="O62" i="136" s="1"/>
  <c r="O63" i="136" s="1"/>
  <c r="O65" i="136" s="1"/>
  <c r="R36" i="112" s="1"/>
  <c r="AO53" i="120"/>
  <c r="AO56" i="120" s="1"/>
  <c r="AO62" i="120" s="1"/>
  <c r="AO63" i="120" s="1"/>
  <c r="AO65" i="120" s="1"/>
  <c r="AA53" i="120"/>
  <c r="AA56" i="120" s="1"/>
  <c r="AA62" i="120" s="1"/>
  <c r="AA63" i="120" s="1"/>
  <c r="AA65" i="120" s="1"/>
  <c r="AH53" i="120"/>
  <c r="AH56" i="120" s="1"/>
  <c r="AH62" i="120" s="1"/>
  <c r="AH63" i="120" s="1"/>
  <c r="AH65" i="120" s="1"/>
  <c r="P53" i="120"/>
  <c r="P56" i="120" s="1"/>
  <c r="P62" i="120" s="1"/>
  <c r="P63" i="120" s="1"/>
  <c r="P65" i="120" s="1"/>
  <c r="AD53" i="120"/>
  <c r="AD56" i="120" s="1"/>
  <c r="AD62" i="120" s="1"/>
  <c r="AD63" i="120" s="1"/>
  <c r="AD65" i="120" s="1"/>
  <c r="Z53" i="120"/>
  <c r="Z56" i="120" s="1"/>
  <c r="Z62" i="120" s="1"/>
  <c r="Z63" i="120" s="1"/>
  <c r="Z65" i="120" s="1"/>
  <c r="BI53" i="119"/>
  <c r="BI56" i="119" s="1"/>
  <c r="BI62" i="119" s="1"/>
  <c r="C53" i="119"/>
  <c r="C56" i="119" s="1"/>
  <c r="C62" i="119" s="1"/>
  <c r="C63" i="119" s="1"/>
  <c r="C65" i="119" s="1"/>
  <c r="AX53" i="119"/>
  <c r="AX56" i="119" s="1"/>
  <c r="AX62" i="119" s="1"/>
  <c r="Q53" i="119"/>
  <c r="Q56" i="119" s="1"/>
  <c r="Q62" i="119" s="1"/>
  <c r="Q63" i="119" s="1"/>
  <c r="Q65" i="119" s="1"/>
  <c r="AR53" i="119"/>
  <c r="AR56" i="119" s="1"/>
  <c r="AR62" i="119" s="1"/>
  <c r="AR63" i="119" s="1"/>
  <c r="AR65" i="119" s="1"/>
  <c r="AQ53" i="117"/>
  <c r="AQ56" i="117" s="1"/>
  <c r="AQ62" i="117" s="1"/>
  <c r="AQ63" i="117" s="1"/>
  <c r="AQ65" i="117" s="1"/>
  <c r="AT15" i="112" s="1"/>
  <c r="AS53" i="117"/>
  <c r="AS56" i="117" s="1"/>
  <c r="AS62" i="117" s="1"/>
  <c r="AS63" i="117" s="1"/>
  <c r="AS65" i="117" s="1"/>
  <c r="AV15" i="112" s="1"/>
  <c r="Z53" i="117"/>
  <c r="Z56" i="117" s="1"/>
  <c r="Z62" i="117" s="1"/>
  <c r="Z63" i="117" s="1"/>
  <c r="Z65" i="117" s="1"/>
  <c r="AC15" i="112" s="1"/>
  <c r="BD53" i="117"/>
  <c r="BD56" i="117" s="1"/>
  <c r="BD62" i="117" s="1"/>
  <c r="AX53" i="117"/>
  <c r="AX56" i="117" s="1"/>
  <c r="AX62" i="117" s="1"/>
  <c r="AW53" i="117"/>
  <c r="AW56" i="117" s="1"/>
  <c r="AW62" i="117" s="1"/>
  <c r="AD53" i="117"/>
  <c r="AD56" i="117" s="1"/>
  <c r="AD62" i="117" s="1"/>
  <c r="AD63" i="117" s="1"/>
  <c r="AD65" i="117" s="1"/>
  <c r="AG15" i="112" s="1"/>
  <c r="BB53" i="117"/>
  <c r="BB56" i="117" s="1"/>
  <c r="BB62" i="117" s="1"/>
  <c r="P53" i="117"/>
  <c r="P56" i="117" s="1"/>
  <c r="P62" i="117" s="1"/>
  <c r="P63" i="117" s="1"/>
  <c r="P65" i="117" s="1"/>
  <c r="S15" i="112" s="1"/>
  <c r="BE53" i="117"/>
  <c r="BE56" i="117" s="1"/>
  <c r="BE62" i="117" s="1"/>
  <c r="AL53" i="117"/>
  <c r="AL56" i="117" s="1"/>
  <c r="AL62" i="117" s="1"/>
  <c r="AL63" i="117" s="1"/>
  <c r="AL65" i="117" s="1"/>
  <c r="AO15" i="112" s="1"/>
  <c r="R53" i="117"/>
  <c r="R56" i="117" s="1"/>
  <c r="R62" i="117" s="1"/>
  <c r="R63" i="117" s="1"/>
  <c r="R65" i="117" s="1"/>
  <c r="U15" i="112" s="1"/>
  <c r="BF53" i="117"/>
  <c r="BF56" i="117" s="1"/>
  <c r="BF62" i="117" s="1"/>
  <c r="V53" i="117"/>
  <c r="V56" i="117" s="1"/>
  <c r="V62" i="117" s="1"/>
  <c r="V63" i="117" s="1"/>
  <c r="V65" i="117" s="1"/>
  <c r="Y15" i="112" s="1"/>
  <c r="BA53" i="117"/>
  <c r="BA56" i="117" s="1"/>
  <c r="BA62" i="117" s="1"/>
  <c r="Q53" i="117"/>
  <c r="Q56" i="117" s="1"/>
  <c r="Q62" i="117" s="1"/>
  <c r="Q63" i="117" s="1"/>
  <c r="Q65" i="117" s="1"/>
  <c r="T15" i="112" s="1"/>
  <c r="AY53" i="117"/>
  <c r="AY56" i="117" s="1"/>
  <c r="AY62" i="117" s="1"/>
  <c r="AZ53" i="117"/>
  <c r="AZ56" i="117" s="1"/>
  <c r="AZ62" i="117" s="1"/>
  <c r="BC53" i="150"/>
  <c r="BC56" i="150" s="1"/>
  <c r="BC62" i="150" s="1"/>
  <c r="W53" i="150"/>
  <c r="W56" i="150" s="1"/>
  <c r="W62" i="150" s="1"/>
  <c r="W63" i="150" s="1"/>
  <c r="W65" i="150" s="1"/>
  <c r="AU53" i="136"/>
  <c r="AU56" i="136" s="1"/>
  <c r="AU62" i="136" s="1"/>
  <c r="AU63" i="136" s="1"/>
  <c r="AU65" i="136" s="1"/>
  <c r="AX36" i="112" s="1"/>
  <c r="AI53" i="136"/>
  <c r="AI56" i="136" s="1"/>
  <c r="AI62" i="136" s="1"/>
  <c r="AI63" i="136" s="1"/>
  <c r="AI65" i="136" s="1"/>
  <c r="AL36" i="112" s="1"/>
  <c r="AG53" i="136"/>
  <c r="AG56" i="136" s="1"/>
  <c r="AG62" i="136" s="1"/>
  <c r="AG63" i="136" s="1"/>
  <c r="AG65" i="136" s="1"/>
  <c r="AJ36" i="112" s="1"/>
  <c r="J53" i="133"/>
  <c r="J56" i="133" s="1"/>
  <c r="J62" i="133" s="1"/>
  <c r="J63" i="133" s="1"/>
  <c r="J65" i="133" s="1"/>
  <c r="M33" i="112" s="1"/>
  <c r="BF53" i="120"/>
  <c r="BF56" i="120" s="1"/>
  <c r="BF62" i="120" s="1"/>
  <c r="AR53" i="120"/>
  <c r="AR56" i="120" s="1"/>
  <c r="AR62" i="120" s="1"/>
  <c r="AR63" i="120" s="1"/>
  <c r="AR65" i="120" s="1"/>
  <c r="BI53" i="120"/>
  <c r="BI56" i="120" s="1"/>
  <c r="BI62" i="120" s="1"/>
  <c r="AY53" i="120"/>
  <c r="AY56" i="120" s="1"/>
  <c r="AY62" i="120" s="1"/>
  <c r="W53" i="120"/>
  <c r="W56" i="120" s="1"/>
  <c r="W62" i="120" s="1"/>
  <c r="W63" i="120" s="1"/>
  <c r="W65" i="120" s="1"/>
  <c r="BA53" i="120"/>
  <c r="BA56" i="120" s="1"/>
  <c r="BA62" i="120" s="1"/>
  <c r="AJ53" i="119"/>
  <c r="AJ56" i="119" s="1"/>
  <c r="AJ62" i="119" s="1"/>
  <c r="AJ63" i="119" s="1"/>
  <c r="AJ65" i="119" s="1"/>
  <c r="AF53" i="119"/>
  <c r="AF56" i="119" s="1"/>
  <c r="AF62" i="119" s="1"/>
  <c r="AF63" i="119" s="1"/>
  <c r="AF65" i="119" s="1"/>
  <c r="Y53" i="119"/>
  <c r="Y56" i="119" s="1"/>
  <c r="Y62" i="119" s="1"/>
  <c r="Y63" i="119" s="1"/>
  <c r="Y65" i="119" s="1"/>
  <c r="BH53" i="119"/>
  <c r="BH56" i="119" s="1"/>
  <c r="BH62" i="119" s="1"/>
  <c r="U53" i="119"/>
  <c r="U56" i="119" s="1"/>
  <c r="U62" i="119" s="1"/>
  <c r="U63" i="119" s="1"/>
  <c r="U65" i="119" s="1"/>
  <c r="X53" i="119"/>
  <c r="X56" i="119" s="1"/>
  <c r="X62" i="119" s="1"/>
  <c r="X63" i="119" s="1"/>
  <c r="X65" i="119" s="1"/>
  <c r="B53" i="119"/>
  <c r="AU53" i="119"/>
  <c r="AU56" i="119" s="1"/>
  <c r="AU62" i="119" s="1"/>
  <c r="AU63" i="119" s="1"/>
  <c r="AU65" i="119" s="1"/>
  <c r="V53" i="119"/>
  <c r="V56" i="119" s="1"/>
  <c r="V62" i="119" s="1"/>
  <c r="V63" i="119" s="1"/>
  <c r="V65" i="119" s="1"/>
  <c r="AY53" i="119"/>
  <c r="AY56" i="119" s="1"/>
  <c r="AY62" i="119" s="1"/>
  <c r="M53" i="119"/>
  <c r="M56" i="119" s="1"/>
  <c r="M62" i="119" s="1"/>
  <c r="M63" i="119" s="1"/>
  <c r="M65" i="119" s="1"/>
  <c r="O53" i="119"/>
  <c r="O56" i="119" s="1"/>
  <c r="O62" i="119" s="1"/>
  <c r="O63" i="119" s="1"/>
  <c r="O65" i="119" s="1"/>
  <c r="I53" i="119"/>
  <c r="I56" i="119" s="1"/>
  <c r="I62" i="119" s="1"/>
  <c r="I63" i="119" s="1"/>
  <c r="I65" i="119" s="1"/>
  <c r="G53" i="119"/>
  <c r="G56" i="119" s="1"/>
  <c r="G62" i="119" s="1"/>
  <c r="G63" i="119" s="1"/>
  <c r="G65" i="119" s="1"/>
  <c r="Z53" i="119"/>
  <c r="Z56" i="119" s="1"/>
  <c r="Z62" i="119" s="1"/>
  <c r="Z63" i="119" s="1"/>
  <c r="Z65" i="119" s="1"/>
  <c r="AM53" i="117"/>
  <c r="AM56" i="117" s="1"/>
  <c r="AM62" i="117" s="1"/>
  <c r="AM63" i="117" s="1"/>
  <c r="AM65" i="117" s="1"/>
  <c r="AP15" i="112" s="1"/>
  <c r="AO53" i="117"/>
  <c r="AO56" i="117" s="1"/>
  <c r="AO62" i="117" s="1"/>
  <c r="AO63" i="117" s="1"/>
  <c r="AO65" i="117" s="1"/>
  <c r="AR15" i="112" s="1"/>
  <c r="C53" i="117"/>
  <c r="C56" i="117" s="1"/>
  <c r="C62" i="117" s="1"/>
  <c r="C63" i="117" s="1"/>
  <c r="C65" i="117" s="1"/>
  <c r="F15" i="112" s="1"/>
  <c r="BK53" i="117"/>
  <c r="AR53" i="117"/>
  <c r="AR56" i="117" s="1"/>
  <c r="AR62" i="117" s="1"/>
  <c r="AR63" i="117" s="1"/>
  <c r="AR65" i="117" s="1"/>
  <c r="AU15" i="112" s="1"/>
  <c r="E53" i="136"/>
  <c r="E56" i="136" s="1"/>
  <c r="E62" i="136" s="1"/>
  <c r="E63" i="136" s="1"/>
  <c r="E65" i="136" s="1"/>
  <c r="H36" i="112" s="1"/>
  <c r="AI53" i="150"/>
  <c r="AI56" i="150" s="1"/>
  <c r="AI62" i="150" s="1"/>
  <c r="AI63" i="150" s="1"/>
  <c r="AI65" i="150" s="1"/>
  <c r="AZ53" i="150"/>
  <c r="AZ56" i="150" s="1"/>
  <c r="AZ62" i="150" s="1"/>
  <c r="BJ53" i="140"/>
  <c r="BC53" i="139"/>
  <c r="BC56" i="139" s="1"/>
  <c r="BC62" i="139" s="1"/>
  <c r="BH53" i="139"/>
  <c r="BH56" i="139" s="1"/>
  <c r="BH62" i="139" s="1"/>
  <c r="AJ53" i="136"/>
  <c r="AJ56" i="136" s="1"/>
  <c r="AJ62" i="136" s="1"/>
  <c r="AJ63" i="136" s="1"/>
  <c r="AJ65" i="136" s="1"/>
  <c r="AM36" i="112" s="1"/>
  <c r="AY53" i="136"/>
  <c r="AY56" i="136" s="1"/>
  <c r="AY62" i="136" s="1"/>
  <c r="AN53" i="136"/>
  <c r="AN56" i="136" s="1"/>
  <c r="AN62" i="136" s="1"/>
  <c r="AN63" i="136" s="1"/>
  <c r="AN65" i="136" s="1"/>
  <c r="AQ36" i="112" s="1"/>
  <c r="K53" i="133"/>
  <c r="K56" i="133" s="1"/>
  <c r="K62" i="133" s="1"/>
  <c r="K63" i="133" s="1"/>
  <c r="K65" i="133" s="1"/>
  <c r="N33" i="112" s="1"/>
  <c r="O53" i="120"/>
  <c r="O56" i="120" s="1"/>
  <c r="O62" i="120" s="1"/>
  <c r="O63" i="120" s="1"/>
  <c r="O65" i="120" s="1"/>
  <c r="U53" i="120"/>
  <c r="U56" i="120" s="1"/>
  <c r="U62" i="120" s="1"/>
  <c r="U63" i="120" s="1"/>
  <c r="U65" i="120" s="1"/>
  <c r="AJ53" i="120"/>
  <c r="AJ56" i="120" s="1"/>
  <c r="AJ62" i="120" s="1"/>
  <c r="AJ63" i="120" s="1"/>
  <c r="AJ65" i="120" s="1"/>
  <c r="AB53" i="120"/>
  <c r="AB56" i="120" s="1"/>
  <c r="AB62" i="120" s="1"/>
  <c r="AB63" i="120" s="1"/>
  <c r="AB65" i="120" s="1"/>
  <c r="AS53" i="120"/>
  <c r="AS56" i="120" s="1"/>
  <c r="AS62" i="120" s="1"/>
  <c r="AS63" i="120" s="1"/>
  <c r="AS65" i="120" s="1"/>
  <c r="AL53" i="119"/>
  <c r="AL56" i="119" s="1"/>
  <c r="AL62" i="119" s="1"/>
  <c r="AL63" i="119" s="1"/>
  <c r="AL65" i="119" s="1"/>
  <c r="AC53" i="119"/>
  <c r="AC56" i="119" s="1"/>
  <c r="AC62" i="119" s="1"/>
  <c r="AC63" i="119" s="1"/>
  <c r="AC65" i="119" s="1"/>
  <c r="AQ53" i="119"/>
  <c r="AQ56" i="119" s="1"/>
  <c r="AQ62" i="119" s="1"/>
  <c r="AQ63" i="119" s="1"/>
  <c r="AQ65" i="119" s="1"/>
  <c r="E53" i="119"/>
  <c r="E56" i="119" s="1"/>
  <c r="E62" i="119" s="1"/>
  <c r="E63" i="119" s="1"/>
  <c r="E65" i="119" s="1"/>
  <c r="AT53" i="117"/>
  <c r="AT56" i="117" s="1"/>
  <c r="AT62" i="117" s="1"/>
  <c r="AT63" i="117" s="1"/>
  <c r="AT65" i="117" s="1"/>
  <c r="AW15" i="112" s="1"/>
  <c r="AN53" i="117"/>
  <c r="AN56" i="117" s="1"/>
  <c r="AN62" i="117" s="1"/>
  <c r="AN63" i="117" s="1"/>
  <c r="AN65" i="117" s="1"/>
  <c r="AQ15" i="112" s="1"/>
  <c r="W53" i="117"/>
  <c r="W56" i="117" s="1"/>
  <c r="W62" i="117" s="1"/>
  <c r="W63" i="117" s="1"/>
  <c r="W65" i="117" s="1"/>
  <c r="Z15" i="112" s="1"/>
  <c r="Y53" i="117"/>
  <c r="Y56" i="117" s="1"/>
  <c r="Y62" i="117" s="1"/>
  <c r="Y63" i="117" s="1"/>
  <c r="Y65" i="117" s="1"/>
  <c r="AB15" i="112" s="1"/>
  <c r="BC53" i="117"/>
  <c r="BC56" i="117" s="1"/>
  <c r="BC62" i="117" s="1"/>
  <c r="AH53" i="117"/>
  <c r="AH56" i="117" s="1"/>
  <c r="AH62" i="117" s="1"/>
  <c r="AH63" i="117" s="1"/>
  <c r="AH65" i="117" s="1"/>
  <c r="AK15" i="112" s="1"/>
  <c r="BG53" i="117"/>
  <c r="BG56" i="117" s="1"/>
  <c r="BG62" i="117" s="1"/>
  <c r="AA53" i="117"/>
  <c r="AA56" i="117" s="1"/>
  <c r="AA62" i="117" s="1"/>
  <c r="AA63" i="117" s="1"/>
  <c r="AA65" i="117" s="1"/>
  <c r="AD15" i="112" s="1"/>
  <c r="AC53" i="117"/>
  <c r="AC56" i="117" s="1"/>
  <c r="AC62" i="117" s="1"/>
  <c r="AC63" i="117" s="1"/>
  <c r="AC65" i="117" s="1"/>
  <c r="AF15" i="112" s="1"/>
  <c r="AI53" i="117"/>
  <c r="AI56" i="117" s="1"/>
  <c r="AI62" i="117" s="1"/>
  <c r="AI63" i="117" s="1"/>
  <c r="AI65" i="117" s="1"/>
  <c r="AL15" i="112" s="1"/>
  <c r="AK53" i="117"/>
  <c r="AK56" i="117" s="1"/>
  <c r="AK62" i="117" s="1"/>
  <c r="AK63" i="117" s="1"/>
  <c r="AK65" i="117" s="1"/>
  <c r="AN15" i="112" s="1"/>
  <c r="AU53" i="117"/>
  <c r="AU56" i="117" s="1"/>
  <c r="AU62" i="117" s="1"/>
  <c r="AU63" i="117" s="1"/>
  <c r="AU65" i="117" s="1"/>
  <c r="AX15" i="112" s="1"/>
  <c r="AG53" i="117"/>
  <c r="AG56" i="117" s="1"/>
  <c r="AG62" i="117" s="1"/>
  <c r="AG63" i="117" s="1"/>
  <c r="AG65" i="117" s="1"/>
  <c r="AJ15" i="112" s="1"/>
  <c r="AF53" i="117"/>
  <c r="AF56" i="117" s="1"/>
  <c r="AF62" i="117" s="1"/>
  <c r="AF63" i="117" s="1"/>
  <c r="AF65" i="117" s="1"/>
  <c r="AI15" i="112" s="1"/>
  <c r="BJ53" i="117"/>
  <c r="BJ56" i="117" s="1"/>
  <c r="BJ62" i="117" s="1"/>
  <c r="S53" i="117"/>
  <c r="S56" i="117" s="1"/>
  <c r="S62" i="117" s="1"/>
  <c r="S63" i="117" s="1"/>
  <c r="S65" i="117" s="1"/>
  <c r="V15" i="112" s="1"/>
  <c r="U53" i="117"/>
  <c r="U56" i="117" s="1"/>
  <c r="U62" i="117" s="1"/>
  <c r="U63" i="117" s="1"/>
  <c r="U65" i="117" s="1"/>
  <c r="X15" i="112" s="1"/>
  <c r="AE53" i="117"/>
  <c r="AE56" i="117" s="1"/>
  <c r="AE62" i="117" s="1"/>
  <c r="AE63" i="117" s="1"/>
  <c r="AE65" i="117" s="1"/>
  <c r="AH15" i="112" s="1"/>
  <c r="AO53" i="136"/>
  <c r="AO56" i="136" s="1"/>
  <c r="AO62" i="136" s="1"/>
  <c r="AO63" i="136" s="1"/>
  <c r="AO65" i="136" s="1"/>
  <c r="AR36" i="112" s="1"/>
  <c r="Z53" i="136"/>
  <c r="Z56" i="136" s="1"/>
  <c r="Z62" i="136" s="1"/>
  <c r="Z63" i="136" s="1"/>
  <c r="Z65" i="136" s="1"/>
  <c r="AC36" i="112" s="1"/>
  <c r="H53" i="136"/>
  <c r="H56" i="136" s="1"/>
  <c r="H62" i="136" s="1"/>
  <c r="H63" i="136" s="1"/>
  <c r="H65" i="136" s="1"/>
  <c r="K36" i="112" s="1"/>
  <c r="AX53" i="136"/>
  <c r="AX56" i="136" s="1"/>
  <c r="AX62" i="136" s="1"/>
  <c r="D53" i="137"/>
  <c r="D56" i="137" s="1"/>
  <c r="D62" i="137" s="1"/>
  <c r="D63" i="137" s="1"/>
  <c r="D65" i="137" s="1"/>
  <c r="G37" i="112" s="1"/>
  <c r="I53" i="136"/>
  <c r="I56" i="136" s="1"/>
  <c r="I62" i="136" s="1"/>
  <c r="I63" i="136" s="1"/>
  <c r="I65" i="136" s="1"/>
  <c r="L36" i="112" s="1"/>
  <c r="AB53" i="136"/>
  <c r="AB56" i="136" s="1"/>
  <c r="AB62" i="136" s="1"/>
  <c r="AB63" i="136" s="1"/>
  <c r="AB65" i="136" s="1"/>
  <c r="AE36" i="112" s="1"/>
  <c r="P53" i="136"/>
  <c r="P56" i="136" s="1"/>
  <c r="P62" i="136" s="1"/>
  <c r="P63" i="136" s="1"/>
  <c r="P65" i="136" s="1"/>
  <c r="S36" i="112" s="1"/>
  <c r="AQ53" i="136"/>
  <c r="AQ56" i="136" s="1"/>
  <c r="AQ62" i="136" s="1"/>
  <c r="AQ63" i="136" s="1"/>
  <c r="AQ65" i="136" s="1"/>
  <c r="AT36" i="112" s="1"/>
  <c r="G53" i="133"/>
  <c r="G56" i="133" s="1"/>
  <c r="G62" i="133" s="1"/>
  <c r="G63" i="133" s="1"/>
  <c r="G65" i="133" s="1"/>
  <c r="J33" i="112" s="1"/>
  <c r="E53" i="140"/>
  <c r="E56" i="140" s="1"/>
  <c r="E62" i="140" s="1"/>
  <c r="E63" i="140" s="1"/>
  <c r="E65" i="140" s="1"/>
  <c r="H40" i="112" s="1"/>
  <c r="AK53" i="136"/>
  <c r="AK56" i="136" s="1"/>
  <c r="AK62" i="136" s="1"/>
  <c r="AK63" i="136" s="1"/>
  <c r="AK65" i="136" s="1"/>
  <c r="AN36" i="112" s="1"/>
  <c r="AH53" i="136"/>
  <c r="AH56" i="136" s="1"/>
  <c r="AH62" i="136" s="1"/>
  <c r="AH63" i="136" s="1"/>
  <c r="AH65" i="136" s="1"/>
  <c r="AK36" i="112" s="1"/>
  <c r="G53" i="136"/>
  <c r="G56" i="136" s="1"/>
  <c r="G62" i="136" s="1"/>
  <c r="G63" i="136" s="1"/>
  <c r="G65" i="136" s="1"/>
  <c r="J36" i="112" s="1"/>
  <c r="BE53" i="126"/>
  <c r="BE56" i="126" s="1"/>
  <c r="BE62" i="126" s="1"/>
  <c r="BK53" i="134"/>
  <c r="BK53" i="143"/>
  <c r="F53" i="125"/>
  <c r="F56" i="125" s="1"/>
  <c r="F62" i="125" s="1"/>
  <c r="F63" i="125" s="1"/>
  <c r="F65" i="125" s="1"/>
  <c r="I24" i="112" s="1"/>
  <c r="BB53" i="126"/>
  <c r="BB56" i="126" s="1"/>
  <c r="BB62" i="126" s="1"/>
  <c r="BC53" i="126"/>
  <c r="BC56" i="126" s="1"/>
  <c r="BC62" i="126" s="1"/>
  <c r="I53" i="129"/>
  <c r="I56" i="129" s="1"/>
  <c r="I62" i="129" s="1"/>
  <c r="I63" i="129" s="1"/>
  <c r="I65" i="129" s="1"/>
  <c r="L28" i="112" s="1"/>
  <c r="M53" i="129"/>
  <c r="M56" i="129" s="1"/>
  <c r="M62" i="129" s="1"/>
  <c r="M63" i="129" s="1"/>
  <c r="M65" i="129" s="1"/>
  <c r="P28" i="112" s="1"/>
  <c r="J53" i="134"/>
  <c r="J56" i="134" s="1"/>
  <c r="J62" i="134" s="1"/>
  <c r="J63" i="134" s="1"/>
  <c r="J65" i="134" s="1"/>
  <c r="M34" i="112" s="1"/>
  <c r="BI53" i="128"/>
  <c r="BE53" i="143"/>
  <c r="BE56" i="143" s="1"/>
  <c r="BE62" i="143" s="1"/>
  <c r="M53" i="134"/>
  <c r="M56" i="134" s="1"/>
  <c r="M62" i="134" s="1"/>
  <c r="M63" i="134" s="1"/>
  <c r="M65" i="134" s="1"/>
  <c r="P34" i="112" s="1"/>
  <c r="E53" i="134"/>
  <c r="E56" i="134" s="1"/>
  <c r="E62" i="134" s="1"/>
  <c r="E63" i="134" s="1"/>
  <c r="E65" i="134" s="1"/>
  <c r="H34" i="112" s="1"/>
  <c r="BG53" i="130"/>
  <c r="BG56" i="130" s="1"/>
  <c r="BG62" i="130" s="1"/>
  <c r="O53" i="134"/>
  <c r="O56" i="134" s="1"/>
  <c r="O62" i="134" s="1"/>
  <c r="O63" i="134" s="1"/>
  <c r="O65" i="134" s="1"/>
  <c r="R34" i="112" s="1"/>
  <c r="U53" i="134"/>
  <c r="U56" i="134" s="1"/>
  <c r="U62" i="134" s="1"/>
  <c r="U63" i="134" s="1"/>
  <c r="U65" i="134" s="1"/>
  <c r="X34" i="112" s="1"/>
  <c r="AK53" i="134"/>
  <c r="AK56" i="134" s="1"/>
  <c r="AK62" i="134" s="1"/>
  <c r="AK63" i="134" s="1"/>
  <c r="AK65" i="134" s="1"/>
  <c r="AN34" i="112" s="1"/>
  <c r="G53" i="134"/>
  <c r="G56" i="134" s="1"/>
  <c r="G62" i="134" s="1"/>
  <c r="G63" i="134" s="1"/>
  <c r="G65" i="134" s="1"/>
  <c r="J34" i="112" s="1"/>
  <c r="BB53" i="128"/>
  <c r="BB56" i="128" s="1"/>
  <c r="BB62" i="128" s="1"/>
  <c r="AY53" i="134"/>
  <c r="AY56" i="134" s="1"/>
  <c r="AY62" i="134" s="1"/>
  <c r="AQ53" i="134"/>
  <c r="AQ56" i="134" s="1"/>
  <c r="AQ62" i="134" s="1"/>
  <c r="AQ63" i="134" s="1"/>
  <c r="AQ65" i="134" s="1"/>
  <c r="AT34" i="112" s="1"/>
  <c r="BE53" i="130"/>
  <c r="BE56" i="130" s="1"/>
  <c r="BE62" i="130" s="1"/>
  <c r="BF53" i="143"/>
  <c r="BF56" i="143" s="1"/>
  <c r="BF62" i="143" s="1"/>
  <c r="BC53" i="143"/>
  <c r="BC56" i="143" s="1"/>
  <c r="BC62" i="143" s="1"/>
  <c r="BG53" i="128"/>
  <c r="BG56" i="128" s="1"/>
  <c r="BG62" i="128" s="1"/>
  <c r="F53" i="134"/>
  <c r="F56" i="134" s="1"/>
  <c r="F62" i="134" s="1"/>
  <c r="F63" i="134" s="1"/>
  <c r="F65" i="134" s="1"/>
  <c r="I34" i="112" s="1"/>
  <c r="BK53" i="131"/>
  <c r="BF53" i="131"/>
  <c r="BF56" i="131" s="1"/>
  <c r="BF62" i="131" s="1"/>
  <c r="AP53" i="134"/>
  <c r="AP56" i="134" s="1"/>
  <c r="AP62" i="134" s="1"/>
  <c r="AP63" i="134" s="1"/>
  <c r="AP65" i="134" s="1"/>
  <c r="AS34" i="112" s="1"/>
  <c r="AC53" i="134"/>
  <c r="AC56" i="134" s="1"/>
  <c r="AC62" i="134" s="1"/>
  <c r="AC63" i="134" s="1"/>
  <c r="AC65" i="134" s="1"/>
  <c r="AF34" i="112" s="1"/>
  <c r="BG53" i="131"/>
  <c r="BG56" i="131" s="1"/>
  <c r="BG62" i="131" s="1"/>
  <c r="Q53" i="134"/>
  <c r="Q56" i="134" s="1"/>
  <c r="Q62" i="134" s="1"/>
  <c r="Q63" i="134" s="1"/>
  <c r="Q65" i="134" s="1"/>
  <c r="T34" i="112" s="1"/>
  <c r="BE53" i="146"/>
  <c r="BE56" i="146" s="1"/>
  <c r="BE62" i="146" s="1"/>
  <c r="BG53" i="146"/>
  <c r="BG56" i="146" s="1"/>
  <c r="BG62" i="146" s="1"/>
  <c r="BC53" i="130"/>
  <c r="BC56" i="130" s="1"/>
  <c r="BC62" i="130" s="1"/>
  <c r="BI53" i="131"/>
  <c r="BK53" i="130"/>
  <c r="E53" i="137"/>
  <c r="E56" i="137" s="1"/>
  <c r="E62" i="137" s="1"/>
  <c r="E63" i="137" s="1"/>
  <c r="E65" i="137" s="1"/>
  <c r="H37" i="112" s="1"/>
  <c r="BE53" i="142"/>
  <c r="BE56" i="142" s="1"/>
  <c r="BE62" i="142" s="1"/>
  <c r="K53" i="136"/>
  <c r="K56" i="136" s="1"/>
  <c r="K62" i="136" s="1"/>
  <c r="K63" i="136" s="1"/>
  <c r="K65" i="136" s="1"/>
  <c r="N36" i="112" s="1"/>
  <c r="D53" i="133"/>
  <c r="D56" i="133" s="1"/>
  <c r="D62" i="133" s="1"/>
  <c r="D63" i="133" s="1"/>
  <c r="D65" i="133" s="1"/>
  <c r="G33" i="112" s="1"/>
  <c r="AR53" i="136"/>
  <c r="AR56" i="136" s="1"/>
  <c r="AR62" i="136" s="1"/>
  <c r="AR63" i="136" s="1"/>
  <c r="AR65" i="136" s="1"/>
  <c r="AU36" i="112" s="1"/>
  <c r="AA53" i="136"/>
  <c r="AA56" i="136" s="1"/>
  <c r="AA62" i="136" s="1"/>
  <c r="AA63" i="136" s="1"/>
  <c r="AA65" i="136" s="1"/>
  <c r="AD36" i="112" s="1"/>
  <c r="S53" i="136"/>
  <c r="S56" i="136" s="1"/>
  <c r="S62" i="136" s="1"/>
  <c r="S63" i="136" s="1"/>
  <c r="S65" i="136" s="1"/>
  <c r="V36" i="112" s="1"/>
  <c r="BC53" i="142"/>
  <c r="BC56" i="142" s="1"/>
  <c r="BC62" i="142" s="1"/>
  <c r="BF53" i="142"/>
  <c r="BF56" i="142" s="1"/>
  <c r="BF62" i="142" s="1"/>
  <c r="AL53" i="136"/>
  <c r="AL56" i="136" s="1"/>
  <c r="AL62" i="136" s="1"/>
  <c r="AL63" i="136" s="1"/>
  <c r="AL65" i="136" s="1"/>
  <c r="AO36" i="112" s="1"/>
  <c r="U53" i="136"/>
  <c r="U56" i="136" s="1"/>
  <c r="U62" i="136" s="1"/>
  <c r="U63" i="136" s="1"/>
  <c r="U65" i="136" s="1"/>
  <c r="X36" i="112" s="1"/>
  <c r="AF53" i="136"/>
  <c r="AF56" i="136" s="1"/>
  <c r="AF62" i="136" s="1"/>
  <c r="AF63" i="136" s="1"/>
  <c r="AF65" i="136" s="1"/>
  <c r="AI36" i="112" s="1"/>
  <c r="M53" i="125"/>
  <c r="M56" i="125" s="1"/>
  <c r="M62" i="125" s="1"/>
  <c r="M63" i="125" s="1"/>
  <c r="M65" i="125" s="1"/>
  <c r="P24" i="112" s="1"/>
  <c r="C53" i="129"/>
  <c r="C56" i="129" s="1"/>
  <c r="C62" i="129" s="1"/>
  <c r="C63" i="129" s="1"/>
  <c r="C65" i="129" s="1"/>
  <c r="F28" i="112" s="1"/>
  <c r="BD53" i="130"/>
  <c r="BD56" i="130" s="1"/>
  <c r="BD62" i="130" s="1"/>
  <c r="AM53" i="134"/>
  <c r="AM56" i="134" s="1"/>
  <c r="AM62" i="134" s="1"/>
  <c r="AM63" i="134" s="1"/>
  <c r="AM65" i="134" s="1"/>
  <c r="AP34" i="112" s="1"/>
  <c r="D53" i="142"/>
  <c r="D56" i="142" s="1"/>
  <c r="D62" i="142" s="1"/>
  <c r="D63" i="142" s="1"/>
  <c r="D65" i="142" s="1"/>
  <c r="G42" i="112" s="1"/>
  <c r="C53" i="136"/>
  <c r="C56" i="136" s="1"/>
  <c r="C62" i="136" s="1"/>
  <c r="C63" i="136" s="1"/>
  <c r="C65" i="136" s="1"/>
  <c r="F36" i="112" s="1"/>
  <c r="BI53" i="137"/>
  <c r="BJ53" i="137"/>
  <c r="C53" i="128"/>
  <c r="C56" i="128" s="1"/>
  <c r="C62" i="128" s="1"/>
  <c r="C63" i="128" s="1"/>
  <c r="C65" i="128" s="1"/>
  <c r="F27" i="112" s="1"/>
  <c r="BK53" i="126"/>
  <c r="BG53" i="126"/>
  <c r="BG56" i="126" s="1"/>
  <c r="BG62" i="126" s="1"/>
  <c r="BI53" i="126"/>
  <c r="I53" i="125"/>
  <c r="I56" i="125" s="1"/>
  <c r="I62" i="125" s="1"/>
  <c r="I63" i="125" s="1"/>
  <c r="I65" i="125" s="1"/>
  <c r="L24" i="112" s="1"/>
  <c r="H53" i="125"/>
  <c r="H56" i="125" s="1"/>
  <c r="H62" i="125" s="1"/>
  <c r="H63" i="125" s="1"/>
  <c r="H65" i="125" s="1"/>
  <c r="K24" i="112" s="1"/>
  <c r="L53" i="129"/>
  <c r="L56" i="129" s="1"/>
  <c r="L62" i="129" s="1"/>
  <c r="L63" i="129" s="1"/>
  <c r="L65" i="129" s="1"/>
  <c r="O28" i="112" s="1"/>
  <c r="BE53" i="128"/>
  <c r="BE56" i="128" s="1"/>
  <c r="BE62" i="128" s="1"/>
  <c r="BF53" i="130"/>
  <c r="BF56" i="130" s="1"/>
  <c r="BF62" i="130" s="1"/>
  <c r="L53" i="134"/>
  <c r="L56" i="134" s="1"/>
  <c r="L62" i="134" s="1"/>
  <c r="L63" i="134" s="1"/>
  <c r="L65" i="134" s="1"/>
  <c r="O34" i="112" s="1"/>
  <c r="AN53" i="134"/>
  <c r="AN56" i="134" s="1"/>
  <c r="AN62" i="134" s="1"/>
  <c r="AN63" i="134" s="1"/>
  <c r="AN65" i="134" s="1"/>
  <c r="AQ34" i="112" s="1"/>
  <c r="BH53" i="146"/>
  <c r="BH56" i="146" s="1"/>
  <c r="BH62" i="146" s="1"/>
  <c r="N53" i="134"/>
  <c r="N56" i="134" s="1"/>
  <c r="N62" i="134" s="1"/>
  <c r="N63" i="134" s="1"/>
  <c r="N65" i="134" s="1"/>
  <c r="Q34" i="112" s="1"/>
  <c r="S53" i="134"/>
  <c r="S56" i="134" s="1"/>
  <c r="S62" i="134" s="1"/>
  <c r="S63" i="134" s="1"/>
  <c r="S65" i="134" s="1"/>
  <c r="V34" i="112" s="1"/>
  <c r="BD53" i="128"/>
  <c r="BD56" i="128" s="1"/>
  <c r="BD62" i="128" s="1"/>
  <c r="BD53" i="143"/>
  <c r="BD56" i="143" s="1"/>
  <c r="BD62" i="143" s="1"/>
  <c r="P53" i="134"/>
  <c r="P56" i="134" s="1"/>
  <c r="P62" i="134" s="1"/>
  <c r="P63" i="134" s="1"/>
  <c r="P65" i="134" s="1"/>
  <c r="S34" i="112" s="1"/>
  <c r="T53" i="134"/>
  <c r="T56" i="134" s="1"/>
  <c r="T62" i="134" s="1"/>
  <c r="T63" i="134" s="1"/>
  <c r="T65" i="134" s="1"/>
  <c r="W34" i="112" s="1"/>
  <c r="AW53" i="134"/>
  <c r="AW56" i="134" s="1"/>
  <c r="AW62" i="134" s="1"/>
  <c r="AE53" i="134"/>
  <c r="AE56" i="134" s="1"/>
  <c r="AE62" i="134" s="1"/>
  <c r="AE63" i="134" s="1"/>
  <c r="AE65" i="134" s="1"/>
  <c r="AH34" i="112" s="1"/>
  <c r="BH53" i="143"/>
  <c r="BH56" i="143" s="1"/>
  <c r="BH62" i="143" s="1"/>
  <c r="R53" i="134"/>
  <c r="R56" i="134" s="1"/>
  <c r="R62" i="134" s="1"/>
  <c r="R63" i="134" s="1"/>
  <c r="R65" i="134" s="1"/>
  <c r="U34" i="112" s="1"/>
  <c r="Z53" i="134"/>
  <c r="Z56" i="134" s="1"/>
  <c r="Z62" i="134" s="1"/>
  <c r="Z63" i="134" s="1"/>
  <c r="Z65" i="134" s="1"/>
  <c r="AC34" i="112" s="1"/>
  <c r="AB53" i="134"/>
  <c r="AB56" i="134" s="1"/>
  <c r="AB62" i="134" s="1"/>
  <c r="AB63" i="134" s="1"/>
  <c r="AB65" i="134" s="1"/>
  <c r="AE34" i="112" s="1"/>
  <c r="V53" i="134"/>
  <c r="V56" i="134" s="1"/>
  <c r="V62" i="134" s="1"/>
  <c r="V63" i="134" s="1"/>
  <c r="V65" i="134" s="1"/>
  <c r="Y34" i="112" s="1"/>
  <c r="AO53" i="134"/>
  <c r="AO56" i="134" s="1"/>
  <c r="AO62" i="134" s="1"/>
  <c r="AO63" i="134" s="1"/>
  <c r="AO65" i="134" s="1"/>
  <c r="AR34" i="112" s="1"/>
  <c r="BJ53" i="130"/>
  <c r="V53" i="133"/>
  <c r="V56" i="133" s="1"/>
  <c r="V62" i="133" s="1"/>
  <c r="V63" i="133" s="1"/>
  <c r="V65" i="133" s="1"/>
  <c r="Y33" i="112" s="1"/>
  <c r="AP53" i="133"/>
  <c r="AP56" i="133" s="1"/>
  <c r="AP62" i="133" s="1"/>
  <c r="AP63" i="133" s="1"/>
  <c r="AP65" i="133" s="1"/>
  <c r="AS33" i="112" s="1"/>
  <c r="AT53" i="133"/>
  <c r="AT56" i="133" s="1"/>
  <c r="AT62" i="133" s="1"/>
  <c r="AT63" i="133" s="1"/>
  <c r="AT65" i="133" s="1"/>
  <c r="AW33" i="112" s="1"/>
  <c r="AU53" i="133"/>
  <c r="AU56" i="133" s="1"/>
  <c r="AU62" i="133" s="1"/>
  <c r="AU63" i="133" s="1"/>
  <c r="AU65" i="133" s="1"/>
  <c r="AX33" i="112" s="1"/>
  <c r="AS53" i="133"/>
  <c r="AS56" i="133" s="1"/>
  <c r="AS62" i="133" s="1"/>
  <c r="AS63" i="133" s="1"/>
  <c r="AS65" i="133" s="1"/>
  <c r="AV33" i="112" s="1"/>
  <c r="X53" i="133"/>
  <c r="X56" i="133" s="1"/>
  <c r="X62" i="133" s="1"/>
  <c r="X63" i="133" s="1"/>
  <c r="X65" i="133" s="1"/>
  <c r="AA33" i="112" s="1"/>
  <c r="BD53" i="133"/>
  <c r="BD56" i="133" s="1"/>
  <c r="BD62" i="133" s="1"/>
  <c r="AY53" i="133"/>
  <c r="AY56" i="133" s="1"/>
  <c r="AY62" i="133" s="1"/>
  <c r="AW53" i="133"/>
  <c r="AW56" i="133" s="1"/>
  <c r="AW62" i="133" s="1"/>
  <c r="BA53" i="133"/>
  <c r="BA56" i="133" s="1"/>
  <c r="BA62" i="133" s="1"/>
  <c r="BB53" i="133"/>
  <c r="BB56" i="133" s="1"/>
  <c r="BB62" i="133" s="1"/>
  <c r="AX53" i="133"/>
  <c r="AX56" i="133" s="1"/>
  <c r="AX62" i="133" s="1"/>
  <c r="AB53" i="133"/>
  <c r="AB56" i="133" s="1"/>
  <c r="AB62" i="133" s="1"/>
  <c r="AB63" i="133" s="1"/>
  <c r="AB65" i="133" s="1"/>
  <c r="AE33" i="112" s="1"/>
  <c r="BH53" i="133"/>
  <c r="BH56" i="133" s="1"/>
  <c r="BH62" i="133" s="1"/>
  <c r="AD53" i="133"/>
  <c r="AD56" i="133" s="1"/>
  <c r="AD62" i="133" s="1"/>
  <c r="AD63" i="133" s="1"/>
  <c r="AD65" i="133" s="1"/>
  <c r="AG33" i="112" s="1"/>
  <c r="BE53" i="133"/>
  <c r="BE56" i="133" s="1"/>
  <c r="BE62" i="133" s="1"/>
  <c r="BG53" i="133"/>
  <c r="BG56" i="133" s="1"/>
  <c r="BG62" i="133" s="1"/>
  <c r="BJ53" i="133"/>
  <c r="BC53" i="133"/>
  <c r="BC56" i="133" s="1"/>
  <c r="BC62" i="133" s="1"/>
  <c r="AF53" i="133"/>
  <c r="AF56" i="133" s="1"/>
  <c r="AF62" i="133" s="1"/>
  <c r="AF63" i="133" s="1"/>
  <c r="AF65" i="133" s="1"/>
  <c r="AI33" i="112" s="1"/>
  <c r="AQ53" i="133"/>
  <c r="AQ56" i="133" s="1"/>
  <c r="AQ62" i="133" s="1"/>
  <c r="AQ63" i="133" s="1"/>
  <c r="AQ65" i="133" s="1"/>
  <c r="AT33" i="112" s="1"/>
  <c r="AI53" i="133"/>
  <c r="AI56" i="133" s="1"/>
  <c r="AI62" i="133" s="1"/>
  <c r="AI63" i="133" s="1"/>
  <c r="AI65" i="133" s="1"/>
  <c r="AL33" i="112" s="1"/>
  <c r="AL53" i="133"/>
  <c r="AL56" i="133" s="1"/>
  <c r="AL62" i="133" s="1"/>
  <c r="AL63" i="133" s="1"/>
  <c r="AL65" i="133" s="1"/>
  <c r="AO33" i="112" s="1"/>
  <c r="AO53" i="133"/>
  <c r="AO56" i="133" s="1"/>
  <c r="AO62" i="133" s="1"/>
  <c r="AO63" i="133" s="1"/>
  <c r="AO65" i="133" s="1"/>
  <c r="AR33" i="112" s="1"/>
  <c r="AM53" i="133"/>
  <c r="AM56" i="133" s="1"/>
  <c r="AM62" i="133" s="1"/>
  <c r="AM63" i="133" s="1"/>
  <c r="AM65" i="133" s="1"/>
  <c r="AP33" i="112" s="1"/>
  <c r="T53" i="133"/>
  <c r="T56" i="133" s="1"/>
  <c r="T62" i="133" s="1"/>
  <c r="T63" i="133" s="1"/>
  <c r="T65" i="133" s="1"/>
  <c r="W33" i="112" s="1"/>
  <c r="AZ53" i="133"/>
  <c r="AZ56" i="133" s="1"/>
  <c r="AZ62" i="133" s="1"/>
  <c r="X53" i="136"/>
  <c r="X56" i="136" s="1"/>
  <c r="X62" i="136" s="1"/>
  <c r="X63" i="136" s="1"/>
  <c r="X65" i="136" s="1"/>
  <c r="AA36" i="112" s="1"/>
  <c r="M53" i="136"/>
  <c r="M56" i="136" s="1"/>
  <c r="M62" i="136" s="1"/>
  <c r="M63" i="136" s="1"/>
  <c r="M65" i="136" s="1"/>
  <c r="P36" i="112" s="1"/>
  <c r="Y53" i="136"/>
  <c r="Y56" i="136" s="1"/>
  <c r="Y62" i="136" s="1"/>
  <c r="Y63" i="136" s="1"/>
  <c r="Y65" i="136" s="1"/>
  <c r="AB36" i="112" s="1"/>
  <c r="AE53" i="136"/>
  <c r="AE56" i="136" s="1"/>
  <c r="AE62" i="136" s="1"/>
  <c r="AE63" i="136" s="1"/>
  <c r="AE65" i="136" s="1"/>
  <c r="AH36" i="112" s="1"/>
  <c r="AP53" i="136"/>
  <c r="AP56" i="136" s="1"/>
  <c r="AP62" i="136" s="1"/>
  <c r="AP63" i="136" s="1"/>
  <c r="AP65" i="136" s="1"/>
  <c r="AS36" i="112" s="1"/>
  <c r="AS53" i="136"/>
  <c r="AS56" i="136" s="1"/>
  <c r="AS62" i="136" s="1"/>
  <c r="AS63" i="136" s="1"/>
  <c r="AS65" i="136" s="1"/>
  <c r="AV36" i="112" s="1"/>
  <c r="H53" i="133"/>
  <c r="H56" i="133" s="1"/>
  <c r="H62" i="133" s="1"/>
  <c r="H63" i="133" s="1"/>
  <c r="H65" i="133" s="1"/>
  <c r="K33" i="112" s="1"/>
  <c r="BD53" i="142"/>
  <c r="BD56" i="142" s="1"/>
  <c r="BD62" i="142" s="1"/>
  <c r="R53" i="136"/>
  <c r="R56" i="136" s="1"/>
  <c r="R62" i="136" s="1"/>
  <c r="R63" i="136" s="1"/>
  <c r="R65" i="136" s="1"/>
  <c r="U36" i="112" s="1"/>
  <c r="AD53" i="136"/>
  <c r="AD56" i="136" s="1"/>
  <c r="AD62" i="136" s="1"/>
  <c r="AD63" i="136" s="1"/>
  <c r="AD65" i="136" s="1"/>
  <c r="AG36" i="112" s="1"/>
  <c r="V53" i="136"/>
  <c r="V56" i="136" s="1"/>
  <c r="V62" i="136" s="1"/>
  <c r="V63" i="136" s="1"/>
  <c r="V65" i="136" s="1"/>
  <c r="Y36" i="112" s="1"/>
  <c r="AZ53" i="136"/>
  <c r="AZ56" i="136" s="1"/>
  <c r="AZ62" i="136" s="1"/>
  <c r="J53" i="136"/>
  <c r="J56" i="136" s="1"/>
  <c r="J62" i="136" s="1"/>
  <c r="J63" i="136" s="1"/>
  <c r="J65" i="136" s="1"/>
  <c r="M36" i="112" s="1"/>
  <c r="BJ53" i="143"/>
  <c r="BH53" i="128"/>
  <c r="BH56" i="128" s="1"/>
  <c r="BH62" i="128" s="1"/>
  <c r="C53" i="137"/>
  <c r="C56" i="137" s="1"/>
  <c r="C62" i="137" s="1"/>
  <c r="C63" i="137" s="1"/>
  <c r="C65" i="137" s="1"/>
  <c r="F37" i="112" s="1"/>
  <c r="BK53" i="146"/>
  <c r="J53" i="125"/>
  <c r="J56" i="125" s="1"/>
  <c r="J62" i="125" s="1"/>
  <c r="J63" i="125" s="1"/>
  <c r="J65" i="125" s="1"/>
  <c r="M24" i="112" s="1"/>
  <c r="BH53" i="126"/>
  <c r="BH56" i="126" s="1"/>
  <c r="BH62" i="126" s="1"/>
  <c r="G53" i="125"/>
  <c r="G56" i="125" s="1"/>
  <c r="G62" i="125" s="1"/>
  <c r="G63" i="125" s="1"/>
  <c r="G65" i="125" s="1"/>
  <c r="J24" i="112" s="1"/>
  <c r="L53" i="125"/>
  <c r="L56" i="125" s="1"/>
  <c r="L62" i="125" s="1"/>
  <c r="L63" i="125" s="1"/>
  <c r="L65" i="125" s="1"/>
  <c r="O24" i="112" s="1"/>
  <c r="BB53" i="130"/>
  <c r="BB56" i="130" s="1"/>
  <c r="BB62" i="130" s="1"/>
  <c r="H53" i="129"/>
  <c r="H56" i="129" s="1"/>
  <c r="H62" i="129" s="1"/>
  <c r="H63" i="129" s="1"/>
  <c r="H65" i="129" s="1"/>
  <c r="K28" i="112" s="1"/>
  <c r="G53" i="129"/>
  <c r="G56" i="129" s="1"/>
  <c r="G62" i="129" s="1"/>
  <c r="G63" i="129" s="1"/>
  <c r="G65" i="129" s="1"/>
  <c r="J28" i="112" s="1"/>
  <c r="K53" i="129"/>
  <c r="K56" i="129" s="1"/>
  <c r="K62" i="129" s="1"/>
  <c r="K63" i="129" s="1"/>
  <c r="K65" i="129" s="1"/>
  <c r="N28" i="112" s="1"/>
  <c r="AV53" i="134"/>
  <c r="AV56" i="134" s="1"/>
  <c r="AV62" i="134" s="1"/>
  <c r="AV63" i="134" s="1"/>
  <c r="AV65" i="134" s="1"/>
  <c r="AY34" i="112" s="1"/>
  <c r="AD53" i="134"/>
  <c r="AD56" i="134" s="1"/>
  <c r="AD62" i="134" s="1"/>
  <c r="AD63" i="134" s="1"/>
  <c r="AD65" i="134" s="1"/>
  <c r="AG34" i="112" s="1"/>
  <c r="W53" i="134"/>
  <c r="W56" i="134" s="1"/>
  <c r="W62" i="134" s="1"/>
  <c r="W63" i="134" s="1"/>
  <c r="W65" i="134" s="1"/>
  <c r="Z34" i="112" s="1"/>
  <c r="BJ53" i="128"/>
  <c r="AH53" i="134"/>
  <c r="AH56" i="134" s="1"/>
  <c r="AH62" i="134" s="1"/>
  <c r="AH63" i="134" s="1"/>
  <c r="AH65" i="134" s="1"/>
  <c r="AK34" i="112" s="1"/>
  <c r="H53" i="134"/>
  <c r="H56" i="134" s="1"/>
  <c r="H62" i="134" s="1"/>
  <c r="H63" i="134" s="1"/>
  <c r="H65" i="134" s="1"/>
  <c r="K34" i="112" s="1"/>
  <c r="AI53" i="134"/>
  <c r="AI56" i="134" s="1"/>
  <c r="AI62" i="134" s="1"/>
  <c r="AI63" i="134" s="1"/>
  <c r="AI65" i="134" s="1"/>
  <c r="AL34" i="112" s="1"/>
  <c r="AS53" i="134"/>
  <c r="AS56" i="134" s="1"/>
  <c r="AS62" i="134" s="1"/>
  <c r="AS63" i="134" s="1"/>
  <c r="AS65" i="134" s="1"/>
  <c r="AV34" i="112" s="1"/>
  <c r="Y53" i="134"/>
  <c r="Y56" i="134" s="1"/>
  <c r="Y62" i="134" s="1"/>
  <c r="Y63" i="134" s="1"/>
  <c r="Y65" i="134" s="1"/>
  <c r="AB34" i="112" s="1"/>
  <c r="BA53" i="134"/>
  <c r="BA56" i="134" s="1"/>
  <c r="BA62" i="134" s="1"/>
  <c r="AJ53" i="134"/>
  <c r="AJ56" i="134" s="1"/>
  <c r="AJ62" i="134" s="1"/>
  <c r="AJ63" i="134" s="1"/>
  <c r="AJ65" i="134" s="1"/>
  <c r="AM34" i="112" s="1"/>
  <c r="AA53" i="134"/>
  <c r="AA56" i="134" s="1"/>
  <c r="AA62" i="134" s="1"/>
  <c r="AA63" i="134" s="1"/>
  <c r="AA65" i="134" s="1"/>
  <c r="AD34" i="112" s="1"/>
  <c r="AZ53" i="134"/>
  <c r="AZ56" i="134" s="1"/>
  <c r="AZ62" i="134" s="1"/>
  <c r="BG53" i="143"/>
  <c r="BG56" i="143" s="1"/>
  <c r="BG62" i="143" s="1"/>
  <c r="BI53" i="130"/>
  <c r="BH53" i="131"/>
  <c r="BH56" i="131" s="1"/>
  <c r="BH62" i="131" s="1"/>
  <c r="B56" i="149"/>
  <c r="F53" i="146"/>
  <c r="F56" i="146" s="1"/>
  <c r="F62" i="146" s="1"/>
  <c r="F63" i="146" s="1"/>
  <c r="F65" i="146" s="1"/>
  <c r="I46" i="112" s="1"/>
  <c r="F53" i="137"/>
  <c r="F56" i="137" s="1"/>
  <c r="F62" i="137" s="1"/>
  <c r="F63" i="137" s="1"/>
  <c r="F65" i="137" s="1"/>
  <c r="I37" i="112" s="1"/>
  <c r="AV53" i="136"/>
  <c r="AV56" i="136" s="1"/>
  <c r="AV62" i="136" s="1"/>
  <c r="AV63" i="136" s="1"/>
  <c r="AV65" i="136" s="1"/>
  <c r="AY36" i="112" s="1"/>
  <c r="F53" i="133"/>
  <c r="F56" i="133" s="1"/>
  <c r="F62" i="133" s="1"/>
  <c r="F63" i="133" s="1"/>
  <c r="F65" i="133" s="1"/>
  <c r="I33" i="112" s="1"/>
  <c r="BJ53" i="142"/>
  <c r="N53" i="136"/>
  <c r="N56" i="136" s="1"/>
  <c r="N62" i="136" s="1"/>
  <c r="N63" i="136" s="1"/>
  <c r="N65" i="136" s="1"/>
  <c r="Q36" i="112" s="1"/>
  <c r="Q53" i="136"/>
  <c r="Q56" i="136" s="1"/>
  <c r="Q62" i="136" s="1"/>
  <c r="Q63" i="136" s="1"/>
  <c r="Q65" i="136" s="1"/>
  <c r="T36" i="112" s="1"/>
  <c r="AW53" i="136"/>
  <c r="AW56" i="136" s="1"/>
  <c r="AW62" i="136" s="1"/>
  <c r="AW63" i="136" s="1"/>
  <c r="AW65" i="136" s="1"/>
  <c r="AZ36" i="112" s="1"/>
  <c r="BG53" i="142"/>
  <c r="BG56" i="142" s="1"/>
  <c r="BG62" i="142" s="1"/>
  <c r="D53" i="136"/>
  <c r="D56" i="136" s="1"/>
  <c r="D62" i="136" s="1"/>
  <c r="D63" i="136" s="1"/>
  <c r="D65" i="136" s="1"/>
  <c r="G36" i="112" s="1"/>
  <c r="F53" i="136"/>
  <c r="F56" i="136" s="1"/>
  <c r="F62" i="136" s="1"/>
  <c r="F63" i="136" s="1"/>
  <c r="F65" i="136" s="1"/>
  <c r="I36" i="112" s="1"/>
  <c r="AT53" i="136"/>
  <c r="AT56" i="136" s="1"/>
  <c r="AT62" i="136" s="1"/>
  <c r="AT63" i="136" s="1"/>
  <c r="AT65" i="136" s="1"/>
  <c r="AW36" i="112" s="1"/>
  <c r="BK53" i="137"/>
  <c r="BK53" i="136"/>
  <c r="K53" i="125"/>
  <c r="K56" i="125" s="1"/>
  <c r="K62" i="125" s="1"/>
  <c r="K63" i="125" s="1"/>
  <c r="K65" i="125" s="1"/>
  <c r="N24" i="112" s="1"/>
  <c r="C53" i="142"/>
  <c r="C56" i="142" s="1"/>
  <c r="C62" i="142" s="1"/>
  <c r="C63" i="142" s="1"/>
  <c r="C65" i="142" s="1"/>
  <c r="F42" i="112" s="1"/>
  <c r="BF53" i="126"/>
  <c r="BF56" i="126" s="1"/>
  <c r="BF62" i="126" s="1"/>
  <c r="D53" i="125"/>
  <c r="D56" i="125" s="1"/>
  <c r="D62" i="125" s="1"/>
  <c r="D63" i="125" s="1"/>
  <c r="D65" i="125" s="1"/>
  <c r="G24" i="112" s="1"/>
  <c r="BJ53" i="126"/>
  <c r="E53" i="125"/>
  <c r="E56" i="125" s="1"/>
  <c r="E62" i="125" s="1"/>
  <c r="E63" i="125" s="1"/>
  <c r="E65" i="125" s="1"/>
  <c r="H24" i="112" s="1"/>
  <c r="N53" i="120"/>
  <c r="N56" i="120" s="1"/>
  <c r="N62" i="120" s="1"/>
  <c r="N63" i="120" s="1"/>
  <c r="N65" i="120" s="1"/>
  <c r="AR53" i="134"/>
  <c r="AR56" i="134" s="1"/>
  <c r="AR62" i="134" s="1"/>
  <c r="AR63" i="134" s="1"/>
  <c r="AR65" i="134" s="1"/>
  <c r="AU34" i="112" s="1"/>
  <c r="D53" i="129"/>
  <c r="D56" i="129" s="1"/>
  <c r="D62" i="129" s="1"/>
  <c r="D63" i="129" s="1"/>
  <c r="D65" i="129" s="1"/>
  <c r="G28" i="112" s="1"/>
  <c r="BH53" i="130"/>
  <c r="BH56" i="130" s="1"/>
  <c r="BH62" i="130" s="1"/>
  <c r="J53" i="129"/>
  <c r="J56" i="129" s="1"/>
  <c r="J62" i="129" s="1"/>
  <c r="J63" i="129" s="1"/>
  <c r="J65" i="129" s="1"/>
  <c r="M28" i="112" s="1"/>
  <c r="AX53" i="134"/>
  <c r="AX56" i="134" s="1"/>
  <c r="AX62" i="134" s="1"/>
  <c r="AU53" i="134"/>
  <c r="AU56" i="134" s="1"/>
  <c r="AU62" i="134" s="1"/>
  <c r="AU63" i="134" s="1"/>
  <c r="AU65" i="134" s="1"/>
  <c r="AX34" i="112" s="1"/>
  <c r="E53" i="129"/>
  <c r="E56" i="129" s="1"/>
  <c r="E62" i="129" s="1"/>
  <c r="E63" i="129" s="1"/>
  <c r="E65" i="129" s="1"/>
  <c r="H28" i="112" s="1"/>
  <c r="BE53" i="131"/>
  <c r="BE56" i="131" s="1"/>
  <c r="BE62" i="131" s="1"/>
  <c r="AF53" i="134"/>
  <c r="AF56" i="134" s="1"/>
  <c r="AF62" i="134" s="1"/>
  <c r="AF63" i="134" s="1"/>
  <c r="AF65" i="134" s="1"/>
  <c r="AI34" i="112" s="1"/>
  <c r="BF53" i="146"/>
  <c r="BF56" i="146" s="1"/>
  <c r="BF62" i="146" s="1"/>
  <c r="BC53" i="128"/>
  <c r="BC56" i="128" s="1"/>
  <c r="BC62" i="128" s="1"/>
  <c r="BF53" i="128"/>
  <c r="BF56" i="128" s="1"/>
  <c r="BF62" i="128" s="1"/>
  <c r="AT53" i="134"/>
  <c r="AT56" i="134" s="1"/>
  <c r="AT62" i="134" s="1"/>
  <c r="AT63" i="134" s="1"/>
  <c r="AT65" i="134" s="1"/>
  <c r="AW34" i="112" s="1"/>
  <c r="I53" i="134"/>
  <c r="I56" i="134" s="1"/>
  <c r="I62" i="134" s="1"/>
  <c r="I63" i="134" s="1"/>
  <c r="I65" i="134" s="1"/>
  <c r="L34" i="112" s="1"/>
  <c r="BK53" i="128"/>
  <c r="AL53" i="134"/>
  <c r="AL56" i="134" s="1"/>
  <c r="AL62" i="134" s="1"/>
  <c r="AL63" i="134" s="1"/>
  <c r="AL65" i="134" s="1"/>
  <c r="AO34" i="112" s="1"/>
  <c r="BI53" i="146"/>
  <c r="K53" i="134"/>
  <c r="K56" i="134" s="1"/>
  <c r="K62" i="134" s="1"/>
  <c r="K63" i="134" s="1"/>
  <c r="K65" i="134" s="1"/>
  <c r="N34" i="112" s="1"/>
  <c r="X53" i="134"/>
  <c r="X56" i="134" s="1"/>
  <c r="X62" i="134" s="1"/>
  <c r="X63" i="134" s="1"/>
  <c r="X65" i="134" s="1"/>
  <c r="AA34" i="112" s="1"/>
  <c r="AG53" i="134"/>
  <c r="AG56" i="134" s="1"/>
  <c r="AG62" i="134" s="1"/>
  <c r="AG63" i="134" s="1"/>
  <c r="AG65" i="134" s="1"/>
  <c r="AJ34" i="112" s="1"/>
  <c r="BI53" i="143"/>
  <c r="BJ53" i="131"/>
  <c r="Q53" i="133"/>
  <c r="Q56" i="133" s="1"/>
  <c r="Q62" i="133" s="1"/>
  <c r="Q63" i="133" s="1"/>
  <c r="Q65" i="133" s="1"/>
  <c r="T33" i="112" s="1"/>
  <c r="S53" i="133"/>
  <c r="S56" i="133" s="1"/>
  <c r="S62" i="133" s="1"/>
  <c r="S63" i="133" s="1"/>
  <c r="S65" i="133" s="1"/>
  <c r="V33" i="112" s="1"/>
  <c r="W53" i="133"/>
  <c r="W56" i="133" s="1"/>
  <c r="W62" i="133" s="1"/>
  <c r="W63" i="133" s="1"/>
  <c r="W65" i="133" s="1"/>
  <c r="Z33" i="112" s="1"/>
  <c r="AN53" i="133"/>
  <c r="AN56" i="133" s="1"/>
  <c r="AN62" i="133" s="1"/>
  <c r="AN63" i="133" s="1"/>
  <c r="AN65" i="133" s="1"/>
  <c r="AQ33" i="112" s="1"/>
  <c r="AK53" i="133"/>
  <c r="AK56" i="133" s="1"/>
  <c r="AK62" i="133" s="1"/>
  <c r="AK63" i="133" s="1"/>
  <c r="AK65" i="133" s="1"/>
  <c r="AN33" i="112" s="1"/>
  <c r="U53" i="133"/>
  <c r="U56" i="133" s="1"/>
  <c r="U62" i="133" s="1"/>
  <c r="U63" i="133" s="1"/>
  <c r="U65" i="133" s="1"/>
  <c r="X33" i="112" s="1"/>
  <c r="Y53" i="133"/>
  <c r="Y56" i="133" s="1"/>
  <c r="Y62" i="133" s="1"/>
  <c r="Y63" i="133" s="1"/>
  <c r="Y65" i="133" s="1"/>
  <c r="AB33" i="112" s="1"/>
  <c r="Z53" i="133"/>
  <c r="Z56" i="133" s="1"/>
  <c r="Z62" i="133" s="1"/>
  <c r="Z63" i="133" s="1"/>
  <c r="Z65" i="133" s="1"/>
  <c r="AC33" i="112" s="1"/>
  <c r="AC53" i="133"/>
  <c r="AC56" i="133" s="1"/>
  <c r="AC62" i="133" s="1"/>
  <c r="AC63" i="133" s="1"/>
  <c r="AC65" i="133" s="1"/>
  <c r="AF33" i="112" s="1"/>
  <c r="AR53" i="133"/>
  <c r="AR56" i="133" s="1"/>
  <c r="AR62" i="133" s="1"/>
  <c r="AR63" i="133" s="1"/>
  <c r="AR65" i="133" s="1"/>
  <c r="AU33" i="112" s="1"/>
  <c r="O53" i="133"/>
  <c r="O56" i="133" s="1"/>
  <c r="O62" i="133" s="1"/>
  <c r="O63" i="133" s="1"/>
  <c r="O65" i="133" s="1"/>
  <c r="R33" i="112" s="1"/>
  <c r="AA53" i="133"/>
  <c r="AA56" i="133" s="1"/>
  <c r="AA62" i="133" s="1"/>
  <c r="AA63" i="133" s="1"/>
  <c r="AA65" i="133" s="1"/>
  <c r="AD33" i="112" s="1"/>
  <c r="AE53" i="133"/>
  <c r="AE56" i="133" s="1"/>
  <c r="AE62" i="133" s="1"/>
  <c r="AE63" i="133" s="1"/>
  <c r="AE65" i="133" s="1"/>
  <c r="AH33" i="112" s="1"/>
  <c r="AG53" i="133"/>
  <c r="AG56" i="133" s="1"/>
  <c r="AG62" i="133" s="1"/>
  <c r="AG63" i="133" s="1"/>
  <c r="AG65" i="133" s="1"/>
  <c r="AJ33" i="112" s="1"/>
  <c r="AH53" i="133"/>
  <c r="AH56" i="133" s="1"/>
  <c r="AH62" i="133" s="1"/>
  <c r="AH63" i="133" s="1"/>
  <c r="AH65" i="133" s="1"/>
  <c r="AK33" i="112" s="1"/>
  <c r="P53" i="133"/>
  <c r="P56" i="133" s="1"/>
  <c r="P62" i="133" s="1"/>
  <c r="P63" i="133" s="1"/>
  <c r="P65" i="133" s="1"/>
  <c r="S33" i="112" s="1"/>
  <c r="AV53" i="133"/>
  <c r="AV56" i="133" s="1"/>
  <c r="AV62" i="133" s="1"/>
  <c r="BF53" i="133"/>
  <c r="BF56" i="133" s="1"/>
  <c r="BF62" i="133" s="1"/>
  <c r="BK53" i="133"/>
  <c r="R53" i="133"/>
  <c r="R56" i="133" s="1"/>
  <c r="R62" i="133" s="1"/>
  <c r="R63" i="133" s="1"/>
  <c r="R65" i="133" s="1"/>
  <c r="U33" i="112" s="1"/>
  <c r="BI53" i="133"/>
  <c r="AJ53" i="133"/>
  <c r="AJ56" i="133" s="1"/>
  <c r="AJ62" i="133" s="1"/>
  <c r="AJ63" i="133" s="1"/>
  <c r="AJ65" i="133" s="1"/>
  <c r="AM33" i="112" s="1"/>
  <c r="D53" i="120"/>
  <c r="D56" i="120" s="1"/>
  <c r="D62" i="120" s="1"/>
  <c r="D63" i="120" s="1"/>
  <c r="D65" i="120" s="1"/>
  <c r="BC53" i="134"/>
  <c r="BC56" i="134" s="1"/>
  <c r="BC62" i="134" s="1"/>
  <c r="BB53" i="136"/>
  <c r="BB56" i="136" s="1"/>
  <c r="BB62" i="136" s="1"/>
  <c r="B53" i="136"/>
  <c r="BG53" i="137"/>
  <c r="BG56" i="137" s="1"/>
  <c r="BG62" i="137" s="1"/>
  <c r="P53" i="137"/>
  <c r="P56" i="137" s="1"/>
  <c r="P62" i="137" s="1"/>
  <c r="P63" i="137" s="1"/>
  <c r="P65" i="137" s="1"/>
  <c r="S37" i="112" s="1"/>
  <c r="B53" i="129"/>
  <c r="B56" i="129" s="1"/>
  <c r="B62" i="129" s="1"/>
  <c r="B63" i="129" s="1"/>
  <c r="B65" i="129" s="1"/>
  <c r="E28" i="112" s="1"/>
  <c r="F53" i="131"/>
  <c r="F56" i="131" s="1"/>
  <c r="F62" i="131" s="1"/>
  <c r="F63" i="131" s="1"/>
  <c r="F65" i="131" s="1"/>
  <c r="I31" i="112" s="1"/>
  <c r="E53" i="131"/>
  <c r="E56" i="131" s="1"/>
  <c r="E62" i="131" s="1"/>
  <c r="E63" i="131" s="1"/>
  <c r="E65" i="131" s="1"/>
  <c r="H31" i="112" s="1"/>
  <c r="C53" i="143"/>
  <c r="C56" i="143" s="1"/>
  <c r="C62" i="143" s="1"/>
  <c r="C63" i="143" s="1"/>
  <c r="C65" i="143" s="1"/>
  <c r="F43" i="112" s="1"/>
  <c r="BI53" i="134"/>
  <c r="BJ53" i="134"/>
  <c r="F53" i="143"/>
  <c r="F56" i="143" s="1"/>
  <c r="F62" i="143" s="1"/>
  <c r="F63" i="143" s="1"/>
  <c r="F65" i="143" s="1"/>
  <c r="I43" i="112" s="1"/>
  <c r="F53" i="120"/>
  <c r="F56" i="120" s="1"/>
  <c r="F62" i="120" s="1"/>
  <c r="F63" i="120" s="1"/>
  <c r="F65" i="120" s="1"/>
  <c r="K53" i="120"/>
  <c r="K56" i="120" s="1"/>
  <c r="K62" i="120" s="1"/>
  <c r="K63" i="120" s="1"/>
  <c r="K65" i="120" s="1"/>
  <c r="Z53" i="143"/>
  <c r="Z56" i="143" s="1"/>
  <c r="Z62" i="143" s="1"/>
  <c r="Z63" i="143" s="1"/>
  <c r="Z65" i="143" s="1"/>
  <c r="AC43" i="112" s="1"/>
  <c r="R53" i="143"/>
  <c r="R56" i="143" s="1"/>
  <c r="R62" i="143" s="1"/>
  <c r="R63" i="143" s="1"/>
  <c r="R65" i="143" s="1"/>
  <c r="U43" i="112" s="1"/>
  <c r="AR53" i="143"/>
  <c r="AR56" i="143" s="1"/>
  <c r="AR62" i="143" s="1"/>
  <c r="AR63" i="143" s="1"/>
  <c r="AR65" i="143" s="1"/>
  <c r="AU43" i="112" s="1"/>
  <c r="Q53" i="137"/>
  <c r="Q56" i="137" s="1"/>
  <c r="Q62" i="137" s="1"/>
  <c r="Q63" i="137" s="1"/>
  <c r="Q65" i="137" s="1"/>
  <c r="T37" i="112" s="1"/>
  <c r="L53" i="143"/>
  <c r="L56" i="143" s="1"/>
  <c r="L62" i="143" s="1"/>
  <c r="L63" i="143" s="1"/>
  <c r="L65" i="143" s="1"/>
  <c r="O43" i="112" s="1"/>
  <c r="AG53" i="137"/>
  <c r="AG56" i="137" s="1"/>
  <c r="AG62" i="137" s="1"/>
  <c r="AG63" i="137" s="1"/>
  <c r="AG65" i="137" s="1"/>
  <c r="AJ37" i="112" s="1"/>
  <c r="T53" i="143"/>
  <c r="T56" i="143" s="1"/>
  <c r="T62" i="143" s="1"/>
  <c r="T63" i="143" s="1"/>
  <c r="T65" i="143" s="1"/>
  <c r="W43" i="112" s="1"/>
  <c r="BD53" i="145"/>
  <c r="BD56" i="145" s="1"/>
  <c r="BD62" i="145" s="1"/>
  <c r="AA53" i="143"/>
  <c r="AA56" i="143" s="1"/>
  <c r="AA62" i="143" s="1"/>
  <c r="AA63" i="143" s="1"/>
  <c r="AA65" i="143" s="1"/>
  <c r="AD43" i="112" s="1"/>
  <c r="E53" i="120"/>
  <c r="E56" i="120" s="1"/>
  <c r="E62" i="120" s="1"/>
  <c r="E63" i="120" s="1"/>
  <c r="E65" i="120" s="1"/>
  <c r="J53" i="120"/>
  <c r="J56" i="120" s="1"/>
  <c r="J62" i="120" s="1"/>
  <c r="J63" i="120" s="1"/>
  <c r="J65" i="120" s="1"/>
  <c r="BG53" i="145"/>
  <c r="BG56" i="145" s="1"/>
  <c r="BG62" i="145" s="1"/>
  <c r="AZ53" i="137"/>
  <c r="AZ56" i="137" s="1"/>
  <c r="AZ62" i="137" s="1"/>
  <c r="AL53" i="137"/>
  <c r="AL56" i="137" s="1"/>
  <c r="AL62" i="137" s="1"/>
  <c r="AL63" i="137" s="1"/>
  <c r="AL65" i="137" s="1"/>
  <c r="AO37" i="112" s="1"/>
  <c r="AO53" i="137"/>
  <c r="AO56" i="137" s="1"/>
  <c r="AO62" i="137" s="1"/>
  <c r="AO63" i="137" s="1"/>
  <c r="AO65" i="137" s="1"/>
  <c r="AR37" i="112" s="1"/>
  <c r="AB53" i="143"/>
  <c r="AB56" i="143" s="1"/>
  <c r="AB62" i="143" s="1"/>
  <c r="AB63" i="143" s="1"/>
  <c r="AB65" i="143" s="1"/>
  <c r="AE43" i="112" s="1"/>
  <c r="AT53" i="137"/>
  <c r="AT56" i="137" s="1"/>
  <c r="AT62" i="137" s="1"/>
  <c r="AT63" i="137" s="1"/>
  <c r="AT65" i="137" s="1"/>
  <c r="AW37" i="112" s="1"/>
  <c r="J53" i="146"/>
  <c r="J56" i="146" s="1"/>
  <c r="J62" i="146" s="1"/>
  <c r="J63" i="146" s="1"/>
  <c r="J65" i="146" s="1"/>
  <c r="M46" i="112" s="1"/>
  <c r="AS53" i="143"/>
  <c r="AS56" i="143" s="1"/>
  <c r="AS62" i="143" s="1"/>
  <c r="AS63" i="143" s="1"/>
  <c r="AS65" i="143" s="1"/>
  <c r="AV43" i="112" s="1"/>
  <c r="AH53" i="137"/>
  <c r="AH56" i="137" s="1"/>
  <c r="AH62" i="137" s="1"/>
  <c r="AH63" i="137" s="1"/>
  <c r="AH65" i="137" s="1"/>
  <c r="AK37" i="112" s="1"/>
  <c r="L53" i="120"/>
  <c r="L56" i="120" s="1"/>
  <c r="L62" i="120" s="1"/>
  <c r="L63" i="120" s="1"/>
  <c r="L65" i="120" s="1"/>
  <c r="AE53" i="125"/>
  <c r="AE56" i="125" s="1"/>
  <c r="AE62" i="125" s="1"/>
  <c r="AE63" i="125" s="1"/>
  <c r="AE65" i="125" s="1"/>
  <c r="AH24" i="112" s="1"/>
  <c r="AI53" i="137"/>
  <c r="AI56" i="137" s="1"/>
  <c r="AI62" i="137" s="1"/>
  <c r="AI63" i="137" s="1"/>
  <c r="AI65" i="137" s="1"/>
  <c r="AL37" i="112" s="1"/>
  <c r="X53" i="125"/>
  <c r="X56" i="125" s="1"/>
  <c r="X62" i="125" s="1"/>
  <c r="X63" i="125" s="1"/>
  <c r="X65" i="125" s="1"/>
  <c r="AA24" i="112" s="1"/>
  <c r="W53" i="146"/>
  <c r="W56" i="146" s="1"/>
  <c r="W62" i="146" s="1"/>
  <c r="W63" i="146" s="1"/>
  <c r="W65" i="146" s="1"/>
  <c r="Z46" i="112" s="1"/>
  <c r="AT53" i="125"/>
  <c r="AT56" i="125" s="1"/>
  <c r="AT62" i="125" s="1"/>
  <c r="AT63" i="125" s="1"/>
  <c r="AT65" i="125" s="1"/>
  <c r="AW24" i="112" s="1"/>
  <c r="BH53" i="125"/>
  <c r="BH56" i="125" s="1"/>
  <c r="BH62" i="125" s="1"/>
  <c r="AV53" i="143"/>
  <c r="AV56" i="143" s="1"/>
  <c r="AV62" i="143" s="1"/>
  <c r="AV63" i="143" s="1"/>
  <c r="AV65" i="143" s="1"/>
  <c r="AY43" i="112" s="1"/>
  <c r="I53" i="137"/>
  <c r="I56" i="137" s="1"/>
  <c r="I62" i="137" s="1"/>
  <c r="I63" i="137" s="1"/>
  <c r="I65" i="137" s="1"/>
  <c r="L37" i="112" s="1"/>
  <c r="O53" i="125"/>
  <c r="O56" i="125" s="1"/>
  <c r="O62" i="125" s="1"/>
  <c r="O63" i="125" s="1"/>
  <c r="O65" i="125" s="1"/>
  <c r="R24" i="112" s="1"/>
  <c r="AV53" i="125"/>
  <c r="AV56" i="125" s="1"/>
  <c r="AV62" i="125" s="1"/>
  <c r="AV63" i="125" s="1"/>
  <c r="AV65" i="125" s="1"/>
  <c r="AY24" i="112" s="1"/>
  <c r="Z53" i="125"/>
  <c r="Z56" i="125" s="1"/>
  <c r="Z62" i="125" s="1"/>
  <c r="Z63" i="125" s="1"/>
  <c r="Z65" i="125" s="1"/>
  <c r="AC24" i="112" s="1"/>
  <c r="AM53" i="125"/>
  <c r="AM56" i="125" s="1"/>
  <c r="AM62" i="125" s="1"/>
  <c r="AM63" i="125" s="1"/>
  <c r="AM65" i="125" s="1"/>
  <c r="AP24" i="112" s="1"/>
  <c r="Q53" i="125"/>
  <c r="Q56" i="125" s="1"/>
  <c r="Q62" i="125" s="1"/>
  <c r="Q63" i="125" s="1"/>
  <c r="Q65" i="125" s="1"/>
  <c r="T24" i="112" s="1"/>
  <c r="AW53" i="125"/>
  <c r="AW56" i="125" s="1"/>
  <c r="AW62" i="125" s="1"/>
  <c r="AE53" i="143"/>
  <c r="AE56" i="143" s="1"/>
  <c r="AE62" i="143" s="1"/>
  <c r="AE63" i="143" s="1"/>
  <c r="AE65" i="143" s="1"/>
  <c r="AH43" i="112" s="1"/>
  <c r="W53" i="125"/>
  <c r="W56" i="125" s="1"/>
  <c r="W62" i="125" s="1"/>
  <c r="W63" i="125" s="1"/>
  <c r="W65" i="125" s="1"/>
  <c r="Z24" i="112" s="1"/>
  <c r="AO53" i="125"/>
  <c r="AO56" i="125" s="1"/>
  <c r="AO62" i="125" s="1"/>
  <c r="AO63" i="125" s="1"/>
  <c r="AO65" i="125" s="1"/>
  <c r="AR24" i="112" s="1"/>
  <c r="AY53" i="125"/>
  <c r="AY56" i="125" s="1"/>
  <c r="AY62" i="125" s="1"/>
  <c r="BD53" i="125"/>
  <c r="BD56" i="125" s="1"/>
  <c r="BD62" i="125" s="1"/>
  <c r="AH53" i="143"/>
  <c r="AH56" i="143" s="1"/>
  <c r="AH62" i="143" s="1"/>
  <c r="AH63" i="143" s="1"/>
  <c r="AH65" i="143" s="1"/>
  <c r="AK43" i="112" s="1"/>
  <c r="AQ53" i="143"/>
  <c r="AQ56" i="143" s="1"/>
  <c r="AQ62" i="143" s="1"/>
  <c r="AQ63" i="143" s="1"/>
  <c r="AQ65" i="143" s="1"/>
  <c r="AT43" i="112" s="1"/>
  <c r="Z53" i="146"/>
  <c r="Z56" i="146" s="1"/>
  <c r="Z62" i="146" s="1"/>
  <c r="Z63" i="146" s="1"/>
  <c r="Z65" i="146" s="1"/>
  <c r="AC46" i="112" s="1"/>
  <c r="G53" i="139"/>
  <c r="G56" i="139" s="1"/>
  <c r="G62" i="139" s="1"/>
  <c r="G63" i="139" s="1"/>
  <c r="G65" i="139" s="1"/>
  <c r="J39" i="112" s="1"/>
  <c r="AG53" i="146"/>
  <c r="AG56" i="146" s="1"/>
  <c r="AG62" i="146" s="1"/>
  <c r="AG63" i="146" s="1"/>
  <c r="AG65" i="146" s="1"/>
  <c r="AJ46" i="112" s="1"/>
  <c r="N53" i="146"/>
  <c r="N56" i="146" s="1"/>
  <c r="N62" i="146" s="1"/>
  <c r="N63" i="146" s="1"/>
  <c r="N65" i="146" s="1"/>
  <c r="Q46" i="112" s="1"/>
  <c r="AS53" i="146"/>
  <c r="AS56" i="146" s="1"/>
  <c r="AS62" i="146" s="1"/>
  <c r="AS63" i="146" s="1"/>
  <c r="AS65" i="146" s="1"/>
  <c r="AV46" i="112" s="1"/>
  <c r="AQ53" i="146"/>
  <c r="AQ56" i="146" s="1"/>
  <c r="AQ62" i="146" s="1"/>
  <c r="AQ63" i="146" s="1"/>
  <c r="AQ65" i="146" s="1"/>
  <c r="AT46" i="112" s="1"/>
  <c r="AW53" i="146"/>
  <c r="AW56" i="146" s="1"/>
  <c r="AW62" i="146" s="1"/>
  <c r="BB53" i="146"/>
  <c r="BB56" i="146" s="1"/>
  <c r="BB62" i="146" s="1"/>
  <c r="AV53" i="146"/>
  <c r="AV56" i="146" s="1"/>
  <c r="AV62" i="146" s="1"/>
  <c r="AV63" i="146" s="1"/>
  <c r="AV65" i="146" s="1"/>
  <c r="AY46" i="112" s="1"/>
  <c r="Y53" i="129"/>
  <c r="Y56" i="129" s="1"/>
  <c r="Y62" i="129" s="1"/>
  <c r="Y63" i="129" s="1"/>
  <c r="Y65" i="129" s="1"/>
  <c r="AB28" i="112" s="1"/>
  <c r="AB53" i="129"/>
  <c r="AB56" i="129" s="1"/>
  <c r="AB62" i="129" s="1"/>
  <c r="AB63" i="129" s="1"/>
  <c r="AB65" i="129" s="1"/>
  <c r="AE28" i="112" s="1"/>
  <c r="AP53" i="140"/>
  <c r="AP56" i="140" s="1"/>
  <c r="AP62" i="140" s="1"/>
  <c r="AP63" i="140" s="1"/>
  <c r="AP65" i="140" s="1"/>
  <c r="AS40" i="112" s="1"/>
  <c r="AP53" i="131"/>
  <c r="AP56" i="131" s="1"/>
  <c r="AP62" i="131" s="1"/>
  <c r="AP63" i="131" s="1"/>
  <c r="AP65" i="131" s="1"/>
  <c r="AS31" i="112" s="1"/>
  <c r="U53" i="128"/>
  <c r="U56" i="128" s="1"/>
  <c r="U62" i="128" s="1"/>
  <c r="U63" i="128" s="1"/>
  <c r="U65" i="128" s="1"/>
  <c r="X27" i="112" s="1"/>
  <c r="G53" i="126"/>
  <c r="G56" i="126" s="1"/>
  <c r="G62" i="126" s="1"/>
  <c r="G63" i="126" s="1"/>
  <c r="G65" i="126" s="1"/>
  <c r="J25" i="112" s="1"/>
  <c r="F53" i="145"/>
  <c r="F56" i="145" s="1"/>
  <c r="F62" i="145" s="1"/>
  <c r="F63" i="145" s="1"/>
  <c r="F65" i="145" s="1"/>
  <c r="I45" i="112" s="1"/>
  <c r="AL53" i="139"/>
  <c r="AL56" i="139" s="1"/>
  <c r="AL62" i="139" s="1"/>
  <c r="AL63" i="139" s="1"/>
  <c r="AL65" i="139" s="1"/>
  <c r="AO39" i="112" s="1"/>
  <c r="AK53" i="139"/>
  <c r="AK56" i="139" s="1"/>
  <c r="AK62" i="139" s="1"/>
  <c r="AK63" i="139" s="1"/>
  <c r="AK65" i="139" s="1"/>
  <c r="AN39" i="112" s="1"/>
  <c r="J53" i="142"/>
  <c r="J56" i="142" s="1"/>
  <c r="J62" i="142" s="1"/>
  <c r="J63" i="142" s="1"/>
  <c r="J65" i="142" s="1"/>
  <c r="M42" i="112" s="1"/>
  <c r="AF53" i="130"/>
  <c r="AF56" i="130" s="1"/>
  <c r="AF62" i="130" s="1"/>
  <c r="AF63" i="130" s="1"/>
  <c r="AF65" i="130" s="1"/>
  <c r="AI30" i="112" s="1"/>
  <c r="AT53" i="129"/>
  <c r="AT56" i="129" s="1"/>
  <c r="AT62" i="129" s="1"/>
  <c r="AT63" i="129" s="1"/>
  <c r="AT65" i="129" s="1"/>
  <c r="AW28" i="112" s="1"/>
  <c r="AJ53" i="129"/>
  <c r="AJ56" i="129" s="1"/>
  <c r="AJ62" i="129" s="1"/>
  <c r="AJ63" i="129" s="1"/>
  <c r="AJ65" i="129" s="1"/>
  <c r="AM28" i="112" s="1"/>
  <c r="AM53" i="129"/>
  <c r="AM56" i="129" s="1"/>
  <c r="AM62" i="129" s="1"/>
  <c r="AM63" i="129" s="1"/>
  <c r="AM65" i="129" s="1"/>
  <c r="AP28" i="112" s="1"/>
  <c r="AF53" i="129"/>
  <c r="AF56" i="129" s="1"/>
  <c r="AF62" i="129" s="1"/>
  <c r="AF63" i="129" s="1"/>
  <c r="AF65" i="129" s="1"/>
  <c r="AI28" i="112" s="1"/>
  <c r="T53" i="140"/>
  <c r="T56" i="140" s="1"/>
  <c r="T62" i="140" s="1"/>
  <c r="T63" i="140" s="1"/>
  <c r="T65" i="140" s="1"/>
  <c r="W40" i="112" s="1"/>
  <c r="AV53" i="140"/>
  <c r="AV56" i="140" s="1"/>
  <c r="AV62" i="140" s="1"/>
  <c r="AV63" i="140" s="1"/>
  <c r="AV65" i="140" s="1"/>
  <c r="AY40" i="112" s="1"/>
  <c r="AS53" i="140"/>
  <c r="AS56" i="140" s="1"/>
  <c r="AS62" i="140" s="1"/>
  <c r="AS63" i="140" s="1"/>
  <c r="AS65" i="140" s="1"/>
  <c r="AV40" i="112" s="1"/>
  <c r="BF53" i="140"/>
  <c r="BF56" i="140" s="1"/>
  <c r="BF62" i="140" s="1"/>
  <c r="AY53" i="140"/>
  <c r="AY56" i="140" s="1"/>
  <c r="AY62" i="140" s="1"/>
  <c r="M53" i="140"/>
  <c r="M56" i="140" s="1"/>
  <c r="M62" i="140" s="1"/>
  <c r="M63" i="140" s="1"/>
  <c r="M65" i="140" s="1"/>
  <c r="P40" i="112" s="1"/>
  <c r="Y53" i="131"/>
  <c r="Y56" i="131" s="1"/>
  <c r="Y62" i="131" s="1"/>
  <c r="Y63" i="131" s="1"/>
  <c r="Y65" i="131" s="1"/>
  <c r="AB31" i="112" s="1"/>
  <c r="AR53" i="131"/>
  <c r="AR56" i="131" s="1"/>
  <c r="AR62" i="131" s="1"/>
  <c r="AR63" i="131" s="1"/>
  <c r="AR65" i="131" s="1"/>
  <c r="AU31" i="112" s="1"/>
  <c r="S53" i="131"/>
  <c r="S56" i="131" s="1"/>
  <c r="S62" i="131" s="1"/>
  <c r="S63" i="131" s="1"/>
  <c r="S65" i="131" s="1"/>
  <c r="V31" i="112" s="1"/>
  <c r="AH53" i="128"/>
  <c r="AH56" i="128" s="1"/>
  <c r="AH62" i="128" s="1"/>
  <c r="AH63" i="128" s="1"/>
  <c r="AH65" i="128" s="1"/>
  <c r="AK27" i="112" s="1"/>
  <c r="R53" i="128"/>
  <c r="R56" i="128" s="1"/>
  <c r="R62" i="128" s="1"/>
  <c r="R63" i="128" s="1"/>
  <c r="R65" i="128" s="1"/>
  <c r="U27" i="112" s="1"/>
  <c r="H53" i="126"/>
  <c r="H56" i="126" s="1"/>
  <c r="H62" i="126" s="1"/>
  <c r="H63" i="126" s="1"/>
  <c r="H65" i="126" s="1"/>
  <c r="K25" i="112" s="1"/>
  <c r="AC53" i="126"/>
  <c r="AC56" i="126" s="1"/>
  <c r="AC62" i="126" s="1"/>
  <c r="AC63" i="126" s="1"/>
  <c r="AC65" i="126" s="1"/>
  <c r="AF25" i="112" s="1"/>
  <c r="AH53" i="126"/>
  <c r="AH56" i="126" s="1"/>
  <c r="AH62" i="126" s="1"/>
  <c r="AH63" i="126" s="1"/>
  <c r="AH65" i="126" s="1"/>
  <c r="AK25" i="112" s="1"/>
  <c r="S53" i="126"/>
  <c r="S56" i="126" s="1"/>
  <c r="S62" i="126" s="1"/>
  <c r="S63" i="126" s="1"/>
  <c r="S65" i="126" s="1"/>
  <c r="V25" i="112" s="1"/>
  <c r="I53" i="139"/>
  <c r="I56" i="139" s="1"/>
  <c r="I62" i="139" s="1"/>
  <c r="I63" i="139" s="1"/>
  <c r="I65" i="139" s="1"/>
  <c r="L39" i="112" s="1"/>
  <c r="AR53" i="139"/>
  <c r="AR56" i="139" s="1"/>
  <c r="AR62" i="139" s="1"/>
  <c r="AR63" i="139" s="1"/>
  <c r="AR65" i="139" s="1"/>
  <c r="AU39" i="112" s="1"/>
  <c r="J53" i="139"/>
  <c r="J56" i="139" s="1"/>
  <c r="J62" i="139" s="1"/>
  <c r="J63" i="139" s="1"/>
  <c r="J65" i="139" s="1"/>
  <c r="M39" i="112" s="1"/>
  <c r="AE53" i="139"/>
  <c r="AE56" i="139" s="1"/>
  <c r="AE62" i="139" s="1"/>
  <c r="AE63" i="139" s="1"/>
  <c r="AE65" i="139" s="1"/>
  <c r="AH39" i="112" s="1"/>
  <c r="AE53" i="142"/>
  <c r="AE56" i="142" s="1"/>
  <c r="AE62" i="142" s="1"/>
  <c r="AE63" i="142" s="1"/>
  <c r="AE65" i="142" s="1"/>
  <c r="AH42" i="112" s="1"/>
  <c r="Q53" i="142"/>
  <c r="Q56" i="142" s="1"/>
  <c r="Q62" i="142" s="1"/>
  <c r="Q63" i="142" s="1"/>
  <c r="Q65" i="142" s="1"/>
  <c r="T42" i="112" s="1"/>
  <c r="I53" i="142"/>
  <c r="I56" i="142" s="1"/>
  <c r="I62" i="142" s="1"/>
  <c r="I63" i="142" s="1"/>
  <c r="I65" i="142" s="1"/>
  <c r="L42" i="112" s="1"/>
  <c r="F53" i="142"/>
  <c r="F56" i="142" s="1"/>
  <c r="F62" i="142" s="1"/>
  <c r="F63" i="142" s="1"/>
  <c r="F65" i="142" s="1"/>
  <c r="I42" i="112" s="1"/>
  <c r="X53" i="142"/>
  <c r="X56" i="142" s="1"/>
  <c r="X62" i="142" s="1"/>
  <c r="X63" i="142" s="1"/>
  <c r="X65" i="142" s="1"/>
  <c r="AA42" i="112" s="1"/>
  <c r="AW53" i="130"/>
  <c r="AW56" i="130" s="1"/>
  <c r="AW62" i="130" s="1"/>
  <c r="AX53" i="130"/>
  <c r="AX56" i="130" s="1"/>
  <c r="AX62" i="130" s="1"/>
  <c r="L53" i="130"/>
  <c r="L56" i="130" s="1"/>
  <c r="L62" i="130" s="1"/>
  <c r="L63" i="130" s="1"/>
  <c r="L65" i="130" s="1"/>
  <c r="O30" i="112" s="1"/>
  <c r="AD53" i="130"/>
  <c r="AD56" i="130" s="1"/>
  <c r="AD62" i="130" s="1"/>
  <c r="AD63" i="130" s="1"/>
  <c r="AD65" i="130" s="1"/>
  <c r="AG30" i="112" s="1"/>
  <c r="AJ53" i="130"/>
  <c r="AJ56" i="130" s="1"/>
  <c r="AJ62" i="130" s="1"/>
  <c r="AJ63" i="130" s="1"/>
  <c r="AJ65" i="130" s="1"/>
  <c r="AM30" i="112" s="1"/>
  <c r="AS53" i="130"/>
  <c r="AS56" i="130" s="1"/>
  <c r="AS62" i="130" s="1"/>
  <c r="AS63" i="130" s="1"/>
  <c r="AS65" i="130" s="1"/>
  <c r="AV30" i="112" s="1"/>
  <c r="V53" i="143"/>
  <c r="V56" i="143" s="1"/>
  <c r="V62" i="143" s="1"/>
  <c r="V63" i="143" s="1"/>
  <c r="V65" i="143" s="1"/>
  <c r="Y43" i="112" s="1"/>
  <c r="H53" i="146"/>
  <c r="H56" i="146" s="1"/>
  <c r="H62" i="146" s="1"/>
  <c r="H63" i="146" s="1"/>
  <c r="H65" i="146" s="1"/>
  <c r="K46" i="112" s="1"/>
  <c r="AA53" i="146"/>
  <c r="AA56" i="146" s="1"/>
  <c r="AA62" i="146" s="1"/>
  <c r="AA63" i="146" s="1"/>
  <c r="AA65" i="146" s="1"/>
  <c r="AD46" i="112" s="1"/>
  <c r="AE53" i="129"/>
  <c r="AE56" i="129" s="1"/>
  <c r="AE62" i="129" s="1"/>
  <c r="AE63" i="129" s="1"/>
  <c r="AE65" i="129" s="1"/>
  <c r="AH28" i="112" s="1"/>
  <c r="AI53" i="140"/>
  <c r="AI56" i="140" s="1"/>
  <c r="AI62" i="140" s="1"/>
  <c r="AI63" i="140" s="1"/>
  <c r="AI65" i="140" s="1"/>
  <c r="AL40" i="112" s="1"/>
  <c r="AB53" i="140"/>
  <c r="AB56" i="140" s="1"/>
  <c r="AB62" i="140" s="1"/>
  <c r="AB63" i="140" s="1"/>
  <c r="AB65" i="140" s="1"/>
  <c r="AE40" i="112" s="1"/>
  <c r="AZ53" i="140"/>
  <c r="AZ56" i="140" s="1"/>
  <c r="AZ62" i="140" s="1"/>
  <c r="AH53" i="140"/>
  <c r="AH56" i="140" s="1"/>
  <c r="AH62" i="140" s="1"/>
  <c r="AH63" i="140" s="1"/>
  <c r="AH65" i="140" s="1"/>
  <c r="AK40" i="112" s="1"/>
  <c r="BE53" i="140"/>
  <c r="BE56" i="140" s="1"/>
  <c r="BE62" i="140" s="1"/>
  <c r="V53" i="131"/>
  <c r="V56" i="131" s="1"/>
  <c r="V62" i="131" s="1"/>
  <c r="V63" i="131" s="1"/>
  <c r="V65" i="131" s="1"/>
  <c r="Y31" i="112" s="1"/>
  <c r="T53" i="131"/>
  <c r="T56" i="131" s="1"/>
  <c r="T62" i="131" s="1"/>
  <c r="T63" i="131" s="1"/>
  <c r="T65" i="131" s="1"/>
  <c r="W31" i="112" s="1"/>
  <c r="AE53" i="128"/>
  <c r="AE56" i="128" s="1"/>
  <c r="AE62" i="128" s="1"/>
  <c r="AE63" i="128" s="1"/>
  <c r="AE65" i="128" s="1"/>
  <c r="AH27" i="112" s="1"/>
  <c r="AN53" i="128"/>
  <c r="AN56" i="128" s="1"/>
  <c r="AN62" i="128" s="1"/>
  <c r="AN63" i="128" s="1"/>
  <c r="AN65" i="128" s="1"/>
  <c r="AQ27" i="112" s="1"/>
  <c r="W53" i="126"/>
  <c r="W56" i="126" s="1"/>
  <c r="W62" i="126" s="1"/>
  <c r="W63" i="126" s="1"/>
  <c r="W65" i="126" s="1"/>
  <c r="Z25" i="112" s="1"/>
  <c r="O53" i="126"/>
  <c r="O56" i="126" s="1"/>
  <c r="O62" i="126" s="1"/>
  <c r="O63" i="126" s="1"/>
  <c r="O65" i="126" s="1"/>
  <c r="R25" i="112" s="1"/>
  <c r="AI53" i="126"/>
  <c r="AI56" i="126" s="1"/>
  <c r="AI62" i="126" s="1"/>
  <c r="AI63" i="126" s="1"/>
  <c r="AI65" i="126" s="1"/>
  <c r="AL25" i="112" s="1"/>
  <c r="I53" i="145"/>
  <c r="I56" i="145" s="1"/>
  <c r="I62" i="145" s="1"/>
  <c r="I63" i="145" s="1"/>
  <c r="I65" i="145" s="1"/>
  <c r="L45" i="112" s="1"/>
  <c r="Z53" i="139"/>
  <c r="Z56" i="139" s="1"/>
  <c r="Z62" i="139" s="1"/>
  <c r="Z63" i="139" s="1"/>
  <c r="Z65" i="139" s="1"/>
  <c r="AC39" i="112" s="1"/>
  <c r="Q53" i="139"/>
  <c r="Q56" i="139" s="1"/>
  <c r="Q62" i="139" s="1"/>
  <c r="Q63" i="139" s="1"/>
  <c r="Q65" i="139" s="1"/>
  <c r="T39" i="112" s="1"/>
  <c r="K53" i="139"/>
  <c r="K56" i="139" s="1"/>
  <c r="K62" i="139" s="1"/>
  <c r="K63" i="139" s="1"/>
  <c r="K65" i="139" s="1"/>
  <c r="N39" i="112" s="1"/>
  <c r="AO53" i="139"/>
  <c r="AO56" i="139" s="1"/>
  <c r="AO62" i="139" s="1"/>
  <c r="AO63" i="139" s="1"/>
  <c r="AO65" i="139" s="1"/>
  <c r="AR39" i="112" s="1"/>
  <c r="AL53" i="142"/>
  <c r="AL56" i="142" s="1"/>
  <c r="AL62" i="142" s="1"/>
  <c r="AL63" i="142" s="1"/>
  <c r="AL65" i="142" s="1"/>
  <c r="AO42" i="112" s="1"/>
  <c r="AG53" i="142"/>
  <c r="AG56" i="142" s="1"/>
  <c r="AG62" i="142" s="1"/>
  <c r="AG63" i="142" s="1"/>
  <c r="AG65" i="142" s="1"/>
  <c r="AJ42" i="112" s="1"/>
  <c r="R53" i="130"/>
  <c r="R56" i="130" s="1"/>
  <c r="R62" i="130" s="1"/>
  <c r="R63" i="130" s="1"/>
  <c r="R65" i="130" s="1"/>
  <c r="U30" i="112" s="1"/>
  <c r="O53" i="130"/>
  <c r="O56" i="130" s="1"/>
  <c r="O62" i="130" s="1"/>
  <c r="O63" i="130" s="1"/>
  <c r="O65" i="130" s="1"/>
  <c r="R30" i="112" s="1"/>
  <c r="E53" i="130"/>
  <c r="E56" i="130" s="1"/>
  <c r="E62" i="130" s="1"/>
  <c r="E63" i="130" s="1"/>
  <c r="E65" i="130" s="1"/>
  <c r="H30" i="112" s="1"/>
  <c r="V53" i="129"/>
  <c r="V56" i="129" s="1"/>
  <c r="V62" i="129" s="1"/>
  <c r="V63" i="129" s="1"/>
  <c r="V65" i="129" s="1"/>
  <c r="Y28" i="112" s="1"/>
  <c r="AV53" i="129"/>
  <c r="AV56" i="129" s="1"/>
  <c r="AV62" i="129" s="1"/>
  <c r="AV63" i="129" s="1"/>
  <c r="AV65" i="129" s="1"/>
  <c r="AY28" i="112" s="1"/>
  <c r="BJ53" i="129"/>
  <c r="AR53" i="140"/>
  <c r="AR56" i="140" s="1"/>
  <c r="AR62" i="140" s="1"/>
  <c r="AR63" i="140" s="1"/>
  <c r="AR65" i="140" s="1"/>
  <c r="AU40" i="112" s="1"/>
  <c r="BI53" i="140"/>
  <c r="AO53" i="131"/>
  <c r="AO56" i="131" s="1"/>
  <c r="AO62" i="131" s="1"/>
  <c r="AO63" i="131" s="1"/>
  <c r="AO65" i="131" s="1"/>
  <c r="AR31" i="112" s="1"/>
  <c r="AO53" i="128"/>
  <c r="AO56" i="128" s="1"/>
  <c r="AO62" i="128" s="1"/>
  <c r="AO63" i="128" s="1"/>
  <c r="AO65" i="128" s="1"/>
  <c r="AR27" i="112" s="1"/>
  <c r="AA53" i="126"/>
  <c r="AA56" i="126" s="1"/>
  <c r="AA62" i="126" s="1"/>
  <c r="AA63" i="126" s="1"/>
  <c r="AA65" i="126" s="1"/>
  <c r="AD25" i="112" s="1"/>
  <c r="AH53" i="139"/>
  <c r="AH56" i="139" s="1"/>
  <c r="AH62" i="139" s="1"/>
  <c r="AH63" i="139" s="1"/>
  <c r="AH65" i="139" s="1"/>
  <c r="AK39" i="112" s="1"/>
  <c r="AC53" i="142"/>
  <c r="AC56" i="142" s="1"/>
  <c r="AC62" i="142" s="1"/>
  <c r="AC63" i="142" s="1"/>
  <c r="AC65" i="142" s="1"/>
  <c r="AF42" i="112" s="1"/>
  <c r="AG53" i="130"/>
  <c r="AG56" i="130" s="1"/>
  <c r="AG62" i="130" s="1"/>
  <c r="AG63" i="130" s="1"/>
  <c r="AG65" i="130" s="1"/>
  <c r="AJ30" i="112" s="1"/>
  <c r="AZ53" i="129"/>
  <c r="AZ56" i="129" s="1"/>
  <c r="AZ62" i="129" s="1"/>
  <c r="BG53" i="140"/>
  <c r="BG56" i="140" s="1"/>
  <c r="BG62" i="140" s="1"/>
  <c r="P53" i="140"/>
  <c r="P56" i="140" s="1"/>
  <c r="P62" i="140" s="1"/>
  <c r="P63" i="140" s="1"/>
  <c r="P65" i="140" s="1"/>
  <c r="S40" i="112" s="1"/>
  <c r="Z53" i="140"/>
  <c r="Z56" i="140" s="1"/>
  <c r="Z62" i="140" s="1"/>
  <c r="Z63" i="140" s="1"/>
  <c r="Z65" i="140" s="1"/>
  <c r="AC40" i="112" s="1"/>
  <c r="L53" i="131"/>
  <c r="L56" i="131" s="1"/>
  <c r="L62" i="131" s="1"/>
  <c r="L63" i="131" s="1"/>
  <c r="L65" i="131" s="1"/>
  <c r="O31" i="112" s="1"/>
  <c r="AY53" i="128"/>
  <c r="AY56" i="128" s="1"/>
  <c r="AY62" i="128" s="1"/>
  <c r="J53" i="145"/>
  <c r="J56" i="145" s="1"/>
  <c r="J62" i="145" s="1"/>
  <c r="J63" i="145" s="1"/>
  <c r="J65" i="145" s="1"/>
  <c r="M45" i="112" s="1"/>
  <c r="BB53" i="139"/>
  <c r="BB56" i="139" s="1"/>
  <c r="BB62" i="139" s="1"/>
  <c r="AA53" i="139"/>
  <c r="AA56" i="139" s="1"/>
  <c r="AA62" i="139" s="1"/>
  <c r="AA63" i="139" s="1"/>
  <c r="AA65" i="139" s="1"/>
  <c r="AD39" i="112" s="1"/>
  <c r="AV53" i="142"/>
  <c r="AV56" i="142" s="1"/>
  <c r="AV62" i="142" s="1"/>
  <c r="AV63" i="142" s="1"/>
  <c r="AV65" i="142" s="1"/>
  <c r="AY42" i="112" s="1"/>
  <c r="BB53" i="142"/>
  <c r="BB56" i="142" s="1"/>
  <c r="BB62" i="142" s="1"/>
  <c r="G53" i="142"/>
  <c r="G56" i="142" s="1"/>
  <c r="G62" i="142" s="1"/>
  <c r="G63" i="142" s="1"/>
  <c r="G65" i="142" s="1"/>
  <c r="J42" i="112" s="1"/>
  <c r="AW53" i="142"/>
  <c r="AW56" i="142" s="1"/>
  <c r="AW62" i="142" s="1"/>
  <c r="AW63" i="142" s="1"/>
  <c r="AW65" i="142" s="1"/>
  <c r="AZ42" i="112" s="1"/>
  <c r="BC53" i="146"/>
  <c r="BC56" i="146" s="1"/>
  <c r="BC62" i="146" s="1"/>
  <c r="BD53" i="146"/>
  <c r="BD56" i="146" s="1"/>
  <c r="BD62" i="146" s="1"/>
  <c r="AY53" i="130"/>
  <c r="AY56" i="130" s="1"/>
  <c r="AY62" i="130" s="1"/>
  <c r="E53" i="143"/>
  <c r="E56" i="143" s="1"/>
  <c r="E62" i="143" s="1"/>
  <c r="E63" i="143" s="1"/>
  <c r="E65" i="143" s="1"/>
  <c r="H43" i="112" s="1"/>
  <c r="Y53" i="125"/>
  <c r="Y56" i="125" s="1"/>
  <c r="Y62" i="125" s="1"/>
  <c r="Y63" i="125" s="1"/>
  <c r="Y65" i="125" s="1"/>
  <c r="AB24" i="112" s="1"/>
  <c r="B53" i="130"/>
  <c r="B56" i="130" s="1"/>
  <c r="B62" i="130" s="1"/>
  <c r="B63" i="130" s="1"/>
  <c r="B65" i="130" s="1"/>
  <c r="E30" i="112" s="1"/>
  <c r="BH53" i="137"/>
  <c r="BH56" i="137" s="1"/>
  <c r="BH62" i="137" s="1"/>
  <c r="B53" i="145"/>
  <c r="B53" i="143"/>
  <c r="B53" i="131"/>
  <c r="B56" i="131" s="1"/>
  <c r="B62" i="131" s="1"/>
  <c r="B63" i="131" s="1"/>
  <c r="B65" i="131" s="1"/>
  <c r="E31" i="112" s="1"/>
  <c r="D53" i="143"/>
  <c r="D56" i="143" s="1"/>
  <c r="D62" i="143" s="1"/>
  <c r="D63" i="143" s="1"/>
  <c r="D65" i="143" s="1"/>
  <c r="G43" i="112" s="1"/>
  <c r="B53" i="142"/>
  <c r="B56" i="142" s="1"/>
  <c r="B62" i="142" s="1"/>
  <c r="B63" i="142" s="1"/>
  <c r="B65" i="142" s="1"/>
  <c r="E42" i="112" s="1"/>
  <c r="S53" i="143"/>
  <c r="S56" i="143" s="1"/>
  <c r="S62" i="143" s="1"/>
  <c r="S63" i="143" s="1"/>
  <c r="S65" i="143" s="1"/>
  <c r="V43" i="112" s="1"/>
  <c r="H53" i="143"/>
  <c r="H56" i="143" s="1"/>
  <c r="H62" i="143" s="1"/>
  <c r="H63" i="143" s="1"/>
  <c r="H65" i="143" s="1"/>
  <c r="K43" i="112" s="1"/>
  <c r="R53" i="137"/>
  <c r="R56" i="137" s="1"/>
  <c r="R62" i="137" s="1"/>
  <c r="R63" i="137" s="1"/>
  <c r="R65" i="137" s="1"/>
  <c r="U37" i="112" s="1"/>
  <c r="W53" i="143"/>
  <c r="W56" i="143" s="1"/>
  <c r="W62" i="143" s="1"/>
  <c r="W63" i="143" s="1"/>
  <c r="W65" i="143" s="1"/>
  <c r="Z43" i="112" s="1"/>
  <c r="BB53" i="143"/>
  <c r="BB56" i="143" s="1"/>
  <c r="BB62" i="143" s="1"/>
  <c r="Y53" i="143"/>
  <c r="Y56" i="143" s="1"/>
  <c r="Y62" i="143" s="1"/>
  <c r="Y63" i="143" s="1"/>
  <c r="Y65" i="143" s="1"/>
  <c r="AB43" i="112" s="1"/>
  <c r="X53" i="143"/>
  <c r="X56" i="143" s="1"/>
  <c r="X62" i="143" s="1"/>
  <c r="X63" i="143" s="1"/>
  <c r="X65" i="143" s="1"/>
  <c r="AA43" i="112" s="1"/>
  <c r="V53" i="137"/>
  <c r="V56" i="137" s="1"/>
  <c r="V62" i="137" s="1"/>
  <c r="V63" i="137" s="1"/>
  <c r="V65" i="137" s="1"/>
  <c r="Y37" i="112" s="1"/>
  <c r="O53" i="137"/>
  <c r="O56" i="137" s="1"/>
  <c r="O62" i="137" s="1"/>
  <c r="O63" i="137" s="1"/>
  <c r="O65" i="137" s="1"/>
  <c r="R37" i="112" s="1"/>
  <c r="AJ53" i="143"/>
  <c r="AJ56" i="143" s="1"/>
  <c r="AJ62" i="143" s="1"/>
  <c r="AJ63" i="143" s="1"/>
  <c r="AJ65" i="143" s="1"/>
  <c r="AM43" i="112" s="1"/>
  <c r="AM53" i="143"/>
  <c r="AM56" i="143" s="1"/>
  <c r="AM62" i="143" s="1"/>
  <c r="AM63" i="143" s="1"/>
  <c r="AM65" i="143" s="1"/>
  <c r="AP43" i="112" s="1"/>
  <c r="U53" i="137"/>
  <c r="U56" i="137" s="1"/>
  <c r="U62" i="137" s="1"/>
  <c r="U63" i="137" s="1"/>
  <c r="U65" i="137" s="1"/>
  <c r="X37" i="112" s="1"/>
  <c r="AD53" i="143"/>
  <c r="AD56" i="143" s="1"/>
  <c r="AD62" i="143" s="1"/>
  <c r="AD63" i="143" s="1"/>
  <c r="AD65" i="143" s="1"/>
  <c r="AG43" i="112" s="1"/>
  <c r="AW53" i="143"/>
  <c r="AW56" i="143" s="1"/>
  <c r="AW62" i="143" s="1"/>
  <c r="AV53" i="137"/>
  <c r="AV56" i="137" s="1"/>
  <c r="AV62" i="137" s="1"/>
  <c r="Z53" i="137"/>
  <c r="Z56" i="137" s="1"/>
  <c r="Z62" i="137" s="1"/>
  <c r="Z63" i="137" s="1"/>
  <c r="Z65" i="137" s="1"/>
  <c r="AC37" i="112" s="1"/>
  <c r="L53" i="137"/>
  <c r="L56" i="137" s="1"/>
  <c r="L62" i="137" s="1"/>
  <c r="L63" i="137" s="1"/>
  <c r="L65" i="137" s="1"/>
  <c r="O37" i="112" s="1"/>
  <c r="AX53" i="143"/>
  <c r="AX56" i="143" s="1"/>
  <c r="AX62" i="143" s="1"/>
  <c r="BB53" i="137"/>
  <c r="BB56" i="137" s="1"/>
  <c r="BB62" i="137" s="1"/>
  <c r="AI53" i="146"/>
  <c r="AI56" i="146" s="1"/>
  <c r="AI62" i="146" s="1"/>
  <c r="AI63" i="146" s="1"/>
  <c r="AI65" i="146" s="1"/>
  <c r="AL46" i="112" s="1"/>
  <c r="AK53" i="146"/>
  <c r="AK56" i="146" s="1"/>
  <c r="AK62" i="146" s="1"/>
  <c r="AK63" i="146" s="1"/>
  <c r="AK65" i="146" s="1"/>
  <c r="AN46" i="112" s="1"/>
  <c r="BB53" i="125"/>
  <c r="BB56" i="125" s="1"/>
  <c r="BB62" i="125" s="1"/>
  <c r="S53" i="137"/>
  <c r="S56" i="137" s="1"/>
  <c r="S62" i="137" s="1"/>
  <c r="S63" i="137" s="1"/>
  <c r="S65" i="137" s="1"/>
  <c r="V37" i="112" s="1"/>
  <c r="AC53" i="137"/>
  <c r="AC56" i="137" s="1"/>
  <c r="AC62" i="137" s="1"/>
  <c r="AC63" i="137" s="1"/>
  <c r="AC65" i="137" s="1"/>
  <c r="AF37" i="112" s="1"/>
  <c r="S53" i="125"/>
  <c r="S56" i="125" s="1"/>
  <c r="S62" i="125" s="1"/>
  <c r="S63" i="125" s="1"/>
  <c r="S65" i="125" s="1"/>
  <c r="V24" i="112" s="1"/>
  <c r="BI53" i="125"/>
  <c r="AS53" i="125"/>
  <c r="AS56" i="125" s="1"/>
  <c r="AS62" i="125" s="1"/>
  <c r="AS63" i="125" s="1"/>
  <c r="AS65" i="125" s="1"/>
  <c r="AV24" i="112" s="1"/>
  <c r="AF53" i="125"/>
  <c r="AF56" i="125" s="1"/>
  <c r="AF62" i="125" s="1"/>
  <c r="AF63" i="125" s="1"/>
  <c r="AF65" i="125" s="1"/>
  <c r="AI24" i="112" s="1"/>
  <c r="BC53" i="125"/>
  <c r="BC56" i="125" s="1"/>
  <c r="BC62" i="125" s="1"/>
  <c r="T53" i="125"/>
  <c r="T56" i="125" s="1"/>
  <c r="T62" i="125" s="1"/>
  <c r="T63" i="125" s="1"/>
  <c r="T65" i="125" s="1"/>
  <c r="W24" i="112" s="1"/>
  <c r="BK53" i="125"/>
  <c r="M53" i="137"/>
  <c r="M56" i="137" s="1"/>
  <c r="M62" i="137" s="1"/>
  <c r="M63" i="137" s="1"/>
  <c r="M65" i="137" s="1"/>
  <c r="P37" i="112" s="1"/>
  <c r="V53" i="125"/>
  <c r="V56" i="125" s="1"/>
  <c r="V62" i="125" s="1"/>
  <c r="V63" i="125" s="1"/>
  <c r="V65" i="125" s="1"/>
  <c r="Y24" i="112" s="1"/>
  <c r="AA53" i="125"/>
  <c r="AA56" i="125" s="1"/>
  <c r="AA62" i="125" s="1"/>
  <c r="AA63" i="125" s="1"/>
  <c r="AA65" i="125" s="1"/>
  <c r="AD24" i="112" s="1"/>
  <c r="AQ53" i="125"/>
  <c r="AQ56" i="125" s="1"/>
  <c r="AQ62" i="125" s="1"/>
  <c r="AQ63" i="125" s="1"/>
  <c r="AQ65" i="125" s="1"/>
  <c r="AT24" i="112" s="1"/>
  <c r="AP53" i="125"/>
  <c r="AP56" i="125" s="1"/>
  <c r="AP62" i="125" s="1"/>
  <c r="AP63" i="125" s="1"/>
  <c r="AP65" i="125" s="1"/>
  <c r="AS24" i="112" s="1"/>
  <c r="AI53" i="125"/>
  <c r="AI56" i="125" s="1"/>
  <c r="AI62" i="125" s="1"/>
  <c r="AI63" i="125" s="1"/>
  <c r="AI65" i="125" s="1"/>
  <c r="AL24" i="112" s="1"/>
  <c r="BA53" i="125"/>
  <c r="BA56" i="125" s="1"/>
  <c r="BA62" i="125" s="1"/>
  <c r="BF53" i="125"/>
  <c r="BF56" i="125" s="1"/>
  <c r="BF62" i="125" s="1"/>
  <c r="AG53" i="125"/>
  <c r="AG56" i="125" s="1"/>
  <c r="AG62" i="125" s="1"/>
  <c r="AG63" i="125" s="1"/>
  <c r="AG65" i="125" s="1"/>
  <c r="AJ24" i="112" s="1"/>
  <c r="N53" i="137"/>
  <c r="N56" i="137" s="1"/>
  <c r="N62" i="137" s="1"/>
  <c r="N63" i="137" s="1"/>
  <c r="N65" i="137" s="1"/>
  <c r="Q37" i="112" s="1"/>
  <c r="AE53" i="137"/>
  <c r="AE56" i="137" s="1"/>
  <c r="AE62" i="137" s="1"/>
  <c r="AE63" i="137" s="1"/>
  <c r="AE65" i="137" s="1"/>
  <c r="AH37" i="112" s="1"/>
  <c r="AF53" i="146"/>
  <c r="AF56" i="146" s="1"/>
  <c r="AF62" i="146" s="1"/>
  <c r="AF63" i="146" s="1"/>
  <c r="AF65" i="146" s="1"/>
  <c r="AI46" i="112" s="1"/>
  <c r="AG53" i="143"/>
  <c r="AG56" i="143" s="1"/>
  <c r="AG62" i="143" s="1"/>
  <c r="AG63" i="143" s="1"/>
  <c r="AG65" i="143" s="1"/>
  <c r="AJ43" i="112" s="1"/>
  <c r="G53" i="146"/>
  <c r="G56" i="146" s="1"/>
  <c r="G62" i="146" s="1"/>
  <c r="G63" i="146" s="1"/>
  <c r="G65" i="146" s="1"/>
  <c r="J46" i="112" s="1"/>
  <c r="F53" i="129"/>
  <c r="F56" i="129" s="1"/>
  <c r="F62" i="129" s="1"/>
  <c r="F63" i="129" s="1"/>
  <c r="F65" i="129" s="1"/>
  <c r="I28" i="112" s="1"/>
  <c r="AZ53" i="146"/>
  <c r="AZ56" i="146" s="1"/>
  <c r="AZ62" i="146" s="1"/>
  <c r="K53" i="146"/>
  <c r="K56" i="146" s="1"/>
  <c r="K62" i="146" s="1"/>
  <c r="K63" i="146" s="1"/>
  <c r="K65" i="146" s="1"/>
  <c r="N46" i="112" s="1"/>
  <c r="AC53" i="146"/>
  <c r="AC56" i="146" s="1"/>
  <c r="AC62" i="146" s="1"/>
  <c r="AC63" i="146" s="1"/>
  <c r="AC65" i="146" s="1"/>
  <c r="AF46" i="112" s="1"/>
  <c r="AE53" i="146"/>
  <c r="AE56" i="146" s="1"/>
  <c r="AE62" i="146" s="1"/>
  <c r="AE63" i="146" s="1"/>
  <c r="AE65" i="146" s="1"/>
  <c r="AH46" i="112" s="1"/>
  <c r="AY53" i="146"/>
  <c r="AY56" i="146" s="1"/>
  <c r="AY62" i="146" s="1"/>
  <c r="AM53" i="146"/>
  <c r="AM56" i="146" s="1"/>
  <c r="AM62" i="146" s="1"/>
  <c r="AM63" i="146" s="1"/>
  <c r="AM65" i="146" s="1"/>
  <c r="AP46" i="112" s="1"/>
  <c r="AJ53" i="146"/>
  <c r="AJ56" i="146" s="1"/>
  <c r="AJ62" i="146" s="1"/>
  <c r="AJ63" i="146" s="1"/>
  <c r="AJ65" i="146" s="1"/>
  <c r="AM46" i="112" s="1"/>
  <c r="O53" i="129"/>
  <c r="O56" i="129" s="1"/>
  <c r="O62" i="129" s="1"/>
  <c r="O63" i="129" s="1"/>
  <c r="O65" i="129" s="1"/>
  <c r="R28" i="112" s="1"/>
  <c r="AZ53" i="131"/>
  <c r="AZ56" i="131" s="1"/>
  <c r="AZ62" i="131" s="1"/>
  <c r="N53" i="131"/>
  <c r="N56" i="131" s="1"/>
  <c r="N62" i="131" s="1"/>
  <c r="N63" i="131" s="1"/>
  <c r="N65" i="131" s="1"/>
  <c r="Q31" i="112" s="1"/>
  <c r="G53" i="128"/>
  <c r="G56" i="128" s="1"/>
  <c r="G62" i="128" s="1"/>
  <c r="G63" i="128" s="1"/>
  <c r="G65" i="128" s="1"/>
  <c r="J27" i="112" s="1"/>
  <c r="AJ53" i="128"/>
  <c r="AJ56" i="128" s="1"/>
  <c r="AJ62" i="128" s="1"/>
  <c r="AJ63" i="128" s="1"/>
  <c r="AJ65" i="128" s="1"/>
  <c r="AM27" i="112" s="1"/>
  <c r="K53" i="126"/>
  <c r="K56" i="126" s="1"/>
  <c r="K62" i="126" s="1"/>
  <c r="K63" i="126" s="1"/>
  <c r="K65" i="126" s="1"/>
  <c r="N25" i="112" s="1"/>
  <c r="AU53" i="126"/>
  <c r="AU56" i="126" s="1"/>
  <c r="AU62" i="126" s="1"/>
  <c r="AU63" i="126" s="1"/>
  <c r="AU65" i="126" s="1"/>
  <c r="AX25" i="112" s="1"/>
  <c r="AZ53" i="126"/>
  <c r="AZ56" i="126" s="1"/>
  <c r="AZ62" i="126" s="1"/>
  <c r="U53" i="142"/>
  <c r="U56" i="142" s="1"/>
  <c r="U62" i="142" s="1"/>
  <c r="U63" i="142" s="1"/>
  <c r="U65" i="142" s="1"/>
  <c r="X42" i="112" s="1"/>
  <c r="Z53" i="142"/>
  <c r="Z56" i="142" s="1"/>
  <c r="Z62" i="142" s="1"/>
  <c r="Z63" i="142" s="1"/>
  <c r="Z65" i="142" s="1"/>
  <c r="AC42" i="112" s="1"/>
  <c r="R53" i="142"/>
  <c r="R56" i="142" s="1"/>
  <c r="R62" i="142" s="1"/>
  <c r="R63" i="142" s="1"/>
  <c r="R65" i="142" s="1"/>
  <c r="U42" i="112" s="1"/>
  <c r="I53" i="130"/>
  <c r="I56" i="130" s="1"/>
  <c r="I62" i="130" s="1"/>
  <c r="I63" i="130" s="1"/>
  <c r="I65" i="130" s="1"/>
  <c r="L30" i="112" s="1"/>
  <c r="T53" i="130"/>
  <c r="T56" i="130" s="1"/>
  <c r="T62" i="130" s="1"/>
  <c r="T63" i="130" s="1"/>
  <c r="T65" i="130" s="1"/>
  <c r="W30" i="112" s="1"/>
  <c r="AM53" i="130"/>
  <c r="AM56" i="130" s="1"/>
  <c r="AM62" i="130" s="1"/>
  <c r="AM63" i="130" s="1"/>
  <c r="AM65" i="130" s="1"/>
  <c r="AP30" i="112" s="1"/>
  <c r="M53" i="130"/>
  <c r="M56" i="130" s="1"/>
  <c r="M62" i="130" s="1"/>
  <c r="M63" i="130" s="1"/>
  <c r="M65" i="130" s="1"/>
  <c r="P30" i="112" s="1"/>
  <c r="AO53" i="146"/>
  <c r="AO56" i="146" s="1"/>
  <c r="AO62" i="146" s="1"/>
  <c r="AO63" i="146" s="1"/>
  <c r="AO65" i="146" s="1"/>
  <c r="AR46" i="112" s="1"/>
  <c r="D53" i="134"/>
  <c r="AD53" i="129"/>
  <c r="AD56" i="129" s="1"/>
  <c r="AD62" i="129" s="1"/>
  <c r="AD63" i="129" s="1"/>
  <c r="AD65" i="129" s="1"/>
  <c r="AG28" i="112" s="1"/>
  <c r="AC53" i="129"/>
  <c r="AC56" i="129" s="1"/>
  <c r="AC62" i="129" s="1"/>
  <c r="AC63" i="129" s="1"/>
  <c r="AC65" i="129" s="1"/>
  <c r="AF28" i="112" s="1"/>
  <c r="AN53" i="140"/>
  <c r="AN56" i="140" s="1"/>
  <c r="AN62" i="140" s="1"/>
  <c r="AN63" i="140" s="1"/>
  <c r="AN65" i="140" s="1"/>
  <c r="AQ40" i="112" s="1"/>
  <c r="AA53" i="131"/>
  <c r="AA56" i="131" s="1"/>
  <c r="AA62" i="131" s="1"/>
  <c r="AA63" i="131" s="1"/>
  <c r="AA65" i="131" s="1"/>
  <c r="AD31" i="112" s="1"/>
  <c r="AW53" i="131"/>
  <c r="AW56" i="131" s="1"/>
  <c r="AW62" i="131" s="1"/>
  <c r="AI53" i="131"/>
  <c r="AI56" i="131" s="1"/>
  <c r="AI62" i="131" s="1"/>
  <c r="AI63" i="131" s="1"/>
  <c r="AI65" i="131" s="1"/>
  <c r="AL31" i="112" s="1"/>
  <c r="AF53" i="131"/>
  <c r="AF56" i="131" s="1"/>
  <c r="AF62" i="131" s="1"/>
  <c r="AF63" i="131" s="1"/>
  <c r="AF65" i="131" s="1"/>
  <c r="AI31" i="112" s="1"/>
  <c r="AB53" i="128"/>
  <c r="AB56" i="128" s="1"/>
  <c r="AB62" i="128" s="1"/>
  <c r="AB63" i="128" s="1"/>
  <c r="AB65" i="128" s="1"/>
  <c r="AE27" i="112" s="1"/>
  <c r="AS53" i="128"/>
  <c r="AS56" i="128" s="1"/>
  <c r="AS62" i="128" s="1"/>
  <c r="AS63" i="128" s="1"/>
  <c r="AS65" i="128" s="1"/>
  <c r="AV27" i="112" s="1"/>
  <c r="AM53" i="128"/>
  <c r="AM56" i="128" s="1"/>
  <c r="AM62" i="128" s="1"/>
  <c r="AM63" i="128" s="1"/>
  <c r="AM65" i="128" s="1"/>
  <c r="AP27" i="112" s="1"/>
  <c r="AZ53" i="128"/>
  <c r="AZ56" i="128" s="1"/>
  <c r="AZ62" i="128" s="1"/>
  <c r="W53" i="128"/>
  <c r="W56" i="128" s="1"/>
  <c r="W62" i="128" s="1"/>
  <c r="W63" i="128" s="1"/>
  <c r="W65" i="128" s="1"/>
  <c r="Z27" i="112" s="1"/>
  <c r="X53" i="128"/>
  <c r="X56" i="128" s="1"/>
  <c r="X62" i="128" s="1"/>
  <c r="X63" i="128" s="1"/>
  <c r="X65" i="128" s="1"/>
  <c r="AA27" i="112" s="1"/>
  <c r="AW53" i="126"/>
  <c r="AW56" i="126" s="1"/>
  <c r="AW62" i="126" s="1"/>
  <c r="AM53" i="126"/>
  <c r="AM56" i="126" s="1"/>
  <c r="AM62" i="126" s="1"/>
  <c r="AM63" i="126" s="1"/>
  <c r="AM65" i="126" s="1"/>
  <c r="AP25" i="112" s="1"/>
  <c r="BA53" i="126"/>
  <c r="BA56" i="126" s="1"/>
  <c r="BA62" i="126" s="1"/>
  <c r="AV53" i="126"/>
  <c r="AV56" i="126" s="1"/>
  <c r="AV62" i="126" s="1"/>
  <c r="AV63" i="126" s="1"/>
  <c r="AV65" i="126" s="1"/>
  <c r="AY25" i="112" s="1"/>
  <c r="AG53" i="126"/>
  <c r="AG56" i="126" s="1"/>
  <c r="AG62" i="126" s="1"/>
  <c r="AG63" i="126" s="1"/>
  <c r="AG65" i="126" s="1"/>
  <c r="AJ25" i="112" s="1"/>
  <c r="AC53" i="139"/>
  <c r="AC56" i="139" s="1"/>
  <c r="AC62" i="139" s="1"/>
  <c r="AC63" i="139" s="1"/>
  <c r="AC65" i="139" s="1"/>
  <c r="AF39" i="112" s="1"/>
  <c r="AU53" i="142"/>
  <c r="AU56" i="142" s="1"/>
  <c r="AU62" i="142" s="1"/>
  <c r="AU63" i="142" s="1"/>
  <c r="AU65" i="142" s="1"/>
  <c r="AX42" i="112" s="1"/>
  <c r="BA53" i="142"/>
  <c r="BA56" i="142" s="1"/>
  <c r="BA62" i="142" s="1"/>
  <c r="AM53" i="142"/>
  <c r="AM56" i="142" s="1"/>
  <c r="AM62" i="142" s="1"/>
  <c r="AM63" i="142" s="1"/>
  <c r="AM65" i="142" s="1"/>
  <c r="AP42" i="112" s="1"/>
  <c r="AV53" i="130"/>
  <c r="AV56" i="130" s="1"/>
  <c r="AV62" i="130" s="1"/>
  <c r="H53" i="130"/>
  <c r="H56" i="130" s="1"/>
  <c r="H62" i="130" s="1"/>
  <c r="H63" i="130" s="1"/>
  <c r="H65" i="130" s="1"/>
  <c r="K30" i="112" s="1"/>
  <c r="AA53" i="130"/>
  <c r="AA56" i="130" s="1"/>
  <c r="AA62" i="130" s="1"/>
  <c r="AA63" i="130" s="1"/>
  <c r="AA65" i="130" s="1"/>
  <c r="AD30" i="112" s="1"/>
  <c r="V53" i="146"/>
  <c r="V56" i="146" s="1"/>
  <c r="V62" i="146" s="1"/>
  <c r="V63" i="146" s="1"/>
  <c r="V65" i="146" s="1"/>
  <c r="Y46" i="112" s="1"/>
  <c r="S53" i="129"/>
  <c r="S56" i="129" s="1"/>
  <c r="S62" i="129" s="1"/>
  <c r="S63" i="129" s="1"/>
  <c r="S65" i="129" s="1"/>
  <c r="V28" i="112" s="1"/>
  <c r="AH53" i="129"/>
  <c r="AH56" i="129" s="1"/>
  <c r="AH62" i="129" s="1"/>
  <c r="AH63" i="129" s="1"/>
  <c r="AH65" i="129" s="1"/>
  <c r="AK28" i="112" s="1"/>
  <c r="T53" i="129"/>
  <c r="T56" i="129" s="1"/>
  <c r="T62" i="129" s="1"/>
  <c r="T63" i="129" s="1"/>
  <c r="T65" i="129" s="1"/>
  <c r="W28" i="112" s="1"/>
  <c r="AA53" i="129"/>
  <c r="AA56" i="129" s="1"/>
  <c r="AA62" i="129" s="1"/>
  <c r="AA63" i="129" s="1"/>
  <c r="AA65" i="129" s="1"/>
  <c r="AD28" i="112" s="1"/>
  <c r="BD53" i="140"/>
  <c r="BD56" i="140" s="1"/>
  <c r="BD62" i="140" s="1"/>
  <c r="AQ53" i="131"/>
  <c r="AQ56" i="131" s="1"/>
  <c r="AQ62" i="131" s="1"/>
  <c r="AQ63" i="131" s="1"/>
  <c r="AQ65" i="131" s="1"/>
  <c r="AT31" i="112" s="1"/>
  <c r="K53" i="128"/>
  <c r="K56" i="128" s="1"/>
  <c r="K62" i="128" s="1"/>
  <c r="K63" i="128" s="1"/>
  <c r="K65" i="128" s="1"/>
  <c r="N27" i="112" s="1"/>
  <c r="BA53" i="128"/>
  <c r="BA56" i="128" s="1"/>
  <c r="BA62" i="128" s="1"/>
  <c r="AD53" i="126"/>
  <c r="AD56" i="126" s="1"/>
  <c r="AD62" i="126" s="1"/>
  <c r="AD63" i="126" s="1"/>
  <c r="AD65" i="126" s="1"/>
  <c r="AG25" i="112" s="1"/>
  <c r="Y53" i="126"/>
  <c r="Y56" i="126" s="1"/>
  <c r="Y62" i="126" s="1"/>
  <c r="Y63" i="126" s="1"/>
  <c r="Y65" i="126" s="1"/>
  <c r="AB25" i="112" s="1"/>
  <c r="U53" i="139"/>
  <c r="U56" i="139" s="1"/>
  <c r="U62" i="139" s="1"/>
  <c r="U63" i="139" s="1"/>
  <c r="U65" i="139" s="1"/>
  <c r="X39" i="112" s="1"/>
  <c r="AU53" i="139"/>
  <c r="AU56" i="139" s="1"/>
  <c r="AU62" i="139" s="1"/>
  <c r="AU63" i="139" s="1"/>
  <c r="AU65" i="139" s="1"/>
  <c r="AX39" i="112" s="1"/>
  <c r="AZ53" i="142"/>
  <c r="AZ56" i="142" s="1"/>
  <c r="AZ62" i="142" s="1"/>
  <c r="AO53" i="142"/>
  <c r="AO56" i="142" s="1"/>
  <c r="AO62" i="142" s="1"/>
  <c r="AO63" i="142" s="1"/>
  <c r="AO65" i="142" s="1"/>
  <c r="AR42" i="112" s="1"/>
  <c r="N53" i="142"/>
  <c r="N56" i="142" s="1"/>
  <c r="N62" i="142" s="1"/>
  <c r="N63" i="142" s="1"/>
  <c r="N65" i="142" s="1"/>
  <c r="Q42" i="112" s="1"/>
  <c r="S53" i="130"/>
  <c r="S56" i="130" s="1"/>
  <c r="S62" i="130" s="1"/>
  <c r="S63" i="130" s="1"/>
  <c r="S65" i="130" s="1"/>
  <c r="V30" i="112" s="1"/>
  <c r="AO53" i="130"/>
  <c r="AO56" i="130" s="1"/>
  <c r="AO62" i="130" s="1"/>
  <c r="AO63" i="130" s="1"/>
  <c r="AO65" i="130" s="1"/>
  <c r="AR30" i="112" s="1"/>
  <c r="AQ53" i="130"/>
  <c r="AQ56" i="130" s="1"/>
  <c r="AQ62" i="130" s="1"/>
  <c r="AQ63" i="130" s="1"/>
  <c r="AQ65" i="130" s="1"/>
  <c r="AT30" i="112" s="1"/>
  <c r="AS53" i="129"/>
  <c r="AS56" i="129" s="1"/>
  <c r="AS62" i="129" s="1"/>
  <c r="AS63" i="129" s="1"/>
  <c r="AS65" i="129" s="1"/>
  <c r="AV28" i="112" s="1"/>
  <c r="S53" i="140"/>
  <c r="S56" i="140" s="1"/>
  <c r="S62" i="140" s="1"/>
  <c r="S63" i="140" s="1"/>
  <c r="S65" i="140" s="1"/>
  <c r="V40" i="112" s="1"/>
  <c r="AM53" i="131"/>
  <c r="AM56" i="131" s="1"/>
  <c r="AM62" i="131" s="1"/>
  <c r="AM63" i="131" s="1"/>
  <c r="AM65" i="131" s="1"/>
  <c r="AP31" i="112" s="1"/>
  <c r="AG53" i="131"/>
  <c r="AG56" i="131" s="1"/>
  <c r="AG62" i="131" s="1"/>
  <c r="AG63" i="131" s="1"/>
  <c r="AG65" i="131" s="1"/>
  <c r="AJ31" i="112" s="1"/>
  <c r="H53" i="128"/>
  <c r="H56" i="128" s="1"/>
  <c r="H62" i="128" s="1"/>
  <c r="H63" i="128" s="1"/>
  <c r="H65" i="128" s="1"/>
  <c r="K27" i="112" s="1"/>
  <c r="I53" i="126"/>
  <c r="I56" i="126" s="1"/>
  <c r="I62" i="126" s="1"/>
  <c r="I63" i="126" s="1"/>
  <c r="I65" i="126" s="1"/>
  <c r="L25" i="112" s="1"/>
  <c r="J53" i="126"/>
  <c r="J56" i="126" s="1"/>
  <c r="J62" i="126" s="1"/>
  <c r="J63" i="126" s="1"/>
  <c r="J65" i="126" s="1"/>
  <c r="M25" i="112" s="1"/>
  <c r="AF53" i="139"/>
  <c r="AF56" i="139" s="1"/>
  <c r="AF62" i="139" s="1"/>
  <c r="AF63" i="139" s="1"/>
  <c r="AF65" i="139" s="1"/>
  <c r="AI39" i="112" s="1"/>
  <c r="N53" i="139"/>
  <c r="N56" i="139" s="1"/>
  <c r="N62" i="139" s="1"/>
  <c r="N63" i="139" s="1"/>
  <c r="N65" i="139" s="1"/>
  <c r="Q39" i="112" s="1"/>
  <c r="AY53" i="139"/>
  <c r="AY56" i="139" s="1"/>
  <c r="AY62" i="139" s="1"/>
  <c r="BA53" i="139"/>
  <c r="BA56" i="139" s="1"/>
  <c r="BA62" i="139" s="1"/>
  <c r="Y53" i="142"/>
  <c r="Y56" i="142" s="1"/>
  <c r="Y62" i="142" s="1"/>
  <c r="Y63" i="142" s="1"/>
  <c r="Y65" i="142" s="1"/>
  <c r="AB42" i="112" s="1"/>
  <c r="AH53" i="142"/>
  <c r="AH56" i="142" s="1"/>
  <c r="AH62" i="142" s="1"/>
  <c r="AH63" i="142" s="1"/>
  <c r="AH65" i="142" s="1"/>
  <c r="AK42" i="112" s="1"/>
  <c r="H53" i="142"/>
  <c r="H56" i="142" s="1"/>
  <c r="H62" i="142" s="1"/>
  <c r="H63" i="142" s="1"/>
  <c r="H65" i="142" s="1"/>
  <c r="K42" i="112" s="1"/>
  <c r="P53" i="129"/>
  <c r="P56" i="129" s="1"/>
  <c r="P62" i="129" s="1"/>
  <c r="P63" i="129" s="1"/>
  <c r="P65" i="129" s="1"/>
  <c r="S28" i="112" s="1"/>
  <c r="AI53" i="129"/>
  <c r="AI56" i="129" s="1"/>
  <c r="AI62" i="129" s="1"/>
  <c r="AI63" i="129" s="1"/>
  <c r="AI65" i="129" s="1"/>
  <c r="AL28" i="112" s="1"/>
  <c r="X53" i="129"/>
  <c r="X56" i="129" s="1"/>
  <c r="X62" i="129" s="1"/>
  <c r="X63" i="129" s="1"/>
  <c r="X65" i="129" s="1"/>
  <c r="AA28" i="112" s="1"/>
  <c r="U53" i="129"/>
  <c r="U56" i="129" s="1"/>
  <c r="U62" i="129" s="1"/>
  <c r="U63" i="129" s="1"/>
  <c r="U65" i="129" s="1"/>
  <c r="X28" i="112" s="1"/>
  <c r="Q53" i="129"/>
  <c r="Q56" i="129" s="1"/>
  <c r="Q62" i="129" s="1"/>
  <c r="Q63" i="129" s="1"/>
  <c r="Q65" i="129" s="1"/>
  <c r="T28" i="112" s="1"/>
  <c r="BD53" i="129"/>
  <c r="BD56" i="129" s="1"/>
  <c r="BD62" i="129" s="1"/>
  <c r="AO53" i="129"/>
  <c r="AO56" i="129" s="1"/>
  <c r="AO62" i="129" s="1"/>
  <c r="AO63" i="129" s="1"/>
  <c r="AO65" i="129" s="1"/>
  <c r="AR28" i="112" s="1"/>
  <c r="AQ53" i="129"/>
  <c r="AQ56" i="129" s="1"/>
  <c r="AQ62" i="129" s="1"/>
  <c r="AQ63" i="129" s="1"/>
  <c r="AQ65" i="129" s="1"/>
  <c r="AT28" i="112" s="1"/>
  <c r="AL53" i="140"/>
  <c r="AL56" i="140" s="1"/>
  <c r="AL62" i="140" s="1"/>
  <c r="AL63" i="140" s="1"/>
  <c r="AL65" i="140" s="1"/>
  <c r="AO40" i="112" s="1"/>
  <c r="AM53" i="140"/>
  <c r="AM56" i="140" s="1"/>
  <c r="AM62" i="140" s="1"/>
  <c r="AM63" i="140" s="1"/>
  <c r="AM65" i="140" s="1"/>
  <c r="AP40" i="112" s="1"/>
  <c r="V53" i="140"/>
  <c r="V56" i="140" s="1"/>
  <c r="V62" i="140" s="1"/>
  <c r="V63" i="140" s="1"/>
  <c r="V65" i="140" s="1"/>
  <c r="Y40" i="112" s="1"/>
  <c r="Q53" i="140"/>
  <c r="Q56" i="140" s="1"/>
  <c r="Q62" i="140" s="1"/>
  <c r="Q63" i="140" s="1"/>
  <c r="Q65" i="140" s="1"/>
  <c r="T40" i="112" s="1"/>
  <c r="BB53" i="131"/>
  <c r="BB56" i="131" s="1"/>
  <c r="BB62" i="131" s="1"/>
  <c r="BD53" i="131"/>
  <c r="BD56" i="131" s="1"/>
  <c r="BD62" i="131" s="1"/>
  <c r="U53" i="131"/>
  <c r="U56" i="131" s="1"/>
  <c r="U62" i="131" s="1"/>
  <c r="U63" i="131" s="1"/>
  <c r="U65" i="131" s="1"/>
  <c r="X31" i="112" s="1"/>
  <c r="AU53" i="131"/>
  <c r="AU56" i="131" s="1"/>
  <c r="AU62" i="131" s="1"/>
  <c r="AU63" i="131" s="1"/>
  <c r="AU65" i="131" s="1"/>
  <c r="AX31" i="112" s="1"/>
  <c r="AN53" i="131"/>
  <c r="AN56" i="131" s="1"/>
  <c r="AN62" i="131" s="1"/>
  <c r="AN63" i="131" s="1"/>
  <c r="AN65" i="131" s="1"/>
  <c r="AQ31" i="112" s="1"/>
  <c r="AK53" i="131"/>
  <c r="AK56" i="131" s="1"/>
  <c r="AK62" i="131" s="1"/>
  <c r="AK63" i="131" s="1"/>
  <c r="AK65" i="131" s="1"/>
  <c r="AN31" i="112" s="1"/>
  <c r="S53" i="128"/>
  <c r="S56" i="128" s="1"/>
  <c r="S62" i="128" s="1"/>
  <c r="S63" i="128" s="1"/>
  <c r="S65" i="128" s="1"/>
  <c r="V27" i="112" s="1"/>
  <c r="O53" i="128"/>
  <c r="O56" i="128" s="1"/>
  <c r="O62" i="128" s="1"/>
  <c r="O63" i="128" s="1"/>
  <c r="O65" i="128" s="1"/>
  <c r="R27" i="112" s="1"/>
  <c r="T53" i="128"/>
  <c r="T56" i="128" s="1"/>
  <c r="T62" i="128" s="1"/>
  <c r="T63" i="128" s="1"/>
  <c r="T65" i="128" s="1"/>
  <c r="W27" i="112" s="1"/>
  <c r="E53" i="128"/>
  <c r="E56" i="128" s="1"/>
  <c r="E62" i="128" s="1"/>
  <c r="E63" i="128" s="1"/>
  <c r="E65" i="128" s="1"/>
  <c r="H27" i="112" s="1"/>
  <c r="X53" i="126"/>
  <c r="X56" i="126" s="1"/>
  <c r="X62" i="126" s="1"/>
  <c r="X63" i="126" s="1"/>
  <c r="X65" i="126" s="1"/>
  <c r="AA25" i="112" s="1"/>
  <c r="AB53" i="126"/>
  <c r="AB56" i="126" s="1"/>
  <c r="AB62" i="126" s="1"/>
  <c r="AB63" i="126" s="1"/>
  <c r="AB65" i="126" s="1"/>
  <c r="AE25" i="112" s="1"/>
  <c r="P53" i="126"/>
  <c r="P56" i="126" s="1"/>
  <c r="P62" i="126" s="1"/>
  <c r="P63" i="126" s="1"/>
  <c r="P65" i="126" s="1"/>
  <c r="S25" i="112" s="1"/>
  <c r="AS53" i="126"/>
  <c r="AS56" i="126" s="1"/>
  <c r="AS62" i="126" s="1"/>
  <c r="AS63" i="126" s="1"/>
  <c r="AS65" i="126" s="1"/>
  <c r="AV25" i="112" s="1"/>
  <c r="AY53" i="126"/>
  <c r="AY56" i="126" s="1"/>
  <c r="AY62" i="126" s="1"/>
  <c r="N53" i="150"/>
  <c r="N56" i="150" s="1"/>
  <c r="N62" i="150" s="1"/>
  <c r="N63" i="150" s="1"/>
  <c r="N65" i="150" s="1"/>
  <c r="Q26" i="152" s="1"/>
  <c r="AB53" i="139"/>
  <c r="AB56" i="139" s="1"/>
  <c r="AB62" i="139" s="1"/>
  <c r="AB63" i="139" s="1"/>
  <c r="AB65" i="139" s="1"/>
  <c r="AE39" i="112" s="1"/>
  <c r="P53" i="139"/>
  <c r="P56" i="139" s="1"/>
  <c r="P62" i="139" s="1"/>
  <c r="P63" i="139" s="1"/>
  <c r="P65" i="139" s="1"/>
  <c r="S39" i="112" s="1"/>
  <c r="AI53" i="142"/>
  <c r="AI56" i="142" s="1"/>
  <c r="AI62" i="142" s="1"/>
  <c r="AI63" i="142" s="1"/>
  <c r="AI65" i="142" s="1"/>
  <c r="AL42" i="112" s="1"/>
  <c r="AP53" i="130"/>
  <c r="AP56" i="130" s="1"/>
  <c r="AP62" i="130" s="1"/>
  <c r="AP63" i="130" s="1"/>
  <c r="AP65" i="130" s="1"/>
  <c r="AS30" i="112" s="1"/>
  <c r="E53" i="146"/>
  <c r="E56" i="146" s="1"/>
  <c r="E62" i="146" s="1"/>
  <c r="E63" i="146" s="1"/>
  <c r="E65" i="146" s="1"/>
  <c r="H46" i="112" s="1"/>
  <c r="H53" i="120"/>
  <c r="H56" i="120" s="1"/>
  <c r="H62" i="120" s="1"/>
  <c r="H63" i="120" s="1"/>
  <c r="H65" i="120" s="1"/>
  <c r="B53" i="134"/>
  <c r="B56" i="134" s="1"/>
  <c r="B62" i="134" s="1"/>
  <c r="B63" i="134" s="1"/>
  <c r="B65" i="134" s="1"/>
  <c r="E34" i="112" s="1"/>
  <c r="BF53" i="136"/>
  <c r="BF56" i="136" s="1"/>
  <c r="BF62" i="136" s="1"/>
  <c r="B53" i="133"/>
  <c r="BE53" i="137"/>
  <c r="BE56" i="137" s="1"/>
  <c r="BE62" i="137" s="1"/>
  <c r="BB53" i="134"/>
  <c r="BB56" i="134" s="1"/>
  <c r="BB62" i="134" s="1"/>
  <c r="BG53" i="134"/>
  <c r="BG56" i="134" s="1"/>
  <c r="BG62" i="134" s="1"/>
  <c r="BF53" i="137"/>
  <c r="BF56" i="137" s="1"/>
  <c r="BF62" i="137" s="1"/>
  <c r="D53" i="145"/>
  <c r="D56" i="145" s="1"/>
  <c r="D62" i="145" s="1"/>
  <c r="D63" i="145" s="1"/>
  <c r="D65" i="145" s="1"/>
  <c r="G45" i="112" s="1"/>
  <c r="BJ53" i="146"/>
  <c r="C53" i="146"/>
  <c r="C56" i="146" s="1"/>
  <c r="C62" i="146" s="1"/>
  <c r="C63" i="146" s="1"/>
  <c r="C65" i="146" s="1"/>
  <c r="F46" i="112" s="1"/>
  <c r="BE53" i="136"/>
  <c r="BE56" i="136" s="1"/>
  <c r="BE62" i="136" s="1"/>
  <c r="B53" i="146"/>
  <c r="B53" i="137"/>
  <c r="G53" i="143"/>
  <c r="G56" i="143" s="1"/>
  <c r="G62" i="143" s="1"/>
  <c r="G63" i="143" s="1"/>
  <c r="G65" i="143" s="1"/>
  <c r="J43" i="112" s="1"/>
  <c r="I53" i="143"/>
  <c r="I56" i="143" s="1"/>
  <c r="I62" i="143" s="1"/>
  <c r="I63" i="143" s="1"/>
  <c r="I65" i="143" s="1"/>
  <c r="L43" i="112" s="1"/>
  <c r="BE53" i="145"/>
  <c r="BE56" i="145" s="1"/>
  <c r="BE62" i="145" s="1"/>
  <c r="K53" i="143"/>
  <c r="K56" i="143" s="1"/>
  <c r="K62" i="143" s="1"/>
  <c r="K63" i="143" s="1"/>
  <c r="K65" i="143" s="1"/>
  <c r="N43" i="112" s="1"/>
  <c r="AU53" i="143"/>
  <c r="AU56" i="143" s="1"/>
  <c r="AU62" i="143" s="1"/>
  <c r="AU63" i="143" s="1"/>
  <c r="AU65" i="143" s="1"/>
  <c r="AX43" i="112" s="1"/>
  <c r="AK53" i="143"/>
  <c r="AK56" i="143" s="1"/>
  <c r="AK62" i="143" s="1"/>
  <c r="AK63" i="143" s="1"/>
  <c r="AK65" i="143" s="1"/>
  <c r="AN43" i="112" s="1"/>
  <c r="AX53" i="137"/>
  <c r="AX56" i="137" s="1"/>
  <c r="AX62" i="137" s="1"/>
  <c r="M53" i="120"/>
  <c r="M56" i="120" s="1"/>
  <c r="M62" i="120" s="1"/>
  <c r="M63" i="120" s="1"/>
  <c r="M65" i="120" s="1"/>
  <c r="AR53" i="137"/>
  <c r="AR56" i="137" s="1"/>
  <c r="AR62" i="137" s="1"/>
  <c r="AR63" i="137" s="1"/>
  <c r="AR65" i="137" s="1"/>
  <c r="AU37" i="112" s="1"/>
  <c r="BC53" i="145"/>
  <c r="BC56" i="145" s="1"/>
  <c r="BC62" i="145" s="1"/>
  <c r="BI53" i="145"/>
  <c r="AF53" i="143"/>
  <c r="AF56" i="143" s="1"/>
  <c r="AF62" i="143" s="1"/>
  <c r="AF63" i="143" s="1"/>
  <c r="AF65" i="143" s="1"/>
  <c r="AI43" i="112" s="1"/>
  <c r="AP53" i="143"/>
  <c r="AP56" i="143" s="1"/>
  <c r="AP62" i="143" s="1"/>
  <c r="AP63" i="143" s="1"/>
  <c r="AP65" i="143" s="1"/>
  <c r="AS43" i="112" s="1"/>
  <c r="M53" i="143"/>
  <c r="M56" i="143" s="1"/>
  <c r="M62" i="143" s="1"/>
  <c r="M63" i="143" s="1"/>
  <c r="M65" i="143" s="1"/>
  <c r="P43" i="112" s="1"/>
  <c r="AN53" i="143"/>
  <c r="AN56" i="143" s="1"/>
  <c r="AN62" i="143" s="1"/>
  <c r="AN63" i="143" s="1"/>
  <c r="AN65" i="143" s="1"/>
  <c r="AQ43" i="112" s="1"/>
  <c r="T53" i="137"/>
  <c r="T56" i="137" s="1"/>
  <c r="T62" i="137" s="1"/>
  <c r="T63" i="137" s="1"/>
  <c r="T65" i="137" s="1"/>
  <c r="W37" i="112" s="1"/>
  <c r="K53" i="137"/>
  <c r="K56" i="137" s="1"/>
  <c r="K62" i="137" s="1"/>
  <c r="K63" i="137" s="1"/>
  <c r="K65" i="137" s="1"/>
  <c r="N37" i="112" s="1"/>
  <c r="BC53" i="137"/>
  <c r="BC56" i="137" s="1"/>
  <c r="BC62" i="137" s="1"/>
  <c r="AU53" i="137"/>
  <c r="AU56" i="137" s="1"/>
  <c r="AU62" i="137" s="1"/>
  <c r="AU63" i="137" s="1"/>
  <c r="AU65" i="137" s="1"/>
  <c r="AX37" i="112" s="1"/>
  <c r="AP53" i="137"/>
  <c r="AP56" i="137" s="1"/>
  <c r="AP62" i="137" s="1"/>
  <c r="AP63" i="137" s="1"/>
  <c r="AP65" i="137" s="1"/>
  <c r="AS37" i="112" s="1"/>
  <c r="AY53" i="143"/>
  <c r="AY56" i="143" s="1"/>
  <c r="AY62" i="143" s="1"/>
  <c r="Y53" i="137"/>
  <c r="Y56" i="137" s="1"/>
  <c r="Y62" i="137" s="1"/>
  <c r="Y63" i="137" s="1"/>
  <c r="Y65" i="137" s="1"/>
  <c r="AB37" i="112" s="1"/>
  <c r="AI53" i="143"/>
  <c r="AI56" i="143" s="1"/>
  <c r="AI62" i="143" s="1"/>
  <c r="AI63" i="143" s="1"/>
  <c r="AI65" i="143" s="1"/>
  <c r="AL43" i="112" s="1"/>
  <c r="BH53" i="145"/>
  <c r="BH56" i="145" s="1"/>
  <c r="BH62" i="145" s="1"/>
  <c r="AC53" i="125"/>
  <c r="AC56" i="125" s="1"/>
  <c r="AC62" i="125" s="1"/>
  <c r="AC63" i="125" s="1"/>
  <c r="AC65" i="125" s="1"/>
  <c r="AF24" i="112" s="1"/>
  <c r="AN53" i="137"/>
  <c r="AN56" i="137" s="1"/>
  <c r="AN62" i="137" s="1"/>
  <c r="AN63" i="137" s="1"/>
  <c r="AN65" i="137" s="1"/>
  <c r="AQ37" i="112" s="1"/>
  <c r="BA53" i="137"/>
  <c r="BA56" i="137" s="1"/>
  <c r="BA62" i="137" s="1"/>
  <c r="BJ53" i="125"/>
  <c r="AL53" i="125"/>
  <c r="AL56" i="125" s="1"/>
  <c r="AL62" i="125" s="1"/>
  <c r="AL63" i="125" s="1"/>
  <c r="AL65" i="125" s="1"/>
  <c r="AO24" i="112" s="1"/>
  <c r="AD53" i="125"/>
  <c r="AD56" i="125" s="1"/>
  <c r="AD62" i="125" s="1"/>
  <c r="AD63" i="125" s="1"/>
  <c r="AD65" i="125" s="1"/>
  <c r="AG24" i="112" s="1"/>
  <c r="AN53" i="125"/>
  <c r="AN56" i="125" s="1"/>
  <c r="AN62" i="125" s="1"/>
  <c r="AN63" i="125" s="1"/>
  <c r="AN65" i="125" s="1"/>
  <c r="AQ24" i="112" s="1"/>
  <c r="AS53" i="137"/>
  <c r="AS56" i="137" s="1"/>
  <c r="AS62" i="137" s="1"/>
  <c r="AS63" i="137" s="1"/>
  <c r="AS65" i="137" s="1"/>
  <c r="AV37" i="112" s="1"/>
  <c r="AJ53" i="137"/>
  <c r="AJ56" i="137" s="1"/>
  <c r="AJ62" i="137" s="1"/>
  <c r="AJ63" i="137" s="1"/>
  <c r="AJ65" i="137" s="1"/>
  <c r="AM37" i="112" s="1"/>
  <c r="BE53" i="125"/>
  <c r="BE56" i="125" s="1"/>
  <c r="BE62" i="125" s="1"/>
  <c r="U53" i="125"/>
  <c r="U56" i="125" s="1"/>
  <c r="U62" i="125" s="1"/>
  <c r="U63" i="125" s="1"/>
  <c r="U65" i="125" s="1"/>
  <c r="X24" i="112" s="1"/>
  <c r="T53" i="146"/>
  <c r="T56" i="146" s="1"/>
  <c r="T62" i="146" s="1"/>
  <c r="T63" i="146" s="1"/>
  <c r="T65" i="146" s="1"/>
  <c r="W46" i="112" s="1"/>
  <c r="AH53" i="125"/>
  <c r="AH56" i="125" s="1"/>
  <c r="AH62" i="125" s="1"/>
  <c r="AH63" i="125" s="1"/>
  <c r="AH65" i="125" s="1"/>
  <c r="AK24" i="112" s="1"/>
  <c r="P53" i="143"/>
  <c r="P56" i="143" s="1"/>
  <c r="P62" i="143" s="1"/>
  <c r="P63" i="143" s="1"/>
  <c r="P65" i="143" s="1"/>
  <c r="S43" i="112" s="1"/>
  <c r="J53" i="137"/>
  <c r="J56" i="137" s="1"/>
  <c r="J62" i="137" s="1"/>
  <c r="J63" i="137" s="1"/>
  <c r="J65" i="137" s="1"/>
  <c r="M37" i="112" s="1"/>
  <c r="O53" i="143"/>
  <c r="O56" i="143" s="1"/>
  <c r="O62" i="143" s="1"/>
  <c r="O63" i="143" s="1"/>
  <c r="O65" i="143" s="1"/>
  <c r="R43" i="112" s="1"/>
  <c r="BD53" i="137"/>
  <c r="BD56" i="137" s="1"/>
  <c r="BD62" i="137" s="1"/>
  <c r="R53" i="125"/>
  <c r="R56" i="125" s="1"/>
  <c r="R62" i="125" s="1"/>
  <c r="R63" i="125" s="1"/>
  <c r="R65" i="125" s="1"/>
  <c r="U24" i="112" s="1"/>
  <c r="X53" i="146"/>
  <c r="X56" i="146" s="1"/>
  <c r="X62" i="146" s="1"/>
  <c r="X63" i="146" s="1"/>
  <c r="X65" i="146" s="1"/>
  <c r="AA46" i="112" s="1"/>
  <c r="U53" i="146"/>
  <c r="U56" i="146" s="1"/>
  <c r="U62" i="146" s="1"/>
  <c r="U63" i="146" s="1"/>
  <c r="U65" i="146" s="1"/>
  <c r="X46" i="112" s="1"/>
  <c r="BA53" i="146"/>
  <c r="BA56" i="146" s="1"/>
  <c r="BA62" i="146" s="1"/>
  <c r="R53" i="146"/>
  <c r="R56" i="146" s="1"/>
  <c r="R62" i="146" s="1"/>
  <c r="R63" i="146" s="1"/>
  <c r="R65" i="146" s="1"/>
  <c r="U46" i="112" s="1"/>
  <c r="Q53" i="146"/>
  <c r="Q56" i="146" s="1"/>
  <c r="Q62" i="146" s="1"/>
  <c r="Q63" i="146" s="1"/>
  <c r="Q65" i="146" s="1"/>
  <c r="T46" i="112" s="1"/>
  <c r="AD53" i="146"/>
  <c r="AD56" i="146" s="1"/>
  <c r="AD62" i="146" s="1"/>
  <c r="AD63" i="146" s="1"/>
  <c r="AD65" i="146" s="1"/>
  <c r="AG46" i="112" s="1"/>
  <c r="L53" i="146"/>
  <c r="L56" i="146" s="1"/>
  <c r="L62" i="146" s="1"/>
  <c r="L63" i="146" s="1"/>
  <c r="L65" i="146" s="1"/>
  <c r="O46" i="112" s="1"/>
  <c r="W53" i="129"/>
  <c r="W56" i="129" s="1"/>
  <c r="W62" i="129" s="1"/>
  <c r="W63" i="129" s="1"/>
  <c r="W65" i="129" s="1"/>
  <c r="Z28" i="112" s="1"/>
  <c r="AN53" i="129"/>
  <c r="AN56" i="129" s="1"/>
  <c r="AN62" i="129" s="1"/>
  <c r="AN63" i="129" s="1"/>
  <c r="AN65" i="129" s="1"/>
  <c r="AQ28" i="112" s="1"/>
  <c r="AX53" i="131"/>
  <c r="AX56" i="131" s="1"/>
  <c r="AX62" i="131" s="1"/>
  <c r="AL53" i="131"/>
  <c r="AL56" i="131" s="1"/>
  <c r="AL62" i="131" s="1"/>
  <c r="AL63" i="131" s="1"/>
  <c r="AL65" i="131" s="1"/>
  <c r="AO31" i="112" s="1"/>
  <c r="Z53" i="128"/>
  <c r="Z56" i="128" s="1"/>
  <c r="Z62" i="128" s="1"/>
  <c r="Z63" i="128" s="1"/>
  <c r="Z65" i="128" s="1"/>
  <c r="AC27" i="112" s="1"/>
  <c r="K53" i="145"/>
  <c r="K56" i="145" s="1"/>
  <c r="K62" i="145" s="1"/>
  <c r="K63" i="145" s="1"/>
  <c r="K65" i="145" s="1"/>
  <c r="N45" i="112" s="1"/>
  <c r="AQ53" i="139"/>
  <c r="AQ56" i="139" s="1"/>
  <c r="AQ62" i="139" s="1"/>
  <c r="AQ63" i="139" s="1"/>
  <c r="AQ65" i="139" s="1"/>
  <c r="AT39" i="112" s="1"/>
  <c r="AV53" i="139"/>
  <c r="AV56" i="139" s="1"/>
  <c r="AV62" i="139" s="1"/>
  <c r="AV63" i="139" s="1"/>
  <c r="AV65" i="139" s="1"/>
  <c r="AY39" i="112" s="1"/>
  <c r="AJ53" i="142"/>
  <c r="AJ56" i="142" s="1"/>
  <c r="AJ62" i="142" s="1"/>
  <c r="AJ63" i="142" s="1"/>
  <c r="AJ65" i="142" s="1"/>
  <c r="AM42" i="112" s="1"/>
  <c r="AR53" i="142"/>
  <c r="AR56" i="142" s="1"/>
  <c r="AR62" i="142" s="1"/>
  <c r="AR63" i="142" s="1"/>
  <c r="AR65" i="142" s="1"/>
  <c r="AU42" i="112" s="1"/>
  <c r="AC53" i="130"/>
  <c r="AC56" i="130" s="1"/>
  <c r="AC62" i="130" s="1"/>
  <c r="AC63" i="130" s="1"/>
  <c r="AC65" i="130" s="1"/>
  <c r="AF30" i="112" s="1"/>
  <c r="AI53" i="130"/>
  <c r="AI56" i="130" s="1"/>
  <c r="AI62" i="130" s="1"/>
  <c r="AI63" i="130" s="1"/>
  <c r="AI65" i="130" s="1"/>
  <c r="AL30" i="112" s="1"/>
  <c r="U53" i="130"/>
  <c r="U56" i="130" s="1"/>
  <c r="U62" i="130" s="1"/>
  <c r="U63" i="130" s="1"/>
  <c r="U65" i="130" s="1"/>
  <c r="X30" i="112" s="1"/>
  <c r="K53" i="130"/>
  <c r="K56" i="130" s="1"/>
  <c r="K62" i="130" s="1"/>
  <c r="K63" i="130" s="1"/>
  <c r="K65" i="130" s="1"/>
  <c r="N30" i="112" s="1"/>
  <c r="N53" i="117"/>
  <c r="N56" i="117" s="1"/>
  <c r="N62" i="117" s="1"/>
  <c r="N63" i="117" s="1"/>
  <c r="N65" i="117" s="1"/>
  <c r="Q15" i="112" s="1"/>
  <c r="O53" i="146"/>
  <c r="O56" i="146" s="1"/>
  <c r="O62" i="146" s="1"/>
  <c r="O63" i="146" s="1"/>
  <c r="O65" i="146" s="1"/>
  <c r="R46" i="112" s="1"/>
  <c r="M53" i="146"/>
  <c r="M56" i="146" s="1"/>
  <c r="M62" i="146" s="1"/>
  <c r="M63" i="146" s="1"/>
  <c r="M65" i="146" s="1"/>
  <c r="P46" i="112" s="1"/>
  <c r="BK53" i="129"/>
  <c r="BH53" i="129"/>
  <c r="BH56" i="129" s="1"/>
  <c r="BH62" i="129" s="1"/>
  <c r="AL53" i="129"/>
  <c r="AL56" i="129" s="1"/>
  <c r="AL62" i="129" s="1"/>
  <c r="AL63" i="129" s="1"/>
  <c r="AL65" i="129" s="1"/>
  <c r="AO28" i="112" s="1"/>
  <c r="BI53" i="129"/>
  <c r="R53" i="140"/>
  <c r="R56" i="140" s="1"/>
  <c r="R62" i="140" s="1"/>
  <c r="R63" i="140" s="1"/>
  <c r="R65" i="140" s="1"/>
  <c r="U40" i="112" s="1"/>
  <c r="BC53" i="140"/>
  <c r="BC56" i="140" s="1"/>
  <c r="BC62" i="140" s="1"/>
  <c r="W53" i="140"/>
  <c r="W56" i="140" s="1"/>
  <c r="W62" i="140" s="1"/>
  <c r="W63" i="140" s="1"/>
  <c r="W65" i="140" s="1"/>
  <c r="Z40" i="112" s="1"/>
  <c r="N53" i="140"/>
  <c r="N56" i="140" s="1"/>
  <c r="N62" i="140" s="1"/>
  <c r="N63" i="140" s="1"/>
  <c r="N65" i="140" s="1"/>
  <c r="Q40" i="112" s="1"/>
  <c r="Q53" i="131"/>
  <c r="Q56" i="131" s="1"/>
  <c r="Q62" i="131" s="1"/>
  <c r="Q63" i="131" s="1"/>
  <c r="Q65" i="131" s="1"/>
  <c r="T31" i="112" s="1"/>
  <c r="AD53" i="131"/>
  <c r="AD56" i="131" s="1"/>
  <c r="AD62" i="131" s="1"/>
  <c r="AD63" i="131" s="1"/>
  <c r="AD65" i="131" s="1"/>
  <c r="AG31" i="112" s="1"/>
  <c r="AC53" i="128"/>
  <c r="AC56" i="128" s="1"/>
  <c r="AC62" i="128" s="1"/>
  <c r="AC63" i="128" s="1"/>
  <c r="AC65" i="128" s="1"/>
  <c r="AF27" i="112" s="1"/>
  <c r="N53" i="128"/>
  <c r="N56" i="128" s="1"/>
  <c r="N62" i="128" s="1"/>
  <c r="N63" i="128" s="1"/>
  <c r="N65" i="128" s="1"/>
  <c r="Q27" i="112" s="1"/>
  <c r="AQ53" i="128"/>
  <c r="AQ56" i="128" s="1"/>
  <c r="AQ62" i="128" s="1"/>
  <c r="AQ63" i="128" s="1"/>
  <c r="AQ65" i="128" s="1"/>
  <c r="AT27" i="112" s="1"/>
  <c r="AL53" i="128"/>
  <c r="AL56" i="128" s="1"/>
  <c r="AL62" i="128" s="1"/>
  <c r="AL63" i="128" s="1"/>
  <c r="AL65" i="128" s="1"/>
  <c r="AO27" i="112" s="1"/>
  <c r="L53" i="126"/>
  <c r="L56" i="126" s="1"/>
  <c r="L62" i="126" s="1"/>
  <c r="L63" i="126" s="1"/>
  <c r="L65" i="126" s="1"/>
  <c r="O25" i="112" s="1"/>
  <c r="N53" i="126"/>
  <c r="N56" i="126" s="1"/>
  <c r="N62" i="126" s="1"/>
  <c r="N63" i="126" s="1"/>
  <c r="N65" i="126" s="1"/>
  <c r="Q25" i="112" s="1"/>
  <c r="AT53" i="139"/>
  <c r="AT56" i="139" s="1"/>
  <c r="AT62" i="139" s="1"/>
  <c r="AT63" i="139" s="1"/>
  <c r="AT65" i="139" s="1"/>
  <c r="AW39" i="112" s="1"/>
  <c r="Y53" i="139"/>
  <c r="Y56" i="139" s="1"/>
  <c r="Y62" i="139" s="1"/>
  <c r="Y63" i="139" s="1"/>
  <c r="Y65" i="139" s="1"/>
  <c r="AB39" i="112" s="1"/>
  <c r="F53" i="139"/>
  <c r="F56" i="139" s="1"/>
  <c r="F62" i="139" s="1"/>
  <c r="F63" i="139" s="1"/>
  <c r="F65" i="139" s="1"/>
  <c r="I39" i="112" s="1"/>
  <c r="AY53" i="142"/>
  <c r="AY56" i="142" s="1"/>
  <c r="AY62" i="142" s="1"/>
  <c r="AB53" i="142"/>
  <c r="AB56" i="142" s="1"/>
  <c r="AB62" i="142" s="1"/>
  <c r="AB63" i="142" s="1"/>
  <c r="AB65" i="142" s="1"/>
  <c r="AE42" i="112" s="1"/>
  <c r="AR53" i="130"/>
  <c r="AR56" i="130" s="1"/>
  <c r="AR62" i="130" s="1"/>
  <c r="AR63" i="130" s="1"/>
  <c r="AR65" i="130" s="1"/>
  <c r="AU30" i="112" s="1"/>
  <c r="AT53" i="130"/>
  <c r="AT56" i="130" s="1"/>
  <c r="AT62" i="130" s="1"/>
  <c r="AT63" i="130" s="1"/>
  <c r="AT65" i="130" s="1"/>
  <c r="AW30" i="112" s="1"/>
  <c r="AK53" i="129"/>
  <c r="AK56" i="129" s="1"/>
  <c r="AK62" i="129" s="1"/>
  <c r="AK63" i="129" s="1"/>
  <c r="AK65" i="129" s="1"/>
  <c r="AN28" i="112" s="1"/>
  <c r="U53" i="140"/>
  <c r="U56" i="140" s="1"/>
  <c r="U62" i="140" s="1"/>
  <c r="U63" i="140" s="1"/>
  <c r="U65" i="140" s="1"/>
  <c r="X40" i="112" s="1"/>
  <c r="AT53" i="140"/>
  <c r="AT56" i="140" s="1"/>
  <c r="AT62" i="140" s="1"/>
  <c r="AT63" i="140" s="1"/>
  <c r="AT65" i="140" s="1"/>
  <c r="AW40" i="112" s="1"/>
  <c r="AO53" i="140"/>
  <c r="AO56" i="140" s="1"/>
  <c r="AO62" i="140" s="1"/>
  <c r="AO63" i="140" s="1"/>
  <c r="AO65" i="140" s="1"/>
  <c r="AR40" i="112" s="1"/>
  <c r="AU53" i="140"/>
  <c r="AU56" i="140" s="1"/>
  <c r="AU62" i="140" s="1"/>
  <c r="AU63" i="140" s="1"/>
  <c r="AU65" i="140" s="1"/>
  <c r="AX40" i="112" s="1"/>
  <c r="AW53" i="140"/>
  <c r="AW56" i="140" s="1"/>
  <c r="AW62" i="140" s="1"/>
  <c r="AG53" i="140"/>
  <c r="AG56" i="140" s="1"/>
  <c r="AG62" i="140" s="1"/>
  <c r="AG63" i="140" s="1"/>
  <c r="AG65" i="140" s="1"/>
  <c r="AJ40" i="112" s="1"/>
  <c r="AA53" i="140"/>
  <c r="AA56" i="140" s="1"/>
  <c r="AA62" i="140" s="1"/>
  <c r="AA63" i="140" s="1"/>
  <c r="AA65" i="140" s="1"/>
  <c r="AD40" i="112" s="1"/>
  <c r="AS53" i="131"/>
  <c r="AS56" i="131" s="1"/>
  <c r="AS62" i="131" s="1"/>
  <c r="AS63" i="131" s="1"/>
  <c r="AS65" i="131" s="1"/>
  <c r="AV31" i="112" s="1"/>
  <c r="Z53" i="131"/>
  <c r="Z56" i="131" s="1"/>
  <c r="Z62" i="131" s="1"/>
  <c r="Z63" i="131" s="1"/>
  <c r="Z65" i="131" s="1"/>
  <c r="AC31" i="112" s="1"/>
  <c r="AJ53" i="131"/>
  <c r="AJ56" i="131" s="1"/>
  <c r="AJ62" i="131" s="1"/>
  <c r="AJ63" i="131" s="1"/>
  <c r="AJ65" i="131" s="1"/>
  <c r="AM31" i="112" s="1"/>
  <c r="AC53" i="131"/>
  <c r="AC56" i="131" s="1"/>
  <c r="AC62" i="131" s="1"/>
  <c r="AC63" i="131" s="1"/>
  <c r="AC65" i="131" s="1"/>
  <c r="AF31" i="112" s="1"/>
  <c r="AY53" i="131"/>
  <c r="AY56" i="131" s="1"/>
  <c r="AY62" i="131" s="1"/>
  <c r="AV53" i="131"/>
  <c r="AV56" i="131" s="1"/>
  <c r="AV62" i="131" s="1"/>
  <c r="AV63" i="131" s="1"/>
  <c r="AV65" i="131" s="1"/>
  <c r="AY31" i="112" s="1"/>
  <c r="P53" i="128"/>
  <c r="P56" i="128" s="1"/>
  <c r="P62" i="128" s="1"/>
  <c r="P63" i="128" s="1"/>
  <c r="P65" i="128" s="1"/>
  <c r="S27" i="112" s="1"/>
  <c r="V53" i="128"/>
  <c r="V56" i="128" s="1"/>
  <c r="V62" i="128" s="1"/>
  <c r="V63" i="128" s="1"/>
  <c r="V65" i="128" s="1"/>
  <c r="Y27" i="112" s="1"/>
  <c r="I53" i="128"/>
  <c r="I56" i="128" s="1"/>
  <c r="I62" i="128" s="1"/>
  <c r="I63" i="128" s="1"/>
  <c r="I65" i="128" s="1"/>
  <c r="L27" i="112" s="1"/>
  <c r="Y53" i="128"/>
  <c r="Y56" i="128" s="1"/>
  <c r="Y62" i="128" s="1"/>
  <c r="Y63" i="128" s="1"/>
  <c r="Y65" i="128" s="1"/>
  <c r="AB27" i="112" s="1"/>
  <c r="Q53" i="128"/>
  <c r="Q56" i="128" s="1"/>
  <c r="Q62" i="128" s="1"/>
  <c r="Q63" i="128" s="1"/>
  <c r="Q65" i="128" s="1"/>
  <c r="T27" i="112" s="1"/>
  <c r="F53" i="126"/>
  <c r="F56" i="126" s="1"/>
  <c r="F62" i="126" s="1"/>
  <c r="F63" i="126" s="1"/>
  <c r="F65" i="126" s="1"/>
  <c r="I25" i="112" s="1"/>
  <c r="T53" i="126"/>
  <c r="T56" i="126" s="1"/>
  <c r="T62" i="126" s="1"/>
  <c r="T63" i="126" s="1"/>
  <c r="T65" i="126" s="1"/>
  <c r="W25" i="112" s="1"/>
  <c r="W53" i="139"/>
  <c r="W56" i="139" s="1"/>
  <c r="W62" i="139" s="1"/>
  <c r="W63" i="139" s="1"/>
  <c r="W65" i="139" s="1"/>
  <c r="Z39" i="112" s="1"/>
  <c r="X53" i="139"/>
  <c r="X56" i="139" s="1"/>
  <c r="X62" i="139" s="1"/>
  <c r="X63" i="139" s="1"/>
  <c r="X65" i="139" s="1"/>
  <c r="AA39" i="112" s="1"/>
  <c r="AD53" i="139"/>
  <c r="AD56" i="139" s="1"/>
  <c r="AD62" i="139" s="1"/>
  <c r="AD63" i="139" s="1"/>
  <c r="AD65" i="139" s="1"/>
  <c r="AG39" i="112" s="1"/>
  <c r="AW53" i="139"/>
  <c r="AW56" i="139" s="1"/>
  <c r="AW62" i="139" s="1"/>
  <c r="W53" i="142"/>
  <c r="W56" i="142" s="1"/>
  <c r="W62" i="142" s="1"/>
  <c r="W63" i="142" s="1"/>
  <c r="W65" i="142" s="1"/>
  <c r="Z42" i="112" s="1"/>
  <c r="AP53" i="142"/>
  <c r="AP56" i="142" s="1"/>
  <c r="AP62" i="142" s="1"/>
  <c r="AP63" i="142" s="1"/>
  <c r="AP65" i="142" s="1"/>
  <c r="AS42" i="112" s="1"/>
  <c r="AA53" i="142"/>
  <c r="AA56" i="142" s="1"/>
  <c r="AA62" i="142" s="1"/>
  <c r="AA63" i="142" s="1"/>
  <c r="AA65" i="142" s="1"/>
  <c r="AD42" i="112" s="1"/>
  <c r="AN53" i="142"/>
  <c r="AN56" i="142" s="1"/>
  <c r="AN62" i="142" s="1"/>
  <c r="AN63" i="142" s="1"/>
  <c r="AN65" i="142" s="1"/>
  <c r="AQ42" i="112" s="1"/>
  <c r="Y53" i="130"/>
  <c r="Y56" i="130" s="1"/>
  <c r="Y62" i="130" s="1"/>
  <c r="Y63" i="130" s="1"/>
  <c r="Y65" i="130" s="1"/>
  <c r="AB30" i="112" s="1"/>
  <c r="G53" i="130"/>
  <c r="G56" i="130" s="1"/>
  <c r="G62" i="130" s="1"/>
  <c r="G63" i="130" s="1"/>
  <c r="G65" i="130" s="1"/>
  <c r="J30" i="112" s="1"/>
  <c r="X53" i="130"/>
  <c r="X56" i="130" s="1"/>
  <c r="X62" i="130" s="1"/>
  <c r="X63" i="130" s="1"/>
  <c r="X65" i="130" s="1"/>
  <c r="AA30" i="112" s="1"/>
  <c r="G53" i="137"/>
  <c r="G56" i="137" s="1"/>
  <c r="G62" i="137" s="1"/>
  <c r="G63" i="137" s="1"/>
  <c r="G65" i="137" s="1"/>
  <c r="J37" i="112" s="1"/>
  <c r="BG53" i="129"/>
  <c r="BG56" i="129" s="1"/>
  <c r="BG62" i="129" s="1"/>
  <c r="AK53" i="140"/>
  <c r="AK56" i="140" s="1"/>
  <c r="AK62" i="140" s="1"/>
  <c r="AK63" i="140" s="1"/>
  <c r="AK65" i="140" s="1"/>
  <c r="AN40" i="112" s="1"/>
  <c r="AE53" i="131"/>
  <c r="AE56" i="131" s="1"/>
  <c r="AE62" i="131" s="1"/>
  <c r="AE63" i="131" s="1"/>
  <c r="AE65" i="131" s="1"/>
  <c r="AH31" i="112" s="1"/>
  <c r="AW53" i="128"/>
  <c r="AW56" i="128" s="1"/>
  <c r="AW62" i="128" s="1"/>
  <c r="AJ53" i="139"/>
  <c r="AJ56" i="139" s="1"/>
  <c r="AJ62" i="139" s="1"/>
  <c r="AJ63" i="139" s="1"/>
  <c r="AJ65" i="139" s="1"/>
  <c r="AM39" i="112" s="1"/>
  <c r="M53" i="139"/>
  <c r="M56" i="139" s="1"/>
  <c r="M62" i="139" s="1"/>
  <c r="M63" i="139" s="1"/>
  <c r="M65" i="139" s="1"/>
  <c r="P39" i="112" s="1"/>
  <c r="AF53" i="142"/>
  <c r="AF56" i="142" s="1"/>
  <c r="AF62" i="142" s="1"/>
  <c r="AF63" i="142" s="1"/>
  <c r="AF65" i="142" s="1"/>
  <c r="AI42" i="112" s="1"/>
  <c r="AK53" i="142"/>
  <c r="AK56" i="142" s="1"/>
  <c r="AK62" i="142" s="1"/>
  <c r="AK63" i="142" s="1"/>
  <c r="AK65" i="142" s="1"/>
  <c r="AN42" i="112" s="1"/>
  <c r="AY53" i="129"/>
  <c r="AY56" i="129" s="1"/>
  <c r="AY62" i="129" s="1"/>
  <c r="Y53" i="140"/>
  <c r="Y56" i="140" s="1"/>
  <c r="Y62" i="140" s="1"/>
  <c r="Y63" i="140" s="1"/>
  <c r="Y65" i="140" s="1"/>
  <c r="AB40" i="112" s="1"/>
  <c r="BB53" i="140"/>
  <c r="BB56" i="140" s="1"/>
  <c r="BB62" i="140" s="1"/>
  <c r="BA53" i="140"/>
  <c r="BA56" i="140" s="1"/>
  <c r="BA62" i="140" s="1"/>
  <c r="BA53" i="131"/>
  <c r="BA56" i="131" s="1"/>
  <c r="BA62" i="131" s="1"/>
  <c r="J53" i="131"/>
  <c r="J56" i="131" s="1"/>
  <c r="J62" i="131" s="1"/>
  <c r="J63" i="131" s="1"/>
  <c r="J65" i="131" s="1"/>
  <c r="M31" i="112" s="1"/>
  <c r="BC53" i="131"/>
  <c r="BC56" i="131" s="1"/>
  <c r="BC62" i="131" s="1"/>
  <c r="AA53" i="128"/>
  <c r="AA56" i="128" s="1"/>
  <c r="AA62" i="128" s="1"/>
  <c r="AA63" i="128" s="1"/>
  <c r="AA65" i="128" s="1"/>
  <c r="AD27" i="112" s="1"/>
  <c r="AG53" i="128"/>
  <c r="AG56" i="128" s="1"/>
  <c r="AG62" i="128" s="1"/>
  <c r="AG63" i="128" s="1"/>
  <c r="AG65" i="128" s="1"/>
  <c r="AJ27" i="112" s="1"/>
  <c r="R53" i="126"/>
  <c r="R56" i="126" s="1"/>
  <c r="R62" i="126" s="1"/>
  <c r="R63" i="126" s="1"/>
  <c r="R65" i="126" s="1"/>
  <c r="U25" i="112" s="1"/>
  <c r="AX53" i="126"/>
  <c r="AX56" i="126" s="1"/>
  <c r="AX62" i="126" s="1"/>
  <c r="E53" i="126"/>
  <c r="E56" i="126" s="1"/>
  <c r="E62" i="126" s="1"/>
  <c r="E63" i="126" s="1"/>
  <c r="E65" i="126" s="1"/>
  <c r="H25" i="112" s="1"/>
  <c r="AE53" i="126"/>
  <c r="AE56" i="126" s="1"/>
  <c r="AE62" i="126" s="1"/>
  <c r="AE63" i="126" s="1"/>
  <c r="AE65" i="126" s="1"/>
  <c r="AH25" i="112" s="1"/>
  <c r="AP53" i="126"/>
  <c r="AP56" i="126" s="1"/>
  <c r="AP62" i="126" s="1"/>
  <c r="AP63" i="126" s="1"/>
  <c r="AP65" i="126" s="1"/>
  <c r="AS25" i="112" s="1"/>
  <c r="R53" i="139"/>
  <c r="R56" i="139" s="1"/>
  <c r="R62" i="139" s="1"/>
  <c r="R63" i="139" s="1"/>
  <c r="R65" i="139" s="1"/>
  <c r="U39" i="112" s="1"/>
  <c r="AI53" i="139"/>
  <c r="AI56" i="139" s="1"/>
  <c r="AI62" i="139" s="1"/>
  <c r="AI63" i="139" s="1"/>
  <c r="AI65" i="139" s="1"/>
  <c r="AL39" i="112" s="1"/>
  <c r="K53" i="142"/>
  <c r="K56" i="142" s="1"/>
  <c r="K62" i="142" s="1"/>
  <c r="K63" i="142" s="1"/>
  <c r="K65" i="142" s="1"/>
  <c r="N42" i="112" s="1"/>
  <c r="P53" i="142"/>
  <c r="P56" i="142" s="1"/>
  <c r="P62" i="142" s="1"/>
  <c r="P63" i="142" s="1"/>
  <c r="P65" i="142" s="1"/>
  <c r="S42" i="112" s="1"/>
  <c r="T53" i="142"/>
  <c r="T56" i="142" s="1"/>
  <c r="T62" i="142" s="1"/>
  <c r="T63" i="142" s="1"/>
  <c r="T65" i="142" s="1"/>
  <c r="W42" i="112" s="1"/>
  <c r="O53" i="142"/>
  <c r="O56" i="142" s="1"/>
  <c r="O62" i="142" s="1"/>
  <c r="O63" i="142" s="1"/>
  <c r="O65" i="142" s="1"/>
  <c r="R42" i="112" s="1"/>
  <c r="Q53" i="130"/>
  <c r="Q56" i="130" s="1"/>
  <c r="Q62" i="130" s="1"/>
  <c r="Q63" i="130" s="1"/>
  <c r="Q65" i="130" s="1"/>
  <c r="T30" i="112" s="1"/>
  <c r="AL53" i="130"/>
  <c r="AL56" i="130" s="1"/>
  <c r="AL62" i="130" s="1"/>
  <c r="AL63" i="130" s="1"/>
  <c r="AL65" i="130" s="1"/>
  <c r="AO30" i="112" s="1"/>
  <c r="J53" i="130"/>
  <c r="J56" i="130" s="1"/>
  <c r="J62" i="130" s="1"/>
  <c r="J63" i="130" s="1"/>
  <c r="J65" i="130" s="1"/>
  <c r="M30" i="112" s="1"/>
  <c r="AU53" i="130"/>
  <c r="AU56" i="130" s="1"/>
  <c r="AU62" i="130" s="1"/>
  <c r="AU63" i="130" s="1"/>
  <c r="AU65" i="130" s="1"/>
  <c r="AX30" i="112" s="1"/>
  <c r="AK53" i="130"/>
  <c r="AK56" i="130" s="1"/>
  <c r="AK62" i="130" s="1"/>
  <c r="AK63" i="130" s="1"/>
  <c r="AK65" i="130" s="1"/>
  <c r="AN30" i="112" s="1"/>
  <c r="AN53" i="130"/>
  <c r="AN56" i="130" s="1"/>
  <c r="AN62" i="130" s="1"/>
  <c r="AN63" i="130" s="1"/>
  <c r="AN65" i="130" s="1"/>
  <c r="AQ30" i="112" s="1"/>
  <c r="BH53" i="136"/>
  <c r="BH56" i="136" s="1"/>
  <c r="BH62" i="136" s="1"/>
  <c r="B53" i="128"/>
  <c r="B56" i="128" s="1"/>
  <c r="B62" i="128" s="1"/>
  <c r="B63" i="128" s="1"/>
  <c r="B65" i="128" s="1"/>
  <c r="E27" i="112" s="1"/>
  <c r="C53" i="130"/>
  <c r="C56" i="130" s="1"/>
  <c r="C62" i="130" s="1"/>
  <c r="C63" i="130" s="1"/>
  <c r="C65" i="130" s="1"/>
  <c r="F30" i="112" s="1"/>
  <c r="BH53" i="134"/>
  <c r="BH56" i="134" s="1"/>
  <c r="BH62" i="134" s="1"/>
  <c r="BE53" i="134"/>
  <c r="BE56" i="134" s="1"/>
  <c r="BE62" i="134" s="1"/>
  <c r="BC53" i="136"/>
  <c r="BC56" i="136" s="1"/>
  <c r="BC62" i="136" s="1"/>
  <c r="C53" i="131"/>
  <c r="C56" i="131" s="1"/>
  <c r="C62" i="131" s="1"/>
  <c r="C63" i="131" s="1"/>
  <c r="C65" i="131" s="1"/>
  <c r="F31" i="112" s="1"/>
  <c r="BD53" i="134"/>
  <c r="BD56" i="134" s="1"/>
  <c r="BD62" i="134" s="1"/>
  <c r="BD53" i="136"/>
  <c r="BD56" i="136" s="1"/>
  <c r="BD62" i="136" s="1"/>
  <c r="AC53" i="143"/>
  <c r="AC56" i="143" s="1"/>
  <c r="AC62" i="143" s="1"/>
  <c r="AC63" i="143" s="1"/>
  <c r="AC65" i="143" s="1"/>
  <c r="AF43" i="112" s="1"/>
  <c r="I53" i="120"/>
  <c r="I56" i="120" s="1"/>
  <c r="I62" i="120" s="1"/>
  <c r="I63" i="120" s="1"/>
  <c r="I65" i="120" s="1"/>
  <c r="AW53" i="137"/>
  <c r="AW56" i="137" s="1"/>
  <c r="AW62" i="137" s="1"/>
  <c r="AA53" i="137"/>
  <c r="AA56" i="137" s="1"/>
  <c r="AA62" i="137" s="1"/>
  <c r="AA63" i="137" s="1"/>
  <c r="AA65" i="137" s="1"/>
  <c r="AD37" i="112" s="1"/>
  <c r="G53" i="120"/>
  <c r="G56" i="120" s="1"/>
  <c r="G62" i="120" s="1"/>
  <c r="G63" i="120" s="1"/>
  <c r="G65" i="120" s="1"/>
  <c r="AL53" i="143"/>
  <c r="AL56" i="143" s="1"/>
  <c r="AL62" i="143" s="1"/>
  <c r="AL63" i="143" s="1"/>
  <c r="AL65" i="143" s="1"/>
  <c r="AO43" i="112" s="1"/>
  <c r="AZ53" i="143"/>
  <c r="AZ56" i="143" s="1"/>
  <c r="AZ62" i="143" s="1"/>
  <c r="N53" i="143"/>
  <c r="N56" i="143" s="1"/>
  <c r="N62" i="143" s="1"/>
  <c r="N63" i="143" s="1"/>
  <c r="N65" i="143" s="1"/>
  <c r="Q43" i="112" s="1"/>
  <c r="AQ53" i="137"/>
  <c r="AQ56" i="137" s="1"/>
  <c r="AQ62" i="137" s="1"/>
  <c r="AQ63" i="137" s="1"/>
  <c r="AQ65" i="137" s="1"/>
  <c r="AT37" i="112" s="1"/>
  <c r="AF53" i="137"/>
  <c r="AF56" i="137" s="1"/>
  <c r="AF62" i="137" s="1"/>
  <c r="AF63" i="137" s="1"/>
  <c r="AF65" i="137" s="1"/>
  <c r="AI37" i="112" s="1"/>
  <c r="U53" i="143"/>
  <c r="U56" i="143" s="1"/>
  <c r="U62" i="143" s="1"/>
  <c r="U63" i="143" s="1"/>
  <c r="U65" i="143" s="1"/>
  <c r="X43" i="112" s="1"/>
  <c r="BF53" i="145"/>
  <c r="BF56" i="145" s="1"/>
  <c r="BF62" i="145" s="1"/>
  <c r="W53" i="137"/>
  <c r="W56" i="137" s="1"/>
  <c r="W62" i="137" s="1"/>
  <c r="W63" i="137" s="1"/>
  <c r="W65" i="137" s="1"/>
  <c r="Z37" i="112" s="1"/>
  <c r="X53" i="137"/>
  <c r="X56" i="137" s="1"/>
  <c r="X62" i="137" s="1"/>
  <c r="X63" i="137" s="1"/>
  <c r="X65" i="137" s="1"/>
  <c r="AA37" i="112" s="1"/>
  <c r="Q53" i="143"/>
  <c r="Q56" i="143" s="1"/>
  <c r="Q62" i="143" s="1"/>
  <c r="Q63" i="143" s="1"/>
  <c r="Q65" i="143" s="1"/>
  <c r="T43" i="112" s="1"/>
  <c r="AM53" i="137"/>
  <c r="AM56" i="137" s="1"/>
  <c r="AM62" i="137" s="1"/>
  <c r="AM63" i="137" s="1"/>
  <c r="AM65" i="137" s="1"/>
  <c r="AP37" i="112" s="1"/>
  <c r="AZ53" i="125"/>
  <c r="AZ56" i="125" s="1"/>
  <c r="AZ62" i="125" s="1"/>
  <c r="AK53" i="137"/>
  <c r="AK56" i="137" s="1"/>
  <c r="AK62" i="137" s="1"/>
  <c r="AK63" i="137" s="1"/>
  <c r="AK65" i="137" s="1"/>
  <c r="AN37" i="112" s="1"/>
  <c r="I53" i="146"/>
  <c r="I56" i="146" s="1"/>
  <c r="I62" i="146" s="1"/>
  <c r="I63" i="146" s="1"/>
  <c r="I65" i="146" s="1"/>
  <c r="L46" i="112" s="1"/>
  <c r="AD53" i="137"/>
  <c r="AD56" i="137" s="1"/>
  <c r="AD62" i="137" s="1"/>
  <c r="AD63" i="137" s="1"/>
  <c r="AD65" i="137" s="1"/>
  <c r="AG37" i="112" s="1"/>
  <c r="AT53" i="143"/>
  <c r="AT56" i="143" s="1"/>
  <c r="AT62" i="143" s="1"/>
  <c r="AT63" i="143" s="1"/>
  <c r="AT65" i="143" s="1"/>
  <c r="AW43" i="112" s="1"/>
  <c r="P53" i="146"/>
  <c r="P56" i="146" s="1"/>
  <c r="P62" i="146" s="1"/>
  <c r="P63" i="146" s="1"/>
  <c r="P65" i="146" s="1"/>
  <c r="S46" i="112" s="1"/>
  <c r="H53" i="137"/>
  <c r="H56" i="137" s="1"/>
  <c r="H62" i="137" s="1"/>
  <c r="H63" i="137" s="1"/>
  <c r="H65" i="137" s="1"/>
  <c r="K37" i="112" s="1"/>
  <c r="BG53" i="125"/>
  <c r="BG56" i="125" s="1"/>
  <c r="BG62" i="125" s="1"/>
  <c r="AK53" i="125"/>
  <c r="AK56" i="125" s="1"/>
  <c r="AK62" i="125" s="1"/>
  <c r="AK63" i="125" s="1"/>
  <c r="AK65" i="125" s="1"/>
  <c r="AN24" i="112" s="1"/>
  <c r="AX53" i="125"/>
  <c r="AX56" i="125" s="1"/>
  <c r="AX62" i="125" s="1"/>
  <c r="P53" i="125"/>
  <c r="P56" i="125" s="1"/>
  <c r="P62" i="125" s="1"/>
  <c r="P63" i="125" s="1"/>
  <c r="P65" i="125" s="1"/>
  <c r="S24" i="112" s="1"/>
  <c r="AU53" i="125"/>
  <c r="AU56" i="125" s="1"/>
  <c r="AU62" i="125" s="1"/>
  <c r="AU63" i="125" s="1"/>
  <c r="AU65" i="125" s="1"/>
  <c r="AX24" i="112" s="1"/>
  <c r="AO53" i="143"/>
  <c r="AO56" i="143" s="1"/>
  <c r="AO62" i="143" s="1"/>
  <c r="AO63" i="143" s="1"/>
  <c r="AO65" i="143" s="1"/>
  <c r="AR43" i="112" s="1"/>
  <c r="Y53" i="146"/>
  <c r="Y56" i="146" s="1"/>
  <c r="Y62" i="146" s="1"/>
  <c r="Y63" i="146" s="1"/>
  <c r="Y65" i="146" s="1"/>
  <c r="AB46" i="112" s="1"/>
  <c r="AB53" i="137"/>
  <c r="AB56" i="137" s="1"/>
  <c r="AB62" i="137" s="1"/>
  <c r="AB63" i="137" s="1"/>
  <c r="AB65" i="137" s="1"/>
  <c r="AE37" i="112" s="1"/>
  <c r="AR53" i="125"/>
  <c r="AR56" i="125" s="1"/>
  <c r="AR62" i="125" s="1"/>
  <c r="AR63" i="125" s="1"/>
  <c r="AR65" i="125" s="1"/>
  <c r="AU24" i="112" s="1"/>
  <c r="AJ53" i="125"/>
  <c r="AJ56" i="125" s="1"/>
  <c r="AJ62" i="125" s="1"/>
  <c r="AJ63" i="125" s="1"/>
  <c r="AJ65" i="125" s="1"/>
  <c r="AM24" i="112" s="1"/>
  <c r="AB53" i="125"/>
  <c r="AB56" i="125" s="1"/>
  <c r="AB62" i="125" s="1"/>
  <c r="AB63" i="125" s="1"/>
  <c r="AB65" i="125" s="1"/>
  <c r="AE24" i="112" s="1"/>
  <c r="AY53" i="137"/>
  <c r="AY56" i="137" s="1"/>
  <c r="AY62" i="137" s="1"/>
  <c r="AT53" i="146"/>
  <c r="AT56" i="146" s="1"/>
  <c r="AT62" i="146" s="1"/>
  <c r="AT63" i="146" s="1"/>
  <c r="AT65" i="146" s="1"/>
  <c r="AW46" i="112" s="1"/>
  <c r="AR53" i="146"/>
  <c r="AR56" i="146" s="1"/>
  <c r="AR62" i="146" s="1"/>
  <c r="AR63" i="146" s="1"/>
  <c r="AR65" i="146" s="1"/>
  <c r="AU46" i="112" s="1"/>
  <c r="AU53" i="146"/>
  <c r="AU56" i="146" s="1"/>
  <c r="AU62" i="146" s="1"/>
  <c r="AU63" i="146" s="1"/>
  <c r="AU65" i="146" s="1"/>
  <c r="AX46" i="112" s="1"/>
  <c r="AL53" i="146"/>
  <c r="AL56" i="146" s="1"/>
  <c r="AL62" i="146" s="1"/>
  <c r="AL63" i="146" s="1"/>
  <c r="AL65" i="146" s="1"/>
  <c r="AO46" i="112" s="1"/>
  <c r="AH53" i="146"/>
  <c r="AH56" i="146" s="1"/>
  <c r="AH62" i="146" s="1"/>
  <c r="AH63" i="146" s="1"/>
  <c r="AH65" i="146" s="1"/>
  <c r="AK46" i="112" s="1"/>
  <c r="S53" i="146"/>
  <c r="S56" i="146" s="1"/>
  <c r="S62" i="146" s="1"/>
  <c r="S63" i="146" s="1"/>
  <c r="S65" i="146" s="1"/>
  <c r="V46" i="112" s="1"/>
  <c r="AX53" i="146"/>
  <c r="AX56" i="146" s="1"/>
  <c r="AX62" i="146" s="1"/>
  <c r="AP53" i="129"/>
  <c r="AP56" i="129" s="1"/>
  <c r="AP62" i="129" s="1"/>
  <c r="AP63" i="129" s="1"/>
  <c r="AP65" i="129" s="1"/>
  <c r="AS28" i="112" s="1"/>
  <c r="AE53" i="140"/>
  <c r="AE56" i="140" s="1"/>
  <c r="AE62" i="140" s="1"/>
  <c r="AE63" i="140" s="1"/>
  <c r="AE65" i="140" s="1"/>
  <c r="AH40" i="112" s="1"/>
  <c r="AH53" i="131"/>
  <c r="AH56" i="131" s="1"/>
  <c r="AH62" i="131" s="1"/>
  <c r="AH63" i="131" s="1"/>
  <c r="AH65" i="131" s="1"/>
  <c r="AK31" i="112" s="1"/>
  <c r="M53" i="128"/>
  <c r="M56" i="128" s="1"/>
  <c r="M62" i="128" s="1"/>
  <c r="M63" i="128" s="1"/>
  <c r="M65" i="128" s="1"/>
  <c r="P27" i="112" s="1"/>
  <c r="L53" i="128"/>
  <c r="L56" i="128" s="1"/>
  <c r="L62" i="128" s="1"/>
  <c r="L63" i="128" s="1"/>
  <c r="L65" i="128" s="1"/>
  <c r="O27" i="112" s="1"/>
  <c r="AO53" i="126"/>
  <c r="AO56" i="126" s="1"/>
  <c r="AO62" i="126" s="1"/>
  <c r="AO63" i="126" s="1"/>
  <c r="AO65" i="126" s="1"/>
  <c r="AR25" i="112" s="1"/>
  <c r="Q53" i="126"/>
  <c r="Q56" i="126" s="1"/>
  <c r="Q62" i="126" s="1"/>
  <c r="Q63" i="126" s="1"/>
  <c r="Q65" i="126" s="1"/>
  <c r="T25" i="112" s="1"/>
  <c r="AK53" i="126"/>
  <c r="AK56" i="126" s="1"/>
  <c r="AK62" i="126" s="1"/>
  <c r="AK63" i="126" s="1"/>
  <c r="AK65" i="126" s="1"/>
  <c r="AN25" i="112" s="1"/>
  <c r="AP53" i="139"/>
  <c r="AP56" i="139" s="1"/>
  <c r="AP62" i="139" s="1"/>
  <c r="AP63" i="139" s="1"/>
  <c r="AP65" i="139" s="1"/>
  <c r="AS39" i="112" s="1"/>
  <c r="AM53" i="139"/>
  <c r="AM56" i="139" s="1"/>
  <c r="AM62" i="139" s="1"/>
  <c r="AM63" i="139" s="1"/>
  <c r="AM65" i="139" s="1"/>
  <c r="AP39" i="112" s="1"/>
  <c r="H53" i="139"/>
  <c r="H56" i="139" s="1"/>
  <c r="H62" i="139" s="1"/>
  <c r="H63" i="139" s="1"/>
  <c r="H65" i="139" s="1"/>
  <c r="K39" i="112" s="1"/>
  <c r="AX53" i="142"/>
  <c r="AX56" i="142" s="1"/>
  <c r="AX62" i="142" s="1"/>
  <c r="BA53" i="130"/>
  <c r="BA56" i="130" s="1"/>
  <c r="BA62" i="130" s="1"/>
  <c r="P53" i="130"/>
  <c r="P56" i="130" s="1"/>
  <c r="P62" i="130" s="1"/>
  <c r="P63" i="130" s="1"/>
  <c r="P65" i="130" s="1"/>
  <c r="S30" i="112" s="1"/>
  <c r="N53" i="130"/>
  <c r="N56" i="130" s="1"/>
  <c r="N62" i="130" s="1"/>
  <c r="N63" i="130" s="1"/>
  <c r="N65" i="130" s="1"/>
  <c r="Q30" i="112" s="1"/>
  <c r="AB53" i="146"/>
  <c r="AB56" i="146" s="1"/>
  <c r="AB62" i="146" s="1"/>
  <c r="AB63" i="146" s="1"/>
  <c r="AB65" i="146" s="1"/>
  <c r="AE46" i="112" s="1"/>
  <c r="AU53" i="129"/>
  <c r="AU56" i="129" s="1"/>
  <c r="AU62" i="129" s="1"/>
  <c r="AU63" i="129" s="1"/>
  <c r="AU65" i="129" s="1"/>
  <c r="AX28" i="112" s="1"/>
  <c r="BF53" i="129"/>
  <c r="BF56" i="129" s="1"/>
  <c r="BF62" i="129" s="1"/>
  <c r="AF53" i="140"/>
  <c r="AF56" i="140" s="1"/>
  <c r="AF62" i="140" s="1"/>
  <c r="AF63" i="140" s="1"/>
  <c r="AF65" i="140" s="1"/>
  <c r="AI40" i="112" s="1"/>
  <c r="BH53" i="140"/>
  <c r="BH56" i="140" s="1"/>
  <c r="BH62" i="140" s="1"/>
  <c r="K53" i="131"/>
  <c r="K56" i="131" s="1"/>
  <c r="K62" i="131" s="1"/>
  <c r="K63" i="131" s="1"/>
  <c r="K65" i="131" s="1"/>
  <c r="N31" i="112" s="1"/>
  <c r="H53" i="131"/>
  <c r="H56" i="131" s="1"/>
  <c r="H62" i="131" s="1"/>
  <c r="H63" i="131" s="1"/>
  <c r="H65" i="131" s="1"/>
  <c r="K31" i="112" s="1"/>
  <c r="AR53" i="128"/>
  <c r="AR56" i="128" s="1"/>
  <c r="AR62" i="128" s="1"/>
  <c r="AR63" i="128" s="1"/>
  <c r="AR65" i="128" s="1"/>
  <c r="AU27" i="112" s="1"/>
  <c r="AK53" i="128"/>
  <c r="AK56" i="128" s="1"/>
  <c r="AK62" i="128" s="1"/>
  <c r="AK63" i="128" s="1"/>
  <c r="AK65" i="128" s="1"/>
  <c r="AN27" i="112" s="1"/>
  <c r="U53" i="126"/>
  <c r="U56" i="126" s="1"/>
  <c r="U62" i="126" s="1"/>
  <c r="U63" i="126" s="1"/>
  <c r="U65" i="126" s="1"/>
  <c r="X25" i="112" s="1"/>
  <c r="AQ53" i="126"/>
  <c r="AQ56" i="126" s="1"/>
  <c r="AQ62" i="126" s="1"/>
  <c r="AQ63" i="126" s="1"/>
  <c r="AQ65" i="126" s="1"/>
  <c r="AT25" i="112" s="1"/>
  <c r="AN53" i="139"/>
  <c r="AN56" i="139" s="1"/>
  <c r="AN62" i="139" s="1"/>
  <c r="AN63" i="139" s="1"/>
  <c r="AN65" i="139" s="1"/>
  <c r="AQ39" i="112" s="1"/>
  <c r="T53" i="139"/>
  <c r="T56" i="139" s="1"/>
  <c r="T62" i="139" s="1"/>
  <c r="T63" i="139" s="1"/>
  <c r="T65" i="139" s="1"/>
  <c r="W39" i="112" s="1"/>
  <c r="L53" i="142"/>
  <c r="L56" i="142" s="1"/>
  <c r="L62" i="142" s="1"/>
  <c r="L63" i="142" s="1"/>
  <c r="L65" i="142" s="1"/>
  <c r="O42" i="112" s="1"/>
  <c r="S53" i="142"/>
  <c r="S56" i="142" s="1"/>
  <c r="S62" i="142" s="1"/>
  <c r="S63" i="142" s="1"/>
  <c r="S65" i="142" s="1"/>
  <c r="V42" i="112" s="1"/>
  <c r="Z53" i="130"/>
  <c r="Z56" i="130" s="1"/>
  <c r="Z62" i="130" s="1"/>
  <c r="Z63" i="130" s="1"/>
  <c r="Z65" i="130" s="1"/>
  <c r="AC30" i="112" s="1"/>
  <c r="BA53" i="143"/>
  <c r="BA56" i="143" s="1"/>
  <c r="BA62" i="143" s="1"/>
  <c r="AP53" i="146"/>
  <c r="AP56" i="146" s="1"/>
  <c r="AP62" i="146" s="1"/>
  <c r="AP63" i="146" s="1"/>
  <c r="AP65" i="146" s="1"/>
  <c r="AS46" i="112" s="1"/>
  <c r="AN53" i="146"/>
  <c r="AN56" i="146" s="1"/>
  <c r="AN62" i="146" s="1"/>
  <c r="AN63" i="146" s="1"/>
  <c r="AN65" i="146" s="1"/>
  <c r="AQ46" i="112" s="1"/>
  <c r="AW53" i="129"/>
  <c r="AW56" i="129" s="1"/>
  <c r="AW62" i="129" s="1"/>
  <c r="BB53" i="129"/>
  <c r="BB56" i="129" s="1"/>
  <c r="BB62" i="129" s="1"/>
  <c r="AG53" i="129"/>
  <c r="AG56" i="129" s="1"/>
  <c r="AG62" i="129" s="1"/>
  <c r="AG63" i="129" s="1"/>
  <c r="AG65" i="129" s="1"/>
  <c r="AJ28" i="112" s="1"/>
  <c r="AR53" i="129"/>
  <c r="AR56" i="129" s="1"/>
  <c r="AR62" i="129" s="1"/>
  <c r="AR63" i="129" s="1"/>
  <c r="AR65" i="129" s="1"/>
  <c r="AU28" i="112" s="1"/>
  <c r="BE53" i="129"/>
  <c r="BE56" i="129" s="1"/>
  <c r="BE62" i="129" s="1"/>
  <c r="BC53" i="129"/>
  <c r="BC56" i="129" s="1"/>
  <c r="BC62" i="129" s="1"/>
  <c r="BA53" i="129"/>
  <c r="BA56" i="129" s="1"/>
  <c r="BA62" i="129" s="1"/>
  <c r="AB53" i="131"/>
  <c r="AB56" i="131" s="1"/>
  <c r="AB62" i="131" s="1"/>
  <c r="AB63" i="131" s="1"/>
  <c r="AB65" i="131" s="1"/>
  <c r="AE31" i="112" s="1"/>
  <c r="I53" i="131"/>
  <c r="I56" i="131" s="1"/>
  <c r="I62" i="131" s="1"/>
  <c r="I63" i="131" s="1"/>
  <c r="I65" i="131" s="1"/>
  <c r="L31" i="112" s="1"/>
  <c r="M53" i="131"/>
  <c r="M56" i="131" s="1"/>
  <c r="M62" i="131" s="1"/>
  <c r="M63" i="131" s="1"/>
  <c r="M65" i="131" s="1"/>
  <c r="P31" i="112" s="1"/>
  <c r="W53" i="131"/>
  <c r="W56" i="131" s="1"/>
  <c r="W62" i="131" s="1"/>
  <c r="W63" i="131" s="1"/>
  <c r="W65" i="131" s="1"/>
  <c r="Z31" i="112" s="1"/>
  <c r="AT53" i="131"/>
  <c r="AT56" i="131" s="1"/>
  <c r="AT62" i="131" s="1"/>
  <c r="AT63" i="131" s="1"/>
  <c r="AT65" i="131" s="1"/>
  <c r="AW31" i="112" s="1"/>
  <c r="AX53" i="128"/>
  <c r="AX56" i="128" s="1"/>
  <c r="AX62" i="128" s="1"/>
  <c r="AV53" i="128"/>
  <c r="AV56" i="128" s="1"/>
  <c r="AV62" i="128" s="1"/>
  <c r="J53" i="128"/>
  <c r="J56" i="128" s="1"/>
  <c r="J62" i="128" s="1"/>
  <c r="J63" i="128" s="1"/>
  <c r="J65" i="128" s="1"/>
  <c r="M27" i="112" s="1"/>
  <c r="AN53" i="126"/>
  <c r="AN56" i="126" s="1"/>
  <c r="AN62" i="126" s="1"/>
  <c r="AN63" i="126" s="1"/>
  <c r="AN65" i="126" s="1"/>
  <c r="AQ25" i="112" s="1"/>
  <c r="AL53" i="126"/>
  <c r="AL56" i="126" s="1"/>
  <c r="AL62" i="126" s="1"/>
  <c r="AL63" i="126" s="1"/>
  <c r="AL65" i="126" s="1"/>
  <c r="AO25" i="112" s="1"/>
  <c r="AT53" i="126"/>
  <c r="AT56" i="126" s="1"/>
  <c r="AT62" i="126" s="1"/>
  <c r="AT63" i="126" s="1"/>
  <c r="AT65" i="126" s="1"/>
  <c r="AW25" i="112" s="1"/>
  <c r="M53" i="126"/>
  <c r="M56" i="126" s="1"/>
  <c r="M62" i="126" s="1"/>
  <c r="M63" i="126" s="1"/>
  <c r="M65" i="126" s="1"/>
  <c r="P25" i="112" s="1"/>
  <c r="AS53" i="139"/>
  <c r="AS56" i="139" s="1"/>
  <c r="AS62" i="139" s="1"/>
  <c r="AS63" i="139" s="1"/>
  <c r="AS65" i="139" s="1"/>
  <c r="AV39" i="112" s="1"/>
  <c r="V53" i="139"/>
  <c r="V56" i="139" s="1"/>
  <c r="V62" i="139" s="1"/>
  <c r="V63" i="139" s="1"/>
  <c r="V65" i="139" s="1"/>
  <c r="Y39" i="112" s="1"/>
  <c r="AZ53" i="139"/>
  <c r="AZ56" i="139" s="1"/>
  <c r="AZ62" i="139" s="1"/>
  <c r="AX53" i="139"/>
  <c r="AX56" i="139" s="1"/>
  <c r="AX62" i="139" s="1"/>
  <c r="AS53" i="142"/>
  <c r="AS56" i="142" s="1"/>
  <c r="AS62" i="142" s="1"/>
  <c r="AS63" i="142" s="1"/>
  <c r="AS65" i="142" s="1"/>
  <c r="AV42" i="112" s="1"/>
  <c r="V53" i="142"/>
  <c r="V56" i="142" s="1"/>
  <c r="V62" i="142" s="1"/>
  <c r="V63" i="142" s="1"/>
  <c r="V65" i="142" s="1"/>
  <c r="Y42" i="112" s="1"/>
  <c r="AT53" i="142"/>
  <c r="AT56" i="142" s="1"/>
  <c r="AT62" i="142" s="1"/>
  <c r="AT63" i="142" s="1"/>
  <c r="AT65" i="142" s="1"/>
  <c r="AW42" i="112" s="1"/>
  <c r="F53" i="130"/>
  <c r="F56" i="130" s="1"/>
  <c r="F62" i="130" s="1"/>
  <c r="F63" i="130" s="1"/>
  <c r="F65" i="130" s="1"/>
  <c r="I30" i="112" s="1"/>
  <c r="AZ53" i="130"/>
  <c r="AZ56" i="130" s="1"/>
  <c r="AZ62" i="130" s="1"/>
  <c r="V53" i="130"/>
  <c r="V56" i="130" s="1"/>
  <c r="V62" i="130" s="1"/>
  <c r="V63" i="130" s="1"/>
  <c r="V65" i="130" s="1"/>
  <c r="Y30" i="112" s="1"/>
  <c r="AX53" i="129"/>
  <c r="AX56" i="129" s="1"/>
  <c r="AX62" i="129" s="1"/>
  <c r="AC53" i="140"/>
  <c r="AC56" i="140" s="1"/>
  <c r="AC62" i="140" s="1"/>
  <c r="AC63" i="140" s="1"/>
  <c r="AC65" i="140" s="1"/>
  <c r="AF40" i="112" s="1"/>
  <c r="AX53" i="140"/>
  <c r="AX56" i="140" s="1"/>
  <c r="AX62" i="140" s="1"/>
  <c r="AJ53" i="140"/>
  <c r="AJ56" i="140" s="1"/>
  <c r="AJ62" i="140" s="1"/>
  <c r="AJ63" i="140" s="1"/>
  <c r="AJ65" i="140" s="1"/>
  <c r="AM40" i="112" s="1"/>
  <c r="X53" i="140"/>
  <c r="X56" i="140" s="1"/>
  <c r="X62" i="140" s="1"/>
  <c r="X63" i="140" s="1"/>
  <c r="X65" i="140" s="1"/>
  <c r="AA40" i="112" s="1"/>
  <c r="O53" i="131"/>
  <c r="O56" i="131" s="1"/>
  <c r="O62" i="131" s="1"/>
  <c r="O63" i="131" s="1"/>
  <c r="O65" i="131" s="1"/>
  <c r="R31" i="112" s="1"/>
  <c r="P53" i="131"/>
  <c r="P56" i="131" s="1"/>
  <c r="P62" i="131" s="1"/>
  <c r="P63" i="131" s="1"/>
  <c r="P65" i="131" s="1"/>
  <c r="S31" i="112" s="1"/>
  <c r="AU53" i="128"/>
  <c r="AU56" i="128" s="1"/>
  <c r="AU62" i="128" s="1"/>
  <c r="AU63" i="128" s="1"/>
  <c r="AU65" i="128" s="1"/>
  <c r="AX27" i="112" s="1"/>
  <c r="Z53" i="126"/>
  <c r="Z56" i="126" s="1"/>
  <c r="Z62" i="126" s="1"/>
  <c r="Z63" i="126" s="1"/>
  <c r="Z65" i="126" s="1"/>
  <c r="AC25" i="112" s="1"/>
  <c r="AF53" i="126"/>
  <c r="AF56" i="126" s="1"/>
  <c r="AF62" i="126" s="1"/>
  <c r="AF63" i="126" s="1"/>
  <c r="AF65" i="126" s="1"/>
  <c r="AI25" i="112" s="1"/>
  <c r="V53" i="126"/>
  <c r="V56" i="126" s="1"/>
  <c r="V62" i="126" s="1"/>
  <c r="V63" i="126" s="1"/>
  <c r="V65" i="126" s="1"/>
  <c r="Y25" i="112" s="1"/>
  <c r="H53" i="145"/>
  <c r="H56" i="145" s="1"/>
  <c r="H62" i="145" s="1"/>
  <c r="H63" i="145" s="1"/>
  <c r="H65" i="145" s="1"/>
  <c r="K45" i="112" s="1"/>
  <c r="L53" i="139"/>
  <c r="L56" i="139" s="1"/>
  <c r="L62" i="139" s="1"/>
  <c r="L63" i="139" s="1"/>
  <c r="L65" i="139" s="1"/>
  <c r="O39" i="112" s="1"/>
  <c r="O53" i="139"/>
  <c r="O56" i="139" s="1"/>
  <c r="O62" i="139" s="1"/>
  <c r="O63" i="139" s="1"/>
  <c r="O65" i="139" s="1"/>
  <c r="R39" i="112" s="1"/>
  <c r="Z53" i="129"/>
  <c r="Z56" i="129" s="1"/>
  <c r="Z62" i="129" s="1"/>
  <c r="Z63" i="129" s="1"/>
  <c r="Z65" i="129" s="1"/>
  <c r="AC28" i="112" s="1"/>
  <c r="R53" i="129"/>
  <c r="R56" i="129" s="1"/>
  <c r="R62" i="129" s="1"/>
  <c r="R63" i="129" s="1"/>
  <c r="R65" i="129" s="1"/>
  <c r="U28" i="112" s="1"/>
  <c r="O53" i="140"/>
  <c r="O56" i="140" s="1"/>
  <c r="O62" i="140" s="1"/>
  <c r="O63" i="140" s="1"/>
  <c r="O65" i="140" s="1"/>
  <c r="R40" i="112" s="1"/>
  <c r="AD53" i="140"/>
  <c r="AD56" i="140" s="1"/>
  <c r="AD62" i="140" s="1"/>
  <c r="AD63" i="140" s="1"/>
  <c r="AD65" i="140" s="1"/>
  <c r="AG40" i="112" s="1"/>
  <c r="AQ53" i="140"/>
  <c r="AQ56" i="140" s="1"/>
  <c r="AQ62" i="140" s="1"/>
  <c r="AQ63" i="140" s="1"/>
  <c r="AQ65" i="140" s="1"/>
  <c r="AT40" i="112" s="1"/>
  <c r="X53" i="131"/>
  <c r="X56" i="131" s="1"/>
  <c r="X62" i="131" s="1"/>
  <c r="X63" i="131" s="1"/>
  <c r="X65" i="131" s="1"/>
  <c r="AA31" i="112" s="1"/>
  <c r="R53" i="131"/>
  <c r="R56" i="131" s="1"/>
  <c r="R62" i="131" s="1"/>
  <c r="R63" i="131" s="1"/>
  <c r="R65" i="131" s="1"/>
  <c r="U31" i="112" s="1"/>
  <c r="AI53" i="128"/>
  <c r="AI56" i="128" s="1"/>
  <c r="AI62" i="128" s="1"/>
  <c r="AI63" i="128" s="1"/>
  <c r="AI65" i="128" s="1"/>
  <c r="AL27" i="112" s="1"/>
  <c r="AF53" i="128"/>
  <c r="AF56" i="128" s="1"/>
  <c r="AF62" i="128" s="1"/>
  <c r="AF63" i="128" s="1"/>
  <c r="AF65" i="128" s="1"/>
  <c r="AI27" i="112" s="1"/>
  <c r="AT53" i="128"/>
  <c r="AT56" i="128" s="1"/>
  <c r="AT62" i="128" s="1"/>
  <c r="AT63" i="128" s="1"/>
  <c r="AT65" i="128" s="1"/>
  <c r="AW27" i="112" s="1"/>
  <c r="AD53" i="128"/>
  <c r="AD56" i="128" s="1"/>
  <c r="AD62" i="128" s="1"/>
  <c r="AD63" i="128" s="1"/>
  <c r="AD65" i="128" s="1"/>
  <c r="AG27" i="112" s="1"/>
  <c r="F53" i="128"/>
  <c r="F56" i="128" s="1"/>
  <c r="F62" i="128" s="1"/>
  <c r="F63" i="128" s="1"/>
  <c r="F65" i="128" s="1"/>
  <c r="I27" i="112" s="1"/>
  <c r="AP53" i="128"/>
  <c r="AP56" i="128" s="1"/>
  <c r="AP62" i="128" s="1"/>
  <c r="AP63" i="128" s="1"/>
  <c r="AP65" i="128" s="1"/>
  <c r="AS27" i="112" s="1"/>
  <c r="AR53" i="126"/>
  <c r="AR56" i="126" s="1"/>
  <c r="AR62" i="126" s="1"/>
  <c r="AR63" i="126" s="1"/>
  <c r="AR65" i="126" s="1"/>
  <c r="AU25" i="112" s="1"/>
  <c r="AJ53" i="126"/>
  <c r="AJ56" i="126" s="1"/>
  <c r="AJ62" i="126" s="1"/>
  <c r="AJ63" i="126" s="1"/>
  <c r="AJ65" i="126" s="1"/>
  <c r="AM25" i="112" s="1"/>
  <c r="G53" i="145"/>
  <c r="G56" i="145" s="1"/>
  <c r="G62" i="145" s="1"/>
  <c r="G63" i="145" s="1"/>
  <c r="G65" i="145" s="1"/>
  <c r="J45" i="112" s="1"/>
  <c r="S53" i="139"/>
  <c r="S56" i="139" s="1"/>
  <c r="S62" i="139" s="1"/>
  <c r="S63" i="139" s="1"/>
  <c r="S65" i="139" s="1"/>
  <c r="V39" i="112" s="1"/>
  <c r="AG53" i="139"/>
  <c r="AG56" i="139" s="1"/>
  <c r="AG62" i="139" s="1"/>
  <c r="AG63" i="139" s="1"/>
  <c r="AG65" i="139" s="1"/>
  <c r="AJ39" i="112" s="1"/>
  <c r="M53" i="142"/>
  <c r="M56" i="142" s="1"/>
  <c r="M62" i="142" s="1"/>
  <c r="M63" i="142" s="1"/>
  <c r="M65" i="142" s="1"/>
  <c r="P42" i="112" s="1"/>
  <c r="AD53" i="142"/>
  <c r="AD56" i="142" s="1"/>
  <c r="AD62" i="142" s="1"/>
  <c r="AD63" i="142" s="1"/>
  <c r="AD65" i="142" s="1"/>
  <c r="AG42" i="112" s="1"/>
  <c r="AQ53" i="142"/>
  <c r="AQ56" i="142" s="1"/>
  <c r="AQ62" i="142" s="1"/>
  <c r="AQ63" i="142" s="1"/>
  <c r="AQ65" i="142" s="1"/>
  <c r="AT42" i="112" s="1"/>
  <c r="AE53" i="130"/>
  <c r="AE56" i="130" s="1"/>
  <c r="AE62" i="130" s="1"/>
  <c r="AE63" i="130" s="1"/>
  <c r="AE65" i="130" s="1"/>
  <c r="AH30" i="112" s="1"/>
  <c r="AB53" i="130"/>
  <c r="AB56" i="130" s="1"/>
  <c r="AB62" i="130" s="1"/>
  <c r="AB63" i="130" s="1"/>
  <c r="AB65" i="130" s="1"/>
  <c r="AE30" i="112" s="1"/>
  <c r="W53" i="130"/>
  <c r="W56" i="130" s="1"/>
  <c r="W62" i="130" s="1"/>
  <c r="W63" i="130" s="1"/>
  <c r="W65" i="130" s="1"/>
  <c r="Z30" i="112" s="1"/>
  <c r="AH53" i="130"/>
  <c r="AH56" i="130" s="1"/>
  <c r="AH62" i="130" s="1"/>
  <c r="AH63" i="130" s="1"/>
  <c r="AH65" i="130" s="1"/>
  <c r="AK30" i="112" s="1"/>
  <c r="N53" i="133"/>
  <c r="N56" i="133" s="1"/>
  <c r="N62" i="133" s="1"/>
  <c r="N63" i="133" s="1"/>
  <c r="N65" i="133" s="1"/>
  <c r="Q33" i="112" s="1"/>
  <c r="V53" i="145"/>
  <c r="V56" i="145" s="1"/>
  <c r="V62" i="145" s="1"/>
  <c r="V63" i="145" s="1"/>
  <c r="V65" i="145" s="1"/>
  <c r="Y45" i="112" s="1"/>
  <c r="E53" i="117"/>
  <c r="E56" i="117" s="1"/>
  <c r="E62" i="117" s="1"/>
  <c r="E63" i="117" s="1"/>
  <c r="E65" i="117" s="1"/>
  <c r="H15" i="112" s="1"/>
  <c r="L53" i="145"/>
  <c r="L56" i="145" s="1"/>
  <c r="L62" i="145" s="1"/>
  <c r="L63" i="145" s="1"/>
  <c r="L65" i="145" s="1"/>
  <c r="O45" i="112" s="1"/>
  <c r="AZ53" i="145"/>
  <c r="AZ56" i="145" s="1"/>
  <c r="AZ62" i="145" s="1"/>
  <c r="AX53" i="145"/>
  <c r="AX56" i="145" s="1"/>
  <c r="AX62" i="145" s="1"/>
  <c r="O53" i="145"/>
  <c r="O56" i="145" s="1"/>
  <c r="O62" i="145" s="1"/>
  <c r="O63" i="145" s="1"/>
  <c r="O65" i="145" s="1"/>
  <c r="R45" i="112" s="1"/>
  <c r="AL53" i="145"/>
  <c r="AL56" i="145" s="1"/>
  <c r="AL62" i="145" s="1"/>
  <c r="AL63" i="145" s="1"/>
  <c r="AL65" i="145" s="1"/>
  <c r="AO45" i="112" s="1"/>
  <c r="M53" i="145"/>
  <c r="M56" i="145" s="1"/>
  <c r="M62" i="145" s="1"/>
  <c r="M63" i="145" s="1"/>
  <c r="M65" i="145" s="1"/>
  <c r="P45" i="112" s="1"/>
  <c r="X53" i="145"/>
  <c r="X56" i="145" s="1"/>
  <c r="X62" i="145" s="1"/>
  <c r="X63" i="145" s="1"/>
  <c r="X65" i="145" s="1"/>
  <c r="AA45" i="112" s="1"/>
  <c r="T53" i="145"/>
  <c r="T56" i="145" s="1"/>
  <c r="T62" i="145" s="1"/>
  <c r="T63" i="145" s="1"/>
  <c r="T65" i="145" s="1"/>
  <c r="W45" i="112" s="1"/>
  <c r="AQ53" i="145"/>
  <c r="AQ56" i="145" s="1"/>
  <c r="AQ62" i="145" s="1"/>
  <c r="AQ63" i="145" s="1"/>
  <c r="AQ65" i="145" s="1"/>
  <c r="AT45" i="112" s="1"/>
  <c r="P53" i="145"/>
  <c r="P56" i="145" s="1"/>
  <c r="P62" i="145" s="1"/>
  <c r="P63" i="145" s="1"/>
  <c r="P65" i="145" s="1"/>
  <c r="S45" i="112" s="1"/>
  <c r="AW53" i="145"/>
  <c r="AW56" i="145" s="1"/>
  <c r="AW62" i="145" s="1"/>
  <c r="H53" i="117"/>
  <c r="H56" i="117" s="1"/>
  <c r="H62" i="117" s="1"/>
  <c r="H63" i="117" s="1"/>
  <c r="H65" i="117" s="1"/>
  <c r="K15" i="112" s="1"/>
  <c r="AE53" i="145"/>
  <c r="AE56" i="145" s="1"/>
  <c r="AE62" i="145" s="1"/>
  <c r="AE63" i="145" s="1"/>
  <c r="AE65" i="145" s="1"/>
  <c r="AH45" i="112" s="1"/>
  <c r="H53" i="150"/>
  <c r="H56" i="150" s="1"/>
  <c r="H62" i="150" s="1"/>
  <c r="H63" i="150" s="1"/>
  <c r="H65" i="150" s="1"/>
  <c r="K26" i="152" s="1"/>
  <c r="E53" i="145"/>
  <c r="E56" i="145" s="1"/>
  <c r="E62" i="145" s="1"/>
  <c r="E63" i="145" s="1"/>
  <c r="E65" i="145" s="1"/>
  <c r="H45" i="112" s="1"/>
  <c r="L53" i="117"/>
  <c r="L56" i="117" s="1"/>
  <c r="L62" i="117" s="1"/>
  <c r="L63" i="117" s="1"/>
  <c r="L65" i="117" s="1"/>
  <c r="O15" i="112" s="1"/>
  <c r="D53" i="117"/>
  <c r="D56" i="117" s="1"/>
  <c r="D62" i="117" s="1"/>
  <c r="D63" i="117" s="1"/>
  <c r="D65" i="117" s="1"/>
  <c r="G15" i="112" s="1"/>
  <c r="D53" i="126"/>
  <c r="F53" i="150"/>
  <c r="F56" i="150" s="1"/>
  <c r="F62" i="150" s="1"/>
  <c r="F63" i="150" s="1"/>
  <c r="F65" i="150" s="1"/>
  <c r="I26" i="152" s="1"/>
  <c r="D53" i="128"/>
  <c r="D53" i="150"/>
  <c r="D56" i="150" s="1"/>
  <c r="D62" i="150" s="1"/>
  <c r="D63" i="150" s="1"/>
  <c r="D65" i="150" s="1"/>
  <c r="G26" i="152" s="1"/>
  <c r="Y53" i="145"/>
  <c r="Y56" i="145" s="1"/>
  <c r="Y62" i="145" s="1"/>
  <c r="Y63" i="145" s="1"/>
  <c r="Y65" i="145" s="1"/>
  <c r="AB45" i="112" s="1"/>
  <c r="N53" i="145"/>
  <c r="N56" i="145" s="1"/>
  <c r="N62" i="145" s="1"/>
  <c r="N63" i="145" s="1"/>
  <c r="N65" i="145" s="1"/>
  <c r="Q45" i="112" s="1"/>
  <c r="AM53" i="145"/>
  <c r="AM56" i="145" s="1"/>
  <c r="AM62" i="145" s="1"/>
  <c r="AM63" i="145" s="1"/>
  <c r="AM65" i="145" s="1"/>
  <c r="AP45" i="112" s="1"/>
  <c r="AT53" i="145"/>
  <c r="AT56" i="145" s="1"/>
  <c r="AT62" i="145" s="1"/>
  <c r="AT63" i="145" s="1"/>
  <c r="AT65" i="145" s="1"/>
  <c r="AW45" i="112" s="1"/>
  <c r="BB53" i="145"/>
  <c r="BB56" i="145" s="1"/>
  <c r="BB62" i="145" s="1"/>
  <c r="S53" i="145"/>
  <c r="S56" i="145" s="1"/>
  <c r="S62" i="145" s="1"/>
  <c r="S63" i="145" s="1"/>
  <c r="S65" i="145" s="1"/>
  <c r="V45" i="112" s="1"/>
  <c r="AN53" i="145"/>
  <c r="AN56" i="145" s="1"/>
  <c r="AN62" i="145" s="1"/>
  <c r="AN63" i="145" s="1"/>
  <c r="AN65" i="145" s="1"/>
  <c r="AQ45" i="112" s="1"/>
  <c r="AK53" i="145"/>
  <c r="AK56" i="145" s="1"/>
  <c r="AK62" i="145" s="1"/>
  <c r="AK63" i="145" s="1"/>
  <c r="AK65" i="145" s="1"/>
  <c r="AN45" i="112" s="1"/>
  <c r="AI53" i="145"/>
  <c r="AI56" i="145" s="1"/>
  <c r="AI62" i="145" s="1"/>
  <c r="AI63" i="145" s="1"/>
  <c r="AI65" i="145" s="1"/>
  <c r="AL45" i="112" s="1"/>
  <c r="AO53" i="145"/>
  <c r="AO56" i="145" s="1"/>
  <c r="AO62" i="145" s="1"/>
  <c r="AO63" i="145" s="1"/>
  <c r="AO65" i="145" s="1"/>
  <c r="AR45" i="112" s="1"/>
  <c r="F53" i="117"/>
  <c r="F56" i="117" s="1"/>
  <c r="F62" i="117" s="1"/>
  <c r="F63" i="117" s="1"/>
  <c r="F65" i="117" s="1"/>
  <c r="I15" i="112" s="1"/>
  <c r="E53" i="150"/>
  <c r="E56" i="150" s="1"/>
  <c r="E62" i="150" s="1"/>
  <c r="E63" i="150" s="1"/>
  <c r="E65" i="150" s="1"/>
  <c r="H26" i="152" s="1"/>
  <c r="G53" i="131"/>
  <c r="E53" i="142"/>
  <c r="J53" i="143"/>
  <c r="J56" i="143" s="1"/>
  <c r="J62" i="143" s="1"/>
  <c r="J63" i="143" s="1"/>
  <c r="J65" i="143" s="1"/>
  <c r="M43" i="112" s="1"/>
  <c r="AF53" i="145"/>
  <c r="AF56" i="145" s="1"/>
  <c r="AF62" i="145" s="1"/>
  <c r="AF63" i="145" s="1"/>
  <c r="AF65" i="145" s="1"/>
  <c r="AI45" i="112" s="1"/>
  <c r="AP53" i="145"/>
  <c r="AP56" i="145" s="1"/>
  <c r="AP62" i="145" s="1"/>
  <c r="AP63" i="145" s="1"/>
  <c r="AP65" i="145" s="1"/>
  <c r="AS45" i="112" s="1"/>
  <c r="Q53" i="145"/>
  <c r="Q56" i="145" s="1"/>
  <c r="Q62" i="145" s="1"/>
  <c r="Q63" i="145" s="1"/>
  <c r="Q65" i="145" s="1"/>
  <c r="T45" i="112" s="1"/>
  <c r="Z53" i="145"/>
  <c r="Z56" i="145" s="1"/>
  <c r="Z62" i="145" s="1"/>
  <c r="Z63" i="145" s="1"/>
  <c r="Z65" i="145" s="1"/>
  <c r="AC45" i="112" s="1"/>
  <c r="AC53" i="145"/>
  <c r="AC56" i="145" s="1"/>
  <c r="AC62" i="145" s="1"/>
  <c r="AC63" i="145" s="1"/>
  <c r="AC65" i="145" s="1"/>
  <c r="AF45" i="112" s="1"/>
  <c r="R53" i="145"/>
  <c r="R56" i="145" s="1"/>
  <c r="R62" i="145" s="1"/>
  <c r="R63" i="145" s="1"/>
  <c r="R65" i="145" s="1"/>
  <c r="U45" i="112" s="1"/>
  <c r="AA53" i="145"/>
  <c r="AA56" i="145" s="1"/>
  <c r="AA62" i="145" s="1"/>
  <c r="AA63" i="145" s="1"/>
  <c r="AA65" i="145" s="1"/>
  <c r="AD45" i="112" s="1"/>
  <c r="AR53" i="145"/>
  <c r="AR56" i="145" s="1"/>
  <c r="AR62" i="145" s="1"/>
  <c r="AR63" i="145" s="1"/>
  <c r="AR65" i="145" s="1"/>
  <c r="AU45" i="112" s="1"/>
  <c r="G53" i="150"/>
  <c r="G56" i="150" s="1"/>
  <c r="G62" i="150" s="1"/>
  <c r="G63" i="150" s="1"/>
  <c r="G65" i="150" s="1"/>
  <c r="J26" i="152" s="1"/>
  <c r="AH53" i="145"/>
  <c r="AH56" i="145" s="1"/>
  <c r="AH62" i="145" s="1"/>
  <c r="AH63" i="145" s="1"/>
  <c r="AH65" i="145" s="1"/>
  <c r="AK45" i="112" s="1"/>
  <c r="K53" i="150"/>
  <c r="K56" i="150" s="1"/>
  <c r="K62" i="150" s="1"/>
  <c r="K63" i="150" s="1"/>
  <c r="K65" i="150" s="1"/>
  <c r="N26" i="152" s="1"/>
  <c r="G53" i="117"/>
  <c r="G56" i="117" s="1"/>
  <c r="G62" i="117" s="1"/>
  <c r="G63" i="117" s="1"/>
  <c r="G65" i="117" s="1"/>
  <c r="J15" i="112" s="1"/>
  <c r="J53" i="117"/>
  <c r="J56" i="117" s="1"/>
  <c r="J62" i="117" s="1"/>
  <c r="J63" i="117" s="1"/>
  <c r="J65" i="117" s="1"/>
  <c r="M15" i="112" s="1"/>
  <c r="N53" i="129"/>
  <c r="L53" i="150"/>
  <c r="L56" i="150" s="1"/>
  <c r="L62" i="150" s="1"/>
  <c r="L63" i="150" s="1"/>
  <c r="L65" i="150" s="1"/>
  <c r="O26" i="152" s="1"/>
  <c r="M53" i="117"/>
  <c r="M56" i="117" s="1"/>
  <c r="M62" i="117" s="1"/>
  <c r="M63" i="117" s="1"/>
  <c r="M65" i="117" s="1"/>
  <c r="P15" i="112" s="1"/>
  <c r="E53" i="139"/>
  <c r="AS53" i="145"/>
  <c r="AS56" i="145" s="1"/>
  <c r="AS62" i="145" s="1"/>
  <c r="AS63" i="145" s="1"/>
  <c r="AS65" i="145" s="1"/>
  <c r="AV45" i="112" s="1"/>
  <c r="U53" i="145"/>
  <c r="U56" i="145" s="1"/>
  <c r="U62" i="145" s="1"/>
  <c r="U63" i="145" s="1"/>
  <c r="U65" i="145" s="1"/>
  <c r="X45" i="112" s="1"/>
  <c r="BA53" i="145"/>
  <c r="BA56" i="145" s="1"/>
  <c r="BA62" i="145" s="1"/>
  <c r="K53" i="117"/>
  <c r="K56" i="117" s="1"/>
  <c r="K62" i="117" s="1"/>
  <c r="K63" i="117" s="1"/>
  <c r="K65" i="117" s="1"/>
  <c r="N15" i="112" s="1"/>
  <c r="W53" i="145"/>
  <c r="W56" i="145" s="1"/>
  <c r="W62" i="145" s="1"/>
  <c r="W63" i="145" s="1"/>
  <c r="W65" i="145" s="1"/>
  <c r="Z45" i="112" s="1"/>
  <c r="I53" i="117"/>
  <c r="I56" i="117" s="1"/>
  <c r="I62" i="117" s="1"/>
  <c r="I63" i="117" s="1"/>
  <c r="I65" i="117" s="1"/>
  <c r="L15" i="112" s="1"/>
  <c r="AU53" i="145"/>
  <c r="AU56" i="145" s="1"/>
  <c r="AU62" i="145" s="1"/>
  <c r="AU63" i="145" s="1"/>
  <c r="AU65" i="145" s="1"/>
  <c r="AX45" i="112" s="1"/>
  <c r="AD53" i="145"/>
  <c r="AD56" i="145" s="1"/>
  <c r="AD62" i="145" s="1"/>
  <c r="AD63" i="145" s="1"/>
  <c r="AD65" i="145" s="1"/>
  <c r="AG45" i="112" s="1"/>
  <c r="AJ53" i="145"/>
  <c r="AJ56" i="145" s="1"/>
  <c r="AJ62" i="145" s="1"/>
  <c r="AJ63" i="145" s="1"/>
  <c r="AJ65" i="145" s="1"/>
  <c r="AM45" i="112" s="1"/>
  <c r="AV53" i="145"/>
  <c r="AV56" i="145" s="1"/>
  <c r="AV62" i="145" s="1"/>
  <c r="AV63" i="145" s="1"/>
  <c r="AV65" i="145" s="1"/>
  <c r="AY45" i="112" s="1"/>
  <c r="AG53" i="145"/>
  <c r="AG56" i="145" s="1"/>
  <c r="AG62" i="145" s="1"/>
  <c r="AG63" i="145" s="1"/>
  <c r="AG65" i="145" s="1"/>
  <c r="AJ45" i="112" s="1"/>
  <c r="AY53" i="145"/>
  <c r="AY56" i="145" s="1"/>
  <c r="AY62" i="145" s="1"/>
  <c r="AB53" i="145"/>
  <c r="AB56" i="145" s="1"/>
  <c r="AB62" i="145" s="1"/>
  <c r="AB63" i="145" s="1"/>
  <c r="AB65" i="145" s="1"/>
  <c r="AE45" i="112" s="1"/>
  <c r="N53" i="125"/>
  <c r="D53" i="130"/>
  <c r="I53" i="150"/>
  <c r="I56" i="150" s="1"/>
  <c r="I62" i="150" s="1"/>
  <c r="I63" i="150" s="1"/>
  <c r="I65" i="150" s="1"/>
  <c r="L26" i="152" s="1"/>
  <c r="M53" i="150"/>
  <c r="M56" i="150" s="1"/>
  <c r="M62" i="150" s="1"/>
  <c r="M63" i="150" s="1"/>
  <c r="M65" i="150" s="1"/>
  <c r="P26" i="152" s="1"/>
  <c r="J53" i="150"/>
  <c r="J56" i="150" s="1"/>
  <c r="J62" i="150" s="1"/>
  <c r="J63" i="150" s="1"/>
  <c r="J65" i="150" s="1"/>
  <c r="M26" i="152" s="1"/>
  <c r="L53" i="140"/>
  <c r="BI56" i="150"/>
  <c r="BI62" i="150" s="1"/>
  <c r="AW48" i="134"/>
  <c r="AW50" i="134" s="1"/>
  <c r="AW59" i="134" s="1"/>
  <c r="AW61" i="134" s="1"/>
  <c r="AV48" i="128"/>
  <c r="AV50" i="128" s="1"/>
  <c r="AV59" i="128" s="1"/>
  <c r="AV61" i="128" s="1"/>
  <c r="AX47" i="125"/>
  <c r="AY45" i="125" s="1"/>
  <c r="AX47" i="131"/>
  <c r="AY45" i="131" s="1"/>
  <c r="AV48" i="130"/>
  <c r="AV50" i="130" s="1"/>
  <c r="AV59" i="130" s="1"/>
  <c r="AV61" i="130" s="1"/>
  <c r="AW48" i="139"/>
  <c r="AW50" i="139" s="1"/>
  <c r="AW59" i="139" s="1"/>
  <c r="AW61" i="139" s="1"/>
  <c r="AV48" i="137"/>
  <c r="AV50" i="137" s="1"/>
  <c r="AV59" i="137" s="1"/>
  <c r="AV61" i="137" s="1"/>
  <c r="AX47" i="146"/>
  <c r="AY45" i="146" s="1"/>
  <c r="AV48" i="117"/>
  <c r="AV50" i="117" s="1"/>
  <c r="AV59" i="117" s="1"/>
  <c r="AV61" i="117" s="1"/>
  <c r="AX47" i="129"/>
  <c r="AY45" i="129" s="1"/>
  <c r="AW48" i="140"/>
  <c r="AW50" i="140" s="1"/>
  <c r="AW59" i="140" s="1"/>
  <c r="AW61" i="140" s="1"/>
  <c r="U42" i="122"/>
  <c r="Q39" i="149"/>
  <c r="B62" i="149"/>
  <c r="BJ21" i="150"/>
  <c r="BJ22" i="150" s="1"/>
  <c r="BI55" i="146"/>
  <c r="BJ19" i="146"/>
  <c r="BI55" i="145"/>
  <c r="BJ19" i="145"/>
  <c r="BI55" i="143"/>
  <c r="BJ19" i="143"/>
  <c r="BI22" i="143"/>
  <c r="BI55" i="142"/>
  <c r="BI56" i="142" s="1"/>
  <c r="BI62" i="142" s="1"/>
  <c r="BJ19" i="142"/>
  <c r="BI55" i="140"/>
  <c r="BJ19" i="140"/>
  <c r="BI22" i="140"/>
  <c r="BI55" i="139"/>
  <c r="BJ19" i="139"/>
  <c r="BI55" i="137"/>
  <c r="BI56" i="137" s="1"/>
  <c r="BI62" i="137" s="1"/>
  <c r="BJ19" i="137"/>
  <c r="BI55" i="136"/>
  <c r="BI56" i="136" s="1"/>
  <c r="BI62" i="136" s="1"/>
  <c r="BJ19" i="136"/>
  <c r="BI55" i="134"/>
  <c r="BJ19" i="134"/>
  <c r="BI55" i="133"/>
  <c r="BJ19" i="133"/>
  <c r="BI22" i="133"/>
  <c r="BI55" i="131"/>
  <c r="BI56" i="131" s="1"/>
  <c r="BI62" i="131" s="1"/>
  <c r="BJ19" i="131"/>
  <c r="BI55" i="130"/>
  <c r="BI56" i="130" s="1"/>
  <c r="BI62" i="130" s="1"/>
  <c r="BJ19" i="130"/>
  <c r="BI22" i="130"/>
  <c r="BI55" i="129"/>
  <c r="BI56" i="129" s="1"/>
  <c r="BI62" i="129" s="1"/>
  <c r="BJ19" i="129"/>
  <c r="BI55" i="128"/>
  <c r="BJ19" i="128"/>
  <c r="BI55" i="126"/>
  <c r="BJ19" i="126"/>
  <c r="BI55" i="125"/>
  <c r="BJ19" i="125"/>
  <c r="BJ55" i="123"/>
  <c r="BK19" i="123"/>
  <c r="BJ55" i="122"/>
  <c r="BK19" i="122"/>
  <c r="BJ22" i="122"/>
  <c r="BK21" i="120"/>
  <c r="BK22" i="120" s="1"/>
  <c r="AW48" i="116"/>
  <c r="AW50" i="116" s="1"/>
  <c r="AW59" i="116" s="1"/>
  <c r="AW61" i="116" s="1"/>
  <c r="M39" i="114"/>
  <c r="M62" i="114" s="1"/>
  <c r="M64" i="114" s="1"/>
  <c r="M66" i="114" s="1"/>
  <c r="M68" i="114" s="1"/>
  <c r="P11" i="152" s="1"/>
  <c r="D39" i="114"/>
  <c r="D62" i="114" s="1"/>
  <c r="D64" i="114" s="1"/>
  <c r="D66" i="114" s="1"/>
  <c r="D68" i="114" s="1"/>
  <c r="G11" i="152" s="1"/>
  <c r="I39" i="114"/>
  <c r="I62" i="114" s="1"/>
  <c r="I64" i="114" s="1"/>
  <c r="I66" i="114" s="1"/>
  <c r="I68" i="114" s="1"/>
  <c r="L11" i="152" s="1"/>
  <c r="E39" i="114"/>
  <c r="E62" i="114" s="1"/>
  <c r="E64" i="114" s="1"/>
  <c r="E66" i="114" s="1"/>
  <c r="E68" i="114" s="1"/>
  <c r="H11" i="152" s="1"/>
  <c r="J39" i="114"/>
  <c r="J62" i="114" s="1"/>
  <c r="J64" i="114" s="1"/>
  <c r="J66" i="114" s="1"/>
  <c r="J68" i="114" s="1"/>
  <c r="M11" i="152" s="1"/>
  <c r="B39" i="114"/>
  <c r="F39" i="114"/>
  <c r="F62" i="114" s="1"/>
  <c r="F64" i="114" s="1"/>
  <c r="F66" i="114" s="1"/>
  <c r="F68" i="114" s="1"/>
  <c r="I11" i="152" s="1"/>
  <c r="G39" i="114"/>
  <c r="G62" i="114" s="1"/>
  <c r="G64" i="114" s="1"/>
  <c r="G66" i="114" s="1"/>
  <c r="G68" i="114" s="1"/>
  <c r="J11" i="152" s="1"/>
  <c r="L39" i="114"/>
  <c r="L62" i="114" s="1"/>
  <c r="L64" i="114" s="1"/>
  <c r="L66" i="114" s="1"/>
  <c r="L68" i="114" s="1"/>
  <c r="O11" i="152" s="1"/>
  <c r="C39" i="114"/>
  <c r="C62" i="114" s="1"/>
  <c r="C64" i="114" s="1"/>
  <c r="C66" i="114" s="1"/>
  <c r="C68" i="114" s="1"/>
  <c r="F11" i="152" s="1"/>
  <c r="K39" i="114"/>
  <c r="K62" i="114" s="1"/>
  <c r="K64" i="114" s="1"/>
  <c r="K66" i="114" s="1"/>
  <c r="K68" i="114" s="1"/>
  <c r="N11" i="152" s="1"/>
  <c r="H39" i="114"/>
  <c r="H62" i="114" s="1"/>
  <c r="H64" i="114" s="1"/>
  <c r="H66" i="114" s="1"/>
  <c r="H68" i="114" s="1"/>
  <c r="K11" i="152" s="1"/>
  <c r="N39" i="114"/>
  <c r="N62" i="114" s="1"/>
  <c r="N64" i="114" s="1"/>
  <c r="N66" i="114" s="1"/>
  <c r="N68" i="114" s="1"/>
  <c r="Q11" i="152" s="1"/>
  <c r="AX47" i="116"/>
  <c r="AY45" i="116" s="1"/>
  <c r="BL53" i="116"/>
  <c r="BL56" i="116" s="1"/>
  <c r="BL62" i="116" s="1"/>
  <c r="BK53" i="116"/>
  <c r="BK56" i="116" s="1"/>
  <c r="BK62" i="116" s="1"/>
  <c r="Y53" i="116"/>
  <c r="Y56" i="116" s="1"/>
  <c r="Y62" i="116" s="1"/>
  <c r="Y63" i="116" s="1"/>
  <c r="Y65" i="116" s="1"/>
  <c r="AB14" i="112" s="1"/>
  <c r="P53" i="116"/>
  <c r="P56" i="116" s="1"/>
  <c r="P62" i="116" s="1"/>
  <c r="P63" i="116" s="1"/>
  <c r="P65" i="116" s="1"/>
  <c r="S14" i="112" s="1"/>
  <c r="AM53" i="116"/>
  <c r="AM56" i="116" s="1"/>
  <c r="AM62" i="116" s="1"/>
  <c r="AM63" i="116" s="1"/>
  <c r="AM65" i="116" s="1"/>
  <c r="AP14" i="112" s="1"/>
  <c r="AO53" i="116"/>
  <c r="AO56" i="116" s="1"/>
  <c r="AO62" i="116" s="1"/>
  <c r="AO63" i="116" s="1"/>
  <c r="AO65" i="116" s="1"/>
  <c r="AR14" i="112" s="1"/>
  <c r="G53" i="116"/>
  <c r="G56" i="116" s="1"/>
  <c r="G62" i="116" s="1"/>
  <c r="G63" i="116" s="1"/>
  <c r="G65" i="116" s="1"/>
  <c r="J14" i="112" s="1"/>
  <c r="R53" i="116"/>
  <c r="R56" i="116" s="1"/>
  <c r="R62" i="116" s="1"/>
  <c r="R63" i="116" s="1"/>
  <c r="R65" i="116" s="1"/>
  <c r="U14" i="112" s="1"/>
  <c r="Z53" i="116"/>
  <c r="Z56" i="116" s="1"/>
  <c r="Z62" i="116" s="1"/>
  <c r="Z63" i="116" s="1"/>
  <c r="Z65" i="116" s="1"/>
  <c r="AC14" i="112" s="1"/>
  <c r="T53" i="116"/>
  <c r="T56" i="116" s="1"/>
  <c r="T62" i="116" s="1"/>
  <c r="T63" i="116" s="1"/>
  <c r="T65" i="116" s="1"/>
  <c r="W14" i="112" s="1"/>
  <c r="AQ53" i="116"/>
  <c r="AQ56" i="116" s="1"/>
  <c r="AQ62" i="116" s="1"/>
  <c r="AQ63" i="116" s="1"/>
  <c r="AQ65" i="116" s="1"/>
  <c r="AT14" i="112" s="1"/>
  <c r="BI53" i="116"/>
  <c r="BI56" i="116" s="1"/>
  <c r="BI62" i="116" s="1"/>
  <c r="AF53" i="116"/>
  <c r="AF56" i="116" s="1"/>
  <c r="AF62" i="116" s="1"/>
  <c r="AF63" i="116" s="1"/>
  <c r="AF65" i="116" s="1"/>
  <c r="AI14" i="112" s="1"/>
  <c r="J53" i="116"/>
  <c r="J56" i="116" s="1"/>
  <c r="J62" i="116" s="1"/>
  <c r="J63" i="116" s="1"/>
  <c r="J65" i="116" s="1"/>
  <c r="M14" i="112" s="1"/>
  <c r="AB53" i="116"/>
  <c r="AB56" i="116" s="1"/>
  <c r="AB62" i="116" s="1"/>
  <c r="AB63" i="116" s="1"/>
  <c r="AB65" i="116" s="1"/>
  <c r="AE14" i="112" s="1"/>
  <c r="AA53" i="116"/>
  <c r="AA56" i="116" s="1"/>
  <c r="AA62" i="116" s="1"/>
  <c r="AA63" i="116" s="1"/>
  <c r="AA65" i="116" s="1"/>
  <c r="AD14" i="112" s="1"/>
  <c r="AS53" i="116"/>
  <c r="AS56" i="116" s="1"/>
  <c r="AS62" i="116" s="1"/>
  <c r="AS63" i="116" s="1"/>
  <c r="AS65" i="116" s="1"/>
  <c r="AV14" i="112" s="1"/>
  <c r="B53" i="116"/>
  <c r="BJ53" i="116"/>
  <c r="BJ56" i="116" s="1"/>
  <c r="BJ62" i="116" s="1"/>
  <c r="E53" i="116"/>
  <c r="E56" i="116" s="1"/>
  <c r="E62" i="116" s="1"/>
  <c r="E63" i="116" s="1"/>
  <c r="E65" i="116" s="1"/>
  <c r="H14" i="112" s="1"/>
  <c r="BC53" i="116"/>
  <c r="BC56" i="116" s="1"/>
  <c r="BC62" i="116" s="1"/>
  <c r="BF53" i="116"/>
  <c r="BF56" i="116" s="1"/>
  <c r="BF62" i="116" s="1"/>
  <c r="V53" i="116"/>
  <c r="V56" i="116" s="1"/>
  <c r="V62" i="116" s="1"/>
  <c r="V63" i="116" s="1"/>
  <c r="V65" i="116" s="1"/>
  <c r="Y14" i="112" s="1"/>
  <c r="D53" i="116"/>
  <c r="D56" i="116" s="1"/>
  <c r="D62" i="116" s="1"/>
  <c r="D63" i="116" s="1"/>
  <c r="D65" i="116" s="1"/>
  <c r="G14" i="112" s="1"/>
  <c r="AI53" i="116"/>
  <c r="AI56" i="116" s="1"/>
  <c r="AI62" i="116" s="1"/>
  <c r="AI63" i="116" s="1"/>
  <c r="AI65" i="116" s="1"/>
  <c r="AL14" i="112" s="1"/>
  <c r="BA53" i="116"/>
  <c r="BA56" i="116" s="1"/>
  <c r="BA62" i="116" s="1"/>
  <c r="AP53" i="116"/>
  <c r="AP56" i="116" s="1"/>
  <c r="AP62" i="116" s="1"/>
  <c r="AP63" i="116" s="1"/>
  <c r="AP65" i="116" s="1"/>
  <c r="AS14" i="112" s="1"/>
  <c r="H53" i="116"/>
  <c r="H56" i="116" s="1"/>
  <c r="H62" i="116" s="1"/>
  <c r="H63" i="116" s="1"/>
  <c r="H65" i="116" s="1"/>
  <c r="K14" i="112" s="1"/>
  <c r="M53" i="116"/>
  <c r="M56" i="116" s="1"/>
  <c r="M62" i="116" s="1"/>
  <c r="M63" i="116" s="1"/>
  <c r="M65" i="116" s="1"/>
  <c r="P14" i="112" s="1"/>
  <c r="AD53" i="116"/>
  <c r="AD56" i="116" s="1"/>
  <c r="AD62" i="116" s="1"/>
  <c r="AD63" i="116" s="1"/>
  <c r="AD65" i="116" s="1"/>
  <c r="AG14" i="112" s="1"/>
  <c r="AJ53" i="116"/>
  <c r="AJ56" i="116" s="1"/>
  <c r="AJ62" i="116" s="1"/>
  <c r="AJ63" i="116" s="1"/>
  <c r="AJ65" i="116" s="1"/>
  <c r="AM14" i="112" s="1"/>
  <c r="AZ53" i="116"/>
  <c r="AZ56" i="116" s="1"/>
  <c r="AZ62" i="116" s="1"/>
  <c r="BE53" i="116"/>
  <c r="BE56" i="116" s="1"/>
  <c r="BE62" i="116" s="1"/>
  <c r="N53" i="116"/>
  <c r="N56" i="116" s="1"/>
  <c r="N62" i="116" s="1"/>
  <c r="N63" i="116" s="1"/>
  <c r="N65" i="116" s="1"/>
  <c r="Q14" i="112" s="1"/>
  <c r="AR53" i="116"/>
  <c r="AR56" i="116" s="1"/>
  <c r="AR62" i="116" s="1"/>
  <c r="AR63" i="116" s="1"/>
  <c r="AR65" i="116" s="1"/>
  <c r="AU14" i="112" s="1"/>
  <c r="W53" i="116"/>
  <c r="W56" i="116" s="1"/>
  <c r="W62" i="116" s="1"/>
  <c r="W63" i="116" s="1"/>
  <c r="W65" i="116" s="1"/>
  <c r="Z14" i="112" s="1"/>
  <c r="AH53" i="116"/>
  <c r="AH56" i="116" s="1"/>
  <c r="AH62" i="116" s="1"/>
  <c r="AH63" i="116" s="1"/>
  <c r="AH65" i="116" s="1"/>
  <c r="AK14" i="112" s="1"/>
  <c r="AU53" i="116"/>
  <c r="AU56" i="116" s="1"/>
  <c r="AU62" i="116" s="1"/>
  <c r="AU63" i="116" s="1"/>
  <c r="AU65" i="116" s="1"/>
  <c r="AX14" i="112" s="1"/>
  <c r="AG53" i="116"/>
  <c r="AG56" i="116" s="1"/>
  <c r="AG62" i="116" s="1"/>
  <c r="AG63" i="116" s="1"/>
  <c r="AG65" i="116" s="1"/>
  <c r="AJ14" i="112" s="1"/>
  <c r="BB53" i="116"/>
  <c r="BB56" i="116" s="1"/>
  <c r="BB62" i="116" s="1"/>
  <c r="BD53" i="116"/>
  <c r="BD56" i="116" s="1"/>
  <c r="BD62" i="116" s="1"/>
  <c r="AE53" i="116"/>
  <c r="AE56" i="116" s="1"/>
  <c r="AE62" i="116" s="1"/>
  <c r="AE63" i="116" s="1"/>
  <c r="AE65" i="116" s="1"/>
  <c r="AH14" i="112" s="1"/>
  <c r="Q53" i="116"/>
  <c r="Q56" i="116" s="1"/>
  <c r="Q62" i="116" s="1"/>
  <c r="Q63" i="116" s="1"/>
  <c r="Q65" i="116" s="1"/>
  <c r="T14" i="112" s="1"/>
  <c r="AL53" i="116"/>
  <c r="AL56" i="116" s="1"/>
  <c r="AL62" i="116" s="1"/>
  <c r="AL63" i="116" s="1"/>
  <c r="AL65" i="116" s="1"/>
  <c r="AO14" i="112" s="1"/>
  <c r="AY53" i="116"/>
  <c r="AY56" i="116" s="1"/>
  <c r="AY62" i="116" s="1"/>
  <c r="AV53" i="116"/>
  <c r="AV56" i="116" s="1"/>
  <c r="AV62" i="116" s="1"/>
  <c r="AV63" i="116" s="1"/>
  <c r="AV65" i="116" s="1"/>
  <c r="AY14" i="112" s="1"/>
  <c r="BH53" i="116"/>
  <c r="BH56" i="116" s="1"/>
  <c r="BH62" i="116" s="1"/>
  <c r="O53" i="116"/>
  <c r="O56" i="116" s="1"/>
  <c r="O62" i="116" s="1"/>
  <c r="O63" i="116" s="1"/>
  <c r="O65" i="116" s="1"/>
  <c r="R14" i="112" s="1"/>
  <c r="K53" i="116"/>
  <c r="K56" i="116" s="1"/>
  <c r="K62" i="116" s="1"/>
  <c r="K63" i="116" s="1"/>
  <c r="K65" i="116" s="1"/>
  <c r="N14" i="112" s="1"/>
  <c r="AC53" i="116"/>
  <c r="AC56" i="116" s="1"/>
  <c r="AC62" i="116" s="1"/>
  <c r="AC63" i="116" s="1"/>
  <c r="AC65" i="116" s="1"/>
  <c r="AF14" i="112" s="1"/>
  <c r="AT53" i="116"/>
  <c r="AT56" i="116" s="1"/>
  <c r="AT62" i="116" s="1"/>
  <c r="AT63" i="116" s="1"/>
  <c r="AT65" i="116" s="1"/>
  <c r="AW14" i="112" s="1"/>
  <c r="X53" i="116"/>
  <c r="X56" i="116" s="1"/>
  <c r="X62" i="116" s="1"/>
  <c r="X63" i="116" s="1"/>
  <c r="X65" i="116" s="1"/>
  <c r="AA14" i="112" s="1"/>
  <c r="AW53" i="116"/>
  <c r="AW56" i="116" s="1"/>
  <c r="AW62" i="116" s="1"/>
  <c r="BG53" i="116"/>
  <c r="BG56" i="116" s="1"/>
  <c r="BG62" i="116" s="1"/>
  <c r="F53" i="116"/>
  <c r="F56" i="116" s="1"/>
  <c r="F62" i="116" s="1"/>
  <c r="F63" i="116" s="1"/>
  <c r="F65" i="116" s="1"/>
  <c r="I14" i="112" s="1"/>
  <c r="L53" i="116"/>
  <c r="L56" i="116" s="1"/>
  <c r="L62" i="116" s="1"/>
  <c r="L63" i="116" s="1"/>
  <c r="L65" i="116" s="1"/>
  <c r="O14" i="112" s="1"/>
  <c r="S53" i="116"/>
  <c r="S56" i="116" s="1"/>
  <c r="S62" i="116" s="1"/>
  <c r="S63" i="116" s="1"/>
  <c r="S65" i="116" s="1"/>
  <c r="V14" i="112" s="1"/>
  <c r="AK53" i="116"/>
  <c r="AK56" i="116" s="1"/>
  <c r="AK62" i="116" s="1"/>
  <c r="AK63" i="116" s="1"/>
  <c r="AK65" i="116" s="1"/>
  <c r="AN14" i="112" s="1"/>
  <c r="AN53" i="116"/>
  <c r="AN56" i="116" s="1"/>
  <c r="AN62" i="116" s="1"/>
  <c r="AN63" i="116" s="1"/>
  <c r="AN65" i="116" s="1"/>
  <c r="AQ14" i="112" s="1"/>
  <c r="C53" i="116"/>
  <c r="C56" i="116" s="1"/>
  <c r="C62" i="116" s="1"/>
  <c r="C63" i="116" s="1"/>
  <c r="C65" i="116" s="1"/>
  <c r="F14" i="112" s="1"/>
  <c r="U53" i="116"/>
  <c r="U56" i="116" s="1"/>
  <c r="U62" i="116" s="1"/>
  <c r="U63" i="116" s="1"/>
  <c r="U65" i="116" s="1"/>
  <c r="X14" i="112" s="1"/>
  <c r="I53" i="116"/>
  <c r="I56" i="116" s="1"/>
  <c r="I62" i="116" s="1"/>
  <c r="I63" i="116" s="1"/>
  <c r="I65" i="116" s="1"/>
  <c r="L14" i="112" s="1"/>
  <c r="AX53" i="116"/>
  <c r="AX56" i="116" s="1"/>
  <c r="AX62" i="116" s="1"/>
  <c r="B56" i="114"/>
  <c r="J11" i="3"/>
  <c r="B3" i="2"/>
  <c r="E12" i="8"/>
  <c r="E14" i="8" s="1"/>
  <c r="D12" i="8"/>
  <c r="D14" i="8" s="1"/>
  <c r="AW48" i="161" l="1"/>
  <c r="AW50" i="161" s="1"/>
  <c r="AW59" i="161" s="1"/>
  <c r="AW61" i="161" s="1"/>
  <c r="AW63" i="161" s="1"/>
  <c r="AW65" i="161" s="1"/>
  <c r="AZ30" i="152" s="1"/>
  <c r="F18" i="112"/>
  <c r="F18" i="152"/>
  <c r="J18" i="152"/>
  <c r="J18" i="112"/>
  <c r="H18" i="112"/>
  <c r="H18" i="152"/>
  <c r="I18" i="112"/>
  <c r="I18" i="152"/>
  <c r="O18" i="152"/>
  <c r="O18" i="112"/>
  <c r="P18" i="112"/>
  <c r="P18" i="152"/>
  <c r="B59" i="159"/>
  <c r="B65" i="159" s="1"/>
  <c r="Q65" i="159" s="1"/>
  <c r="Q56" i="159"/>
  <c r="Q59" i="159" s="1"/>
  <c r="Q56" i="160"/>
  <c r="Q59" i="160" s="1"/>
  <c r="B59" i="160"/>
  <c r="B65" i="160" s="1"/>
  <c r="Q65" i="160" s="1"/>
  <c r="B62" i="160"/>
  <c r="Q39" i="160"/>
  <c r="G18" i="112"/>
  <c r="G18" i="152"/>
  <c r="Q39" i="159"/>
  <c r="B62" i="159"/>
  <c r="K18" i="112"/>
  <c r="K18" i="152"/>
  <c r="Q18" i="152"/>
  <c r="Q18" i="112"/>
  <c r="N18" i="112"/>
  <c r="N18" i="152"/>
  <c r="L18" i="112"/>
  <c r="L18" i="152"/>
  <c r="M18" i="112"/>
  <c r="M18" i="152"/>
  <c r="B56" i="161"/>
  <c r="BN53" i="161"/>
  <c r="AX47" i="161"/>
  <c r="AY45" i="161" s="1"/>
  <c r="AX48" i="161"/>
  <c r="AX50" i="161" s="1"/>
  <c r="AX59" i="161" s="1"/>
  <c r="AX61" i="161" s="1"/>
  <c r="AX63" i="161" s="1"/>
  <c r="AX65" i="161" s="1"/>
  <c r="BA30" i="152" s="1"/>
  <c r="AV19" i="152"/>
  <c r="AV41" i="152" s="1"/>
  <c r="AV19" i="112"/>
  <c r="R19" i="152"/>
  <c r="R41" i="152" s="1"/>
  <c r="R19" i="112"/>
  <c r="Z19" i="152"/>
  <c r="Z41" i="152" s="1"/>
  <c r="Z19" i="112"/>
  <c r="S19" i="152"/>
  <c r="S41" i="152" s="1"/>
  <c r="S19" i="112"/>
  <c r="Y19" i="152"/>
  <c r="Y41" i="152" s="1"/>
  <c r="Y19" i="112"/>
  <c r="AF19" i="152"/>
  <c r="AF41" i="152" s="1"/>
  <c r="AF19" i="112"/>
  <c r="W19" i="152"/>
  <c r="W41" i="152" s="1"/>
  <c r="W19" i="112"/>
  <c r="T19" i="152"/>
  <c r="T41" i="152" s="1"/>
  <c r="T19" i="112"/>
  <c r="AB19" i="152"/>
  <c r="AB41" i="152" s="1"/>
  <c r="AB19" i="112"/>
  <c r="AH19" i="152"/>
  <c r="AH41" i="152" s="1"/>
  <c r="AH19" i="112"/>
  <c r="AO19" i="152"/>
  <c r="AO41" i="152" s="1"/>
  <c r="AO19" i="112"/>
  <c r="AE19" i="152"/>
  <c r="AE41" i="152" s="1"/>
  <c r="AE19" i="112"/>
  <c r="AK19" i="152"/>
  <c r="AK41" i="152" s="1"/>
  <c r="AK19" i="112"/>
  <c r="AT19" i="152"/>
  <c r="AT41" i="152" s="1"/>
  <c r="AT19" i="112"/>
  <c r="V19" i="152"/>
  <c r="V41" i="152" s="1"/>
  <c r="V19" i="112"/>
  <c r="U19" i="152"/>
  <c r="U41" i="152" s="1"/>
  <c r="U19" i="112"/>
  <c r="AS19" i="152"/>
  <c r="AS41" i="152" s="1"/>
  <c r="AS19" i="112"/>
  <c r="AJ19" i="152"/>
  <c r="AJ41" i="152" s="1"/>
  <c r="AJ19" i="112"/>
  <c r="AM19" i="152"/>
  <c r="AM41" i="152" s="1"/>
  <c r="AM19" i="112"/>
  <c r="AC19" i="152"/>
  <c r="AC41" i="152" s="1"/>
  <c r="AC19" i="112"/>
  <c r="AD19" i="152"/>
  <c r="AD41" i="152" s="1"/>
  <c r="AD19" i="112"/>
  <c r="AY19" i="152"/>
  <c r="AY41" i="152" s="1"/>
  <c r="AY19" i="112"/>
  <c r="AP19" i="152"/>
  <c r="AP41" i="152" s="1"/>
  <c r="AP19" i="112"/>
  <c r="AN19" i="152"/>
  <c r="AN41" i="152" s="1"/>
  <c r="AN19" i="112"/>
  <c r="X19" i="152"/>
  <c r="X41" i="152" s="1"/>
  <c r="X19" i="112"/>
  <c r="AU19" i="152"/>
  <c r="AU41" i="152" s="1"/>
  <c r="AU19" i="112"/>
  <c r="AG19" i="152"/>
  <c r="AG41" i="152" s="1"/>
  <c r="AG19" i="112"/>
  <c r="AR19" i="152"/>
  <c r="AR41" i="152" s="1"/>
  <c r="AR19" i="112"/>
  <c r="AL19" i="152"/>
  <c r="AL41" i="152" s="1"/>
  <c r="AL19" i="112"/>
  <c r="AX19" i="152"/>
  <c r="AX41" i="152" s="1"/>
  <c r="AX19" i="112"/>
  <c r="AW19" i="152"/>
  <c r="AW41" i="152" s="1"/>
  <c r="AW19" i="112"/>
  <c r="AI19" i="152"/>
  <c r="AI41" i="152" s="1"/>
  <c r="AI19" i="112"/>
  <c r="AQ19" i="152"/>
  <c r="AQ41" i="152" s="1"/>
  <c r="AQ19" i="112"/>
  <c r="AA19" i="152"/>
  <c r="AA41" i="152" s="1"/>
  <c r="AA19" i="112"/>
  <c r="J19" i="112"/>
  <c r="J19" i="152"/>
  <c r="J41" i="152" s="1"/>
  <c r="M19" i="112"/>
  <c r="M19" i="152"/>
  <c r="M41" i="152" s="1"/>
  <c r="I19" i="112"/>
  <c r="I19" i="152"/>
  <c r="I41" i="152" s="1"/>
  <c r="H19" i="112"/>
  <c r="H19" i="152"/>
  <c r="H41" i="152" s="1"/>
  <c r="G19" i="112"/>
  <c r="G19" i="152"/>
  <c r="G41" i="152" s="1"/>
  <c r="P19" i="112"/>
  <c r="P19" i="152"/>
  <c r="P41" i="152" s="1"/>
  <c r="O19" i="112"/>
  <c r="O19" i="152"/>
  <c r="O41" i="152" s="1"/>
  <c r="Q19" i="112"/>
  <c r="Q19" i="152"/>
  <c r="Q41" i="152" s="1"/>
  <c r="F19" i="112"/>
  <c r="F19" i="152"/>
  <c r="L19" i="112"/>
  <c r="L19" i="152"/>
  <c r="L41" i="152" s="1"/>
  <c r="K19" i="112"/>
  <c r="K19" i="152"/>
  <c r="K41" i="152" s="1"/>
  <c r="N19" i="112"/>
  <c r="N19" i="152"/>
  <c r="N41" i="152" s="1"/>
  <c r="AW63" i="155"/>
  <c r="AW65" i="155" s="1"/>
  <c r="AZ48" i="112" s="1"/>
  <c r="BI56" i="140"/>
  <c r="BI62" i="140" s="1"/>
  <c r="BI56" i="125"/>
  <c r="BI62" i="125" s="1"/>
  <c r="BI56" i="126"/>
  <c r="BI62" i="126" s="1"/>
  <c r="BI56" i="133"/>
  <c r="BI62" i="133" s="1"/>
  <c r="BI56" i="134"/>
  <c r="BI62" i="134" s="1"/>
  <c r="BI56" i="139"/>
  <c r="BI62" i="139" s="1"/>
  <c r="BI56" i="143"/>
  <c r="BI62" i="143" s="1"/>
  <c r="BI56" i="145"/>
  <c r="BI62" i="145" s="1"/>
  <c r="BI56" i="146"/>
  <c r="BI62" i="146" s="1"/>
  <c r="AW63" i="140"/>
  <c r="AW65" i="140" s="1"/>
  <c r="AZ40" i="112" s="1"/>
  <c r="AW63" i="119"/>
  <c r="AW65" i="119" s="1"/>
  <c r="AZ17" i="112" s="1"/>
  <c r="BN53" i="157"/>
  <c r="F56" i="157"/>
  <c r="F62" i="157" s="1"/>
  <c r="F63" i="157" s="1"/>
  <c r="F65" i="157" s="1"/>
  <c r="I51" i="112" s="1"/>
  <c r="AW63" i="157"/>
  <c r="AW65" i="157" s="1"/>
  <c r="AZ51" i="112" s="1"/>
  <c r="BN53" i="156"/>
  <c r="B56" i="156"/>
  <c r="B56" i="155"/>
  <c r="BN53" i="155"/>
  <c r="B62" i="158"/>
  <c r="B63" i="158" s="1"/>
  <c r="B65" i="158" s="1"/>
  <c r="E52" i="112" s="1"/>
  <c r="AY47" i="158"/>
  <c r="AZ45" i="158" s="1"/>
  <c r="AY47" i="157"/>
  <c r="AZ45" i="157" s="1"/>
  <c r="AY47" i="155"/>
  <c r="AZ45" i="155" s="1"/>
  <c r="AY47" i="156"/>
  <c r="AZ45" i="156" s="1"/>
  <c r="AW48" i="128"/>
  <c r="AW50" i="128" s="1"/>
  <c r="AW59" i="128" s="1"/>
  <c r="AW61" i="128" s="1"/>
  <c r="BN53" i="158"/>
  <c r="F56" i="158"/>
  <c r="F62" i="158" s="1"/>
  <c r="F63" i="158" s="1"/>
  <c r="F65" i="158" s="1"/>
  <c r="I52" i="112" s="1"/>
  <c r="AW63" i="156"/>
  <c r="AW65" i="156" s="1"/>
  <c r="AZ49" i="112" s="1"/>
  <c r="B62" i="157"/>
  <c r="B63" i="157" s="1"/>
  <c r="B65" i="157" s="1"/>
  <c r="E51" i="112" s="1"/>
  <c r="BN56" i="157"/>
  <c r="AX48" i="158"/>
  <c r="AX50" i="158" s="1"/>
  <c r="AX59" i="158" s="1"/>
  <c r="AX61" i="158" s="1"/>
  <c r="AX63" i="158" s="1"/>
  <c r="AX65" i="158" s="1"/>
  <c r="BA52" i="112" s="1"/>
  <c r="AX48" i="157"/>
  <c r="AX50" i="157" s="1"/>
  <c r="AX59" i="157" s="1"/>
  <c r="AX61" i="157" s="1"/>
  <c r="AX63" i="157" s="1"/>
  <c r="AX65" i="157" s="1"/>
  <c r="BA51" i="112" s="1"/>
  <c r="AX48" i="155"/>
  <c r="AX50" i="155" s="1"/>
  <c r="AX59" i="155" s="1"/>
  <c r="AX61" i="155" s="1"/>
  <c r="AX63" i="155" s="1"/>
  <c r="AX65" i="155" s="1"/>
  <c r="BA48" i="112" s="1"/>
  <c r="AX48" i="156"/>
  <c r="AX50" i="156" s="1"/>
  <c r="AX59" i="156" s="1"/>
  <c r="AX61" i="156" s="1"/>
  <c r="AX63" i="156" s="1"/>
  <c r="AX65" i="156" s="1"/>
  <c r="BA49" i="112" s="1"/>
  <c r="AW63" i="129"/>
  <c r="AW65" i="129" s="1"/>
  <c r="AZ28" i="112" s="1"/>
  <c r="AX48" i="140"/>
  <c r="AX50" i="140" s="1"/>
  <c r="AX59" i="140" s="1"/>
  <c r="AX61" i="140" s="1"/>
  <c r="AX63" i="140" s="1"/>
  <c r="AX65" i="140" s="1"/>
  <c r="BA40" i="112" s="1"/>
  <c r="AW63" i="131"/>
  <c r="AW65" i="131" s="1"/>
  <c r="AZ31" i="112" s="1"/>
  <c r="AW63" i="146"/>
  <c r="AW65" i="146" s="1"/>
  <c r="AZ46" i="112" s="1"/>
  <c r="BK21" i="117"/>
  <c r="BK22" i="117" s="1"/>
  <c r="V42" i="122"/>
  <c r="AW63" i="128"/>
  <c r="AW65" i="128" s="1"/>
  <c r="AZ27" i="112" s="1"/>
  <c r="AW63" i="120"/>
  <c r="AW65" i="120" s="1"/>
  <c r="AZ19" i="112" s="1"/>
  <c r="AW63" i="125"/>
  <c r="AW65" i="125" s="1"/>
  <c r="AZ24" i="112" s="1"/>
  <c r="BI56" i="128"/>
  <c r="BI62" i="128" s="1"/>
  <c r="AX48" i="125"/>
  <c r="AX50" i="125" s="1"/>
  <c r="AX59" i="125" s="1"/>
  <c r="AX61" i="125" s="1"/>
  <c r="AX63" i="125" s="1"/>
  <c r="AX65" i="125" s="1"/>
  <c r="BA24" i="112" s="1"/>
  <c r="AX48" i="120"/>
  <c r="AX50" i="120" s="1"/>
  <c r="AX59" i="120" s="1"/>
  <c r="AX61" i="120" s="1"/>
  <c r="AX63" i="120" s="1"/>
  <c r="AX65" i="120" s="1"/>
  <c r="V42" i="123"/>
  <c r="V48" i="122"/>
  <c r="AW48" i="133"/>
  <c r="AW50" i="133" s="1"/>
  <c r="AW59" i="133" s="1"/>
  <c r="AW61" i="133" s="1"/>
  <c r="AW63" i="133" s="1"/>
  <c r="AW65" i="133" s="1"/>
  <c r="AZ33" i="112" s="1"/>
  <c r="AX48" i="119"/>
  <c r="AX50" i="119" s="1"/>
  <c r="AX59" i="119" s="1"/>
  <c r="AX61" i="119" s="1"/>
  <c r="AX63" i="119" s="1"/>
  <c r="AX65" i="119" s="1"/>
  <c r="Q62" i="149"/>
  <c r="B64" i="149"/>
  <c r="AX48" i="129"/>
  <c r="AX50" i="129" s="1"/>
  <c r="AX59" i="129" s="1"/>
  <c r="AX61" i="129" s="1"/>
  <c r="AX63" i="129" s="1"/>
  <c r="AX65" i="129" s="1"/>
  <c r="BA28" i="112" s="1"/>
  <c r="AY47" i="146"/>
  <c r="AZ45" i="146" s="1"/>
  <c r="AX48" i="131"/>
  <c r="AX50" i="131" s="1"/>
  <c r="AX59" i="131" s="1"/>
  <c r="AX61" i="131" s="1"/>
  <c r="AX63" i="131" s="1"/>
  <c r="AX65" i="131" s="1"/>
  <c r="BA31" i="112" s="1"/>
  <c r="BN53" i="125"/>
  <c r="N56" i="125"/>
  <c r="N62" i="125" s="1"/>
  <c r="N63" i="125" s="1"/>
  <c r="N65" i="125" s="1"/>
  <c r="Q24" i="112" s="1"/>
  <c r="BN53" i="139"/>
  <c r="E56" i="139"/>
  <c r="E62" i="139" s="1"/>
  <c r="E63" i="139" s="1"/>
  <c r="E65" i="139" s="1"/>
  <c r="H39" i="112" s="1"/>
  <c r="J15" i="152"/>
  <c r="J37" i="152" s="1"/>
  <c r="BN53" i="128"/>
  <c r="D56" i="128"/>
  <c r="D62" i="128" s="1"/>
  <c r="D63" i="128" s="1"/>
  <c r="D65" i="128" s="1"/>
  <c r="G27" i="112" s="1"/>
  <c r="O15" i="152"/>
  <c r="O37" i="152" s="1"/>
  <c r="K15" i="152"/>
  <c r="K37" i="152" s="1"/>
  <c r="H15" i="152"/>
  <c r="H37" i="152" s="1"/>
  <c r="AW63" i="139"/>
  <c r="AW65" i="139" s="1"/>
  <c r="AZ39" i="112" s="1"/>
  <c r="B56" i="133"/>
  <c r="B62" i="133" s="1"/>
  <c r="B63" i="133" s="1"/>
  <c r="B65" i="133" s="1"/>
  <c r="E33" i="112" s="1"/>
  <c r="BN53" i="133"/>
  <c r="AV63" i="130"/>
  <c r="AV65" i="130" s="1"/>
  <c r="AY30" i="112" s="1"/>
  <c r="B56" i="143"/>
  <c r="B62" i="143" s="1"/>
  <c r="B63" i="143" s="1"/>
  <c r="B65" i="143" s="1"/>
  <c r="E43" i="112" s="1"/>
  <c r="BN53" i="143"/>
  <c r="M40" i="152"/>
  <c r="I40" i="152"/>
  <c r="AW63" i="134"/>
  <c r="AW65" i="134" s="1"/>
  <c r="AZ34" i="112" s="1"/>
  <c r="V15" i="152"/>
  <c r="V37" i="152" s="1"/>
  <c r="AX15" i="152"/>
  <c r="AX37" i="152" s="1"/>
  <c r="AD15" i="152"/>
  <c r="AD37" i="152" s="1"/>
  <c r="AB15" i="152"/>
  <c r="AB37" i="152" s="1"/>
  <c r="H17" i="112"/>
  <c r="H17" i="152"/>
  <c r="H39" i="152" s="1"/>
  <c r="AV40" i="152"/>
  <c r="R40" i="152"/>
  <c r="AC17" i="112"/>
  <c r="AC17" i="152"/>
  <c r="AC39" i="152" s="1"/>
  <c r="AC43" i="152" s="1"/>
  <c r="P17" i="112"/>
  <c r="P17" i="152"/>
  <c r="P39" i="152" s="1"/>
  <c r="BN53" i="119"/>
  <c r="B56" i="119"/>
  <c r="AB17" i="112"/>
  <c r="AB17" i="152"/>
  <c r="AB39" i="152" s="1"/>
  <c r="AB43" i="152" s="1"/>
  <c r="Z40" i="152"/>
  <c r="Y15" i="152"/>
  <c r="Y37" i="152" s="1"/>
  <c r="AV15" i="152"/>
  <c r="AV37" i="152" s="1"/>
  <c r="AG40" i="152"/>
  <c r="AR40" i="152"/>
  <c r="AV63" i="117"/>
  <c r="AV65" i="117" s="1"/>
  <c r="AY15" i="112" s="1"/>
  <c r="AZ17" i="152"/>
  <c r="AZ39" i="152" s="1"/>
  <c r="AZ43" i="152" s="1"/>
  <c r="AW17" i="112"/>
  <c r="AW17" i="152"/>
  <c r="AW39" i="152" s="1"/>
  <c r="AW43" i="152" s="1"/>
  <c r="AK17" i="112"/>
  <c r="AK17" i="152"/>
  <c r="AK39" i="152" s="1"/>
  <c r="AK43" i="152" s="1"/>
  <c r="AJ17" i="112"/>
  <c r="AJ17" i="152"/>
  <c r="AJ39" i="152" s="1"/>
  <c r="AJ43" i="152" s="1"/>
  <c r="Q17" i="112"/>
  <c r="Q17" i="152"/>
  <c r="Q39" i="152" s="1"/>
  <c r="Y40" i="152"/>
  <c r="AF40" i="152"/>
  <c r="AL17" i="112"/>
  <c r="AL17" i="152"/>
  <c r="AL39" i="152" s="1"/>
  <c r="AL43" i="152" s="1"/>
  <c r="U40" i="152"/>
  <c r="AS40" i="152"/>
  <c r="AJ40" i="152"/>
  <c r="AV17" i="112"/>
  <c r="AV17" i="152"/>
  <c r="AV39" i="152" s="1"/>
  <c r="AV43" i="152" s="1"/>
  <c r="AQ40" i="152"/>
  <c r="AA40" i="152"/>
  <c r="F40" i="152"/>
  <c r="W47" i="123"/>
  <c r="X45" i="123" s="1"/>
  <c r="AX47" i="126"/>
  <c r="AY45" i="126" s="1"/>
  <c r="AX47" i="150"/>
  <c r="AY45" i="150" s="1"/>
  <c r="AX47" i="137"/>
  <c r="AY45" i="137" s="1"/>
  <c r="AX47" i="130"/>
  <c r="AY45" i="130" s="1"/>
  <c r="AV63" i="150"/>
  <c r="AV65" i="150" s="1"/>
  <c r="AY47" i="129"/>
  <c r="AZ45" i="129" s="1"/>
  <c r="AY47" i="131"/>
  <c r="AZ45" i="131" s="1"/>
  <c r="L15" i="152"/>
  <c r="L37" i="152" s="1"/>
  <c r="BN53" i="129"/>
  <c r="N56" i="129"/>
  <c r="N62" i="129" s="1"/>
  <c r="N63" i="129" s="1"/>
  <c r="N65" i="129" s="1"/>
  <c r="Q28" i="112" s="1"/>
  <c r="BN53" i="142"/>
  <c r="E56" i="142"/>
  <c r="E62" i="142" s="1"/>
  <c r="E63" i="142" s="1"/>
  <c r="E65" i="142" s="1"/>
  <c r="H42" i="112" s="1"/>
  <c r="B56" i="145"/>
  <c r="B62" i="145" s="1"/>
  <c r="B63" i="145" s="1"/>
  <c r="B65" i="145" s="1"/>
  <c r="E45" i="112" s="1"/>
  <c r="BN53" i="145"/>
  <c r="H40" i="152"/>
  <c r="G40" i="152"/>
  <c r="AN15" i="152"/>
  <c r="AN37" i="152" s="1"/>
  <c r="Z15" i="152"/>
  <c r="Z37" i="152" s="1"/>
  <c r="AT17" i="112"/>
  <c r="AT17" i="152"/>
  <c r="AT39" i="152" s="1"/>
  <c r="AT43" i="152" s="1"/>
  <c r="AE40" i="152"/>
  <c r="F15" i="152"/>
  <c r="F37" i="152" s="1"/>
  <c r="J17" i="112"/>
  <c r="J17" i="152"/>
  <c r="J39" i="152" s="1"/>
  <c r="AA17" i="112"/>
  <c r="AA17" i="152"/>
  <c r="AA39" i="152" s="1"/>
  <c r="AA43" i="152" s="1"/>
  <c r="AI17" i="112"/>
  <c r="AI17" i="152"/>
  <c r="AI39" i="152" s="1"/>
  <c r="AI43" i="152" s="1"/>
  <c r="S15" i="152"/>
  <c r="S37" i="152" s="1"/>
  <c r="AT15" i="152"/>
  <c r="AT37" i="152" s="1"/>
  <c r="F17" i="112"/>
  <c r="F17" i="152"/>
  <c r="F39" i="152" s="1"/>
  <c r="S40" i="152"/>
  <c r="AM15" i="152"/>
  <c r="AM37" i="152" s="1"/>
  <c r="AA15" i="152"/>
  <c r="AA37" i="152" s="1"/>
  <c r="K17" i="112"/>
  <c r="K17" i="152"/>
  <c r="K39" i="152" s="1"/>
  <c r="Z17" i="112"/>
  <c r="Z17" i="152"/>
  <c r="Z39" i="152" s="1"/>
  <c r="Z43" i="152" s="1"/>
  <c r="AH17" i="112"/>
  <c r="AH17" i="152"/>
  <c r="AH39" i="152" s="1"/>
  <c r="AH43" i="152" s="1"/>
  <c r="B56" i="150"/>
  <c r="B62" i="150" s="1"/>
  <c r="B63" i="150" s="1"/>
  <c r="B65" i="150" s="1"/>
  <c r="E26" i="152" s="1"/>
  <c r="BN53" i="150"/>
  <c r="AP17" i="112"/>
  <c r="AP17" i="152"/>
  <c r="AP39" i="152" s="1"/>
  <c r="AP43" i="152" s="1"/>
  <c r="AT40" i="152"/>
  <c r="V40" i="152"/>
  <c r="G17" i="112"/>
  <c r="G17" i="152"/>
  <c r="G39" i="152" s="1"/>
  <c r="AP40" i="152"/>
  <c r="AS17" i="112"/>
  <c r="AS17" i="152"/>
  <c r="AS39" i="152" s="1"/>
  <c r="AS43" i="152" s="1"/>
  <c r="AQ17" i="112"/>
  <c r="AQ17" i="152"/>
  <c r="AQ39" i="152" s="1"/>
  <c r="AQ43" i="152" s="1"/>
  <c r="AH40" i="152"/>
  <c r="AO40" i="152"/>
  <c r="AW48" i="145"/>
  <c r="AW50" i="145" s="1"/>
  <c r="AW59" i="145" s="1"/>
  <c r="AW61" i="145" s="1"/>
  <c r="AW63" i="145" s="1"/>
  <c r="AW65" i="145" s="1"/>
  <c r="AZ45" i="112" s="1"/>
  <c r="AY47" i="120"/>
  <c r="AZ45" i="120" s="1"/>
  <c r="AY47" i="119"/>
  <c r="AZ45" i="119" s="1"/>
  <c r="AX48" i="142"/>
  <c r="AX50" i="142" s="1"/>
  <c r="AX59" i="142" s="1"/>
  <c r="AX61" i="142" s="1"/>
  <c r="AX63" i="142" s="1"/>
  <c r="AX65" i="142" s="1"/>
  <c r="BA42" i="112" s="1"/>
  <c r="AX48" i="143"/>
  <c r="AX50" i="143" s="1"/>
  <c r="AX59" i="143" s="1"/>
  <c r="AX61" i="143" s="1"/>
  <c r="AX63" i="143" s="1"/>
  <c r="AX65" i="143" s="1"/>
  <c r="BA43" i="112" s="1"/>
  <c r="AX48" i="136"/>
  <c r="AX50" i="136" s="1"/>
  <c r="AX59" i="136" s="1"/>
  <c r="AX61" i="136" s="1"/>
  <c r="AX63" i="136" s="1"/>
  <c r="AX65" i="136" s="1"/>
  <c r="BA36" i="112" s="1"/>
  <c r="AV63" i="133"/>
  <c r="AV65" i="133" s="1"/>
  <c r="AY33" i="112" s="1"/>
  <c r="W41" i="122"/>
  <c r="X39" i="122" s="1"/>
  <c r="AW48" i="117"/>
  <c r="AW50" i="117" s="1"/>
  <c r="AW59" i="117" s="1"/>
  <c r="AW61" i="117" s="1"/>
  <c r="AW63" i="117" s="1"/>
  <c r="AW65" i="117" s="1"/>
  <c r="AZ15" i="112" s="1"/>
  <c r="AX48" i="139"/>
  <c r="AX50" i="139" s="1"/>
  <c r="AX59" i="139" s="1"/>
  <c r="AX61" i="139" s="1"/>
  <c r="AX63" i="139" s="1"/>
  <c r="AX65" i="139" s="1"/>
  <c r="BA39" i="112" s="1"/>
  <c r="AX48" i="134"/>
  <c r="AX50" i="134" s="1"/>
  <c r="AX59" i="134" s="1"/>
  <c r="AX61" i="134" s="1"/>
  <c r="AX63" i="134" s="1"/>
  <c r="AX65" i="134" s="1"/>
  <c r="BA34" i="112" s="1"/>
  <c r="P15" i="152"/>
  <c r="P37" i="152" s="1"/>
  <c r="M15" i="152"/>
  <c r="M37" i="152" s="1"/>
  <c r="BN53" i="131"/>
  <c r="G56" i="131"/>
  <c r="G62" i="131" s="1"/>
  <c r="G63" i="131" s="1"/>
  <c r="G65" i="131" s="1"/>
  <c r="J31" i="112" s="1"/>
  <c r="I15" i="152"/>
  <c r="I37" i="152" s="1"/>
  <c r="BN53" i="126"/>
  <c r="D56" i="126"/>
  <c r="D62" i="126" s="1"/>
  <c r="D63" i="126" s="1"/>
  <c r="D65" i="126" s="1"/>
  <c r="G25" i="112" s="1"/>
  <c r="AV63" i="128"/>
  <c r="AV65" i="128" s="1"/>
  <c r="AY27" i="112" s="1"/>
  <c r="Q15" i="152"/>
  <c r="Q37" i="152" s="1"/>
  <c r="P40" i="152"/>
  <c r="B56" i="137"/>
  <c r="B62" i="137" s="1"/>
  <c r="B63" i="137" s="1"/>
  <c r="B65" i="137" s="1"/>
  <c r="E37" i="112" s="1"/>
  <c r="BN53" i="137"/>
  <c r="AV63" i="137"/>
  <c r="AV65" i="137" s="1"/>
  <c r="AY37" i="112" s="1"/>
  <c r="O40" i="152"/>
  <c r="BN53" i="136"/>
  <c r="B56" i="136"/>
  <c r="B62" i="136" s="1"/>
  <c r="B63" i="136" s="1"/>
  <c r="B65" i="136" s="1"/>
  <c r="E36" i="112" s="1"/>
  <c r="Q40" i="152"/>
  <c r="AH15" i="152"/>
  <c r="AH37" i="152" s="1"/>
  <c r="AI15" i="152"/>
  <c r="AI37" i="152" s="1"/>
  <c r="AL15" i="152"/>
  <c r="AL37" i="152" s="1"/>
  <c r="AK15" i="152"/>
  <c r="AK37" i="152" s="1"/>
  <c r="AQ15" i="152"/>
  <c r="AQ37" i="152" s="1"/>
  <c r="AF17" i="112"/>
  <c r="AF17" i="152"/>
  <c r="AF39" i="152" s="1"/>
  <c r="AF43" i="152" s="1"/>
  <c r="AM40" i="152"/>
  <c r="AM44" i="152" s="1"/>
  <c r="AR15" i="152"/>
  <c r="AR37" i="152" s="1"/>
  <c r="L17" i="112"/>
  <c r="L17" i="152"/>
  <c r="L39" i="152" s="1"/>
  <c r="Y17" i="112"/>
  <c r="Y17" i="152"/>
  <c r="Y39" i="152" s="1"/>
  <c r="Y43" i="152" s="1"/>
  <c r="X17" i="112"/>
  <c r="X17" i="152"/>
  <c r="X39" i="152" s="1"/>
  <c r="X43" i="152" s="1"/>
  <c r="AM17" i="112"/>
  <c r="AM17" i="152"/>
  <c r="AM39" i="152" s="1"/>
  <c r="AM43" i="152" s="1"/>
  <c r="T15" i="152"/>
  <c r="T37" i="152" s="1"/>
  <c r="U15" i="152"/>
  <c r="U37" i="152" s="1"/>
  <c r="AU17" i="112"/>
  <c r="AU17" i="152"/>
  <c r="AU39" i="152" s="1"/>
  <c r="AU43" i="152" s="1"/>
  <c r="AK40" i="152"/>
  <c r="AE15" i="152"/>
  <c r="AE37" i="152" s="1"/>
  <c r="B56" i="117"/>
  <c r="BN53" i="117"/>
  <c r="AS15" i="152"/>
  <c r="AS37" i="152" s="1"/>
  <c r="N17" i="112"/>
  <c r="N17" i="152"/>
  <c r="N39" i="152" s="1"/>
  <c r="U17" i="112"/>
  <c r="U17" i="152"/>
  <c r="U39" i="152" s="1"/>
  <c r="U43" i="152" s="1"/>
  <c r="V17" i="112"/>
  <c r="V17" i="152"/>
  <c r="V39" i="152" s="1"/>
  <c r="V43" i="152" s="1"/>
  <c r="AN17" i="112"/>
  <c r="AN17" i="152"/>
  <c r="AN39" i="152" s="1"/>
  <c r="AN43" i="152" s="1"/>
  <c r="AY40" i="152"/>
  <c r="AY17" i="112"/>
  <c r="AY17" i="152"/>
  <c r="AY39" i="152" s="1"/>
  <c r="AY43" i="152" s="1"/>
  <c r="AX40" i="152"/>
  <c r="AW40" i="152"/>
  <c r="AI40" i="152"/>
  <c r="I17" i="112"/>
  <c r="I17" i="152"/>
  <c r="I39" i="152" s="1"/>
  <c r="AD17" i="112"/>
  <c r="AD17" i="152"/>
  <c r="AD39" i="152" s="1"/>
  <c r="AD43" i="152" s="1"/>
  <c r="O17" i="112"/>
  <c r="O17" i="152"/>
  <c r="O39" i="152" s="1"/>
  <c r="AZ40" i="152"/>
  <c r="AX47" i="145"/>
  <c r="AY45" i="145" s="1"/>
  <c r="AY47" i="142"/>
  <c r="AZ45" i="142" s="1"/>
  <c r="AY47" i="143"/>
  <c r="AZ45" i="143" s="1"/>
  <c r="AY47" i="136"/>
  <c r="AZ45" i="136" s="1"/>
  <c r="AX47" i="117"/>
  <c r="AY45" i="117" s="1"/>
  <c r="AY47" i="139"/>
  <c r="AZ45" i="139" s="1"/>
  <c r="AY47" i="134"/>
  <c r="AZ45" i="134" s="1"/>
  <c r="AX48" i="146"/>
  <c r="AX50" i="146" s="1"/>
  <c r="AX59" i="146" s="1"/>
  <c r="AX61" i="146" s="1"/>
  <c r="AX63" i="146" s="1"/>
  <c r="AX65" i="146" s="1"/>
  <c r="BA46" i="112" s="1"/>
  <c r="AY47" i="125"/>
  <c r="AZ45" i="125" s="1"/>
  <c r="BN53" i="140"/>
  <c r="L56" i="140"/>
  <c r="L62" i="140" s="1"/>
  <c r="L63" i="140" s="1"/>
  <c r="L65" i="140" s="1"/>
  <c r="O40" i="112" s="1"/>
  <c r="BN53" i="130"/>
  <c r="D56" i="130"/>
  <c r="D62" i="130" s="1"/>
  <c r="D63" i="130" s="1"/>
  <c r="D65" i="130" s="1"/>
  <c r="G30" i="112" s="1"/>
  <c r="N15" i="152"/>
  <c r="N37" i="152" s="1"/>
  <c r="L40" i="152"/>
  <c r="G15" i="152"/>
  <c r="G37" i="152" s="1"/>
  <c r="J40" i="152"/>
  <c r="B56" i="146"/>
  <c r="B62" i="146" s="1"/>
  <c r="B63" i="146" s="1"/>
  <c r="B65" i="146" s="1"/>
  <c r="E46" i="112" s="1"/>
  <c r="BN53" i="146"/>
  <c r="K40" i="152"/>
  <c r="BN53" i="134"/>
  <c r="D56" i="134"/>
  <c r="D62" i="134" s="1"/>
  <c r="D63" i="134" s="1"/>
  <c r="D65" i="134" s="1"/>
  <c r="G34" i="112" s="1"/>
  <c r="N40" i="152"/>
  <c r="Q56" i="149"/>
  <c r="Q59" i="149" s="1"/>
  <c r="B59" i="149"/>
  <c r="B65" i="149" s="1"/>
  <c r="Q65" i="149" s="1"/>
  <c r="X15" i="152"/>
  <c r="X37" i="152" s="1"/>
  <c r="AJ15" i="152"/>
  <c r="AJ37" i="152" s="1"/>
  <c r="AF15" i="152"/>
  <c r="AF37" i="152" s="1"/>
  <c r="AW15" i="152"/>
  <c r="AW37" i="152" s="1"/>
  <c r="AO17" i="112"/>
  <c r="AO17" i="152"/>
  <c r="AO39" i="152" s="1"/>
  <c r="AO43" i="152" s="1"/>
  <c r="X40" i="152"/>
  <c r="AU15" i="152"/>
  <c r="AU37" i="152" s="1"/>
  <c r="AP15" i="152"/>
  <c r="AP37" i="152" s="1"/>
  <c r="R17" i="112"/>
  <c r="R17" i="152"/>
  <c r="R39" i="152" s="1"/>
  <c r="R43" i="152" s="1"/>
  <c r="AX17" i="112"/>
  <c r="AX17" i="152"/>
  <c r="AX39" i="152" s="1"/>
  <c r="AX43" i="152" s="1"/>
  <c r="AU40" i="152"/>
  <c r="AO15" i="152"/>
  <c r="AO37" i="152" s="1"/>
  <c r="AG15" i="152"/>
  <c r="AG37" i="152" s="1"/>
  <c r="AC15" i="152"/>
  <c r="AC37" i="152" s="1"/>
  <c r="T17" i="112"/>
  <c r="T17" i="152"/>
  <c r="T39" i="152" s="1"/>
  <c r="T43" i="152" s="1"/>
  <c r="AC40" i="152"/>
  <c r="AD40" i="152"/>
  <c r="AD44" i="152" s="1"/>
  <c r="W15" i="152"/>
  <c r="W37" i="152" s="1"/>
  <c r="R15" i="152"/>
  <c r="R37" i="152" s="1"/>
  <c r="S17" i="112"/>
  <c r="S17" i="152"/>
  <c r="S39" i="152" s="1"/>
  <c r="S43" i="152" s="1"/>
  <c r="W17" i="112"/>
  <c r="W17" i="152"/>
  <c r="W39" i="152" s="1"/>
  <c r="W43" i="152" s="1"/>
  <c r="AL40" i="152"/>
  <c r="AE17" i="112"/>
  <c r="AE17" i="152"/>
  <c r="AE39" i="152" s="1"/>
  <c r="AE43" i="152" s="1"/>
  <c r="M17" i="112"/>
  <c r="M17" i="152"/>
  <c r="M39" i="152" s="1"/>
  <c r="AG17" i="112"/>
  <c r="AG17" i="152"/>
  <c r="AG39" i="152" s="1"/>
  <c r="AG43" i="152" s="1"/>
  <c r="W40" i="152"/>
  <c r="T40" i="152"/>
  <c r="AB40" i="152"/>
  <c r="AB44" i="152" s="1"/>
  <c r="AR17" i="112"/>
  <c r="AR17" i="152"/>
  <c r="AR39" i="152" s="1"/>
  <c r="AR43" i="152" s="1"/>
  <c r="AN40" i="152"/>
  <c r="B56" i="120"/>
  <c r="B62" i="120" s="1"/>
  <c r="B63" i="120" s="1"/>
  <c r="B65" i="120" s="1"/>
  <c r="BN53" i="120"/>
  <c r="V48" i="123"/>
  <c r="W47" i="122"/>
  <c r="X45" i="122" s="1"/>
  <c r="AX47" i="133"/>
  <c r="AY45" i="133" s="1"/>
  <c r="W41" i="123"/>
  <c r="X39" i="123" s="1"/>
  <c r="AW48" i="126"/>
  <c r="AW50" i="126" s="1"/>
  <c r="AW59" i="126" s="1"/>
  <c r="AW61" i="126" s="1"/>
  <c r="AW63" i="126" s="1"/>
  <c r="AW65" i="126" s="1"/>
  <c r="AZ25" i="112" s="1"/>
  <c r="AW48" i="150"/>
  <c r="AW50" i="150" s="1"/>
  <c r="AW59" i="150" s="1"/>
  <c r="AW61" i="150" s="1"/>
  <c r="AW63" i="150" s="1"/>
  <c r="AW65" i="150" s="1"/>
  <c r="AY47" i="140"/>
  <c r="AZ45" i="140" s="1"/>
  <c r="AW48" i="137"/>
  <c r="AW50" i="137" s="1"/>
  <c r="AW59" i="137" s="1"/>
  <c r="AW61" i="137" s="1"/>
  <c r="AW63" i="137" s="1"/>
  <c r="AW65" i="137" s="1"/>
  <c r="AZ37" i="112" s="1"/>
  <c r="AW48" i="130"/>
  <c r="AW50" i="130" s="1"/>
  <c r="AW59" i="130" s="1"/>
  <c r="AW61" i="130" s="1"/>
  <c r="AW63" i="130" s="1"/>
  <c r="AW65" i="130" s="1"/>
  <c r="AZ30" i="112" s="1"/>
  <c r="AW63" i="143"/>
  <c r="AW65" i="143" s="1"/>
  <c r="AZ43" i="112" s="1"/>
  <c r="AX47" i="128"/>
  <c r="AY45" i="128" s="1"/>
  <c r="I14" i="152"/>
  <c r="I36" i="152" s="1"/>
  <c r="J14" i="152"/>
  <c r="J36" i="152" s="1"/>
  <c r="Q33" i="152"/>
  <c r="Q11" i="112"/>
  <c r="O33" i="152"/>
  <c r="O11" i="112"/>
  <c r="M33" i="152"/>
  <c r="M11" i="112"/>
  <c r="P33" i="152"/>
  <c r="P11" i="112"/>
  <c r="L14" i="152"/>
  <c r="L36" i="152" s="1"/>
  <c r="Q14" i="152"/>
  <c r="Q36" i="152" s="1"/>
  <c r="M14" i="152"/>
  <c r="M36" i="152" s="1"/>
  <c r="K33" i="152"/>
  <c r="K11" i="112"/>
  <c r="J33" i="152"/>
  <c r="J11" i="112"/>
  <c r="H33" i="152"/>
  <c r="H11" i="112"/>
  <c r="N14" i="152"/>
  <c r="N36" i="152" s="1"/>
  <c r="P14" i="152"/>
  <c r="P36" i="152" s="1"/>
  <c r="N33" i="152"/>
  <c r="N11" i="112"/>
  <c r="I33" i="152"/>
  <c r="I11" i="112"/>
  <c r="L33" i="152"/>
  <c r="L11" i="112"/>
  <c r="F14" i="152"/>
  <c r="F36" i="152" s="1"/>
  <c r="O14" i="152"/>
  <c r="O36" i="152" s="1"/>
  <c r="K14" i="152"/>
  <c r="K36" i="152" s="1"/>
  <c r="G14" i="152"/>
  <c r="G36" i="152" s="1"/>
  <c r="H14" i="152"/>
  <c r="H36" i="152" s="1"/>
  <c r="F33" i="152"/>
  <c r="F11" i="112"/>
  <c r="G33" i="152"/>
  <c r="G11" i="112"/>
  <c r="BJ55" i="150"/>
  <c r="BJ56" i="150" s="1"/>
  <c r="BJ62" i="150" s="1"/>
  <c r="BK19" i="150"/>
  <c r="BJ21" i="146"/>
  <c r="BJ22" i="146" s="1"/>
  <c r="BJ21" i="145"/>
  <c r="BJ22" i="145" s="1"/>
  <c r="BJ21" i="143"/>
  <c r="BJ22" i="143" s="1"/>
  <c r="BJ21" i="142"/>
  <c r="BJ22" i="142" s="1"/>
  <c r="BJ21" i="140"/>
  <c r="BJ22" i="140" s="1"/>
  <c r="BJ21" i="139"/>
  <c r="BJ21" i="137"/>
  <c r="BJ21" i="136"/>
  <c r="BJ22" i="136" s="1"/>
  <c r="BJ21" i="134"/>
  <c r="BJ22" i="134" s="1"/>
  <c r="BJ21" i="133"/>
  <c r="BJ22" i="133" s="1"/>
  <c r="BJ21" i="131"/>
  <c r="BJ22" i="131" s="1"/>
  <c r="BJ21" i="130"/>
  <c r="BJ22" i="130" s="1"/>
  <c r="BJ21" i="129"/>
  <c r="BJ21" i="128"/>
  <c r="BJ22" i="128" s="1"/>
  <c r="BJ21" i="126"/>
  <c r="BJ21" i="125"/>
  <c r="BJ22" i="125" s="1"/>
  <c r="BK21" i="123"/>
  <c r="AX48" i="116"/>
  <c r="AX50" i="116" s="1"/>
  <c r="AX59" i="116" s="1"/>
  <c r="AX61" i="116" s="1"/>
  <c r="AX63" i="116" s="1"/>
  <c r="AX65" i="116" s="1"/>
  <c r="BA14" i="112" s="1"/>
  <c r="BK21" i="122"/>
  <c r="BK55" i="120"/>
  <c r="BK56" i="120" s="1"/>
  <c r="BK62" i="120" s="1"/>
  <c r="BL19" i="120"/>
  <c r="AW63" i="116"/>
  <c r="AW65" i="116" s="1"/>
  <c r="AZ14" i="112" s="1"/>
  <c r="AY47" i="116"/>
  <c r="AZ45" i="116" s="1"/>
  <c r="B62" i="114"/>
  <c r="P39" i="114"/>
  <c r="P56" i="114"/>
  <c r="P59" i="114" s="1"/>
  <c r="B59" i="114"/>
  <c r="B65" i="114" s="1"/>
  <c r="P65" i="114" s="1"/>
  <c r="B56" i="116"/>
  <c r="BN53" i="116"/>
  <c r="K60" i="106"/>
  <c r="K61" i="106" s="1"/>
  <c r="K63" i="106" s="1"/>
  <c r="K65" i="106" s="1"/>
  <c r="I60" i="106"/>
  <c r="I61" i="106" s="1"/>
  <c r="I63" i="106" s="1"/>
  <c r="I65" i="106" s="1"/>
  <c r="G60" i="106"/>
  <c r="G61" i="106" s="1"/>
  <c r="G63" i="106" s="1"/>
  <c r="G65" i="106" s="1"/>
  <c r="E60" i="106"/>
  <c r="E61" i="106" s="1"/>
  <c r="E63" i="106" s="1"/>
  <c r="E65" i="106" s="1"/>
  <c r="C60" i="106"/>
  <c r="C61" i="106" s="1"/>
  <c r="C63" i="106" s="1"/>
  <c r="C65" i="106" s="1"/>
  <c r="L60" i="106"/>
  <c r="L61" i="106" s="1"/>
  <c r="L63" i="106" s="1"/>
  <c r="L65" i="106" s="1"/>
  <c r="J60" i="106"/>
  <c r="J61" i="106" s="1"/>
  <c r="J63" i="106" s="1"/>
  <c r="J65" i="106" s="1"/>
  <c r="H60" i="106"/>
  <c r="H61" i="106" s="1"/>
  <c r="H63" i="106" s="1"/>
  <c r="H65" i="106" s="1"/>
  <c r="F60" i="106"/>
  <c r="F61" i="106" s="1"/>
  <c r="F63" i="106" s="1"/>
  <c r="F65" i="106" s="1"/>
  <c r="D60" i="106"/>
  <c r="D61" i="106" s="1"/>
  <c r="D63" i="106" s="1"/>
  <c r="D65" i="106" s="1"/>
  <c r="B60" i="106"/>
  <c r="B61" i="106" s="1"/>
  <c r="B63" i="106" s="1"/>
  <c r="B65" i="106" s="1"/>
  <c r="J102" i="2"/>
  <c r="E102" i="2"/>
  <c r="D102" i="2"/>
  <c r="K102" i="2"/>
  <c r="F102" i="2"/>
  <c r="G102" i="2"/>
  <c r="B102" i="2"/>
  <c r="L102" i="2"/>
  <c r="C102" i="2"/>
  <c r="I102" i="2"/>
  <c r="H102" i="2"/>
  <c r="E103" i="2"/>
  <c r="K103" i="2"/>
  <c r="F103" i="2"/>
  <c r="L103" i="2"/>
  <c r="H103" i="2"/>
  <c r="C103" i="2"/>
  <c r="I103" i="2"/>
  <c r="D103" i="2"/>
  <c r="J103" i="2"/>
  <c r="G103" i="2"/>
  <c r="K104" i="2"/>
  <c r="I104" i="2"/>
  <c r="L104" i="2"/>
  <c r="G104" i="2"/>
  <c r="E104" i="2"/>
  <c r="H104" i="2"/>
  <c r="J104" i="2"/>
  <c r="D104" i="2"/>
  <c r="F104" i="2"/>
  <c r="G105" i="2"/>
  <c r="E105" i="2"/>
  <c r="L105" i="2"/>
  <c r="J105" i="2"/>
  <c r="H105" i="2"/>
  <c r="F105" i="2"/>
  <c r="K105" i="2"/>
  <c r="I105" i="2"/>
  <c r="I106" i="2"/>
  <c r="G106" i="2"/>
  <c r="H106" i="2"/>
  <c r="F106" i="2"/>
  <c r="L106" i="2"/>
  <c r="J106" i="2"/>
  <c r="K106" i="2"/>
  <c r="J107" i="2"/>
  <c r="I107" i="2"/>
  <c r="K107" i="2"/>
  <c r="L107" i="2"/>
  <c r="G107" i="2"/>
  <c r="H107" i="2"/>
  <c r="J108" i="2"/>
  <c r="K108" i="2"/>
  <c r="I108" i="2"/>
  <c r="H108" i="2"/>
  <c r="L108" i="2"/>
  <c r="I109" i="2"/>
  <c r="K109" i="2"/>
  <c r="J109" i="2"/>
  <c r="L109" i="2"/>
  <c r="K110" i="2"/>
  <c r="L110" i="2"/>
  <c r="J110" i="2"/>
  <c r="L111" i="2"/>
  <c r="K111" i="2"/>
  <c r="L112" i="2"/>
  <c r="AX44" i="152" l="1"/>
  <c r="AT44" i="152"/>
  <c r="B64" i="160"/>
  <c r="B66" i="160" s="1"/>
  <c r="B68" i="160" s="1"/>
  <c r="Q62" i="160"/>
  <c r="B62" i="161"/>
  <c r="BN56" i="161"/>
  <c r="AY47" i="161"/>
  <c r="AZ45" i="161" s="1"/>
  <c r="Q62" i="159"/>
  <c r="B64" i="159"/>
  <c r="B66" i="159" s="1"/>
  <c r="B68" i="159" s="1"/>
  <c r="AN44" i="152"/>
  <c r="V44" i="152"/>
  <c r="T44" i="152"/>
  <c r="X44" i="152"/>
  <c r="AI44" i="152"/>
  <c r="AL44" i="152"/>
  <c r="E19" i="112"/>
  <c r="E19" i="152"/>
  <c r="AC44" i="152"/>
  <c r="AK44" i="152"/>
  <c r="BA19" i="152"/>
  <c r="BA41" i="152" s="1"/>
  <c r="BA19" i="112"/>
  <c r="Y44" i="152"/>
  <c r="AO44" i="152"/>
  <c r="AE44" i="152"/>
  <c r="U44" i="152"/>
  <c r="AG44" i="152"/>
  <c r="AU44" i="152"/>
  <c r="AH44" i="152"/>
  <c r="S44" i="152"/>
  <c r="Z44" i="152"/>
  <c r="AW44" i="152"/>
  <c r="AP44" i="152"/>
  <c r="AA44" i="152"/>
  <c r="AJ44" i="152"/>
  <c r="W44" i="152"/>
  <c r="AQ44" i="152"/>
  <c r="AS44" i="152"/>
  <c r="AF44" i="152"/>
  <c r="AR44" i="152"/>
  <c r="AV44" i="152"/>
  <c r="AZ19" i="152"/>
  <c r="AZ41" i="152" s="1"/>
  <c r="F41" i="152"/>
  <c r="BN56" i="158"/>
  <c r="N43" i="152"/>
  <c r="AY48" i="125"/>
  <c r="AY50" i="125" s="1"/>
  <c r="AY59" i="125" s="1"/>
  <c r="AY61" i="125" s="1"/>
  <c r="AY63" i="125" s="1"/>
  <c r="AY65" i="125" s="1"/>
  <c r="BB24" i="112" s="1"/>
  <c r="AX48" i="145"/>
  <c r="AX50" i="145" s="1"/>
  <c r="AX59" i="145" s="1"/>
  <c r="AX61" i="145" s="1"/>
  <c r="AX63" i="145" s="1"/>
  <c r="AX65" i="145" s="1"/>
  <c r="BA45" i="112" s="1"/>
  <c r="BN62" i="157"/>
  <c r="AY48" i="156"/>
  <c r="AY50" i="156" s="1"/>
  <c r="AY59" i="156" s="1"/>
  <c r="AY61" i="156" s="1"/>
  <c r="AY63" i="156" s="1"/>
  <c r="AY65" i="156" s="1"/>
  <c r="BB49" i="112" s="1"/>
  <c r="AY48" i="155"/>
  <c r="AY50" i="155" s="1"/>
  <c r="AY59" i="155" s="1"/>
  <c r="AY61" i="155" s="1"/>
  <c r="AY63" i="155" s="1"/>
  <c r="AY65" i="155" s="1"/>
  <c r="BB48" i="112" s="1"/>
  <c r="AY48" i="157"/>
  <c r="AY50" i="157" s="1"/>
  <c r="AY59" i="157" s="1"/>
  <c r="AY61" i="157" s="1"/>
  <c r="AY63" i="157" s="1"/>
  <c r="AY65" i="157" s="1"/>
  <c r="BB51" i="112" s="1"/>
  <c r="AY48" i="158"/>
  <c r="AY50" i="158" s="1"/>
  <c r="AY59" i="158" s="1"/>
  <c r="AY61" i="158" s="1"/>
  <c r="AY63" i="158" s="1"/>
  <c r="AY65" i="158" s="1"/>
  <c r="BB52" i="112" s="1"/>
  <c r="BN62" i="158"/>
  <c r="B62" i="156"/>
  <c r="BN56" i="156"/>
  <c r="AZ47" i="156"/>
  <c r="BA45" i="156" s="1"/>
  <c r="AZ47" i="155"/>
  <c r="BA45" i="155" s="1"/>
  <c r="AZ47" i="157"/>
  <c r="BA45" i="157" s="1"/>
  <c r="AZ47" i="158"/>
  <c r="BA45" i="158" s="1"/>
  <c r="B62" i="155"/>
  <c r="BN56" i="155"/>
  <c r="BL19" i="117"/>
  <c r="BK55" i="117"/>
  <c r="BK56" i="117" s="1"/>
  <c r="BK62" i="117" s="1"/>
  <c r="AY48" i="120"/>
  <c r="AY50" i="120" s="1"/>
  <c r="AY59" i="120" s="1"/>
  <c r="AY61" i="120" s="1"/>
  <c r="AY63" i="120" s="1"/>
  <c r="AY65" i="120" s="1"/>
  <c r="BB19" i="112" s="1"/>
  <c r="W48" i="122"/>
  <c r="AX48" i="128"/>
  <c r="AX50" i="128" s="1"/>
  <c r="AX59" i="128" s="1"/>
  <c r="AX61" i="128" s="1"/>
  <c r="AX63" i="128" s="1"/>
  <c r="AX65" i="128" s="1"/>
  <c r="BA27" i="112" s="1"/>
  <c r="BA17" i="152"/>
  <c r="BA39" i="152" s="1"/>
  <c r="BA43" i="152" s="1"/>
  <c r="BA17" i="112"/>
  <c r="BA40" i="152"/>
  <c r="AX48" i="130"/>
  <c r="AX50" i="130" s="1"/>
  <c r="AX59" i="130" s="1"/>
  <c r="AX61" i="130" s="1"/>
  <c r="AX63" i="130" s="1"/>
  <c r="AX65" i="130" s="1"/>
  <c r="BA30" i="112" s="1"/>
  <c r="AY48" i="140"/>
  <c r="AY50" i="140" s="1"/>
  <c r="AY59" i="140" s="1"/>
  <c r="AY61" i="140" s="1"/>
  <c r="AY63" i="140" s="1"/>
  <c r="AY65" i="140" s="1"/>
  <c r="BB40" i="112" s="1"/>
  <c r="W42" i="123"/>
  <c r="W42" i="122"/>
  <c r="AY48" i="146"/>
  <c r="AY50" i="146" s="1"/>
  <c r="AY59" i="146" s="1"/>
  <c r="AY61" i="146" s="1"/>
  <c r="AY63" i="146" s="1"/>
  <c r="AY65" i="146" s="1"/>
  <c r="BB46" i="112" s="1"/>
  <c r="AZ15" i="152"/>
  <c r="AZ37" i="152" s="1"/>
  <c r="AX48" i="133"/>
  <c r="AX50" i="133" s="1"/>
  <c r="AX59" i="133" s="1"/>
  <c r="AX61" i="133" s="1"/>
  <c r="AX63" i="133" s="1"/>
  <c r="AX65" i="133" s="1"/>
  <c r="BA33" i="112" s="1"/>
  <c r="AZ47" i="139"/>
  <c r="BA45" i="139" s="1"/>
  <c r="AZ47" i="136"/>
  <c r="BA45" i="136" s="1"/>
  <c r="AZ47" i="142"/>
  <c r="BA45" i="142" s="1"/>
  <c r="AY48" i="119"/>
  <c r="AY50" i="119" s="1"/>
  <c r="AY59" i="119" s="1"/>
  <c r="AY61" i="119" s="1"/>
  <c r="AY63" i="119" s="1"/>
  <c r="AY65" i="119" s="1"/>
  <c r="AZ47" i="131"/>
  <c r="BA45" i="131" s="1"/>
  <c r="AX48" i="137"/>
  <c r="AX50" i="137" s="1"/>
  <c r="AX59" i="137" s="1"/>
  <c r="AX61" i="137" s="1"/>
  <c r="AX63" i="137" s="1"/>
  <c r="AX65" i="137" s="1"/>
  <c r="BA37" i="112" s="1"/>
  <c r="AY47" i="150"/>
  <c r="AZ45" i="150" s="1"/>
  <c r="W48" i="123"/>
  <c r="AY48" i="134"/>
  <c r="AY50" i="134" s="1"/>
  <c r="AY59" i="134" s="1"/>
  <c r="AY61" i="134" s="1"/>
  <c r="AY63" i="134" s="1"/>
  <c r="AY65" i="134" s="1"/>
  <c r="BB34" i="112" s="1"/>
  <c r="AX48" i="117"/>
  <c r="AX50" i="117" s="1"/>
  <c r="AX59" i="117" s="1"/>
  <c r="AX61" i="117" s="1"/>
  <c r="AX63" i="117" s="1"/>
  <c r="AX65" i="117" s="1"/>
  <c r="BA15" i="112" s="1"/>
  <c r="AY48" i="143"/>
  <c r="AY50" i="143" s="1"/>
  <c r="AY59" i="143" s="1"/>
  <c r="AY61" i="143" s="1"/>
  <c r="AY63" i="143" s="1"/>
  <c r="AY65" i="143" s="1"/>
  <c r="BB43" i="112" s="1"/>
  <c r="AZ47" i="119"/>
  <c r="BA45" i="119" s="1"/>
  <c r="AY48" i="129"/>
  <c r="AY50" i="129" s="1"/>
  <c r="AY59" i="129" s="1"/>
  <c r="AY61" i="129" s="1"/>
  <c r="AY63" i="129" s="1"/>
  <c r="AY65" i="129" s="1"/>
  <c r="BB28" i="112" s="1"/>
  <c r="AY47" i="137"/>
  <c r="AZ45" i="137" s="1"/>
  <c r="AX48" i="126"/>
  <c r="AX50" i="126" s="1"/>
  <c r="AX59" i="126" s="1"/>
  <c r="AX61" i="126" s="1"/>
  <c r="AX63" i="126" s="1"/>
  <c r="AX65" i="126" s="1"/>
  <c r="BA25" i="112" s="1"/>
  <c r="X47" i="123"/>
  <c r="Y45" i="123" s="1"/>
  <c r="B62" i="119"/>
  <c r="BN56" i="119"/>
  <c r="B66" i="149"/>
  <c r="B68" i="149" s="1"/>
  <c r="AY47" i="128"/>
  <c r="AZ45" i="128" s="1"/>
  <c r="BA87" i="122"/>
  <c r="M96" i="122"/>
  <c r="AB96" i="122"/>
  <c r="AR96" i="122"/>
  <c r="BH96" i="122"/>
  <c r="AB97" i="122"/>
  <c r="AR97" i="122"/>
  <c r="BH97" i="122"/>
  <c r="Z87" i="122"/>
  <c r="AP87" i="122"/>
  <c r="Q96" i="122"/>
  <c r="AG96" i="122"/>
  <c r="AW96" i="122"/>
  <c r="Q97" i="122"/>
  <c r="AG97" i="122"/>
  <c r="AW97" i="122"/>
  <c r="O87" i="122"/>
  <c r="AE87" i="122"/>
  <c r="AU87" i="122"/>
  <c r="V96" i="122"/>
  <c r="AL96" i="122"/>
  <c r="BB96" i="122"/>
  <c r="V97" i="122"/>
  <c r="AL97" i="122"/>
  <c r="BB97" i="122"/>
  <c r="T87" i="122"/>
  <c r="AJ87" i="122"/>
  <c r="AZ87" i="122"/>
  <c r="AA96" i="122"/>
  <c r="AQ96" i="122"/>
  <c r="BG96" i="122"/>
  <c r="AA97" i="122"/>
  <c r="AQ97" i="122"/>
  <c r="BG97" i="122"/>
  <c r="Y87" i="122"/>
  <c r="AO87" i="122"/>
  <c r="P96" i="122"/>
  <c r="AF96" i="122"/>
  <c r="AV96" i="122"/>
  <c r="P97" i="122"/>
  <c r="AF97" i="122"/>
  <c r="AV97" i="122"/>
  <c r="N87" i="122"/>
  <c r="AD87" i="122"/>
  <c r="AT87" i="122"/>
  <c r="U96" i="122"/>
  <c r="AK96" i="122"/>
  <c r="BA96" i="122"/>
  <c r="U97" i="122"/>
  <c r="AK97" i="122"/>
  <c r="BA97" i="122"/>
  <c r="S87" i="122"/>
  <c r="AI87" i="122"/>
  <c r="AY87" i="122"/>
  <c r="Z96" i="122"/>
  <c r="AP96" i="122"/>
  <c r="BF96" i="122"/>
  <c r="Z97" i="122"/>
  <c r="AP97" i="122"/>
  <c r="BF97" i="122"/>
  <c r="X87" i="122"/>
  <c r="AN87" i="122"/>
  <c r="O96" i="122"/>
  <c r="AE96" i="122"/>
  <c r="AU96" i="122"/>
  <c r="O97" i="122"/>
  <c r="AE97" i="122"/>
  <c r="AU97" i="122"/>
  <c r="BK97" i="122"/>
  <c r="BK98" i="122" s="1"/>
  <c r="BK33" i="122" s="1"/>
  <c r="AC87" i="122"/>
  <c r="AS87" i="122"/>
  <c r="T96" i="122"/>
  <c r="AJ96" i="122"/>
  <c r="AZ96" i="122"/>
  <c r="T97" i="122"/>
  <c r="AJ97" i="122"/>
  <c r="AZ97" i="122"/>
  <c r="R87" i="122"/>
  <c r="AH87" i="122"/>
  <c r="AX87" i="122"/>
  <c r="Y96" i="122"/>
  <c r="AO96" i="122"/>
  <c r="BE96" i="122"/>
  <c r="Y97" i="122"/>
  <c r="AO97" i="122"/>
  <c r="BE97" i="122"/>
  <c r="W87" i="122"/>
  <c r="AM87" i="122"/>
  <c r="N96" i="122"/>
  <c r="AD96" i="122"/>
  <c r="AT96" i="122"/>
  <c r="BJ96" i="122"/>
  <c r="AD97" i="122"/>
  <c r="AT97" i="122"/>
  <c r="BJ97" i="122"/>
  <c r="AB87" i="122"/>
  <c r="AR87" i="122"/>
  <c r="S96" i="122"/>
  <c r="AI96" i="122"/>
  <c r="AY96" i="122"/>
  <c r="S97" i="122"/>
  <c r="AI97" i="122"/>
  <c r="AY97" i="122"/>
  <c r="Q87" i="122"/>
  <c r="AG87" i="122"/>
  <c r="AW87" i="122"/>
  <c r="X96" i="122"/>
  <c r="AN96" i="122"/>
  <c r="BD96" i="122"/>
  <c r="X97" i="122"/>
  <c r="AN97" i="122"/>
  <c r="BD97" i="122"/>
  <c r="V87" i="122"/>
  <c r="AL87" i="122"/>
  <c r="N97" i="122"/>
  <c r="AC96" i="122"/>
  <c r="AS96" i="122"/>
  <c r="BI96" i="122"/>
  <c r="AC97" i="122"/>
  <c r="AS97" i="122"/>
  <c r="BI97" i="122"/>
  <c r="AA87" i="122"/>
  <c r="AQ87" i="122"/>
  <c r="R96" i="122"/>
  <c r="AH96" i="122"/>
  <c r="AX96" i="122"/>
  <c r="R97" i="122"/>
  <c r="AH97" i="122"/>
  <c r="AX97" i="122"/>
  <c r="P87" i="122"/>
  <c r="AF87" i="122"/>
  <c r="AV87" i="122"/>
  <c r="W96" i="122"/>
  <c r="AM96" i="122"/>
  <c r="BC96" i="122"/>
  <c r="W97" i="122"/>
  <c r="AM97" i="122"/>
  <c r="BC97" i="122"/>
  <c r="U87" i="122"/>
  <c r="AK87" i="122"/>
  <c r="AO86" i="122"/>
  <c r="Y86" i="122"/>
  <c r="I86" i="122"/>
  <c r="AP86" i="122"/>
  <c r="T86" i="122"/>
  <c r="AY86" i="122"/>
  <c r="AD86" i="122"/>
  <c r="H86" i="122"/>
  <c r="AL86" i="122"/>
  <c r="P86" i="122"/>
  <c r="W86" i="122"/>
  <c r="AB86" i="122"/>
  <c r="AP90" i="122"/>
  <c r="Z90" i="122"/>
  <c r="J90" i="122"/>
  <c r="AJ90" i="122"/>
  <c r="O90" i="122"/>
  <c r="AS90" i="122"/>
  <c r="X90" i="122"/>
  <c r="BC90" i="122"/>
  <c r="AG90" i="122"/>
  <c r="BA90" i="122"/>
  <c r="AF90" i="122"/>
  <c r="K90" i="122"/>
  <c r="BA94" i="122"/>
  <c r="AK94" i="122"/>
  <c r="U94" i="122"/>
  <c r="BB94" i="122"/>
  <c r="AF94" i="122"/>
  <c r="K94" i="122"/>
  <c r="AP94" i="122"/>
  <c r="T94" i="122"/>
  <c r="AX94" i="122"/>
  <c r="AB94" i="122"/>
  <c r="AY94" i="122"/>
  <c r="AN94" i="122"/>
  <c r="N94" i="122"/>
  <c r="AY91" i="122"/>
  <c r="AI91" i="122"/>
  <c r="S91" i="122"/>
  <c r="AW91" i="122"/>
  <c r="AB91" i="122"/>
  <c r="BA91" i="122"/>
  <c r="AF91" i="122"/>
  <c r="J91" i="122"/>
  <c r="AO91" i="122"/>
  <c r="T91" i="122"/>
  <c r="AX91" i="122"/>
  <c r="AC91" i="122"/>
  <c r="H91" i="122"/>
  <c r="BA95" i="122"/>
  <c r="AK95" i="122"/>
  <c r="U95" i="122"/>
  <c r="BC95" i="122"/>
  <c r="AH95" i="122"/>
  <c r="L95" i="122"/>
  <c r="AQ95" i="122"/>
  <c r="V95" i="122"/>
  <c r="AT95" i="122"/>
  <c r="X95" i="122"/>
  <c r="T95" i="122"/>
  <c r="AZ95" i="122"/>
  <c r="AQ92" i="122"/>
  <c r="AA92" i="122"/>
  <c r="K92" i="122"/>
  <c r="AR92" i="122"/>
  <c r="AB92" i="122"/>
  <c r="L92" i="122"/>
  <c r="AC92" i="122"/>
  <c r="AP92" i="122"/>
  <c r="J92" i="122"/>
  <c r="AG92" i="122"/>
  <c r="BB92" i="122"/>
  <c r="V92" i="122"/>
  <c r="AX85" i="122"/>
  <c r="AS86" i="122"/>
  <c r="AC86" i="122"/>
  <c r="U86" i="122"/>
  <c r="AZ86" i="122"/>
  <c r="Z86" i="122"/>
  <c r="AT86" i="122"/>
  <c r="S86" i="122"/>
  <c r="AQ86" i="122"/>
  <c r="K86" i="122"/>
  <c r="AM86" i="122"/>
  <c r="L86" i="122"/>
  <c r="AT90" i="122"/>
  <c r="V90" i="122"/>
  <c r="AU90" i="122"/>
  <c r="T90" i="122"/>
  <c r="AN90" i="122"/>
  <c r="M90" i="122"/>
  <c r="AM90" i="122"/>
  <c r="AV90" i="122"/>
  <c r="U90" i="122"/>
  <c r="G90" i="122"/>
  <c r="BE94" i="122"/>
  <c r="AG94" i="122"/>
  <c r="M94" i="122"/>
  <c r="AL94" i="122"/>
  <c r="BF94" i="122"/>
  <c r="AE94" i="122"/>
  <c r="BC94" i="122"/>
  <c r="W94" i="122"/>
  <c r="AT94" i="122"/>
  <c r="AI94" i="122"/>
  <c r="AU91" i="122"/>
  <c r="AA91" i="122"/>
  <c r="BB91" i="122"/>
  <c r="V91" i="122"/>
  <c r="AP91" i="122"/>
  <c r="P91" i="122"/>
  <c r="AJ91" i="122"/>
  <c r="I91" i="122"/>
  <c r="AH91" i="122"/>
  <c r="AS95" i="122"/>
  <c r="Y95" i="122"/>
  <c r="AX95" i="122"/>
  <c r="W95" i="122"/>
  <c r="AV95" i="122"/>
  <c r="P95" i="122"/>
  <c r="AI95" i="122"/>
  <c r="AP95" i="122"/>
  <c r="AE95" i="122"/>
  <c r="BC92" i="122"/>
  <c r="AI92" i="122"/>
  <c r="O92" i="122"/>
  <c r="BD92" i="122"/>
  <c r="AJ92" i="122"/>
  <c r="P92" i="122"/>
  <c r="U92" i="122"/>
  <c r="Z92" i="122"/>
  <c r="AO92" i="122"/>
  <c r="AT92" i="122"/>
  <c r="AL85" i="122"/>
  <c r="V85" i="122"/>
  <c r="F85" i="122"/>
  <c r="AM85" i="122"/>
  <c r="Q85" i="122"/>
  <c r="AQ85" i="122"/>
  <c r="U85" i="122"/>
  <c r="AY85" i="122"/>
  <c r="AC85" i="122"/>
  <c r="H85" i="122"/>
  <c r="AJ85" i="122"/>
  <c r="I85" i="122"/>
  <c r="D85" i="122"/>
  <c r="AY89" i="122"/>
  <c r="AI89" i="122"/>
  <c r="S89" i="122"/>
  <c r="AX89" i="122"/>
  <c r="AC89" i="122"/>
  <c r="H89" i="122"/>
  <c r="AL89" i="122"/>
  <c r="Q89" i="122"/>
  <c r="AT89" i="122"/>
  <c r="Y89" i="122"/>
  <c r="AV89" i="122"/>
  <c r="AF89" i="122"/>
  <c r="BA93" i="122"/>
  <c r="AK93" i="122"/>
  <c r="U93" i="122"/>
  <c r="AZ93" i="122"/>
  <c r="AJ93" i="122"/>
  <c r="T93" i="122"/>
  <c r="AX93" i="122"/>
  <c r="AH93" i="122"/>
  <c r="R93" i="122"/>
  <c r="AA93" i="122"/>
  <c r="W93" i="122"/>
  <c r="AU93" i="122"/>
  <c r="AW86" i="122"/>
  <c r="Q86" i="122"/>
  <c r="AU86" i="122"/>
  <c r="O86" i="122"/>
  <c r="AN86" i="122"/>
  <c r="N86" i="122"/>
  <c r="AF86" i="122"/>
  <c r="F86" i="122"/>
  <c r="R86" i="122"/>
  <c r="AX86" i="122"/>
  <c r="AL90" i="122"/>
  <c r="R90" i="122"/>
  <c r="AO90" i="122"/>
  <c r="I90" i="122"/>
  <c r="AI90" i="122"/>
  <c r="H90" i="122"/>
  <c r="AB90" i="122"/>
  <c r="AQ90" i="122"/>
  <c r="P90" i="122"/>
  <c r="AW94" i="122"/>
  <c r="AC94" i="122"/>
  <c r="BG94" i="122"/>
  <c r="AA94" i="122"/>
  <c r="AZ94" i="122"/>
  <c r="Z94" i="122"/>
  <c r="AR94" i="122"/>
  <c r="R94" i="122"/>
  <c r="X94" i="122"/>
  <c r="AQ91" i="122"/>
  <c r="W91" i="122"/>
  <c r="AR91" i="122"/>
  <c r="Q91" i="122"/>
  <c r="AK91" i="122"/>
  <c r="BE91" i="122"/>
  <c r="AD91" i="122"/>
  <c r="BD91" i="122"/>
  <c r="X91" i="122"/>
  <c r="BI95" i="122"/>
  <c r="AO95" i="122"/>
  <c r="Q95" i="122"/>
  <c r="AR95" i="122"/>
  <c r="R95" i="122"/>
  <c r="AL95" i="122"/>
  <c r="BD95" i="122"/>
  <c r="AD95" i="122"/>
  <c r="BF95" i="122"/>
  <c r="AU95" i="122"/>
  <c r="AY92" i="122"/>
  <c r="AE92" i="122"/>
  <c r="AZ92" i="122"/>
  <c r="AF92" i="122"/>
  <c r="BA92" i="122"/>
  <c r="M92" i="122"/>
  <c r="R92" i="122"/>
  <c r="Y92" i="122"/>
  <c r="AL92" i="122"/>
  <c r="AH85" i="122"/>
  <c r="R85" i="122"/>
  <c r="B85" i="122"/>
  <c r="AG85" i="122"/>
  <c r="L85" i="122"/>
  <c r="AK85" i="122"/>
  <c r="P85" i="122"/>
  <c r="AS85" i="122"/>
  <c r="X85" i="122"/>
  <c r="C85" i="122"/>
  <c r="O85" i="122"/>
  <c r="AU89" i="122"/>
  <c r="AE89" i="122"/>
  <c r="O89" i="122"/>
  <c r="AS89" i="122"/>
  <c r="X89" i="122"/>
  <c r="BB89" i="122"/>
  <c r="AG89" i="122"/>
  <c r="L89" i="122"/>
  <c r="AO89" i="122"/>
  <c r="T89" i="122"/>
  <c r="Z89" i="122"/>
  <c r="AK89" i="122"/>
  <c r="J89" i="122"/>
  <c r="BF93" i="122"/>
  <c r="AW93" i="122"/>
  <c r="AG93" i="122"/>
  <c r="Q93" i="122"/>
  <c r="AV93" i="122"/>
  <c r="AF93" i="122"/>
  <c r="P93" i="122"/>
  <c r="AT93" i="122"/>
  <c r="AD93" i="122"/>
  <c r="N93" i="122"/>
  <c r="K93" i="122"/>
  <c r="AY93" i="122"/>
  <c r="AE93" i="122"/>
  <c r="AK86" i="122"/>
  <c r="M86" i="122"/>
  <c r="AJ86" i="122"/>
  <c r="J86" i="122"/>
  <c r="AI86" i="122"/>
  <c r="C86" i="122"/>
  <c r="AA86" i="122"/>
  <c r="AR86" i="122"/>
  <c r="G86" i="122"/>
  <c r="BB90" i="122"/>
  <c r="AH90" i="122"/>
  <c r="N90" i="122"/>
  <c r="AE90" i="122"/>
  <c r="BD90" i="122"/>
  <c r="AC90" i="122"/>
  <c r="AW90" i="122"/>
  <c r="W90" i="122"/>
  <c r="AK90" i="122"/>
  <c r="L90" i="122"/>
  <c r="AS94" i="122"/>
  <c r="Y94" i="122"/>
  <c r="AV94" i="122"/>
  <c r="V94" i="122"/>
  <c r="AU94" i="122"/>
  <c r="O94" i="122"/>
  <c r="AM94" i="122"/>
  <c r="L94" i="122"/>
  <c r="S94" i="122"/>
  <c r="AM91" i="122"/>
  <c r="O91" i="122"/>
  <c r="AL91" i="122"/>
  <c r="L91" i="122"/>
  <c r="Z91" i="122"/>
  <c r="AZ91" i="122"/>
  <c r="Y91" i="122"/>
  <c r="AS91" i="122"/>
  <c r="R91" i="122"/>
  <c r="BE95" i="122"/>
  <c r="AG95" i="122"/>
  <c r="M95" i="122"/>
  <c r="AM95" i="122"/>
  <c r="BG95" i="122"/>
  <c r="AF95" i="122"/>
  <c r="AY95" i="122"/>
  <c r="S95" i="122"/>
  <c r="AJ95" i="122"/>
  <c r="Z95" i="122"/>
  <c r="AU92" i="122"/>
  <c r="W92" i="122"/>
  <c r="BF92" i="122"/>
  <c r="AV92" i="122"/>
  <c r="X92" i="122"/>
  <c r="AS92" i="122"/>
  <c r="AX92" i="122"/>
  <c r="BE92" i="122"/>
  <c r="Q92" i="122"/>
  <c r="AD92" i="122"/>
  <c r="AT85" i="122"/>
  <c r="AD85" i="122"/>
  <c r="N85" i="122"/>
  <c r="AW85" i="122"/>
  <c r="AB85" i="122"/>
  <c r="G85" i="122"/>
  <c r="AF85" i="122"/>
  <c r="K85" i="122"/>
  <c r="AN85" i="122"/>
  <c r="S85" i="122"/>
  <c r="AO85" i="122"/>
  <c r="AU85" i="122"/>
  <c r="AQ89" i="122"/>
  <c r="AA89" i="122"/>
  <c r="K89" i="122"/>
  <c r="AN89" i="122"/>
  <c r="R89" i="122"/>
  <c r="AW89" i="122"/>
  <c r="AB89" i="122"/>
  <c r="F89" i="122"/>
  <c r="AJ89" i="122"/>
  <c r="N89" i="122"/>
  <c r="AP89" i="122"/>
  <c r="P89" i="122"/>
  <c r="BB93" i="122"/>
  <c r="AS93" i="122"/>
  <c r="AC93" i="122"/>
  <c r="M93" i="122"/>
  <c r="AR93" i="122"/>
  <c r="AB93" i="122"/>
  <c r="L93" i="122"/>
  <c r="AP93" i="122"/>
  <c r="Z93" i="122"/>
  <c r="J93" i="122"/>
  <c r="BD93" i="122"/>
  <c r="AI93" i="122"/>
  <c r="O93" i="122"/>
  <c r="AG86" i="122"/>
  <c r="E86" i="122"/>
  <c r="AE86" i="122"/>
  <c r="D86" i="122"/>
  <c r="X86" i="122"/>
  <c r="AV86" i="122"/>
  <c r="V86" i="122"/>
  <c r="AH86" i="122"/>
  <c r="AX90" i="122"/>
  <c r="AD90" i="122"/>
  <c r="AZ90" i="122"/>
  <c r="Y90" i="122"/>
  <c r="AY90" i="122"/>
  <c r="S90" i="122"/>
  <c r="AR90" i="122"/>
  <c r="Q90" i="122"/>
  <c r="AA90" i="122"/>
  <c r="AO94" i="122"/>
  <c r="Q94" i="122"/>
  <c r="AQ94" i="122"/>
  <c r="P94" i="122"/>
  <c r="AJ94" i="122"/>
  <c r="BH94" i="122"/>
  <c r="AH94" i="122"/>
  <c r="AD94" i="122"/>
  <c r="BD94" i="122"/>
  <c r="BC91" i="122"/>
  <c r="AE91" i="122"/>
  <c r="K91" i="122"/>
  <c r="AG91" i="122"/>
  <c r="AV91" i="122"/>
  <c r="U91" i="122"/>
  <c r="AT91" i="122"/>
  <c r="N91" i="122"/>
  <c r="AN91" i="122"/>
  <c r="M91" i="122"/>
  <c r="AW95" i="122"/>
  <c r="AC95" i="122"/>
  <c r="BH95" i="122"/>
  <c r="AB95" i="122"/>
  <c r="BB95" i="122"/>
  <c r="AA95" i="122"/>
  <c r="AN95" i="122"/>
  <c r="N95" i="122"/>
  <c r="O95" i="122"/>
  <c r="AM92" i="122"/>
  <c r="S92" i="122"/>
  <c r="AN92" i="122"/>
  <c r="T92" i="122"/>
  <c r="AK92" i="122"/>
  <c r="AH92" i="122"/>
  <c r="AW92" i="122"/>
  <c r="I92" i="122"/>
  <c r="N92" i="122"/>
  <c r="AP85" i="122"/>
  <c r="Z85" i="122"/>
  <c r="J85" i="122"/>
  <c r="AR85" i="122"/>
  <c r="W85" i="122"/>
  <c r="AV85" i="122"/>
  <c r="AA85" i="122"/>
  <c r="E85" i="122"/>
  <c r="AI85" i="122"/>
  <c r="M85" i="122"/>
  <c r="T85" i="122"/>
  <c r="AE85" i="122"/>
  <c r="Y85" i="122"/>
  <c r="BC89" i="122"/>
  <c r="AM89" i="122"/>
  <c r="W89" i="122"/>
  <c r="G89" i="122"/>
  <c r="AH89" i="122"/>
  <c r="M89" i="122"/>
  <c r="AR89" i="122"/>
  <c r="V89" i="122"/>
  <c r="AZ89" i="122"/>
  <c r="AD89" i="122"/>
  <c r="I89" i="122"/>
  <c r="U89" i="122"/>
  <c r="BA89" i="122"/>
  <c r="BG93" i="122"/>
  <c r="AO93" i="122"/>
  <c r="Y93" i="122"/>
  <c r="BE93" i="122"/>
  <c r="AN93" i="122"/>
  <c r="X93" i="122"/>
  <c r="BC93" i="122"/>
  <c r="AL93" i="122"/>
  <c r="V93" i="122"/>
  <c r="AQ93" i="122"/>
  <c r="AM93" i="122"/>
  <c r="S93" i="122"/>
  <c r="I87" i="122"/>
  <c r="G87" i="122"/>
  <c r="F87" i="122"/>
  <c r="E87" i="122"/>
  <c r="J87" i="122"/>
  <c r="K87" i="122"/>
  <c r="H87" i="122"/>
  <c r="D87" i="122"/>
  <c r="M87" i="122"/>
  <c r="L87" i="122"/>
  <c r="AJ88" i="122"/>
  <c r="AO88" i="122"/>
  <c r="AK88" i="122"/>
  <c r="Z88" i="122"/>
  <c r="BB88" i="122"/>
  <c r="V88" i="122"/>
  <c r="U88" i="122"/>
  <c r="AG88" i="122"/>
  <c r="AD88" i="122"/>
  <c r="AW88" i="122"/>
  <c r="AT88" i="122"/>
  <c r="R88" i="122"/>
  <c r="AQ88" i="122"/>
  <c r="AM88" i="122"/>
  <c r="L88" i="122"/>
  <c r="G88" i="122"/>
  <c r="AR88" i="122"/>
  <c r="AV88" i="122"/>
  <c r="AX88" i="122"/>
  <c r="AH88" i="122"/>
  <c r="S88" i="122"/>
  <c r="AA88" i="122"/>
  <c r="AB88" i="122"/>
  <c r="K88" i="122"/>
  <c r="E88" i="122"/>
  <c r="M88" i="122"/>
  <c r="H88" i="122"/>
  <c r="X88" i="122"/>
  <c r="AP88" i="122"/>
  <c r="AE88" i="122"/>
  <c r="AC88" i="122"/>
  <c r="BA88" i="122"/>
  <c r="AF88" i="122"/>
  <c r="Q88" i="122"/>
  <c r="AZ88" i="122"/>
  <c r="I88" i="122"/>
  <c r="Y88" i="122"/>
  <c r="P88" i="122"/>
  <c r="W88" i="122"/>
  <c r="AN88" i="122"/>
  <c r="AY88" i="122"/>
  <c r="T88" i="122"/>
  <c r="AL88" i="122"/>
  <c r="AI88" i="122"/>
  <c r="AU88" i="122"/>
  <c r="AS88" i="122"/>
  <c r="O88" i="122"/>
  <c r="J88" i="122"/>
  <c r="N88" i="122"/>
  <c r="F88" i="122"/>
  <c r="AZ47" i="134"/>
  <c r="BA45" i="134" s="1"/>
  <c r="AY47" i="117"/>
  <c r="AZ45" i="117" s="1"/>
  <c r="AZ47" i="143"/>
  <c r="BA45" i="143" s="1"/>
  <c r="B62" i="117"/>
  <c r="BQ26" i="152"/>
  <c r="AZ47" i="129"/>
  <c r="BA45" i="129" s="1"/>
  <c r="AY47" i="126"/>
  <c r="AZ45" i="126" s="1"/>
  <c r="AY15" i="152"/>
  <c r="AY37" i="152" s="1"/>
  <c r="AY44" i="152" s="1"/>
  <c r="AY47" i="133"/>
  <c r="AZ45" i="133" s="1"/>
  <c r="AZ47" i="140"/>
  <c r="BA45" i="140" s="1"/>
  <c r="X41" i="123"/>
  <c r="Y39" i="123" s="1"/>
  <c r="X47" i="122"/>
  <c r="Y45" i="122" s="1"/>
  <c r="AZ47" i="125"/>
  <c r="BA45" i="125" s="1"/>
  <c r="AT85" i="123"/>
  <c r="AD85" i="123"/>
  <c r="N85" i="123"/>
  <c r="AU85" i="123"/>
  <c r="Y85" i="123"/>
  <c r="D85" i="123"/>
  <c r="AI85" i="123"/>
  <c r="M85" i="123"/>
  <c r="AR85" i="123"/>
  <c r="W85" i="123"/>
  <c r="AV85" i="123"/>
  <c r="AA85" i="123"/>
  <c r="E85" i="123"/>
  <c r="BB89" i="123"/>
  <c r="AL89" i="123"/>
  <c r="V89" i="123"/>
  <c r="F89" i="123"/>
  <c r="AR89" i="123"/>
  <c r="W89" i="123"/>
  <c r="AY89" i="123"/>
  <c r="U89" i="123"/>
  <c r="AO89" i="123"/>
  <c r="M89" i="123"/>
  <c r="AN89" i="123"/>
  <c r="K89" i="123"/>
  <c r="AE89" i="123"/>
  <c r="BA93" i="123"/>
  <c r="AK93" i="123"/>
  <c r="U93" i="123"/>
  <c r="AX93" i="123"/>
  <c r="AB93" i="123"/>
  <c r="AU93" i="123"/>
  <c r="Z93" i="123"/>
  <c r="BD93" i="123"/>
  <c r="AI93" i="123"/>
  <c r="N93" i="123"/>
  <c r="AV93" i="123"/>
  <c r="AQ93" i="123"/>
  <c r="AL93" i="123"/>
  <c r="AL86" i="123"/>
  <c r="V86" i="123"/>
  <c r="AU86" i="123"/>
  <c r="Y86" i="123"/>
  <c r="H86" i="123"/>
  <c r="AF86" i="123"/>
  <c r="G86" i="123"/>
  <c r="AC86" i="123"/>
  <c r="F86" i="123"/>
  <c r="AB86" i="123"/>
  <c r="E86" i="123"/>
  <c r="AA86" i="123"/>
  <c r="C86" i="123"/>
  <c r="AV90" i="123"/>
  <c r="AF90" i="123"/>
  <c r="P90" i="123"/>
  <c r="AU90" i="123"/>
  <c r="Z90" i="123"/>
  <c r="AX90" i="123"/>
  <c r="V90" i="123"/>
  <c r="AW90" i="123"/>
  <c r="S90" i="123"/>
  <c r="AM90" i="123"/>
  <c r="K90" i="123"/>
  <c r="AD90" i="123"/>
  <c r="BG94" i="123"/>
  <c r="AQ94" i="123"/>
  <c r="AA94" i="123"/>
  <c r="K94" i="123"/>
  <c r="AP94" i="123"/>
  <c r="U94" i="123"/>
  <c r="AS94" i="123"/>
  <c r="X94" i="123"/>
  <c r="BB94" i="123"/>
  <c r="AG94" i="123"/>
  <c r="L94" i="123"/>
  <c r="T94" i="123"/>
  <c r="AZ94" i="123"/>
  <c r="AV87" i="123"/>
  <c r="AF87" i="123"/>
  <c r="P87" i="123"/>
  <c r="AH87" i="123"/>
  <c r="M87" i="123"/>
  <c r="AL87" i="123"/>
  <c r="J87" i="123"/>
  <c r="AD87" i="123"/>
  <c r="AW87" i="123"/>
  <c r="U87" i="123"/>
  <c r="AO87" i="123"/>
  <c r="K87" i="123"/>
  <c r="AW91" i="123"/>
  <c r="AG91" i="123"/>
  <c r="Q91" i="123"/>
  <c r="AY91" i="123"/>
  <c r="AR91" i="123"/>
  <c r="W91" i="123"/>
  <c r="AP91" i="123"/>
  <c r="N91" i="123"/>
  <c r="Z91" i="123"/>
  <c r="AL91" i="123"/>
  <c r="J91" i="123"/>
  <c r="AD91" i="123"/>
  <c r="AU92" i="123"/>
  <c r="AE92" i="123"/>
  <c r="O92" i="123"/>
  <c r="AR92" i="123"/>
  <c r="V92" i="123"/>
  <c r="BA92" i="123"/>
  <c r="AF92" i="123"/>
  <c r="J92" i="123"/>
  <c r="X92" i="123"/>
  <c r="AD92" i="123"/>
  <c r="AN92" i="123"/>
  <c r="AT92" i="123"/>
  <c r="AP85" i="123"/>
  <c r="Z85" i="123"/>
  <c r="J85" i="123"/>
  <c r="AO85" i="123"/>
  <c r="T85" i="123"/>
  <c r="AY85" i="123"/>
  <c r="AC85" i="123"/>
  <c r="H85" i="123"/>
  <c r="AM85" i="123"/>
  <c r="Q85" i="123"/>
  <c r="AQ85" i="123"/>
  <c r="U85" i="123"/>
  <c r="AX89" i="123"/>
  <c r="AH89" i="123"/>
  <c r="R89" i="123"/>
  <c r="AM89" i="123"/>
  <c r="Q89" i="123"/>
  <c r="AQ89" i="123"/>
  <c r="O89" i="123"/>
  <c r="AI89" i="123"/>
  <c r="AF89" i="123"/>
  <c r="AZ89" i="123"/>
  <c r="X89" i="123"/>
  <c r="AW93" i="123"/>
  <c r="AG93" i="123"/>
  <c r="Q93" i="123"/>
  <c r="AR93" i="123"/>
  <c r="W93" i="123"/>
  <c r="AP93" i="123"/>
  <c r="T93" i="123"/>
  <c r="AY93" i="123"/>
  <c r="AD93" i="123"/>
  <c r="BB93" i="123"/>
  <c r="AA93" i="123"/>
  <c r="V93" i="123"/>
  <c r="R93" i="123"/>
  <c r="AX86" i="123"/>
  <c r="AH86" i="123"/>
  <c r="AO86" i="123"/>
  <c r="T86" i="123"/>
  <c r="D86" i="123"/>
  <c r="X86" i="123"/>
  <c r="AY86" i="123"/>
  <c r="W86" i="123"/>
  <c r="AW86" i="123"/>
  <c r="U86" i="123"/>
  <c r="AV86" i="123"/>
  <c r="S86" i="123"/>
  <c r="AR90" i="123"/>
  <c r="AB90" i="123"/>
  <c r="L90" i="123"/>
  <c r="AP90" i="123"/>
  <c r="U90" i="123"/>
  <c r="AQ90" i="123"/>
  <c r="N90" i="123"/>
  <c r="AO90" i="123"/>
  <c r="M90" i="123"/>
  <c r="AG90" i="123"/>
  <c r="AY90" i="123"/>
  <c r="W90" i="123"/>
  <c r="BC94" i="123"/>
  <c r="AM94" i="123"/>
  <c r="W94" i="123"/>
  <c r="BF94" i="123"/>
  <c r="AK94" i="123"/>
  <c r="P94" i="123"/>
  <c r="AN94" i="123"/>
  <c r="R94" i="123"/>
  <c r="AW94" i="123"/>
  <c r="AB94" i="123"/>
  <c r="AT94" i="123"/>
  <c r="BE94" i="123"/>
  <c r="AD94" i="123"/>
  <c r="AR87" i="123"/>
  <c r="AB87" i="123"/>
  <c r="L87" i="123"/>
  <c r="AX87" i="123"/>
  <c r="AC87" i="123"/>
  <c r="G87" i="123"/>
  <c r="AE87" i="123"/>
  <c r="AY87" i="123"/>
  <c r="V87" i="123"/>
  <c r="AP87" i="123"/>
  <c r="N87" i="123"/>
  <c r="AG87" i="123"/>
  <c r="E87" i="123"/>
  <c r="AS91" i="123"/>
  <c r="AC91" i="123"/>
  <c r="M91" i="123"/>
  <c r="AT91" i="123"/>
  <c r="AM91" i="123"/>
  <c r="R91" i="123"/>
  <c r="AI91" i="123"/>
  <c r="AV91" i="123"/>
  <c r="S91" i="123"/>
  <c r="AE91" i="123"/>
  <c r="BB91" i="123"/>
  <c r="V91" i="123"/>
  <c r="AL85" i="123"/>
  <c r="V85" i="123"/>
  <c r="F85" i="123"/>
  <c r="AJ85" i="123"/>
  <c r="O85" i="123"/>
  <c r="AS85" i="123"/>
  <c r="X85" i="123"/>
  <c r="C85" i="123"/>
  <c r="AG85" i="123"/>
  <c r="L85" i="123"/>
  <c r="AK85" i="123"/>
  <c r="P85" i="123"/>
  <c r="AT89" i="123"/>
  <c r="AD89" i="123"/>
  <c r="N89" i="123"/>
  <c r="BC89" i="123"/>
  <c r="AG89" i="123"/>
  <c r="L89" i="123"/>
  <c r="AJ89" i="123"/>
  <c r="H89" i="123"/>
  <c r="AA89" i="123"/>
  <c r="BA89" i="123"/>
  <c r="Y89" i="123"/>
  <c r="AS89" i="123"/>
  <c r="P89" i="123"/>
  <c r="AS93" i="123"/>
  <c r="AC93" i="123"/>
  <c r="M93" i="123"/>
  <c r="AM93" i="123"/>
  <c r="BF93" i="123"/>
  <c r="AJ93" i="123"/>
  <c r="O93" i="123"/>
  <c r="AT93" i="123"/>
  <c r="X93" i="123"/>
  <c r="AF93" i="123"/>
  <c r="L93" i="123"/>
  <c r="K93" i="123"/>
  <c r="AT86" i="123"/>
  <c r="AD86" i="123"/>
  <c r="AJ86" i="123"/>
  <c r="P86" i="123"/>
  <c r="AS86" i="123"/>
  <c r="R86" i="123"/>
  <c r="AR86" i="123"/>
  <c r="Q86" i="123"/>
  <c r="AQ86" i="123"/>
  <c r="O86" i="123"/>
  <c r="AN86" i="123"/>
  <c r="N86" i="123"/>
  <c r="BD90" i="123"/>
  <c r="AN90" i="123"/>
  <c r="X90" i="123"/>
  <c r="H90" i="123"/>
  <c r="AK90" i="123"/>
  <c r="O90" i="123"/>
  <c r="AI90" i="123"/>
  <c r="G90" i="123"/>
  <c r="AH90" i="123"/>
  <c r="BB90" i="123"/>
  <c r="Y90" i="123"/>
  <c r="AS90" i="123"/>
  <c r="Q90" i="123"/>
  <c r="AY94" i="123"/>
  <c r="AI94" i="123"/>
  <c r="S94" i="123"/>
  <c r="BA94" i="123"/>
  <c r="AF94" i="123"/>
  <c r="BD94" i="123"/>
  <c r="AH94" i="123"/>
  <c r="M94" i="123"/>
  <c r="AR94" i="123"/>
  <c r="V94" i="123"/>
  <c r="Y94" i="123"/>
  <c r="AJ94" i="123"/>
  <c r="AN87" i="123"/>
  <c r="X87" i="123"/>
  <c r="H87" i="123"/>
  <c r="AX85" i="123"/>
  <c r="AH85" i="123"/>
  <c r="R85" i="123"/>
  <c r="B85" i="123"/>
  <c r="AE85" i="123"/>
  <c r="I85" i="123"/>
  <c r="AN85" i="123"/>
  <c r="S85" i="123"/>
  <c r="AW85" i="123"/>
  <c r="AB85" i="123"/>
  <c r="G85" i="123"/>
  <c r="AF85" i="123"/>
  <c r="K85" i="123"/>
  <c r="AP89" i="123"/>
  <c r="Z89" i="123"/>
  <c r="J89" i="123"/>
  <c r="AW89" i="123"/>
  <c r="AB89" i="123"/>
  <c r="G89" i="123"/>
  <c r="AC89" i="123"/>
  <c r="AV89" i="123"/>
  <c r="T89" i="123"/>
  <c r="AU89" i="123"/>
  <c r="S89" i="123"/>
  <c r="AK89" i="123"/>
  <c r="I89" i="123"/>
  <c r="BE93" i="123"/>
  <c r="AO93" i="123"/>
  <c r="Y93" i="123"/>
  <c r="BC93" i="123"/>
  <c r="AH93" i="123"/>
  <c r="AZ93" i="123"/>
  <c r="AE93" i="123"/>
  <c r="J93" i="123"/>
  <c r="AN93" i="123"/>
  <c r="S93" i="123"/>
  <c r="P93" i="123"/>
  <c r="BG93" i="123"/>
  <c r="AP86" i="123"/>
  <c r="Z86" i="123"/>
  <c r="AZ86" i="123"/>
  <c r="AE86" i="123"/>
  <c r="L86" i="123"/>
  <c r="AM86" i="123"/>
  <c r="M86" i="123"/>
  <c r="AK86" i="123"/>
  <c r="K86" i="123"/>
  <c r="AI86" i="123"/>
  <c r="J86" i="123"/>
  <c r="AG86" i="123"/>
  <c r="I86" i="123"/>
  <c r="AZ90" i="123"/>
  <c r="AJ90" i="123"/>
  <c r="T90" i="123"/>
  <c r="BA90" i="123"/>
  <c r="AE90" i="123"/>
  <c r="J90" i="123"/>
  <c r="AC90" i="123"/>
  <c r="BC90" i="123"/>
  <c r="AA90" i="123"/>
  <c r="AT90" i="123"/>
  <c r="R90" i="123"/>
  <c r="AL90" i="123"/>
  <c r="I90" i="123"/>
  <c r="AU94" i="123"/>
  <c r="AE94" i="123"/>
  <c r="O94" i="123"/>
  <c r="AV94" i="123"/>
  <c r="Z94" i="123"/>
  <c r="AX94" i="123"/>
  <c r="AC94" i="123"/>
  <c r="BH94" i="123"/>
  <c r="AL94" i="123"/>
  <c r="Q94" i="123"/>
  <c r="AO94" i="123"/>
  <c r="N94" i="123"/>
  <c r="AZ87" i="123"/>
  <c r="AJ87" i="123"/>
  <c r="T87" i="123"/>
  <c r="D87" i="123"/>
  <c r="AM87" i="123"/>
  <c r="R87" i="123"/>
  <c r="AT87" i="123"/>
  <c r="Q87" i="123"/>
  <c r="AK87" i="123"/>
  <c r="I87" i="123"/>
  <c r="AA87" i="123"/>
  <c r="AU87" i="123"/>
  <c r="S87" i="123"/>
  <c r="BA91" i="123"/>
  <c r="AK91" i="123"/>
  <c r="U91" i="123"/>
  <c r="BD91" i="123"/>
  <c r="AX91" i="123"/>
  <c r="AB91" i="123"/>
  <c r="AZ91" i="123"/>
  <c r="T91" i="123"/>
  <c r="AF91" i="123"/>
  <c r="AU91" i="123"/>
  <c r="P91" i="123"/>
  <c r="AJ91" i="123"/>
  <c r="H91" i="123"/>
  <c r="AY92" i="123"/>
  <c r="AI92" i="123"/>
  <c r="S92" i="123"/>
  <c r="AW92" i="123"/>
  <c r="AB92" i="123"/>
  <c r="BF92" i="123"/>
  <c r="AK92" i="123"/>
  <c r="P92" i="123"/>
  <c r="AH92" i="123"/>
  <c r="AO92" i="123"/>
  <c r="AX92" i="123"/>
  <c r="BE92" i="123"/>
  <c r="N92" i="123"/>
  <c r="Y87" i="123"/>
  <c r="F87" i="123"/>
  <c r="BE91" i="123"/>
  <c r="BC91" i="123"/>
  <c r="AN91" i="123"/>
  <c r="O91" i="123"/>
  <c r="AA92" i="123"/>
  <c r="AL92" i="123"/>
  <c r="AV92" i="123"/>
  <c r="BD92" i="123"/>
  <c r="T92" i="123"/>
  <c r="AJ92" i="123"/>
  <c r="AS87" i="123"/>
  <c r="AQ87" i="123"/>
  <c r="Z87" i="123"/>
  <c r="AO91" i="123"/>
  <c r="AH91" i="123"/>
  <c r="K91" i="123"/>
  <c r="BC92" i="123"/>
  <c r="W92" i="123"/>
  <c r="AG92" i="123"/>
  <c r="AP92" i="123"/>
  <c r="AS92" i="123"/>
  <c r="I92" i="123"/>
  <c r="Y92" i="123"/>
  <c r="W87" i="123"/>
  <c r="O87" i="123"/>
  <c r="Y91" i="123"/>
  <c r="L91" i="123"/>
  <c r="X91" i="123"/>
  <c r="AQ92" i="123"/>
  <c r="K92" i="123"/>
  <c r="Q92" i="123"/>
  <c r="Z92" i="123"/>
  <c r="M92" i="123"/>
  <c r="AC92" i="123"/>
  <c r="BA87" i="123"/>
  <c r="AI87" i="123"/>
  <c r="I91" i="123"/>
  <c r="AA91" i="123"/>
  <c r="AQ91" i="123"/>
  <c r="AM92" i="123"/>
  <c r="BB92" i="123"/>
  <c r="L92" i="123"/>
  <c r="U92" i="123"/>
  <c r="AZ92" i="123"/>
  <c r="R92" i="123"/>
  <c r="BJ96" i="123"/>
  <c r="AT96" i="123"/>
  <c r="AD96" i="123"/>
  <c r="N96" i="123"/>
  <c r="AQ96" i="123"/>
  <c r="U96" i="123"/>
  <c r="AU96" i="123"/>
  <c r="Y96" i="123"/>
  <c r="BD96" i="123"/>
  <c r="AI96" i="123"/>
  <c r="M96" i="123"/>
  <c r="AR96" i="123"/>
  <c r="W96" i="123"/>
  <c r="BF96" i="123"/>
  <c r="AP96" i="123"/>
  <c r="Z96" i="123"/>
  <c r="BG96" i="123"/>
  <c r="AK96" i="123"/>
  <c r="P96" i="123"/>
  <c r="AO96" i="123"/>
  <c r="T96" i="123"/>
  <c r="AY96" i="123"/>
  <c r="AC96" i="123"/>
  <c r="BH96" i="123"/>
  <c r="AM96" i="123"/>
  <c r="Q96" i="123"/>
  <c r="BB96" i="123"/>
  <c r="AL96" i="123"/>
  <c r="V96" i="123"/>
  <c r="BA96" i="123"/>
  <c r="AF96" i="123"/>
  <c r="BE96" i="123"/>
  <c r="AJ96" i="123"/>
  <c r="O96" i="123"/>
  <c r="AS96" i="123"/>
  <c r="X96" i="123"/>
  <c r="BC96" i="123"/>
  <c r="AG96" i="123"/>
  <c r="AX96" i="123"/>
  <c r="AH96" i="123"/>
  <c r="R96" i="123"/>
  <c r="AV96" i="123"/>
  <c r="AA96" i="123"/>
  <c r="AZ96" i="123"/>
  <c r="AE96" i="123"/>
  <c r="BI96" i="123"/>
  <c r="AN96" i="123"/>
  <c r="S96" i="123"/>
  <c r="AW96" i="123"/>
  <c r="AB96" i="123"/>
  <c r="AF97" i="123"/>
  <c r="BC97" i="123"/>
  <c r="Q97" i="123"/>
  <c r="AR97" i="123"/>
  <c r="S97" i="123"/>
  <c r="AG97" i="123"/>
  <c r="AZ97" i="123"/>
  <c r="AD97" i="123"/>
  <c r="AQ97" i="123"/>
  <c r="AS97" i="123"/>
  <c r="AI97" i="123"/>
  <c r="P97" i="123"/>
  <c r="AH97" i="123"/>
  <c r="AP97" i="123"/>
  <c r="AB97" i="123"/>
  <c r="AX97" i="123"/>
  <c r="BF97" i="123"/>
  <c r="AJ97" i="123"/>
  <c r="BJ97" i="123"/>
  <c r="BJ98" i="123" s="1"/>
  <c r="BJ33" i="123" s="1"/>
  <c r="V97" i="123"/>
  <c r="AN97" i="123"/>
  <c r="BA97" i="123"/>
  <c r="BE97" i="123"/>
  <c r="AW97" i="123"/>
  <c r="Q95" i="123"/>
  <c r="AV95" i="123"/>
  <c r="AM95" i="123"/>
  <c r="AL95" i="123"/>
  <c r="BH95" i="123"/>
  <c r="BI95" i="123"/>
  <c r="AN95" i="123"/>
  <c r="V95" i="123"/>
  <c r="AR95" i="123"/>
  <c r="BG95" i="123"/>
  <c r="AD95" i="123"/>
  <c r="AO88" i="123"/>
  <c r="Y88" i="123"/>
  <c r="I88" i="123"/>
  <c r="AU88" i="123"/>
  <c r="Z88" i="123"/>
  <c r="AY88" i="123"/>
  <c r="W88" i="123"/>
  <c r="AQ88" i="123"/>
  <c r="N88" i="123"/>
  <c r="AH88" i="123"/>
  <c r="F88" i="123"/>
  <c r="AF88" i="123"/>
  <c r="BH97" i="123"/>
  <c r="AT97" i="123"/>
  <c r="BG97" i="123"/>
  <c r="U97" i="123"/>
  <c r="BK97" i="123"/>
  <c r="BK98" i="123" s="1"/>
  <c r="BK33" i="123" s="1"/>
  <c r="AC97" i="123"/>
  <c r="AK97" i="123"/>
  <c r="T97" i="123"/>
  <c r="AM97" i="123"/>
  <c r="AU97" i="123"/>
  <c r="N97" i="123"/>
  <c r="W97" i="123"/>
  <c r="AT95" i="123"/>
  <c r="AA95" i="123"/>
  <c r="AB95" i="123"/>
  <c r="AO95" i="123"/>
  <c r="AP95" i="123"/>
  <c r="AF95" i="123"/>
  <c r="AS95" i="123"/>
  <c r="S95" i="123"/>
  <c r="AU95" i="123"/>
  <c r="BE95" i="123"/>
  <c r="P95" i="123"/>
  <c r="BB95" i="123"/>
  <c r="BA88" i="123"/>
  <c r="AK88" i="123"/>
  <c r="U88" i="123"/>
  <c r="E88" i="123"/>
  <c r="AP88" i="123"/>
  <c r="T88" i="123"/>
  <c r="AR88" i="123"/>
  <c r="P88" i="123"/>
  <c r="AI88" i="123"/>
  <c r="G88" i="123"/>
  <c r="AA88" i="123"/>
  <c r="BB88" i="123"/>
  <c r="X88" i="123"/>
  <c r="AV97" i="123"/>
  <c r="Y97" i="123"/>
  <c r="AL97" i="123"/>
  <c r="BI97" i="123"/>
  <c r="AO97" i="123"/>
  <c r="BB97" i="123"/>
  <c r="O97" i="123"/>
  <c r="AY97" i="123"/>
  <c r="R97" i="123"/>
  <c r="Z97" i="123"/>
  <c r="AA97" i="123"/>
  <c r="X97" i="123"/>
  <c r="AE97" i="123"/>
  <c r="BD97" i="123"/>
  <c r="AW95" i="123"/>
  <c r="X95" i="123"/>
  <c r="AZ95" i="123"/>
  <c r="BD95" i="123"/>
  <c r="AH95" i="123"/>
  <c r="AK95" i="123"/>
  <c r="AJ95" i="123"/>
  <c r="AC95" i="123"/>
  <c r="AX95" i="123"/>
  <c r="Z95" i="123"/>
  <c r="Y95" i="123"/>
  <c r="T95" i="123"/>
  <c r="BA95" i="123"/>
  <c r="BF95" i="123"/>
  <c r="AW88" i="123"/>
  <c r="AG88" i="123"/>
  <c r="Q88" i="123"/>
  <c r="AJ88" i="123"/>
  <c r="O88" i="123"/>
  <c r="AL88" i="123"/>
  <c r="H88" i="123"/>
  <c r="AB88" i="123"/>
  <c r="AV88" i="123"/>
  <c r="S88" i="123"/>
  <c r="AT88" i="123"/>
  <c r="R88" i="123"/>
  <c r="BC95" i="123"/>
  <c r="AY95" i="123"/>
  <c r="AI95" i="123"/>
  <c r="O95" i="123"/>
  <c r="J88" i="123"/>
  <c r="AN88" i="123"/>
  <c r="AE95" i="123"/>
  <c r="N95" i="123"/>
  <c r="L95" i="123"/>
  <c r="M95" i="123"/>
  <c r="W95" i="123"/>
  <c r="AS88" i="123"/>
  <c r="AD88" i="123"/>
  <c r="L88" i="123"/>
  <c r="AQ95" i="123"/>
  <c r="AC88" i="123"/>
  <c r="AZ88" i="123"/>
  <c r="AX88" i="123"/>
  <c r="AM88" i="123"/>
  <c r="AG95" i="123"/>
  <c r="R95" i="123"/>
  <c r="U95" i="123"/>
  <c r="M88" i="123"/>
  <c r="AE88" i="123"/>
  <c r="V88" i="123"/>
  <c r="K88" i="123"/>
  <c r="AY48" i="139"/>
  <c r="AY50" i="139" s="1"/>
  <c r="AY59" i="139" s="1"/>
  <c r="AY61" i="139" s="1"/>
  <c r="AY63" i="139" s="1"/>
  <c r="AY65" i="139" s="1"/>
  <c r="BB39" i="112" s="1"/>
  <c r="AY48" i="136"/>
  <c r="AY50" i="136" s="1"/>
  <c r="AY59" i="136" s="1"/>
  <c r="AY61" i="136" s="1"/>
  <c r="AY63" i="136" s="1"/>
  <c r="AY65" i="136" s="1"/>
  <c r="BB36" i="112" s="1"/>
  <c r="AY48" i="142"/>
  <c r="AY50" i="142" s="1"/>
  <c r="AY59" i="142" s="1"/>
  <c r="AY61" i="142" s="1"/>
  <c r="AY63" i="142" s="1"/>
  <c r="AY65" i="142" s="1"/>
  <c r="BB42" i="112" s="1"/>
  <c r="AY47" i="145"/>
  <c r="AZ45" i="145" s="1"/>
  <c r="X41" i="122"/>
  <c r="Y39" i="122" s="1"/>
  <c r="AZ47" i="120"/>
  <c r="BA45" i="120" s="1"/>
  <c r="AY48" i="131"/>
  <c r="AY50" i="131" s="1"/>
  <c r="AY59" i="131" s="1"/>
  <c r="AY61" i="131" s="1"/>
  <c r="AY63" i="131" s="1"/>
  <c r="AY65" i="131" s="1"/>
  <c r="BB31" i="112" s="1"/>
  <c r="AY47" i="130"/>
  <c r="AZ45" i="130" s="1"/>
  <c r="AX48" i="150"/>
  <c r="AX50" i="150" s="1"/>
  <c r="AX59" i="150" s="1"/>
  <c r="AX61" i="150" s="1"/>
  <c r="AX63" i="150" s="1"/>
  <c r="AX65" i="150" s="1"/>
  <c r="AZ47" i="146"/>
  <c r="BA45" i="146" s="1"/>
  <c r="L43" i="152"/>
  <c r="G43" i="152"/>
  <c r="M43" i="152"/>
  <c r="Q43" i="152"/>
  <c r="J43" i="152"/>
  <c r="H43" i="152"/>
  <c r="P43" i="152"/>
  <c r="O43" i="152"/>
  <c r="I43" i="152"/>
  <c r="K43" i="152"/>
  <c r="F43" i="152"/>
  <c r="BK21" i="150"/>
  <c r="BK22" i="150" s="1"/>
  <c r="BJ55" i="146"/>
  <c r="BJ56" i="146" s="1"/>
  <c r="BJ62" i="146" s="1"/>
  <c r="BK19" i="146"/>
  <c r="BJ55" i="145"/>
  <c r="BJ56" i="145" s="1"/>
  <c r="BJ62" i="145" s="1"/>
  <c r="BK19" i="145"/>
  <c r="BJ55" i="143"/>
  <c r="BJ56" i="143" s="1"/>
  <c r="BJ62" i="143" s="1"/>
  <c r="BK19" i="143"/>
  <c r="BJ55" i="142"/>
  <c r="BJ56" i="142" s="1"/>
  <c r="BJ62" i="142" s="1"/>
  <c r="BK19" i="142"/>
  <c r="BJ55" i="140"/>
  <c r="BJ56" i="140" s="1"/>
  <c r="BJ62" i="140" s="1"/>
  <c r="BK19" i="140"/>
  <c r="BK19" i="139"/>
  <c r="BJ55" i="139"/>
  <c r="BJ56" i="139" s="1"/>
  <c r="BJ62" i="139" s="1"/>
  <c r="BJ22" i="139"/>
  <c r="BJ55" i="137"/>
  <c r="BJ56" i="137" s="1"/>
  <c r="BJ62" i="137" s="1"/>
  <c r="BK19" i="137"/>
  <c r="BJ22" i="137"/>
  <c r="BJ55" i="136"/>
  <c r="BJ56" i="136" s="1"/>
  <c r="BJ62" i="136" s="1"/>
  <c r="BK19" i="136"/>
  <c r="BJ55" i="134"/>
  <c r="BJ56" i="134" s="1"/>
  <c r="BJ62" i="134" s="1"/>
  <c r="BK19" i="134"/>
  <c r="BJ55" i="133"/>
  <c r="BJ56" i="133" s="1"/>
  <c r="BJ62" i="133" s="1"/>
  <c r="BK19" i="133"/>
  <c r="BJ55" i="131"/>
  <c r="BJ56" i="131" s="1"/>
  <c r="BJ62" i="131" s="1"/>
  <c r="BK19" i="131"/>
  <c r="BJ55" i="130"/>
  <c r="BJ56" i="130" s="1"/>
  <c r="BJ62" i="130" s="1"/>
  <c r="BK19" i="130"/>
  <c r="BJ55" i="129"/>
  <c r="BJ56" i="129" s="1"/>
  <c r="BJ62" i="129" s="1"/>
  <c r="BK19" i="129"/>
  <c r="BJ22" i="129"/>
  <c r="BJ55" i="128"/>
  <c r="BJ56" i="128" s="1"/>
  <c r="BJ62" i="128" s="1"/>
  <c r="BK19" i="128"/>
  <c r="BJ55" i="126"/>
  <c r="BJ56" i="126" s="1"/>
  <c r="BJ62" i="126" s="1"/>
  <c r="BK19" i="126"/>
  <c r="BJ22" i="126"/>
  <c r="BJ55" i="125"/>
  <c r="BJ56" i="125" s="1"/>
  <c r="BJ62" i="125" s="1"/>
  <c r="BK19" i="125"/>
  <c r="BK55" i="123"/>
  <c r="BL19" i="123"/>
  <c r="BK22" i="123"/>
  <c r="AY48" i="116"/>
  <c r="AY50" i="116" s="1"/>
  <c r="AY59" i="116" s="1"/>
  <c r="AY61" i="116" s="1"/>
  <c r="AY63" i="116" s="1"/>
  <c r="AY65" i="116" s="1"/>
  <c r="BB14" i="112" s="1"/>
  <c r="BK55" i="122"/>
  <c r="BL19" i="122"/>
  <c r="BK22" i="122"/>
  <c r="BL21" i="120"/>
  <c r="BL55" i="120" s="1"/>
  <c r="P62" i="114"/>
  <c r="B64" i="114"/>
  <c r="B66" i="114" s="1"/>
  <c r="B68" i="114" s="1"/>
  <c r="E11" i="152" s="1"/>
  <c r="AZ47" i="116"/>
  <c r="BA45" i="116" s="1"/>
  <c r="BN56" i="116"/>
  <c r="B62" i="116"/>
  <c r="N65" i="106"/>
  <c r="AY48" i="161" l="1"/>
  <c r="AY50" i="161" s="1"/>
  <c r="AY59" i="161" s="1"/>
  <c r="AY61" i="161" s="1"/>
  <c r="AY63" i="161" s="1"/>
  <c r="AY65" i="161" s="1"/>
  <c r="BB30" i="152" s="1"/>
  <c r="E18" i="152"/>
  <c r="BQ18" i="152" s="1"/>
  <c r="Q68" i="159"/>
  <c r="E18" i="112"/>
  <c r="B63" i="161"/>
  <c r="B65" i="161" s="1"/>
  <c r="E30" i="152" s="1"/>
  <c r="BN62" i="161"/>
  <c r="AZ47" i="161"/>
  <c r="BA45" i="161" s="1"/>
  <c r="E29" i="152"/>
  <c r="Q68" i="160"/>
  <c r="AZ44" i="152"/>
  <c r="BB40" i="152"/>
  <c r="BB19" i="152"/>
  <c r="J98" i="123"/>
  <c r="J33" i="123" s="1"/>
  <c r="J53" i="123" s="1"/>
  <c r="G98" i="123"/>
  <c r="G33" i="123" s="1"/>
  <c r="G54" i="123" s="1"/>
  <c r="F98" i="122"/>
  <c r="F33" i="122" s="1"/>
  <c r="F54" i="122" s="1"/>
  <c r="AS98" i="122"/>
  <c r="AS33" i="122" s="1"/>
  <c r="AS53" i="122" s="1"/>
  <c r="T98" i="122"/>
  <c r="T33" i="122" s="1"/>
  <c r="T53" i="122" s="1"/>
  <c r="P98" i="122"/>
  <c r="P33" i="122" s="1"/>
  <c r="P54" i="122" s="1"/>
  <c r="Q98" i="122"/>
  <c r="Q33" i="122" s="1"/>
  <c r="Q53" i="122" s="1"/>
  <c r="AE98" i="122"/>
  <c r="AE33" i="122" s="1"/>
  <c r="AE54" i="122" s="1"/>
  <c r="X98" i="122"/>
  <c r="X33" i="122" s="1"/>
  <c r="X54" i="122" s="1"/>
  <c r="M98" i="122"/>
  <c r="M33" i="122" s="1"/>
  <c r="M53" i="122" s="1"/>
  <c r="AA98" i="122"/>
  <c r="AA33" i="122" s="1"/>
  <c r="AA53" i="122" s="1"/>
  <c r="AV98" i="122"/>
  <c r="AV33" i="122" s="1"/>
  <c r="AV54" i="122" s="1"/>
  <c r="AW98" i="122"/>
  <c r="AW33" i="122" s="1"/>
  <c r="AW53" i="122" s="1"/>
  <c r="AG98" i="122"/>
  <c r="AG33" i="122" s="1"/>
  <c r="AG54" i="122" s="1"/>
  <c r="BF98" i="122"/>
  <c r="BF33" i="122" s="1"/>
  <c r="BF53" i="122" s="1"/>
  <c r="K98" i="123"/>
  <c r="K33" i="123" s="1"/>
  <c r="K54" i="123" s="1"/>
  <c r="BF98" i="123"/>
  <c r="BF33" i="123" s="1"/>
  <c r="BF53" i="123" s="1"/>
  <c r="BD98" i="123"/>
  <c r="BD33" i="123" s="1"/>
  <c r="BD53" i="123" s="1"/>
  <c r="O98" i="122"/>
  <c r="O33" i="122" s="1"/>
  <c r="O53" i="122" s="1"/>
  <c r="AU98" i="122"/>
  <c r="AU33" i="122" s="1"/>
  <c r="AU53" i="122" s="1"/>
  <c r="AL98" i="122"/>
  <c r="AL33" i="122" s="1"/>
  <c r="AL53" i="122" s="1"/>
  <c r="W98" i="122"/>
  <c r="W33" i="122" s="1"/>
  <c r="W53" i="122" s="1"/>
  <c r="AZ98" i="122"/>
  <c r="AZ33" i="122" s="1"/>
  <c r="AZ53" i="122" s="1"/>
  <c r="AF98" i="122"/>
  <c r="AF33" i="122" s="1"/>
  <c r="AF53" i="122" s="1"/>
  <c r="AC98" i="122"/>
  <c r="AC33" i="122" s="1"/>
  <c r="AC54" i="122" s="1"/>
  <c r="AP98" i="122"/>
  <c r="AP33" i="122" s="1"/>
  <c r="AP53" i="122" s="1"/>
  <c r="AB98" i="122"/>
  <c r="AB33" i="122" s="1"/>
  <c r="AB53" i="122" s="1"/>
  <c r="AX98" i="122"/>
  <c r="AX33" i="122" s="1"/>
  <c r="AX53" i="122" s="1"/>
  <c r="L98" i="122"/>
  <c r="L33" i="122" s="1"/>
  <c r="L54" i="122" s="1"/>
  <c r="AT98" i="122"/>
  <c r="AT33" i="122" s="1"/>
  <c r="AT53" i="122" s="1"/>
  <c r="AK98" i="122"/>
  <c r="AK33" i="122" s="1"/>
  <c r="AK53" i="122" s="1"/>
  <c r="BG98" i="122"/>
  <c r="BG33" i="122" s="1"/>
  <c r="BG53" i="122" s="1"/>
  <c r="BI98" i="122"/>
  <c r="BI33" i="122" s="1"/>
  <c r="BI54" i="122" s="1"/>
  <c r="AZ48" i="158"/>
  <c r="AZ50" i="158" s="1"/>
  <c r="AZ59" i="158" s="1"/>
  <c r="AZ61" i="158" s="1"/>
  <c r="AZ63" i="158" s="1"/>
  <c r="AZ65" i="158" s="1"/>
  <c r="BC52" i="112" s="1"/>
  <c r="AZ48" i="157"/>
  <c r="AZ50" i="157" s="1"/>
  <c r="AZ59" i="157" s="1"/>
  <c r="AZ61" i="157" s="1"/>
  <c r="AZ63" i="157" s="1"/>
  <c r="AZ65" i="157" s="1"/>
  <c r="BC51" i="112" s="1"/>
  <c r="AZ48" i="155"/>
  <c r="AZ50" i="155" s="1"/>
  <c r="AZ59" i="155" s="1"/>
  <c r="AZ61" i="155" s="1"/>
  <c r="AZ63" i="155" s="1"/>
  <c r="AZ65" i="155" s="1"/>
  <c r="BC48" i="112" s="1"/>
  <c r="AZ48" i="156"/>
  <c r="AZ50" i="156" s="1"/>
  <c r="AZ59" i="156" s="1"/>
  <c r="AZ61" i="156" s="1"/>
  <c r="AZ63" i="156" s="1"/>
  <c r="AZ65" i="156" s="1"/>
  <c r="BC49" i="112" s="1"/>
  <c r="B63" i="155"/>
  <c r="B65" i="155" s="1"/>
  <c r="E48" i="112" s="1"/>
  <c r="BN62" i="155"/>
  <c r="BA47" i="158"/>
  <c r="BB45" i="158" s="1"/>
  <c r="BA47" i="157"/>
  <c r="BB45" i="157" s="1"/>
  <c r="BA47" i="155"/>
  <c r="BB45" i="155" s="1"/>
  <c r="BA47" i="156"/>
  <c r="BB45" i="156" s="1"/>
  <c r="B63" i="156"/>
  <c r="B65" i="156" s="1"/>
  <c r="E49" i="112" s="1"/>
  <c r="BN62" i="156"/>
  <c r="BC98" i="123"/>
  <c r="BC33" i="123" s="1"/>
  <c r="BC54" i="123" s="1"/>
  <c r="BL21" i="117"/>
  <c r="BL55" i="117" s="1"/>
  <c r="I88" i="2"/>
  <c r="J88" i="2"/>
  <c r="H88" i="2"/>
  <c r="K88" i="2"/>
  <c r="G88" i="2"/>
  <c r="AZ48" i="139"/>
  <c r="AZ50" i="139" s="1"/>
  <c r="AZ59" i="139" s="1"/>
  <c r="AZ61" i="139" s="1"/>
  <c r="AZ63" i="139" s="1"/>
  <c r="AZ65" i="139" s="1"/>
  <c r="BC39" i="112" s="1"/>
  <c r="X42" i="122"/>
  <c r="AZ48" i="142"/>
  <c r="AZ50" i="142" s="1"/>
  <c r="AZ59" i="142" s="1"/>
  <c r="AZ61" i="142" s="1"/>
  <c r="AZ63" i="142" s="1"/>
  <c r="AZ65" i="142" s="1"/>
  <c r="BC42" i="112" s="1"/>
  <c r="AM98" i="122"/>
  <c r="AM33" i="122" s="1"/>
  <c r="AM54" i="122" s="1"/>
  <c r="AO98" i="122"/>
  <c r="AO33" i="122" s="1"/>
  <c r="AO53" i="122" s="1"/>
  <c r="AZ48" i="125"/>
  <c r="AZ50" i="125" s="1"/>
  <c r="AZ59" i="125" s="1"/>
  <c r="AZ61" i="125" s="1"/>
  <c r="AZ63" i="125" s="1"/>
  <c r="AZ65" i="125" s="1"/>
  <c r="BC24" i="112" s="1"/>
  <c r="BE98" i="123"/>
  <c r="BE33" i="123" s="1"/>
  <c r="BE53" i="123" s="1"/>
  <c r="BH98" i="123"/>
  <c r="BH33" i="123" s="1"/>
  <c r="BH53" i="123" s="1"/>
  <c r="AY48" i="126"/>
  <c r="AY50" i="126" s="1"/>
  <c r="AY59" i="126" s="1"/>
  <c r="AY61" i="126" s="1"/>
  <c r="AY63" i="126" s="1"/>
  <c r="AY65" i="126" s="1"/>
  <c r="BB25" i="112" s="1"/>
  <c r="AY48" i="130"/>
  <c r="AY50" i="130" s="1"/>
  <c r="AY59" i="130" s="1"/>
  <c r="AY61" i="130" s="1"/>
  <c r="AY63" i="130" s="1"/>
  <c r="AY65" i="130" s="1"/>
  <c r="BB30" i="112" s="1"/>
  <c r="AY48" i="137"/>
  <c r="AY50" i="137" s="1"/>
  <c r="AY59" i="137" s="1"/>
  <c r="AY61" i="137" s="1"/>
  <c r="AY63" i="137" s="1"/>
  <c r="AY65" i="137" s="1"/>
  <c r="BB37" i="112" s="1"/>
  <c r="AZ48" i="119"/>
  <c r="AZ50" i="119" s="1"/>
  <c r="AZ59" i="119" s="1"/>
  <c r="AZ61" i="119" s="1"/>
  <c r="AZ63" i="119" s="1"/>
  <c r="AZ65" i="119" s="1"/>
  <c r="BC17" i="112" s="1"/>
  <c r="V98" i="122"/>
  <c r="V33" i="122" s="1"/>
  <c r="V53" i="122" s="1"/>
  <c r="BD98" i="122"/>
  <c r="BD33" i="122" s="1"/>
  <c r="BD54" i="122" s="1"/>
  <c r="AZ48" i="146"/>
  <c r="AZ50" i="146" s="1"/>
  <c r="AZ59" i="146" s="1"/>
  <c r="AZ61" i="146" s="1"/>
  <c r="AZ63" i="146" s="1"/>
  <c r="AZ65" i="146" s="1"/>
  <c r="BC46" i="112" s="1"/>
  <c r="X42" i="123"/>
  <c r="AY48" i="117"/>
  <c r="AY50" i="117" s="1"/>
  <c r="AY59" i="117" s="1"/>
  <c r="AY61" i="117" s="1"/>
  <c r="AY63" i="117" s="1"/>
  <c r="AY65" i="117" s="1"/>
  <c r="BB15" i="112" s="1"/>
  <c r="N98" i="122"/>
  <c r="N33" i="122" s="1"/>
  <c r="N54" i="122" s="1"/>
  <c r="AY98" i="122"/>
  <c r="AY33" i="122" s="1"/>
  <c r="AY53" i="122" s="1"/>
  <c r="Y98" i="122"/>
  <c r="Y33" i="122" s="1"/>
  <c r="Y54" i="122" s="1"/>
  <c r="S98" i="122"/>
  <c r="S33" i="122" s="1"/>
  <c r="S54" i="122" s="1"/>
  <c r="AR98" i="122"/>
  <c r="AR33" i="122" s="1"/>
  <c r="AR53" i="122" s="1"/>
  <c r="AQ98" i="122"/>
  <c r="AQ33" i="122" s="1"/>
  <c r="AQ54" i="122" s="1"/>
  <c r="AD98" i="122"/>
  <c r="AD33" i="122" s="1"/>
  <c r="AD54" i="122" s="1"/>
  <c r="BB98" i="122"/>
  <c r="BB33" i="122" s="1"/>
  <c r="BB53" i="122" s="1"/>
  <c r="AJ98" i="122"/>
  <c r="AJ33" i="122" s="1"/>
  <c r="AJ53" i="122" s="1"/>
  <c r="C98" i="122"/>
  <c r="C33" i="122" s="1"/>
  <c r="C54" i="122" s="1"/>
  <c r="BA47" i="120"/>
  <c r="BB45" i="120" s="1"/>
  <c r="AZ47" i="145"/>
  <c r="BA45" i="145" s="1"/>
  <c r="K53" i="123"/>
  <c r="BN97" i="123"/>
  <c r="BK34" i="123" s="1"/>
  <c r="F98" i="123"/>
  <c r="F33" i="123" s="1"/>
  <c r="I98" i="123"/>
  <c r="I33" i="123" s="1"/>
  <c r="BG98" i="123"/>
  <c r="BG33" i="123" s="1"/>
  <c r="BI98" i="123"/>
  <c r="BI33" i="123" s="1"/>
  <c r="BN91" i="123"/>
  <c r="BE34" i="123" s="1"/>
  <c r="BN93" i="123"/>
  <c r="BG34" i="123" s="1"/>
  <c r="AB98" i="123"/>
  <c r="AB33" i="123" s="1"/>
  <c r="AH98" i="123"/>
  <c r="AH33" i="123" s="1"/>
  <c r="AK98" i="123"/>
  <c r="AK33" i="123" s="1"/>
  <c r="X98" i="123"/>
  <c r="X33" i="123" s="1"/>
  <c r="AM98" i="123"/>
  <c r="AM33" i="123" s="1"/>
  <c r="T98" i="123"/>
  <c r="T33" i="123" s="1"/>
  <c r="AP98" i="123"/>
  <c r="AP33" i="123" s="1"/>
  <c r="W98" i="123"/>
  <c r="W33" i="123" s="1"/>
  <c r="D98" i="123"/>
  <c r="D33" i="123" s="1"/>
  <c r="AD98" i="123"/>
  <c r="AD33" i="123" s="1"/>
  <c r="Y47" i="122"/>
  <c r="Z45" i="122" s="1"/>
  <c r="BA47" i="140"/>
  <c r="BB45" i="140" s="1"/>
  <c r="AZ47" i="133"/>
  <c r="BA45" i="133" s="1"/>
  <c r="AZ48" i="129"/>
  <c r="AZ50" i="129" s="1"/>
  <c r="AZ59" i="129" s="1"/>
  <c r="AZ61" i="129" s="1"/>
  <c r="AZ63" i="129" s="1"/>
  <c r="AZ65" i="129" s="1"/>
  <c r="BC28" i="112" s="1"/>
  <c r="BA47" i="143"/>
  <c r="BB45" i="143" s="1"/>
  <c r="BA47" i="134"/>
  <c r="BB45" i="134" s="1"/>
  <c r="AL54" i="122"/>
  <c r="AC53" i="122"/>
  <c r="H98" i="122"/>
  <c r="H33" i="122" s="1"/>
  <c r="AB54" i="122"/>
  <c r="AX54" i="122"/>
  <c r="L53" i="122"/>
  <c r="AT54" i="122"/>
  <c r="U98" i="122"/>
  <c r="U33" i="122" s="1"/>
  <c r="BN92" i="122"/>
  <c r="BF34" i="122" s="1"/>
  <c r="BN93" i="122"/>
  <c r="BG34" i="122" s="1"/>
  <c r="D98" i="122"/>
  <c r="D33" i="122" s="1"/>
  <c r="BN97" i="122"/>
  <c r="BK34" i="122" s="1"/>
  <c r="AY48" i="128"/>
  <c r="AY50" i="128" s="1"/>
  <c r="AY59" i="128" s="1"/>
  <c r="AY61" i="128" s="1"/>
  <c r="AY63" i="128" s="1"/>
  <c r="AY65" i="128" s="1"/>
  <c r="BB27" i="112" s="1"/>
  <c r="Q68" i="149"/>
  <c r="E23" i="152"/>
  <c r="BQ23" i="152" s="1"/>
  <c r="B63" i="119"/>
  <c r="B65" i="119" s="1"/>
  <c r="BN62" i="119"/>
  <c r="Y47" i="123"/>
  <c r="Z45" i="123" s="1"/>
  <c r="AZ48" i="131"/>
  <c r="AZ50" i="131" s="1"/>
  <c r="AZ59" i="131" s="1"/>
  <c r="AZ61" i="131" s="1"/>
  <c r="AZ63" i="131" s="1"/>
  <c r="AZ65" i="131" s="1"/>
  <c r="BC31" i="112" s="1"/>
  <c r="AZ48" i="136"/>
  <c r="AZ50" i="136" s="1"/>
  <c r="AZ59" i="136" s="1"/>
  <c r="AZ61" i="136" s="1"/>
  <c r="AZ63" i="136" s="1"/>
  <c r="AZ65" i="136" s="1"/>
  <c r="BC36" i="112" s="1"/>
  <c r="BN95" i="123"/>
  <c r="BI34" i="123" s="1"/>
  <c r="J54" i="123"/>
  <c r="G53" i="123"/>
  <c r="BN96" i="123"/>
  <c r="BJ34" i="123" s="1"/>
  <c r="AZ98" i="123"/>
  <c r="AZ33" i="123" s="1"/>
  <c r="AW98" i="123"/>
  <c r="AW33" i="123" s="1"/>
  <c r="AE98" i="123"/>
  <c r="AE33" i="123" s="1"/>
  <c r="AX98" i="123"/>
  <c r="AX33" i="123" s="1"/>
  <c r="L98" i="123"/>
  <c r="L33" i="123" s="1"/>
  <c r="AS98" i="123"/>
  <c r="AS33" i="123" s="1"/>
  <c r="V98" i="123"/>
  <c r="V33" i="123" s="1"/>
  <c r="U98" i="123"/>
  <c r="U33" i="123" s="1"/>
  <c r="AO98" i="123"/>
  <c r="AO33" i="123" s="1"/>
  <c r="BN89" i="123"/>
  <c r="BC34" i="123" s="1"/>
  <c r="E98" i="123"/>
  <c r="E33" i="123" s="1"/>
  <c r="AR98" i="123"/>
  <c r="AR33" i="123" s="1"/>
  <c r="Y98" i="123"/>
  <c r="Y33" i="123" s="1"/>
  <c r="AT98" i="123"/>
  <c r="AT33" i="123" s="1"/>
  <c r="BA47" i="129"/>
  <c r="BB45" i="129" s="1"/>
  <c r="F53" i="122"/>
  <c r="T54" i="122"/>
  <c r="Q54" i="122"/>
  <c r="M54" i="122"/>
  <c r="AA54" i="122"/>
  <c r="AW54" i="122"/>
  <c r="BN87" i="122"/>
  <c r="BA34" i="122" s="1"/>
  <c r="BC98" i="122"/>
  <c r="BC33" i="122" s="1"/>
  <c r="BF54" i="122"/>
  <c r="BN86" i="122"/>
  <c r="AZ34" i="122" s="1"/>
  <c r="B98" i="122"/>
  <c r="B33" i="122" s="1"/>
  <c r="BN85" i="122"/>
  <c r="BN91" i="122"/>
  <c r="BE34" i="122" s="1"/>
  <c r="BN94" i="122"/>
  <c r="BH34" i="122" s="1"/>
  <c r="BN96" i="122"/>
  <c r="BJ34" i="122" s="1"/>
  <c r="AZ47" i="128"/>
  <c r="BA45" i="128" s="1"/>
  <c r="AY48" i="150"/>
  <c r="AY50" i="150" s="1"/>
  <c r="AY59" i="150" s="1"/>
  <c r="AY61" i="150" s="1"/>
  <c r="AY63" i="150" s="1"/>
  <c r="AY65" i="150" s="1"/>
  <c r="BA47" i="131"/>
  <c r="BB45" i="131" s="1"/>
  <c r="BB17" i="112"/>
  <c r="BB17" i="152"/>
  <c r="BB39" i="152" s="1"/>
  <c r="BB43" i="152" s="1"/>
  <c r="BA47" i="136"/>
  <c r="BB45" i="136" s="1"/>
  <c r="BF54" i="123"/>
  <c r="BK53" i="123"/>
  <c r="BK54" i="123"/>
  <c r="BA98" i="123"/>
  <c r="BA33" i="123" s="1"/>
  <c r="BN87" i="123"/>
  <c r="BA34" i="123" s="1"/>
  <c r="AF98" i="123"/>
  <c r="AF33" i="123" s="1"/>
  <c r="S98" i="123"/>
  <c r="S33" i="123" s="1"/>
  <c r="BN85" i="123"/>
  <c r="B98" i="123"/>
  <c r="B33" i="123" s="1"/>
  <c r="BN90" i="123"/>
  <c r="BD34" i="123" s="1"/>
  <c r="AG98" i="123"/>
  <c r="AG33" i="123" s="1"/>
  <c r="O98" i="123"/>
  <c r="O33" i="123" s="1"/>
  <c r="AL98" i="123"/>
  <c r="AL33" i="123" s="1"/>
  <c r="AQ98" i="123"/>
  <c r="AQ33" i="123" s="1"/>
  <c r="AC98" i="123"/>
  <c r="AC33" i="123" s="1"/>
  <c r="BN94" i="123"/>
  <c r="BH34" i="123" s="1"/>
  <c r="BN86" i="123"/>
  <c r="AZ34" i="123" s="1"/>
  <c r="AA98" i="123"/>
  <c r="AA33" i="123" s="1"/>
  <c r="M98" i="123"/>
  <c r="M33" i="123" s="1"/>
  <c r="AU98" i="123"/>
  <c r="AU33" i="123" s="1"/>
  <c r="Y41" i="123"/>
  <c r="Z39" i="123" s="1"/>
  <c r="B63" i="117"/>
  <c r="B65" i="117" s="1"/>
  <c r="E15" i="112" s="1"/>
  <c r="AZ47" i="117"/>
  <c r="BA45" i="117" s="1"/>
  <c r="N53" i="122"/>
  <c r="AP54" i="122"/>
  <c r="BN88" i="122"/>
  <c r="BB34" i="122" s="1"/>
  <c r="AR54" i="122"/>
  <c r="AJ54" i="122"/>
  <c r="BH98" i="122"/>
  <c r="BH33" i="122" s="1"/>
  <c r="BN89" i="122"/>
  <c r="BC34" i="122" s="1"/>
  <c r="BI53" i="122"/>
  <c r="BE98" i="122"/>
  <c r="BE33" i="122" s="1"/>
  <c r="BK53" i="122"/>
  <c r="BK54" i="122"/>
  <c r="BC17" i="152"/>
  <c r="BC39" i="152" s="1"/>
  <c r="BC43" i="152" s="1"/>
  <c r="BA15" i="152"/>
  <c r="BA37" i="152" s="1"/>
  <c r="BA44" i="152" s="1"/>
  <c r="AZ47" i="150"/>
  <c r="BA45" i="150" s="1"/>
  <c r="AZ47" i="130"/>
  <c r="BA45" i="130" s="1"/>
  <c r="Y41" i="122"/>
  <c r="Z39" i="122" s="1"/>
  <c r="BA47" i="146"/>
  <c r="BB45" i="146" s="1"/>
  <c r="AZ48" i="120"/>
  <c r="AZ50" i="120" s="1"/>
  <c r="AZ59" i="120" s="1"/>
  <c r="AZ61" i="120" s="1"/>
  <c r="AZ63" i="120" s="1"/>
  <c r="AZ65" i="120" s="1"/>
  <c r="AY48" i="145"/>
  <c r="AY50" i="145" s="1"/>
  <c r="AY59" i="145" s="1"/>
  <c r="AY61" i="145" s="1"/>
  <c r="AY63" i="145" s="1"/>
  <c r="AY65" i="145" s="1"/>
  <c r="BB45" i="112" s="1"/>
  <c r="H98" i="123"/>
  <c r="H33" i="123" s="1"/>
  <c r="BB98" i="123"/>
  <c r="BB33" i="123" s="1"/>
  <c r="BN88" i="123"/>
  <c r="BB34" i="123" s="1"/>
  <c r="BJ54" i="123"/>
  <c r="BJ53" i="123"/>
  <c r="BN92" i="123"/>
  <c r="BF34" i="123" s="1"/>
  <c r="AN98" i="123"/>
  <c r="AN33" i="123" s="1"/>
  <c r="R98" i="123"/>
  <c r="R33" i="123" s="1"/>
  <c r="P98" i="123"/>
  <c r="P33" i="123" s="1"/>
  <c r="C98" i="123"/>
  <c r="C33" i="123" s="1"/>
  <c r="AJ98" i="123"/>
  <c r="AJ33" i="123" s="1"/>
  <c r="Q98" i="123"/>
  <c r="Q33" i="123" s="1"/>
  <c r="AY98" i="123"/>
  <c r="AY33" i="123" s="1"/>
  <c r="Z98" i="123"/>
  <c r="Z33" i="123" s="1"/>
  <c r="AV98" i="123"/>
  <c r="AV33" i="123" s="1"/>
  <c r="AI98" i="123"/>
  <c r="AI33" i="123" s="1"/>
  <c r="N98" i="123"/>
  <c r="N33" i="123" s="1"/>
  <c r="BA47" i="125"/>
  <c r="BB45" i="125" s="1"/>
  <c r="X48" i="122"/>
  <c r="AZ48" i="140"/>
  <c r="AZ50" i="140" s="1"/>
  <c r="AZ59" i="140" s="1"/>
  <c r="AZ61" i="140" s="1"/>
  <c r="AZ63" i="140" s="1"/>
  <c r="AZ65" i="140" s="1"/>
  <c r="BC40" i="112" s="1"/>
  <c r="AY48" i="133"/>
  <c r="AY50" i="133" s="1"/>
  <c r="AY59" i="133" s="1"/>
  <c r="AY61" i="133" s="1"/>
  <c r="AY63" i="133" s="1"/>
  <c r="AY65" i="133" s="1"/>
  <c r="BB33" i="112" s="1"/>
  <c r="AZ47" i="126"/>
  <c r="BA45" i="126" s="1"/>
  <c r="AZ48" i="143"/>
  <c r="AZ50" i="143" s="1"/>
  <c r="AZ59" i="143" s="1"/>
  <c r="AZ61" i="143" s="1"/>
  <c r="AZ63" i="143" s="1"/>
  <c r="AZ65" i="143" s="1"/>
  <c r="BC43" i="112" s="1"/>
  <c r="AZ48" i="134"/>
  <c r="AZ50" i="134" s="1"/>
  <c r="AZ59" i="134" s="1"/>
  <c r="AZ61" i="134" s="1"/>
  <c r="AZ63" i="134" s="1"/>
  <c r="AZ65" i="134" s="1"/>
  <c r="BC34" i="112" s="1"/>
  <c r="J98" i="122"/>
  <c r="J33" i="122" s="1"/>
  <c r="AI98" i="122"/>
  <c r="AI33" i="122" s="1"/>
  <c r="AN98" i="122"/>
  <c r="AN33" i="122" s="1"/>
  <c r="I98" i="122"/>
  <c r="I33" i="122" s="1"/>
  <c r="BA98" i="122"/>
  <c r="BA33" i="122" s="1"/>
  <c r="X53" i="122"/>
  <c r="K98" i="122"/>
  <c r="K33" i="122" s="1"/>
  <c r="AH98" i="122"/>
  <c r="AH33" i="122" s="1"/>
  <c r="G98" i="122"/>
  <c r="G33" i="122" s="1"/>
  <c r="R98" i="122"/>
  <c r="R33" i="122" s="1"/>
  <c r="Z98" i="122"/>
  <c r="Z33" i="122" s="1"/>
  <c r="E98" i="122"/>
  <c r="E33" i="122" s="1"/>
  <c r="BN90" i="122"/>
  <c r="BD34" i="122" s="1"/>
  <c r="BN95" i="122"/>
  <c r="BI34" i="122" s="1"/>
  <c r="BJ98" i="122"/>
  <c r="BJ33" i="122" s="1"/>
  <c r="X48" i="123"/>
  <c r="AZ47" i="137"/>
  <c r="BA45" i="137" s="1"/>
  <c r="BA47" i="119"/>
  <c r="BB45" i="119" s="1"/>
  <c r="BA47" i="142"/>
  <c r="BB45" i="142" s="1"/>
  <c r="BA47" i="139"/>
  <c r="BB45" i="139" s="1"/>
  <c r="L92" i="2"/>
  <c r="N92" i="2"/>
  <c r="O92" i="2"/>
  <c r="O99" i="2" s="1"/>
  <c r="O34" i="2" s="1"/>
  <c r="O57" i="2" s="1"/>
  <c r="O59" i="2" s="1"/>
  <c r="O65" i="2" s="1"/>
  <c r="M92" i="2"/>
  <c r="K92" i="2"/>
  <c r="B88" i="2"/>
  <c r="K91" i="2"/>
  <c r="L91" i="2"/>
  <c r="I90" i="2"/>
  <c r="I89" i="2"/>
  <c r="N91" i="2"/>
  <c r="K90" i="2"/>
  <c r="L90" i="2"/>
  <c r="L89" i="2"/>
  <c r="J91" i="2"/>
  <c r="J90" i="2"/>
  <c r="K89" i="2"/>
  <c r="H89" i="2"/>
  <c r="M91" i="2"/>
  <c r="M90" i="2"/>
  <c r="J89" i="2"/>
  <c r="P68" i="114"/>
  <c r="E11" i="112"/>
  <c r="BK55" i="150"/>
  <c r="BK56" i="150" s="1"/>
  <c r="BK62" i="150" s="1"/>
  <c r="BL19" i="150"/>
  <c r="BK21" i="146"/>
  <c r="BK22" i="146" s="1"/>
  <c r="BK21" i="145"/>
  <c r="BK21" i="143"/>
  <c r="BK22" i="143" s="1"/>
  <c r="BK21" i="142"/>
  <c r="BK21" i="140"/>
  <c r="BK22" i="140" s="1"/>
  <c r="BK21" i="139"/>
  <c r="BK21" i="137"/>
  <c r="BK22" i="137" s="1"/>
  <c r="BK21" i="136"/>
  <c r="BK21" i="134"/>
  <c r="BK22" i="134" s="1"/>
  <c r="BK21" i="133"/>
  <c r="BK22" i="133" s="1"/>
  <c r="BK21" i="131"/>
  <c r="BK22" i="131" s="1"/>
  <c r="BK21" i="130"/>
  <c r="BK22" i="130" s="1"/>
  <c r="BK21" i="129"/>
  <c r="BK22" i="129" s="1"/>
  <c r="BK21" i="128"/>
  <c r="BK21" i="126"/>
  <c r="BK22" i="126" s="1"/>
  <c r="BK21" i="125"/>
  <c r="BL21" i="123"/>
  <c r="BL55" i="123" s="1"/>
  <c r="AZ48" i="116"/>
  <c r="AZ50" i="116" s="1"/>
  <c r="AZ59" i="116" s="1"/>
  <c r="AZ61" i="116" s="1"/>
  <c r="AZ63" i="116" s="1"/>
  <c r="AZ65" i="116" s="1"/>
  <c r="BC14" i="112" s="1"/>
  <c r="BL21" i="122"/>
  <c r="BL55" i="122" s="1"/>
  <c r="BL56" i="120"/>
  <c r="BN55" i="120"/>
  <c r="BL22" i="120"/>
  <c r="BN62" i="116"/>
  <c r="B63" i="116"/>
  <c r="B65" i="116" s="1"/>
  <c r="E14" i="152" s="1"/>
  <c r="BA47" i="116"/>
  <c r="BB45" i="116" s="1"/>
  <c r="H90" i="2"/>
  <c r="E91" i="2"/>
  <c r="L95" i="2"/>
  <c r="J95" i="2"/>
  <c r="J96" i="2"/>
  <c r="G93" i="2"/>
  <c r="C89" i="2"/>
  <c r="E89" i="2"/>
  <c r="I91" i="2"/>
  <c r="I93" i="2"/>
  <c r="I92" i="2"/>
  <c r="G92" i="2"/>
  <c r="L96" i="2"/>
  <c r="G89" i="2"/>
  <c r="I94" i="2"/>
  <c r="D88" i="2"/>
  <c r="F91" i="2"/>
  <c r="J94" i="2"/>
  <c r="E88" i="2"/>
  <c r="E90" i="2"/>
  <c r="H94" i="2"/>
  <c r="L98" i="2"/>
  <c r="Q98" i="2" s="1"/>
  <c r="L94" i="2"/>
  <c r="G90" i="2"/>
  <c r="J92" i="2"/>
  <c r="K94" i="2"/>
  <c r="F88" i="2"/>
  <c r="H92" i="2"/>
  <c r="I95" i="2"/>
  <c r="F90" i="2"/>
  <c r="K95" i="2"/>
  <c r="D90" i="2"/>
  <c r="F89" i="2"/>
  <c r="F92" i="2"/>
  <c r="G91" i="2"/>
  <c r="L93" i="2"/>
  <c r="L97" i="2"/>
  <c r="J93" i="2"/>
  <c r="K97" i="2"/>
  <c r="C88" i="2"/>
  <c r="D89" i="2"/>
  <c r="K93" i="2"/>
  <c r="K96" i="2"/>
  <c r="H93" i="2"/>
  <c r="H91" i="2"/>
  <c r="AZ48" i="161" l="1"/>
  <c r="AZ50" i="161" s="1"/>
  <c r="AZ59" i="161" s="1"/>
  <c r="AZ61" i="161" s="1"/>
  <c r="AZ63" i="161" s="1"/>
  <c r="AZ65" i="161" s="1"/>
  <c r="BC30" i="152" s="1"/>
  <c r="C53" i="122"/>
  <c r="BE54" i="123"/>
  <c r="AK54" i="122"/>
  <c r="AZ54" i="122"/>
  <c r="O54" i="122"/>
  <c r="BA47" i="161"/>
  <c r="BB45" i="161" s="1"/>
  <c r="E41" i="152"/>
  <c r="BQ29" i="152"/>
  <c r="E40" i="152"/>
  <c r="AY54" i="122"/>
  <c r="AQ53" i="122"/>
  <c r="AV53" i="122"/>
  <c r="BC19" i="152"/>
  <c r="BC19" i="112"/>
  <c r="BB41" i="152"/>
  <c r="AG53" i="122"/>
  <c r="AG56" i="122" s="1"/>
  <c r="AG62" i="122" s="1"/>
  <c r="AF54" i="122"/>
  <c r="AU54" i="122"/>
  <c r="AU56" i="122" s="1"/>
  <c r="AU62" i="122" s="1"/>
  <c r="BD53" i="122"/>
  <c r="AE53" i="122"/>
  <c r="AE56" i="122" s="1"/>
  <c r="AE62" i="122" s="1"/>
  <c r="P53" i="122"/>
  <c r="AS54" i="122"/>
  <c r="AS56" i="122" s="1"/>
  <c r="AS62" i="122" s="1"/>
  <c r="BC53" i="123"/>
  <c r="BG54" i="122"/>
  <c r="W54" i="122"/>
  <c r="BD54" i="123"/>
  <c r="BD56" i="123" s="1"/>
  <c r="BD62" i="123" s="1"/>
  <c r="S53" i="122"/>
  <c r="V54" i="122"/>
  <c r="V56" i="122" s="1"/>
  <c r="V62" i="122" s="1"/>
  <c r="AM53" i="122"/>
  <c r="AM56" i="122" s="1"/>
  <c r="AM62" i="122" s="1"/>
  <c r="BA48" i="156"/>
  <c r="BA50" i="156" s="1"/>
  <c r="BA59" i="156" s="1"/>
  <c r="BA61" i="156" s="1"/>
  <c r="BA63" i="156" s="1"/>
  <c r="BA65" i="156" s="1"/>
  <c r="BD49" i="112" s="1"/>
  <c r="BA48" i="155"/>
  <c r="BA50" i="155" s="1"/>
  <c r="BA59" i="155" s="1"/>
  <c r="BA61" i="155" s="1"/>
  <c r="BA63" i="155" s="1"/>
  <c r="BA65" i="155" s="1"/>
  <c r="BD48" i="112" s="1"/>
  <c r="BA48" i="157"/>
  <c r="BA50" i="157" s="1"/>
  <c r="BA59" i="157" s="1"/>
  <c r="BA61" i="157" s="1"/>
  <c r="BA63" i="157" s="1"/>
  <c r="BA65" i="157" s="1"/>
  <c r="BD51" i="112" s="1"/>
  <c r="BA48" i="158"/>
  <c r="BA50" i="158" s="1"/>
  <c r="BA59" i="158" s="1"/>
  <c r="BA61" i="158" s="1"/>
  <c r="BA63" i="158" s="1"/>
  <c r="BA65" i="158" s="1"/>
  <c r="BD52" i="112" s="1"/>
  <c r="BL22" i="117"/>
  <c r="BB47" i="156"/>
  <c r="BC45" i="156" s="1"/>
  <c r="BB47" i="155"/>
  <c r="BC45" i="155" s="1"/>
  <c r="BB47" i="157"/>
  <c r="BC45" i="157" s="1"/>
  <c r="BB47" i="158"/>
  <c r="BC45" i="158" s="1"/>
  <c r="AZ48" i="145"/>
  <c r="AZ50" i="145" s="1"/>
  <c r="AZ59" i="145" s="1"/>
  <c r="AZ61" i="145" s="1"/>
  <c r="AZ63" i="145" s="1"/>
  <c r="AZ65" i="145" s="1"/>
  <c r="BC45" i="112" s="1"/>
  <c r="BN55" i="117"/>
  <c r="BL56" i="117"/>
  <c r="BB54" i="122"/>
  <c r="BB56" i="122" s="1"/>
  <c r="BB62" i="122" s="1"/>
  <c r="AO54" i="122"/>
  <c r="AO56" i="122" s="1"/>
  <c r="AO62" i="122" s="1"/>
  <c r="BB15" i="152"/>
  <c r="BB37" i="152" s="1"/>
  <c r="AD53" i="122"/>
  <c r="AD56" i="122" s="1"/>
  <c r="AD62" i="122" s="1"/>
  <c r="Y53" i="122"/>
  <c r="Y56" i="122" s="1"/>
  <c r="Y62" i="122" s="1"/>
  <c r="BH54" i="123"/>
  <c r="BH56" i="123" s="1"/>
  <c r="BH62" i="123" s="1"/>
  <c r="BK56" i="123"/>
  <c r="BK62" i="123" s="1"/>
  <c r="BA48" i="120"/>
  <c r="BA50" i="120" s="1"/>
  <c r="BA59" i="120" s="1"/>
  <c r="BA61" i="120" s="1"/>
  <c r="BA63" i="120" s="1"/>
  <c r="BA65" i="120" s="1"/>
  <c r="BD19" i="112" s="1"/>
  <c r="BA48" i="146"/>
  <c r="BA50" i="146" s="1"/>
  <c r="BA59" i="146" s="1"/>
  <c r="BA61" i="146" s="1"/>
  <c r="BA63" i="146" s="1"/>
  <c r="BA65" i="146" s="1"/>
  <c r="BD46" i="112" s="1"/>
  <c r="BF56" i="122"/>
  <c r="BF62" i="122" s="1"/>
  <c r="AV56" i="122"/>
  <c r="AV62" i="122" s="1"/>
  <c r="Q56" i="122"/>
  <c r="Q62" i="122" s="1"/>
  <c r="BA48" i="129"/>
  <c r="BA50" i="129" s="1"/>
  <c r="BA59" i="129" s="1"/>
  <c r="BA61" i="129" s="1"/>
  <c r="BA63" i="129" s="1"/>
  <c r="BA65" i="129" s="1"/>
  <c r="BD28" i="112" s="1"/>
  <c r="AJ56" i="122"/>
  <c r="AJ62" i="122" s="1"/>
  <c r="AR56" i="122"/>
  <c r="AR62" i="122" s="1"/>
  <c r="AZ48" i="137"/>
  <c r="AZ50" i="137" s="1"/>
  <c r="AZ59" i="137" s="1"/>
  <c r="AZ61" i="137" s="1"/>
  <c r="AZ63" i="137" s="1"/>
  <c r="AZ65" i="137" s="1"/>
  <c r="BC37" i="112" s="1"/>
  <c r="BA48" i="136"/>
  <c r="BA50" i="136" s="1"/>
  <c r="BA59" i="136" s="1"/>
  <c r="BA61" i="136" s="1"/>
  <c r="BA63" i="136" s="1"/>
  <c r="BA65" i="136" s="1"/>
  <c r="BD36" i="112" s="1"/>
  <c r="BA48" i="131"/>
  <c r="BA50" i="131" s="1"/>
  <c r="BA59" i="131" s="1"/>
  <c r="BA61" i="131" s="1"/>
  <c r="BA63" i="131" s="1"/>
  <c r="BA65" i="131" s="1"/>
  <c r="BD31" i="112" s="1"/>
  <c r="BK56" i="122"/>
  <c r="BK62" i="122" s="1"/>
  <c r="AL56" i="122"/>
  <c r="AL62" i="122" s="1"/>
  <c r="BA48" i="142"/>
  <c r="BA50" i="142" s="1"/>
  <c r="BA59" i="142" s="1"/>
  <c r="BA61" i="142" s="1"/>
  <c r="BA63" i="142" s="1"/>
  <c r="BA65" i="142" s="1"/>
  <c r="BD42" i="112" s="1"/>
  <c r="BA48" i="134"/>
  <c r="BA50" i="134" s="1"/>
  <c r="BA59" i="134" s="1"/>
  <c r="BA61" i="134" s="1"/>
  <c r="BA63" i="134" s="1"/>
  <c r="BA65" i="134" s="1"/>
  <c r="BD34" i="112" s="1"/>
  <c r="BA48" i="125"/>
  <c r="BA50" i="125" s="1"/>
  <c r="BA59" i="125" s="1"/>
  <c r="BA61" i="125" s="1"/>
  <c r="BA63" i="125" s="1"/>
  <c r="BA65" i="125" s="1"/>
  <c r="BD24" i="112" s="1"/>
  <c r="AZ48" i="130"/>
  <c r="AZ50" i="130" s="1"/>
  <c r="AZ59" i="130" s="1"/>
  <c r="AZ61" i="130" s="1"/>
  <c r="AZ63" i="130" s="1"/>
  <c r="AZ65" i="130" s="1"/>
  <c r="BC30" i="112" s="1"/>
  <c r="BI56" i="122"/>
  <c r="BI62" i="122" s="1"/>
  <c r="AF56" i="122"/>
  <c r="AF62" i="122" s="1"/>
  <c r="AY56" i="122"/>
  <c r="AY62" i="122" s="1"/>
  <c r="BE56" i="123"/>
  <c r="BE62" i="123" s="1"/>
  <c r="BC56" i="123"/>
  <c r="BC62" i="123" s="1"/>
  <c r="AC56" i="122"/>
  <c r="AC62" i="122" s="1"/>
  <c r="O56" i="122"/>
  <c r="O62" i="122" s="1"/>
  <c r="BA48" i="143"/>
  <c r="BA50" i="143" s="1"/>
  <c r="BA59" i="143" s="1"/>
  <c r="BA61" i="143" s="1"/>
  <c r="BA63" i="143" s="1"/>
  <c r="BA65" i="143" s="1"/>
  <c r="BD43" i="112" s="1"/>
  <c r="BB47" i="139"/>
  <c r="BC45" i="139" s="1"/>
  <c r="BB47" i="119"/>
  <c r="BC45" i="119" s="1"/>
  <c r="BJ54" i="122"/>
  <c r="BJ53" i="122"/>
  <c r="Z54" i="122"/>
  <c r="Z53" i="122"/>
  <c r="G54" i="122"/>
  <c r="G53" i="122"/>
  <c r="AI53" i="122"/>
  <c r="AI54" i="122"/>
  <c r="AZ48" i="126"/>
  <c r="AZ50" i="126" s="1"/>
  <c r="AZ59" i="126" s="1"/>
  <c r="AZ61" i="126" s="1"/>
  <c r="AZ63" i="126" s="1"/>
  <c r="AZ65" i="126" s="1"/>
  <c r="BC25" i="112" s="1"/>
  <c r="AI54" i="123"/>
  <c r="AI53" i="123"/>
  <c r="Q54" i="123"/>
  <c r="Q53" i="123"/>
  <c r="R54" i="123"/>
  <c r="R53" i="123"/>
  <c r="Z41" i="122"/>
  <c r="AA39" i="122" s="1"/>
  <c r="BA47" i="150"/>
  <c r="BB45" i="150" s="1"/>
  <c r="AQ56" i="122"/>
  <c r="AQ62" i="122" s="1"/>
  <c r="S56" i="122"/>
  <c r="S62" i="122" s="1"/>
  <c r="BA47" i="117"/>
  <c r="BB45" i="117" s="1"/>
  <c r="Z41" i="123"/>
  <c r="AA39" i="123" s="1"/>
  <c r="AL54" i="123"/>
  <c r="AL53" i="123"/>
  <c r="B35" i="123"/>
  <c r="B54" i="123"/>
  <c r="B53" i="123"/>
  <c r="BN33" i="123"/>
  <c r="BF56" i="123"/>
  <c r="BF62" i="123" s="1"/>
  <c r="BA47" i="128"/>
  <c r="BB45" i="128" s="1"/>
  <c r="AY34" i="122"/>
  <c r="BN98" i="122"/>
  <c r="AT54" i="123"/>
  <c r="AT53" i="123"/>
  <c r="AS54" i="123"/>
  <c r="AS53" i="123"/>
  <c r="AW54" i="123"/>
  <c r="AW53" i="123"/>
  <c r="Z47" i="123"/>
  <c r="AA45" i="123" s="1"/>
  <c r="BA47" i="133"/>
  <c r="BB45" i="133" s="1"/>
  <c r="Z47" i="122"/>
  <c r="AA45" i="122" s="1"/>
  <c r="AP54" i="123"/>
  <c r="AP53" i="123"/>
  <c r="AK54" i="123"/>
  <c r="AK53" i="123"/>
  <c r="F53" i="123"/>
  <c r="F54" i="123"/>
  <c r="AH54" i="122"/>
  <c r="AH53" i="122"/>
  <c r="BA54" i="122"/>
  <c r="BA53" i="122"/>
  <c r="J54" i="122"/>
  <c r="J53" i="122"/>
  <c r="BA47" i="126"/>
  <c r="BB45" i="126" s="1"/>
  <c r="AV54" i="123"/>
  <c r="AV53" i="123"/>
  <c r="AJ54" i="123"/>
  <c r="AJ53" i="123"/>
  <c r="AN54" i="123"/>
  <c r="AN53" i="123"/>
  <c r="BC40" i="152"/>
  <c r="BH54" i="122"/>
  <c r="BH53" i="122"/>
  <c r="AU54" i="123"/>
  <c r="AU53" i="123"/>
  <c r="O54" i="123"/>
  <c r="O53" i="123"/>
  <c r="AY34" i="123"/>
  <c r="BN34" i="123" s="1"/>
  <c r="BN98" i="123"/>
  <c r="BA53" i="123"/>
  <c r="BA54" i="123"/>
  <c r="B53" i="122"/>
  <c r="B35" i="122"/>
  <c r="B54" i="122"/>
  <c r="BN33" i="122"/>
  <c r="Y53" i="123"/>
  <c r="Y54" i="123"/>
  <c r="AO54" i="123"/>
  <c r="AO53" i="123"/>
  <c r="L54" i="123"/>
  <c r="L53" i="123"/>
  <c r="AZ54" i="123"/>
  <c r="AZ53" i="123"/>
  <c r="AK56" i="122"/>
  <c r="AK62" i="122" s="1"/>
  <c r="L56" i="122"/>
  <c r="L62" i="122" s="1"/>
  <c r="AB56" i="122"/>
  <c r="AB62" i="122" s="1"/>
  <c r="W56" i="122"/>
  <c r="W62" i="122" s="1"/>
  <c r="BB47" i="143"/>
  <c r="BC45" i="143" s="1"/>
  <c r="BA48" i="140"/>
  <c r="BA50" i="140" s="1"/>
  <c r="BA59" i="140" s="1"/>
  <c r="BA61" i="140" s="1"/>
  <c r="BA63" i="140" s="1"/>
  <c r="BA65" i="140" s="1"/>
  <c r="BD40" i="112" s="1"/>
  <c r="AD54" i="123"/>
  <c r="AD53" i="123"/>
  <c r="T54" i="123"/>
  <c r="T53" i="123"/>
  <c r="AH54" i="123"/>
  <c r="AH53" i="123"/>
  <c r="BI54" i="123"/>
  <c r="BI53" i="123"/>
  <c r="K56" i="123"/>
  <c r="K62" i="123" s="1"/>
  <c r="BB47" i="120"/>
  <c r="BC45" i="120" s="1"/>
  <c r="BB47" i="142"/>
  <c r="BC45" i="142" s="1"/>
  <c r="BA47" i="137"/>
  <c r="BB45" i="137" s="1"/>
  <c r="K54" i="122"/>
  <c r="K53" i="122"/>
  <c r="I54" i="122"/>
  <c r="I53" i="122"/>
  <c r="BB47" i="125"/>
  <c r="BC45" i="125" s="1"/>
  <c r="Z54" i="123"/>
  <c r="Z53" i="123"/>
  <c r="C54" i="123"/>
  <c r="C53" i="123"/>
  <c r="BB54" i="123"/>
  <c r="BB53" i="123"/>
  <c r="BA47" i="130"/>
  <c r="BB45" i="130" s="1"/>
  <c r="BN34" i="122"/>
  <c r="N56" i="122"/>
  <c r="N62" i="122" s="1"/>
  <c r="E15" i="152"/>
  <c r="M54" i="123"/>
  <c r="M53" i="123"/>
  <c r="AC54" i="123"/>
  <c r="AC53" i="123"/>
  <c r="AG54" i="123"/>
  <c r="AG53" i="123"/>
  <c r="S54" i="123"/>
  <c r="S53" i="123"/>
  <c r="AW56" i="122"/>
  <c r="AW62" i="122" s="1"/>
  <c r="M56" i="122"/>
  <c r="M62" i="122" s="1"/>
  <c r="T56" i="122"/>
  <c r="T62" i="122" s="1"/>
  <c r="F56" i="122"/>
  <c r="F62" i="122" s="1"/>
  <c r="BB47" i="129"/>
  <c r="BC45" i="129" s="1"/>
  <c r="AR54" i="123"/>
  <c r="AR53" i="123"/>
  <c r="U53" i="123"/>
  <c r="U54" i="123"/>
  <c r="AX54" i="123"/>
  <c r="AX53" i="123"/>
  <c r="E17" i="112"/>
  <c r="E17" i="152"/>
  <c r="U54" i="122"/>
  <c r="U53" i="122"/>
  <c r="BB47" i="140"/>
  <c r="BC45" i="140" s="1"/>
  <c r="D54" i="123"/>
  <c r="D53" i="123"/>
  <c r="AM54" i="123"/>
  <c r="AM53" i="123"/>
  <c r="AB54" i="123"/>
  <c r="AB53" i="123"/>
  <c r="BG54" i="123"/>
  <c r="BG53" i="123"/>
  <c r="Q95" i="2"/>
  <c r="N99" i="2"/>
  <c r="N34" i="2" s="1"/>
  <c r="N57" i="2" s="1"/>
  <c r="N59" i="2" s="1"/>
  <c r="N65" i="2" s="1"/>
  <c r="BA48" i="139"/>
  <c r="BA50" i="139" s="1"/>
  <c r="BA59" i="139" s="1"/>
  <c r="BA61" i="139" s="1"/>
  <c r="BA63" i="139" s="1"/>
  <c r="BA65" i="139" s="1"/>
  <c r="BD39" i="112" s="1"/>
  <c r="BA48" i="119"/>
  <c r="BA50" i="119" s="1"/>
  <c r="BA59" i="119" s="1"/>
  <c r="BA61" i="119" s="1"/>
  <c r="BA63" i="119" s="1"/>
  <c r="BA65" i="119" s="1"/>
  <c r="E53" i="122"/>
  <c r="E54" i="122"/>
  <c r="R54" i="122"/>
  <c r="R53" i="122"/>
  <c r="X56" i="122"/>
  <c r="X62" i="122" s="1"/>
  <c r="AN54" i="122"/>
  <c r="AN53" i="122"/>
  <c r="N54" i="123"/>
  <c r="N53" i="123"/>
  <c r="AY54" i="123"/>
  <c r="AY53" i="123"/>
  <c r="P54" i="123"/>
  <c r="P53" i="123"/>
  <c r="BJ56" i="123"/>
  <c r="BJ62" i="123" s="1"/>
  <c r="H53" i="123"/>
  <c r="H54" i="123"/>
  <c r="BB47" i="146"/>
  <c r="BC45" i="146" s="1"/>
  <c r="Y42" i="122"/>
  <c r="AZ48" i="150"/>
  <c r="AZ50" i="150" s="1"/>
  <c r="AZ59" i="150" s="1"/>
  <c r="AZ61" i="150" s="1"/>
  <c r="AZ63" i="150" s="1"/>
  <c r="AZ65" i="150" s="1"/>
  <c r="BE54" i="122"/>
  <c r="BE53" i="122"/>
  <c r="C56" i="122"/>
  <c r="C62" i="122" s="1"/>
  <c r="AP56" i="122"/>
  <c r="AP62" i="122" s="1"/>
  <c r="AZ48" i="117"/>
  <c r="AZ50" i="117" s="1"/>
  <c r="AZ59" i="117" s="1"/>
  <c r="AZ61" i="117" s="1"/>
  <c r="AZ63" i="117" s="1"/>
  <c r="AZ65" i="117" s="1"/>
  <c r="BC15" i="112" s="1"/>
  <c r="Y42" i="123"/>
  <c r="AA53" i="123"/>
  <c r="AA54" i="123"/>
  <c r="AQ53" i="123"/>
  <c r="AQ54" i="123"/>
  <c r="AF54" i="123"/>
  <c r="AF53" i="123"/>
  <c r="BB47" i="136"/>
  <c r="BC45" i="136" s="1"/>
  <c r="BB47" i="131"/>
  <c r="BC45" i="131" s="1"/>
  <c r="AZ48" i="128"/>
  <c r="AZ50" i="128" s="1"/>
  <c r="AZ59" i="128" s="1"/>
  <c r="AZ61" i="128" s="1"/>
  <c r="AZ63" i="128" s="1"/>
  <c r="AZ65" i="128" s="1"/>
  <c r="BC27" i="112" s="1"/>
  <c r="BD56" i="122"/>
  <c r="BD62" i="122" s="1"/>
  <c r="BC54" i="122"/>
  <c r="BC53" i="122"/>
  <c r="AA56" i="122"/>
  <c r="AA62" i="122" s="1"/>
  <c r="P56" i="122"/>
  <c r="P62" i="122" s="1"/>
  <c r="E54" i="123"/>
  <c r="E53" i="123"/>
  <c r="V54" i="123"/>
  <c r="V53" i="123"/>
  <c r="AE53" i="123"/>
  <c r="AE54" i="123"/>
  <c r="G56" i="123"/>
  <c r="G62" i="123" s="1"/>
  <c r="J56" i="123"/>
  <c r="J62" i="123" s="1"/>
  <c r="Y48" i="123"/>
  <c r="D54" i="122"/>
  <c r="D53" i="122"/>
  <c r="BG56" i="122"/>
  <c r="BG62" i="122" s="1"/>
  <c r="AT56" i="122"/>
  <c r="AT62" i="122" s="1"/>
  <c r="AX56" i="122"/>
  <c r="AX62" i="122" s="1"/>
  <c r="H54" i="122"/>
  <c r="H53" i="122"/>
  <c r="AZ56" i="122"/>
  <c r="AZ62" i="122" s="1"/>
  <c r="BB47" i="134"/>
  <c r="BC45" i="134" s="1"/>
  <c r="AZ48" i="133"/>
  <c r="AZ50" i="133" s="1"/>
  <c r="AZ59" i="133" s="1"/>
  <c r="AZ61" i="133" s="1"/>
  <c r="AZ63" i="133" s="1"/>
  <c r="AZ65" i="133" s="1"/>
  <c r="BC33" i="112" s="1"/>
  <c r="Y48" i="122"/>
  <c r="W54" i="123"/>
  <c r="W53" i="123"/>
  <c r="X54" i="123"/>
  <c r="X53" i="123"/>
  <c r="I53" i="123"/>
  <c r="I54" i="123"/>
  <c r="BA47" i="145"/>
  <c r="BB45" i="145" s="1"/>
  <c r="Q96" i="2"/>
  <c r="Q94" i="2"/>
  <c r="Q97" i="2"/>
  <c r="Q93" i="2"/>
  <c r="Q89" i="2"/>
  <c r="Q92" i="2"/>
  <c r="Q91" i="2"/>
  <c r="M99" i="2"/>
  <c r="M34" i="2" s="1"/>
  <c r="M57" i="2" s="1"/>
  <c r="M59" i="2" s="1"/>
  <c r="M65" i="2" s="1"/>
  <c r="Q90" i="2"/>
  <c r="Q88" i="2"/>
  <c r="BL22" i="123"/>
  <c r="BQ11" i="152"/>
  <c r="E33" i="152"/>
  <c r="E36" i="152"/>
  <c r="BQ14" i="152"/>
  <c r="BQ11" i="112"/>
  <c r="BL21" i="150"/>
  <c r="BL55" i="150" s="1"/>
  <c r="E14" i="112"/>
  <c r="BK55" i="146"/>
  <c r="BK56" i="146" s="1"/>
  <c r="BK62" i="146" s="1"/>
  <c r="BL19" i="146"/>
  <c r="BK55" i="145"/>
  <c r="BK56" i="145" s="1"/>
  <c r="BK62" i="145" s="1"/>
  <c r="BL19" i="145"/>
  <c r="BK22" i="145"/>
  <c r="BK55" i="143"/>
  <c r="BK56" i="143" s="1"/>
  <c r="BK62" i="143" s="1"/>
  <c r="BL19" i="143"/>
  <c r="BK55" i="142"/>
  <c r="BK56" i="142" s="1"/>
  <c r="BK62" i="142" s="1"/>
  <c r="BL19" i="142"/>
  <c r="BK22" i="142"/>
  <c r="BK55" i="140"/>
  <c r="BK56" i="140" s="1"/>
  <c r="BK62" i="140" s="1"/>
  <c r="BL19" i="140"/>
  <c r="BK55" i="139"/>
  <c r="BK56" i="139" s="1"/>
  <c r="BK62" i="139" s="1"/>
  <c r="BL19" i="139"/>
  <c r="BK22" i="139"/>
  <c r="BK55" i="137"/>
  <c r="BK56" i="137" s="1"/>
  <c r="BK62" i="137" s="1"/>
  <c r="BL19" i="137"/>
  <c r="BK55" i="136"/>
  <c r="BK56" i="136" s="1"/>
  <c r="BK62" i="136" s="1"/>
  <c r="BL19" i="136"/>
  <c r="BK22" i="136"/>
  <c r="BK55" i="134"/>
  <c r="BK56" i="134" s="1"/>
  <c r="BK62" i="134" s="1"/>
  <c r="BL19" i="134"/>
  <c r="BK55" i="133"/>
  <c r="BK56" i="133" s="1"/>
  <c r="BK62" i="133" s="1"/>
  <c r="BL19" i="133"/>
  <c r="BK55" i="131"/>
  <c r="BK56" i="131" s="1"/>
  <c r="BK62" i="131" s="1"/>
  <c r="BL19" i="131"/>
  <c r="BK55" i="130"/>
  <c r="BK56" i="130" s="1"/>
  <c r="BK62" i="130" s="1"/>
  <c r="BL19" i="130"/>
  <c r="BK55" i="129"/>
  <c r="BK56" i="129" s="1"/>
  <c r="BK62" i="129" s="1"/>
  <c r="BL19" i="129"/>
  <c r="BK55" i="128"/>
  <c r="BK56" i="128" s="1"/>
  <c r="BK62" i="128" s="1"/>
  <c r="BL19" i="128"/>
  <c r="BK22" i="128"/>
  <c r="BK55" i="126"/>
  <c r="BK56" i="126" s="1"/>
  <c r="BK62" i="126" s="1"/>
  <c r="BL19" i="126"/>
  <c r="BK55" i="125"/>
  <c r="BK56" i="125" s="1"/>
  <c r="BK62" i="125" s="1"/>
  <c r="BL19" i="125"/>
  <c r="BK22" i="125"/>
  <c r="BL56" i="123"/>
  <c r="BN55" i="123"/>
  <c r="BL56" i="122"/>
  <c r="BN55" i="122"/>
  <c r="BL22" i="122"/>
  <c r="BL62" i="120"/>
  <c r="BN62" i="120" s="1"/>
  <c r="BN56" i="120"/>
  <c r="BA48" i="116"/>
  <c r="BA50" i="116" s="1"/>
  <c r="BA59" i="116" s="1"/>
  <c r="BA61" i="116" s="1"/>
  <c r="BA63" i="116" s="1"/>
  <c r="BA65" i="116" s="1"/>
  <c r="BD14" i="112" s="1"/>
  <c r="BB47" i="116"/>
  <c r="BC45" i="116" s="1"/>
  <c r="BC41" i="152" l="1"/>
  <c r="BA48" i="161"/>
  <c r="BA50" i="161" s="1"/>
  <c r="BA59" i="161" s="1"/>
  <c r="BA61" i="161" s="1"/>
  <c r="BA63" i="161" s="1"/>
  <c r="BA65" i="161" s="1"/>
  <c r="BD30" i="152" s="1"/>
  <c r="BB47" i="161"/>
  <c r="BC45" i="161" s="1"/>
  <c r="BB44" i="152"/>
  <c r="BD40" i="152"/>
  <c r="BD19" i="152"/>
  <c r="BE56" i="122"/>
  <c r="BE62" i="122" s="1"/>
  <c r="BB48" i="146"/>
  <c r="BB50" i="146" s="1"/>
  <c r="BB59" i="146" s="1"/>
  <c r="BB61" i="146" s="1"/>
  <c r="BB63" i="146" s="1"/>
  <c r="BB65" i="146" s="1"/>
  <c r="BE46" i="112" s="1"/>
  <c r="BI56" i="123"/>
  <c r="BI62" i="123" s="1"/>
  <c r="AH56" i="123"/>
  <c r="AH62" i="123" s="1"/>
  <c r="AD56" i="123"/>
  <c r="AD62" i="123" s="1"/>
  <c r="AF56" i="123"/>
  <c r="AF62" i="123" s="1"/>
  <c r="BJ56" i="122"/>
  <c r="BJ62" i="122" s="1"/>
  <c r="BB48" i="119"/>
  <c r="BB50" i="119" s="1"/>
  <c r="BB59" i="119" s="1"/>
  <c r="BB61" i="119" s="1"/>
  <c r="BB63" i="119" s="1"/>
  <c r="BB65" i="119" s="1"/>
  <c r="BE17" i="152" s="1"/>
  <c r="BE39" i="152" s="1"/>
  <c r="BE43" i="152" s="1"/>
  <c r="BB48" i="158"/>
  <c r="BB50" i="158" s="1"/>
  <c r="BB59" i="158" s="1"/>
  <c r="BB61" i="158" s="1"/>
  <c r="BB63" i="158" s="1"/>
  <c r="BB65" i="158" s="1"/>
  <c r="BE52" i="112" s="1"/>
  <c r="BB48" i="157"/>
  <c r="BB50" i="157" s="1"/>
  <c r="BB59" i="157" s="1"/>
  <c r="BB61" i="157" s="1"/>
  <c r="BB63" i="157" s="1"/>
  <c r="BB65" i="157" s="1"/>
  <c r="BE51" i="112" s="1"/>
  <c r="BB48" i="155"/>
  <c r="BB50" i="155" s="1"/>
  <c r="BB59" i="155" s="1"/>
  <c r="BB61" i="155" s="1"/>
  <c r="BB63" i="155" s="1"/>
  <c r="BB65" i="155" s="1"/>
  <c r="BE48" i="112" s="1"/>
  <c r="BB48" i="156"/>
  <c r="BB50" i="156" s="1"/>
  <c r="BB59" i="156" s="1"/>
  <c r="BB61" i="156" s="1"/>
  <c r="BB63" i="156" s="1"/>
  <c r="BB65" i="156" s="1"/>
  <c r="BE49" i="112" s="1"/>
  <c r="BC47" i="158"/>
  <c r="BD45" i="158" s="1"/>
  <c r="BC47" i="157"/>
  <c r="BD45" i="157" s="1"/>
  <c r="BC47" i="155"/>
  <c r="BD45" i="155" s="1"/>
  <c r="BC47" i="156"/>
  <c r="BD45" i="156" s="1"/>
  <c r="R56" i="122"/>
  <c r="R62" i="122" s="1"/>
  <c r="BL62" i="117"/>
  <c r="BN62" i="117" s="1"/>
  <c r="BN56" i="117"/>
  <c r="G56" i="122"/>
  <c r="G62" i="122" s="1"/>
  <c r="Z48" i="123"/>
  <c r="O56" i="123"/>
  <c r="O62" i="123" s="1"/>
  <c r="T56" i="123"/>
  <c r="T62" i="123" s="1"/>
  <c r="Z56" i="122"/>
  <c r="Z62" i="122" s="1"/>
  <c r="AU56" i="123"/>
  <c r="AU62" i="123" s="1"/>
  <c r="BA48" i="133"/>
  <c r="BA50" i="133" s="1"/>
  <c r="BA59" i="133" s="1"/>
  <c r="BA61" i="133" s="1"/>
  <c r="BA63" i="133" s="1"/>
  <c r="BA65" i="133" s="1"/>
  <c r="BD33" i="112" s="1"/>
  <c r="BA48" i="128"/>
  <c r="BA50" i="128" s="1"/>
  <c r="BA59" i="128" s="1"/>
  <c r="BA61" i="128" s="1"/>
  <c r="BA63" i="128" s="1"/>
  <c r="BA65" i="128" s="1"/>
  <c r="BD27" i="112" s="1"/>
  <c r="BB48" i="139"/>
  <c r="BB50" i="139" s="1"/>
  <c r="BB59" i="139" s="1"/>
  <c r="BB61" i="139" s="1"/>
  <c r="BB63" i="139" s="1"/>
  <c r="BB65" i="139" s="1"/>
  <c r="BE39" i="112" s="1"/>
  <c r="AE56" i="123"/>
  <c r="AE62" i="123" s="1"/>
  <c r="W56" i="123"/>
  <c r="W62" i="123" s="1"/>
  <c r="BB48" i="134"/>
  <c r="BB50" i="134" s="1"/>
  <c r="BB59" i="134" s="1"/>
  <c r="BB61" i="134" s="1"/>
  <c r="BB63" i="134" s="1"/>
  <c r="BB65" i="134" s="1"/>
  <c r="BE34" i="112" s="1"/>
  <c r="D56" i="122"/>
  <c r="D62" i="122" s="1"/>
  <c r="BC56" i="122"/>
  <c r="BC62" i="122" s="1"/>
  <c r="BB48" i="131"/>
  <c r="BB50" i="131" s="1"/>
  <c r="BB59" i="131" s="1"/>
  <c r="BB61" i="131" s="1"/>
  <c r="BB63" i="131" s="1"/>
  <c r="BB65" i="131" s="1"/>
  <c r="BE31" i="112" s="1"/>
  <c r="BA48" i="145"/>
  <c r="BA50" i="145" s="1"/>
  <c r="BA59" i="145" s="1"/>
  <c r="BA61" i="145" s="1"/>
  <c r="BA63" i="145" s="1"/>
  <c r="BA65" i="145" s="1"/>
  <c r="BD45" i="112" s="1"/>
  <c r="X56" i="123"/>
  <c r="X62" i="123" s="1"/>
  <c r="BB48" i="136"/>
  <c r="BB50" i="136" s="1"/>
  <c r="BB59" i="136" s="1"/>
  <c r="BB61" i="136" s="1"/>
  <c r="BB63" i="136" s="1"/>
  <c r="BB65" i="136" s="1"/>
  <c r="BE36" i="112" s="1"/>
  <c r="AX56" i="123"/>
  <c r="AX62" i="123" s="1"/>
  <c r="AR56" i="123"/>
  <c r="AR62" i="123" s="1"/>
  <c r="AG56" i="123"/>
  <c r="AG62" i="123" s="1"/>
  <c r="M56" i="123"/>
  <c r="M62" i="123" s="1"/>
  <c r="BB56" i="123"/>
  <c r="BB62" i="123" s="1"/>
  <c r="Z56" i="123"/>
  <c r="Z62" i="123" s="1"/>
  <c r="I56" i="122"/>
  <c r="I62" i="122" s="1"/>
  <c r="AK56" i="123"/>
  <c r="AK62" i="123" s="1"/>
  <c r="BB48" i="129"/>
  <c r="BB50" i="129" s="1"/>
  <c r="BB59" i="129" s="1"/>
  <c r="BB61" i="129" s="1"/>
  <c r="BB63" i="129" s="1"/>
  <c r="BB65" i="129" s="1"/>
  <c r="BE28" i="112" s="1"/>
  <c r="S56" i="123"/>
  <c r="S62" i="123" s="1"/>
  <c r="AC56" i="123"/>
  <c r="AC62" i="123" s="1"/>
  <c r="BA48" i="130"/>
  <c r="BA50" i="130" s="1"/>
  <c r="BA59" i="130" s="1"/>
  <c r="BA61" i="130" s="1"/>
  <c r="BA63" i="130" s="1"/>
  <c r="BA65" i="130" s="1"/>
  <c r="BD30" i="112" s="1"/>
  <c r="C56" i="123"/>
  <c r="C62" i="123" s="1"/>
  <c r="BB48" i="125"/>
  <c r="BB50" i="125" s="1"/>
  <c r="BB59" i="125" s="1"/>
  <c r="BB61" i="125" s="1"/>
  <c r="BB63" i="125" s="1"/>
  <c r="BB65" i="125" s="1"/>
  <c r="BE24" i="112" s="1"/>
  <c r="K56" i="122"/>
  <c r="K62" i="122" s="1"/>
  <c r="Y56" i="123"/>
  <c r="Y62" i="123" s="1"/>
  <c r="AP56" i="123"/>
  <c r="AP62" i="123" s="1"/>
  <c r="BN54" i="122"/>
  <c r="BC47" i="142"/>
  <c r="BD45" i="142" s="1"/>
  <c r="BC47" i="120"/>
  <c r="BD45" i="120" s="1"/>
  <c r="BC47" i="143"/>
  <c r="BD45" i="143" s="1"/>
  <c r="B56" i="122"/>
  <c r="B62" i="122" s="1"/>
  <c r="BH56" i="122"/>
  <c r="BH62" i="122" s="1"/>
  <c r="BB47" i="126"/>
  <c r="BC45" i="126" s="1"/>
  <c r="Z48" i="122"/>
  <c r="B36" i="123"/>
  <c r="B50" i="123" s="1"/>
  <c r="B59" i="123" s="1"/>
  <c r="B61" i="123" s="1"/>
  <c r="C32" i="123"/>
  <c r="AA41" i="123"/>
  <c r="AB39" i="123" s="1"/>
  <c r="AA41" i="122"/>
  <c r="AB39" i="122" s="1"/>
  <c r="I56" i="123"/>
  <c r="I62" i="123" s="1"/>
  <c r="BC47" i="134"/>
  <c r="BD45" i="134" s="1"/>
  <c r="E56" i="123"/>
  <c r="E62" i="123" s="1"/>
  <c r="BC47" i="131"/>
  <c r="BD45" i="131" s="1"/>
  <c r="AA56" i="123"/>
  <c r="AA62" i="123" s="1"/>
  <c r="BC47" i="146"/>
  <c r="BD45" i="146" s="1"/>
  <c r="P56" i="123"/>
  <c r="P62" i="123" s="1"/>
  <c r="N56" i="123"/>
  <c r="N62" i="123" s="1"/>
  <c r="BN53" i="122"/>
  <c r="E56" i="122"/>
  <c r="E62" i="122" s="1"/>
  <c r="BG56" i="123"/>
  <c r="BG62" i="123" s="1"/>
  <c r="AM56" i="123"/>
  <c r="AM62" i="123" s="1"/>
  <c r="BB48" i="140"/>
  <c r="BB50" i="140" s="1"/>
  <c r="BB59" i="140" s="1"/>
  <c r="BB61" i="140" s="1"/>
  <c r="BB63" i="140" s="1"/>
  <c r="BB65" i="140" s="1"/>
  <c r="BE40" i="112" s="1"/>
  <c r="BA48" i="137"/>
  <c r="BA50" i="137" s="1"/>
  <c r="BA59" i="137" s="1"/>
  <c r="BA61" i="137" s="1"/>
  <c r="BA63" i="137" s="1"/>
  <c r="BA65" i="137" s="1"/>
  <c r="BD37" i="112" s="1"/>
  <c r="L56" i="123"/>
  <c r="L62" i="123" s="1"/>
  <c r="AN56" i="123"/>
  <c r="AN62" i="123" s="1"/>
  <c r="AV56" i="123"/>
  <c r="AV62" i="123" s="1"/>
  <c r="J56" i="122"/>
  <c r="J62" i="122" s="1"/>
  <c r="AH56" i="122"/>
  <c r="AH62" i="122" s="1"/>
  <c r="AA47" i="122"/>
  <c r="AB45" i="122" s="1"/>
  <c r="AW56" i="123"/>
  <c r="AW62" i="123" s="1"/>
  <c r="AT56" i="123"/>
  <c r="AT62" i="123" s="1"/>
  <c r="AL56" i="123"/>
  <c r="AL62" i="123" s="1"/>
  <c r="BA48" i="117"/>
  <c r="BA50" i="117" s="1"/>
  <c r="BA59" i="117" s="1"/>
  <c r="BA61" i="117" s="1"/>
  <c r="BA63" i="117" s="1"/>
  <c r="BA65" i="117" s="1"/>
  <c r="BD15" i="112" s="1"/>
  <c r="BA48" i="150"/>
  <c r="BA50" i="150" s="1"/>
  <c r="BA59" i="150" s="1"/>
  <c r="BA61" i="150" s="1"/>
  <c r="BA63" i="150" s="1"/>
  <c r="BA65" i="150" s="1"/>
  <c r="R56" i="123"/>
  <c r="R62" i="123" s="1"/>
  <c r="AI56" i="123"/>
  <c r="AI62" i="123" s="1"/>
  <c r="AI56" i="122"/>
  <c r="AI62" i="122" s="1"/>
  <c r="BC47" i="119"/>
  <c r="BD45" i="119" s="1"/>
  <c r="BD17" i="112"/>
  <c r="BD17" i="152"/>
  <c r="BD39" i="152" s="1"/>
  <c r="BD43" i="152" s="1"/>
  <c r="BC47" i="140"/>
  <c r="BD45" i="140" s="1"/>
  <c r="E39" i="152"/>
  <c r="E43" i="152" s="1"/>
  <c r="BB47" i="137"/>
  <c r="BC45" i="137" s="1"/>
  <c r="B56" i="123"/>
  <c r="B62" i="123" s="1"/>
  <c r="BN53" i="123"/>
  <c r="BB47" i="117"/>
  <c r="BC45" i="117" s="1"/>
  <c r="BB47" i="150"/>
  <c r="BC45" i="150" s="1"/>
  <c r="BB47" i="145"/>
  <c r="BC45" i="145" s="1"/>
  <c r="H56" i="122"/>
  <c r="H62" i="122" s="1"/>
  <c r="V56" i="123"/>
  <c r="V62" i="123" s="1"/>
  <c r="BC47" i="136"/>
  <c r="BD45" i="136" s="1"/>
  <c r="AQ56" i="123"/>
  <c r="AQ62" i="123" s="1"/>
  <c r="BC15" i="152"/>
  <c r="BC37" i="152" s="1"/>
  <c r="BC44" i="152" s="1"/>
  <c r="H56" i="123"/>
  <c r="H62" i="123" s="1"/>
  <c r="AY56" i="123"/>
  <c r="AY62" i="123" s="1"/>
  <c r="AN56" i="122"/>
  <c r="AN62" i="122" s="1"/>
  <c r="AB56" i="123"/>
  <c r="AB62" i="123" s="1"/>
  <c r="D56" i="123"/>
  <c r="D62" i="123" s="1"/>
  <c r="U56" i="122"/>
  <c r="U62" i="122" s="1"/>
  <c r="U56" i="123"/>
  <c r="U62" i="123" s="1"/>
  <c r="BC47" i="129"/>
  <c r="BD45" i="129" s="1"/>
  <c r="E37" i="152"/>
  <c r="BB47" i="130"/>
  <c r="BC45" i="130" s="1"/>
  <c r="BC47" i="125"/>
  <c r="BD45" i="125" s="1"/>
  <c r="BB48" i="142"/>
  <c r="BB50" i="142" s="1"/>
  <c r="BB59" i="142" s="1"/>
  <c r="BB61" i="142" s="1"/>
  <c r="BB63" i="142" s="1"/>
  <c r="BB65" i="142" s="1"/>
  <c r="BE42" i="112" s="1"/>
  <c r="BB48" i="120"/>
  <c r="BB50" i="120" s="1"/>
  <c r="BB59" i="120" s="1"/>
  <c r="BB48" i="143"/>
  <c r="BB50" i="143" s="1"/>
  <c r="BB59" i="143" s="1"/>
  <c r="BB61" i="143" s="1"/>
  <c r="BB63" i="143" s="1"/>
  <c r="BB65" i="143" s="1"/>
  <c r="BE43" i="112" s="1"/>
  <c r="AZ56" i="123"/>
  <c r="AZ62" i="123" s="1"/>
  <c r="AO56" i="123"/>
  <c r="AO62" i="123" s="1"/>
  <c r="B36" i="122"/>
  <c r="B50" i="122" s="1"/>
  <c r="B59" i="122" s="1"/>
  <c r="B61" i="122" s="1"/>
  <c r="B63" i="122" s="1"/>
  <c r="B65" i="122" s="1"/>
  <c r="E21" i="112" s="1"/>
  <c r="E54" i="112" s="1"/>
  <c r="C32" i="122"/>
  <c r="BA56" i="123"/>
  <c r="BA62" i="123" s="1"/>
  <c r="AJ56" i="123"/>
  <c r="AJ62" i="123" s="1"/>
  <c r="BA48" i="126"/>
  <c r="BA50" i="126" s="1"/>
  <c r="BA59" i="126" s="1"/>
  <c r="BA61" i="126" s="1"/>
  <c r="BA63" i="126" s="1"/>
  <c r="BA65" i="126" s="1"/>
  <c r="BD25" i="112" s="1"/>
  <c r="BA56" i="122"/>
  <c r="BA62" i="122" s="1"/>
  <c r="F56" i="123"/>
  <c r="F62" i="123" s="1"/>
  <c r="BB47" i="133"/>
  <c r="BC45" i="133" s="1"/>
  <c r="AA47" i="123"/>
  <c r="AB45" i="123" s="1"/>
  <c r="AS56" i="123"/>
  <c r="AS62" i="123" s="1"/>
  <c r="BB47" i="128"/>
  <c r="BC45" i="128" s="1"/>
  <c r="BN54" i="123"/>
  <c r="Z42" i="123"/>
  <c r="Z42" i="122"/>
  <c r="Q56" i="123"/>
  <c r="Q62" i="123" s="1"/>
  <c r="BC47" i="139"/>
  <c r="BD45" i="139" s="1"/>
  <c r="E8" i="154"/>
  <c r="Q99" i="2"/>
  <c r="BL22" i="150"/>
  <c r="BQ36" i="152"/>
  <c r="BQ33" i="152"/>
  <c r="BL56" i="150"/>
  <c r="BN55" i="150"/>
  <c r="BL21" i="146"/>
  <c r="BL55" i="146" s="1"/>
  <c r="BL21" i="145"/>
  <c r="BL55" i="145" s="1"/>
  <c r="BL21" i="143"/>
  <c r="BL55" i="143" s="1"/>
  <c r="BL21" i="142"/>
  <c r="BL55" i="142" s="1"/>
  <c r="BL21" i="140"/>
  <c r="BL55" i="140" s="1"/>
  <c r="BL21" i="139"/>
  <c r="BL55" i="139" s="1"/>
  <c r="BL21" i="137"/>
  <c r="BL55" i="137" s="1"/>
  <c r="BL21" i="136"/>
  <c r="BL55" i="136" s="1"/>
  <c r="BL21" i="134"/>
  <c r="BL55" i="134" s="1"/>
  <c r="BL21" i="133"/>
  <c r="BL55" i="133" s="1"/>
  <c r="BL21" i="131"/>
  <c r="BL55" i="131" s="1"/>
  <c r="BL21" i="130"/>
  <c r="BL55" i="130" s="1"/>
  <c r="BL21" i="129"/>
  <c r="BL55" i="129" s="1"/>
  <c r="BL21" i="128"/>
  <c r="BL55" i="128" s="1"/>
  <c r="BL21" i="126"/>
  <c r="BL55" i="126" s="1"/>
  <c r="BL21" i="125"/>
  <c r="BL55" i="125" s="1"/>
  <c r="BL62" i="123"/>
  <c r="BL62" i="122"/>
  <c r="BB48" i="116"/>
  <c r="BB50" i="116" s="1"/>
  <c r="BB59" i="116" s="1"/>
  <c r="BB61" i="116" s="1"/>
  <c r="BB63" i="116" s="1"/>
  <c r="BB65" i="116" s="1"/>
  <c r="BE14" i="112" s="1"/>
  <c r="BC47" i="116"/>
  <c r="BD45" i="116" s="1"/>
  <c r="BC47" i="161" l="1"/>
  <c r="BD45" i="161" s="1"/>
  <c r="BC48" i="161"/>
  <c r="BC50" i="161" s="1"/>
  <c r="BC59" i="161" s="1"/>
  <c r="BC61" i="161" s="1"/>
  <c r="BC63" i="161" s="1"/>
  <c r="BC65" i="161" s="1"/>
  <c r="BB48" i="161"/>
  <c r="BB50" i="161" s="1"/>
  <c r="BB59" i="161" s="1"/>
  <c r="BB61" i="161" s="1"/>
  <c r="BB63" i="161" s="1"/>
  <c r="BB65" i="161" s="1"/>
  <c r="BE30" i="152" s="1"/>
  <c r="BQ30" i="152" s="1"/>
  <c r="BD41" i="152"/>
  <c r="BE17" i="112"/>
  <c r="BC48" i="120"/>
  <c r="BC50" i="120" s="1"/>
  <c r="BC59" i="120" s="1"/>
  <c r="BC61" i="120" s="1"/>
  <c r="BC63" i="120" s="1"/>
  <c r="BC65" i="120" s="1"/>
  <c r="BC48" i="156"/>
  <c r="BC50" i="156" s="1"/>
  <c r="BC59" i="156" s="1"/>
  <c r="BC61" i="156" s="1"/>
  <c r="BC63" i="156" s="1"/>
  <c r="BC65" i="156" s="1"/>
  <c r="BF49" i="112" s="1"/>
  <c r="BC48" i="155"/>
  <c r="BC50" i="155" s="1"/>
  <c r="BC59" i="155" s="1"/>
  <c r="BC61" i="155" s="1"/>
  <c r="BC63" i="155" s="1"/>
  <c r="BC65" i="155" s="1"/>
  <c r="BF48" i="112" s="1"/>
  <c r="BC48" i="157"/>
  <c r="BC50" i="157" s="1"/>
  <c r="BC59" i="157" s="1"/>
  <c r="BC61" i="157" s="1"/>
  <c r="BC63" i="157" s="1"/>
  <c r="BC65" i="157" s="1"/>
  <c r="BF51" i="112" s="1"/>
  <c r="BC48" i="158"/>
  <c r="BC50" i="158" s="1"/>
  <c r="BC59" i="158" s="1"/>
  <c r="BC61" i="158" s="1"/>
  <c r="BC63" i="158" s="1"/>
  <c r="BC65" i="158" s="1"/>
  <c r="BF52" i="112" s="1"/>
  <c r="BD47" i="156"/>
  <c r="BE45" i="156" s="1"/>
  <c r="BD47" i="155"/>
  <c r="BE45" i="155" s="1"/>
  <c r="BD47" i="157"/>
  <c r="BE45" i="157" s="1"/>
  <c r="BD47" i="158"/>
  <c r="BE45" i="158" s="1"/>
  <c r="BC48" i="136"/>
  <c r="BC50" i="136" s="1"/>
  <c r="BC59" i="136" s="1"/>
  <c r="BC61" i="136" s="1"/>
  <c r="BC63" i="136" s="1"/>
  <c r="BC65" i="136" s="1"/>
  <c r="BF36" i="112" s="1"/>
  <c r="BN62" i="123"/>
  <c r="BB48" i="128"/>
  <c r="BB50" i="128" s="1"/>
  <c r="BB59" i="128" s="1"/>
  <c r="BB61" i="128" s="1"/>
  <c r="BB63" i="128" s="1"/>
  <c r="BB65" i="128" s="1"/>
  <c r="BE27" i="112" s="1"/>
  <c r="BC48" i="134"/>
  <c r="BC50" i="134" s="1"/>
  <c r="BC59" i="134" s="1"/>
  <c r="BC61" i="134" s="1"/>
  <c r="BC63" i="134" s="1"/>
  <c r="BC65" i="134" s="1"/>
  <c r="BF34" i="112" s="1"/>
  <c r="BC48" i="116"/>
  <c r="BC50" i="116" s="1"/>
  <c r="BC59" i="116" s="1"/>
  <c r="BC61" i="116" s="1"/>
  <c r="BC63" i="116" s="1"/>
  <c r="BC65" i="116" s="1"/>
  <c r="BF14" i="112" s="1"/>
  <c r="BC48" i="146"/>
  <c r="BC50" i="146" s="1"/>
  <c r="BC59" i="146" s="1"/>
  <c r="BC61" i="146" s="1"/>
  <c r="BC63" i="146" s="1"/>
  <c r="BC65" i="146" s="1"/>
  <c r="BF46" i="112" s="1"/>
  <c r="BN56" i="122"/>
  <c r="BB48" i="117"/>
  <c r="BB50" i="117" s="1"/>
  <c r="BB59" i="117" s="1"/>
  <c r="BB61" i="117" s="1"/>
  <c r="BB63" i="117" s="1"/>
  <c r="BB65" i="117" s="1"/>
  <c r="BE15" i="112" s="1"/>
  <c r="BC48" i="131"/>
  <c r="BC50" i="131" s="1"/>
  <c r="BC59" i="131" s="1"/>
  <c r="BC61" i="131" s="1"/>
  <c r="BC63" i="131" s="1"/>
  <c r="BC65" i="131" s="1"/>
  <c r="BF31" i="112" s="1"/>
  <c r="AA42" i="122"/>
  <c r="AA48" i="122"/>
  <c r="BN62" i="122"/>
  <c r="BN56" i="123"/>
  <c r="BC48" i="125"/>
  <c r="BC50" i="125" s="1"/>
  <c r="BC59" i="125" s="1"/>
  <c r="BC61" i="125" s="1"/>
  <c r="BC63" i="125" s="1"/>
  <c r="BC65" i="125" s="1"/>
  <c r="BF24" i="112" s="1"/>
  <c r="AA42" i="123"/>
  <c r="BC48" i="143"/>
  <c r="BC50" i="143" s="1"/>
  <c r="BC59" i="143" s="1"/>
  <c r="BC61" i="143" s="1"/>
  <c r="BC63" i="143" s="1"/>
  <c r="BC65" i="143" s="1"/>
  <c r="BF43" i="112" s="1"/>
  <c r="BD47" i="139"/>
  <c r="BE45" i="139" s="1"/>
  <c r="BC47" i="133"/>
  <c r="BD45" i="133" s="1"/>
  <c r="BB61" i="120"/>
  <c r="BB63" i="120" s="1"/>
  <c r="BB65" i="120" s="1"/>
  <c r="BB48" i="130"/>
  <c r="BB50" i="130" s="1"/>
  <c r="BB59" i="130" s="1"/>
  <c r="BB61" i="130" s="1"/>
  <c r="BB63" i="130" s="1"/>
  <c r="BB65" i="130" s="1"/>
  <c r="BE30" i="112" s="1"/>
  <c r="BC48" i="129"/>
  <c r="BC50" i="129" s="1"/>
  <c r="BC59" i="129" s="1"/>
  <c r="BC61" i="129" s="1"/>
  <c r="BC63" i="129" s="1"/>
  <c r="BC65" i="129" s="1"/>
  <c r="BF28" i="112" s="1"/>
  <c r="BB48" i="145"/>
  <c r="BB50" i="145" s="1"/>
  <c r="BB59" i="145" s="1"/>
  <c r="BB61" i="145" s="1"/>
  <c r="BB63" i="145" s="1"/>
  <c r="BB65" i="145" s="1"/>
  <c r="BE45" i="112" s="1"/>
  <c r="BB48" i="150"/>
  <c r="BB50" i="150" s="1"/>
  <c r="BB59" i="150" s="1"/>
  <c r="BB61" i="150" s="1"/>
  <c r="BB63" i="150" s="1"/>
  <c r="BB65" i="150" s="1"/>
  <c r="BC47" i="137"/>
  <c r="BD45" i="137" s="1"/>
  <c r="BD47" i="140"/>
  <c r="BE45" i="140" s="1"/>
  <c r="BC48" i="119"/>
  <c r="BC50" i="119" s="1"/>
  <c r="BC59" i="119" s="1"/>
  <c r="BC61" i="119" s="1"/>
  <c r="BC63" i="119" s="1"/>
  <c r="BC65" i="119" s="1"/>
  <c r="B63" i="123"/>
  <c r="B65" i="123" s="1"/>
  <c r="E22" i="112" s="1"/>
  <c r="BB48" i="126"/>
  <c r="BB50" i="126" s="1"/>
  <c r="BB59" i="126" s="1"/>
  <c r="BB61" i="126" s="1"/>
  <c r="BB63" i="126" s="1"/>
  <c r="BB65" i="126" s="1"/>
  <c r="BE25" i="112" s="1"/>
  <c r="BD47" i="142"/>
  <c r="BE45" i="142" s="1"/>
  <c r="AA48" i="123"/>
  <c r="BC47" i="130"/>
  <c r="BD45" i="130" s="1"/>
  <c r="BD47" i="129"/>
  <c r="BE45" i="129" s="1"/>
  <c r="BC47" i="145"/>
  <c r="BD45" i="145" s="1"/>
  <c r="BC47" i="150"/>
  <c r="BD45" i="150" s="1"/>
  <c r="BD47" i="119"/>
  <c r="BE45" i="119" s="1"/>
  <c r="BC47" i="126"/>
  <c r="BD45" i="126" s="1"/>
  <c r="AB47" i="123"/>
  <c r="AC45" i="123" s="1"/>
  <c r="BD15" i="152"/>
  <c r="AB41" i="123"/>
  <c r="AC39" i="123" s="1"/>
  <c r="BD47" i="143"/>
  <c r="BE45" i="143" s="1"/>
  <c r="BD47" i="120"/>
  <c r="BE45" i="120" s="1"/>
  <c r="C35" i="122"/>
  <c r="D32" i="122" s="1"/>
  <c r="BC48" i="139"/>
  <c r="BC50" i="139" s="1"/>
  <c r="BC59" i="139" s="1"/>
  <c r="BC61" i="139" s="1"/>
  <c r="BC63" i="139" s="1"/>
  <c r="BC65" i="139" s="1"/>
  <c r="BF39" i="112" s="1"/>
  <c r="BC47" i="128"/>
  <c r="BD45" i="128" s="1"/>
  <c r="BB48" i="133"/>
  <c r="BB50" i="133" s="1"/>
  <c r="BB59" i="133" s="1"/>
  <c r="BB61" i="133" s="1"/>
  <c r="BB63" i="133" s="1"/>
  <c r="BB65" i="133" s="1"/>
  <c r="BE33" i="112" s="1"/>
  <c r="BD47" i="125"/>
  <c r="BE45" i="125" s="1"/>
  <c r="BD47" i="136"/>
  <c r="BE45" i="136" s="1"/>
  <c r="BC47" i="117"/>
  <c r="BD45" i="117" s="1"/>
  <c r="BB48" i="137"/>
  <c r="BB50" i="137" s="1"/>
  <c r="BB59" i="137" s="1"/>
  <c r="BB61" i="137" s="1"/>
  <c r="BB63" i="137" s="1"/>
  <c r="BB65" i="137" s="1"/>
  <c r="BE37" i="112" s="1"/>
  <c r="BC48" i="140"/>
  <c r="BC50" i="140" s="1"/>
  <c r="BC59" i="140" s="1"/>
  <c r="BC61" i="140" s="1"/>
  <c r="BC63" i="140" s="1"/>
  <c r="BC65" i="140" s="1"/>
  <c r="BF40" i="112" s="1"/>
  <c r="AB47" i="122"/>
  <c r="AC45" i="122" s="1"/>
  <c r="BD47" i="146"/>
  <c r="BE45" i="146" s="1"/>
  <c r="BD47" i="131"/>
  <c r="BE45" i="131" s="1"/>
  <c r="BD47" i="134"/>
  <c r="BE45" i="134" s="1"/>
  <c r="AB41" i="122"/>
  <c r="AC39" i="122" s="1"/>
  <c r="C35" i="123"/>
  <c r="D32" i="123" s="1"/>
  <c r="BC48" i="142"/>
  <c r="BC50" i="142" s="1"/>
  <c r="BC59" i="142" s="1"/>
  <c r="BC61" i="142" s="1"/>
  <c r="BC63" i="142" s="1"/>
  <c r="BC65" i="142" s="1"/>
  <c r="BF42" i="112" s="1"/>
  <c r="BL22" i="130"/>
  <c r="BL22" i="146"/>
  <c r="BL22" i="126"/>
  <c r="BL22" i="136"/>
  <c r="BL22" i="128"/>
  <c r="BL22" i="137"/>
  <c r="BL22" i="139"/>
  <c r="BL22" i="143"/>
  <c r="BL22" i="125"/>
  <c r="BL22" i="129"/>
  <c r="BL22" i="145"/>
  <c r="BL62" i="150"/>
  <c r="BN62" i="150" s="1"/>
  <c r="BN56" i="150"/>
  <c r="BL56" i="146"/>
  <c r="BN55" i="146"/>
  <c r="BL56" i="145"/>
  <c r="BN55" i="145"/>
  <c r="BL56" i="143"/>
  <c r="BN55" i="143"/>
  <c r="BL56" i="142"/>
  <c r="BN55" i="142"/>
  <c r="BL22" i="142"/>
  <c r="BL56" i="140"/>
  <c r="BN55" i="140"/>
  <c r="BL22" i="140"/>
  <c r="BL56" i="139"/>
  <c r="BN55" i="139"/>
  <c r="BL56" i="137"/>
  <c r="BN55" i="137"/>
  <c r="BL56" i="136"/>
  <c r="BN55" i="136"/>
  <c r="BL56" i="134"/>
  <c r="BN55" i="134"/>
  <c r="BL22" i="134"/>
  <c r="BL56" i="133"/>
  <c r="BN55" i="133"/>
  <c r="BL22" i="133"/>
  <c r="BL56" i="131"/>
  <c r="BN55" i="131"/>
  <c r="BL22" i="131"/>
  <c r="BL56" i="130"/>
  <c r="BN55" i="130"/>
  <c r="BL56" i="129"/>
  <c r="BN55" i="129"/>
  <c r="BL56" i="128"/>
  <c r="BN55" i="128"/>
  <c r="BL56" i="126"/>
  <c r="BN55" i="126"/>
  <c r="BL56" i="125"/>
  <c r="BN55" i="125"/>
  <c r="BD47" i="116"/>
  <c r="BE45" i="116" s="1"/>
  <c r="BD47" i="161" l="1"/>
  <c r="BE45" i="161" s="1"/>
  <c r="BD48" i="161"/>
  <c r="BD50" i="161" s="1"/>
  <c r="BD59" i="161" s="1"/>
  <c r="BD61" i="161" s="1"/>
  <c r="BD63" i="161" s="1"/>
  <c r="BD65" i="161" s="1"/>
  <c r="BE19" i="152"/>
  <c r="BE41" i="152" s="1"/>
  <c r="BQ41" i="152" s="1"/>
  <c r="BE19" i="112"/>
  <c r="BF40" i="152"/>
  <c r="BD48" i="158"/>
  <c r="BD50" i="158" s="1"/>
  <c r="BD59" i="158" s="1"/>
  <c r="BD61" i="158" s="1"/>
  <c r="BD63" i="158" s="1"/>
  <c r="BD65" i="158" s="1"/>
  <c r="BG52" i="112" s="1"/>
  <c r="BD48" i="157"/>
  <c r="BD50" i="157" s="1"/>
  <c r="BD59" i="157" s="1"/>
  <c r="BD61" i="157" s="1"/>
  <c r="BD63" i="157" s="1"/>
  <c r="BD65" i="157" s="1"/>
  <c r="BG51" i="112" s="1"/>
  <c r="BD48" i="155"/>
  <c r="BD50" i="155" s="1"/>
  <c r="BD59" i="155" s="1"/>
  <c r="BD61" i="155" s="1"/>
  <c r="BD63" i="155" s="1"/>
  <c r="BD65" i="155" s="1"/>
  <c r="BG48" i="112" s="1"/>
  <c r="BD48" i="156"/>
  <c r="BD50" i="156" s="1"/>
  <c r="BD59" i="156" s="1"/>
  <c r="BD61" i="156" s="1"/>
  <c r="BD63" i="156" s="1"/>
  <c r="BD65" i="156" s="1"/>
  <c r="BG49" i="112" s="1"/>
  <c r="BE47" i="158"/>
  <c r="BF45" i="158" s="1"/>
  <c r="BE47" i="157"/>
  <c r="BF45" i="157" s="1"/>
  <c r="BE47" i="155"/>
  <c r="BF45" i="155" s="1"/>
  <c r="BE47" i="156"/>
  <c r="BF45" i="156" s="1"/>
  <c r="BE15" i="152"/>
  <c r="BE37" i="152" s="1"/>
  <c r="BC48" i="133"/>
  <c r="BC50" i="133" s="1"/>
  <c r="BC59" i="133" s="1"/>
  <c r="BC61" i="133" s="1"/>
  <c r="BC63" i="133" s="1"/>
  <c r="BC65" i="133" s="1"/>
  <c r="BF33" i="112" s="1"/>
  <c r="BD48" i="139"/>
  <c r="BD50" i="139" s="1"/>
  <c r="BD59" i="139" s="1"/>
  <c r="BD61" i="139" s="1"/>
  <c r="BD63" i="139" s="1"/>
  <c r="BD65" i="139" s="1"/>
  <c r="BG39" i="112" s="1"/>
  <c r="BC48" i="145"/>
  <c r="BC50" i="145" s="1"/>
  <c r="BC59" i="145" s="1"/>
  <c r="BC61" i="145" s="1"/>
  <c r="BC63" i="145" s="1"/>
  <c r="BC65" i="145" s="1"/>
  <c r="BF45" i="112" s="1"/>
  <c r="BD48" i="129"/>
  <c r="BD50" i="129" s="1"/>
  <c r="BD59" i="129" s="1"/>
  <c r="BD61" i="129" s="1"/>
  <c r="BD63" i="129" s="1"/>
  <c r="BD65" i="129" s="1"/>
  <c r="BG28" i="112" s="1"/>
  <c r="BD48" i="142"/>
  <c r="BD50" i="142" s="1"/>
  <c r="BD59" i="142" s="1"/>
  <c r="BD61" i="142" s="1"/>
  <c r="BD63" i="142" s="1"/>
  <c r="BD65" i="142" s="1"/>
  <c r="BG42" i="112" s="1"/>
  <c r="AB48" i="122"/>
  <c r="BD48" i="125"/>
  <c r="BD50" i="125" s="1"/>
  <c r="BD59" i="125" s="1"/>
  <c r="BD61" i="125" s="1"/>
  <c r="BD63" i="125" s="1"/>
  <c r="BD65" i="125" s="1"/>
  <c r="BG24" i="112" s="1"/>
  <c r="BC48" i="126"/>
  <c r="BC50" i="126" s="1"/>
  <c r="BC59" i="126" s="1"/>
  <c r="BC61" i="126" s="1"/>
  <c r="BC63" i="126" s="1"/>
  <c r="BC65" i="126" s="1"/>
  <c r="BF25" i="112" s="1"/>
  <c r="BD48" i="119"/>
  <c r="BD50" i="119" s="1"/>
  <c r="BD59" i="119" s="1"/>
  <c r="BD61" i="119" s="1"/>
  <c r="BD63" i="119" s="1"/>
  <c r="BD65" i="119" s="1"/>
  <c r="BG17" i="152" s="1"/>
  <c r="BG39" i="152" s="1"/>
  <c r="BG43" i="152" s="1"/>
  <c r="BC48" i="137"/>
  <c r="BC50" i="137" s="1"/>
  <c r="BC59" i="137" s="1"/>
  <c r="BC61" i="137" s="1"/>
  <c r="BC63" i="137" s="1"/>
  <c r="BC65" i="137" s="1"/>
  <c r="BF37" i="112" s="1"/>
  <c r="C36" i="123"/>
  <c r="C50" i="123" s="1"/>
  <c r="C59" i="123" s="1"/>
  <c r="BD48" i="134"/>
  <c r="BD50" i="134" s="1"/>
  <c r="BD59" i="134" s="1"/>
  <c r="BD61" i="134" s="1"/>
  <c r="BD63" i="134" s="1"/>
  <c r="BD65" i="134" s="1"/>
  <c r="BG34" i="112" s="1"/>
  <c r="BD48" i="146"/>
  <c r="BD50" i="146" s="1"/>
  <c r="BD59" i="146" s="1"/>
  <c r="BD61" i="146" s="1"/>
  <c r="BD63" i="146" s="1"/>
  <c r="BD65" i="146" s="1"/>
  <c r="BG46" i="112" s="1"/>
  <c r="AC47" i="122"/>
  <c r="AD45" i="122" s="1"/>
  <c r="BC48" i="117"/>
  <c r="BC50" i="117" s="1"/>
  <c r="BC59" i="117" s="1"/>
  <c r="BC61" i="117" s="1"/>
  <c r="BC63" i="117" s="1"/>
  <c r="BC65" i="117" s="1"/>
  <c r="BF15" i="112" s="1"/>
  <c r="BC48" i="128"/>
  <c r="BC50" i="128" s="1"/>
  <c r="BC59" i="128" s="1"/>
  <c r="BC61" i="128" s="1"/>
  <c r="BC63" i="128" s="1"/>
  <c r="BC65" i="128" s="1"/>
  <c r="BF27" i="112" s="1"/>
  <c r="C36" i="122"/>
  <c r="C50" i="122" s="1"/>
  <c r="C59" i="122" s="1"/>
  <c r="BD48" i="143"/>
  <c r="BD50" i="143" s="1"/>
  <c r="BD59" i="143" s="1"/>
  <c r="BD61" i="143" s="1"/>
  <c r="BD63" i="143" s="1"/>
  <c r="BD65" i="143" s="1"/>
  <c r="BG43" i="112" s="1"/>
  <c r="AC41" i="123"/>
  <c r="AD39" i="123" s="1"/>
  <c r="BD37" i="152"/>
  <c r="BD44" i="152" s="1"/>
  <c r="AB48" i="123"/>
  <c r="BD47" i="150"/>
  <c r="BE45" i="150" s="1"/>
  <c r="D35" i="123"/>
  <c r="E32" i="123" s="1"/>
  <c r="BE47" i="134"/>
  <c r="BF45" i="134" s="1"/>
  <c r="BE47" i="146"/>
  <c r="BF45" i="146" s="1"/>
  <c r="BD47" i="117"/>
  <c r="BE45" i="117" s="1"/>
  <c r="BD47" i="128"/>
  <c r="BE45" i="128" s="1"/>
  <c r="D35" i="122"/>
  <c r="E32" i="122" s="1"/>
  <c r="BE47" i="143"/>
  <c r="BF45" i="143" s="1"/>
  <c r="AC47" i="123"/>
  <c r="AD45" i="123" s="1"/>
  <c r="BE47" i="129"/>
  <c r="BF45" i="129" s="1"/>
  <c r="BE47" i="142"/>
  <c r="BF45" i="142" s="1"/>
  <c r="BF17" i="112"/>
  <c r="BF17" i="152"/>
  <c r="BD47" i="137"/>
  <c r="BE45" i="137" s="1"/>
  <c r="BE47" i="139"/>
  <c r="BF45" i="139" s="1"/>
  <c r="AB42" i="122"/>
  <c r="BD48" i="131"/>
  <c r="BD50" i="131" s="1"/>
  <c r="BD59" i="131" s="1"/>
  <c r="BD61" i="131" s="1"/>
  <c r="BD63" i="131" s="1"/>
  <c r="BD65" i="131" s="1"/>
  <c r="BG31" i="112" s="1"/>
  <c r="BD48" i="136"/>
  <c r="BD50" i="136" s="1"/>
  <c r="BD59" i="136" s="1"/>
  <c r="BD61" i="136" s="1"/>
  <c r="BD63" i="136" s="1"/>
  <c r="BD65" i="136" s="1"/>
  <c r="BG36" i="112" s="1"/>
  <c r="BE47" i="125"/>
  <c r="BF45" i="125" s="1"/>
  <c r="BD48" i="120"/>
  <c r="BD50" i="120" s="1"/>
  <c r="BD59" i="120" s="1"/>
  <c r="BD47" i="126"/>
  <c r="BE45" i="126" s="1"/>
  <c r="BE47" i="119"/>
  <c r="BF45" i="119" s="1"/>
  <c r="BD47" i="145"/>
  <c r="BE45" i="145" s="1"/>
  <c r="BC48" i="130"/>
  <c r="BC50" i="130" s="1"/>
  <c r="BC59" i="130" s="1"/>
  <c r="BD48" i="140"/>
  <c r="BD50" i="140" s="1"/>
  <c r="BD59" i="140" s="1"/>
  <c r="BD61" i="140" s="1"/>
  <c r="BD63" i="140" s="1"/>
  <c r="BD65" i="140" s="1"/>
  <c r="BG40" i="112" s="1"/>
  <c r="BE40" i="152"/>
  <c r="BD47" i="133"/>
  <c r="BE45" i="133" s="1"/>
  <c r="AC41" i="122"/>
  <c r="AD39" i="122" s="1"/>
  <c r="BE47" i="131"/>
  <c r="BF45" i="131" s="1"/>
  <c r="BE47" i="136"/>
  <c r="BF45" i="136" s="1"/>
  <c r="BE47" i="120"/>
  <c r="BF45" i="120" s="1"/>
  <c r="AB42" i="123"/>
  <c r="BC48" i="150"/>
  <c r="BC50" i="150" s="1"/>
  <c r="BC59" i="150" s="1"/>
  <c r="BD47" i="130"/>
  <c r="BE45" i="130" s="1"/>
  <c r="BE47" i="140"/>
  <c r="BF45" i="140" s="1"/>
  <c r="BL62" i="146"/>
  <c r="BN62" i="146" s="1"/>
  <c r="BN56" i="146"/>
  <c r="BL62" i="145"/>
  <c r="BN62" i="145" s="1"/>
  <c r="BN56" i="145"/>
  <c r="BL62" i="143"/>
  <c r="BN62" i="143" s="1"/>
  <c r="BN56" i="143"/>
  <c r="BL62" i="142"/>
  <c r="BN62" i="142" s="1"/>
  <c r="BN56" i="142"/>
  <c r="BL62" i="140"/>
  <c r="BN62" i="140" s="1"/>
  <c r="BN56" i="140"/>
  <c r="BL62" i="139"/>
  <c r="BN62" i="139" s="1"/>
  <c r="BN56" i="139"/>
  <c r="BL62" i="137"/>
  <c r="BN62" i="137" s="1"/>
  <c r="BN56" i="137"/>
  <c r="BL62" i="136"/>
  <c r="BN62" i="136" s="1"/>
  <c r="BN56" i="136"/>
  <c r="BL62" i="134"/>
  <c r="BN62" i="134" s="1"/>
  <c r="BN56" i="134"/>
  <c r="BL62" i="133"/>
  <c r="BN62" i="133" s="1"/>
  <c r="BN56" i="133"/>
  <c r="BL62" i="131"/>
  <c r="BN62" i="131" s="1"/>
  <c r="BN56" i="131"/>
  <c r="BL62" i="130"/>
  <c r="BN62" i="130" s="1"/>
  <c r="BN56" i="130"/>
  <c r="BL62" i="129"/>
  <c r="BN62" i="129" s="1"/>
  <c r="BN56" i="129"/>
  <c r="BL62" i="128"/>
  <c r="BN62" i="128" s="1"/>
  <c r="BN56" i="128"/>
  <c r="BL62" i="126"/>
  <c r="BN62" i="126" s="1"/>
  <c r="BN56" i="126"/>
  <c r="BL62" i="125"/>
  <c r="BN62" i="125" s="1"/>
  <c r="BN56" i="125"/>
  <c r="BD48" i="116"/>
  <c r="BD50" i="116" s="1"/>
  <c r="BD59" i="116" s="1"/>
  <c r="BD61" i="116" s="1"/>
  <c r="BD63" i="116" s="1"/>
  <c r="BD65" i="116" s="1"/>
  <c r="BG14" i="112" s="1"/>
  <c r="BE47" i="116"/>
  <c r="BF45" i="116" s="1"/>
  <c r="BE44" i="152" l="1"/>
  <c r="BG17" i="112"/>
  <c r="BE47" i="161"/>
  <c r="BF45" i="161" s="1"/>
  <c r="BQ19" i="152"/>
  <c r="E16" i="154"/>
  <c r="L16" i="154" s="1"/>
  <c r="BQ19" i="112"/>
  <c r="BE48" i="156"/>
  <c r="BE50" i="156" s="1"/>
  <c r="BE59" i="156" s="1"/>
  <c r="BE61" i="156" s="1"/>
  <c r="BE63" i="156" s="1"/>
  <c r="BE65" i="156" s="1"/>
  <c r="BH49" i="112" s="1"/>
  <c r="BE48" i="155"/>
  <c r="BE50" i="155" s="1"/>
  <c r="BE59" i="155" s="1"/>
  <c r="BE61" i="155" s="1"/>
  <c r="BE63" i="155" s="1"/>
  <c r="BE65" i="155" s="1"/>
  <c r="BH48" i="112" s="1"/>
  <c r="BE48" i="157"/>
  <c r="BE50" i="157" s="1"/>
  <c r="BE59" i="157" s="1"/>
  <c r="BE61" i="157" s="1"/>
  <c r="BE63" i="157" s="1"/>
  <c r="BE65" i="157" s="1"/>
  <c r="BH51" i="112" s="1"/>
  <c r="BE48" i="158"/>
  <c r="BE50" i="158" s="1"/>
  <c r="BE59" i="158" s="1"/>
  <c r="BE61" i="158" s="1"/>
  <c r="BE63" i="158" s="1"/>
  <c r="BE65" i="158" s="1"/>
  <c r="BH52" i="112" s="1"/>
  <c r="BF47" i="156"/>
  <c r="BG45" i="156" s="1"/>
  <c r="BF47" i="155"/>
  <c r="BG45" i="155" s="1"/>
  <c r="BF47" i="157"/>
  <c r="BG45" i="157" s="1"/>
  <c r="BF47" i="158"/>
  <c r="BG45" i="158" s="1"/>
  <c r="BE48" i="142"/>
  <c r="BE50" i="142" s="1"/>
  <c r="BE59" i="142" s="1"/>
  <c r="BE61" i="142" s="1"/>
  <c r="BE63" i="142" s="1"/>
  <c r="BE65" i="142" s="1"/>
  <c r="BH42" i="112" s="1"/>
  <c r="BE48" i="131"/>
  <c r="BE50" i="131" s="1"/>
  <c r="BE59" i="131" s="1"/>
  <c r="BE61" i="131" s="1"/>
  <c r="BE63" i="131" s="1"/>
  <c r="BE65" i="131" s="1"/>
  <c r="BH31" i="112" s="1"/>
  <c r="BD48" i="145"/>
  <c r="BD50" i="145" s="1"/>
  <c r="BD59" i="145" s="1"/>
  <c r="BD61" i="145" s="1"/>
  <c r="BD63" i="145" s="1"/>
  <c r="BD65" i="145" s="1"/>
  <c r="BG45" i="112" s="1"/>
  <c r="BE48" i="140"/>
  <c r="BE50" i="140" s="1"/>
  <c r="BE59" i="140" s="1"/>
  <c r="BE61" i="140" s="1"/>
  <c r="BE63" i="140" s="1"/>
  <c r="BE65" i="140" s="1"/>
  <c r="BH40" i="112" s="1"/>
  <c r="BD48" i="117"/>
  <c r="BD50" i="117" s="1"/>
  <c r="BD59" i="117" s="1"/>
  <c r="BD61" i="117" s="1"/>
  <c r="BD63" i="117" s="1"/>
  <c r="BD65" i="117" s="1"/>
  <c r="BE48" i="120"/>
  <c r="BE50" i="120" s="1"/>
  <c r="BE59" i="120" s="1"/>
  <c r="BE61" i="120" s="1"/>
  <c r="BE63" i="120" s="1"/>
  <c r="BE65" i="120" s="1"/>
  <c r="BE48" i="134"/>
  <c r="BE50" i="134" s="1"/>
  <c r="BE59" i="134" s="1"/>
  <c r="BE61" i="134" s="1"/>
  <c r="BE63" i="134" s="1"/>
  <c r="BE65" i="134" s="1"/>
  <c r="BH34" i="112" s="1"/>
  <c r="AC48" i="122"/>
  <c r="BE48" i="139"/>
  <c r="BE50" i="139" s="1"/>
  <c r="BE59" i="139" s="1"/>
  <c r="BE61" i="139" s="1"/>
  <c r="BE63" i="139" s="1"/>
  <c r="BE65" i="139" s="1"/>
  <c r="BH39" i="112" s="1"/>
  <c r="D36" i="122"/>
  <c r="D50" i="122" s="1"/>
  <c r="D59" i="122" s="1"/>
  <c r="D61" i="122" s="1"/>
  <c r="D63" i="122" s="1"/>
  <c r="D65" i="122" s="1"/>
  <c r="G21" i="112" s="1"/>
  <c r="G54" i="112" s="1"/>
  <c r="AC42" i="123"/>
  <c r="BE48" i="136"/>
  <c r="BE50" i="136" s="1"/>
  <c r="BE59" i="136" s="1"/>
  <c r="AC42" i="122"/>
  <c r="BD48" i="133"/>
  <c r="BD50" i="133" s="1"/>
  <c r="BD59" i="133" s="1"/>
  <c r="BE48" i="119"/>
  <c r="BE50" i="119" s="1"/>
  <c r="BE59" i="119" s="1"/>
  <c r="BE61" i="119" s="1"/>
  <c r="BE63" i="119" s="1"/>
  <c r="BE65" i="119" s="1"/>
  <c r="BD48" i="126"/>
  <c r="BD50" i="126" s="1"/>
  <c r="BD59" i="126" s="1"/>
  <c r="BE48" i="125"/>
  <c r="BE50" i="125" s="1"/>
  <c r="BE59" i="125" s="1"/>
  <c r="BD48" i="137"/>
  <c r="BD50" i="137" s="1"/>
  <c r="BD59" i="137" s="1"/>
  <c r="BF47" i="129"/>
  <c r="BG45" i="129" s="1"/>
  <c r="AD47" i="123"/>
  <c r="AE45" i="123" s="1"/>
  <c r="BF47" i="143"/>
  <c r="BG45" i="143" s="1"/>
  <c r="BE47" i="128"/>
  <c r="BF45" i="128" s="1"/>
  <c r="BF47" i="146"/>
  <c r="BG45" i="146" s="1"/>
  <c r="E35" i="123"/>
  <c r="F32" i="123" s="1"/>
  <c r="BE47" i="150"/>
  <c r="BF45" i="150" s="1"/>
  <c r="BD48" i="130"/>
  <c r="BD50" i="130" s="1"/>
  <c r="BD59" i="130" s="1"/>
  <c r="BD61" i="130" s="1"/>
  <c r="BD63" i="130" s="1"/>
  <c r="BD65" i="130" s="1"/>
  <c r="BG30" i="112" s="1"/>
  <c r="BF47" i="136"/>
  <c r="BG45" i="136" s="1"/>
  <c r="AD41" i="122"/>
  <c r="AE39" i="122" s="1"/>
  <c r="BE47" i="133"/>
  <c r="BF45" i="133" s="1"/>
  <c r="BC61" i="130"/>
  <c r="BC63" i="130" s="1"/>
  <c r="BC65" i="130" s="1"/>
  <c r="BF30" i="112" s="1"/>
  <c r="BF47" i="119"/>
  <c r="BG45" i="119" s="1"/>
  <c r="BE47" i="126"/>
  <c r="BF45" i="126" s="1"/>
  <c r="BF47" i="125"/>
  <c r="BG45" i="125" s="1"/>
  <c r="BE47" i="137"/>
  <c r="BF45" i="137" s="1"/>
  <c r="AD41" i="123"/>
  <c r="AE39" i="123" s="1"/>
  <c r="BF15" i="152"/>
  <c r="BE47" i="130"/>
  <c r="BF45" i="130" s="1"/>
  <c r="BF47" i="142"/>
  <c r="BG45" i="142" s="1"/>
  <c r="E35" i="122"/>
  <c r="F32" i="122" s="1"/>
  <c r="BE47" i="117"/>
  <c r="BF45" i="117" s="1"/>
  <c r="BF47" i="134"/>
  <c r="BG45" i="134" s="1"/>
  <c r="C61" i="123"/>
  <c r="C63" i="123" s="1"/>
  <c r="C65" i="123" s="1"/>
  <c r="BF47" i="140"/>
  <c r="BG45" i="140" s="1"/>
  <c r="BC61" i="150"/>
  <c r="BC63" i="150" s="1"/>
  <c r="BC65" i="150" s="1"/>
  <c r="BF47" i="120"/>
  <c r="BG45" i="120" s="1"/>
  <c r="BF47" i="131"/>
  <c r="BG45" i="131" s="1"/>
  <c r="BE47" i="145"/>
  <c r="BF45" i="145" s="1"/>
  <c r="BD61" i="120"/>
  <c r="BD63" i="120" s="1"/>
  <c r="BD65" i="120" s="1"/>
  <c r="BF47" i="139"/>
  <c r="BG45" i="139" s="1"/>
  <c r="BF39" i="152"/>
  <c r="BE48" i="129"/>
  <c r="BE50" i="129" s="1"/>
  <c r="BE59" i="129" s="1"/>
  <c r="AC48" i="123"/>
  <c r="BE48" i="143"/>
  <c r="BE50" i="143" s="1"/>
  <c r="BE59" i="143" s="1"/>
  <c r="BD48" i="128"/>
  <c r="BD50" i="128" s="1"/>
  <c r="BD59" i="128" s="1"/>
  <c r="BE48" i="146"/>
  <c r="BE50" i="146" s="1"/>
  <c r="BE59" i="146" s="1"/>
  <c r="D36" i="123"/>
  <c r="D50" i="123" s="1"/>
  <c r="D59" i="123" s="1"/>
  <c r="D61" i="123" s="1"/>
  <c r="D63" i="123" s="1"/>
  <c r="D65" i="123" s="1"/>
  <c r="G22" i="112" s="1"/>
  <c r="BD48" i="150"/>
  <c r="BD50" i="150" s="1"/>
  <c r="BD59" i="150" s="1"/>
  <c r="BD61" i="150" s="1"/>
  <c r="BD63" i="150" s="1"/>
  <c r="BD65" i="150" s="1"/>
  <c r="C61" i="122"/>
  <c r="C63" i="122" s="1"/>
  <c r="C65" i="122" s="1"/>
  <c r="AD47" i="122"/>
  <c r="AE45" i="122" s="1"/>
  <c r="BE48" i="116"/>
  <c r="BE50" i="116" s="1"/>
  <c r="BE59" i="116" s="1"/>
  <c r="BE61" i="116" s="1"/>
  <c r="BE63" i="116" s="1"/>
  <c r="BE65" i="116" s="1"/>
  <c r="BH14" i="112" s="1"/>
  <c r="BF47" i="116"/>
  <c r="BG45" i="116" s="1"/>
  <c r="BE48" i="161" l="1"/>
  <c r="BE50" i="161" s="1"/>
  <c r="BE59" i="161" s="1"/>
  <c r="BE61" i="161" s="1"/>
  <c r="BE63" i="161" s="1"/>
  <c r="BE65" i="161" s="1"/>
  <c r="BF47" i="161"/>
  <c r="BG45" i="161" s="1"/>
  <c r="BG15" i="152"/>
  <c r="BG37" i="152" s="1"/>
  <c r="BG15" i="112"/>
  <c r="AD48" i="123"/>
  <c r="BF48" i="158"/>
  <c r="BF50" i="158" s="1"/>
  <c r="BF59" i="158" s="1"/>
  <c r="BF61" i="158" s="1"/>
  <c r="BF63" i="158" s="1"/>
  <c r="BF65" i="158" s="1"/>
  <c r="BI52" i="112" s="1"/>
  <c r="BF48" i="157"/>
  <c r="BF50" i="157" s="1"/>
  <c r="BF59" i="157" s="1"/>
  <c r="BF61" i="157" s="1"/>
  <c r="BF63" i="157" s="1"/>
  <c r="BF65" i="157" s="1"/>
  <c r="BI51" i="112" s="1"/>
  <c r="BF48" i="155"/>
  <c r="BF50" i="155" s="1"/>
  <c r="BF59" i="155" s="1"/>
  <c r="BF61" i="155" s="1"/>
  <c r="BF63" i="155" s="1"/>
  <c r="BF65" i="155" s="1"/>
  <c r="BI48" i="112" s="1"/>
  <c r="BF48" i="156"/>
  <c r="BF50" i="156" s="1"/>
  <c r="BF59" i="156" s="1"/>
  <c r="BF61" i="156" s="1"/>
  <c r="BF63" i="156" s="1"/>
  <c r="BF65" i="156" s="1"/>
  <c r="BI49" i="112" s="1"/>
  <c r="BG47" i="158"/>
  <c r="BH45" i="158" s="1"/>
  <c r="BG47" i="157"/>
  <c r="BH45" i="157" s="1"/>
  <c r="BG47" i="155"/>
  <c r="BH45" i="155" s="1"/>
  <c r="BG47" i="156"/>
  <c r="BH45" i="156" s="1"/>
  <c r="BH40" i="152"/>
  <c r="E36" i="122"/>
  <c r="E50" i="122" s="1"/>
  <c r="E59" i="122" s="1"/>
  <c r="E61" i="122" s="1"/>
  <c r="E63" i="122" s="1"/>
  <c r="E65" i="122" s="1"/>
  <c r="H21" i="112" s="1"/>
  <c r="BE48" i="128"/>
  <c r="BE50" i="128" s="1"/>
  <c r="BE59" i="128" s="1"/>
  <c r="BE61" i="128" s="1"/>
  <c r="BE63" i="128" s="1"/>
  <c r="BE65" i="128" s="1"/>
  <c r="BH27" i="112" s="1"/>
  <c r="BF48" i="134"/>
  <c r="BF50" i="134" s="1"/>
  <c r="BF59" i="134" s="1"/>
  <c r="BF61" i="134" s="1"/>
  <c r="BF63" i="134" s="1"/>
  <c r="BF65" i="134" s="1"/>
  <c r="BI34" i="112" s="1"/>
  <c r="E36" i="123"/>
  <c r="E50" i="123" s="1"/>
  <c r="E59" i="123" s="1"/>
  <c r="E61" i="123" s="1"/>
  <c r="E63" i="123" s="1"/>
  <c r="E65" i="123" s="1"/>
  <c r="H22" i="112" s="1"/>
  <c r="BE48" i="117"/>
  <c r="BE50" i="117" s="1"/>
  <c r="BE59" i="117" s="1"/>
  <c r="BE61" i="117" s="1"/>
  <c r="BE63" i="117" s="1"/>
  <c r="BE65" i="117" s="1"/>
  <c r="BH15" i="112" s="1"/>
  <c r="BF48" i="142"/>
  <c r="BF50" i="142" s="1"/>
  <c r="BF59" i="142" s="1"/>
  <c r="BF61" i="142" s="1"/>
  <c r="BF63" i="142" s="1"/>
  <c r="BF65" i="142" s="1"/>
  <c r="BI42" i="112" s="1"/>
  <c r="BE48" i="130"/>
  <c r="BE50" i="130" s="1"/>
  <c r="BE59" i="130" s="1"/>
  <c r="BE61" i="130" s="1"/>
  <c r="BE63" i="130" s="1"/>
  <c r="BE65" i="130" s="1"/>
  <c r="BH30" i="112" s="1"/>
  <c r="BE48" i="150"/>
  <c r="BE50" i="150" s="1"/>
  <c r="BE59" i="150" s="1"/>
  <c r="BE61" i="150" s="1"/>
  <c r="BE63" i="150" s="1"/>
  <c r="BE65" i="150" s="1"/>
  <c r="BF48" i="146"/>
  <c r="BF50" i="146" s="1"/>
  <c r="BF59" i="146" s="1"/>
  <c r="BF61" i="146" s="1"/>
  <c r="BF63" i="146" s="1"/>
  <c r="BF65" i="146" s="1"/>
  <c r="BI46" i="112" s="1"/>
  <c r="BF48" i="143"/>
  <c r="BF50" i="143" s="1"/>
  <c r="BF59" i="143" s="1"/>
  <c r="BF61" i="143" s="1"/>
  <c r="BF63" i="143" s="1"/>
  <c r="BF65" i="143" s="1"/>
  <c r="BI43" i="112" s="1"/>
  <c r="BF48" i="129"/>
  <c r="BF50" i="129" s="1"/>
  <c r="BF59" i="129" s="1"/>
  <c r="BF61" i="129" s="1"/>
  <c r="BF63" i="129" s="1"/>
  <c r="BF65" i="129" s="1"/>
  <c r="BI28" i="112" s="1"/>
  <c r="BF48" i="131"/>
  <c r="BF50" i="131" s="1"/>
  <c r="BF59" i="131" s="1"/>
  <c r="BF61" i="131" s="1"/>
  <c r="BF63" i="131" s="1"/>
  <c r="BF65" i="131" s="1"/>
  <c r="BI31" i="112" s="1"/>
  <c r="BE48" i="145"/>
  <c r="BE50" i="145" s="1"/>
  <c r="BE59" i="145" s="1"/>
  <c r="BE61" i="145" s="1"/>
  <c r="BE63" i="145" s="1"/>
  <c r="BE65" i="145" s="1"/>
  <c r="BH45" i="112" s="1"/>
  <c r="BF48" i="120"/>
  <c r="BF50" i="120" s="1"/>
  <c r="BF59" i="120" s="1"/>
  <c r="BF61" i="120" s="1"/>
  <c r="BF63" i="120" s="1"/>
  <c r="BF65" i="120" s="1"/>
  <c r="BF48" i="139"/>
  <c r="BF50" i="139" s="1"/>
  <c r="BF59" i="139" s="1"/>
  <c r="BF61" i="139" s="1"/>
  <c r="BF63" i="139" s="1"/>
  <c r="BF65" i="139" s="1"/>
  <c r="BI39" i="112" s="1"/>
  <c r="BF48" i="140"/>
  <c r="BF50" i="140" s="1"/>
  <c r="BF59" i="140" s="1"/>
  <c r="BF61" i="140" s="1"/>
  <c r="BF63" i="140" s="1"/>
  <c r="BF65" i="140" s="1"/>
  <c r="BI40" i="112" s="1"/>
  <c r="F21" i="112"/>
  <c r="AD48" i="122"/>
  <c r="BE61" i="146"/>
  <c r="BE63" i="146" s="1"/>
  <c r="BE65" i="146" s="1"/>
  <c r="BH46" i="112" s="1"/>
  <c r="BE61" i="129"/>
  <c r="BE63" i="129" s="1"/>
  <c r="BE65" i="129" s="1"/>
  <c r="BH28" i="112" s="1"/>
  <c r="BG47" i="139"/>
  <c r="BH45" i="139" s="1"/>
  <c r="BG47" i="120"/>
  <c r="BH45" i="120" s="1"/>
  <c r="BG47" i="140"/>
  <c r="BH45" i="140" s="1"/>
  <c r="BG47" i="134"/>
  <c r="BH45" i="134" s="1"/>
  <c r="F35" i="122"/>
  <c r="G32" i="122" s="1"/>
  <c r="AD42" i="123"/>
  <c r="BE48" i="137"/>
  <c r="BE50" i="137" s="1"/>
  <c r="BE59" i="137" s="1"/>
  <c r="BE61" i="137" s="1"/>
  <c r="BE63" i="137" s="1"/>
  <c r="BE65" i="137" s="1"/>
  <c r="BH37" i="112" s="1"/>
  <c r="BE48" i="126"/>
  <c r="BE50" i="126" s="1"/>
  <c r="BE59" i="126" s="1"/>
  <c r="BE61" i="126" s="1"/>
  <c r="BE63" i="126" s="1"/>
  <c r="BE65" i="126" s="1"/>
  <c r="BH25" i="112" s="1"/>
  <c r="AD42" i="122"/>
  <c r="F35" i="123"/>
  <c r="G32" i="123" s="1"/>
  <c r="BF47" i="128"/>
  <c r="BG45" i="128" s="1"/>
  <c r="AE47" i="123"/>
  <c r="AF45" i="123" s="1"/>
  <c r="BH17" i="112"/>
  <c r="BH17" i="152"/>
  <c r="AE41" i="123"/>
  <c r="AF39" i="123" s="1"/>
  <c r="BF47" i="137"/>
  <c r="BG45" i="137" s="1"/>
  <c r="BF47" i="126"/>
  <c r="BG45" i="126" s="1"/>
  <c r="AE41" i="122"/>
  <c r="AF39" i="122" s="1"/>
  <c r="BD61" i="137"/>
  <c r="BD63" i="137" s="1"/>
  <c r="BD65" i="137" s="1"/>
  <c r="BG37" i="112" s="1"/>
  <c r="BD61" i="133"/>
  <c r="BD63" i="133" s="1"/>
  <c r="BD65" i="133" s="1"/>
  <c r="BG33" i="112" s="1"/>
  <c r="AE47" i="122"/>
  <c r="AF45" i="122" s="1"/>
  <c r="BD61" i="128"/>
  <c r="BD63" i="128" s="1"/>
  <c r="BD65" i="128" s="1"/>
  <c r="BG27" i="112" s="1"/>
  <c r="BE61" i="143"/>
  <c r="BE63" i="143" s="1"/>
  <c r="BE65" i="143" s="1"/>
  <c r="BH43" i="112" s="1"/>
  <c r="BF43" i="152"/>
  <c r="BF47" i="145"/>
  <c r="BG45" i="145" s="1"/>
  <c r="BG47" i="131"/>
  <c r="BH45" i="131" s="1"/>
  <c r="F22" i="112"/>
  <c r="BF47" i="117"/>
  <c r="BG45" i="117" s="1"/>
  <c r="BG47" i="142"/>
  <c r="BH45" i="142" s="1"/>
  <c r="BF47" i="130"/>
  <c r="BG45" i="130" s="1"/>
  <c r="BF37" i="152"/>
  <c r="BF44" i="152" s="1"/>
  <c r="BF48" i="125"/>
  <c r="BF50" i="125" s="1"/>
  <c r="BF59" i="125" s="1"/>
  <c r="BF61" i="125" s="1"/>
  <c r="BF63" i="125" s="1"/>
  <c r="BF65" i="125" s="1"/>
  <c r="BI24" i="112" s="1"/>
  <c r="BF48" i="119"/>
  <c r="BF50" i="119" s="1"/>
  <c r="BF59" i="119" s="1"/>
  <c r="BF61" i="119" s="1"/>
  <c r="BF63" i="119" s="1"/>
  <c r="BF65" i="119" s="1"/>
  <c r="BE48" i="133"/>
  <c r="BE50" i="133" s="1"/>
  <c r="BE59" i="133" s="1"/>
  <c r="BE61" i="133" s="1"/>
  <c r="BE63" i="133" s="1"/>
  <c r="BE65" i="133" s="1"/>
  <c r="BH33" i="112" s="1"/>
  <c r="BF48" i="136"/>
  <c r="BF50" i="136" s="1"/>
  <c r="BF59" i="136" s="1"/>
  <c r="BF61" i="136" s="1"/>
  <c r="BF63" i="136" s="1"/>
  <c r="BF65" i="136" s="1"/>
  <c r="BI36" i="112" s="1"/>
  <c r="BF47" i="150"/>
  <c r="BG45" i="150" s="1"/>
  <c r="BG47" i="146"/>
  <c r="BH45" i="146" s="1"/>
  <c r="BG47" i="143"/>
  <c r="BH45" i="143" s="1"/>
  <c r="BG47" i="129"/>
  <c r="BH45" i="129" s="1"/>
  <c r="BE61" i="125"/>
  <c r="BE63" i="125" s="1"/>
  <c r="BE65" i="125" s="1"/>
  <c r="BH24" i="112" s="1"/>
  <c r="BG47" i="125"/>
  <c r="BH45" i="125" s="1"/>
  <c r="BG47" i="119"/>
  <c r="BH45" i="119" s="1"/>
  <c r="BF47" i="133"/>
  <c r="BG45" i="133" s="1"/>
  <c r="BG47" i="136"/>
  <c r="BH45" i="136" s="1"/>
  <c r="BD61" i="126"/>
  <c r="BD63" i="126" s="1"/>
  <c r="BD65" i="126" s="1"/>
  <c r="BG25" i="112" s="1"/>
  <c r="BE61" i="136"/>
  <c r="BE63" i="136" s="1"/>
  <c r="BE65" i="136" s="1"/>
  <c r="BH36" i="112" s="1"/>
  <c r="BF48" i="116"/>
  <c r="BF50" i="116" s="1"/>
  <c r="BF59" i="116" s="1"/>
  <c r="BF61" i="116" s="1"/>
  <c r="BF63" i="116" s="1"/>
  <c r="BF65" i="116" s="1"/>
  <c r="BI14" i="112" s="1"/>
  <c r="BG47" i="116"/>
  <c r="BH45" i="116" s="1"/>
  <c r="BF48" i="161" l="1"/>
  <c r="BF50" i="161" s="1"/>
  <c r="BF59" i="161" s="1"/>
  <c r="BF61" i="161" s="1"/>
  <c r="BF63" i="161" s="1"/>
  <c r="BF65" i="161" s="1"/>
  <c r="BG47" i="161"/>
  <c r="BH45" i="161" s="1"/>
  <c r="BG48" i="155"/>
  <c r="BG50" i="155" s="1"/>
  <c r="BG59" i="155" s="1"/>
  <c r="BG61" i="155" s="1"/>
  <c r="BG63" i="155" s="1"/>
  <c r="BG65" i="155" s="1"/>
  <c r="BJ48" i="112" s="1"/>
  <c r="BG48" i="158"/>
  <c r="BG50" i="158" s="1"/>
  <c r="BG59" i="158" s="1"/>
  <c r="BG61" i="158" s="1"/>
  <c r="BG63" i="158" s="1"/>
  <c r="BG65" i="158" s="1"/>
  <c r="BJ52" i="112" s="1"/>
  <c r="H54" i="112"/>
  <c r="BG48" i="156"/>
  <c r="BG50" i="156" s="1"/>
  <c r="BG59" i="156" s="1"/>
  <c r="BG61" i="156" s="1"/>
  <c r="BG63" i="156" s="1"/>
  <c r="BG65" i="156" s="1"/>
  <c r="BJ49" i="112" s="1"/>
  <c r="BG48" i="157"/>
  <c r="BG50" i="157" s="1"/>
  <c r="BG59" i="157" s="1"/>
  <c r="BG61" i="157" s="1"/>
  <c r="BG63" i="157" s="1"/>
  <c r="BG65" i="157" s="1"/>
  <c r="BJ51" i="112" s="1"/>
  <c r="F36" i="123"/>
  <c r="F50" i="123" s="1"/>
  <c r="F59" i="123" s="1"/>
  <c r="F61" i="123" s="1"/>
  <c r="F63" i="123" s="1"/>
  <c r="F65" i="123" s="1"/>
  <c r="I22" i="112" s="1"/>
  <c r="BH47" i="156"/>
  <c r="BI45" i="156" s="1"/>
  <c r="BH47" i="155"/>
  <c r="BI45" i="155" s="1"/>
  <c r="BH47" i="157"/>
  <c r="BI45" i="157" s="1"/>
  <c r="BH47" i="158"/>
  <c r="BI45" i="158" s="1"/>
  <c r="AE48" i="123"/>
  <c r="BI40" i="152"/>
  <c r="BH15" i="152"/>
  <c r="BH37" i="152" s="1"/>
  <c r="BH44" i="152" s="1"/>
  <c r="BG48" i="142"/>
  <c r="BG50" i="142" s="1"/>
  <c r="BG59" i="142" s="1"/>
  <c r="BG61" i="142" s="1"/>
  <c r="BG63" i="142" s="1"/>
  <c r="BG65" i="142" s="1"/>
  <c r="BJ42" i="112" s="1"/>
  <c r="BG48" i="136"/>
  <c r="BG50" i="136" s="1"/>
  <c r="BG59" i="136" s="1"/>
  <c r="BG61" i="136" s="1"/>
  <c r="BG63" i="136" s="1"/>
  <c r="BG65" i="136" s="1"/>
  <c r="BJ36" i="112" s="1"/>
  <c r="BG48" i="129"/>
  <c r="BG50" i="129" s="1"/>
  <c r="BG59" i="129" s="1"/>
  <c r="BG61" i="129" s="1"/>
  <c r="BG63" i="129" s="1"/>
  <c r="BG65" i="129" s="1"/>
  <c r="BJ28" i="112" s="1"/>
  <c r="BG48" i="119"/>
  <c r="BG50" i="119" s="1"/>
  <c r="BG59" i="119" s="1"/>
  <c r="BG61" i="119" s="1"/>
  <c r="BG63" i="119" s="1"/>
  <c r="BG65" i="119" s="1"/>
  <c r="BJ17" i="152" s="1"/>
  <c r="BJ39" i="152" s="1"/>
  <c r="BJ43" i="152" s="1"/>
  <c r="BF48" i="137"/>
  <c r="BF50" i="137" s="1"/>
  <c r="BF59" i="137" s="1"/>
  <c r="BF61" i="137" s="1"/>
  <c r="BF63" i="137" s="1"/>
  <c r="BF65" i="137" s="1"/>
  <c r="BI37" i="112" s="1"/>
  <c r="BF48" i="128"/>
  <c r="BF50" i="128" s="1"/>
  <c r="BF59" i="128" s="1"/>
  <c r="BF61" i="128" s="1"/>
  <c r="BF63" i="128" s="1"/>
  <c r="BF65" i="128" s="1"/>
  <c r="BI27" i="112" s="1"/>
  <c r="BG48" i="146"/>
  <c r="BG50" i="146" s="1"/>
  <c r="BG59" i="146" s="1"/>
  <c r="BG61" i="146" s="1"/>
  <c r="BG63" i="146" s="1"/>
  <c r="BG65" i="146" s="1"/>
  <c r="BJ46" i="112" s="1"/>
  <c r="AE42" i="122"/>
  <c r="BF48" i="145"/>
  <c r="BF50" i="145" s="1"/>
  <c r="BF59" i="145" s="1"/>
  <c r="BF61" i="145" s="1"/>
  <c r="BF63" i="145" s="1"/>
  <c r="BF65" i="145" s="1"/>
  <c r="BI45" i="112" s="1"/>
  <c r="BF48" i="133"/>
  <c r="BF50" i="133" s="1"/>
  <c r="BF59" i="133" s="1"/>
  <c r="BF61" i="133" s="1"/>
  <c r="BF63" i="133" s="1"/>
  <c r="BF65" i="133" s="1"/>
  <c r="BI33" i="112" s="1"/>
  <c r="BG48" i="125"/>
  <c r="BG50" i="125" s="1"/>
  <c r="BG59" i="125" s="1"/>
  <c r="BG61" i="125" s="1"/>
  <c r="BG63" i="125" s="1"/>
  <c r="BG65" i="125" s="1"/>
  <c r="BJ24" i="112" s="1"/>
  <c r="BH47" i="143"/>
  <c r="BI45" i="143" s="1"/>
  <c r="BG47" i="150"/>
  <c r="BH45" i="150" s="1"/>
  <c r="BG47" i="130"/>
  <c r="BH45" i="130" s="1"/>
  <c r="BG47" i="117"/>
  <c r="BH45" i="117" s="1"/>
  <c r="BH47" i="131"/>
  <c r="BI45" i="131" s="1"/>
  <c r="BG40" i="152"/>
  <c r="BG44" i="152" s="1"/>
  <c r="AF47" i="122"/>
  <c r="AG45" i="122" s="1"/>
  <c r="BG47" i="126"/>
  <c r="BH45" i="126" s="1"/>
  <c r="AF41" i="123"/>
  <c r="AG39" i="123" s="1"/>
  <c r="G35" i="122"/>
  <c r="H32" i="122" s="1"/>
  <c r="BH47" i="140"/>
  <c r="BI45" i="140" s="1"/>
  <c r="BG47" i="133"/>
  <c r="BH45" i="133" s="1"/>
  <c r="BH47" i="125"/>
  <c r="BI45" i="125" s="1"/>
  <c r="AF47" i="123"/>
  <c r="AG45" i="123" s="1"/>
  <c r="G35" i="123"/>
  <c r="H32" i="123" s="1"/>
  <c r="BG48" i="134"/>
  <c r="BG50" i="134" s="1"/>
  <c r="BG59" i="134" s="1"/>
  <c r="BG48" i="120"/>
  <c r="BG50" i="120" s="1"/>
  <c r="BG59" i="120" s="1"/>
  <c r="BG48" i="139"/>
  <c r="BG50" i="139" s="1"/>
  <c r="BG59" i="139" s="1"/>
  <c r="BG61" i="139" s="1"/>
  <c r="BG63" i="139" s="1"/>
  <c r="BG65" i="139" s="1"/>
  <c r="BJ39" i="112" s="1"/>
  <c r="F54" i="112"/>
  <c r="BH47" i="129"/>
  <c r="BI45" i="129" s="1"/>
  <c r="BH47" i="146"/>
  <c r="BI45" i="146" s="1"/>
  <c r="BH47" i="142"/>
  <c r="BI45" i="142" s="1"/>
  <c r="BG47" i="145"/>
  <c r="BH45" i="145" s="1"/>
  <c r="AF41" i="122"/>
  <c r="AG39" i="122" s="1"/>
  <c r="BG47" i="137"/>
  <c r="BH45" i="137" s="1"/>
  <c r="BH39" i="152"/>
  <c r="BH47" i="134"/>
  <c r="BI45" i="134" s="1"/>
  <c r="BH47" i="120"/>
  <c r="BI45" i="120" s="1"/>
  <c r="BH47" i="139"/>
  <c r="BI45" i="139" s="1"/>
  <c r="BH47" i="136"/>
  <c r="BI45" i="136" s="1"/>
  <c r="BH47" i="119"/>
  <c r="BI45" i="119" s="1"/>
  <c r="BG48" i="143"/>
  <c r="BG50" i="143" s="1"/>
  <c r="BG59" i="143" s="1"/>
  <c r="BF48" i="150"/>
  <c r="BF50" i="150" s="1"/>
  <c r="BF59" i="150" s="1"/>
  <c r="BI17" i="112"/>
  <c r="BI17" i="152"/>
  <c r="BI39" i="152" s="1"/>
  <c r="BI43" i="152" s="1"/>
  <c r="BF48" i="130"/>
  <c r="BF50" i="130" s="1"/>
  <c r="BF59" i="130" s="1"/>
  <c r="BF48" i="117"/>
  <c r="BF50" i="117" s="1"/>
  <c r="BF59" i="117" s="1"/>
  <c r="BF61" i="117" s="1"/>
  <c r="BF63" i="117" s="1"/>
  <c r="BF65" i="117" s="1"/>
  <c r="BI15" i="112" s="1"/>
  <c r="BG48" i="131"/>
  <c r="BG50" i="131" s="1"/>
  <c r="BG59" i="131" s="1"/>
  <c r="AE48" i="122"/>
  <c r="BF48" i="126"/>
  <c r="BF50" i="126" s="1"/>
  <c r="BF59" i="126" s="1"/>
  <c r="AE42" i="123"/>
  <c r="BG47" i="128"/>
  <c r="BH45" i="128" s="1"/>
  <c r="F36" i="122"/>
  <c r="F50" i="122" s="1"/>
  <c r="F59" i="122" s="1"/>
  <c r="BG48" i="140"/>
  <c r="BG50" i="140" s="1"/>
  <c r="BG59" i="140" s="1"/>
  <c r="BG48" i="116"/>
  <c r="BG50" i="116" s="1"/>
  <c r="BG59" i="116" s="1"/>
  <c r="BG61" i="116" s="1"/>
  <c r="BG63" i="116" s="1"/>
  <c r="BG65" i="116" s="1"/>
  <c r="BJ14" i="112" s="1"/>
  <c r="BH47" i="116"/>
  <c r="BI45" i="116" s="1"/>
  <c r="BG48" i="161" l="1"/>
  <c r="BG50" i="161" s="1"/>
  <c r="BG59" i="161" s="1"/>
  <c r="BG61" i="161" s="1"/>
  <c r="BG63" i="161" s="1"/>
  <c r="BG65" i="161" s="1"/>
  <c r="BJ17" i="112"/>
  <c r="BH47" i="161"/>
  <c r="BI45" i="161" s="1"/>
  <c r="BH48" i="156"/>
  <c r="BH50" i="156" s="1"/>
  <c r="BH59" i="156" s="1"/>
  <c r="BH61" i="156" s="1"/>
  <c r="BH63" i="156" s="1"/>
  <c r="BH65" i="156" s="1"/>
  <c r="BK49" i="112" s="1"/>
  <c r="BH48" i="158"/>
  <c r="BH50" i="158" s="1"/>
  <c r="BH59" i="158" s="1"/>
  <c r="BH61" i="158" s="1"/>
  <c r="BH63" i="158" s="1"/>
  <c r="BH65" i="158" s="1"/>
  <c r="BK52" i="112" s="1"/>
  <c r="BH48" i="157"/>
  <c r="BH50" i="157" s="1"/>
  <c r="BH59" i="157" s="1"/>
  <c r="BH61" i="157" s="1"/>
  <c r="BH63" i="157" s="1"/>
  <c r="BH65" i="157" s="1"/>
  <c r="BK51" i="112" s="1"/>
  <c r="BH48" i="155"/>
  <c r="BH50" i="155" s="1"/>
  <c r="BH59" i="155" s="1"/>
  <c r="BH61" i="155" s="1"/>
  <c r="BH63" i="155" s="1"/>
  <c r="BH65" i="155" s="1"/>
  <c r="BK48" i="112" s="1"/>
  <c r="BI47" i="156"/>
  <c r="BJ45" i="156" s="1"/>
  <c r="BI47" i="158"/>
  <c r="BJ45" i="158" s="1"/>
  <c r="BI47" i="157"/>
  <c r="BJ45" i="157" s="1"/>
  <c r="BI47" i="155"/>
  <c r="BJ45" i="155" s="1"/>
  <c r="BG48" i="150"/>
  <c r="BG50" i="150" s="1"/>
  <c r="BG59" i="150" s="1"/>
  <c r="BG61" i="150" s="1"/>
  <c r="BG63" i="150" s="1"/>
  <c r="BG65" i="150" s="1"/>
  <c r="BG48" i="117"/>
  <c r="BG50" i="117" s="1"/>
  <c r="BG59" i="117" s="1"/>
  <c r="BG61" i="117" s="1"/>
  <c r="BG63" i="117" s="1"/>
  <c r="BG65" i="117" s="1"/>
  <c r="BJ15" i="112" s="1"/>
  <c r="BH48" i="131"/>
  <c r="BH50" i="131" s="1"/>
  <c r="BH59" i="131" s="1"/>
  <c r="BH61" i="131" s="1"/>
  <c r="BH63" i="131" s="1"/>
  <c r="BH65" i="131" s="1"/>
  <c r="BK31" i="112" s="1"/>
  <c r="BG48" i="130"/>
  <c r="BG50" i="130" s="1"/>
  <c r="BG59" i="130" s="1"/>
  <c r="BG61" i="130" s="1"/>
  <c r="BG63" i="130" s="1"/>
  <c r="BG65" i="130" s="1"/>
  <c r="BJ30" i="112" s="1"/>
  <c r="BH48" i="143"/>
  <c r="BH50" i="143" s="1"/>
  <c r="BH59" i="143" s="1"/>
  <c r="BH61" i="143" s="1"/>
  <c r="BH63" i="143" s="1"/>
  <c r="BH65" i="143" s="1"/>
  <c r="BK43" i="112" s="1"/>
  <c r="BG48" i="137"/>
  <c r="BG50" i="137" s="1"/>
  <c r="BG59" i="137" s="1"/>
  <c r="BG61" i="137" s="1"/>
  <c r="BG63" i="137" s="1"/>
  <c r="BG65" i="137" s="1"/>
  <c r="BJ37" i="112" s="1"/>
  <c r="BG48" i="145"/>
  <c r="BG50" i="145" s="1"/>
  <c r="BG59" i="145" s="1"/>
  <c r="BG61" i="145" s="1"/>
  <c r="BG63" i="145" s="1"/>
  <c r="BG65" i="145" s="1"/>
  <c r="BJ45" i="112" s="1"/>
  <c r="BH48" i="140"/>
  <c r="BH50" i="140" s="1"/>
  <c r="BH59" i="140" s="1"/>
  <c r="BH61" i="140" s="1"/>
  <c r="BH63" i="140" s="1"/>
  <c r="BH65" i="140" s="1"/>
  <c r="BK40" i="112" s="1"/>
  <c r="AF42" i="123"/>
  <c r="AF42" i="122"/>
  <c r="BH48" i="142"/>
  <c r="BH50" i="142" s="1"/>
  <c r="BH59" i="142" s="1"/>
  <c r="BH61" i="142" s="1"/>
  <c r="BH63" i="142" s="1"/>
  <c r="BH65" i="142" s="1"/>
  <c r="BK42" i="112" s="1"/>
  <c r="G36" i="122"/>
  <c r="G50" i="122" s="1"/>
  <c r="G59" i="122" s="1"/>
  <c r="G61" i="122" s="1"/>
  <c r="G63" i="122" s="1"/>
  <c r="G65" i="122" s="1"/>
  <c r="J21" i="112" s="1"/>
  <c r="J54" i="112" s="1"/>
  <c r="BG48" i="126"/>
  <c r="BG50" i="126" s="1"/>
  <c r="BG59" i="126" s="1"/>
  <c r="BG61" i="126" s="1"/>
  <c r="BG63" i="126" s="1"/>
  <c r="BG65" i="126" s="1"/>
  <c r="BJ25" i="112" s="1"/>
  <c r="BG48" i="128"/>
  <c r="BG50" i="128" s="1"/>
  <c r="BG59" i="128" s="1"/>
  <c r="BG61" i="128" s="1"/>
  <c r="BG63" i="128" s="1"/>
  <c r="BG65" i="128" s="1"/>
  <c r="BJ27" i="112" s="1"/>
  <c r="BH48" i="119"/>
  <c r="BH50" i="119" s="1"/>
  <c r="BH59" i="119" s="1"/>
  <c r="BH61" i="119" s="1"/>
  <c r="BH63" i="119" s="1"/>
  <c r="BH65" i="119" s="1"/>
  <c r="BK17" i="112" s="1"/>
  <c r="BH48" i="139"/>
  <c r="BH50" i="139" s="1"/>
  <c r="BH59" i="139" s="1"/>
  <c r="BH61" i="139" s="1"/>
  <c r="BH63" i="139" s="1"/>
  <c r="BH65" i="139" s="1"/>
  <c r="BK39" i="112" s="1"/>
  <c r="BH48" i="134"/>
  <c r="BH50" i="134" s="1"/>
  <c r="BH59" i="134" s="1"/>
  <c r="BH61" i="134" s="1"/>
  <c r="BH63" i="134" s="1"/>
  <c r="BH65" i="134" s="1"/>
  <c r="BK34" i="112" s="1"/>
  <c r="BH48" i="146"/>
  <c r="BH50" i="146" s="1"/>
  <c r="BH59" i="146" s="1"/>
  <c r="BH61" i="146" s="1"/>
  <c r="BH63" i="146" s="1"/>
  <c r="BH65" i="146" s="1"/>
  <c r="BK46" i="112" s="1"/>
  <c r="AF48" i="123"/>
  <c r="BG48" i="133"/>
  <c r="BG50" i="133" s="1"/>
  <c r="BG59" i="133" s="1"/>
  <c r="BG61" i="133" s="1"/>
  <c r="BG63" i="133" s="1"/>
  <c r="BG65" i="133" s="1"/>
  <c r="BJ33" i="112" s="1"/>
  <c r="BH48" i="136"/>
  <c r="BH50" i="136" s="1"/>
  <c r="BH59" i="136" s="1"/>
  <c r="BH61" i="136" s="1"/>
  <c r="BH63" i="136" s="1"/>
  <c r="BH65" i="136" s="1"/>
  <c r="BK36" i="112" s="1"/>
  <c r="BH48" i="120"/>
  <c r="BH50" i="120" s="1"/>
  <c r="BH59" i="120" s="1"/>
  <c r="BH61" i="120" s="1"/>
  <c r="BH63" i="120" s="1"/>
  <c r="BH65" i="120" s="1"/>
  <c r="BK40" i="152" s="1"/>
  <c r="BH48" i="129"/>
  <c r="BH50" i="129" s="1"/>
  <c r="BH59" i="129" s="1"/>
  <c r="BH61" i="129" s="1"/>
  <c r="BH63" i="129" s="1"/>
  <c r="BH65" i="129" s="1"/>
  <c r="BK28" i="112" s="1"/>
  <c r="G36" i="123"/>
  <c r="G50" i="123" s="1"/>
  <c r="G59" i="123" s="1"/>
  <c r="G61" i="123" s="1"/>
  <c r="G63" i="123" s="1"/>
  <c r="G65" i="123" s="1"/>
  <c r="BH48" i="125"/>
  <c r="BH50" i="125" s="1"/>
  <c r="BH59" i="125" s="1"/>
  <c r="BH61" i="125" s="1"/>
  <c r="BH63" i="125" s="1"/>
  <c r="BH65" i="125" s="1"/>
  <c r="BK24" i="112" s="1"/>
  <c r="AF48" i="122"/>
  <c r="BF61" i="130"/>
  <c r="BF63" i="130" s="1"/>
  <c r="BF65" i="130" s="1"/>
  <c r="BI30" i="112" s="1"/>
  <c r="BG61" i="143"/>
  <c r="BG63" i="143" s="1"/>
  <c r="BG65" i="143" s="1"/>
  <c r="BJ43" i="112" s="1"/>
  <c r="BG61" i="120"/>
  <c r="BG63" i="120" s="1"/>
  <c r="BG65" i="120" s="1"/>
  <c r="BH47" i="128"/>
  <c r="BI45" i="128" s="1"/>
  <c r="BF61" i="126"/>
  <c r="BF63" i="126" s="1"/>
  <c r="BF65" i="126" s="1"/>
  <c r="BI25" i="112" s="1"/>
  <c r="BI47" i="136"/>
  <c r="BJ45" i="136" s="1"/>
  <c r="BI47" i="120"/>
  <c r="BJ45" i="120" s="1"/>
  <c r="BH43" i="152"/>
  <c r="AG41" i="122"/>
  <c r="AH39" i="122" s="1"/>
  <c r="BH47" i="145"/>
  <c r="BI45" i="145" s="1"/>
  <c r="BI47" i="142"/>
  <c r="BJ45" i="142" s="1"/>
  <c r="BI47" i="146"/>
  <c r="BJ45" i="146" s="1"/>
  <c r="BG61" i="134"/>
  <c r="BG63" i="134" s="1"/>
  <c r="BG65" i="134" s="1"/>
  <c r="BJ34" i="112" s="1"/>
  <c r="AG47" i="123"/>
  <c r="AH45" i="123" s="1"/>
  <c r="BH47" i="133"/>
  <c r="BI45" i="133" s="1"/>
  <c r="H35" i="122"/>
  <c r="I32" i="122" s="1"/>
  <c r="BH47" i="126"/>
  <c r="BI45" i="126" s="1"/>
  <c r="AG47" i="122"/>
  <c r="AH45" i="122" s="1"/>
  <c r="BI47" i="131"/>
  <c r="BJ45" i="131" s="1"/>
  <c r="BH47" i="130"/>
  <c r="BI45" i="130" s="1"/>
  <c r="BI47" i="143"/>
  <c r="BJ45" i="143" s="1"/>
  <c r="BG61" i="131"/>
  <c r="BG63" i="131" s="1"/>
  <c r="BG65" i="131" s="1"/>
  <c r="BJ31" i="112" s="1"/>
  <c r="BG61" i="140"/>
  <c r="BG63" i="140" s="1"/>
  <c r="BG65" i="140" s="1"/>
  <c r="BJ40" i="112" s="1"/>
  <c r="F61" i="122"/>
  <c r="F63" i="122" s="1"/>
  <c r="F65" i="122" s="1"/>
  <c r="BI15" i="152"/>
  <c r="BF61" i="150"/>
  <c r="BF63" i="150" s="1"/>
  <c r="BF65" i="150" s="1"/>
  <c r="BI47" i="119"/>
  <c r="BJ45" i="119" s="1"/>
  <c r="BI47" i="139"/>
  <c r="BJ45" i="139" s="1"/>
  <c r="BI47" i="134"/>
  <c r="BJ45" i="134" s="1"/>
  <c r="BH47" i="137"/>
  <c r="BI45" i="137" s="1"/>
  <c r="BI47" i="129"/>
  <c r="BJ45" i="129" s="1"/>
  <c r="H35" i="123"/>
  <c r="I32" i="123" s="1"/>
  <c r="BI47" i="125"/>
  <c r="BJ45" i="125" s="1"/>
  <c r="BI47" i="140"/>
  <c r="BJ45" i="140" s="1"/>
  <c r="AG41" i="123"/>
  <c r="AH39" i="123" s="1"/>
  <c r="BH47" i="117"/>
  <c r="BI45" i="117" s="1"/>
  <c r="BH47" i="150"/>
  <c r="BI45" i="150" s="1"/>
  <c r="BH48" i="116"/>
  <c r="BH50" i="116" s="1"/>
  <c r="BH59" i="116" s="1"/>
  <c r="BH61" i="116" s="1"/>
  <c r="BH63" i="116" s="1"/>
  <c r="BH65" i="116" s="1"/>
  <c r="BK14" i="112" s="1"/>
  <c r="BI47" i="116"/>
  <c r="BJ45" i="116" s="1"/>
  <c r="BH48" i="161" l="1"/>
  <c r="BH50" i="161" s="1"/>
  <c r="BH59" i="161" s="1"/>
  <c r="BH61" i="161" s="1"/>
  <c r="BH63" i="161" s="1"/>
  <c r="BH65" i="161" s="1"/>
  <c r="BI47" i="161"/>
  <c r="BJ45" i="161" s="1"/>
  <c r="BK17" i="152"/>
  <c r="BK39" i="152" s="1"/>
  <c r="BI48" i="155"/>
  <c r="BI50" i="155" s="1"/>
  <c r="BI59" i="155" s="1"/>
  <c r="BI61" i="155" s="1"/>
  <c r="BI63" i="155" s="1"/>
  <c r="BI65" i="155" s="1"/>
  <c r="BL48" i="112" s="1"/>
  <c r="BI48" i="157"/>
  <c r="BI50" i="157" s="1"/>
  <c r="BI59" i="157" s="1"/>
  <c r="BI61" i="157" s="1"/>
  <c r="BI63" i="157" s="1"/>
  <c r="BI65" i="157" s="1"/>
  <c r="BL51" i="112" s="1"/>
  <c r="BI48" i="158"/>
  <c r="BI50" i="158" s="1"/>
  <c r="BI59" i="158" s="1"/>
  <c r="BI61" i="158" s="1"/>
  <c r="BI63" i="158" s="1"/>
  <c r="BI65" i="158" s="1"/>
  <c r="BL52" i="112" s="1"/>
  <c r="BI48" i="156"/>
  <c r="BI50" i="156" s="1"/>
  <c r="BI59" i="156" s="1"/>
  <c r="BI61" i="156" s="1"/>
  <c r="BI63" i="156" s="1"/>
  <c r="BI65" i="156" s="1"/>
  <c r="BL49" i="112" s="1"/>
  <c r="BJ47" i="155"/>
  <c r="BK45" i="155" s="1"/>
  <c r="BJ47" i="157"/>
  <c r="BK45" i="157" s="1"/>
  <c r="BJ47" i="158"/>
  <c r="BK45" i="158" s="1"/>
  <c r="BJ47" i="156"/>
  <c r="BK45" i="156" s="1"/>
  <c r="BH48" i="128"/>
  <c r="BH50" i="128" s="1"/>
  <c r="BH59" i="128" s="1"/>
  <c r="BH61" i="128" s="1"/>
  <c r="BH63" i="128" s="1"/>
  <c r="BH65" i="128" s="1"/>
  <c r="BK27" i="112" s="1"/>
  <c r="BJ15" i="152"/>
  <c r="BJ37" i="152" s="1"/>
  <c r="BH48" i="145"/>
  <c r="BH50" i="145" s="1"/>
  <c r="BH59" i="145" s="1"/>
  <c r="BH61" i="145" s="1"/>
  <c r="BH63" i="145" s="1"/>
  <c r="BH65" i="145" s="1"/>
  <c r="BK45" i="112" s="1"/>
  <c r="BI48" i="146"/>
  <c r="BI50" i="146" s="1"/>
  <c r="BI59" i="146" s="1"/>
  <c r="BI61" i="146" s="1"/>
  <c r="BI63" i="146" s="1"/>
  <c r="BI65" i="146" s="1"/>
  <c r="BL46" i="112" s="1"/>
  <c r="BI48" i="129"/>
  <c r="BI50" i="129" s="1"/>
  <c r="BI59" i="129" s="1"/>
  <c r="BI61" i="129" s="1"/>
  <c r="BI63" i="129" s="1"/>
  <c r="BI65" i="129" s="1"/>
  <c r="BL28" i="112" s="1"/>
  <c r="BI48" i="134"/>
  <c r="BI50" i="134" s="1"/>
  <c r="BI59" i="134" s="1"/>
  <c r="BI61" i="134" s="1"/>
  <c r="BI63" i="134" s="1"/>
  <c r="BI65" i="134" s="1"/>
  <c r="BL34" i="112" s="1"/>
  <c r="BI48" i="119"/>
  <c r="BI50" i="119" s="1"/>
  <c r="BI59" i="119" s="1"/>
  <c r="BI61" i="119" s="1"/>
  <c r="BI63" i="119" s="1"/>
  <c r="BI65" i="119" s="1"/>
  <c r="BL17" i="152" s="1"/>
  <c r="BL39" i="152" s="1"/>
  <c r="BL43" i="152" s="1"/>
  <c r="BH48" i="137"/>
  <c r="BH50" i="137" s="1"/>
  <c r="BH59" i="137" s="1"/>
  <c r="BH61" i="137" s="1"/>
  <c r="BH63" i="137" s="1"/>
  <c r="BH65" i="137" s="1"/>
  <c r="BK37" i="112" s="1"/>
  <c r="BI48" i="139"/>
  <c r="BI50" i="139" s="1"/>
  <c r="BI59" i="139" s="1"/>
  <c r="BI61" i="139" s="1"/>
  <c r="BI63" i="139" s="1"/>
  <c r="BI65" i="139" s="1"/>
  <c r="BL39" i="112" s="1"/>
  <c r="BI48" i="142"/>
  <c r="BI50" i="142" s="1"/>
  <c r="BI59" i="142" s="1"/>
  <c r="BI61" i="142" s="1"/>
  <c r="BI63" i="142" s="1"/>
  <c r="BI65" i="142" s="1"/>
  <c r="BL42" i="112" s="1"/>
  <c r="AG42" i="122"/>
  <c r="AG42" i="123"/>
  <c r="BI48" i="125"/>
  <c r="BI50" i="125" s="1"/>
  <c r="BI59" i="125" s="1"/>
  <c r="BI61" i="125" s="1"/>
  <c r="BI63" i="125" s="1"/>
  <c r="BI65" i="125" s="1"/>
  <c r="BL24" i="112" s="1"/>
  <c r="BI48" i="143"/>
  <c r="BI50" i="143" s="1"/>
  <c r="BI59" i="143" s="1"/>
  <c r="BI61" i="143" s="1"/>
  <c r="BI63" i="143" s="1"/>
  <c r="BI65" i="143" s="1"/>
  <c r="BL43" i="112" s="1"/>
  <c r="BI48" i="131"/>
  <c r="BI50" i="131" s="1"/>
  <c r="BI59" i="131" s="1"/>
  <c r="BI61" i="131" s="1"/>
  <c r="BI63" i="131" s="1"/>
  <c r="BI65" i="131" s="1"/>
  <c r="BL31" i="112" s="1"/>
  <c r="BH48" i="126"/>
  <c r="BH50" i="126" s="1"/>
  <c r="BH59" i="126" s="1"/>
  <c r="BH61" i="126" s="1"/>
  <c r="BH63" i="126" s="1"/>
  <c r="BH65" i="126" s="1"/>
  <c r="BK25" i="112" s="1"/>
  <c r="AG48" i="123"/>
  <c r="BI48" i="120"/>
  <c r="BI50" i="120" s="1"/>
  <c r="BI59" i="120" s="1"/>
  <c r="BI61" i="120" s="1"/>
  <c r="BI63" i="120" s="1"/>
  <c r="BI65" i="120" s="1"/>
  <c r="BI48" i="140"/>
  <c r="BI50" i="140" s="1"/>
  <c r="BI59" i="140" s="1"/>
  <c r="BI61" i="140" s="1"/>
  <c r="BI63" i="140" s="1"/>
  <c r="BI65" i="140" s="1"/>
  <c r="BL40" i="112" s="1"/>
  <c r="H36" i="123"/>
  <c r="H50" i="123" s="1"/>
  <c r="H59" i="123" s="1"/>
  <c r="H61" i="123" s="1"/>
  <c r="H63" i="123" s="1"/>
  <c r="H65" i="123" s="1"/>
  <c r="K22" i="112" s="1"/>
  <c r="BH48" i="130"/>
  <c r="BH50" i="130" s="1"/>
  <c r="BH59" i="130" s="1"/>
  <c r="BH61" i="130" s="1"/>
  <c r="BH63" i="130" s="1"/>
  <c r="BH65" i="130" s="1"/>
  <c r="BK30" i="112" s="1"/>
  <c r="AG48" i="122"/>
  <c r="H36" i="122"/>
  <c r="H50" i="122" s="1"/>
  <c r="H59" i="122" s="1"/>
  <c r="H61" i="122" s="1"/>
  <c r="H63" i="122" s="1"/>
  <c r="H65" i="122" s="1"/>
  <c r="K21" i="112" s="1"/>
  <c r="K54" i="112" s="1"/>
  <c r="BH48" i="133"/>
  <c r="BH50" i="133" s="1"/>
  <c r="BH59" i="133" s="1"/>
  <c r="BH61" i="133" s="1"/>
  <c r="BH63" i="133" s="1"/>
  <c r="BH65" i="133" s="1"/>
  <c r="BK33" i="112" s="1"/>
  <c r="BI48" i="136"/>
  <c r="BI50" i="136" s="1"/>
  <c r="BI59" i="136" s="1"/>
  <c r="BI61" i="136" s="1"/>
  <c r="BI63" i="136" s="1"/>
  <c r="BI65" i="136" s="1"/>
  <c r="BL36" i="112" s="1"/>
  <c r="BI47" i="150"/>
  <c r="BJ45" i="150" s="1"/>
  <c r="BH48" i="117"/>
  <c r="BH50" i="117" s="1"/>
  <c r="BH59" i="117" s="1"/>
  <c r="BH61" i="117" s="1"/>
  <c r="BH63" i="117" s="1"/>
  <c r="BH65" i="117" s="1"/>
  <c r="BK15" i="112" s="1"/>
  <c r="BJ47" i="140"/>
  <c r="BK45" i="140" s="1"/>
  <c r="BJ47" i="125"/>
  <c r="BK45" i="125" s="1"/>
  <c r="BI47" i="137"/>
  <c r="BJ45" i="137" s="1"/>
  <c r="BJ47" i="139"/>
  <c r="BK45" i="139" s="1"/>
  <c r="J22" i="112"/>
  <c r="BI47" i="130"/>
  <c r="BJ45" i="130" s="1"/>
  <c r="AH47" i="122"/>
  <c r="AI45" i="122" s="1"/>
  <c r="I35" i="122"/>
  <c r="J32" i="122" s="1"/>
  <c r="BI47" i="133"/>
  <c r="BJ45" i="133" s="1"/>
  <c r="BJ47" i="142"/>
  <c r="BK45" i="142" s="1"/>
  <c r="AH41" i="122"/>
  <c r="AI39" i="122" s="1"/>
  <c r="BJ47" i="120"/>
  <c r="BK45" i="120" s="1"/>
  <c r="BL17" i="112"/>
  <c r="BI37" i="152"/>
  <c r="BI44" i="152" s="1"/>
  <c r="BI47" i="117"/>
  <c r="BJ45" i="117" s="1"/>
  <c r="I21" i="112"/>
  <c r="BH48" i="150"/>
  <c r="BH50" i="150" s="1"/>
  <c r="BH59" i="150" s="1"/>
  <c r="AH41" i="123"/>
  <c r="AI39" i="123" s="1"/>
  <c r="I35" i="123"/>
  <c r="J32" i="123" s="1"/>
  <c r="BJ47" i="129"/>
  <c r="BK45" i="129" s="1"/>
  <c r="BJ47" i="134"/>
  <c r="BK45" i="134" s="1"/>
  <c r="BJ47" i="119"/>
  <c r="BK45" i="119" s="1"/>
  <c r="BJ47" i="143"/>
  <c r="BK45" i="143" s="1"/>
  <c r="BJ47" i="131"/>
  <c r="BK45" i="131" s="1"/>
  <c r="BI47" i="126"/>
  <c r="BJ45" i="126" s="1"/>
  <c r="AH47" i="123"/>
  <c r="AI45" i="123" s="1"/>
  <c r="BJ47" i="146"/>
  <c r="BK45" i="146" s="1"/>
  <c r="BI47" i="145"/>
  <c r="BJ45" i="145" s="1"/>
  <c r="BJ47" i="136"/>
  <c r="BK45" i="136" s="1"/>
  <c r="BI47" i="128"/>
  <c r="BJ45" i="128" s="1"/>
  <c r="BI48" i="116"/>
  <c r="BI50" i="116" s="1"/>
  <c r="BI59" i="116" s="1"/>
  <c r="BI61" i="116" s="1"/>
  <c r="BI63" i="116" s="1"/>
  <c r="BI65" i="116" s="1"/>
  <c r="BL14" i="112" s="1"/>
  <c r="BJ47" i="116"/>
  <c r="BK45" i="116" s="1"/>
  <c r="BI48" i="161" l="1"/>
  <c r="BI50" i="161" s="1"/>
  <c r="BI59" i="161" s="1"/>
  <c r="BI61" i="161" s="1"/>
  <c r="BI63" i="161" s="1"/>
  <c r="BI65" i="161" s="1"/>
  <c r="BJ47" i="161"/>
  <c r="BK45" i="161" s="1"/>
  <c r="BJ48" i="156"/>
  <c r="BJ50" i="156" s="1"/>
  <c r="BJ59" i="156" s="1"/>
  <c r="BJ61" i="156" s="1"/>
  <c r="BJ63" i="156" s="1"/>
  <c r="BJ65" i="156" s="1"/>
  <c r="BM49" i="112" s="1"/>
  <c r="BJ48" i="158"/>
  <c r="BJ50" i="158" s="1"/>
  <c r="BJ59" i="158" s="1"/>
  <c r="BJ61" i="158" s="1"/>
  <c r="BJ63" i="158" s="1"/>
  <c r="BJ65" i="158" s="1"/>
  <c r="BM52" i="112" s="1"/>
  <c r="BJ48" i="157"/>
  <c r="BJ50" i="157" s="1"/>
  <c r="BJ59" i="157" s="1"/>
  <c r="BJ61" i="157" s="1"/>
  <c r="BJ63" i="157" s="1"/>
  <c r="BJ65" i="157" s="1"/>
  <c r="BM51" i="112" s="1"/>
  <c r="BJ48" i="155"/>
  <c r="BJ50" i="155" s="1"/>
  <c r="BJ59" i="155" s="1"/>
  <c r="BJ61" i="155" s="1"/>
  <c r="BJ63" i="155" s="1"/>
  <c r="BJ65" i="155" s="1"/>
  <c r="BM48" i="112" s="1"/>
  <c r="BK47" i="156"/>
  <c r="BL45" i="156" s="1"/>
  <c r="BL47" i="156" s="1"/>
  <c r="BL48" i="156" s="1"/>
  <c r="BL50" i="156" s="1"/>
  <c r="BL59" i="156" s="1"/>
  <c r="BK47" i="158"/>
  <c r="BL45" i="158" s="1"/>
  <c r="BL47" i="158" s="1"/>
  <c r="BL48" i="158" s="1"/>
  <c r="BL50" i="158" s="1"/>
  <c r="BL59" i="158" s="1"/>
  <c r="BK47" i="157"/>
  <c r="BL45" i="157" s="1"/>
  <c r="BL47" i="157" s="1"/>
  <c r="BL48" i="157" s="1"/>
  <c r="BL50" i="157" s="1"/>
  <c r="BL59" i="157" s="1"/>
  <c r="BK47" i="155"/>
  <c r="BL45" i="155" s="1"/>
  <c r="BL47" i="155" s="1"/>
  <c r="BL48" i="155" s="1"/>
  <c r="BL50" i="155" s="1"/>
  <c r="BL59" i="155" s="1"/>
  <c r="BJ48" i="140"/>
  <c r="BJ50" i="140" s="1"/>
  <c r="BJ59" i="140" s="1"/>
  <c r="BJ61" i="140" s="1"/>
  <c r="BJ63" i="140" s="1"/>
  <c r="BJ65" i="140" s="1"/>
  <c r="BM40" i="112" s="1"/>
  <c r="BJ48" i="146"/>
  <c r="BJ50" i="146" s="1"/>
  <c r="BJ59" i="146" s="1"/>
  <c r="BJ61" i="146" s="1"/>
  <c r="BJ63" i="146" s="1"/>
  <c r="BJ65" i="146" s="1"/>
  <c r="BM46" i="112" s="1"/>
  <c r="BL40" i="152"/>
  <c r="BI48" i="150"/>
  <c r="BI50" i="150" s="1"/>
  <c r="BI59" i="150" s="1"/>
  <c r="BI61" i="150" s="1"/>
  <c r="BI63" i="150" s="1"/>
  <c r="BI65" i="150" s="1"/>
  <c r="BJ48" i="142"/>
  <c r="BJ50" i="142" s="1"/>
  <c r="BJ59" i="142" s="1"/>
  <c r="BJ61" i="142" s="1"/>
  <c r="BJ63" i="142" s="1"/>
  <c r="BJ65" i="142" s="1"/>
  <c r="BM42" i="112" s="1"/>
  <c r="BI48" i="117"/>
  <c r="BI50" i="117" s="1"/>
  <c r="BI59" i="117" s="1"/>
  <c r="BI61" i="117" s="1"/>
  <c r="BI63" i="117" s="1"/>
  <c r="BI65" i="117" s="1"/>
  <c r="AH48" i="122"/>
  <c r="BJ48" i="131"/>
  <c r="BJ50" i="131" s="1"/>
  <c r="BJ59" i="131" s="1"/>
  <c r="BJ61" i="131" s="1"/>
  <c r="BJ63" i="131" s="1"/>
  <c r="BJ65" i="131" s="1"/>
  <c r="BM31" i="112" s="1"/>
  <c r="BJ48" i="120"/>
  <c r="BJ50" i="120" s="1"/>
  <c r="BJ59" i="120" s="1"/>
  <c r="BJ61" i="120" s="1"/>
  <c r="BJ63" i="120" s="1"/>
  <c r="BJ65" i="120" s="1"/>
  <c r="BI48" i="137"/>
  <c r="BI50" i="137" s="1"/>
  <c r="BI59" i="137" s="1"/>
  <c r="BI61" i="137" s="1"/>
  <c r="BI63" i="137" s="1"/>
  <c r="BI65" i="137" s="1"/>
  <c r="BL37" i="112" s="1"/>
  <c r="BI48" i="133"/>
  <c r="BI50" i="133" s="1"/>
  <c r="BI59" i="133" s="1"/>
  <c r="BI61" i="133" s="1"/>
  <c r="BI63" i="133" s="1"/>
  <c r="BI65" i="133" s="1"/>
  <c r="BL33" i="112" s="1"/>
  <c r="I36" i="122"/>
  <c r="I50" i="122" s="1"/>
  <c r="I59" i="122" s="1"/>
  <c r="I61" i="122" s="1"/>
  <c r="I63" i="122" s="1"/>
  <c r="I65" i="122" s="1"/>
  <c r="L21" i="112" s="1"/>
  <c r="L54" i="112" s="1"/>
  <c r="BI48" i="130"/>
  <c r="BI50" i="130" s="1"/>
  <c r="BI59" i="130" s="1"/>
  <c r="BI61" i="130" s="1"/>
  <c r="BI63" i="130" s="1"/>
  <c r="BI65" i="130" s="1"/>
  <c r="BL30" i="112" s="1"/>
  <c r="BI48" i="145"/>
  <c r="BI50" i="145" s="1"/>
  <c r="BI59" i="145" s="1"/>
  <c r="BI61" i="145" s="1"/>
  <c r="BI63" i="145" s="1"/>
  <c r="BI65" i="145" s="1"/>
  <c r="BL45" i="112" s="1"/>
  <c r="AH48" i="123"/>
  <c r="BI48" i="126"/>
  <c r="BI50" i="126" s="1"/>
  <c r="BI59" i="126" s="1"/>
  <c r="BI61" i="126" s="1"/>
  <c r="BI63" i="126" s="1"/>
  <c r="BI65" i="126" s="1"/>
  <c r="BL25" i="112" s="1"/>
  <c r="BJ48" i="143"/>
  <c r="BJ50" i="143" s="1"/>
  <c r="BJ59" i="143" s="1"/>
  <c r="BJ61" i="143" s="1"/>
  <c r="BJ63" i="143" s="1"/>
  <c r="BJ65" i="143" s="1"/>
  <c r="BM43" i="112" s="1"/>
  <c r="AH42" i="122"/>
  <c r="BJ48" i="139"/>
  <c r="BJ50" i="139" s="1"/>
  <c r="BJ59" i="139" s="1"/>
  <c r="BJ61" i="139" s="1"/>
  <c r="BJ63" i="139" s="1"/>
  <c r="BJ65" i="139" s="1"/>
  <c r="BM39" i="112" s="1"/>
  <c r="BJ48" i="125"/>
  <c r="BJ50" i="125" s="1"/>
  <c r="BJ59" i="125" s="1"/>
  <c r="BJ61" i="125" s="1"/>
  <c r="BJ63" i="125" s="1"/>
  <c r="BJ65" i="125" s="1"/>
  <c r="BM24" i="112" s="1"/>
  <c r="BJ47" i="128"/>
  <c r="BK45" i="128" s="1"/>
  <c r="BK47" i="134"/>
  <c r="BL45" i="134" s="1"/>
  <c r="BL47" i="134" s="1"/>
  <c r="BL48" i="134" s="1"/>
  <c r="BL50" i="134" s="1"/>
  <c r="BL59" i="134" s="1"/>
  <c r="BL61" i="134" s="1"/>
  <c r="BL63" i="134" s="1"/>
  <c r="BL65" i="134" s="1"/>
  <c r="BO34" i="112" s="1"/>
  <c r="J35" i="123"/>
  <c r="K32" i="123" s="1"/>
  <c r="BJ40" i="152"/>
  <c r="BJ44" i="152" s="1"/>
  <c r="BJ48" i="136"/>
  <c r="BJ50" i="136" s="1"/>
  <c r="BJ59" i="136" s="1"/>
  <c r="BJ47" i="145"/>
  <c r="BK45" i="145" s="1"/>
  <c r="AI47" i="123"/>
  <c r="AJ45" i="123" s="1"/>
  <c r="BJ47" i="126"/>
  <c r="BK45" i="126" s="1"/>
  <c r="BK47" i="143"/>
  <c r="BL45" i="143" s="1"/>
  <c r="BL47" i="143" s="1"/>
  <c r="BL48" i="143" s="1"/>
  <c r="BL50" i="143" s="1"/>
  <c r="BL59" i="143" s="1"/>
  <c r="BL61" i="143" s="1"/>
  <c r="BL63" i="143" s="1"/>
  <c r="BL65" i="143" s="1"/>
  <c r="BO43" i="112" s="1"/>
  <c r="BJ48" i="119"/>
  <c r="BJ50" i="119" s="1"/>
  <c r="BJ59" i="119" s="1"/>
  <c r="BJ61" i="119" s="1"/>
  <c r="BJ63" i="119" s="1"/>
  <c r="BJ65" i="119" s="1"/>
  <c r="BJ48" i="129"/>
  <c r="BJ50" i="129" s="1"/>
  <c r="BJ59" i="129" s="1"/>
  <c r="AH42" i="123"/>
  <c r="I54" i="112"/>
  <c r="AI41" i="122"/>
  <c r="AJ39" i="122" s="1"/>
  <c r="J35" i="122"/>
  <c r="K32" i="122" s="1"/>
  <c r="BJ47" i="130"/>
  <c r="BK45" i="130" s="1"/>
  <c r="BK47" i="139"/>
  <c r="BL45" i="139" s="1"/>
  <c r="BL47" i="139" s="1"/>
  <c r="BL48" i="139" s="1"/>
  <c r="BL50" i="139" s="1"/>
  <c r="BL59" i="139" s="1"/>
  <c r="BK47" i="140"/>
  <c r="BL45" i="140" s="1"/>
  <c r="BL47" i="140" s="1"/>
  <c r="BL48" i="140" s="1"/>
  <c r="BL50" i="140" s="1"/>
  <c r="BL59" i="140" s="1"/>
  <c r="BL61" i="140" s="1"/>
  <c r="BL63" i="140" s="1"/>
  <c r="BL65" i="140" s="1"/>
  <c r="BO40" i="112" s="1"/>
  <c r="BK47" i="119"/>
  <c r="BL45" i="119" s="1"/>
  <c r="BL47" i="119" s="1"/>
  <c r="BL48" i="119" s="1"/>
  <c r="BL50" i="119" s="1"/>
  <c r="BL59" i="119" s="1"/>
  <c r="BK47" i="129"/>
  <c r="BL45" i="129" s="1"/>
  <c r="BL47" i="129" s="1"/>
  <c r="BL48" i="129" s="1"/>
  <c r="BL50" i="129" s="1"/>
  <c r="BL59" i="129" s="1"/>
  <c r="BL61" i="129" s="1"/>
  <c r="BL63" i="129" s="1"/>
  <c r="BL65" i="129" s="1"/>
  <c r="BO28" i="112" s="1"/>
  <c r="AI41" i="123"/>
  <c r="AJ39" i="123" s="1"/>
  <c r="BK43" i="152"/>
  <c r="BK15" i="152"/>
  <c r="BK47" i="136"/>
  <c r="BL45" i="136" s="1"/>
  <c r="BL47" i="136" s="1"/>
  <c r="BL48" i="136" s="1"/>
  <c r="BL50" i="136" s="1"/>
  <c r="BL59" i="136" s="1"/>
  <c r="BL61" i="136" s="1"/>
  <c r="BL63" i="136" s="1"/>
  <c r="BL65" i="136" s="1"/>
  <c r="BO36" i="112" s="1"/>
  <c r="BI48" i="128"/>
  <c r="BI50" i="128" s="1"/>
  <c r="BI59" i="128" s="1"/>
  <c r="BK47" i="146"/>
  <c r="BL45" i="146" s="1"/>
  <c r="BL47" i="146" s="1"/>
  <c r="BL48" i="146" s="1"/>
  <c r="BL50" i="146" s="1"/>
  <c r="BL59" i="146" s="1"/>
  <c r="BL61" i="146" s="1"/>
  <c r="BL63" i="146" s="1"/>
  <c r="BL65" i="146" s="1"/>
  <c r="BO46" i="112" s="1"/>
  <c r="BK47" i="131"/>
  <c r="BL45" i="131" s="1"/>
  <c r="BL47" i="131" s="1"/>
  <c r="BL48" i="131" s="1"/>
  <c r="BL50" i="131" s="1"/>
  <c r="BL59" i="131" s="1"/>
  <c r="BL61" i="131" s="1"/>
  <c r="BL63" i="131" s="1"/>
  <c r="BL65" i="131" s="1"/>
  <c r="BO31" i="112" s="1"/>
  <c r="BJ48" i="134"/>
  <c r="BJ50" i="134" s="1"/>
  <c r="BJ59" i="134" s="1"/>
  <c r="I36" i="123"/>
  <c r="I50" i="123" s="1"/>
  <c r="I59" i="123" s="1"/>
  <c r="BH61" i="150"/>
  <c r="BH63" i="150" s="1"/>
  <c r="BH65" i="150" s="1"/>
  <c r="BJ47" i="117"/>
  <c r="BK45" i="117" s="1"/>
  <c r="BK47" i="120"/>
  <c r="BL45" i="120" s="1"/>
  <c r="BL47" i="120" s="1"/>
  <c r="BL48" i="120" s="1"/>
  <c r="BL50" i="120" s="1"/>
  <c r="BL59" i="120" s="1"/>
  <c r="BL61" i="120" s="1"/>
  <c r="BL63" i="120" s="1"/>
  <c r="BL65" i="120" s="1"/>
  <c r="BK47" i="142"/>
  <c r="BL45" i="142" s="1"/>
  <c r="BL47" i="142" s="1"/>
  <c r="BL48" i="142" s="1"/>
  <c r="BL50" i="142" s="1"/>
  <c r="BL59" i="142" s="1"/>
  <c r="BL61" i="142" s="1"/>
  <c r="BL63" i="142" s="1"/>
  <c r="BL65" i="142" s="1"/>
  <c r="BO42" i="112" s="1"/>
  <c r="BJ47" i="133"/>
  <c r="BK45" i="133" s="1"/>
  <c r="AI47" i="122"/>
  <c r="AJ45" i="122" s="1"/>
  <c r="BJ47" i="137"/>
  <c r="BK45" i="137" s="1"/>
  <c r="BK47" i="125"/>
  <c r="BL45" i="125" s="1"/>
  <c r="BL47" i="125" s="1"/>
  <c r="BL48" i="125" s="1"/>
  <c r="BL50" i="125" s="1"/>
  <c r="BL59" i="125" s="1"/>
  <c r="BL61" i="125" s="1"/>
  <c r="BL63" i="125" s="1"/>
  <c r="BL65" i="125" s="1"/>
  <c r="BO24" i="112" s="1"/>
  <c r="BJ47" i="150"/>
  <c r="BK45" i="150" s="1"/>
  <c r="BJ48" i="116"/>
  <c r="BJ50" i="116" s="1"/>
  <c r="BJ59" i="116" s="1"/>
  <c r="BJ61" i="116" s="1"/>
  <c r="BJ63" i="116" s="1"/>
  <c r="BJ65" i="116" s="1"/>
  <c r="BM14" i="112" s="1"/>
  <c r="BK47" i="116"/>
  <c r="BL45" i="116" s="1"/>
  <c r="BJ48" i="161" l="1"/>
  <c r="BJ50" i="161" s="1"/>
  <c r="BJ59" i="161" s="1"/>
  <c r="BJ61" i="161" s="1"/>
  <c r="BJ63" i="161" s="1"/>
  <c r="BJ65" i="161" s="1"/>
  <c r="BK47" i="161"/>
  <c r="BL45" i="161" s="1"/>
  <c r="BL47" i="161" s="1"/>
  <c r="BL48" i="161" s="1"/>
  <c r="BL50" i="161" s="1"/>
  <c r="BL59" i="161" s="1"/>
  <c r="BL15" i="152"/>
  <c r="BL37" i="152" s="1"/>
  <c r="BL44" i="152" s="1"/>
  <c r="BL15" i="112"/>
  <c r="J36" i="123"/>
  <c r="J50" i="123" s="1"/>
  <c r="J59" i="123" s="1"/>
  <c r="J61" i="123" s="1"/>
  <c r="J63" i="123" s="1"/>
  <c r="J65" i="123" s="1"/>
  <c r="M22" i="112" s="1"/>
  <c r="BK48" i="155"/>
  <c r="BK50" i="155" s="1"/>
  <c r="BK59" i="155" s="1"/>
  <c r="BK61" i="155" s="1"/>
  <c r="BK63" i="155" s="1"/>
  <c r="BK65" i="155" s="1"/>
  <c r="BN48" i="112" s="1"/>
  <c r="BK48" i="157"/>
  <c r="BK50" i="157" s="1"/>
  <c r="BK59" i="157" s="1"/>
  <c r="BK61" i="157" s="1"/>
  <c r="BK63" i="157" s="1"/>
  <c r="BK65" i="157" s="1"/>
  <c r="BN51" i="112" s="1"/>
  <c r="BK48" i="158"/>
  <c r="BK50" i="158" s="1"/>
  <c r="BK59" i="158" s="1"/>
  <c r="BK61" i="158" s="1"/>
  <c r="BK63" i="158" s="1"/>
  <c r="BK65" i="158" s="1"/>
  <c r="BN52" i="112" s="1"/>
  <c r="BK48" i="156"/>
  <c r="BK50" i="156" s="1"/>
  <c r="BK59" i="156" s="1"/>
  <c r="BK61" i="156" s="1"/>
  <c r="BK63" i="156" s="1"/>
  <c r="BK65" i="156" s="1"/>
  <c r="BN49" i="112" s="1"/>
  <c r="BL61" i="155"/>
  <c r="BL63" i="155" s="1"/>
  <c r="BL65" i="155" s="1"/>
  <c r="BO48" i="112" s="1"/>
  <c r="BS48" i="112" s="1"/>
  <c r="BL61" i="157"/>
  <c r="BL63" i="157" s="1"/>
  <c r="BL65" i="157" s="1"/>
  <c r="BO51" i="112" s="1"/>
  <c r="BS51" i="112" s="1"/>
  <c r="BL61" i="158"/>
  <c r="BL63" i="158" s="1"/>
  <c r="BL65" i="158" s="1"/>
  <c r="BO52" i="112" s="1"/>
  <c r="BS52" i="112" s="1"/>
  <c r="BL61" i="156"/>
  <c r="BL63" i="156" s="1"/>
  <c r="BL65" i="156" s="1"/>
  <c r="BO49" i="112" s="1"/>
  <c r="BS49" i="112" s="1"/>
  <c r="BM40" i="152"/>
  <c r="BJ48" i="145"/>
  <c r="BJ50" i="145" s="1"/>
  <c r="BJ59" i="145" s="1"/>
  <c r="BJ61" i="145" s="1"/>
  <c r="BJ63" i="145" s="1"/>
  <c r="BJ65" i="145" s="1"/>
  <c r="BM45" i="112" s="1"/>
  <c r="BJ48" i="126"/>
  <c r="BJ50" i="126" s="1"/>
  <c r="BJ59" i="126" s="1"/>
  <c r="BJ61" i="126" s="1"/>
  <c r="BJ63" i="126" s="1"/>
  <c r="BJ65" i="126" s="1"/>
  <c r="BM25" i="112" s="1"/>
  <c r="AI42" i="122"/>
  <c r="BK48" i="143"/>
  <c r="BK50" i="143" s="1"/>
  <c r="BK59" i="143" s="1"/>
  <c r="BK61" i="143" s="1"/>
  <c r="BK63" i="143" s="1"/>
  <c r="BK65" i="143" s="1"/>
  <c r="AI48" i="122"/>
  <c r="AI48" i="123"/>
  <c r="BJ48" i="117"/>
  <c r="BJ50" i="117" s="1"/>
  <c r="BJ59" i="117" s="1"/>
  <c r="BJ61" i="117" s="1"/>
  <c r="BJ63" i="117" s="1"/>
  <c r="BJ65" i="117" s="1"/>
  <c r="J36" i="122"/>
  <c r="J50" i="122" s="1"/>
  <c r="J59" i="122" s="1"/>
  <c r="J61" i="122" s="1"/>
  <c r="J63" i="122" s="1"/>
  <c r="J65" i="122" s="1"/>
  <c r="M21" i="112" s="1"/>
  <c r="BK48" i="136"/>
  <c r="BK50" i="136" s="1"/>
  <c r="BK59" i="136" s="1"/>
  <c r="BK61" i="136" s="1"/>
  <c r="BK63" i="136" s="1"/>
  <c r="BK65" i="136" s="1"/>
  <c r="BN36" i="112" s="1"/>
  <c r="BJ48" i="150"/>
  <c r="BJ50" i="150" s="1"/>
  <c r="BJ59" i="150" s="1"/>
  <c r="BJ61" i="150" s="1"/>
  <c r="BJ63" i="150" s="1"/>
  <c r="BJ65" i="150" s="1"/>
  <c r="BK48" i="142"/>
  <c r="BK50" i="142" s="1"/>
  <c r="BK59" i="142" s="1"/>
  <c r="BK61" i="142" s="1"/>
  <c r="BK63" i="142" s="1"/>
  <c r="BK65" i="142" s="1"/>
  <c r="BK48" i="129"/>
  <c r="BK50" i="129" s="1"/>
  <c r="BK59" i="129" s="1"/>
  <c r="BK61" i="129" s="1"/>
  <c r="BK63" i="129" s="1"/>
  <c r="BK65" i="129" s="1"/>
  <c r="BN28" i="112" s="1"/>
  <c r="BK48" i="139"/>
  <c r="BK50" i="139" s="1"/>
  <c r="BK59" i="139" s="1"/>
  <c r="BK61" i="139" s="1"/>
  <c r="BK63" i="139" s="1"/>
  <c r="BK65" i="139" s="1"/>
  <c r="BN39" i="112" s="1"/>
  <c r="BJ48" i="128"/>
  <c r="BJ50" i="128" s="1"/>
  <c r="BJ59" i="128" s="1"/>
  <c r="BJ61" i="128" s="1"/>
  <c r="BJ63" i="128" s="1"/>
  <c r="BJ65" i="128" s="1"/>
  <c r="BM27" i="112" s="1"/>
  <c r="BK48" i="125"/>
  <c r="BK50" i="125" s="1"/>
  <c r="BK59" i="125" s="1"/>
  <c r="BK61" i="125" s="1"/>
  <c r="BK63" i="125" s="1"/>
  <c r="BK65" i="125" s="1"/>
  <c r="BN65" i="125" s="1"/>
  <c r="AI42" i="123"/>
  <c r="BK48" i="119"/>
  <c r="BK50" i="119" s="1"/>
  <c r="BK59" i="119" s="1"/>
  <c r="BK61" i="119" s="1"/>
  <c r="BK63" i="119" s="1"/>
  <c r="BK65" i="119" s="1"/>
  <c r="BN17" i="152" s="1"/>
  <c r="BN39" i="152" s="1"/>
  <c r="BN43" i="152" s="1"/>
  <c r="BI61" i="128"/>
  <c r="BI63" i="128" s="1"/>
  <c r="BI65" i="128" s="1"/>
  <c r="BL27" i="112" s="1"/>
  <c r="BK47" i="130"/>
  <c r="BL45" i="130" s="1"/>
  <c r="BL47" i="130" s="1"/>
  <c r="BL48" i="130" s="1"/>
  <c r="BL50" i="130" s="1"/>
  <c r="BL59" i="130" s="1"/>
  <c r="BJ61" i="129"/>
  <c r="BJ63" i="129" s="1"/>
  <c r="BJ65" i="129" s="1"/>
  <c r="BM28" i="112" s="1"/>
  <c r="AJ47" i="122"/>
  <c r="AK45" i="122" s="1"/>
  <c r="BK47" i="117"/>
  <c r="BL45" i="117" s="1"/>
  <c r="BL47" i="117" s="1"/>
  <c r="BL48" i="117" s="1"/>
  <c r="BL50" i="117" s="1"/>
  <c r="BL59" i="117" s="1"/>
  <c r="AJ41" i="122"/>
  <c r="AK39" i="122" s="1"/>
  <c r="BM17" i="112"/>
  <c r="BM17" i="152"/>
  <c r="BK47" i="126"/>
  <c r="BL45" i="126" s="1"/>
  <c r="BL47" i="126" s="1"/>
  <c r="BL48" i="126" s="1"/>
  <c r="BL50" i="126" s="1"/>
  <c r="BL59" i="126" s="1"/>
  <c r="BL61" i="126" s="1"/>
  <c r="BL63" i="126" s="1"/>
  <c r="BL65" i="126" s="1"/>
  <c r="BO25" i="112" s="1"/>
  <c r="BK47" i="145"/>
  <c r="BL45" i="145" s="1"/>
  <c r="BL47" i="145" s="1"/>
  <c r="BL48" i="145" s="1"/>
  <c r="BL50" i="145" s="1"/>
  <c r="BL59" i="145" s="1"/>
  <c r="BL61" i="145" s="1"/>
  <c r="BL63" i="145" s="1"/>
  <c r="BL65" i="145" s="1"/>
  <c r="BO45" i="112" s="1"/>
  <c r="I61" i="123"/>
  <c r="I63" i="123" s="1"/>
  <c r="I65" i="123" s="1"/>
  <c r="BJ61" i="134"/>
  <c r="BJ63" i="134" s="1"/>
  <c r="BJ65" i="134" s="1"/>
  <c r="BM34" i="112" s="1"/>
  <c r="BK48" i="116"/>
  <c r="BK50" i="116" s="1"/>
  <c r="BK59" i="116" s="1"/>
  <c r="BK61" i="116" s="1"/>
  <c r="BK63" i="116" s="1"/>
  <c r="BK65" i="116" s="1"/>
  <c r="BN14" i="112" s="1"/>
  <c r="BK47" i="150"/>
  <c r="BL45" i="150" s="1"/>
  <c r="BL47" i="150" s="1"/>
  <c r="BL48" i="150" s="1"/>
  <c r="BL50" i="150" s="1"/>
  <c r="BL59" i="150" s="1"/>
  <c r="BL61" i="150" s="1"/>
  <c r="BL63" i="150" s="1"/>
  <c r="BL65" i="150" s="1"/>
  <c r="BJ48" i="137"/>
  <c r="BJ50" i="137" s="1"/>
  <c r="BJ59" i="137" s="1"/>
  <c r="BJ48" i="133"/>
  <c r="BJ50" i="133" s="1"/>
  <c r="BJ59" i="133" s="1"/>
  <c r="BK48" i="120"/>
  <c r="BK50" i="120" s="1"/>
  <c r="BK59" i="120" s="1"/>
  <c r="BK48" i="131"/>
  <c r="BK50" i="131" s="1"/>
  <c r="BK59" i="131" s="1"/>
  <c r="BK48" i="146"/>
  <c r="BK50" i="146" s="1"/>
  <c r="BK59" i="146" s="1"/>
  <c r="BN17" i="112"/>
  <c r="BL61" i="139"/>
  <c r="BL63" i="139" s="1"/>
  <c r="BL65" i="139" s="1"/>
  <c r="K35" i="122"/>
  <c r="L32" i="122" s="1"/>
  <c r="BJ61" i="136"/>
  <c r="BJ63" i="136" s="1"/>
  <c r="BJ65" i="136" s="1"/>
  <c r="BM36" i="112" s="1"/>
  <c r="K35" i="123"/>
  <c r="L32" i="123" s="1"/>
  <c r="BK47" i="128"/>
  <c r="BL45" i="128" s="1"/>
  <c r="BL47" i="128" s="1"/>
  <c r="BL48" i="128" s="1"/>
  <c r="BL50" i="128" s="1"/>
  <c r="BL59" i="128" s="1"/>
  <c r="BL61" i="128" s="1"/>
  <c r="BL63" i="128" s="1"/>
  <c r="BL65" i="128" s="1"/>
  <c r="BO27" i="112" s="1"/>
  <c r="BK47" i="137"/>
  <c r="BL45" i="137" s="1"/>
  <c r="BL47" i="137" s="1"/>
  <c r="BL48" i="137" s="1"/>
  <c r="BL50" i="137" s="1"/>
  <c r="BL59" i="137" s="1"/>
  <c r="BL61" i="137" s="1"/>
  <c r="BL63" i="137" s="1"/>
  <c r="BL65" i="137" s="1"/>
  <c r="BO37" i="112" s="1"/>
  <c r="BK47" i="133"/>
  <c r="BL45" i="133" s="1"/>
  <c r="BL47" i="133" s="1"/>
  <c r="BL48" i="133" s="1"/>
  <c r="BL50" i="133" s="1"/>
  <c r="BL59" i="133" s="1"/>
  <c r="BL61" i="133" s="1"/>
  <c r="BL63" i="133" s="1"/>
  <c r="BL65" i="133" s="1"/>
  <c r="BO33" i="112" s="1"/>
  <c r="BO40" i="152"/>
  <c r="BK37" i="152"/>
  <c r="BK44" i="152" s="1"/>
  <c r="AJ41" i="123"/>
  <c r="AK39" i="123" s="1"/>
  <c r="BL61" i="119"/>
  <c r="BL63" i="119" s="1"/>
  <c r="BL65" i="119" s="1"/>
  <c r="BK48" i="140"/>
  <c r="BK50" i="140" s="1"/>
  <c r="BK59" i="140" s="1"/>
  <c r="BJ48" i="130"/>
  <c r="BJ50" i="130" s="1"/>
  <c r="BJ59" i="130" s="1"/>
  <c r="BJ61" i="130" s="1"/>
  <c r="BJ63" i="130" s="1"/>
  <c r="BJ65" i="130" s="1"/>
  <c r="BM30" i="112" s="1"/>
  <c r="AJ47" i="123"/>
  <c r="AK45" i="123" s="1"/>
  <c r="BK48" i="134"/>
  <c r="BK50" i="134" s="1"/>
  <c r="BK59" i="134" s="1"/>
  <c r="BK61" i="134" s="1"/>
  <c r="BK63" i="134" s="1"/>
  <c r="BK65" i="134" s="1"/>
  <c r="BN34" i="112" s="1"/>
  <c r="BL47" i="116"/>
  <c r="BL48" i="116" s="1"/>
  <c r="BL50" i="116" s="1"/>
  <c r="BL59" i="116" s="1"/>
  <c r="BK48" i="161" l="1"/>
  <c r="BK50" i="161" s="1"/>
  <c r="BK59" i="161" s="1"/>
  <c r="BK61" i="161" s="1"/>
  <c r="BK63" i="161" s="1"/>
  <c r="BK65" i="161" s="1"/>
  <c r="BL61" i="161"/>
  <c r="BL63" i="161" s="1"/>
  <c r="BL65" i="161" s="1"/>
  <c r="BN65" i="161" s="1"/>
  <c r="BN59" i="161"/>
  <c r="BO39" i="112"/>
  <c r="BN24" i="112"/>
  <c r="BN42" i="112"/>
  <c r="BM15" i="152"/>
  <c r="BM37" i="152" s="1"/>
  <c r="BM44" i="152" s="1"/>
  <c r="BM15" i="112"/>
  <c r="BN43" i="112"/>
  <c r="BN59" i="156"/>
  <c r="BN59" i="157"/>
  <c r="BN59" i="142"/>
  <c r="BN59" i="119"/>
  <c r="BN59" i="125"/>
  <c r="BN65" i="142"/>
  <c r="BN59" i="136"/>
  <c r="BN59" i="139"/>
  <c r="BN59" i="158"/>
  <c r="BN59" i="155"/>
  <c r="BN65" i="156"/>
  <c r="BN65" i="158"/>
  <c r="BN65" i="157"/>
  <c r="BN65" i="155"/>
  <c r="BN59" i="129"/>
  <c r="BQ24" i="112"/>
  <c r="BN59" i="143"/>
  <c r="BN65" i="143"/>
  <c r="BK48" i="133"/>
  <c r="BK50" i="133" s="1"/>
  <c r="BK59" i="133" s="1"/>
  <c r="BK61" i="133" s="1"/>
  <c r="BK63" i="133" s="1"/>
  <c r="BK65" i="133" s="1"/>
  <c r="BN33" i="112" s="1"/>
  <c r="BK48" i="128"/>
  <c r="BK50" i="128" s="1"/>
  <c r="BK59" i="128" s="1"/>
  <c r="BK61" i="128" s="1"/>
  <c r="BK63" i="128" s="1"/>
  <c r="BK65" i="128" s="1"/>
  <c r="BN27" i="112" s="1"/>
  <c r="BN65" i="139"/>
  <c r="BK48" i="137"/>
  <c r="BK50" i="137" s="1"/>
  <c r="BK59" i="137" s="1"/>
  <c r="BK61" i="137" s="1"/>
  <c r="BK63" i="137" s="1"/>
  <c r="BK65" i="137" s="1"/>
  <c r="BN37" i="112" s="1"/>
  <c r="K36" i="123"/>
  <c r="K50" i="123" s="1"/>
  <c r="K59" i="123" s="1"/>
  <c r="K61" i="123" s="1"/>
  <c r="K63" i="123" s="1"/>
  <c r="K65" i="123" s="1"/>
  <c r="N22" i="112" s="1"/>
  <c r="BK48" i="150"/>
  <c r="BK50" i="150" s="1"/>
  <c r="BK59" i="150" s="1"/>
  <c r="AJ48" i="122"/>
  <c r="AJ48" i="123"/>
  <c r="AJ42" i="123"/>
  <c r="BN65" i="134"/>
  <c r="AK41" i="122"/>
  <c r="AL39" i="122" s="1"/>
  <c r="BL61" i="117"/>
  <c r="BL63" i="117" s="1"/>
  <c r="BL65" i="117" s="1"/>
  <c r="BO15" i="112" s="1"/>
  <c r="BN65" i="129"/>
  <c r="AK47" i="123"/>
  <c r="AL45" i="123" s="1"/>
  <c r="BN65" i="136"/>
  <c r="K36" i="122"/>
  <c r="K50" i="122" s="1"/>
  <c r="K59" i="122" s="1"/>
  <c r="K61" i="122" s="1"/>
  <c r="K63" i="122" s="1"/>
  <c r="K65" i="122" s="1"/>
  <c r="BK61" i="120"/>
  <c r="BK63" i="120" s="1"/>
  <c r="BK65" i="120" s="1"/>
  <c r="BN59" i="120"/>
  <c r="BK48" i="145"/>
  <c r="BK50" i="145" s="1"/>
  <c r="BK59" i="145" s="1"/>
  <c r="BK61" i="145" s="1"/>
  <c r="BK63" i="145" s="1"/>
  <c r="BK65" i="145" s="1"/>
  <c r="BN45" i="112" s="1"/>
  <c r="BM39" i="152"/>
  <c r="BM43" i="152" s="1"/>
  <c r="BK48" i="130"/>
  <c r="BK50" i="130" s="1"/>
  <c r="BK59" i="130" s="1"/>
  <c r="BK61" i="130" s="1"/>
  <c r="BK63" i="130" s="1"/>
  <c r="BK65" i="130" s="1"/>
  <c r="BN30" i="112" s="1"/>
  <c r="L35" i="122"/>
  <c r="M32" i="122" s="1"/>
  <c r="BK61" i="146"/>
  <c r="BK63" i="146" s="1"/>
  <c r="BK65" i="146" s="1"/>
  <c r="BN46" i="112" s="1"/>
  <c r="BN59" i="146"/>
  <c r="BJ61" i="133"/>
  <c r="BJ63" i="133" s="1"/>
  <c r="BJ65" i="133" s="1"/>
  <c r="BM33" i="112" s="1"/>
  <c r="L22" i="112"/>
  <c r="M54" i="112"/>
  <c r="AK47" i="122"/>
  <c r="AL45" i="122" s="1"/>
  <c r="BL61" i="130"/>
  <c r="BL63" i="130" s="1"/>
  <c r="BL65" i="130" s="1"/>
  <c r="BO30" i="112" s="1"/>
  <c r="AK41" i="123"/>
  <c r="AL39" i="123" s="1"/>
  <c r="BK61" i="140"/>
  <c r="BK63" i="140" s="1"/>
  <c r="BK65" i="140" s="1"/>
  <c r="BN40" i="112" s="1"/>
  <c r="BN59" i="140"/>
  <c r="BO17" i="112"/>
  <c r="BO17" i="152"/>
  <c r="BO39" i="152" s="1"/>
  <c r="BN65" i="119"/>
  <c r="L35" i="123"/>
  <c r="M32" i="123" s="1"/>
  <c r="BK61" i="131"/>
  <c r="BK63" i="131" s="1"/>
  <c r="BK65" i="131" s="1"/>
  <c r="BN31" i="112" s="1"/>
  <c r="BN59" i="131"/>
  <c r="BJ61" i="137"/>
  <c r="BJ63" i="137" s="1"/>
  <c r="BJ65" i="137" s="1"/>
  <c r="BM37" i="112" s="1"/>
  <c r="BN59" i="134"/>
  <c r="BK48" i="126"/>
  <c r="BK50" i="126" s="1"/>
  <c r="BK59" i="126" s="1"/>
  <c r="AJ42" i="122"/>
  <c r="BK48" i="117"/>
  <c r="BK50" i="117" s="1"/>
  <c r="BK59" i="117" s="1"/>
  <c r="BK61" i="117" s="1"/>
  <c r="BK63" i="117" s="1"/>
  <c r="BK65" i="117" s="1"/>
  <c r="BN15" i="112" s="1"/>
  <c r="BL61" i="116"/>
  <c r="BL63" i="116" s="1"/>
  <c r="BL65" i="116" s="1"/>
  <c r="BN59" i="116"/>
  <c r="BN59" i="133" l="1"/>
  <c r="E21" i="154"/>
  <c r="H21" i="154" s="1"/>
  <c r="BQ43" i="112"/>
  <c r="E40" i="154"/>
  <c r="I40" i="154" s="1"/>
  <c r="E39" i="154"/>
  <c r="H39" i="154" s="1"/>
  <c r="BQ39" i="112"/>
  <c r="E36" i="154"/>
  <c r="H36" i="154" s="1"/>
  <c r="BQ42" i="112"/>
  <c r="BN65" i="116"/>
  <c r="BO14" i="112"/>
  <c r="BN59" i="137"/>
  <c r="BQ48" i="112"/>
  <c r="E45" i="154"/>
  <c r="E48" i="154"/>
  <c r="BQ51" i="112"/>
  <c r="E49" i="154"/>
  <c r="BQ52" i="112"/>
  <c r="BQ49" i="112"/>
  <c r="E46" i="154"/>
  <c r="BN59" i="128"/>
  <c r="BN59" i="130"/>
  <c r="BN65" i="130"/>
  <c r="BN65" i="128"/>
  <c r="BQ27" i="112"/>
  <c r="AK48" i="123"/>
  <c r="AK42" i="122"/>
  <c r="L36" i="123"/>
  <c r="L50" i="123" s="1"/>
  <c r="L59" i="123" s="1"/>
  <c r="L61" i="123" s="1"/>
  <c r="L63" i="123" s="1"/>
  <c r="L65" i="123" s="1"/>
  <c r="O22" i="112" s="1"/>
  <c r="BK61" i="150"/>
  <c r="BK63" i="150" s="1"/>
  <c r="BK65" i="150" s="1"/>
  <c r="BN65" i="150" s="1"/>
  <c r="BN59" i="150"/>
  <c r="L36" i="122"/>
  <c r="L50" i="122" s="1"/>
  <c r="L59" i="122" s="1"/>
  <c r="L61" i="122" s="1"/>
  <c r="L63" i="122" s="1"/>
  <c r="L65" i="122" s="1"/>
  <c r="O21" i="112" s="1"/>
  <c r="O54" i="112" s="1"/>
  <c r="BO43" i="152"/>
  <c r="BQ43" i="152" s="1"/>
  <c r="BQ39" i="152"/>
  <c r="AL41" i="123"/>
  <c r="AM39" i="123" s="1"/>
  <c r="AL47" i="122"/>
  <c r="AM45" i="122" s="1"/>
  <c r="BN65" i="145"/>
  <c r="N21" i="112"/>
  <c r="BN59" i="117"/>
  <c r="AL41" i="122"/>
  <c r="AM39" i="122" s="1"/>
  <c r="BQ34" i="112"/>
  <c r="E31" i="154"/>
  <c r="I31" i="154" s="1"/>
  <c r="BN65" i="131"/>
  <c r="M35" i="123"/>
  <c r="N32" i="123" s="1"/>
  <c r="BQ17" i="112"/>
  <c r="BN65" i="133"/>
  <c r="M35" i="122"/>
  <c r="N32" i="122" s="1"/>
  <c r="BQ28" i="112"/>
  <c r="E25" i="154"/>
  <c r="I25" i="154" s="1"/>
  <c r="BO15" i="152"/>
  <c r="BN65" i="117"/>
  <c r="BK61" i="126"/>
  <c r="BK63" i="126" s="1"/>
  <c r="BK65" i="126" s="1"/>
  <c r="BN25" i="112" s="1"/>
  <c r="BN59" i="126"/>
  <c r="BN15" i="152"/>
  <c r="BN37" i="152" s="1"/>
  <c r="E27" i="154"/>
  <c r="BQ30" i="112"/>
  <c r="BQ17" i="152"/>
  <c r="BQ36" i="112"/>
  <c r="E33" i="154"/>
  <c r="AL47" i="123"/>
  <c r="AM45" i="123" s="1"/>
  <c r="BN59" i="145"/>
  <c r="BN65" i="137"/>
  <c r="BN65" i="140"/>
  <c r="AK42" i="123"/>
  <c r="AK48" i="122"/>
  <c r="BN65" i="146"/>
  <c r="BN65" i="120"/>
  <c r="E24" i="154"/>
  <c r="H24" i="154" s="1"/>
  <c r="C99" i="2"/>
  <c r="G99" i="2"/>
  <c r="G34" i="2" s="1"/>
  <c r="G57" i="2" s="1"/>
  <c r="K99" i="2"/>
  <c r="K34" i="2" s="1"/>
  <c r="K57" i="2" s="1"/>
  <c r="C113" i="2"/>
  <c r="G113" i="2"/>
  <c r="K113" i="2"/>
  <c r="F99" i="2"/>
  <c r="F34" i="2" s="1"/>
  <c r="F57" i="2" s="1"/>
  <c r="L99" i="2"/>
  <c r="L34" i="2" s="1"/>
  <c r="L57" i="2" s="1"/>
  <c r="D113" i="2"/>
  <c r="I113" i="2"/>
  <c r="B99" i="2"/>
  <c r="B34" i="2" s="1"/>
  <c r="H99" i="2"/>
  <c r="H34" i="2" s="1"/>
  <c r="H57" i="2" s="1"/>
  <c r="E113" i="2"/>
  <c r="J113" i="2"/>
  <c r="D99" i="2"/>
  <c r="D34" i="2" s="1"/>
  <c r="D57" i="2" s="1"/>
  <c r="I99" i="2"/>
  <c r="I34" i="2" s="1"/>
  <c r="I57" i="2" s="1"/>
  <c r="F113" i="2"/>
  <c r="L113" i="2"/>
  <c r="J99" i="2"/>
  <c r="J34" i="2" s="1"/>
  <c r="J57" i="2" s="1"/>
  <c r="H113" i="2"/>
  <c r="E99" i="2"/>
  <c r="E34" i="2" s="1"/>
  <c r="E57" i="2" s="1"/>
  <c r="B113" i="2"/>
  <c r="B16" i="2"/>
  <c r="J40" i="154" l="1"/>
  <c r="E11" i="154"/>
  <c r="BQ14" i="112"/>
  <c r="E12" i="154"/>
  <c r="L12" i="154" s="1"/>
  <c r="L46" i="154"/>
  <c r="L49" i="154"/>
  <c r="M36" i="123"/>
  <c r="M50" i="123" s="1"/>
  <c r="M59" i="123" s="1"/>
  <c r="M61" i="123" s="1"/>
  <c r="M63" i="123" s="1"/>
  <c r="M65" i="123" s="1"/>
  <c r="P22" i="112" s="1"/>
  <c r="AL48" i="122"/>
  <c r="AL48" i="123"/>
  <c r="M36" i="122"/>
  <c r="M50" i="122" s="1"/>
  <c r="M59" i="122" s="1"/>
  <c r="M61" i="122" s="1"/>
  <c r="M63" i="122" s="1"/>
  <c r="M65" i="122" s="1"/>
  <c r="P21" i="112" s="1"/>
  <c r="P54" i="112" s="1"/>
  <c r="AL42" i="122"/>
  <c r="J25" i="154"/>
  <c r="BQ18" i="112"/>
  <c r="E15" i="154"/>
  <c r="L15" i="154" s="1"/>
  <c r="BQ40" i="112"/>
  <c r="E37" i="154"/>
  <c r="I37" i="154" s="1"/>
  <c r="J37" i="154" s="1"/>
  <c r="BQ33" i="112"/>
  <c r="E30" i="154"/>
  <c r="BQ45" i="112"/>
  <c r="E42" i="154"/>
  <c r="AM41" i="123"/>
  <c r="AN39" i="123" s="1"/>
  <c r="AM47" i="123"/>
  <c r="AN45" i="123" s="1"/>
  <c r="BO37" i="152"/>
  <c r="BO44" i="152" s="1"/>
  <c r="BQ15" i="152"/>
  <c r="N35" i="123"/>
  <c r="O32" i="123" s="1"/>
  <c r="E43" i="154"/>
  <c r="BQ46" i="112"/>
  <c r="BQ37" i="112"/>
  <c r="E34" i="154"/>
  <c r="L34" i="154" s="1"/>
  <c r="BQ15" i="112"/>
  <c r="N35" i="122"/>
  <c r="O32" i="122" s="1"/>
  <c r="N54" i="112"/>
  <c r="AM47" i="122"/>
  <c r="AN45" i="122" s="1"/>
  <c r="BN40" i="152"/>
  <c r="BN44" i="152" s="1"/>
  <c r="BN65" i="126"/>
  <c r="E14" i="154"/>
  <c r="BQ31" i="112"/>
  <c r="E28" i="154"/>
  <c r="L28" i="154" s="1"/>
  <c r="AM41" i="122"/>
  <c r="AN39" i="122" s="1"/>
  <c r="AL42" i="123"/>
  <c r="C34" i="2"/>
  <c r="C57" i="2" s="1"/>
  <c r="E43" i="2"/>
  <c r="E49" i="2"/>
  <c r="D43" i="2"/>
  <c r="D49" i="2"/>
  <c r="G43" i="2"/>
  <c r="G49" i="2"/>
  <c r="C43" i="2"/>
  <c r="C49" i="2"/>
  <c r="H49" i="2"/>
  <c r="H43" i="2"/>
  <c r="F43" i="2"/>
  <c r="F49" i="2"/>
  <c r="B56" i="2"/>
  <c r="B57" i="2"/>
  <c r="B43" i="2"/>
  <c r="B49" i="2"/>
  <c r="L43" i="2"/>
  <c r="J43" i="2"/>
  <c r="J49" i="2"/>
  <c r="I43" i="2"/>
  <c r="I49" i="2"/>
  <c r="K43" i="2"/>
  <c r="K49" i="2"/>
  <c r="N37" i="2"/>
  <c r="B37" i="2"/>
  <c r="C12" i="2"/>
  <c r="B17" i="2"/>
  <c r="Q102" i="2"/>
  <c r="H30" i="154" l="1"/>
  <c r="J31" i="154" s="1"/>
  <c r="AM48" i="123"/>
  <c r="AM42" i="123"/>
  <c r="L43" i="154"/>
  <c r="G37" i="2"/>
  <c r="AM42" i="122"/>
  <c r="I37" i="2"/>
  <c r="AM48" i="122"/>
  <c r="O35" i="123"/>
  <c r="P32" i="123" s="1"/>
  <c r="C37" i="2"/>
  <c r="C39" i="2" s="1"/>
  <c r="C62" i="2" s="1"/>
  <c r="E37" i="2"/>
  <c r="E22" i="154"/>
  <c r="I22" i="154" s="1"/>
  <c r="J22" i="154" s="1"/>
  <c r="BQ25" i="112"/>
  <c r="AN47" i="122"/>
  <c r="AO45" i="122" s="1"/>
  <c r="N36" i="122"/>
  <c r="N50" i="122" s="1"/>
  <c r="N59" i="122" s="1"/>
  <c r="N61" i="122" s="1"/>
  <c r="N63" i="122" s="1"/>
  <c r="N65" i="122" s="1"/>
  <c r="Q21" i="112" s="1"/>
  <c r="AN47" i="123"/>
  <c r="AO45" i="123" s="1"/>
  <c r="L37" i="2"/>
  <c r="J37" i="2"/>
  <c r="O35" i="122"/>
  <c r="P32" i="122" s="1"/>
  <c r="BQ37" i="152"/>
  <c r="H37" i="2"/>
  <c r="D37" i="2"/>
  <c r="F37" i="2"/>
  <c r="K37" i="2"/>
  <c r="L39" i="2" s="1"/>
  <c r="L62" i="2" s="1"/>
  <c r="M37" i="2"/>
  <c r="N39" i="2" s="1"/>
  <c r="N62" i="2" s="1"/>
  <c r="N64" i="2" s="1"/>
  <c r="N66" i="2" s="1"/>
  <c r="N68" i="2" s="1"/>
  <c r="Q12" i="152" s="1"/>
  <c r="AN41" i="122"/>
  <c r="AO39" i="122" s="1"/>
  <c r="BQ40" i="152"/>
  <c r="N36" i="123"/>
  <c r="N50" i="123" s="1"/>
  <c r="N59" i="123" s="1"/>
  <c r="N61" i="123" s="1"/>
  <c r="N63" i="123" s="1"/>
  <c r="N65" i="123" s="1"/>
  <c r="AN41" i="123"/>
  <c r="AO39" i="123" s="1"/>
  <c r="O37" i="2"/>
  <c r="O39" i="2" s="1"/>
  <c r="O62" i="2" s="1"/>
  <c r="O64" i="2" s="1"/>
  <c r="O66" i="2" s="1"/>
  <c r="O68" i="2" s="1"/>
  <c r="Q34" i="2"/>
  <c r="B50" i="2"/>
  <c r="Q43" i="2"/>
  <c r="B44" i="2"/>
  <c r="B39" i="2"/>
  <c r="C16" i="2"/>
  <c r="D12" i="2" s="1"/>
  <c r="D16" i="2" s="1"/>
  <c r="E12" i="2" s="1"/>
  <c r="K59" i="2"/>
  <c r="K65" i="2" s="1"/>
  <c r="H59" i="2"/>
  <c r="H65" i="2" s="1"/>
  <c r="B59" i="2"/>
  <c r="B65" i="2" s="1"/>
  <c r="J59" i="2"/>
  <c r="J65" i="2" s="1"/>
  <c r="F59" i="2"/>
  <c r="F65" i="2" s="1"/>
  <c r="D59" i="2"/>
  <c r="D65" i="2" s="1"/>
  <c r="C59" i="2"/>
  <c r="C65" i="2" s="1"/>
  <c r="I59" i="2"/>
  <c r="I65" i="2" s="1"/>
  <c r="E59" i="2"/>
  <c r="E65" i="2" s="1"/>
  <c r="L59" i="2"/>
  <c r="L65" i="2" s="1"/>
  <c r="G59" i="2"/>
  <c r="G65" i="2" s="1"/>
  <c r="Q103" i="2"/>
  <c r="G39" i="2" l="1"/>
  <c r="G62" i="2" s="1"/>
  <c r="H39" i="2"/>
  <c r="H62" i="2" s="1"/>
  <c r="K39" i="2"/>
  <c r="K62" i="2" s="1"/>
  <c r="D39" i="2"/>
  <c r="D62" i="2" s="1"/>
  <c r="J39" i="2"/>
  <c r="J62" i="2" s="1"/>
  <c r="R12" i="112"/>
  <c r="R12" i="152"/>
  <c r="R34" i="152" s="1"/>
  <c r="R44" i="152" s="1"/>
  <c r="AN48" i="122"/>
  <c r="E39" i="2"/>
  <c r="E62" i="2" s="1"/>
  <c r="F39" i="2"/>
  <c r="F62" i="2" s="1"/>
  <c r="M39" i="2"/>
  <c r="M62" i="2" s="1"/>
  <c r="M64" i="2" s="1"/>
  <c r="M66" i="2" s="1"/>
  <c r="M68" i="2" s="1"/>
  <c r="O36" i="123"/>
  <c r="O50" i="123" s="1"/>
  <c r="O59" i="123" s="1"/>
  <c r="O61" i="123" s="1"/>
  <c r="O63" i="123" s="1"/>
  <c r="O65" i="123" s="1"/>
  <c r="R22" i="112" s="1"/>
  <c r="AN42" i="122"/>
  <c r="I39" i="2"/>
  <c r="I62" i="2" s="1"/>
  <c r="AN42" i="123"/>
  <c r="AO41" i="123"/>
  <c r="AP39" i="123" s="1"/>
  <c r="Q22" i="112"/>
  <c r="AO41" i="122"/>
  <c r="AP39" i="122" s="1"/>
  <c r="O36" i="122"/>
  <c r="O50" i="122" s="1"/>
  <c r="O59" i="122" s="1"/>
  <c r="O61" i="122" s="1"/>
  <c r="O63" i="122" s="1"/>
  <c r="O65" i="122" s="1"/>
  <c r="R21" i="112" s="1"/>
  <c r="R54" i="112" s="1"/>
  <c r="AN48" i="123"/>
  <c r="AO47" i="122"/>
  <c r="AP45" i="122" s="1"/>
  <c r="P35" i="122"/>
  <c r="Q32" i="122" s="1"/>
  <c r="AO47" i="123"/>
  <c r="AP45" i="123" s="1"/>
  <c r="Q54" i="112"/>
  <c r="P35" i="123"/>
  <c r="Q32" i="123" s="1"/>
  <c r="Q34" i="152"/>
  <c r="Q44" i="152" s="1"/>
  <c r="Q12" i="112"/>
  <c r="C42" i="2"/>
  <c r="B45" i="2"/>
  <c r="C48" i="2"/>
  <c r="B51" i="2"/>
  <c r="B62" i="2"/>
  <c r="C17" i="2"/>
  <c r="D17" i="2"/>
  <c r="B35" i="2"/>
  <c r="C33" i="2" s="1"/>
  <c r="E16" i="2"/>
  <c r="F12" i="2" s="1"/>
  <c r="Q104" i="2"/>
  <c r="Q55" i="112" l="1"/>
  <c r="R55" i="112"/>
  <c r="P12" i="112"/>
  <c r="P55" i="112" s="1"/>
  <c r="P12" i="152"/>
  <c r="P34" i="152" s="1"/>
  <c r="P44" i="152" s="1"/>
  <c r="P36" i="123"/>
  <c r="P50" i="123" s="1"/>
  <c r="P59" i="123" s="1"/>
  <c r="P61" i="123" s="1"/>
  <c r="P63" i="123" s="1"/>
  <c r="P65" i="123" s="1"/>
  <c r="S22" i="112" s="1"/>
  <c r="S55" i="112" s="1"/>
  <c r="AO48" i="122"/>
  <c r="AO42" i="122"/>
  <c r="Q62" i="2"/>
  <c r="Q39" i="2"/>
  <c r="AO48" i="123"/>
  <c r="AO42" i="123"/>
  <c r="P36" i="122"/>
  <c r="P50" i="122" s="1"/>
  <c r="P59" i="122" s="1"/>
  <c r="P61" i="122" s="1"/>
  <c r="P63" i="122" s="1"/>
  <c r="P65" i="122" s="1"/>
  <c r="S21" i="112" s="1"/>
  <c r="S54" i="112" s="1"/>
  <c r="Q35" i="122"/>
  <c r="R32" i="122" s="1"/>
  <c r="Q35" i="123"/>
  <c r="R32" i="123" s="1"/>
  <c r="AP47" i="123"/>
  <c r="AQ45" i="123" s="1"/>
  <c r="AP47" i="122"/>
  <c r="AQ45" i="122" s="1"/>
  <c r="AP41" i="122"/>
  <c r="AQ39" i="122" s="1"/>
  <c r="AP41" i="123"/>
  <c r="AQ39" i="123" s="1"/>
  <c r="C50" i="2"/>
  <c r="D48" i="2" s="1"/>
  <c r="C44" i="2"/>
  <c r="D42" i="2" s="1"/>
  <c r="L85" i="2"/>
  <c r="L28" i="2" s="1"/>
  <c r="C35" i="2"/>
  <c r="D33" i="2" s="1"/>
  <c r="E17" i="2"/>
  <c r="F16" i="2"/>
  <c r="G12" i="2" s="1"/>
  <c r="B36" i="2"/>
  <c r="B53" i="2" s="1"/>
  <c r="Q105" i="2"/>
  <c r="Q106" i="2"/>
  <c r="AP42" i="122" l="1"/>
  <c r="Q36" i="122"/>
  <c r="Q50" i="122" s="1"/>
  <c r="Q59" i="122" s="1"/>
  <c r="Q61" i="122" s="1"/>
  <c r="Q63" i="122" s="1"/>
  <c r="Q65" i="122" s="1"/>
  <c r="T21" i="112" s="1"/>
  <c r="T54" i="112" s="1"/>
  <c r="AP42" i="123"/>
  <c r="AP48" i="123"/>
  <c r="AP48" i="122"/>
  <c r="Q36" i="123"/>
  <c r="Q50" i="123" s="1"/>
  <c r="Q59" i="123" s="1"/>
  <c r="Q61" i="123" s="1"/>
  <c r="Q63" i="123" s="1"/>
  <c r="Q65" i="123" s="1"/>
  <c r="T22" i="112" s="1"/>
  <c r="T55" i="112" s="1"/>
  <c r="AQ41" i="122"/>
  <c r="AR39" i="122" s="1"/>
  <c r="AQ47" i="123"/>
  <c r="AR45" i="123" s="1"/>
  <c r="R35" i="122"/>
  <c r="S32" i="122" s="1"/>
  <c r="AQ41" i="123"/>
  <c r="AR39" i="123" s="1"/>
  <c r="AQ47" i="122"/>
  <c r="AR45" i="122" s="1"/>
  <c r="R35" i="123"/>
  <c r="S32" i="123" s="1"/>
  <c r="C45" i="2"/>
  <c r="Q28" i="2"/>
  <c r="L29" i="2"/>
  <c r="L30" i="2" s="1"/>
  <c r="L49" i="2"/>
  <c r="Q49" i="2" s="1"/>
  <c r="C51" i="2"/>
  <c r="D50" i="2"/>
  <c r="E48" i="2" s="1"/>
  <c r="D44" i="2"/>
  <c r="E42" i="2" s="1"/>
  <c r="C36" i="2"/>
  <c r="F17" i="2"/>
  <c r="G16" i="2"/>
  <c r="H12" i="2" s="1"/>
  <c r="D35" i="2"/>
  <c r="E33" i="2" s="1"/>
  <c r="Q107" i="2"/>
  <c r="AQ42" i="122" l="1"/>
  <c r="R36" i="122"/>
  <c r="R50" i="122" s="1"/>
  <c r="R59" i="122" s="1"/>
  <c r="R61" i="122" s="1"/>
  <c r="R63" i="122" s="1"/>
  <c r="R65" i="122" s="1"/>
  <c r="U21" i="112" s="1"/>
  <c r="U54" i="112" s="1"/>
  <c r="AQ48" i="123"/>
  <c r="S35" i="123"/>
  <c r="T32" i="123" s="1"/>
  <c r="AR41" i="123"/>
  <c r="AS39" i="123" s="1"/>
  <c r="AQ48" i="122"/>
  <c r="AR47" i="123"/>
  <c r="AS45" i="123" s="1"/>
  <c r="AR47" i="122"/>
  <c r="AS45" i="122" s="1"/>
  <c r="R36" i="123"/>
  <c r="R50" i="123" s="1"/>
  <c r="R59" i="123" s="1"/>
  <c r="R61" i="123" s="1"/>
  <c r="R63" i="123" s="1"/>
  <c r="R65" i="123" s="1"/>
  <c r="U22" i="112" s="1"/>
  <c r="U55" i="112" s="1"/>
  <c r="AQ42" i="123"/>
  <c r="S35" i="122"/>
  <c r="T32" i="122" s="1"/>
  <c r="AR41" i="122"/>
  <c r="AS39" i="122" s="1"/>
  <c r="D45" i="2"/>
  <c r="C53" i="2"/>
  <c r="D51" i="2"/>
  <c r="E44" i="2"/>
  <c r="F42" i="2" s="1"/>
  <c r="E50" i="2"/>
  <c r="F48" i="2" s="1"/>
  <c r="D36" i="2"/>
  <c r="G17" i="2"/>
  <c r="E35" i="2"/>
  <c r="F33" i="2" s="1"/>
  <c r="H16" i="2"/>
  <c r="I12" i="2" s="1"/>
  <c r="S36" i="123" l="1"/>
  <c r="S50" i="123" s="1"/>
  <c r="S59" i="123" s="1"/>
  <c r="S61" i="123" s="1"/>
  <c r="S63" i="123" s="1"/>
  <c r="S65" i="123" s="1"/>
  <c r="V22" i="112" s="1"/>
  <c r="V55" i="112" s="1"/>
  <c r="AR42" i="123"/>
  <c r="T35" i="122"/>
  <c r="U32" i="122" s="1"/>
  <c r="AS47" i="122"/>
  <c r="AT45" i="122" s="1"/>
  <c r="AR42" i="122"/>
  <c r="AR48" i="123"/>
  <c r="AS41" i="123"/>
  <c r="AT39" i="123" s="1"/>
  <c r="AS41" i="122"/>
  <c r="AT39" i="122" s="1"/>
  <c r="AS47" i="123"/>
  <c r="AT45" i="123" s="1"/>
  <c r="S36" i="122"/>
  <c r="S50" i="122" s="1"/>
  <c r="S59" i="122" s="1"/>
  <c r="S61" i="122" s="1"/>
  <c r="S63" i="122" s="1"/>
  <c r="S65" i="122" s="1"/>
  <c r="V21" i="112" s="1"/>
  <c r="V54" i="112" s="1"/>
  <c r="AR48" i="122"/>
  <c r="T35" i="123"/>
  <c r="U32" i="123" s="1"/>
  <c r="D53" i="2"/>
  <c r="E45" i="2"/>
  <c r="E51" i="2"/>
  <c r="F44" i="2"/>
  <c r="G42" i="2" s="1"/>
  <c r="F50" i="2"/>
  <c r="G48" i="2" s="1"/>
  <c r="H17" i="2"/>
  <c r="I16" i="2"/>
  <c r="J12" i="2" s="1"/>
  <c r="E36" i="2"/>
  <c r="F35" i="2"/>
  <c r="G33" i="2" s="1"/>
  <c r="Q109" i="2"/>
  <c r="T36" i="122" l="1"/>
  <c r="T50" i="122" s="1"/>
  <c r="T59" i="122" s="1"/>
  <c r="T61" i="122" s="1"/>
  <c r="T63" i="122" s="1"/>
  <c r="T65" i="122" s="1"/>
  <c r="W21" i="112" s="1"/>
  <c r="W54" i="112" s="1"/>
  <c r="AS42" i="122"/>
  <c r="T36" i="123"/>
  <c r="T50" i="123" s="1"/>
  <c r="T59" i="123" s="1"/>
  <c r="T61" i="123" s="1"/>
  <c r="T63" i="123" s="1"/>
  <c r="T65" i="123" s="1"/>
  <c r="W22" i="112" s="1"/>
  <c r="W55" i="112" s="1"/>
  <c r="AS48" i="123"/>
  <c r="AS42" i="123"/>
  <c r="AS48" i="122"/>
  <c r="U35" i="123"/>
  <c r="V32" i="123" s="1"/>
  <c r="AT47" i="123"/>
  <c r="AU45" i="123" s="1"/>
  <c r="AT41" i="123"/>
  <c r="AU39" i="123" s="1"/>
  <c r="AT47" i="122"/>
  <c r="AU45" i="122" s="1"/>
  <c r="AT41" i="122"/>
  <c r="AU39" i="122" s="1"/>
  <c r="U35" i="122"/>
  <c r="V32" i="122" s="1"/>
  <c r="E53" i="2"/>
  <c r="F51" i="2"/>
  <c r="F45" i="2"/>
  <c r="G44" i="2"/>
  <c r="H42" i="2" s="1"/>
  <c r="G50" i="2"/>
  <c r="H48" i="2" s="1"/>
  <c r="I17" i="2"/>
  <c r="F36" i="2"/>
  <c r="G35" i="2"/>
  <c r="H33" i="2" s="1"/>
  <c r="J16" i="2"/>
  <c r="K12" i="2" s="1"/>
  <c r="U36" i="122" l="1"/>
  <c r="U50" i="122" s="1"/>
  <c r="U59" i="122" s="1"/>
  <c r="U61" i="122" s="1"/>
  <c r="U63" i="122" s="1"/>
  <c r="U65" i="122" s="1"/>
  <c r="X21" i="112" s="1"/>
  <c r="X54" i="112" s="1"/>
  <c r="AT48" i="123"/>
  <c r="AT48" i="122"/>
  <c r="AT42" i="122"/>
  <c r="AT42" i="123"/>
  <c r="U36" i="123"/>
  <c r="U50" i="123" s="1"/>
  <c r="U59" i="123" s="1"/>
  <c r="U61" i="123" s="1"/>
  <c r="U63" i="123" s="1"/>
  <c r="U65" i="123" s="1"/>
  <c r="X22" i="112" s="1"/>
  <c r="X55" i="112" s="1"/>
  <c r="V35" i="122"/>
  <c r="W32" i="122" s="1"/>
  <c r="AU47" i="122"/>
  <c r="AV45" i="122" s="1"/>
  <c r="AU47" i="123"/>
  <c r="AV45" i="123" s="1"/>
  <c r="AU41" i="122"/>
  <c r="AV39" i="122" s="1"/>
  <c r="AU41" i="123"/>
  <c r="AV39" i="123" s="1"/>
  <c r="V35" i="123"/>
  <c r="W32" i="123" s="1"/>
  <c r="F53" i="2"/>
  <c r="G51" i="2"/>
  <c r="G45" i="2"/>
  <c r="H44" i="2"/>
  <c r="I42" i="2" s="1"/>
  <c r="H50" i="2"/>
  <c r="I48" i="2" s="1"/>
  <c r="G36" i="2"/>
  <c r="J17" i="2"/>
  <c r="K16" i="2"/>
  <c r="L12" i="2" s="1"/>
  <c r="H35" i="2"/>
  <c r="I33" i="2" s="1"/>
  <c r="V36" i="123" l="1"/>
  <c r="V50" i="123" s="1"/>
  <c r="V59" i="123" s="1"/>
  <c r="V61" i="123" s="1"/>
  <c r="V63" i="123" s="1"/>
  <c r="V65" i="123" s="1"/>
  <c r="Y22" i="112" s="1"/>
  <c r="Y55" i="112" s="1"/>
  <c r="AU48" i="122"/>
  <c r="AU42" i="122"/>
  <c r="AU42" i="123"/>
  <c r="AU48" i="123"/>
  <c r="V36" i="122"/>
  <c r="V50" i="122" s="1"/>
  <c r="V59" i="122" s="1"/>
  <c r="V61" i="122" s="1"/>
  <c r="V63" i="122" s="1"/>
  <c r="V65" i="122" s="1"/>
  <c r="Y21" i="112" s="1"/>
  <c r="Y54" i="112" s="1"/>
  <c r="W35" i="123"/>
  <c r="X32" i="123" s="1"/>
  <c r="AV41" i="122"/>
  <c r="AW39" i="122" s="1"/>
  <c r="AV47" i="122"/>
  <c r="AW45" i="122" s="1"/>
  <c r="AV41" i="123"/>
  <c r="AW39" i="123" s="1"/>
  <c r="AV47" i="123"/>
  <c r="AW45" i="123" s="1"/>
  <c r="W35" i="122"/>
  <c r="X32" i="122" s="1"/>
  <c r="G53" i="2"/>
  <c r="H45" i="2"/>
  <c r="H51" i="2"/>
  <c r="I50" i="2"/>
  <c r="J48" i="2" s="1"/>
  <c r="I44" i="2"/>
  <c r="J42" i="2" s="1"/>
  <c r="K17" i="2"/>
  <c r="I35" i="2"/>
  <c r="J33" i="2" s="1"/>
  <c r="H36" i="2"/>
  <c r="L16" i="2"/>
  <c r="AV42" i="123" l="1"/>
  <c r="AV42" i="122"/>
  <c r="W36" i="122"/>
  <c r="W50" i="122" s="1"/>
  <c r="W59" i="122" s="1"/>
  <c r="W61" i="122" s="1"/>
  <c r="W63" i="122" s="1"/>
  <c r="W65" i="122" s="1"/>
  <c r="Z21" i="112" s="1"/>
  <c r="Z54" i="112" s="1"/>
  <c r="AV48" i="123"/>
  <c r="AV48" i="122"/>
  <c r="W36" i="123"/>
  <c r="W50" i="123" s="1"/>
  <c r="W59" i="123" s="1"/>
  <c r="W61" i="123" s="1"/>
  <c r="W63" i="123" s="1"/>
  <c r="W65" i="123" s="1"/>
  <c r="Z22" i="112" s="1"/>
  <c r="Z55" i="112" s="1"/>
  <c r="X35" i="122"/>
  <c r="Y32" i="122" s="1"/>
  <c r="AW41" i="123"/>
  <c r="AX39" i="123" s="1"/>
  <c r="AW41" i="122"/>
  <c r="AX39" i="122" s="1"/>
  <c r="AW47" i="123"/>
  <c r="AX45" i="123" s="1"/>
  <c r="AW47" i="122"/>
  <c r="AX45" i="122" s="1"/>
  <c r="X35" i="123"/>
  <c r="Y32" i="123" s="1"/>
  <c r="I45" i="2"/>
  <c r="H53" i="2"/>
  <c r="I51" i="2"/>
  <c r="J44" i="2"/>
  <c r="K42" i="2" s="1"/>
  <c r="J50" i="2"/>
  <c r="K48" i="2" s="1"/>
  <c r="L17" i="2"/>
  <c r="M12" i="2"/>
  <c r="I36" i="2"/>
  <c r="J35" i="2"/>
  <c r="K33" i="2" s="1"/>
  <c r="AW48" i="123" l="1"/>
  <c r="AW42" i="123"/>
  <c r="X36" i="123"/>
  <c r="X50" i="123" s="1"/>
  <c r="X59" i="123" s="1"/>
  <c r="X61" i="123" s="1"/>
  <c r="X63" i="123" s="1"/>
  <c r="X65" i="123" s="1"/>
  <c r="AA22" i="112" s="1"/>
  <c r="AA55" i="112" s="1"/>
  <c r="AW48" i="122"/>
  <c r="AW42" i="122"/>
  <c r="X36" i="122"/>
  <c r="X50" i="122" s="1"/>
  <c r="X59" i="122" s="1"/>
  <c r="X61" i="122" s="1"/>
  <c r="X63" i="122" s="1"/>
  <c r="X65" i="122" s="1"/>
  <c r="AA21" i="112" s="1"/>
  <c r="AA54" i="112" s="1"/>
  <c r="Y35" i="123"/>
  <c r="Z32" i="123" s="1"/>
  <c r="AX47" i="123"/>
  <c r="AY45" i="123" s="1"/>
  <c r="AX41" i="123"/>
  <c r="AY39" i="123" s="1"/>
  <c r="AX47" i="122"/>
  <c r="AY45" i="122" s="1"/>
  <c r="AX41" i="122"/>
  <c r="AY39" i="122" s="1"/>
  <c r="Y35" i="122"/>
  <c r="Z32" i="122" s="1"/>
  <c r="I53" i="2"/>
  <c r="J51" i="2"/>
  <c r="J45" i="2"/>
  <c r="K44" i="2"/>
  <c r="L42" i="2" s="1"/>
  <c r="K50" i="2"/>
  <c r="L48" i="2" s="1"/>
  <c r="M16" i="2"/>
  <c r="N12" i="2" s="1"/>
  <c r="N16" i="2" s="1"/>
  <c r="N17" i="2" s="1"/>
  <c r="K35" i="2"/>
  <c r="L33" i="2" s="1"/>
  <c r="J36" i="2"/>
  <c r="Y36" i="122" l="1"/>
  <c r="Y50" i="122" s="1"/>
  <c r="Y59" i="122" s="1"/>
  <c r="Y61" i="122" s="1"/>
  <c r="Y63" i="122" s="1"/>
  <c r="Y65" i="122" s="1"/>
  <c r="AB21" i="112" s="1"/>
  <c r="AB54" i="112" s="1"/>
  <c r="AX48" i="123"/>
  <c r="AX48" i="122"/>
  <c r="AX42" i="122"/>
  <c r="AX42" i="123"/>
  <c r="Y36" i="123"/>
  <c r="Y50" i="123" s="1"/>
  <c r="Y59" i="123" s="1"/>
  <c r="Y61" i="123" s="1"/>
  <c r="Y63" i="123" s="1"/>
  <c r="Y65" i="123" s="1"/>
  <c r="AB22" i="112" s="1"/>
  <c r="AB55" i="112" s="1"/>
  <c r="Z35" i="122"/>
  <c r="AA32" i="122" s="1"/>
  <c r="AY47" i="122"/>
  <c r="AZ45" i="122" s="1"/>
  <c r="AY47" i="123"/>
  <c r="AZ45" i="123" s="1"/>
  <c r="AY41" i="122"/>
  <c r="AZ39" i="122" s="1"/>
  <c r="AY41" i="123"/>
  <c r="AZ39" i="123" s="1"/>
  <c r="Z35" i="123"/>
  <c r="AA32" i="123" s="1"/>
  <c r="K51" i="2"/>
  <c r="J53" i="2"/>
  <c r="M17" i="2"/>
  <c r="K45" i="2"/>
  <c r="L44" i="2"/>
  <c r="L45" i="2" s="1"/>
  <c r="L50" i="2"/>
  <c r="L51" i="2" s="1"/>
  <c r="K36" i="2"/>
  <c r="L35" i="2"/>
  <c r="Z36" i="123" l="1"/>
  <c r="Z50" i="123" s="1"/>
  <c r="Z59" i="123" s="1"/>
  <c r="Z61" i="123" s="1"/>
  <c r="Z63" i="123" s="1"/>
  <c r="Z65" i="123" s="1"/>
  <c r="AC22" i="112" s="1"/>
  <c r="AC55" i="112" s="1"/>
  <c r="AY42" i="122"/>
  <c r="AY48" i="122"/>
  <c r="AY42" i="123"/>
  <c r="AY48" i="123"/>
  <c r="Z36" i="122"/>
  <c r="Z50" i="122" s="1"/>
  <c r="Z59" i="122" s="1"/>
  <c r="Z61" i="122" s="1"/>
  <c r="Z63" i="122" s="1"/>
  <c r="Z65" i="122" s="1"/>
  <c r="AC21" i="112" s="1"/>
  <c r="AC54" i="112" s="1"/>
  <c r="AA35" i="123"/>
  <c r="AB32" i="123" s="1"/>
  <c r="AZ41" i="122"/>
  <c r="BA39" i="122" s="1"/>
  <c r="AZ47" i="122"/>
  <c r="BA45" i="122" s="1"/>
  <c r="AZ41" i="123"/>
  <c r="BA39" i="123" s="1"/>
  <c r="AZ47" i="123"/>
  <c r="BA45" i="123" s="1"/>
  <c r="AA35" i="122"/>
  <c r="AB32" i="122" s="1"/>
  <c r="K53" i="2"/>
  <c r="L36" i="2"/>
  <c r="L53" i="2" s="1"/>
  <c r="M33" i="2"/>
  <c r="M35" i="2" s="1"/>
  <c r="AZ42" i="122" l="1"/>
  <c r="AZ42" i="123"/>
  <c r="AA36" i="122"/>
  <c r="AA50" i="122" s="1"/>
  <c r="AA59" i="122" s="1"/>
  <c r="AA61" i="122" s="1"/>
  <c r="AA63" i="122" s="1"/>
  <c r="AA65" i="122" s="1"/>
  <c r="AD21" i="112" s="1"/>
  <c r="AD54" i="112" s="1"/>
  <c r="AZ48" i="123"/>
  <c r="AZ48" i="122"/>
  <c r="AA36" i="123"/>
  <c r="AA50" i="123" s="1"/>
  <c r="AA59" i="123" s="1"/>
  <c r="AA61" i="123" s="1"/>
  <c r="AA63" i="123" s="1"/>
  <c r="AA65" i="123" s="1"/>
  <c r="AD22" i="112" s="1"/>
  <c r="AD55" i="112" s="1"/>
  <c r="AB35" i="122"/>
  <c r="AC32" i="122" s="1"/>
  <c r="BA41" i="123"/>
  <c r="BB39" i="123" s="1"/>
  <c r="BA41" i="122"/>
  <c r="BB39" i="122" s="1"/>
  <c r="BA47" i="123"/>
  <c r="BB45" i="123" s="1"/>
  <c r="BA47" i="122"/>
  <c r="BB45" i="122" s="1"/>
  <c r="AB35" i="123"/>
  <c r="AC32" i="123" s="1"/>
  <c r="M36" i="2"/>
  <c r="N33" i="2"/>
  <c r="N35" i="2" s="1"/>
  <c r="BA48" i="123" l="1"/>
  <c r="BA42" i="123"/>
  <c r="AB36" i="123"/>
  <c r="AB50" i="123" s="1"/>
  <c r="AB59" i="123" s="1"/>
  <c r="AB61" i="123" s="1"/>
  <c r="AB63" i="123" s="1"/>
  <c r="AB65" i="123" s="1"/>
  <c r="AE22" i="112" s="1"/>
  <c r="AE55" i="112" s="1"/>
  <c r="BA48" i="122"/>
  <c r="BA42" i="122"/>
  <c r="AB36" i="122"/>
  <c r="AB50" i="122" s="1"/>
  <c r="AB59" i="122" s="1"/>
  <c r="AB61" i="122" s="1"/>
  <c r="AB63" i="122" s="1"/>
  <c r="AB65" i="122" s="1"/>
  <c r="AE21" i="112" s="1"/>
  <c r="AE54" i="112" s="1"/>
  <c r="AC35" i="123"/>
  <c r="AD32" i="123" s="1"/>
  <c r="BB47" i="123"/>
  <c r="BC45" i="123" s="1"/>
  <c r="BB41" i="123"/>
  <c r="BC39" i="123" s="1"/>
  <c r="BB47" i="122"/>
  <c r="BC45" i="122" s="1"/>
  <c r="BB41" i="122"/>
  <c r="BC39" i="122" s="1"/>
  <c r="AC35" i="122"/>
  <c r="AD32" i="122" s="1"/>
  <c r="N36" i="2"/>
  <c r="O33" i="2"/>
  <c r="O35" i="2" s="1"/>
  <c r="O36" i="2" s="1"/>
  <c r="Q111" i="2"/>
  <c r="Q112" i="2"/>
  <c r="Q108" i="2"/>
  <c r="Q110" i="2"/>
  <c r="AC36" i="122" l="1"/>
  <c r="AC50" i="122" s="1"/>
  <c r="AC59" i="122" s="1"/>
  <c r="AC61" i="122" s="1"/>
  <c r="AC63" i="122" s="1"/>
  <c r="AC65" i="122" s="1"/>
  <c r="AF21" i="112" s="1"/>
  <c r="AF54" i="112" s="1"/>
  <c r="BB48" i="123"/>
  <c r="BB48" i="122"/>
  <c r="BB42" i="122"/>
  <c r="BB42" i="123"/>
  <c r="AC36" i="123"/>
  <c r="AC50" i="123" s="1"/>
  <c r="AC59" i="123" s="1"/>
  <c r="AC61" i="123" s="1"/>
  <c r="AC63" i="123" s="1"/>
  <c r="AC65" i="123" s="1"/>
  <c r="AF22" i="112" s="1"/>
  <c r="AF55" i="112" s="1"/>
  <c r="AD35" i="122"/>
  <c r="AE32" i="122" s="1"/>
  <c r="BC47" i="122"/>
  <c r="BD45" i="122" s="1"/>
  <c r="BC47" i="123"/>
  <c r="BD45" i="123" s="1"/>
  <c r="BC41" i="122"/>
  <c r="BD39" i="122" s="1"/>
  <c r="BC41" i="123"/>
  <c r="BD39" i="123" s="1"/>
  <c r="AD35" i="123"/>
  <c r="AE32" i="123" s="1"/>
  <c r="Q113" i="2"/>
  <c r="BC42" i="122" l="1"/>
  <c r="BC48" i="122"/>
  <c r="AD36" i="123"/>
  <c r="AD50" i="123" s="1"/>
  <c r="AD59" i="123" s="1"/>
  <c r="AD61" i="123" s="1"/>
  <c r="AD63" i="123" s="1"/>
  <c r="AD65" i="123" s="1"/>
  <c r="AG22" i="112" s="1"/>
  <c r="AG55" i="112" s="1"/>
  <c r="BC42" i="123"/>
  <c r="BC48" i="123"/>
  <c r="AD36" i="122"/>
  <c r="AD50" i="122" s="1"/>
  <c r="AD59" i="122" s="1"/>
  <c r="AD61" i="122" s="1"/>
  <c r="AD63" i="122" s="1"/>
  <c r="AD65" i="122" s="1"/>
  <c r="AG21" i="112" s="1"/>
  <c r="AG54" i="112" s="1"/>
  <c r="AE35" i="123"/>
  <c r="AF32" i="123" s="1"/>
  <c r="BD41" i="122"/>
  <c r="BE39" i="122" s="1"/>
  <c r="BD47" i="122"/>
  <c r="BE45" i="122" s="1"/>
  <c r="BD41" i="123"/>
  <c r="BE39" i="123" s="1"/>
  <c r="BD47" i="123"/>
  <c r="BE45" i="123" s="1"/>
  <c r="AE35" i="122"/>
  <c r="AF32" i="122" s="1"/>
  <c r="Q15" i="2"/>
  <c r="AE36" i="122" l="1"/>
  <c r="AE50" i="122" s="1"/>
  <c r="AE59" i="122" s="1"/>
  <c r="AE61" i="122" s="1"/>
  <c r="AE63" i="122" s="1"/>
  <c r="AE65" i="122" s="1"/>
  <c r="AH21" i="112" s="1"/>
  <c r="AH54" i="112" s="1"/>
  <c r="BD42" i="122"/>
  <c r="BD42" i="123"/>
  <c r="BD48" i="123"/>
  <c r="BD48" i="122"/>
  <c r="AE36" i="123"/>
  <c r="AE50" i="123" s="1"/>
  <c r="AE59" i="123" s="1"/>
  <c r="AE61" i="123" s="1"/>
  <c r="AE63" i="123" s="1"/>
  <c r="AE65" i="123" s="1"/>
  <c r="AH22" i="112" s="1"/>
  <c r="AH55" i="112" s="1"/>
  <c r="AF35" i="122"/>
  <c r="AG32" i="122" s="1"/>
  <c r="BE41" i="123"/>
  <c r="BF39" i="123" s="1"/>
  <c r="BE41" i="122"/>
  <c r="BF39" i="122" s="1"/>
  <c r="BE47" i="123"/>
  <c r="BF45" i="123" s="1"/>
  <c r="BE47" i="122"/>
  <c r="BF45" i="122" s="1"/>
  <c r="AF35" i="123"/>
  <c r="AG32" i="123" s="1"/>
  <c r="Q58" i="2"/>
  <c r="BE48" i="123" l="1"/>
  <c r="BE42" i="123"/>
  <c r="AF36" i="123"/>
  <c r="AF50" i="123" s="1"/>
  <c r="AF59" i="123" s="1"/>
  <c r="AF61" i="123" s="1"/>
  <c r="AF63" i="123" s="1"/>
  <c r="AF65" i="123" s="1"/>
  <c r="AI22" i="112" s="1"/>
  <c r="AI55" i="112" s="1"/>
  <c r="BE48" i="122"/>
  <c r="BE42" i="122"/>
  <c r="AF36" i="122"/>
  <c r="AF50" i="122" s="1"/>
  <c r="AF59" i="122" s="1"/>
  <c r="AF61" i="122" s="1"/>
  <c r="AF63" i="122" s="1"/>
  <c r="AF65" i="122" s="1"/>
  <c r="AI21" i="112" s="1"/>
  <c r="AI54" i="112" s="1"/>
  <c r="BF47" i="123"/>
  <c r="BG45" i="123" s="1"/>
  <c r="BF41" i="123"/>
  <c r="BG39" i="123" s="1"/>
  <c r="AG35" i="123"/>
  <c r="AH32" i="123" s="1"/>
  <c r="BF47" i="122"/>
  <c r="BG45" i="122" s="1"/>
  <c r="BF41" i="122"/>
  <c r="BG39" i="122" s="1"/>
  <c r="AG35" i="122"/>
  <c r="AH32" i="122" s="1"/>
  <c r="C64" i="2"/>
  <c r="C66" i="2" s="1"/>
  <c r="AG36" i="122" l="1"/>
  <c r="AG50" i="122" s="1"/>
  <c r="AG59" i="122" s="1"/>
  <c r="AG61" i="122" s="1"/>
  <c r="AG63" i="122" s="1"/>
  <c r="AG65" i="122" s="1"/>
  <c r="AJ21" i="112" s="1"/>
  <c r="AJ54" i="112" s="1"/>
  <c r="BF42" i="123"/>
  <c r="BF48" i="122"/>
  <c r="BF42" i="122"/>
  <c r="AG36" i="123"/>
  <c r="AG50" i="123" s="1"/>
  <c r="AG59" i="123" s="1"/>
  <c r="AG61" i="123" s="1"/>
  <c r="AG63" i="123" s="1"/>
  <c r="AG65" i="123" s="1"/>
  <c r="AJ22" i="112" s="1"/>
  <c r="AJ55" i="112" s="1"/>
  <c r="BF48" i="123"/>
  <c r="AH35" i="122"/>
  <c r="AI32" i="122" s="1"/>
  <c r="BG47" i="122"/>
  <c r="BH45" i="122" s="1"/>
  <c r="BG41" i="123"/>
  <c r="BH39" i="123" s="1"/>
  <c r="BG41" i="122"/>
  <c r="BH39" i="122" s="1"/>
  <c r="AH35" i="123"/>
  <c r="AI32" i="123" s="1"/>
  <c r="BG47" i="123"/>
  <c r="BH45" i="123" s="1"/>
  <c r="C68" i="2"/>
  <c r="F12" i="152" s="1"/>
  <c r="D64" i="2"/>
  <c r="D66" i="2" s="1"/>
  <c r="BG42" i="122" l="1"/>
  <c r="BG48" i="122"/>
  <c r="BG48" i="123"/>
  <c r="AH36" i="123"/>
  <c r="AH50" i="123" s="1"/>
  <c r="AH59" i="123" s="1"/>
  <c r="AH61" i="123" s="1"/>
  <c r="AH63" i="123" s="1"/>
  <c r="AH65" i="123" s="1"/>
  <c r="AK22" i="112" s="1"/>
  <c r="AK55" i="112" s="1"/>
  <c r="BG42" i="123"/>
  <c r="AH36" i="122"/>
  <c r="AH50" i="122" s="1"/>
  <c r="AH59" i="122" s="1"/>
  <c r="AH61" i="122" s="1"/>
  <c r="AH63" i="122" s="1"/>
  <c r="AH65" i="122" s="1"/>
  <c r="AK21" i="112" s="1"/>
  <c r="AK54" i="112" s="1"/>
  <c r="BH47" i="123"/>
  <c r="BI45" i="123" s="1"/>
  <c r="BH41" i="122"/>
  <c r="BI39" i="122" s="1"/>
  <c r="BH47" i="122"/>
  <c r="BI45" i="122" s="1"/>
  <c r="AI35" i="123"/>
  <c r="AJ32" i="123" s="1"/>
  <c r="BH41" i="123"/>
  <c r="BI39" i="123" s="1"/>
  <c r="AI35" i="122"/>
  <c r="AJ32" i="122" s="1"/>
  <c r="F34" i="152"/>
  <c r="F44" i="152" s="1"/>
  <c r="F12" i="112"/>
  <c r="D68" i="2"/>
  <c r="G12" i="152" s="1"/>
  <c r="E64" i="2"/>
  <c r="E66" i="2" s="1"/>
  <c r="F55" i="112" l="1"/>
  <c r="AI36" i="122"/>
  <c r="AI50" i="122" s="1"/>
  <c r="AI59" i="122" s="1"/>
  <c r="AI61" i="122" s="1"/>
  <c r="AI63" i="122" s="1"/>
  <c r="AI65" i="122" s="1"/>
  <c r="AL21" i="112" s="1"/>
  <c r="AL54" i="112" s="1"/>
  <c r="BH42" i="122"/>
  <c r="BH48" i="123"/>
  <c r="AI36" i="123"/>
  <c r="AI50" i="123" s="1"/>
  <c r="AI59" i="123" s="1"/>
  <c r="AI61" i="123" s="1"/>
  <c r="AI63" i="123" s="1"/>
  <c r="AI65" i="123" s="1"/>
  <c r="AL22" i="112" s="1"/>
  <c r="AL55" i="112" s="1"/>
  <c r="BH42" i="123"/>
  <c r="BH48" i="122"/>
  <c r="AJ35" i="123"/>
  <c r="AK32" i="123" s="1"/>
  <c r="BI41" i="122"/>
  <c r="BJ39" i="122" s="1"/>
  <c r="AJ35" i="122"/>
  <c r="AK32" i="122" s="1"/>
  <c r="BI41" i="123"/>
  <c r="BJ39" i="123" s="1"/>
  <c r="BI47" i="122"/>
  <c r="BJ45" i="122" s="1"/>
  <c r="BI47" i="123"/>
  <c r="BJ45" i="123" s="1"/>
  <c r="G34" i="152"/>
  <c r="G44" i="152" s="1"/>
  <c r="G12" i="112"/>
  <c r="E68" i="2"/>
  <c r="H12" i="152" s="1"/>
  <c r="F64" i="2"/>
  <c r="F66" i="2" s="1"/>
  <c r="G55" i="112" l="1"/>
  <c r="AJ36" i="123"/>
  <c r="AJ50" i="123" s="1"/>
  <c r="AJ59" i="123" s="1"/>
  <c r="AJ61" i="123" s="1"/>
  <c r="AJ63" i="123" s="1"/>
  <c r="AJ65" i="123" s="1"/>
  <c r="AM22" i="112" s="1"/>
  <c r="AM55" i="112" s="1"/>
  <c r="AJ36" i="122"/>
  <c r="AJ50" i="122" s="1"/>
  <c r="AJ59" i="122" s="1"/>
  <c r="AJ61" i="122" s="1"/>
  <c r="AJ63" i="122" s="1"/>
  <c r="AJ65" i="122" s="1"/>
  <c r="AM21" i="112" s="1"/>
  <c r="AM54" i="112" s="1"/>
  <c r="BI48" i="122"/>
  <c r="BI48" i="123"/>
  <c r="BI42" i="123"/>
  <c r="BI42" i="122"/>
  <c r="BJ47" i="123"/>
  <c r="BK45" i="123" s="1"/>
  <c r="BJ41" i="123"/>
  <c r="BK39" i="123" s="1"/>
  <c r="BJ41" i="122"/>
  <c r="BK39" i="122" s="1"/>
  <c r="BJ47" i="122"/>
  <c r="BK45" i="122" s="1"/>
  <c r="AK35" i="122"/>
  <c r="AL32" i="122" s="1"/>
  <c r="AK35" i="123"/>
  <c r="AL32" i="123" s="1"/>
  <c r="H34" i="152"/>
  <c r="H44" i="152" s="1"/>
  <c r="H12" i="112"/>
  <c r="F68" i="2"/>
  <c r="I12" i="152" s="1"/>
  <c r="G64" i="2"/>
  <c r="G66" i="2" s="1"/>
  <c r="H55" i="112" l="1"/>
  <c r="BJ48" i="122"/>
  <c r="BJ42" i="123"/>
  <c r="AK36" i="123"/>
  <c r="AK50" i="123" s="1"/>
  <c r="AK59" i="123" s="1"/>
  <c r="AK61" i="123" s="1"/>
  <c r="AK63" i="123" s="1"/>
  <c r="AK65" i="123" s="1"/>
  <c r="AN22" i="112" s="1"/>
  <c r="AN55" i="112" s="1"/>
  <c r="AK36" i="122"/>
  <c r="AK50" i="122" s="1"/>
  <c r="AK59" i="122" s="1"/>
  <c r="AK61" i="122" s="1"/>
  <c r="AK63" i="122" s="1"/>
  <c r="AK65" i="122" s="1"/>
  <c r="AN21" i="112" s="1"/>
  <c r="AN54" i="112" s="1"/>
  <c r="BJ42" i="122"/>
  <c r="BJ48" i="123"/>
  <c r="AL35" i="123"/>
  <c r="AM32" i="123" s="1"/>
  <c r="BK47" i="122"/>
  <c r="BL45" i="122" s="1"/>
  <c r="BL47" i="122" s="1"/>
  <c r="BL48" i="122" s="1"/>
  <c r="BK41" i="123"/>
  <c r="BL39" i="123" s="1"/>
  <c r="BL41" i="123" s="1"/>
  <c r="BL42" i="123" s="1"/>
  <c r="AL35" i="122"/>
  <c r="AM32" i="122" s="1"/>
  <c r="BK41" i="122"/>
  <c r="BL39" i="122" s="1"/>
  <c r="BL41" i="122" s="1"/>
  <c r="BL42" i="122" s="1"/>
  <c r="BK47" i="123"/>
  <c r="BL45" i="123" s="1"/>
  <c r="BL47" i="123" s="1"/>
  <c r="BL48" i="123" s="1"/>
  <c r="I34" i="152"/>
  <c r="I44" i="152" s="1"/>
  <c r="I12" i="112"/>
  <c r="I55" i="112" s="1"/>
  <c r="G68" i="2"/>
  <c r="J12" i="152" s="1"/>
  <c r="H64" i="2"/>
  <c r="H66" i="2" s="1"/>
  <c r="BK42" i="123" l="1"/>
  <c r="AL36" i="123"/>
  <c r="AL50" i="123" s="1"/>
  <c r="AL59" i="123" s="1"/>
  <c r="AL61" i="123" s="1"/>
  <c r="AL63" i="123" s="1"/>
  <c r="AL65" i="123" s="1"/>
  <c r="AO22" i="112" s="1"/>
  <c r="AO55" i="112" s="1"/>
  <c r="BK48" i="122"/>
  <c r="BK42" i="122"/>
  <c r="BK48" i="123"/>
  <c r="AL36" i="122"/>
  <c r="AL50" i="122" s="1"/>
  <c r="AL59" i="122" s="1"/>
  <c r="AL61" i="122" s="1"/>
  <c r="AL63" i="122" s="1"/>
  <c r="AL65" i="122" s="1"/>
  <c r="AO21" i="112" s="1"/>
  <c r="AO54" i="112" s="1"/>
  <c r="AM35" i="122"/>
  <c r="AN32" i="122" s="1"/>
  <c r="AM35" i="123"/>
  <c r="AN32" i="123" s="1"/>
  <c r="J34" i="152"/>
  <c r="J44" i="152" s="1"/>
  <c r="J12" i="112"/>
  <c r="J55" i="112" s="1"/>
  <c r="H68" i="2"/>
  <c r="K12" i="152" s="1"/>
  <c r="I64" i="2"/>
  <c r="I66" i="2" s="1"/>
  <c r="AM36" i="123" l="1"/>
  <c r="AM50" i="123" s="1"/>
  <c r="AM59" i="123" s="1"/>
  <c r="AM61" i="123" s="1"/>
  <c r="AM63" i="123" s="1"/>
  <c r="AM65" i="123" s="1"/>
  <c r="AP22" i="112" s="1"/>
  <c r="AP55" i="112" s="1"/>
  <c r="AM36" i="122"/>
  <c r="AM50" i="122" s="1"/>
  <c r="AM59" i="122" s="1"/>
  <c r="AM61" i="122" s="1"/>
  <c r="AM63" i="122" s="1"/>
  <c r="AM65" i="122" s="1"/>
  <c r="AP21" i="112" s="1"/>
  <c r="AP54" i="112" s="1"/>
  <c r="AN35" i="123"/>
  <c r="AO32" i="123" s="1"/>
  <c r="AN35" i="122"/>
  <c r="AO32" i="122" s="1"/>
  <c r="K34" i="152"/>
  <c r="K44" i="152" s="1"/>
  <c r="K12" i="112"/>
  <c r="I68" i="2"/>
  <c r="L12" i="152" s="1"/>
  <c r="J64" i="2"/>
  <c r="J66" i="2" s="1"/>
  <c r="K55" i="112" l="1"/>
  <c r="AN36" i="122"/>
  <c r="AN50" i="122" s="1"/>
  <c r="AN59" i="122" s="1"/>
  <c r="AN61" i="122" s="1"/>
  <c r="AN63" i="122" s="1"/>
  <c r="AN65" i="122" s="1"/>
  <c r="AQ21" i="112" s="1"/>
  <c r="AQ54" i="112" s="1"/>
  <c r="AN36" i="123"/>
  <c r="AN50" i="123" s="1"/>
  <c r="AN59" i="123" s="1"/>
  <c r="AN61" i="123" s="1"/>
  <c r="AN63" i="123" s="1"/>
  <c r="AN65" i="123" s="1"/>
  <c r="AQ22" i="112" s="1"/>
  <c r="AQ55" i="112" s="1"/>
  <c r="AO35" i="122"/>
  <c r="AP32" i="122" s="1"/>
  <c r="AO35" i="123"/>
  <c r="AP32" i="123" s="1"/>
  <c r="L34" i="152"/>
  <c r="L44" i="152" s="1"/>
  <c r="L12" i="112"/>
  <c r="L55" i="112" s="1"/>
  <c r="J68" i="2"/>
  <c r="M12" i="152" s="1"/>
  <c r="L64" i="2"/>
  <c r="L66" i="2" s="1"/>
  <c r="K64" i="2"/>
  <c r="K66" i="2" s="1"/>
  <c r="AO36" i="123" l="1"/>
  <c r="AO50" i="123" s="1"/>
  <c r="AO59" i="123" s="1"/>
  <c r="AO61" i="123" s="1"/>
  <c r="AO63" i="123" s="1"/>
  <c r="AO65" i="123" s="1"/>
  <c r="AR22" i="112" s="1"/>
  <c r="AR55" i="112" s="1"/>
  <c r="AO36" i="122"/>
  <c r="AO50" i="122" s="1"/>
  <c r="AO59" i="122" s="1"/>
  <c r="AO61" i="122" s="1"/>
  <c r="AO63" i="122" s="1"/>
  <c r="AO65" i="122" s="1"/>
  <c r="AR21" i="112" s="1"/>
  <c r="AR54" i="112" s="1"/>
  <c r="AP35" i="123"/>
  <c r="AQ32" i="123" s="1"/>
  <c r="AP35" i="122"/>
  <c r="AQ32" i="122" s="1"/>
  <c r="M34" i="152"/>
  <c r="M44" i="152" s="1"/>
  <c r="M12" i="112"/>
  <c r="M55" i="112" s="1"/>
  <c r="L68" i="2"/>
  <c r="O12" i="152" s="1"/>
  <c r="K68" i="2"/>
  <c r="N12" i="152" s="1"/>
  <c r="AP36" i="122" l="1"/>
  <c r="AP50" i="122" s="1"/>
  <c r="AP59" i="122" s="1"/>
  <c r="AP61" i="122" s="1"/>
  <c r="AP63" i="122" s="1"/>
  <c r="AP65" i="122" s="1"/>
  <c r="AS21" i="112" s="1"/>
  <c r="AS54" i="112" s="1"/>
  <c r="AP36" i="123"/>
  <c r="AP50" i="123" s="1"/>
  <c r="AP59" i="123" s="1"/>
  <c r="AP61" i="123" s="1"/>
  <c r="AP63" i="123" s="1"/>
  <c r="AP65" i="123" s="1"/>
  <c r="AS22" i="112" s="1"/>
  <c r="AS55" i="112" s="1"/>
  <c r="AQ35" i="122"/>
  <c r="AR32" i="122" s="1"/>
  <c r="AQ35" i="123"/>
  <c r="AR32" i="123" s="1"/>
  <c r="O34" i="152"/>
  <c r="O44" i="152" s="1"/>
  <c r="O12" i="112"/>
  <c r="N34" i="152"/>
  <c r="N44" i="152" s="1"/>
  <c r="N12" i="112"/>
  <c r="N55" i="112" s="1"/>
  <c r="B64" i="2"/>
  <c r="B66" i="2" s="1"/>
  <c r="B68" i="2" s="1"/>
  <c r="O55" i="112" l="1"/>
  <c r="Q68" i="2"/>
  <c r="E12" i="152"/>
  <c r="BQ12" i="152" s="1"/>
  <c r="AQ36" i="123"/>
  <c r="AQ50" i="123" s="1"/>
  <c r="AQ59" i="123" s="1"/>
  <c r="AQ61" i="123" s="1"/>
  <c r="AQ63" i="123" s="1"/>
  <c r="AQ65" i="123" s="1"/>
  <c r="AT22" i="112" s="1"/>
  <c r="AT55" i="112" s="1"/>
  <c r="AQ36" i="122"/>
  <c r="AQ50" i="122" s="1"/>
  <c r="AQ59" i="122" s="1"/>
  <c r="AQ61" i="122" s="1"/>
  <c r="AQ63" i="122" s="1"/>
  <c r="AQ65" i="122" s="1"/>
  <c r="AT21" i="112" s="1"/>
  <c r="AT54" i="112" s="1"/>
  <c r="AR35" i="123"/>
  <c r="AS32" i="123" s="1"/>
  <c r="AR35" i="122"/>
  <c r="AS32" i="122" s="1"/>
  <c r="E12" i="112"/>
  <c r="E55" i="112" l="1"/>
  <c r="AR36" i="122"/>
  <c r="AR50" i="122" s="1"/>
  <c r="AR59" i="122" s="1"/>
  <c r="AR61" i="122" s="1"/>
  <c r="AR63" i="122" s="1"/>
  <c r="AR65" i="122" s="1"/>
  <c r="AU21" i="112" s="1"/>
  <c r="AU54" i="112" s="1"/>
  <c r="AR36" i="123"/>
  <c r="AR50" i="123" s="1"/>
  <c r="AR59" i="123" s="1"/>
  <c r="AR61" i="123" s="1"/>
  <c r="AR63" i="123" s="1"/>
  <c r="AR65" i="123" s="1"/>
  <c r="AU22" i="112" s="1"/>
  <c r="AU55" i="112" s="1"/>
  <c r="AS35" i="122"/>
  <c r="AT32" i="122" s="1"/>
  <c r="AS35" i="123"/>
  <c r="AT32" i="123" s="1"/>
  <c r="BQ12" i="112"/>
  <c r="E34" i="152"/>
  <c r="E44" i="152" s="1"/>
  <c r="BQ44" i="152" s="1"/>
  <c r="Q56" i="2"/>
  <c r="Q57" i="2"/>
  <c r="AS36" i="122" l="1"/>
  <c r="AS50" i="122" s="1"/>
  <c r="AS59" i="122" s="1"/>
  <c r="AS61" i="122" s="1"/>
  <c r="AS63" i="122" s="1"/>
  <c r="AS65" i="122" s="1"/>
  <c r="AV21" i="112" s="1"/>
  <c r="AV54" i="112" s="1"/>
  <c r="AS36" i="123"/>
  <c r="AS50" i="123" s="1"/>
  <c r="AS59" i="123" s="1"/>
  <c r="AS61" i="123" s="1"/>
  <c r="AS63" i="123" s="1"/>
  <c r="AS65" i="123" s="1"/>
  <c r="AV22" i="112" s="1"/>
  <c r="AV55" i="112" s="1"/>
  <c r="AT35" i="123"/>
  <c r="AU32" i="123" s="1"/>
  <c r="AT35" i="122"/>
  <c r="AU32" i="122" s="1"/>
  <c r="E9" i="154"/>
  <c r="BQ34" i="152"/>
  <c r="Q59" i="2"/>
  <c r="L9" i="154" l="1"/>
  <c r="L55" i="154" s="1"/>
  <c r="AT36" i="122"/>
  <c r="AT50" i="122" s="1"/>
  <c r="AT59" i="122" s="1"/>
  <c r="AT61" i="122" s="1"/>
  <c r="AT63" i="122" s="1"/>
  <c r="AT65" i="122" s="1"/>
  <c r="AW21" i="112" s="1"/>
  <c r="AW54" i="112" s="1"/>
  <c r="AT36" i="123"/>
  <c r="AT50" i="123" s="1"/>
  <c r="AT59" i="123" s="1"/>
  <c r="AT61" i="123" s="1"/>
  <c r="AT63" i="123" s="1"/>
  <c r="AT65" i="123" s="1"/>
  <c r="AW22" i="112" s="1"/>
  <c r="AW55" i="112" s="1"/>
  <c r="AU35" i="122"/>
  <c r="AV32" i="122" s="1"/>
  <c r="AU35" i="123"/>
  <c r="AV32" i="123" s="1"/>
  <c r="Q65" i="2"/>
  <c r="AU36" i="123" l="1"/>
  <c r="AU50" i="123" s="1"/>
  <c r="AU59" i="123" s="1"/>
  <c r="AU61" i="123" s="1"/>
  <c r="AU63" i="123" s="1"/>
  <c r="AU65" i="123" s="1"/>
  <c r="AX22" i="112" s="1"/>
  <c r="AX55" i="112" s="1"/>
  <c r="AU36" i="122"/>
  <c r="AU50" i="122" s="1"/>
  <c r="AU59" i="122" s="1"/>
  <c r="AU61" i="122" s="1"/>
  <c r="AU63" i="122" s="1"/>
  <c r="AU65" i="122" s="1"/>
  <c r="AX21" i="112" s="1"/>
  <c r="AX54" i="112" s="1"/>
  <c r="AV35" i="122"/>
  <c r="AW32" i="122" s="1"/>
  <c r="AV35" i="123"/>
  <c r="AW32" i="123" s="1"/>
  <c r="AV36" i="122" l="1"/>
  <c r="AV50" i="122" s="1"/>
  <c r="AV59" i="122" s="1"/>
  <c r="AV61" i="122" s="1"/>
  <c r="AV63" i="122" s="1"/>
  <c r="AV65" i="122" s="1"/>
  <c r="AY21" i="112" s="1"/>
  <c r="AY54" i="112" s="1"/>
  <c r="AW35" i="123"/>
  <c r="AX32" i="123" s="1"/>
  <c r="AW35" i="122"/>
  <c r="AX32" i="122" s="1"/>
  <c r="AV36" i="123"/>
  <c r="AV50" i="123" s="1"/>
  <c r="AV59" i="123" s="1"/>
  <c r="AV61" i="123" s="1"/>
  <c r="AV63" i="123" s="1"/>
  <c r="AV65" i="123" s="1"/>
  <c r="AY22" i="112" s="1"/>
  <c r="AY55" i="112" s="1"/>
  <c r="AW36" i="122" l="1"/>
  <c r="AW50" i="122" s="1"/>
  <c r="AW59" i="122" s="1"/>
  <c r="AW61" i="122" s="1"/>
  <c r="AW63" i="122" s="1"/>
  <c r="AW65" i="122" s="1"/>
  <c r="AZ21" i="112" s="1"/>
  <c r="AZ54" i="112" s="1"/>
  <c r="AW36" i="123"/>
  <c r="AW50" i="123" s="1"/>
  <c r="AW59" i="123" s="1"/>
  <c r="AW61" i="123" s="1"/>
  <c r="AW63" i="123" s="1"/>
  <c r="AW65" i="123" s="1"/>
  <c r="AZ22" i="112" s="1"/>
  <c r="AZ55" i="112" s="1"/>
  <c r="AX35" i="122"/>
  <c r="AY32" i="122" s="1"/>
  <c r="AX35" i="123"/>
  <c r="AY32" i="123" s="1"/>
  <c r="AX36" i="123" l="1"/>
  <c r="AX50" i="123" s="1"/>
  <c r="AX59" i="123" s="1"/>
  <c r="AX61" i="123" s="1"/>
  <c r="AX63" i="123" s="1"/>
  <c r="AX65" i="123" s="1"/>
  <c r="BA22" i="112" s="1"/>
  <c r="BA55" i="112" s="1"/>
  <c r="AX36" i="122"/>
  <c r="AX50" i="122" s="1"/>
  <c r="AX59" i="122" s="1"/>
  <c r="AX61" i="122" s="1"/>
  <c r="AX63" i="122" s="1"/>
  <c r="AX65" i="122" s="1"/>
  <c r="BA21" i="112" s="1"/>
  <c r="BA54" i="112" s="1"/>
  <c r="AY35" i="123"/>
  <c r="AZ32" i="123" s="1"/>
  <c r="AY35" i="122"/>
  <c r="AZ32" i="122" s="1"/>
  <c r="AY36" i="122" l="1"/>
  <c r="AY50" i="122" s="1"/>
  <c r="AY59" i="122" s="1"/>
  <c r="AY61" i="122" s="1"/>
  <c r="AY63" i="122" s="1"/>
  <c r="AY65" i="122" s="1"/>
  <c r="BB21" i="112" s="1"/>
  <c r="BB54" i="112" s="1"/>
  <c r="AY36" i="123"/>
  <c r="AY50" i="123" s="1"/>
  <c r="AY59" i="123" s="1"/>
  <c r="AY61" i="123" s="1"/>
  <c r="AY63" i="123" s="1"/>
  <c r="AY65" i="123" s="1"/>
  <c r="BB22" i="112" s="1"/>
  <c r="BB55" i="112" s="1"/>
  <c r="AZ35" i="122"/>
  <c r="BA32" i="122" s="1"/>
  <c r="AZ35" i="123"/>
  <c r="BA32" i="123" s="1"/>
  <c r="AZ36" i="123" l="1"/>
  <c r="AZ50" i="123" s="1"/>
  <c r="AZ59" i="123" s="1"/>
  <c r="AZ61" i="123" s="1"/>
  <c r="AZ63" i="123" s="1"/>
  <c r="AZ65" i="123" s="1"/>
  <c r="BC22" i="112" s="1"/>
  <c r="BC55" i="112" s="1"/>
  <c r="AZ36" i="122"/>
  <c r="AZ50" i="122" s="1"/>
  <c r="AZ59" i="122" s="1"/>
  <c r="AZ61" i="122" s="1"/>
  <c r="AZ63" i="122" s="1"/>
  <c r="AZ65" i="122" s="1"/>
  <c r="BC21" i="112" s="1"/>
  <c r="BC54" i="112" s="1"/>
  <c r="BA35" i="123"/>
  <c r="BB32" i="123" s="1"/>
  <c r="BA35" i="122"/>
  <c r="BB32" i="122" s="1"/>
  <c r="BA36" i="122" l="1"/>
  <c r="BA50" i="122" s="1"/>
  <c r="BA59" i="122" s="1"/>
  <c r="BA61" i="122" s="1"/>
  <c r="BA63" i="122" s="1"/>
  <c r="BA65" i="122" s="1"/>
  <c r="BD21" i="112" s="1"/>
  <c r="BD54" i="112" s="1"/>
  <c r="BA36" i="123"/>
  <c r="BA50" i="123" s="1"/>
  <c r="BA59" i="123" s="1"/>
  <c r="BA61" i="123" s="1"/>
  <c r="BA63" i="123" s="1"/>
  <c r="BA65" i="123" s="1"/>
  <c r="BD22" i="112" s="1"/>
  <c r="BD55" i="112" s="1"/>
  <c r="BB35" i="122"/>
  <c r="BC32" i="122" s="1"/>
  <c r="BB35" i="123"/>
  <c r="BC32" i="123" s="1"/>
  <c r="BB36" i="123" l="1"/>
  <c r="BB50" i="123" s="1"/>
  <c r="BB59" i="123" s="1"/>
  <c r="BB61" i="123" s="1"/>
  <c r="BB63" i="123" s="1"/>
  <c r="BB65" i="123" s="1"/>
  <c r="BE22" i="112" s="1"/>
  <c r="BE55" i="112" s="1"/>
  <c r="BB36" i="122"/>
  <c r="BB50" i="122" s="1"/>
  <c r="BB59" i="122" s="1"/>
  <c r="BB61" i="122" s="1"/>
  <c r="BB63" i="122" s="1"/>
  <c r="BB65" i="122" s="1"/>
  <c r="BE21" i="112" s="1"/>
  <c r="BE54" i="112" s="1"/>
  <c r="BC35" i="123"/>
  <c r="BD32" i="123" s="1"/>
  <c r="BC35" i="122"/>
  <c r="BD32" i="122" s="1"/>
  <c r="BC36" i="122" l="1"/>
  <c r="BC50" i="122" s="1"/>
  <c r="BC59" i="122" s="1"/>
  <c r="BC61" i="122" s="1"/>
  <c r="BC63" i="122" s="1"/>
  <c r="BC65" i="122" s="1"/>
  <c r="BF21" i="112" s="1"/>
  <c r="BF54" i="112" s="1"/>
  <c r="BC36" i="123"/>
  <c r="BC50" i="123" s="1"/>
  <c r="BC59" i="123" s="1"/>
  <c r="BC61" i="123" s="1"/>
  <c r="BC63" i="123" s="1"/>
  <c r="BC65" i="123" s="1"/>
  <c r="BF22" i="112" s="1"/>
  <c r="BF55" i="112" s="1"/>
  <c r="BD35" i="122"/>
  <c r="BE32" i="122" s="1"/>
  <c r="BD35" i="123"/>
  <c r="BE32" i="123" s="1"/>
  <c r="BD36" i="123" l="1"/>
  <c r="BD50" i="123" s="1"/>
  <c r="BD59" i="123" s="1"/>
  <c r="BD61" i="123" s="1"/>
  <c r="BD63" i="123" s="1"/>
  <c r="BD65" i="123" s="1"/>
  <c r="BG22" i="112" s="1"/>
  <c r="BG55" i="112" s="1"/>
  <c r="BD36" i="122"/>
  <c r="BD50" i="122" s="1"/>
  <c r="BD59" i="122" s="1"/>
  <c r="BD61" i="122" s="1"/>
  <c r="BD63" i="122" s="1"/>
  <c r="BD65" i="122" s="1"/>
  <c r="BG21" i="112" s="1"/>
  <c r="BG54" i="112" s="1"/>
  <c r="BE35" i="123"/>
  <c r="BF32" i="123" s="1"/>
  <c r="BE35" i="122"/>
  <c r="BF32" i="122" s="1"/>
  <c r="BE36" i="122" l="1"/>
  <c r="BE50" i="122" s="1"/>
  <c r="BE59" i="122" s="1"/>
  <c r="BE61" i="122" s="1"/>
  <c r="BE63" i="122" s="1"/>
  <c r="BE65" i="122" s="1"/>
  <c r="BH21" i="112" s="1"/>
  <c r="BH54" i="112" s="1"/>
  <c r="BE36" i="123"/>
  <c r="BE50" i="123" s="1"/>
  <c r="BE59" i="123" s="1"/>
  <c r="BE61" i="123" s="1"/>
  <c r="BE63" i="123" s="1"/>
  <c r="BE65" i="123" s="1"/>
  <c r="BH22" i="112" s="1"/>
  <c r="BH55" i="112" s="1"/>
  <c r="BF35" i="122"/>
  <c r="BG32" i="122" s="1"/>
  <c r="BF35" i="123"/>
  <c r="BG32" i="123" s="1"/>
  <c r="BF36" i="123" l="1"/>
  <c r="BF50" i="123" s="1"/>
  <c r="BF59" i="123" s="1"/>
  <c r="BF61" i="123" s="1"/>
  <c r="BF63" i="123" s="1"/>
  <c r="BF65" i="123" s="1"/>
  <c r="BI22" i="112" s="1"/>
  <c r="BI55" i="112" s="1"/>
  <c r="BF36" i="122"/>
  <c r="BF50" i="122" s="1"/>
  <c r="BF59" i="122" s="1"/>
  <c r="BF61" i="122" s="1"/>
  <c r="BF63" i="122" s="1"/>
  <c r="BF65" i="122" s="1"/>
  <c r="BI21" i="112" s="1"/>
  <c r="BI54" i="112" s="1"/>
  <c r="BG35" i="123"/>
  <c r="BH32" i="123" s="1"/>
  <c r="BG35" i="122"/>
  <c r="BH32" i="122" s="1"/>
  <c r="BG36" i="122" l="1"/>
  <c r="BG50" i="122" s="1"/>
  <c r="BG59" i="122" s="1"/>
  <c r="BG61" i="122" s="1"/>
  <c r="BG63" i="122" s="1"/>
  <c r="BG65" i="122" s="1"/>
  <c r="BJ21" i="112" s="1"/>
  <c r="BJ54" i="112" s="1"/>
  <c r="BG36" i="123"/>
  <c r="BG50" i="123" s="1"/>
  <c r="BG59" i="123" s="1"/>
  <c r="BG61" i="123" s="1"/>
  <c r="BG63" i="123" s="1"/>
  <c r="BG65" i="123" s="1"/>
  <c r="BJ22" i="112" s="1"/>
  <c r="BJ55" i="112" s="1"/>
  <c r="BH35" i="122"/>
  <c r="BI32" i="122" s="1"/>
  <c r="BH35" i="123"/>
  <c r="BI32" i="123" s="1"/>
  <c r="BH36" i="123" l="1"/>
  <c r="BH50" i="123" s="1"/>
  <c r="BH59" i="123" s="1"/>
  <c r="BH61" i="123" s="1"/>
  <c r="BH63" i="123" s="1"/>
  <c r="BH65" i="123" s="1"/>
  <c r="BK22" i="112" s="1"/>
  <c r="BK55" i="112" s="1"/>
  <c r="BH36" i="122"/>
  <c r="BH50" i="122" s="1"/>
  <c r="BH59" i="122" s="1"/>
  <c r="BH61" i="122" s="1"/>
  <c r="BH63" i="122" s="1"/>
  <c r="BH65" i="122" s="1"/>
  <c r="BK21" i="112" s="1"/>
  <c r="BK54" i="112" s="1"/>
  <c r="BI35" i="123"/>
  <c r="BJ32" i="123" s="1"/>
  <c r="BI35" i="122"/>
  <c r="BJ32" i="122" s="1"/>
  <c r="BI36" i="122" l="1"/>
  <c r="BI50" i="122" s="1"/>
  <c r="BI59" i="122" s="1"/>
  <c r="BI61" i="122" s="1"/>
  <c r="BI63" i="122" s="1"/>
  <c r="BI65" i="122" s="1"/>
  <c r="BL21" i="112" s="1"/>
  <c r="BL54" i="112" s="1"/>
  <c r="BI36" i="123"/>
  <c r="BI50" i="123" s="1"/>
  <c r="BI59" i="123" s="1"/>
  <c r="BI61" i="123" s="1"/>
  <c r="BI63" i="123" s="1"/>
  <c r="BI65" i="123" s="1"/>
  <c r="BL22" i="112" s="1"/>
  <c r="BL55" i="112" s="1"/>
  <c r="BJ35" i="122"/>
  <c r="BK32" i="122" s="1"/>
  <c r="BJ35" i="123"/>
  <c r="BK32" i="123" s="1"/>
  <c r="BJ36" i="123" l="1"/>
  <c r="BJ50" i="123" s="1"/>
  <c r="BJ59" i="123" s="1"/>
  <c r="BJ61" i="123" s="1"/>
  <c r="BJ63" i="123" s="1"/>
  <c r="BJ65" i="123" s="1"/>
  <c r="BM22" i="112" s="1"/>
  <c r="BM55" i="112" s="1"/>
  <c r="BJ36" i="122"/>
  <c r="BJ50" i="122" s="1"/>
  <c r="BJ59" i="122" s="1"/>
  <c r="BJ61" i="122" s="1"/>
  <c r="BJ63" i="122" s="1"/>
  <c r="BJ65" i="122" s="1"/>
  <c r="BM21" i="112" s="1"/>
  <c r="BM54" i="112" s="1"/>
  <c r="BK35" i="123"/>
  <c r="BL32" i="123" s="1"/>
  <c r="BL35" i="123" s="1"/>
  <c r="BL36" i="123" s="1"/>
  <c r="BL50" i="123" s="1"/>
  <c r="BL59" i="123" s="1"/>
  <c r="BK35" i="122"/>
  <c r="BL32" i="122" s="1"/>
  <c r="BL35" i="122" s="1"/>
  <c r="BL36" i="122" s="1"/>
  <c r="BL50" i="122" s="1"/>
  <c r="BL59" i="122" s="1"/>
  <c r="BK36" i="122" l="1"/>
  <c r="BK50" i="122" s="1"/>
  <c r="BK59" i="122" s="1"/>
  <c r="BK61" i="122" s="1"/>
  <c r="BK63" i="122" s="1"/>
  <c r="BK65" i="122" s="1"/>
  <c r="BN21" i="112" s="1"/>
  <c r="BN54" i="112" s="1"/>
  <c r="BK36" i="123"/>
  <c r="BK50" i="123" s="1"/>
  <c r="BK59" i="123" s="1"/>
  <c r="BK61" i="123" s="1"/>
  <c r="BK63" i="123" s="1"/>
  <c r="BK65" i="123" s="1"/>
  <c r="BN22" i="112" s="1"/>
  <c r="BN55" i="112" s="1"/>
  <c r="BL61" i="122"/>
  <c r="BL63" i="122" s="1"/>
  <c r="BL65" i="122" s="1"/>
  <c r="BL61" i="123"/>
  <c r="BL63" i="123" s="1"/>
  <c r="BL65" i="123" s="1"/>
  <c r="BN59" i="123" l="1"/>
  <c r="BN59" i="122"/>
  <c r="BO22" i="112"/>
  <c r="BN65" i="123"/>
  <c r="BO21" i="112"/>
  <c r="BN65" i="122"/>
  <c r="BS54" i="112" l="1"/>
  <c r="BO55" i="112"/>
  <c r="BQ55" i="112" s="1"/>
  <c r="BS55" i="112"/>
  <c r="BO54" i="112"/>
  <c r="BQ54" i="112" s="1"/>
  <c r="BQ21" i="112"/>
  <c r="BQ22" i="112"/>
  <c r="E18" i="154" l="1"/>
  <c r="E19" i="154"/>
  <c r="I19" i="154" l="1"/>
  <c r="I55" i="154" s="1"/>
  <c r="E56" i="154"/>
  <c r="H18" i="154"/>
  <c r="E55" i="154"/>
  <c r="J19" i="154" l="1"/>
  <c r="J55" i="154" s="1"/>
  <c r="L60" i="154" s="1"/>
  <c r="H55" i="154"/>
  <c r="L57" i="154" l="1"/>
</calcChain>
</file>

<file path=xl/comments1.xml><?xml version="1.0" encoding="utf-8"?>
<comments xmlns="http://schemas.openxmlformats.org/spreadsheetml/2006/main">
  <authors>
    <author>Lee, Betty</author>
  </authors>
  <commentList>
    <comment ref="D45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  <comment ref="D48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  <comment ref="J52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From Dogan Yiginer</t>
        </r>
      </text>
    </comment>
  </commentList>
</comments>
</file>

<file path=xl/comments10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1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2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3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4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5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6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7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8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9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.xml><?xml version="1.0" encoding="utf-8"?>
<comments xmlns="http://schemas.openxmlformats.org/spreadsheetml/2006/main">
  <authors>
    <author>Lee, Betty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need to change to 10 years book life/7N tax life</t>
        </r>
      </text>
    </comment>
    <comment ref="C27" authorId="0">
      <text>
        <r>
          <rPr>
            <b/>
            <sz val="9"/>
            <color indexed="81"/>
            <rFont val="Tahoma"/>
            <charset val="1"/>
          </rPr>
          <t>Lee, Betty:</t>
        </r>
        <r>
          <rPr>
            <sz val="9"/>
            <color indexed="81"/>
            <rFont val="Tahoma"/>
            <charset val="1"/>
          </rPr>
          <t xml:space="preserve">
MTA tax was updated in 2017; 25.6% is up to 2016</t>
        </r>
      </text>
    </comment>
    <comment ref="D51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per e-mail from Rhys Dela Cruz</t>
        </r>
      </text>
    </comment>
  </commentList>
</comments>
</file>

<file path=xl/comments20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1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2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3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4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5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6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7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8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9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3.xml><?xml version="1.0" encoding="utf-8"?>
<comments xmlns="http://schemas.openxmlformats.org/spreadsheetml/2006/main">
  <authors>
    <author>Lee, Betty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From Dogan Yiginer</t>
        </r>
      </text>
    </comment>
    <comment ref="E7" authorId="0">
      <text>
        <r>
          <rPr>
            <b/>
            <sz val="9"/>
            <color indexed="81"/>
            <rFont val="Tahoma"/>
            <charset val="1"/>
          </rPr>
          <t>Lee, Betty:</t>
        </r>
        <r>
          <rPr>
            <sz val="9"/>
            <color indexed="81"/>
            <rFont val="Tahoma"/>
            <charset val="1"/>
          </rPr>
          <t xml:space="preserve">
Emily Morris: "I asked the USS and CSS teams to confirm whether or not their updated cash flows were in 2014 dollars, and they both stated that actual dollars spent in 2014-2016 and forecasted dollars for 2017-2018 are in the values of their corresponding years, i.e. not all in 2014 dollars."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From Lou Cedrone/Shi Yang</t>
        </r>
      </text>
    </comment>
    <comment ref="F10" authorId="0">
      <text>
        <r>
          <rPr>
            <b/>
            <sz val="9"/>
            <color indexed="81"/>
            <rFont val="Tahoma"/>
            <charset val="1"/>
          </rPr>
          <t>Lee, Betty:</t>
        </r>
        <r>
          <rPr>
            <sz val="9"/>
            <color indexed="81"/>
            <rFont val="Tahoma"/>
            <charset val="1"/>
          </rPr>
          <t xml:space="preserve">
Emily Morris: "I asked the USS and CSS teams to confirm whether or not their updated cash flows were in 2014 dollars, and they both stated that actual dollars spent in 2014-2016 and forecasted dollars for 2017-2018 are in the values of their corresponding years, i.e. not all in 2014 dollars."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From Stephan Dubissette; Mohamed Kamaludeen
Per Dogan, "Load Transfers" and "Substation/Transmission Investment" traditional Costs will remain fixed/frozen in each BCA update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 xml:space="preserve">Lee, Betty:
</t>
        </r>
        <r>
          <rPr>
            <sz val="9"/>
            <color indexed="81"/>
            <rFont val="Tahoma"/>
            <family val="2"/>
          </rPr>
          <t xml:space="preserve">From Stephan Dubissette; Mohamed Kamaludeen
2017 Traditional Costs will remain fixed/frozen in each BCA Filing
</t>
        </r>
      </text>
    </comment>
    <comment ref="D43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  <comment ref="D46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</commentList>
</comments>
</file>

<file path=xl/comments30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31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32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4.xml><?xml version="1.0" encoding="utf-8"?>
<comments xmlns="http://schemas.openxmlformats.org/spreadsheetml/2006/main">
  <authors>
    <author>Lee, Betty</author>
  </authors>
  <commentList>
    <comment ref="E7" authorId="0">
      <text>
        <r>
          <rPr>
            <b/>
            <sz val="9"/>
            <color indexed="81"/>
            <rFont val="Tahoma"/>
            <charset val="1"/>
          </rPr>
          <t>Lee, Betty:</t>
        </r>
        <r>
          <rPr>
            <sz val="9"/>
            <color indexed="81"/>
            <rFont val="Tahoma"/>
            <charset val="1"/>
          </rPr>
          <t xml:space="preserve">
Emily Morris: "I asked the USS and CSS teams to confirm whether or not their updated cash flows were in 2014 dollars, and they both stated that actual dollars spent in 2014-2016 and forecasted dollars for 2017-2018 are in the values of their corresponding years, i.e. not all in 2014 dollars."</t>
        </r>
      </text>
    </comment>
    <comment ref="F10" authorId="0">
      <text>
        <r>
          <rPr>
            <b/>
            <sz val="9"/>
            <color indexed="81"/>
            <rFont val="Tahoma"/>
            <charset val="1"/>
          </rPr>
          <t>Lee, Betty:</t>
        </r>
        <r>
          <rPr>
            <sz val="9"/>
            <color indexed="81"/>
            <rFont val="Tahoma"/>
            <charset val="1"/>
          </rPr>
          <t xml:space="preserve">
Emily Morris: "I asked the USS and CSS teams to confirm whether or not their updated cash flows were in 2014 dollars, and they both stated that actual dollars spent in 2014-2016 and forecasted dollars for 2017-2018 are in the values of their corresponding years, i.e. not all in 2014 dollars."</t>
        </r>
      </text>
    </comment>
    <comment ref="F12" authorId="0">
      <text>
        <r>
          <rPr>
            <b/>
            <sz val="9"/>
            <color indexed="81"/>
            <rFont val="Tahoma"/>
            <charset val="1"/>
          </rPr>
          <t>Lee, Betty:</t>
        </r>
        <r>
          <rPr>
            <sz val="9"/>
            <color indexed="81"/>
            <rFont val="Tahoma"/>
            <charset val="1"/>
          </rPr>
          <t xml:space="preserve">
Emily Morris: "I asked the USS and CSS teams to confirm whether or not their updated cash flows were in 2014 dollars, and they both stated that actual dollars spent in 2014-2016 and forecasted dollars for 2017-2018 are in the values of their corresponding years, i.e. not all in 2014 dollars."</t>
        </r>
      </text>
    </comment>
  </commentList>
</comments>
</file>

<file path=xl/comments5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6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7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8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9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sharedStrings.xml><?xml version="1.0" encoding="utf-8"?>
<sst xmlns="http://schemas.openxmlformats.org/spreadsheetml/2006/main" count="5381" uniqueCount="375">
  <si>
    <t>Life</t>
  </si>
  <si>
    <t>Tax Life</t>
  </si>
  <si>
    <t>Project Component</t>
  </si>
  <si>
    <t>In Service</t>
  </si>
  <si>
    <t>20N</t>
  </si>
  <si>
    <t>15N</t>
  </si>
  <si>
    <t>Total</t>
  </si>
  <si>
    <t>10N</t>
  </si>
  <si>
    <t>Tax Depreciation Schedules</t>
  </si>
  <si>
    <t>Tax Life*</t>
  </si>
  <si>
    <t>3N</t>
  </si>
  <si>
    <t>3B</t>
  </si>
  <si>
    <t>5N</t>
  </si>
  <si>
    <t>5B</t>
  </si>
  <si>
    <t>7N</t>
  </si>
  <si>
    <t>7B</t>
  </si>
  <si>
    <t>10B</t>
  </si>
  <si>
    <t>15B</t>
  </si>
  <si>
    <t>20B</t>
  </si>
  <si>
    <t>* N = Normal, B = Bonus</t>
  </si>
  <si>
    <t xml:space="preserve">Project No. </t>
  </si>
  <si>
    <t>Project Desc.</t>
  </si>
  <si>
    <t>Description</t>
  </si>
  <si>
    <t>No.</t>
  </si>
  <si>
    <t>Beginning of Period</t>
  </si>
  <si>
    <t>Activity</t>
  </si>
  <si>
    <t>Capex</t>
  </si>
  <si>
    <t>Closings to Plant</t>
  </si>
  <si>
    <t>End of Period</t>
  </si>
  <si>
    <t>Average</t>
  </si>
  <si>
    <t>CWIP</t>
  </si>
  <si>
    <t>Plant in Service</t>
  </si>
  <si>
    <t>Tax Depreciation</t>
  </si>
  <si>
    <t>Base</t>
  </si>
  <si>
    <t>SIT</t>
  </si>
  <si>
    <t>FIT</t>
  </si>
  <si>
    <t>Depreciation Calculations</t>
  </si>
  <si>
    <t>Electric Service</t>
  </si>
  <si>
    <t>(000's)</t>
  </si>
  <si>
    <t xml:space="preserve">Weighted </t>
  </si>
  <si>
    <t xml:space="preserve">Cost </t>
  </si>
  <si>
    <t>Ratio</t>
  </si>
  <si>
    <t>Rate</t>
  </si>
  <si>
    <t>Long Term Debt</t>
  </si>
  <si>
    <t>Common Equity</t>
  </si>
  <si>
    <t>REVENUE REQUIREMENT</t>
  </si>
  <si>
    <t>ROR</t>
  </si>
  <si>
    <t>Earnings Base</t>
  </si>
  <si>
    <t>Earnings - Expense</t>
  </si>
  <si>
    <t xml:space="preserve">Total Earnings Effect </t>
  </si>
  <si>
    <t xml:space="preserve">Revenue requirement </t>
  </si>
  <si>
    <t>Closing to Plant (Y/N)</t>
  </si>
  <si>
    <t>Net Retained</t>
  </si>
  <si>
    <t xml:space="preserve">Book Depreciation </t>
  </si>
  <si>
    <t>EXPENSES</t>
  </si>
  <si>
    <t>Tax Amount</t>
  </si>
  <si>
    <t>Book</t>
  </si>
  <si>
    <t>Salvage</t>
  </si>
  <si>
    <t>Factor</t>
  </si>
  <si>
    <t>Net</t>
  </si>
  <si>
    <t>Book Rate</t>
  </si>
  <si>
    <t>Net Book</t>
  </si>
  <si>
    <t>Customer Deposits</t>
  </si>
  <si>
    <t>Pre Tax</t>
  </si>
  <si>
    <t>Total Revenue Gross Up</t>
  </si>
  <si>
    <t>Property Taxes</t>
  </si>
  <si>
    <t>CONSOLIDATED EDISON COMPANY OF NEW YORK, INC.</t>
  </si>
  <si>
    <t>Salvage Rate</t>
  </si>
  <si>
    <t>Book Depreciation with COR</t>
  </si>
  <si>
    <t>Book Depreciation- excl. Salvage</t>
  </si>
  <si>
    <t>Income Tax - Removal Cost</t>
  </si>
  <si>
    <t>Consolidatd Edison Company of New York, Inc.</t>
  </si>
  <si>
    <t xml:space="preserve">Net Rate Base </t>
  </si>
  <si>
    <t xml:space="preserve">Net Rate Base - Average </t>
  </si>
  <si>
    <t>RegularDepreciation</t>
  </si>
  <si>
    <t>Total Depreciation for year</t>
  </si>
  <si>
    <t>100B</t>
  </si>
  <si>
    <t>State Deferred Tax Balance</t>
  </si>
  <si>
    <t>Federal</t>
  </si>
  <si>
    <t>State</t>
  </si>
  <si>
    <t>Original CSS 5-Year Program</t>
  </si>
  <si>
    <t>Load Transfers</t>
  </si>
  <si>
    <t>6 MW from Brownsville No. 1 to Water St.</t>
  </si>
  <si>
    <t>135 MW from Brownsville to Gateway Park SS</t>
  </si>
  <si>
    <t>Substation / Transmission Investment</t>
  </si>
  <si>
    <t>Capacitor Installation</t>
  </si>
  <si>
    <t>Newtown 4th Transformer</t>
  </si>
  <si>
    <t>Glendale 5th Transformer</t>
  </si>
  <si>
    <t>NEW Gowanus Expansion</t>
  </si>
  <si>
    <t>NEW Gateway Park SS</t>
  </si>
  <si>
    <t>2014</t>
  </si>
  <si>
    <t>Y</t>
  </si>
  <si>
    <t>Regular Depreciation basis (Cumulative)</t>
  </si>
  <si>
    <t>Joint Proposal Case 13-E-0030</t>
  </si>
  <si>
    <t>Gross Up Factor (Case 13-E-0030)</t>
  </si>
  <si>
    <t>GRT Revenue Taxes</t>
  </si>
  <si>
    <t>LPC Revenues</t>
  </si>
  <si>
    <t>Uncollectible Factor</t>
  </si>
  <si>
    <t>Advertising</t>
  </si>
  <si>
    <t>Gross-Up Factor</t>
  </si>
  <si>
    <t>Total Expenses</t>
  </si>
  <si>
    <t>Tax Depreciation - Federal</t>
  </si>
  <si>
    <t>Tax Depreciation - State</t>
  </si>
  <si>
    <t>Federal Deferred Tax Balance, Net of Tax</t>
  </si>
  <si>
    <t>Bonus Depreciation (N/A)</t>
  </si>
  <si>
    <t>Cost of new equipment in service basis</t>
  </si>
  <si>
    <t>Revenue Requirement Summary</t>
  </si>
  <si>
    <t>Assumed for this Model</t>
  </si>
  <si>
    <t>various</t>
  </si>
  <si>
    <t>APPENDIX 11</t>
  </si>
  <si>
    <t>BOOK DEPRECIATION RATES</t>
  </si>
  <si>
    <t>CO.</t>
  </si>
  <si>
    <t>AVERAGE</t>
  </si>
  <si>
    <t>ACCT.</t>
  </si>
  <si>
    <t>LIFE</t>
  </si>
  <si>
    <t>SERVICE</t>
  </si>
  <si>
    <t>NET</t>
  </si>
  <si>
    <t>DEPR.</t>
  </si>
  <si>
    <t>NO.</t>
  </si>
  <si>
    <t>ACCOUNT TITLE</t>
  </si>
  <si>
    <t>TABLE</t>
  </si>
  <si>
    <t>SALVAGE</t>
  </si>
  <si>
    <t>RATE</t>
  </si>
  <si>
    <t>(Years)</t>
  </si>
  <si>
    <t>( % )</t>
  </si>
  <si>
    <t>ELECTRIC PLANT</t>
  </si>
  <si>
    <t>STEAM PRODUCTION</t>
  </si>
  <si>
    <t>LAND AND LAND RIGHTS</t>
  </si>
  <si>
    <t>-</t>
  </si>
  <si>
    <t>STRUCTURES AND IMPROVEMENTS</t>
  </si>
  <si>
    <t>h 0.50</t>
  </si>
  <si>
    <t>BOILER PLANT EQUIPMENT</t>
  </si>
  <si>
    <t>h 0.75</t>
  </si>
  <si>
    <t>TURBOGENERATOR UNITS</t>
  </si>
  <si>
    <t>h 1.75</t>
  </si>
  <si>
    <t>ACCESSORY ELECTRIC EQUIPMENT</t>
  </si>
  <si>
    <t>h 0.25</t>
  </si>
  <si>
    <t>MISC. POWER PLANT EQUIPMENT</t>
  </si>
  <si>
    <t>OTHER PRODUCTION</t>
  </si>
  <si>
    <t>h 3.00</t>
  </si>
  <si>
    <t>FUEL HOLDERS, PROD. &amp; ACCESSORIES</t>
  </si>
  <si>
    <t>GENERATORS</t>
  </si>
  <si>
    <t>TRANSMISSION PLANT</t>
  </si>
  <si>
    <t>h 2.25</t>
  </si>
  <si>
    <t>STATION EQUIPMENT</t>
  </si>
  <si>
    <t>TOWERS AND FIXTURES</t>
  </si>
  <si>
    <t>OVERHEAD CONDUCTORS AND DEVICES</t>
  </si>
  <si>
    <t>CAPITALIZED SOFTWARE - TRANS. PLT</t>
  </si>
  <si>
    <t>Amort</t>
  </si>
  <si>
    <t>UNDERGROUND CONDUIT - CAP LEASES</t>
  </si>
  <si>
    <t>UNDERGROUND CONDUIT</t>
  </si>
  <si>
    <t>h 3.25</t>
  </si>
  <si>
    <t>UNDERGROUND CONDUIT - MAN &amp; BRONX</t>
  </si>
  <si>
    <t>UNDERGROUND CONDUCTORS &amp; DEVICES</t>
  </si>
  <si>
    <t>h 2.75</t>
  </si>
  <si>
    <t>DISTRIBUTION PLANT</t>
  </si>
  <si>
    <t>LAND AND LAND RIGHTS - LEASEHOLDS</t>
  </si>
  <si>
    <t>h 2.00</t>
  </si>
  <si>
    <t>POLES, TOWERS AND FIXTURES</t>
  </si>
  <si>
    <t>CAPITALIZED SOFTWARE</t>
  </si>
  <si>
    <t>CAPITALIZED SOFTWARE (WMS)</t>
  </si>
  <si>
    <t>h 1.25</t>
  </si>
  <si>
    <t>UNDERGROUND CONDUIT - MAN. &amp; BRONX</t>
  </si>
  <si>
    <t>OVERHEAD TRANSFORMERS</t>
  </si>
  <si>
    <t>h 1.00</t>
  </si>
  <si>
    <t>UNDERGROUND TRANSFORMERS</t>
  </si>
  <si>
    <t>h 1.50</t>
  </si>
  <si>
    <t>SERVICES - OVERHEAD</t>
  </si>
  <si>
    <t>SERVICES - UNDERGROUND</t>
  </si>
  <si>
    <t xml:space="preserve">METERS - ELECTRO MECHANICAL </t>
  </si>
  <si>
    <t xml:space="preserve">METERS - SOLID STATE </t>
  </si>
  <si>
    <t xml:space="preserve">METER INSTALLS - ELECTRO MECHANICAL </t>
  </si>
  <si>
    <t>(A)</t>
  </si>
  <si>
    <t xml:space="preserve">METER INSTALLS - SOLID STATE </t>
  </si>
  <si>
    <t>INSTALL. ON CUSTOMERS' PREMISES</t>
  </si>
  <si>
    <t>O.H. STREET LIGHTING &amp; SIGNAL SYS.</t>
  </si>
  <si>
    <t>h 0.00</t>
  </si>
  <si>
    <t>U.G. STREET LIGHTING &amp; SIGNAL SYS.</t>
  </si>
  <si>
    <t>GAS PLANT IN SERVICE</t>
  </si>
  <si>
    <t>LNG. STORAGE PLANT</t>
  </si>
  <si>
    <t>LAND &amp; LAND RIGHTS - LIQ. ST.</t>
  </si>
  <si>
    <t>ST. &amp; IMPROVE.-LIQ. STORAGE</t>
  </si>
  <si>
    <t>h 2.50</t>
  </si>
  <si>
    <t>GAS HOLDERS-LIQ. STORAGE</t>
  </si>
  <si>
    <t>h 4.00</t>
  </si>
  <si>
    <t>PURIFICATION EQUIPMENT</t>
  </si>
  <si>
    <t>LIQUEFACTION EQUIPMENT</t>
  </si>
  <si>
    <t>VAPORIZING EQUIPMENT</t>
  </si>
  <si>
    <t>COMPRESSOR EQUIP.-LIQ. ST.</t>
  </si>
  <si>
    <t>MEAS. &amp; REG. EQUIP. - LIQ. ST.</t>
  </si>
  <si>
    <t>OTHER EQUIPMENT-LIQUEFIED ST.</t>
  </si>
  <si>
    <t>STRUCTURES &amp; IMPROVEMENTS</t>
  </si>
  <si>
    <t>STEEL MAINS AND OTHER</t>
  </si>
  <si>
    <t xml:space="preserve">CAST IRON MAINS </t>
  </si>
  <si>
    <t>TUNNELS</t>
  </si>
  <si>
    <t>h 5.00</t>
  </si>
  <si>
    <t>STEEL MAINS - INTERRUPT PLANT</t>
  </si>
  <si>
    <t>COMPRESSOR STATION EQUIP</t>
  </si>
  <si>
    <t>MEAS. &amp; REG. STATION EQ.</t>
  </si>
  <si>
    <t>CAST IRON MAINS</t>
  </si>
  <si>
    <t>CAST IRON MAINS - INTERRUPT PLANT</t>
  </si>
  <si>
    <t>SERVICES</t>
  </si>
  <si>
    <t>SERVICES - INTERRUPT PLANT</t>
  </si>
  <si>
    <t>METERS</t>
  </si>
  <si>
    <t>METER INSTALLATIONS</t>
  </si>
  <si>
    <t>(B)</t>
  </si>
  <si>
    <t>HOUSE REGULATORS</t>
  </si>
  <si>
    <t>HOUSE REG. INSTALLATIONS</t>
  </si>
  <si>
    <t>(C)</t>
  </si>
  <si>
    <t>CAPITALIZED SOFTWARE 5 YR</t>
  </si>
  <si>
    <t>STEAM PLANT</t>
  </si>
  <si>
    <t>PRODUCTION PLANT</t>
  </si>
  <si>
    <t>FULLY RECOVERED</t>
  </si>
  <si>
    <t>ALL OTHER</t>
  </si>
  <si>
    <t>LAND &amp; LAND RIGHTS - LEASEHOLDS</t>
  </si>
  <si>
    <t>59th STREET</t>
  </si>
  <si>
    <t>74th STEET</t>
  </si>
  <si>
    <t>74th STREET (FULLY RECOVERED)</t>
  </si>
  <si>
    <t>(D)</t>
  </si>
  <si>
    <t>ERRP</t>
  </si>
  <si>
    <t>ACCESSORY POWER EQUIPMENT</t>
  </si>
  <si>
    <t>MISC. STATION EQUIPMENT</t>
  </si>
  <si>
    <t>MAINS - ALL OTHER</t>
  </si>
  <si>
    <t>MAINS - ERRP</t>
  </si>
  <si>
    <t>DESUPER. EQ. - ALL OTHER</t>
  </si>
  <si>
    <t>DESUPERHEATING EQ. - ERRP</t>
  </si>
  <si>
    <t>ACCESS. EQ. ON CUST. PREMISES</t>
  </si>
  <si>
    <t>INST. OF METERS &amp; ACCESS. EQ.</t>
  </si>
  <si>
    <t>COMMON UTILITY PLANT IN SERVICE</t>
  </si>
  <si>
    <t>MISC. INTANGIBLE PLANT</t>
  </si>
  <si>
    <t>5 YEAR AMORTIZABLE</t>
  </si>
  <si>
    <t>10 YEAR AMORTIZABLE</t>
  </si>
  <si>
    <t>15 YEAR AMORTIZABLE</t>
  </si>
  <si>
    <t>BUILDINGS AND YARDS</t>
  </si>
  <si>
    <t xml:space="preserve">STRUCT. AND IMPROV. - CAP LEASES </t>
  </si>
  <si>
    <t>GENERAL PLANT</t>
  </si>
  <si>
    <t>ELECTRONIC DATA PROCESSING EQ.</t>
  </si>
  <si>
    <t>OTHER OFFICE FURNITURE AND EQ.</t>
  </si>
  <si>
    <t>TRANSPORTATION EQUIPMENT</t>
  </si>
  <si>
    <t>STORES EQUIPMENT</t>
  </si>
  <si>
    <t>TOOLS, SHOP AND GARAGE EQUIP.</t>
  </si>
  <si>
    <t>LABORATORY EQUIPMENT</t>
  </si>
  <si>
    <t>POWER OPERATED EQUIPMENT</t>
  </si>
  <si>
    <t>COMMUNICATION EQUIPMENT</t>
  </si>
  <si>
    <t>MISCELLANEOUS EQUIPMENT</t>
  </si>
  <si>
    <t xml:space="preserve">(A) </t>
  </si>
  <si>
    <t>Computed reserved based on the reserve ratio of Electric Meters without salvage</t>
  </si>
  <si>
    <t xml:space="preserve">(B) </t>
  </si>
  <si>
    <t>Computed reserved based on the reserve ratio of Gas Meters without salvage</t>
  </si>
  <si>
    <t xml:space="preserve">(C) </t>
  </si>
  <si>
    <t>Computed reserved based on the reserve ratio of House Regulators without salvage</t>
  </si>
  <si>
    <t xml:space="preserve">(D) </t>
  </si>
  <si>
    <t>Rate applicable to net salvage recovery only</t>
  </si>
  <si>
    <t>13-E-0030</t>
  </si>
  <si>
    <t>assumed for this model</t>
  </si>
  <si>
    <t>For Twelve Months Ending December 31, 2015</t>
  </si>
  <si>
    <t>Ratio at 60.385%</t>
  </si>
  <si>
    <t>Property Tax rate for new Plant in Service</t>
  </si>
  <si>
    <t>Annual Escalation Rate</t>
  </si>
  <si>
    <t>Annual Escalation</t>
  </si>
  <si>
    <t>Year</t>
  </si>
  <si>
    <t>Based on Escalated Dollars</t>
  </si>
  <si>
    <t>Assumptions</t>
  </si>
  <si>
    <t>Book Life</t>
  </si>
  <si>
    <t>MTA (25.6% of SIT rate)</t>
  </si>
  <si>
    <t>NEW YORK STATE COMBINED INCOME TAX RATE</t>
  </si>
  <si>
    <t>MTA SURCHARGE RATE</t>
  </si>
  <si>
    <t>NYS TAX COMBINED RATE</t>
  </si>
  <si>
    <t>YEAR</t>
  </si>
  <si>
    <t>STATE TAX</t>
  </si>
  <si>
    <t>MTA</t>
  </si>
  <si>
    <t>NYS</t>
  </si>
  <si>
    <t>TOTAL</t>
  </si>
  <si>
    <r>
      <t>2016</t>
    </r>
    <r>
      <rPr>
        <vertAlign val="superscript"/>
        <sz val="10"/>
        <color theme="1"/>
        <rFont val="Arial"/>
        <family val="2"/>
      </rPr>
      <t>(A)</t>
    </r>
  </si>
  <si>
    <r>
      <t>NOTE</t>
    </r>
    <r>
      <rPr>
        <b/>
        <vertAlign val="superscript"/>
        <sz val="10"/>
        <color rgb="FFFF0000"/>
        <rFont val="Arial"/>
        <family val="2"/>
      </rPr>
      <t>(A)</t>
    </r>
  </si>
  <si>
    <r>
      <t xml:space="preserve">State Income Tax: </t>
    </r>
    <r>
      <rPr>
        <sz val="10"/>
        <color theme="1"/>
        <rFont val="Arial"/>
        <family val="2"/>
      </rPr>
      <t>Tax law signed by the Governor has enacted a 6.5% state income tax rate after tax year 2015.</t>
    </r>
  </si>
  <si>
    <t>The 25.6% is to be determined by the Commissioner in the future, however, ConEd is continuing to use the</t>
  </si>
  <si>
    <t>2015 enacted rate of 25.6% percent of the current state tax rate.</t>
  </si>
  <si>
    <t>FBOS</t>
  </si>
  <si>
    <t>Current Tax Rates</t>
  </si>
  <si>
    <t>New Tax Rates (starting 1/1/16)</t>
  </si>
  <si>
    <t>Utility Solutions (9 MWs - 3MWs 2016 and 6MW more 2017)</t>
  </si>
  <si>
    <t>Battery Installation (2 MWs by 2017)</t>
  </si>
  <si>
    <t>treat as Plant</t>
  </si>
  <si>
    <t>Activity (Monthly Amortization)</t>
  </si>
  <si>
    <t>Unamortized Balance</t>
  </si>
  <si>
    <t>treat as Reg Asset; 100 basis point Incentive (1%)</t>
  </si>
  <si>
    <t>($ millions)</t>
  </si>
  <si>
    <t>Capex (Actual Expenditures)</t>
  </si>
  <si>
    <t>Treat as Regulatory Asset</t>
  </si>
  <si>
    <t>After-Tax Rate</t>
  </si>
  <si>
    <t>N</t>
  </si>
  <si>
    <t>Expenses (Amortization)</t>
  </si>
  <si>
    <t>Cost Savings</t>
  </si>
  <si>
    <t>Revenue Requirement</t>
  </si>
  <si>
    <t>ROR + 100 basis point Incentive on ROE</t>
  </si>
  <si>
    <t>w/ 100 basis point incentive on ROE (For Regulatory Asset Projects 1 and 2)</t>
  </si>
  <si>
    <t>100 Basis Point Incentive Value</t>
  </si>
  <si>
    <t>Regular ROR</t>
  </si>
  <si>
    <t>check - total PIS</t>
  </si>
  <si>
    <t>Book Depreciation Related to Retired PIS</t>
  </si>
  <si>
    <t>Type of Cost</t>
  </si>
  <si>
    <t>Customer Sided Solutions</t>
  </si>
  <si>
    <t>Incremental 
Non-Traditional Costs to Achieve Benefits</t>
  </si>
  <si>
    <t>Non-Traditional Utility Sided Solutions</t>
  </si>
  <si>
    <t>Benefit - 
Delayed Capital Costs</t>
  </si>
  <si>
    <t>Common Costs in All Scenarios</t>
  </si>
  <si>
    <t>Incremental 
Traditional Costs to Achieve Benefits</t>
  </si>
  <si>
    <t>Accelerated
Traditional Costs to Achieve Benefits</t>
  </si>
  <si>
    <t>*</t>
  </si>
  <si>
    <t>Cost Type</t>
  </si>
  <si>
    <t>Amortization / Depreciation Period</t>
  </si>
  <si>
    <t>Property Tax</t>
  </si>
  <si>
    <t>100 Basis Pt Incentive</t>
  </si>
  <si>
    <t>Reg Asset</t>
  </si>
  <si>
    <t>Utility Plant</t>
  </si>
  <si>
    <t>Each Year</t>
  </si>
  <si>
    <t>Last Year of Spend</t>
  </si>
  <si>
    <t>No</t>
  </si>
  <si>
    <t>Yes</t>
  </si>
  <si>
    <t>Assumed for Non-Traditional Utility Sided Solutions</t>
  </si>
  <si>
    <t>treat as Plant; 100 basis point incentive (1%)</t>
  </si>
  <si>
    <t>2a</t>
  </si>
  <si>
    <t>2b</t>
  </si>
  <si>
    <t>3a</t>
  </si>
  <si>
    <t>3b</t>
  </si>
  <si>
    <t>3c</t>
  </si>
  <si>
    <t>3d</t>
  </si>
  <si>
    <t>4a</t>
  </si>
  <si>
    <t>4b</t>
  </si>
  <si>
    <t>4c</t>
  </si>
  <si>
    <t>4d</t>
  </si>
  <si>
    <t>4e</t>
  </si>
  <si>
    <t>NPV</t>
  </si>
  <si>
    <t>BQDMP Program</t>
  </si>
  <si>
    <t>2016/17</t>
  </si>
  <si>
    <t>Cost Benefit Summary</t>
  </si>
  <si>
    <t>2017 Costs</t>
  </si>
  <si>
    <t>Cost to
Achieve Delay</t>
  </si>
  <si>
    <t>Benefit - CTA =</t>
  </si>
  <si>
    <t>Additional Benefits and Avoided Costs</t>
  </si>
  <si>
    <t>Total 100 Basis Point Incentive</t>
  </si>
  <si>
    <t>Avoided Capacity, Energy, Distribution, Environmental, Line Loss</t>
  </si>
  <si>
    <t>2026 Costs</t>
  </si>
  <si>
    <t>Benefit of
2026 Delay</t>
  </si>
  <si>
    <t>Joint Proposal Case 13-E-0030 - One Year Extension</t>
  </si>
  <si>
    <t>For Twelve Months Ending December 31, 2016</t>
  </si>
  <si>
    <t>4f</t>
  </si>
  <si>
    <t>Upgrade 3 Sections plus risers on Feeder 38Q03 (NEW to the 2015 LRP)</t>
  </si>
  <si>
    <t>4g</t>
  </si>
  <si>
    <t>Upgrade 2 Sections plus risers on Feeder 38Q04 (NEW to the 2015 LRP)</t>
  </si>
  <si>
    <t>4 MWs from Brownsville No. 1 to Glendale + 2MWs in High Tension Vault (formerly 5 MW)</t>
  </si>
  <si>
    <t>Annual Cash Flow of Various BQDMP Scenarios (Escalated dollars)</t>
  </si>
  <si>
    <t>2c</t>
  </si>
  <si>
    <t>Conservation Voltage Optimization (7 MWs)</t>
  </si>
  <si>
    <t>Utility Solutions (Solar, Fuel Cells, DG) (2 MWs)</t>
  </si>
  <si>
    <t>treat as Reg Asset</t>
  </si>
  <si>
    <t>Utility Cost Test Ratio</t>
  </si>
  <si>
    <t>80 MWs from Brownsville to Glendale</t>
  </si>
  <si>
    <t>use of pre-tax WACC</t>
  </si>
  <si>
    <t>Annual Cash Flow of Various BQDMP Scenarios (2016 dollars discounted back to 2014 dollars)</t>
  </si>
  <si>
    <t>Annual Discount</t>
  </si>
  <si>
    <t>Annual Cash Flow of Various BQDMP Scenarios (2014 dollars)</t>
  </si>
  <si>
    <t>Customer-Sided Solutions</t>
  </si>
  <si>
    <t>For Twelve Months Ending December 31, 2017</t>
  </si>
  <si>
    <t>Joint Proposal Case 16-E-0060</t>
  </si>
  <si>
    <t>Ratio at 60.775%</t>
  </si>
  <si>
    <r>
      <t xml:space="preserve">NPV of Revenue Requirements </t>
    </r>
    <r>
      <rPr>
        <b/>
        <sz val="11"/>
        <color rgb="FF0000FF"/>
        <rFont val="Arial"/>
        <family val="2"/>
      </rPr>
      <t>(filed 2/28/17)</t>
    </r>
  </si>
  <si>
    <t>For Twelve Months Ending December 31, 2018</t>
  </si>
  <si>
    <t>For Twelve Months Ending December 31, 2019</t>
  </si>
  <si>
    <t>Gross Up Factor (Case 16-E-0060)</t>
  </si>
  <si>
    <t>Unamortized Balance, Net of Tax (60.775%)</t>
  </si>
  <si>
    <t>Avg Unamortized Balance, Net of Tax (60.775%)</t>
  </si>
  <si>
    <t>Unamortized Balance, Net of Tax 60.775%)</t>
  </si>
  <si>
    <t>escalated amounts provided by Emily Morris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</si>
</sst>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[$-409]mmm\-yy;@"/>
    <numFmt numFmtId="166" formatCode="0.0%"/>
    <numFmt numFmtId="167" formatCode="&quot;Year &quot;0"/>
    <numFmt numFmtId="168" formatCode="#,##0.00000_);\(#,##0.00000\)"/>
    <numFmt numFmtId="169" formatCode="#,##0.0000_);\(#,##0.0000\)"/>
    <numFmt numFmtId="170" formatCode="0.000%"/>
    <numFmt numFmtId="171" formatCode="_(* #,##0_);_(* \(#,##0\);_(* &quot;-&quot;??_);_(@_)"/>
    <numFmt numFmtId="172" formatCode="_(* #,##0.0000_);_(* \(#,##0.0000\);_(* &quot;-&quot;??_);_(@_)"/>
    <numFmt numFmtId="173" formatCode="_(* #,##0.00000_);_(* \(#,##0.00000\);_(* &quot;-&quot;??_);_(@_)"/>
    <numFmt numFmtId="174" formatCode="_(* #,##0.0_);_(* \(#,##0.0\);_(* &quot;-&quot;??_);_(@_)"/>
    <numFmt numFmtId="175" formatCode="yyyy"/>
    <numFmt numFmtId="176" formatCode="0_);\(0\)"/>
    <numFmt numFmtId="177" formatCode="_(* #,##0.00_);_(* \(#,##0.00\);_(* &quot;-&quot;_);_(@_)"/>
    <numFmt numFmtId="178" formatCode="0.0000%"/>
    <numFmt numFmtId="179" formatCode="0.00000000000000%"/>
    <numFmt numFmtId="180" formatCode="_(&quot;$&quot;* #,##0.00000_);_(&quot;$&quot;* \(#,##0.00000\);_(&quot;$&quot;* &quot;-&quot;??_);_(@_)"/>
  </numFmts>
  <fonts count="52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color indexed="16"/>
      <name val="Arial"/>
      <family val="2"/>
    </font>
    <font>
      <sz val="10"/>
      <color theme="1" tint="4.9989318521683403E-2"/>
      <name val="Arial"/>
      <family val="2"/>
    </font>
    <font>
      <b/>
      <sz val="14"/>
      <name val="Arial"/>
      <family val="2"/>
    </font>
    <font>
      <sz val="12"/>
      <name val="Times New Roman"/>
      <family val="1"/>
    </font>
    <font>
      <sz val="11"/>
      <color indexed="8"/>
      <name val="Arial"/>
      <family val="2"/>
    </font>
    <font>
      <u val="singleAccounting"/>
      <sz val="11"/>
      <color indexed="8"/>
      <name val="Arial"/>
      <family val="2"/>
    </font>
    <font>
      <u/>
      <sz val="11"/>
      <color indexed="8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i/>
      <u/>
      <sz val="11"/>
      <name val="Arial"/>
      <family val="2"/>
    </font>
    <font>
      <u val="doubleAccounting"/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FF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sz val="8"/>
      <color rgb="FF0000FF"/>
      <name val="Arial"/>
      <family val="2"/>
    </font>
    <font>
      <b/>
      <u/>
      <sz val="12"/>
      <name val="Arial"/>
      <family val="2"/>
    </font>
    <font>
      <b/>
      <sz val="11"/>
      <color rgb="FF0000FF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39E1F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6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0" fillId="0" borderId="0"/>
    <xf numFmtId="0" fontId="20" fillId="0" borderId="0" applyNumberFormat="0" applyFont="0" applyFill="0" applyBorder="0" applyAlignment="0">
      <protection locked="0"/>
    </xf>
    <xf numFmtId="0" fontId="8" fillId="0" borderId="0" applyNumberForma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2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6" fillId="0" borderId="0"/>
    <xf numFmtId="43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494">
    <xf numFmtId="0" fontId="0" fillId="0" borderId="0" xfId="0"/>
    <xf numFmtId="0" fontId="10" fillId="0" borderId="0" xfId="0" applyFont="1"/>
    <xf numFmtId="0" fontId="9" fillId="0" borderId="0" xfId="0" applyFont="1" applyFill="1" applyBorder="1"/>
    <xf numFmtId="0" fontId="0" fillId="0" borderId="0" xfId="0" applyAlignment="1">
      <alignment horizontal="center"/>
    </xf>
    <xf numFmtId="0" fontId="13" fillId="0" borderId="0" xfId="0" applyFont="1" applyBorder="1" applyAlignment="1" applyProtection="1">
      <alignment horizontal="center" vertical="top" wrapText="1"/>
      <protection locked="0"/>
    </xf>
    <xf numFmtId="0" fontId="14" fillId="0" borderId="0" xfId="0" applyFont="1"/>
    <xf numFmtId="168" fontId="0" fillId="0" borderId="0" xfId="0" applyNumberFormat="1"/>
    <xf numFmtId="167" fontId="0" fillId="0" borderId="0" xfId="0" applyNumberFormat="1"/>
    <xf numFmtId="0" fontId="14" fillId="0" borderId="0" xfId="0" applyFont="1" applyAlignment="1">
      <alignment horizontal="center"/>
    </xf>
    <xf numFmtId="166" fontId="0" fillId="0" borderId="0" xfId="2" applyNumberFormat="1" applyFont="1"/>
    <xf numFmtId="169" fontId="0" fillId="0" borderId="0" xfId="0" applyNumberFormat="1"/>
    <xf numFmtId="0" fontId="0" fillId="0" borderId="1" xfId="0" applyBorder="1" applyAlignment="1">
      <alignment horizontal="center"/>
    </xf>
    <xf numFmtId="10" fontId="8" fillId="0" borderId="0" xfId="2" applyNumberFormat="1"/>
    <xf numFmtId="10" fontId="0" fillId="0" borderId="0" xfId="0" applyNumberFormat="1"/>
    <xf numFmtId="10" fontId="0" fillId="0" borderId="2" xfId="0" applyNumberFormat="1" applyBorder="1"/>
    <xf numFmtId="10" fontId="0" fillId="0" borderId="0" xfId="2" applyNumberFormat="1" applyFont="1"/>
    <xf numFmtId="0" fontId="11" fillId="0" borderId="0" xfId="0" applyFont="1" applyBorder="1"/>
    <xf numFmtId="0" fontId="12" fillId="0" borderId="0" xfId="0" applyFont="1"/>
    <xf numFmtId="10" fontId="0" fillId="0" borderId="1" xfId="0" applyNumberFormat="1" applyBorder="1" applyAlignment="1">
      <alignment horizontal="right"/>
    </xf>
    <xf numFmtId="10" fontId="0" fillId="0" borderId="1" xfId="0" applyNumberFormat="1" applyBorder="1"/>
    <xf numFmtId="14" fontId="13" fillId="0" borderId="0" xfId="0" applyNumberFormat="1" applyFont="1" applyBorder="1" applyAlignment="1" applyProtection="1">
      <alignment horizontal="center" vertical="top" wrapText="1"/>
      <protection locked="0"/>
    </xf>
    <xf numFmtId="0" fontId="15" fillId="0" borderId="0" xfId="0" applyFont="1"/>
    <xf numFmtId="10" fontId="8" fillId="0" borderId="2" xfId="2" applyNumberFormat="1" applyBorder="1"/>
    <xf numFmtId="10" fontId="0" fillId="0" borderId="0" xfId="0" applyNumberFormat="1" applyAlignment="1">
      <alignment horizontal="right"/>
    </xf>
    <xf numFmtId="169" fontId="0" fillId="0" borderId="3" xfId="0" applyNumberFormat="1" applyBorder="1"/>
    <xf numFmtId="170" fontId="0" fillId="0" borderId="0" xfId="2" applyNumberFormat="1" applyFont="1"/>
    <xf numFmtId="170" fontId="0" fillId="0" borderId="3" xfId="2" applyNumberFormat="1" applyFont="1" applyBorder="1"/>
    <xf numFmtId="0" fontId="0" fillId="0" borderId="0" xfId="0" applyFill="1"/>
    <xf numFmtId="9" fontId="15" fillId="0" borderId="0" xfId="2" applyNumberFormat="1" applyFont="1"/>
    <xf numFmtId="1" fontId="13" fillId="0" borderId="0" xfId="0" applyNumberFormat="1" applyFont="1" applyBorder="1" applyAlignment="1">
      <alignment horizontal="center"/>
    </xf>
    <xf numFmtId="1" fontId="15" fillId="0" borderId="0" xfId="0" applyNumberFormat="1" applyFont="1" applyFill="1"/>
    <xf numFmtId="9" fontId="15" fillId="0" borderId="0" xfId="2" applyFont="1" applyFill="1"/>
    <xf numFmtId="0" fontId="8" fillId="0" borderId="0" xfId="0" applyFont="1"/>
    <xf numFmtId="171" fontId="8" fillId="0" borderId="0" xfId="3" applyNumberFormat="1" applyFont="1" applyAlignment="1">
      <alignment horizontal="center"/>
    </xf>
    <xf numFmtId="171" fontId="8" fillId="0" borderId="0" xfId="3" applyNumberFormat="1" applyFont="1"/>
    <xf numFmtId="171" fontId="8" fillId="0" borderId="0" xfId="3" applyNumberFormat="1" applyFont="1" applyBorder="1"/>
    <xf numFmtId="171" fontId="8" fillId="0" borderId="0" xfId="3" applyNumberFormat="1" applyFont="1" applyFill="1" applyBorder="1"/>
    <xf numFmtId="171" fontId="8" fillId="0" borderId="0" xfId="3" applyNumberFormat="1" applyFont="1" applyFill="1"/>
    <xf numFmtId="0" fontId="8" fillId="0" borderId="0" xfId="0" applyFont="1" applyFill="1"/>
    <xf numFmtId="0" fontId="8" fillId="0" borderId="0" xfId="0" applyFont="1" applyFill="1" applyBorder="1"/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/>
    <xf numFmtId="0" fontId="18" fillId="0" borderId="0" xfId="0" applyFont="1" applyFill="1"/>
    <xf numFmtId="0" fontId="19" fillId="0" borderId="0" xfId="0" applyFont="1" applyFill="1" applyAlignment="1">
      <alignment horizontal="center"/>
    </xf>
    <xf numFmtId="171" fontId="10" fillId="0" borderId="0" xfId="3" applyNumberFormat="1" applyFont="1" applyBorder="1"/>
    <xf numFmtId="171" fontId="8" fillId="0" borderId="0" xfId="3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75" fontId="10" fillId="0" borderId="0" xfId="0" quotePrefix="1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174" fontId="8" fillId="0" borderId="0" xfId="3" applyNumberFormat="1" applyFont="1" applyFill="1" applyBorder="1"/>
    <xf numFmtId="174" fontId="8" fillId="0" borderId="0" xfId="3" applyNumberFormat="1" applyFont="1" applyFill="1"/>
    <xf numFmtId="174" fontId="8" fillId="0" borderId="0" xfId="3" applyNumberFormat="1" applyFont="1"/>
    <xf numFmtId="174" fontId="8" fillId="0" borderId="2" xfId="3" applyNumberFormat="1" applyFont="1" applyFill="1" applyBorder="1"/>
    <xf numFmtId="174" fontId="8" fillId="0" borderId="0" xfId="0" applyNumberFormat="1" applyFont="1"/>
    <xf numFmtId="0" fontId="8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37" fontId="8" fillId="0" borderId="4" xfId="0" applyNumberFormat="1" applyFont="1" applyBorder="1" applyAlignment="1">
      <alignment horizontal="center"/>
    </xf>
    <xf numFmtId="171" fontId="10" fillId="0" borderId="0" xfId="3" applyNumberFormat="1" applyFont="1" applyAlignment="1">
      <alignment horizontal="center"/>
    </xf>
    <xf numFmtId="171" fontId="22" fillId="0" borderId="0" xfId="3" applyNumberFormat="1" applyFont="1"/>
    <xf numFmtId="171" fontId="22" fillId="0" borderId="0" xfId="3" applyNumberFormat="1" applyFont="1" applyFill="1"/>
    <xf numFmtId="174" fontId="8" fillId="0" borderId="1" xfId="3" applyNumberFormat="1" applyFont="1" applyBorder="1"/>
    <xf numFmtId="174" fontId="8" fillId="0" borderId="2" xfId="3" applyNumberFormat="1" applyFont="1" applyBorder="1"/>
    <xf numFmtId="171" fontId="14" fillId="0" borderId="0" xfId="3" applyNumberFormat="1" applyFont="1" applyFill="1"/>
    <xf numFmtId="171" fontId="10" fillId="0" borderId="0" xfId="3" applyNumberFormat="1" applyFont="1" applyBorder="1" applyAlignment="1">
      <alignment horizontal="center"/>
    </xf>
    <xf numFmtId="174" fontId="10" fillId="0" borderId="0" xfId="3" applyNumberFormat="1" applyFont="1" applyFill="1" applyBorder="1"/>
    <xf numFmtId="174" fontId="10" fillId="0" borderId="0" xfId="3" applyNumberFormat="1" applyFont="1" applyBorder="1"/>
    <xf numFmtId="171" fontId="10" fillId="0" borderId="0" xfId="3" applyNumberFormat="1" applyFont="1" applyFill="1"/>
    <xf numFmtId="174" fontId="8" fillId="0" borderId="0" xfId="3" applyNumberFormat="1" applyFont="1" applyBorder="1"/>
    <xf numFmtId="171" fontId="24" fillId="0" borderId="0" xfId="3" applyNumberFormat="1" applyFont="1" applyFill="1" applyBorder="1"/>
    <xf numFmtId="174" fontId="24" fillId="0" borderId="0" xfId="3" applyNumberFormat="1" applyFont="1" applyFill="1" applyBorder="1"/>
    <xf numFmtId="174" fontId="8" fillId="0" borderId="1" xfId="3" applyNumberFormat="1" applyFont="1" applyFill="1" applyBorder="1"/>
    <xf numFmtId="171" fontId="8" fillId="0" borderId="1" xfId="3" applyNumberFormat="1" applyFont="1" applyFill="1" applyBorder="1"/>
    <xf numFmtId="171" fontId="10" fillId="0" borderId="0" xfId="3" applyNumberFormat="1" applyFont="1" applyFill="1" applyBorder="1" applyAlignment="1">
      <alignment horizontal="center"/>
    </xf>
    <xf numFmtId="174" fontId="8" fillId="0" borderId="0" xfId="3" applyNumberFormat="1" applyFont="1" applyFill="1" applyBorder="1" applyAlignment="1">
      <alignment horizontal="right"/>
    </xf>
    <xf numFmtId="171" fontId="14" fillId="0" borderId="0" xfId="3" applyNumberFormat="1" applyFont="1" applyFill="1" applyBorder="1"/>
    <xf numFmtId="10" fontId="8" fillId="0" borderId="0" xfId="2" applyNumberFormat="1" applyFont="1" applyFill="1" applyBorder="1"/>
    <xf numFmtId="172" fontId="8" fillId="0" borderId="0" xfId="3" applyNumberFormat="1" applyFont="1" applyBorder="1"/>
    <xf numFmtId="172" fontId="8" fillId="0" borderId="0" xfId="3" applyNumberFormat="1" applyFont="1" applyFill="1"/>
    <xf numFmtId="171" fontId="14" fillId="0" borderId="0" xfId="3" applyNumberFormat="1" applyFont="1" applyBorder="1" applyAlignment="1">
      <alignment horizontal="center"/>
    </xf>
    <xf numFmtId="174" fontId="8" fillId="0" borderId="0" xfId="3" applyNumberFormat="1" applyFont="1" applyFill="1" applyBorder="1" applyAlignment="1">
      <alignment horizontal="center" vertical="center" wrapText="1"/>
    </xf>
    <xf numFmtId="171" fontId="14" fillId="0" borderId="0" xfId="3" applyNumberFormat="1" applyFont="1" applyBorder="1" applyAlignment="1">
      <alignment horizontal="left"/>
    </xf>
    <xf numFmtId="171" fontId="8" fillId="0" borderId="11" xfId="3" applyNumberFormat="1" applyFont="1" applyFill="1" applyBorder="1" applyAlignment="1">
      <alignment horizontal="left" vertical="center" wrapText="1"/>
    </xf>
    <xf numFmtId="0" fontId="8" fillId="0" borderId="0" xfId="3" applyNumberFormat="1" applyFont="1" applyFill="1" applyAlignment="1">
      <alignment horizontal="center"/>
    </xf>
    <xf numFmtId="49" fontId="8" fillId="0" borderId="0" xfId="3" applyNumberFormat="1" applyFont="1" applyFill="1" applyBorder="1" applyAlignment="1">
      <alignment horizontal="center"/>
    </xf>
    <xf numFmtId="168" fontId="8" fillId="0" borderId="0" xfId="3" applyNumberFormat="1" applyFont="1" applyFill="1" applyAlignment="1">
      <alignment horizontal="center"/>
    </xf>
    <xf numFmtId="173" fontId="8" fillId="0" borderId="0" xfId="3" applyNumberFormat="1" applyFont="1" applyFill="1" applyBorder="1"/>
    <xf numFmtId="0" fontId="8" fillId="0" borderId="0" xfId="3" applyNumberFormat="1" applyFont="1" applyFill="1"/>
    <xf numFmtId="174" fontId="8" fillId="0" borderId="2" xfId="3" applyNumberFormat="1" applyFont="1" applyFill="1" applyBorder="1" applyAlignment="1">
      <alignment horizontal="center" vertical="center" wrapText="1"/>
    </xf>
    <xf numFmtId="171" fontId="14" fillId="0" borderId="0" xfId="3" applyNumberFormat="1" applyFont="1" applyFill="1" applyBorder="1" applyAlignment="1">
      <alignment horizontal="left"/>
    </xf>
    <xf numFmtId="172" fontId="8" fillId="0" borderId="0" xfId="3" applyNumberFormat="1" applyFont="1" applyFill="1" applyBorder="1"/>
    <xf numFmtId="171" fontId="8" fillId="0" borderId="0" xfId="3" applyNumberFormat="1" applyFont="1" applyFill="1" applyBorder="1" applyAlignment="1">
      <alignment horizontal="center" vertical="center" wrapText="1"/>
    </xf>
    <xf numFmtId="171" fontId="8" fillId="0" borderId="0" xfId="3" applyNumberFormat="1" applyFont="1" applyFill="1" applyBorder="1" applyAlignment="1">
      <alignment horizontal="right"/>
    </xf>
    <xf numFmtId="171" fontId="14" fillId="0" borderId="0" xfId="3" applyNumberFormat="1" applyFont="1" applyFill="1" applyBorder="1" applyAlignment="1">
      <alignment horizontal="center"/>
    </xf>
    <xf numFmtId="165" fontId="8" fillId="0" borderId="0" xfId="3" applyNumberFormat="1" applyFont="1" applyBorder="1" applyAlignment="1">
      <alignment horizontal="center"/>
    </xf>
    <xf numFmtId="165" fontId="14" fillId="0" borderId="0" xfId="3" applyNumberFormat="1" applyFont="1" applyBorder="1" applyAlignment="1">
      <alignment horizontal="left"/>
    </xf>
    <xf numFmtId="165" fontId="8" fillId="0" borderId="0" xfId="3" applyNumberFormat="1" applyFont="1" applyBorder="1"/>
    <xf numFmtId="174" fontId="8" fillId="0" borderId="2" xfId="3" applyNumberFormat="1" applyFont="1" applyBorder="1" applyAlignment="1">
      <alignment horizontal="center"/>
    </xf>
    <xf numFmtId="171" fontId="8" fillId="0" borderId="0" xfId="3" applyNumberFormat="1" applyFont="1" applyFill="1" applyAlignment="1">
      <alignment horizontal="center"/>
    </xf>
    <xf numFmtId="165" fontId="14" fillId="0" borderId="0" xfId="3" applyNumberFormat="1" applyFont="1" applyBorder="1" applyAlignment="1">
      <alignment horizontal="center"/>
    </xf>
    <xf numFmtId="171" fontId="10" fillId="0" borderId="0" xfId="3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0" fontId="8" fillId="0" borderId="0" xfId="3" applyNumberFormat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37" fontId="13" fillId="0" borderId="0" xfId="0" applyNumberFormat="1" applyFont="1" applyFill="1" applyBorder="1" applyAlignment="1">
      <alignment horizontal="center"/>
    </xf>
    <xf numFmtId="171" fontId="23" fillId="0" borderId="0" xfId="3" applyNumberFormat="1" applyFont="1" applyFill="1" applyBorder="1"/>
    <xf numFmtId="171" fontId="10" fillId="0" borderId="0" xfId="3" applyNumberFormat="1" applyFont="1" applyFill="1" applyBorder="1"/>
    <xf numFmtId="37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71" fontId="8" fillId="0" borderId="0" xfId="3" applyNumberFormat="1" applyFont="1" applyAlignment="1">
      <alignment horizontal="left"/>
    </xf>
    <xf numFmtId="0" fontId="14" fillId="0" borderId="0" xfId="0" applyFont="1" applyFill="1" applyBorder="1" applyAlignment="1">
      <alignment horizontal="left"/>
    </xf>
    <xf numFmtId="0" fontId="0" fillId="0" borderId="0" xfId="0" applyAlignment="1">
      <alignment horizontal="left" indent="2"/>
    </xf>
    <xf numFmtId="164" fontId="10" fillId="0" borderId="2" xfId="1" applyNumberFormat="1" applyFont="1" applyBorder="1"/>
    <xf numFmtId="171" fontId="12" fillId="0" borderId="0" xfId="3" applyNumberFormat="1" applyFont="1" applyBorder="1" applyAlignment="1">
      <alignment horizontal="left"/>
    </xf>
    <xf numFmtId="169" fontId="0" fillId="0" borderId="1" xfId="0" applyNumberFormat="1" applyBorder="1"/>
    <xf numFmtId="169" fontId="0" fillId="0" borderId="2" xfId="0" applyNumberFormat="1" applyBorder="1"/>
    <xf numFmtId="0" fontId="25" fillId="0" borderId="0" xfId="0" applyFont="1"/>
    <xf numFmtId="0" fontId="14" fillId="2" borderId="0" xfId="0" applyFont="1" applyFill="1" applyAlignment="1">
      <alignment horizontal="center" vertical="center" wrapText="1"/>
    </xf>
    <xf numFmtId="168" fontId="0" fillId="2" borderId="0" xfId="0" applyNumberFormat="1" applyFill="1"/>
    <xf numFmtId="0" fontId="0" fillId="0" borderId="0" xfId="0" applyAlignment="1">
      <alignment horizontal="center"/>
    </xf>
    <xf numFmtId="0" fontId="21" fillId="0" borderId="0" xfId="0" applyFont="1" applyBorder="1" applyAlignment="1"/>
    <xf numFmtId="174" fontId="22" fillId="3" borderId="0" xfId="3" applyNumberFormat="1" applyFont="1" applyFill="1" applyBorder="1" applyAlignment="1">
      <alignment horizontal="center" vertical="center" wrapText="1"/>
    </xf>
    <xf numFmtId="174" fontId="22" fillId="3" borderId="0" xfId="3" applyNumberFormat="1" applyFont="1" applyFill="1"/>
    <xf numFmtId="0" fontId="27" fillId="0" borderId="0" xfId="21" applyFont="1" applyFill="1" applyAlignment="1">
      <alignment horizontal="center"/>
    </xf>
    <xf numFmtId="0" fontId="27" fillId="0" borderId="0" xfId="21" applyFont="1" applyFill="1"/>
    <xf numFmtId="0" fontId="27" fillId="0" borderId="0" xfId="21" quotePrefix="1" applyFont="1" applyFill="1" applyAlignment="1">
      <alignment horizontal="right"/>
    </xf>
    <xf numFmtId="41" fontId="27" fillId="0" borderId="0" xfId="21" applyNumberFormat="1" applyFont="1" applyFill="1" applyBorder="1" applyAlignment="1">
      <alignment horizontal="center"/>
    </xf>
    <xf numFmtId="41" fontId="27" fillId="0" borderId="0" xfId="21" applyNumberFormat="1" applyFont="1" applyFill="1" applyBorder="1" applyAlignment="1"/>
    <xf numFmtId="41" fontId="28" fillId="0" borderId="0" xfId="21" quotePrefix="1" applyNumberFormat="1" applyFont="1" applyFill="1" applyBorder="1" applyAlignment="1">
      <alignment horizontal="center"/>
    </xf>
    <xf numFmtId="43" fontId="27" fillId="0" borderId="0" xfId="21" applyNumberFormat="1" applyFont="1" applyFill="1" applyBorder="1" applyAlignment="1">
      <alignment horizontal="center"/>
    </xf>
    <xf numFmtId="41" fontId="27" fillId="0" borderId="0" xfId="21" quotePrefix="1" applyNumberFormat="1" applyFont="1" applyFill="1" applyBorder="1" applyAlignment="1">
      <alignment horizontal="center"/>
    </xf>
    <xf numFmtId="43" fontId="28" fillId="0" borderId="0" xfId="21" applyNumberFormat="1" applyFont="1" applyFill="1" applyBorder="1" applyAlignment="1">
      <alignment horizontal="center"/>
    </xf>
    <xf numFmtId="43" fontId="28" fillId="0" borderId="0" xfId="21" quotePrefix="1" applyNumberFormat="1" applyFont="1" applyFill="1" applyBorder="1" applyAlignment="1">
      <alignment horizontal="center"/>
    </xf>
    <xf numFmtId="41" fontId="28" fillId="0" borderId="0" xfId="21" applyNumberFormat="1" applyFont="1" applyFill="1" applyBorder="1" applyAlignment="1">
      <alignment horizontal="center"/>
    </xf>
    <xf numFmtId="176" fontId="27" fillId="0" borderId="0" xfId="21" quotePrefix="1" applyNumberFormat="1" applyFont="1" applyFill="1" applyBorder="1" applyAlignment="1">
      <alignment horizontal="center"/>
    </xf>
    <xf numFmtId="0" fontId="27" fillId="0" borderId="0" xfId="21" applyFont="1" applyFill="1" applyBorder="1" applyAlignment="1">
      <alignment horizontal="left"/>
    </xf>
    <xf numFmtId="0" fontId="27" fillId="0" borderId="0" xfId="21" applyFont="1" applyFill="1" applyBorder="1" applyAlignment="1">
      <alignment horizontal="center"/>
    </xf>
    <xf numFmtId="0" fontId="29" fillId="0" borderId="0" xfId="21" quotePrefix="1" applyFont="1" applyFill="1" applyBorder="1" applyAlignment="1">
      <alignment horizontal="left"/>
    </xf>
    <xf numFmtId="43" fontId="27" fillId="0" borderId="0" xfId="21" applyNumberFormat="1" applyFont="1" applyFill="1" applyBorder="1" applyAlignment="1"/>
    <xf numFmtId="0" fontId="27" fillId="0" borderId="0" xfId="21" applyFont="1" applyFill="1" applyBorder="1" applyAlignment="1"/>
    <xf numFmtId="2" fontId="27" fillId="0" borderId="0" xfId="21" applyNumberFormat="1" applyFont="1" applyFill="1" applyBorder="1" applyAlignment="1"/>
    <xf numFmtId="0" fontId="29" fillId="0" borderId="0" xfId="21" applyFont="1" applyFill="1" applyBorder="1" applyAlignment="1"/>
    <xf numFmtId="43" fontId="27" fillId="0" borderId="0" xfId="21" quotePrefix="1" applyNumberFormat="1" applyFont="1" applyFill="1" applyBorder="1" applyAlignment="1">
      <alignment horizontal="center"/>
    </xf>
    <xf numFmtId="43" fontId="27" fillId="0" borderId="0" xfId="22" applyNumberFormat="1" applyFont="1" applyFill="1" applyBorder="1" applyAlignment="1" applyProtection="1">
      <alignment horizontal="center"/>
    </xf>
    <xf numFmtId="171" fontId="27" fillId="0" borderId="0" xfId="21" applyNumberFormat="1" applyFont="1" applyFill="1"/>
    <xf numFmtId="0" fontId="27" fillId="0" borderId="0" xfId="21" quotePrefix="1" applyFont="1" applyFill="1" applyBorder="1" applyAlignment="1">
      <alignment horizontal="left"/>
    </xf>
    <xf numFmtId="0" fontId="27" fillId="0" borderId="0" xfId="21" quotePrefix="1" applyFont="1" applyFill="1" applyBorder="1" applyAlignment="1">
      <alignment horizontal="center"/>
    </xf>
    <xf numFmtId="2" fontId="27" fillId="0" borderId="0" xfId="21" applyNumberFormat="1" applyFont="1" applyFill="1" applyBorder="1" applyAlignment="1">
      <alignment horizontal="center"/>
    </xf>
    <xf numFmtId="177" fontId="27" fillId="0" borderId="0" xfId="21" applyNumberFormat="1" applyFont="1" applyFill="1" applyBorder="1" applyAlignment="1">
      <alignment horizontal="center"/>
    </xf>
    <xf numFmtId="43" fontId="27" fillId="0" borderId="0" xfId="21" applyNumberFormat="1" applyFont="1" applyFill="1" applyBorder="1" applyAlignment="1">
      <alignment horizontal="right"/>
    </xf>
    <xf numFmtId="43" fontId="27" fillId="0" borderId="0" xfId="21" quotePrefix="1" applyNumberFormat="1" applyFont="1" applyFill="1" applyBorder="1" applyAlignment="1" applyProtection="1">
      <alignment horizontal="center"/>
      <protection locked="0"/>
    </xf>
    <xf numFmtId="0" fontId="31" fillId="0" borderId="0" xfId="21" applyFont="1" applyFill="1" applyBorder="1" applyAlignment="1">
      <alignment horizontal="center"/>
    </xf>
    <xf numFmtId="0" fontId="32" fillId="0" borderId="0" xfId="21" applyFont="1" applyFill="1"/>
    <xf numFmtId="41" fontId="31" fillId="0" borderId="0" xfId="21" applyNumberFormat="1" applyFont="1" applyFill="1" applyBorder="1"/>
    <xf numFmtId="0" fontId="31" fillId="0" borderId="0" xfId="21" applyFont="1" applyFill="1"/>
    <xf numFmtId="41" fontId="31" fillId="0" borderId="0" xfId="21" applyNumberFormat="1" applyFont="1" applyFill="1" applyBorder="1" applyAlignment="1">
      <alignment horizontal="right"/>
    </xf>
    <xf numFmtId="41" fontId="31" fillId="0" borderId="0" xfId="21" applyNumberFormat="1" applyFont="1" applyFill="1" applyBorder="1" applyAlignment="1">
      <alignment horizontal="center"/>
    </xf>
    <xf numFmtId="43" fontId="31" fillId="0" borderId="0" xfId="21" applyNumberFormat="1" applyFont="1" applyFill="1" applyBorder="1" applyAlignment="1">
      <alignment horizontal="center"/>
    </xf>
    <xf numFmtId="0" fontId="32" fillId="0" borderId="0" xfId="21" quotePrefix="1" applyFont="1" applyFill="1" applyAlignment="1">
      <alignment horizontal="left"/>
    </xf>
    <xf numFmtId="0" fontId="31" fillId="0" borderId="0" xfId="21" quotePrefix="1" applyFont="1" applyFill="1" applyAlignment="1" applyProtection="1">
      <alignment horizontal="left"/>
      <protection locked="0"/>
    </xf>
    <xf numFmtId="0" fontId="31" fillId="0" borderId="0" xfId="21" quotePrefix="1" applyFont="1" applyFill="1" applyAlignment="1">
      <alignment horizontal="left"/>
    </xf>
    <xf numFmtId="41" fontId="31" fillId="0" borderId="0" xfId="21" applyNumberFormat="1" applyFont="1" applyFill="1" applyBorder="1" applyAlignment="1" applyProtection="1">
      <alignment horizontal="center"/>
    </xf>
    <xf numFmtId="43" fontId="27" fillId="0" borderId="0" xfId="21" applyNumberFormat="1" applyFont="1" applyFill="1"/>
    <xf numFmtId="43" fontId="31" fillId="0" borderId="0" xfId="21" applyNumberFormat="1" applyFont="1" applyFill="1" applyBorder="1" applyAlignment="1" applyProtection="1">
      <alignment horizontal="center"/>
    </xf>
    <xf numFmtId="41" fontId="31" fillId="0" borderId="0" xfId="21" quotePrefix="1" applyNumberFormat="1" applyFont="1" applyFill="1" applyBorder="1" applyAlignment="1">
      <alignment horizontal="center"/>
    </xf>
    <xf numFmtId="0" fontId="31" fillId="0" borderId="0" xfId="21" applyFont="1" applyFill="1" applyAlignment="1"/>
    <xf numFmtId="41" fontId="31" fillId="0" borderId="0" xfId="21" quotePrefix="1" applyNumberFormat="1" applyFont="1" applyFill="1" applyBorder="1" applyAlignment="1" applyProtection="1">
      <alignment horizontal="center"/>
    </xf>
    <xf numFmtId="0" fontId="31" fillId="0" borderId="0" xfId="21" quotePrefix="1" applyFont="1" applyFill="1" applyBorder="1" applyAlignment="1">
      <alignment horizontal="center"/>
    </xf>
    <xf numFmtId="0" fontId="27" fillId="0" borderId="0" xfId="21" quotePrefix="1" applyNumberFormat="1" applyFont="1" applyFill="1" applyBorder="1" applyAlignment="1" applyProtection="1">
      <alignment horizontal="center"/>
    </xf>
    <xf numFmtId="0" fontId="29" fillId="0" borderId="0" xfId="21" applyNumberFormat="1" applyFont="1" applyFill="1" applyBorder="1" applyProtection="1"/>
    <xf numFmtId="10" fontId="27" fillId="0" borderId="0" xfId="21" applyNumberFormat="1" applyFont="1" applyFill="1" applyBorder="1" applyAlignment="1">
      <alignment horizontal="center"/>
    </xf>
    <xf numFmtId="0" fontId="27" fillId="0" borderId="0" xfId="21" applyFont="1" applyFill="1" applyBorder="1" applyAlignment="1" applyProtection="1">
      <alignment horizontal="center"/>
    </xf>
    <xf numFmtId="0" fontId="27" fillId="0" borderId="0" xfId="21" applyNumberFormat="1" applyFont="1" applyFill="1" applyBorder="1" applyProtection="1"/>
    <xf numFmtId="10" fontId="27" fillId="0" borderId="0" xfId="21" quotePrefix="1" applyNumberFormat="1" applyFont="1" applyFill="1" applyBorder="1" applyAlignment="1">
      <alignment horizontal="right"/>
    </xf>
    <xf numFmtId="0" fontId="27" fillId="0" borderId="0" xfId="21" quotePrefix="1" applyNumberFormat="1" applyFont="1" applyFill="1" applyBorder="1" applyAlignment="1" applyProtection="1">
      <alignment horizontal="left"/>
    </xf>
    <xf numFmtId="10" fontId="27" fillId="0" borderId="0" xfId="21" applyNumberFormat="1" applyFont="1" applyFill="1" applyBorder="1"/>
    <xf numFmtId="10" fontId="27" fillId="0" borderId="0" xfId="21" applyNumberFormat="1" applyFont="1" applyFill="1" applyBorder="1" applyAlignment="1">
      <alignment horizontal="right"/>
    </xf>
    <xf numFmtId="10" fontId="27" fillId="0" borderId="0" xfId="22" applyNumberFormat="1" applyFont="1" applyFill="1" applyBorder="1" applyProtection="1"/>
    <xf numFmtId="41" fontId="27" fillId="0" borderId="0" xfId="21" applyNumberFormat="1" applyFont="1" applyFill="1" applyBorder="1" applyAlignment="1" applyProtection="1">
      <alignment horizontal="center"/>
    </xf>
    <xf numFmtId="0" fontId="27" fillId="0" borderId="0" xfId="21" applyNumberFormat="1" applyFont="1" applyFill="1" applyBorder="1" applyAlignment="1" applyProtection="1">
      <alignment horizontal="left"/>
    </xf>
    <xf numFmtId="41" fontId="27" fillId="0" borderId="0" xfId="21" quotePrefix="1" applyNumberFormat="1" applyFont="1" applyFill="1" applyBorder="1" applyAlignment="1" applyProtection="1">
      <alignment horizontal="center"/>
    </xf>
    <xf numFmtId="43" fontId="33" fillId="0" borderId="0" xfId="21" applyNumberFormat="1" applyFont="1" applyFill="1" applyBorder="1" applyAlignment="1">
      <alignment horizontal="center"/>
    </xf>
    <xf numFmtId="0" fontId="27" fillId="0" borderId="0" xfId="21" quotePrefix="1" applyFont="1" applyFill="1" applyAlignment="1">
      <alignment horizontal="center"/>
    </xf>
    <xf numFmtId="0" fontId="27" fillId="0" borderId="0" xfId="21" quotePrefix="1" applyFont="1" applyFill="1" applyAlignment="1">
      <alignment horizontal="left"/>
    </xf>
    <xf numFmtId="0" fontId="34" fillId="2" borderId="0" xfId="21" applyFont="1" applyFill="1" applyBorder="1" applyAlignment="1">
      <alignment horizontal="center"/>
    </xf>
    <xf numFmtId="0" fontId="34" fillId="2" borderId="0" xfId="21" applyFont="1" applyFill="1" applyBorder="1" applyAlignment="1"/>
    <xf numFmtId="43" fontId="34" fillId="2" borderId="0" xfId="21" quotePrefix="1" applyNumberFormat="1" applyFont="1" applyFill="1" applyBorder="1" applyAlignment="1" applyProtection="1">
      <alignment horizontal="center"/>
      <protection locked="0"/>
    </xf>
    <xf numFmtId="176" fontId="34" fillId="2" borderId="0" xfId="21" quotePrefix="1" applyNumberFormat="1" applyFont="1" applyFill="1" applyBorder="1" applyAlignment="1">
      <alignment horizontal="center"/>
    </xf>
    <xf numFmtId="43" fontId="34" fillId="2" borderId="0" xfId="22" applyNumberFormat="1" applyFont="1" applyFill="1" applyBorder="1" applyAlignment="1" applyProtection="1">
      <alignment horizontal="center"/>
    </xf>
    <xf numFmtId="169" fontId="0" fillId="0" borderId="0" xfId="0" applyNumberFormat="1" applyBorder="1"/>
    <xf numFmtId="10" fontId="8" fillId="0" borderId="1" xfId="2" applyNumberFormat="1" applyBorder="1"/>
    <xf numFmtId="0" fontId="8" fillId="0" borderId="1" xfId="0" applyFont="1" applyBorder="1" applyAlignment="1">
      <alignment horizontal="center"/>
    </xf>
    <xf numFmtId="10" fontId="8" fillId="0" borderId="0" xfId="2" applyNumberFormat="1" applyBorder="1"/>
    <xf numFmtId="10" fontId="0" fillId="0" borderId="0" xfId="0" applyNumberFormat="1" applyBorder="1"/>
    <xf numFmtId="10" fontId="10" fillId="0" borderId="0" xfId="0" applyNumberFormat="1" applyFont="1" applyBorder="1"/>
    <xf numFmtId="10" fontId="10" fillId="0" borderId="0" xfId="0" applyNumberFormat="1" applyFont="1"/>
    <xf numFmtId="10" fontId="8" fillId="0" borderId="2" xfId="0" applyNumberFormat="1" applyFont="1" applyBorder="1"/>
    <xf numFmtId="0" fontId="10" fillId="0" borderId="0" xfId="0" applyFont="1" applyAlignment="1">
      <alignment horizontal="right"/>
    </xf>
    <xf numFmtId="166" fontId="8" fillId="0" borderId="1" xfId="2" applyNumberFormat="1" applyFont="1" applyBorder="1"/>
    <xf numFmtId="171" fontId="10" fillId="0" borderId="0" xfId="3" applyNumberFormat="1" applyFont="1" applyFill="1" applyBorder="1" applyAlignment="1" applyProtection="1">
      <alignment horizontal="right" vertical="top" wrapText="1"/>
      <protection locked="0"/>
    </xf>
    <xf numFmtId="0" fontId="10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168" fontId="0" fillId="0" borderId="0" xfId="0" applyNumberFormat="1" applyFill="1"/>
    <xf numFmtId="166" fontId="23" fillId="0" borderId="0" xfId="2" applyNumberFormat="1" applyFont="1" applyAlignment="1">
      <alignment horizontal="center"/>
    </xf>
    <xf numFmtId="10" fontId="0" fillId="0" borderId="4" xfId="2" applyNumberFormat="1" applyFont="1" applyBorder="1"/>
    <xf numFmtId="0" fontId="36" fillId="0" borderId="0" xfId="0" applyFont="1"/>
    <xf numFmtId="169" fontId="0" fillId="0" borderId="1" xfId="0" applyNumberFormat="1" applyFill="1" applyBorder="1"/>
    <xf numFmtId="43" fontId="8" fillId="0" borderId="1" xfId="3" applyNumberFormat="1" applyFont="1" applyBorder="1"/>
    <xf numFmtId="169" fontId="17" fillId="0" borderId="0" xfId="0" applyNumberFormat="1" applyFont="1" applyFill="1"/>
    <xf numFmtId="0" fontId="38" fillId="0" borderId="0" xfId="12" applyFont="1"/>
    <xf numFmtId="0" fontId="5" fillId="0" borderId="0" xfId="12" applyFont="1"/>
    <xf numFmtId="0" fontId="5" fillId="0" borderId="0" xfId="12" applyFont="1" applyFill="1"/>
    <xf numFmtId="0" fontId="5" fillId="0" borderId="0" xfId="12" applyFont="1" applyAlignment="1">
      <alignment horizontal="center" vertical="center"/>
    </xf>
    <xf numFmtId="0" fontId="5" fillId="0" borderId="0" xfId="12" applyFont="1" applyFill="1" applyAlignment="1">
      <alignment horizontal="center" vertical="center"/>
    </xf>
    <xf numFmtId="0" fontId="5" fillId="0" borderId="8" xfId="12" applyFont="1" applyBorder="1"/>
    <xf numFmtId="0" fontId="5" fillId="0" borderId="9" xfId="12" applyFont="1" applyFill="1" applyBorder="1"/>
    <xf numFmtId="0" fontId="5" fillId="0" borderId="9" xfId="12" applyFont="1" applyBorder="1" applyAlignment="1">
      <alignment horizontal="center" vertical="center"/>
    </xf>
    <xf numFmtId="0" fontId="5" fillId="0" borderId="9" xfId="12" applyFont="1" applyBorder="1"/>
    <xf numFmtId="0" fontId="5" fillId="0" borderId="9" xfId="12" applyFont="1" applyFill="1" applyBorder="1" applyAlignment="1">
      <alignment horizontal="center" vertical="center"/>
    </xf>
    <xf numFmtId="0" fontId="5" fillId="0" borderId="10" xfId="12" applyFont="1" applyBorder="1"/>
    <xf numFmtId="0" fontId="5" fillId="0" borderId="11" xfId="12" applyFont="1" applyBorder="1"/>
    <xf numFmtId="0" fontId="5" fillId="0" borderId="0" xfId="12" applyFont="1" applyFill="1" applyBorder="1"/>
    <xf numFmtId="0" fontId="5" fillId="0" borderId="0" xfId="12" applyFont="1" applyBorder="1" applyAlignment="1">
      <alignment horizontal="center" vertical="center"/>
    </xf>
    <xf numFmtId="0" fontId="5" fillId="0" borderId="0" xfId="12" applyFont="1" applyBorder="1"/>
    <xf numFmtId="0" fontId="38" fillId="0" borderId="0" xfId="12" applyFont="1" applyFill="1" applyBorder="1" applyAlignment="1">
      <alignment horizontal="center" vertical="center"/>
    </xf>
    <xf numFmtId="0" fontId="5" fillId="0" borderId="12" xfId="12" applyFont="1" applyBorder="1"/>
    <xf numFmtId="0" fontId="5" fillId="0" borderId="0" xfId="12" applyFont="1" applyFill="1" applyBorder="1" applyAlignment="1">
      <alignment horizontal="center" vertical="center"/>
    </xf>
    <xf numFmtId="0" fontId="5" fillId="0" borderId="1" xfId="12" applyFont="1" applyBorder="1" applyAlignment="1">
      <alignment horizontal="center" vertical="center"/>
    </xf>
    <xf numFmtId="0" fontId="38" fillId="0" borderId="1" xfId="12" applyFont="1" applyBorder="1" applyAlignment="1">
      <alignment horizontal="center" vertical="center"/>
    </xf>
    <xf numFmtId="0" fontId="38" fillId="0" borderId="0" xfId="12" applyFont="1" applyBorder="1" applyAlignment="1">
      <alignment horizontal="center" vertical="center"/>
    </xf>
    <xf numFmtId="0" fontId="5" fillId="4" borderId="0" xfId="12" applyFont="1" applyFill="1" applyBorder="1" applyAlignment="1">
      <alignment horizontal="center" vertical="center"/>
    </xf>
    <xf numFmtId="0" fontId="5" fillId="4" borderId="0" xfId="12" applyFont="1" applyFill="1" applyBorder="1"/>
    <xf numFmtId="9" fontId="5" fillId="4" borderId="0" xfId="23" applyFont="1" applyFill="1" applyBorder="1" applyAlignment="1">
      <alignment horizontal="center" vertical="center"/>
    </xf>
    <xf numFmtId="9" fontId="5" fillId="4" borderId="0" xfId="23" applyFont="1" applyFill="1" applyBorder="1"/>
    <xf numFmtId="178" fontId="5" fillId="4" borderId="0" xfId="23" applyNumberFormat="1" applyFont="1" applyFill="1" applyBorder="1" applyAlignment="1">
      <alignment horizontal="center" vertical="center"/>
    </xf>
    <xf numFmtId="166" fontId="5" fillId="4" borderId="0" xfId="23" applyNumberFormat="1" applyFont="1" applyFill="1" applyBorder="1" applyAlignment="1">
      <alignment horizontal="center" vertical="center"/>
    </xf>
    <xf numFmtId="178" fontId="5" fillId="4" borderId="0" xfId="12" applyNumberFormat="1" applyFont="1" applyFill="1" applyBorder="1" applyAlignment="1">
      <alignment horizontal="center" vertical="center"/>
    </xf>
    <xf numFmtId="178" fontId="5" fillId="4" borderId="0" xfId="12" applyNumberFormat="1" applyFont="1" applyFill="1" applyBorder="1"/>
    <xf numFmtId="10" fontId="5" fillId="0" borderId="0" xfId="23" applyNumberFormat="1" applyFont="1" applyFill="1" applyBorder="1" applyAlignment="1">
      <alignment horizontal="center" vertical="center"/>
    </xf>
    <xf numFmtId="9" fontId="5" fillId="0" borderId="0" xfId="23" applyFont="1" applyBorder="1" applyAlignment="1">
      <alignment horizontal="center" vertical="center"/>
    </xf>
    <xf numFmtId="9" fontId="5" fillId="0" borderId="0" xfId="23" applyFont="1" applyBorder="1"/>
    <xf numFmtId="178" fontId="5" fillId="0" borderId="0" xfId="23" applyNumberFormat="1" applyFont="1" applyBorder="1" applyAlignment="1">
      <alignment horizontal="center" vertical="center"/>
    </xf>
    <xf numFmtId="178" fontId="5" fillId="0" borderId="0" xfId="12" applyNumberFormat="1" applyFont="1" applyBorder="1" applyAlignment="1">
      <alignment horizontal="center" vertical="center"/>
    </xf>
    <xf numFmtId="178" fontId="5" fillId="0" borderId="0" xfId="12" applyNumberFormat="1" applyFont="1" applyBorder="1"/>
    <xf numFmtId="166" fontId="38" fillId="0" borderId="0" xfId="23" applyNumberFormat="1" applyFont="1" applyFill="1" applyBorder="1" applyAlignment="1">
      <alignment horizontal="right"/>
    </xf>
    <xf numFmtId="166" fontId="19" fillId="4" borderId="0" xfId="23" applyNumberFormat="1" applyFont="1" applyFill="1" applyBorder="1" applyAlignment="1">
      <alignment horizontal="right"/>
    </xf>
    <xf numFmtId="0" fontId="5" fillId="0" borderId="14" xfId="12" applyFont="1" applyBorder="1"/>
    <xf numFmtId="0" fontId="5" fillId="0" borderId="4" xfId="12" applyFont="1" applyFill="1" applyBorder="1"/>
    <xf numFmtId="0" fontId="5" fillId="0" borderId="4" xfId="12" applyFont="1" applyBorder="1" applyAlignment="1">
      <alignment horizontal="center" vertical="center"/>
    </xf>
    <xf numFmtId="0" fontId="5" fillId="0" borderId="4" xfId="12" applyFont="1" applyBorder="1"/>
    <xf numFmtId="166" fontId="5" fillId="0" borderId="4" xfId="23" applyNumberFormat="1" applyFont="1" applyBorder="1" applyAlignment="1">
      <alignment horizontal="center" vertical="center"/>
    </xf>
    <xf numFmtId="166" fontId="5" fillId="0" borderId="4" xfId="23" applyNumberFormat="1" applyFont="1" applyBorder="1"/>
    <xf numFmtId="9" fontId="5" fillId="0" borderId="4" xfId="23" applyFont="1" applyBorder="1"/>
    <xf numFmtId="9" fontId="5" fillId="0" borderId="4" xfId="23" applyFont="1" applyBorder="1" applyAlignment="1">
      <alignment horizontal="center" vertical="center"/>
    </xf>
    <xf numFmtId="0" fontId="5" fillId="0" borderId="4" xfId="12" applyFont="1" applyFill="1" applyBorder="1" applyAlignment="1">
      <alignment horizontal="center" vertical="center"/>
    </xf>
    <xf numFmtId="0" fontId="5" fillId="0" borderId="15" xfId="12" applyFont="1" applyBorder="1"/>
    <xf numFmtId="166" fontId="5" fillId="0" borderId="0" xfId="23" applyNumberFormat="1" applyFont="1" applyAlignment="1">
      <alignment horizontal="center" vertical="center"/>
    </xf>
    <xf numFmtId="166" fontId="5" fillId="0" borderId="0" xfId="23" applyNumberFormat="1" applyFont="1"/>
    <xf numFmtId="9" fontId="5" fillId="0" borderId="0" xfId="23" applyFont="1"/>
    <xf numFmtId="9" fontId="5" fillId="0" borderId="0" xfId="23" applyFont="1" applyAlignment="1">
      <alignment horizontal="center" vertical="center"/>
    </xf>
    <xf numFmtId="0" fontId="5" fillId="0" borderId="0" xfId="12" applyFont="1" applyFill="1" applyAlignment="1">
      <alignment horizontal="left"/>
    </xf>
    <xf numFmtId="0" fontId="5" fillId="0" borderId="0" xfId="12" applyFont="1" applyAlignment="1">
      <alignment horizontal="left" vertical="center"/>
    </xf>
    <xf numFmtId="0" fontId="19" fillId="0" borderId="0" xfId="12" applyFont="1" applyFill="1" applyAlignment="1">
      <alignment horizontal="left"/>
    </xf>
    <xf numFmtId="0" fontId="38" fillId="0" borderId="0" xfId="12" applyFont="1" applyAlignment="1">
      <alignment horizontal="left" vertical="center"/>
    </xf>
    <xf numFmtId="10" fontId="5" fillId="0" borderId="0" xfId="12" applyNumberFormat="1" applyFont="1" applyAlignment="1">
      <alignment horizontal="left" vertical="center"/>
    </xf>
    <xf numFmtId="10" fontId="5" fillId="0" borderId="0" xfId="23" applyNumberFormat="1" applyFont="1" applyAlignment="1">
      <alignment horizontal="center" vertical="center"/>
    </xf>
    <xf numFmtId="10" fontId="5" fillId="0" borderId="0" xfId="12" applyNumberFormat="1" applyFont="1" applyAlignment="1">
      <alignment horizontal="center" vertical="center"/>
    </xf>
    <xf numFmtId="0" fontId="5" fillId="0" borderId="9" xfId="12" applyFont="1" applyFill="1" applyBorder="1" applyAlignment="1">
      <alignment horizontal="left"/>
    </xf>
    <xf numFmtId="0" fontId="5" fillId="0" borderId="9" xfId="12" applyFont="1" applyBorder="1" applyAlignment="1">
      <alignment horizontal="left" vertical="center"/>
    </xf>
    <xf numFmtId="10" fontId="5" fillId="0" borderId="9" xfId="12" applyNumberFormat="1" applyFont="1" applyBorder="1" applyAlignment="1">
      <alignment horizontal="center" vertical="center"/>
    </xf>
    <xf numFmtId="0" fontId="5" fillId="0" borderId="0" xfId="12" applyFont="1" applyBorder="1" applyAlignment="1">
      <alignment horizontal="left" vertical="center"/>
    </xf>
    <xf numFmtId="0" fontId="5" fillId="0" borderId="1" xfId="12" applyFont="1" applyFill="1" applyBorder="1" applyAlignment="1">
      <alignment horizontal="center"/>
    </xf>
    <xf numFmtId="0" fontId="5" fillId="0" borderId="1" xfId="12" applyFont="1" applyBorder="1" applyAlignment="1">
      <alignment horizontal="center"/>
    </xf>
    <xf numFmtId="0" fontId="5" fillId="0" borderId="0" xfId="12" applyFont="1" applyFill="1" applyBorder="1" applyAlignment="1">
      <alignment horizontal="left"/>
    </xf>
    <xf numFmtId="170" fontId="5" fillId="0" borderId="0" xfId="12" applyNumberFormat="1" applyFont="1" applyBorder="1"/>
    <xf numFmtId="179" fontId="5" fillId="0" borderId="0" xfId="12" applyNumberFormat="1" applyFont="1"/>
    <xf numFmtId="178" fontId="5" fillId="2" borderId="0" xfId="12" applyNumberFormat="1" applyFont="1" applyFill="1" applyBorder="1" applyAlignment="1">
      <alignment horizontal="center" vertical="center"/>
    </xf>
    <xf numFmtId="178" fontId="5" fillId="2" borderId="0" xfId="12" applyNumberFormat="1" applyFont="1" applyFill="1" applyBorder="1"/>
    <xf numFmtId="0" fontId="8" fillId="0" borderId="0" xfId="0" applyFont="1" applyFill="1" applyBorder="1" applyAlignment="1">
      <alignment horizontal="center"/>
    </xf>
    <xf numFmtId="171" fontId="8" fillId="0" borderId="0" xfId="3" applyNumberFormat="1" applyFont="1" applyFill="1" applyBorder="1" applyAlignment="1">
      <alignment horizontal="center"/>
    </xf>
    <xf numFmtId="171" fontId="41" fillId="0" borderId="0" xfId="21" applyNumberFormat="1" applyFont="1" applyFill="1"/>
    <xf numFmtId="0" fontId="17" fillId="0" borderId="0" xfId="0" applyFont="1"/>
    <xf numFmtId="174" fontId="22" fillId="0" borderId="0" xfId="3" applyNumberFormat="1" applyFont="1" applyBorder="1"/>
    <xf numFmtId="171" fontId="22" fillId="3" borderId="0" xfId="3" applyNumberFormat="1" applyFont="1" applyFill="1" applyBorder="1"/>
    <xf numFmtId="171" fontId="22" fillId="0" borderId="0" xfId="3" applyNumberFormat="1" applyFont="1" applyFill="1" applyBorder="1"/>
    <xf numFmtId="174" fontId="22" fillId="0" borderId="0" xfId="3" applyNumberFormat="1" applyFont="1" applyFill="1" applyBorder="1"/>
    <xf numFmtId="174" fontId="22" fillId="0" borderId="0" xfId="3" applyNumberFormat="1" applyFont="1" applyFill="1"/>
    <xf numFmtId="171" fontId="10" fillId="5" borderId="0" xfId="3" applyNumberFormat="1" applyFont="1" applyFill="1" applyBorder="1" applyAlignment="1">
      <alignment horizontal="left"/>
    </xf>
    <xf numFmtId="174" fontId="10" fillId="5" borderId="0" xfId="3" applyNumberFormat="1" applyFont="1" applyFill="1" applyBorder="1"/>
    <xf numFmtId="171" fontId="10" fillId="5" borderId="0" xfId="3" applyNumberFormat="1" applyFont="1" applyFill="1" applyBorder="1"/>
    <xf numFmtId="171" fontId="8" fillId="5" borderId="0" xfId="3" applyNumberFormat="1" applyFont="1" applyFill="1" applyBorder="1"/>
    <xf numFmtId="174" fontId="8" fillId="5" borderId="0" xfId="3" applyNumberFormat="1" applyFont="1" applyFill="1" applyBorder="1"/>
    <xf numFmtId="171" fontId="24" fillId="5" borderId="0" xfId="3" applyNumberFormat="1" applyFont="1" applyFill="1" applyBorder="1"/>
    <xf numFmtId="174" fontId="24" fillId="5" borderId="0" xfId="3" applyNumberFormat="1" applyFont="1" applyFill="1" applyBorder="1"/>
    <xf numFmtId="174" fontId="8" fillId="5" borderId="2" xfId="3" applyNumberFormat="1" applyFont="1" applyFill="1" applyBorder="1"/>
    <xf numFmtId="171" fontId="14" fillId="5" borderId="0" xfId="3" applyNumberFormat="1" applyFont="1" applyFill="1"/>
    <xf numFmtId="174" fontId="8" fillId="5" borderId="0" xfId="3" applyNumberFormat="1" applyFont="1" applyFill="1"/>
    <xf numFmtId="171" fontId="10" fillId="5" borderId="0" xfId="3" applyNumberFormat="1" applyFont="1" applyFill="1" applyBorder="1" applyAlignment="1">
      <alignment horizontal="center"/>
    </xf>
    <xf numFmtId="174" fontId="8" fillId="5" borderId="1" xfId="3" applyNumberFormat="1" applyFont="1" applyFill="1" applyBorder="1"/>
    <xf numFmtId="171" fontId="14" fillId="5" borderId="0" xfId="3" applyNumberFormat="1" applyFont="1" applyFill="1" applyBorder="1"/>
    <xf numFmtId="174" fontId="8" fillId="5" borderId="0" xfId="3" applyNumberFormat="1" applyFont="1" applyFill="1" applyBorder="1" applyAlignment="1">
      <alignment horizontal="center" vertical="center" wrapText="1"/>
    </xf>
    <xf numFmtId="171" fontId="12" fillId="5" borderId="0" xfId="3" applyNumberFormat="1" applyFont="1" applyFill="1" applyBorder="1" applyAlignment="1">
      <alignment horizontal="left"/>
    </xf>
    <xf numFmtId="171" fontId="14" fillId="5" borderId="0" xfId="3" applyNumberFormat="1" applyFont="1" applyFill="1" applyBorder="1" applyAlignment="1">
      <alignment horizontal="center"/>
    </xf>
    <xf numFmtId="172" fontId="8" fillId="5" borderId="0" xfId="3" applyNumberFormat="1" applyFont="1" applyFill="1" applyBorder="1"/>
    <xf numFmtId="171" fontId="14" fillId="5" borderId="0" xfId="3" applyNumberFormat="1" applyFont="1" applyFill="1" applyBorder="1" applyAlignment="1">
      <alignment horizontal="left"/>
    </xf>
    <xf numFmtId="171" fontId="8" fillId="5" borderId="11" xfId="3" applyNumberFormat="1" applyFont="1" applyFill="1" applyBorder="1" applyAlignment="1">
      <alignment horizontal="left" vertical="center" wrapText="1"/>
    </xf>
    <xf numFmtId="174" fontId="22" fillId="5" borderId="0" xfId="3" applyNumberFormat="1" applyFont="1" applyFill="1" applyBorder="1" applyAlignment="1">
      <alignment horizontal="center" vertical="center" wrapText="1"/>
    </xf>
    <xf numFmtId="174" fontId="8" fillId="5" borderId="2" xfId="3" applyNumberFormat="1" applyFont="1" applyFill="1" applyBorder="1" applyAlignment="1">
      <alignment horizontal="center" vertical="center" wrapText="1"/>
    </xf>
    <xf numFmtId="174" fontId="21" fillId="6" borderId="0" xfId="3" applyNumberFormat="1" applyFont="1" applyFill="1" applyBorder="1" applyAlignment="1">
      <alignment horizontal="center" vertical="center" wrapText="1"/>
    </xf>
    <xf numFmtId="174" fontId="22" fillId="3" borderId="0" xfId="3" applyNumberFormat="1" applyFont="1" applyFill="1" applyBorder="1"/>
    <xf numFmtId="171" fontId="8" fillId="5" borderId="0" xfId="3" applyNumberFormat="1" applyFont="1" applyFill="1"/>
    <xf numFmtId="165" fontId="14" fillId="5" borderId="0" xfId="3" applyNumberFormat="1" applyFont="1" applyFill="1" applyBorder="1" applyAlignment="1">
      <alignment horizontal="center"/>
    </xf>
    <xf numFmtId="0" fontId="8" fillId="5" borderId="0" xfId="3" applyNumberFormat="1" applyFont="1" applyFill="1" applyBorder="1" applyAlignment="1">
      <alignment horizontal="center"/>
    </xf>
    <xf numFmtId="171" fontId="8" fillId="5" borderId="0" xfId="3" applyNumberFormat="1" applyFont="1" applyFill="1" applyAlignment="1">
      <alignment horizontal="center"/>
    </xf>
    <xf numFmtId="171" fontId="24" fillId="0" borderId="0" xfId="3" applyNumberFormat="1" applyFont="1" applyFill="1"/>
    <xf numFmtId="174" fontId="24" fillId="0" borderId="0" xfId="3" applyNumberFormat="1" applyFont="1" applyFill="1"/>
    <xf numFmtId="174" fontId="22" fillId="3" borderId="0" xfId="3" applyNumberFormat="1" applyFont="1" applyFill="1" applyBorder="1" applyAlignment="1">
      <alignment horizontal="right"/>
    </xf>
    <xf numFmtId="171" fontId="22" fillId="0" borderId="0" xfId="3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0" fontId="10" fillId="0" borderId="2" xfId="0" applyNumberFormat="1" applyFont="1" applyBorder="1"/>
    <xf numFmtId="10" fontId="22" fillId="0" borderId="0" xfId="2" applyNumberFormat="1" applyFont="1"/>
    <xf numFmtId="171" fontId="8" fillId="3" borderId="0" xfId="3" applyNumberFormat="1" applyFont="1" applyFill="1" applyBorder="1"/>
    <xf numFmtId="174" fontId="24" fillId="0" borderId="0" xfId="3" applyNumberFormat="1" applyFont="1" applyFill="1" applyBorder="1" applyAlignment="1">
      <alignment horizontal="center" vertical="center" wrapText="1"/>
    </xf>
    <xf numFmtId="174" fontId="22" fillId="3" borderId="0" xfId="20" applyNumberFormat="1" applyFont="1" applyFill="1" applyBorder="1" applyAlignment="1">
      <alignment horizontal="center" vertical="center" wrapText="1"/>
    </xf>
    <xf numFmtId="171" fontId="10" fillId="0" borderId="0" xfId="20" applyNumberFormat="1" applyFont="1" applyFill="1" applyBorder="1" applyAlignment="1">
      <alignment horizontal="center"/>
    </xf>
    <xf numFmtId="174" fontId="8" fillId="2" borderId="0" xfId="3" applyNumberFormat="1" applyFont="1" applyFill="1" applyBorder="1"/>
    <xf numFmtId="171" fontId="18" fillId="0" borderId="0" xfId="20" applyNumberFormat="1" applyFont="1" applyFill="1" applyBorder="1"/>
    <xf numFmtId="174" fontId="18" fillId="0" borderId="0" xfId="20" applyNumberFormat="1" applyFont="1" applyBorder="1"/>
    <xf numFmtId="0" fontId="18" fillId="0" borderId="0" xfId="0" applyFont="1" applyFill="1" applyBorder="1"/>
    <xf numFmtId="171" fontId="18" fillId="0" borderId="0" xfId="3" applyNumberFormat="1" applyFont="1" applyFill="1" applyBorder="1"/>
    <xf numFmtId="171" fontId="42" fillId="0" borderId="0" xfId="3" applyNumberFormat="1" applyFont="1" applyFill="1" applyBorder="1"/>
    <xf numFmtId="172" fontId="18" fillId="0" borderId="0" xfId="3" applyNumberFormat="1" applyFont="1" applyFill="1" applyBorder="1"/>
    <xf numFmtId="49" fontId="18" fillId="0" borderId="0" xfId="3" applyNumberFormat="1" applyFont="1" applyFill="1" applyBorder="1" applyAlignment="1">
      <alignment horizontal="center"/>
    </xf>
    <xf numFmtId="171" fontId="18" fillId="0" borderId="0" xfId="3" applyNumberFormat="1" applyFont="1" applyFill="1" applyBorder="1" applyAlignment="1">
      <alignment horizontal="center" vertical="center" wrapText="1"/>
    </xf>
    <xf numFmtId="171" fontId="18" fillId="0" borderId="0" xfId="3" applyNumberFormat="1" applyFont="1" applyFill="1" applyBorder="1" applyAlignment="1">
      <alignment horizontal="center"/>
    </xf>
    <xf numFmtId="174" fontId="18" fillId="0" borderId="0" xfId="3" applyNumberFormat="1" applyFont="1" applyFill="1" applyBorder="1"/>
    <xf numFmtId="171" fontId="8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5" fillId="0" borderId="0" xfId="12" applyFont="1"/>
    <xf numFmtId="0" fontId="6" fillId="0" borderId="0" xfId="12"/>
    <xf numFmtId="0" fontId="37" fillId="0" borderId="0" xfId="12" applyFont="1"/>
    <xf numFmtId="0" fontId="37" fillId="0" borderId="0" xfId="12" applyFont="1" applyAlignment="1">
      <alignment horizontal="center"/>
    </xf>
    <xf numFmtId="0" fontId="6" fillId="0" borderId="0" xfId="12" applyFill="1"/>
    <xf numFmtId="164" fontId="0" fillId="0" borderId="0" xfId="13" applyNumberFormat="1" applyFont="1" applyFill="1"/>
    <xf numFmtId="0" fontId="37" fillId="0" borderId="0" xfId="12" applyFont="1" applyFill="1"/>
    <xf numFmtId="0" fontId="6" fillId="7" borderId="0" xfId="12" applyFill="1"/>
    <xf numFmtId="164" fontId="0" fillId="7" borderId="0" xfId="13" applyNumberFormat="1" applyFont="1" applyFill="1"/>
    <xf numFmtId="0" fontId="6" fillId="8" borderId="0" xfId="12" applyFill="1"/>
    <xf numFmtId="164" fontId="0" fillId="8" borderId="0" xfId="13" applyNumberFormat="1" applyFont="1" applyFill="1"/>
    <xf numFmtId="0" fontId="37" fillId="0" borderId="0" xfId="12" applyFont="1" applyFill="1" applyAlignment="1">
      <alignment horizontal="center" vertical="center"/>
    </xf>
    <xf numFmtId="0" fontId="37" fillId="0" borderId="0" xfId="12" applyFont="1" applyAlignment="1">
      <alignment horizontal="center" wrapText="1"/>
    </xf>
    <xf numFmtId="167" fontId="10" fillId="0" borderId="0" xfId="0" applyNumberFormat="1" applyFont="1" applyAlignment="1">
      <alignment horizontal="center"/>
    </xf>
    <xf numFmtId="10" fontId="8" fillId="3" borderId="1" xfId="2" applyNumberFormat="1" applyFont="1" applyFill="1" applyBorder="1"/>
    <xf numFmtId="166" fontId="8" fillId="0" borderId="0" xfId="2" applyNumberFormat="1" applyFont="1" applyFill="1" applyBorder="1"/>
    <xf numFmtId="171" fontId="22" fillId="0" borderId="0" xfId="3" applyNumberFormat="1" applyFont="1" applyBorder="1"/>
    <xf numFmtId="0" fontId="6" fillId="0" borderId="0" xfId="12" applyAlignment="1">
      <alignment horizontal="left"/>
    </xf>
    <xf numFmtId="0" fontId="6" fillId="0" borderId="0" xfId="12" applyFill="1" applyAlignment="1">
      <alignment horizontal="left"/>
    </xf>
    <xf numFmtId="0" fontId="6" fillId="7" borderId="0" xfId="12" applyFill="1" applyAlignment="1">
      <alignment horizontal="left"/>
    </xf>
    <xf numFmtId="0" fontId="6" fillId="8" borderId="0" xfId="12" applyFill="1" applyAlignment="1">
      <alignment horizontal="left"/>
    </xf>
    <xf numFmtId="175" fontId="8" fillId="0" borderId="0" xfId="0" applyNumberFormat="1" applyFont="1"/>
    <xf numFmtId="171" fontId="46" fillId="0" borderId="0" xfId="3" applyNumberFormat="1" applyFont="1" applyFill="1" applyBorder="1"/>
    <xf numFmtId="10" fontId="8" fillId="0" borderId="1" xfId="2" applyNumberFormat="1" applyFont="1" applyBorder="1"/>
    <xf numFmtId="0" fontId="37" fillId="0" borderId="0" xfId="12" applyFont="1" applyFill="1" applyAlignment="1">
      <alignment horizontal="center"/>
    </xf>
    <xf numFmtId="164" fontId="10" fillId="8" borderId="0" xfId="13" applyNumberFormat="1" applyFont="1" applyFill="1"/>
    <xf numFmtId="164" fontId="8" fillId="8" borderId="0" xfId="13" applyNumberFormat="1" applyFont="1" applyFill="1"/>
    <xf numFmtId="0" fontId="13" fillId="0" borderId="0" xfId="0" applyNumberFormat="1" applyFont="1" applyBorder="1" applyAlignment="1" applyProtection="1">
      <alignment horizontal="center" vertical="top" wrapText="1"/>
      <protection locked="0"/>
    </xf>
    <xf numFmtId="164" fontId="10" fillId="7" borderId="0" xfId="13" applyNumberFormat="1" applyFont="1" applyFill="1"/>
    <xf numFmtId="0" fontId="37" fillId="0" borderId="0" xfId="24" applyFont="1" applyFill="1"/>
    <xf numFmtId="164" fontId="0" fillId="0" borderId="0" xfId="1" applyNumberFormat="1" applyFont="1"/>
    <xf numFmtId="164" fontId="0" fillId="0" borderId="18" xfId="1" applyNumberFormat="1" applyFont="1" applyBorder="1"/>
    <xf numFmtId="0" fontId="10" fillId="0" borderId="18" xfId="0" applyFont="1" applyBorder="1" applyAlignment="1">
      <alignment horizontal="center"/>
    </xf>
    <xf numFmtId="0" fontId="10" fillId="0" borderId="18" xfId="0" applyFont="1" applyBorder="1" applyAlignment="1">
      <alignment horizontal="center" wrapText="1"/>
    </xf>
    <xf numFmtId="164" fontId="10" fillId="2" borderId="0" xfId="1" applyNumberFormat="1" applyFont="1" applyFill="1" applyAlignment="1">
      <alignment horizontal="center"/>
    </xf>
    <xf numFmtId="164" fontId="10" fillId="0" borderId="0" xfId="1" applyNumberFormat="1" applyFont="1"/>
    <xf numFmtId="164" fontId="10" fillId="2" borderId="0" xfId="1" applyNumberFormat="1" applyFont="1" applyFill="1"/>
    <xf numFmtId="164" fontId="0" fillId="2" borderId="18" xfId="1" applyNumberFormat="1" applyFont="1" applyFill="1" applyBorder="1"/>
    <xf numFmtId="164" fontId="0" fillId="2" borderId="0" xfId="1" applyNumberFormat="1" applyFont="1" applyFill="1"/>
    <xf numFmtId="164" fontId="0" fillId="9" borderId="18" xfId="1" applyNumberFormat="1" applyFont="1" applyFill="1" applyBorder="1"/>
    <xf numFmtId="164" fontId="0" fillId="9" borderId="0" xfId="1" applyNumberFormat="1" applyFont="1" applyFill="1"/>
    <xf numFmtId="164" fontId="0" fillId="10" borderId="18" xfId="1" applyNumberFormat="1" applyFont="1" applyFill="1" applyBorder="1"/>
    <xf numFmtId="164" fontId="0" fillId="10" borderId="0" xfId="1" applyNumberFormat="1" applyFont="1" applyFill="1"/>
    <xf numFmtId="164" fontId="0" fillId="11" borderId="18" xfId="1" applyNumberFormat="1" applyFont="1" applyFill="1" applyBorder="1"/>
    <xf numFmtId="164" fontId="0" fillId="11" borderId="0" xfId="1" applyNumberFormat="1" applyFont="1" applyFill="1"/>
    <xf numFmtId="164" fontId="0" fillId="12" borderId="18" xfId="1" applyNumberFormat="1" applyFont="1" applyFill="1" applyBorder="1"/>
    <xf numFmtId="164" fontId="0" fillId="12" borderId="0" xfId="1" applyNumberFormat="1" applyFont="1" applyFill="1"/>
    <xf numFmtId="164" fontId="10" fillId="0" borderId="18" xfId="1" applyNumberFormat="1" applyFont="1" applyBorder="1"/>
    <xf numFmtId="0" fontId="3" fillId="7" borderId="0" xfId="12" applyFont="1" applyFill="1" applyAlignment="1">
      <alignment horizontal="left"/>
    </xf>
    <xf numFmtId="0" fontId="3" fillId="8" borderId="0" xfId="12" applyFont="1" applyFill="1" applyAlignment="1">
      <alignment horizontal="left"/>
    </xf>
    <xf numFmtId="0" fontId="3" fillId="7" borderId="0" xfId="12" applyFont="1" applyFill="1"/>
    <xf numFmtId="0" fontId="3" fillId="8" borderId="0" xfId="12" applyFont="1" applyFill="1"/>
    <xf numFmtId="0" fontId="2" fillId="7" borderId="0" xfId="12" applyFont="1" applyFill="1"/>
    <xf numFmtId="180" fontId="0" fillId="0" borderId="0" xfId="0" applyNumberFormat="1"/>
    <xf numFmtId="164" fontId="6" fillId="0" borderId="0" xfId="12" applyNumberFormat="1" applyFill="1"/>
    <xf numFmtId="0" fontId="0" fillId="0" borderId="0" xfId="0" applyAlignment="1">
      <alignment horizontal="center"/>
    </xf>
    <xf numFmtId="171" fontId="8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22" fillId="0" borderId="0" xfId="2" applyNumberFormat="1" applyFont="1"/>
    <xf numFmtId="0" fontId="47" fillId="0" borderId="0" xfId="0" applyFont="1"/>
    <xf numFmtId="0" fontId="2" fillId="0" borderId="0" xfId="12" applyFont="1"/>
    <xf numFmtId="0" fontId="37" fillId="2" borderId="13" xfId="12" applyFont="1" applyFill="1" applyBorder="1" applyAlignment="1">
      <alignment horizontal="center" vertical="center" wrapText="1"/>
    </xf>
    <xf numFmtId="0" fontId="37" fillId="2" borderId="16" xfId="12" applyFont="1" applyFill="1" applyBorder="1" applyAlignment="1">
      <alignment horizontal="center" vertical="center" wrapText="1"/>
    </xf>
    <xf numFmtId="171" fontId="8" fillId="0" borderId="0" xfId="3" applyNumberFormat="1" applyFont="1" applyFill="1" applyBorder="1" applyAlignment="1">
      <alignment horizontal="center"/>
    </xf>
    <xf numFmtId="164" fontId="19" fillId="0" borderId="0" xfId="1" applyNumberFormat="1" applyFont="1" applyFill="1"/>
    <xf numFmtId="0" fontId="19" fillId="0" borderId="0" xfId="0" applyFont="1" applyFill="1"/>
    <xf numFmtId="0" fontId="37" fillId="2" borderId="0" xfId="12" applyFont="1" applyFill="1" applyBorder="1" applyAlignment="1">
      <alignment horizontal="center" vertical="center" wrapText="1"/>
    </xf>
    <xf numFmtId="0" fontId="2" fillId="8" borderId="0" xfId="12" applyFont="1" applyFill="1" applyAlignment="1">
      <alignment horizontal="left"/>
    </xf>
    <xf numFmtId="0" fontId="37" fillId="2" borderId="13" xfId="12" applyFont="1" applyFill="1" applyBorder="1" applyAlignment="1">
      <alignment horizontal="center" vertical="center"/>
    </xf>
    <xf numFmtId="0" fontId="37" fillId="2" borderId="16" xfId="12" applyFont="1" applyFill="1" applyBorder="1" applyAlignment="1">
      <alignment horizontal="center" vertical="center"/>
    </xf>
    <xf numFmtId="0" fontId="37" fillId="2" borderId="17" xfId="12" applyFont="1" applyFill="1" applyBorder="1" applyAlignment="1">
      <alignment horizontal="center" vertical="center"/>
    </xf>
    <xf numFmtId="0" fontId="37" fillId="2" borderId="17" xfId="12" applyFont="1" applyFill="1" applyBorder="1" applyAlignment="1">
      <alignment horizontal="center" vertical="center" wrapText="1"/>
    </xf>
    <xf numFmtId="0" fontId="11" fillId="0" borderId="0" xfId="0" applyFont="1" applyFill="1" applyBorder="1"/>
    <xf numFmtId="1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 applyProtection="1">
      <alignment horizontal="center" vertical="top" wrapText="1"/>
      <protection locked="0"/>
    </xf>
    <xf numFmtId="14" fontId="13" fillId="0" borderId="0" xfId="0" applyNumberFormat="1" applyFont="1" applyFill="1" applyBorder="1" applyAlignment="1" applyProtection="1">
      <alignment horizontal="center" vertical="top" wrapText="1"/>
      <protection locked="0"/>
    </xf>
    <xf numFmtId="9" fontId="15" fillId="0" borderId="0" xfId="2" applyNumberFormat="1" applyFont="1" applyFill="1"/>
    <xf numFmtId="0" fontId="15" fillId="0" borderId="0" xfId="0" applyFont="1" applyFill="1"/>
    <xf numFmtId="10" fontId="8" fillId="0" borderId="1" xfId="2" applyNumberFormat="1" applyFont="1" applyFill="1" applyBorder="1"/>
    <xf numFmtId="8" fontId="6" fillId="0" borderId="0" xfId="12" applyNumberFormat="1"/>
    <xf numFmtId="164" fontId="6" fillId="0" borderId="0" xfId="12" applyNumberFormat="1"/>
    <xf numFmtId="174" fontId="22" fillId="2" borderId="0" xfId="3" applyNumberFormat="1" applyFont="1" applyFill="1" applyBorder="1"/>
    <xf numFmtId="10" fontId="35" fillId="0" borderId="0" xfId="2" applyNumberFormat="1" applyFont="1" applyFill="1"/>
    <xf numFmtId="0" fontId="10" fillId="2" borderId="5" xfId="0" applyFont="1" applyFill="1" applyBorder="1"/>
    <xf numFmtId="0" fontId="10" fillId="2" borderId="6" xfId="0" applyFont="1" applyFill="1" applyBorder="1" applyAlignment="1">
      <alignment horizontal="right"/>
    </xf>
    <xf numFmtId="0" fontId="10" fillId="2" borderId="6" xfId="0" applyFont="1" applyFill="1" applyBorder="1"/>
    <xf numFmtId="2" fontId="10" fillId="2" borderId="7" xfId="0" applyNumberFormat="1" applyFont="1" applyFill="1" applyBorder="1" applyAlignment="1">
      <alignment horizontal="center"/>
    </xf>
    <xf numFmtId="0" fontId="2" fillId="8" borderId="0" xfId="12" applyFont="1" applyFill="1"/>
    <xf numFmtId="164" fontId="17" fillId="8" borderId="0" xfId="13" applyNumberFormat="1" applyFont="1" applyFill="1"/>
    <xf numFmtId="164" fontId="22" fillId="9" borderId="18" xfId="1" applyNumberFormat="1" applyFont="1" applyFill="1" applyBorder="1"/>
    <xf numFmtId="10" fontId="10" fillId="0" borderId="0" xfId="0" applyNumberFormat="1" applyFont="1" applyAlignment="1">
      <alignment horizontal="right"/>
    </xf>
    <xf numFmtId="174" fontId="6" fillId="0" borderId="0" xfId="3" applyNumberFormat="1" applyFont="1"/>
    <xf numFmtId="174" fontId="6" fillId="0" borderId="0" xfId="3" applyNumberFormat="1" applyFont="1" applyFill="1"/>
    <xf numFmtId="0" fontId="22" fillId="0" borderId="0" xfId="1" applyNumberFormat="1" applyFont="1" applyFill="1" applyBorder="1" applyAlignment="1">
      <alignment horizontal="center"/>
    </xf>
    <xf numFmtId="164" fontId="22" fillId="0" borderId="0" xfId="13" applyNumberFormat="1" applyFont="1" applyFill="1"/>
    <xf numFmtId="0" fontId="49" fillId="0" borderId="0" xfId="12" applyFont="1"/>
    <xf numFmtId="44" fontId="6" fillId="0" borderId="0" xfId="12" applyNumberFormat="1"/>
    <xf numFmtId="0" fontId="49" fillId="0" borderId="0" xfId="12" applyFont="1" applyAlignment="1">
      <alignment horizontal="center" wrapText="1"/>
    </xf>
    <xf numFmtId="164" fontId="24" fillId="7" borderId="0" xfId="13" applyNumberFormat="1" applyFont="1" applyFill="1"/>
    <xf numFmtId="164" fontId="24" fillId="8" borderId="0" xfId="13" applyNumberFormat="1" applyFont="1" applyFill="1"/>
    <xf numFmtId="164" fontId="24" fillId="0" borderId="0" xfId="13" applyNumberFormat="1" applyFont="1" applyFill="1"/>
    <xf numFmtId="0" fontId="0" fillId="0" borderId="0" xfId="0" applyAlignment="1">
      <alignment horizontal="center"/>
    </xf>
    <xf numFmtId="0" fontId="37" fillId="0" borderId="13" xfId="12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1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4" fontId="17" fillId="0" borderId="0" xfId="13" applyNumberFormat="1" applyFont="1" applyFill="1"/>
    <xf numFmtId="164" fontId="17" fillId="7" borderId="0" xfId="13" applyNumberFormat="1" applyFont="1" applyFill="1"/>
    <xf numFmtId="0" fontId="8" fillId="0" borderId="0" xfId="0" applyFont="1" applyFill="1" applyAlignment="1">
      <alignment horizontal="center"/>
    </xf>
    <xf numFmtId="0" fontId="37" fillId="0" borderId="13" xfId="12" applyFont="1" applyBorder="1" applyAlignment="1">
      <alignment horizontal="center" vertical="center" wrapText="1"/>
    </xf>
    <xf numFmtId="0" fontId="37" fillId="0" borderId="17" xfId="12" applyFont="1" applyBorder="1" applyAlignment="1">
      <alignment horizontal="center" vertical="center" wrapText="1"/>
    </xf>
    <xf numFmtId="0" fontId="37" fillId="9" borderId="13" xfId="24" applyFont="1" applyFill="1" applyBorder="1" applyAlignment="1">
      <alignment horizontal="center" vertical="center" wrapText="1"/>
    </xf>
    <xf numFmtId="0" fontId="37" fillId="9" borderId="16" xfId="24" applyFont="1" applyFill="1" applyBorder="1" applyAlignment="1">
      <alignment horizontal="center" vertical="center" wrapText="1"/>
    </xf>
    <xf numFmtId="0" fontId="37" fillId="11" borderId="13" xfId="24" applyFont="1" applyFill="1" applyBorder="1" applyAlignment="1">
      <alignment horizontal="center" vertical="center" wrapText="1"/>
    </xf>
    <xf numFmtId="0" fontId="37" fillId="11" borderId="16" xfId="24" applyFont="1" applyFill="1" applyBorder="1" applyAlignment="1">
      <alignment horizontal="center" vertical="center" wrapText="1"/>
    </xf>
    <xf numFmtId="0" fontId="37" fillId="10" borderId="13" xfId="24" applyFont="1" applyFill="1" applyBorder="1" applyAlignment="1">
      <alignment horizontal="center" vertical="center" wrapText="1"/>
    </xf>
    <xf numFmtId="0" fontId="37" fillId="10" borderId="16" xfId="24" applyFont="1" applyFill="1" applyBorder="1" applyAlignment="1">
      <alignment horizontal="center" vertical="center" wrapText="1"/>
    </xf>
    <xf numFmtId="0" fontId="37" fillId="12" borderId="13" xfId="24" applyFont="1" applyFill="1" applyBorder="1" applyAlignment="1">
      <alignment horizontal="center" vertical="center" wrapText="1"/>
    </xf>
    <xf numFmtId="0" fontId="37" fillId="12" borderId="16" xfId="24" applyFont="1" applyFill="1" applyBorder="1" applyAlignment="1">
      <alignment horizontal="center" vertical="center" wrapText="1"/>
    </xf>
    <xf numFmtId="0" fontId="37" fillId="0" borderId="16" xfId="12" applyFont="1" applyBorder="1" applyAlignment="1">
      <alignment horizontal="center" vertical="center" wrapText="1"/>
    </xf>
    <xf numFmtId="0" fontId="37" fillId="2" borderId="13" xfId="24" applyFont="1" applyFill="1" applyBorder="1" applyAlignment="1">
      <alignment horizontal="center" vertical="center" wrapText="1"/>
    </xf>
    <xf numFmtId="0" fontId="37" fillId="2" borderId="16" xfId="24" applyFont="1" applyFill="1" applyBorder="1" applyAlignment="1">
      <alignment horizontal="center" vertical="center" wrapText="1"/>
    </xf>
    <xf numFmtId="0" fontId="37" fillId="2" borderId="19" xfId="24" applyFont="1" applyFill="1" applyBorder="1" applyAlignment="1">
      <alignment horizontal="center" vertical="center" wrapText="1"/>
    </xf>
    <xf numFmtId="0" fontId="37" fillId="2" borderId="0" xfId="24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37" fillId="12" borderId="13" xfId="12" applyFont="1" applyFill="1" applyBorder="1" applyAlignment="1">
      <alignment horizontal="center" vertical="center" wrapText="1"/>
    </xf>
    <xf numFmtId="0" fontId="37" fillId="12" borderId="16" xfId="12" applyFont="1" applyFill="1" applyBorder="1" applyAlignment="1">
      <alignment horizontal="center" vertical="center" wrapText="1"/>
    </xf>
    <xf numFmtId="0" fontId="37" fillId="9" borderId="13" xfId="12" applyFont="1" applyFill="1" applyBorder="1" applyAlignment="1">
      <alignment horizontal="center" vertical="center" wrapText="1"/>
    </xf>
    <xf numFmtId="0" fontId="37" fillId="9" borderId="16" xfId="12" applyFont="1" applyFill="1" applyBorder="1" applyAlignment="1">
      <alignment horizontal="center" vertical="center" wrapText="1"/>
    </xf>
    <xf numFmtId="0" fontId="37" fillId="10" borderId="13" xfId="12" applyFont="1" applyFill="1" applyBorder="1" applyAlignment="1">
      <alignment horizontal="center" vertical="center" wrapText="1"/>
    </xf>
    <xf numFmtId="0" fontId="37" fillId="10" borderId="16" xfId="12" applyFont="1" applyFill="1" applyBorder="1" applyAlignment="1">
      <alignment horizontal="center" vertical="center" wrapText="1"/>
    </xf>
    <xf numFmtId="0" fontId="37" fillId="11" borderId="13" xfId="12" applyFont="1" applyFill="1" applyBorder="1" applyAlignment="1">
      <alignment horizontal="center" vertical="center" wrapText="1"/>
    </xf>
    <xf numFmtId="0" fontId="37" fillId="11" borderId="16" xfId="12" applyFont="1" applyFill="1" applyBorder="1" applyAlignment="1">
      <alignment horizontal="center" vertical="center" wrapText="1"/>
    </xf>
    <xf numFmtId="0" fontId="37" fillId="2" borderId="13" xfId="12" applyFont="1" applyFill="1" applyBorder="1" applyAlignment="1">
      <alignment horizontal="center" vertical="center" wrapText="1"/>
    </xf>
    <xf numFmtId="0" fontId="37" fillId="2" borderId="16" xfId="12" applyFont="1" applyFill="1" applyBorder="1" applyAlignment="1">
      <alignment horizontal="center" vertical="center" wrapText="1"/>
    </xf>
    <xf numFmtId="0" fontId="37" fillId="0" borderId="13" xfId="12" applyFont="1" applyFill="1" applyBorder="1" applyAlignment="1">
      <alignment horizontal="center" vertical="center" wrapText="1"/>
    </xf>
    <xf numFmtId="0" fontId="37" fillId="0" borderId="16" xfId="12" applyFont="1" applyFill="1" applyBorder="1" applyAlignment="1">
      <alignment horizontal="center" vertical="center" wrapText="1"/>
    </xf>
    <xf numFmtId="0" fontId="37" fillId="0" borderId="17" xfId="12" applyFont="1" applyFill="1" applyBorder="1" applyAlignment="1">
      <alignment horizontal="center" vertical="center" wrapText="1"/>
    </xf>
    <xf numFmtId="0" fontId="37" fillId="2" borderId="17" xfId="12" applyFont="1" applyFill="1" applyBorder="1" applyAlignment="1">
      <alignment horizontal="center" vertical="center" wrapText="1"/>
    </xf>
    <xf numFmtId="0" fontId="49" fillId="0" borderId="0" xfId="12" applyFont="1" applyBorder="1" applyAlignment="1">
      <alignment horizontal="center"/>
    </xf>
    <xf numFmtId="171" fontId="8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27" fillId="0" borderId="0" xfId="21" applyFont="1" applyFill="1" applyAlignment="1">
      <alignment horizontal="center"/>
    </xf>
    <xf numFmtId="0" fontId="27" fillId="0" borderId="0" xfId="21" quotePrefix="1" applyFont="1" applyFill="1" applyAlignment="1">
      <alignment horizontal="center"/>
    </xf>
    <xf numFmtId="0" fontId="38" fillId="0" borderId="5" xfId="12" applyFont="1" applyBorder="1" applyAlignment="1">
      <alignment horizontal="center" vertical="center"/>
    </xf>
    <xf numFmtId="0" fontId="38" fillId="0" borderId="6" xfId="12" applyFont="1" applyBorder="1" applyAlignment="1">
      <alignment horizontal="center" vertical="center"/>
    </xf>
    <xf numFmtId="0" fontId="38" fillId="0" borderId="7" xfId="12" applyFont="1" applyBorder="1" applyAlignment="1">
      <alignment horizontal="center" vertical="center"/>
    </xf>
  </cellXfs>
  <cellStyles count="26">
    <cellStyle name="Comma" xfId="3" builtinId="3"/>
    <cellStyle name="Comma 12" xfId="20"/>
    <cellStyle name="Comma 2" xfId="8"/>
    <cellStyle name="Comma 3" xfId="10"/>
    <cellStyle name="Comma 4" xfId="22"/>
    <cellStyle name="Currency" xfId="1" builtinId="4"/>
    <cellStyle name="Currency 2" xfId="5"/>
    <cellStyle name="Currency 2 2" xfId="15"/>
    <cellStyle name="Currency 2 3" xfId="18"/>
    <cellStyle name="Currency 3" xfId="11"/>
    <cellStyle name="Currency 4" xfId="13"/>
    <cellStyle name="Currency 5" xfId="25"/>
    <cellStyle name="Normal" xfId="0" builtinId="0"/>
    <cellStyle name="Normal 10" xfId="17"/>
    <cellStyle name="Normal 2" xfId="4"/>
    <cellStyle name="Normal 3" xfId="7"/>
    <cellStyle name="Normal 3 2" xfId="19"/>
    <cellStyle name="Normal 4" xfId="9"/>
    <cellStyle name="Normal 5" xfId="12"/>
    <cellStyle name="Normal 5 2" xfId="14"/>
    <cellStyle name="Normal 6" xfId="21"/>
    <cellStyle name="Normal 7" xfId="24"/>
    <cellStyle name="Percent" xfId="2" builtinId="5"/>
    <cellStyle name="Percent 2" xfId="6"/>
    <cellStyle name="Percent 2 2" xfId="16"/>
    <cellStyle name="Percent 3" xfId="23"/>
  </cellStyles>
  <dxfs count="0"/>
  <tableStyles count="0" defaultTableStyle="TableStyleMedium9" defaultPivotStyle="PivotStyleLight16"/>
  <colors>
    <mruColors>
      <color rgb="FF0000FF"/>
      <color rgb="FFFFFFCC"/>
      <color rgb="FFCCFFFF"/>
      <color rgb="FF6EE9F6"/>
      <color rgb="FF39E1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1"/>
  <sheetViews>
    <sheetView showGridLines="0" tabSelected="1" workbookViewId="0">
      <pane xSplit="7" ySplit="7" topLeftCell="H8" activePane="bottomRight" state="frozen"/>
      <selection activeCell="N7" sqref="N7"/>
      <selection pane="topRight" activeCell="N7" sqref="N7"/>
      <selection pane="bottomLeft" activeCell="N7" sqref="N7"/>
      <selection pane="bottomRight"/>
    </sheetView>
  </sheetViews>
  <sheetFormatPr defaultRowHeight="12.75" x14ac:dyDescent="0.2"/>
  <cols>
    <col min="1" max="1" width="17.85546875" customWidth="1"/>
    <col min="2" max="2" width="5" bestFit="1" customWidth="1"/>
    <col min="3" max="3" width="3.140625" bestFit="1" customWidth="1"/>
    <col min="4" max="4" width="59.42578125" bestFit="1" customWidth="1"/>
    <col min="5" max="5" width="9.28515625" bestFit="1" customWidth="1"/>
    <col min="6" max="6" width="26.140625" customWidth="1"/>
    <col min="8" max="9" width="10.28515625" bestFit="1" customWidth="1"/>
    <col min="10" max="10" width="10.7109375" bestFit="1" customWidth="1"/>
    <col min="11" max="11" width="2.42578125" customWidth="1"/>
    <col min="12" max="12" width="15.140625" customWidth="1"/>
    <col min="13" max="13" width="13.5703125" bestFit="1" customWidth="1"/>
  </cols>
  <sheetData>
    <row r="1" spans="1:12" ht="18" x14ac:dyDescent="0.25">
      <c r="A1" s="122" t="s">
        <v>336</v>
      </c>
      <c r="B1" s="345"/>
      <c r="C1" s="345"/>
      <c r="D1" s="345"/>
      <c r="E1" s="345"/>
    </row>
    <row r="2" spans="1:12" ht="18" x14ac:dyDescent="0.25">
      <c r="A2" s="122" t="s">
        <v>334</v>
      </c>
      <c r="B2" s="345"/>
      <c r="C2" s="345"/>
      <c r="D2" s="345"/>
      <c r="E2" s="345"/>
    </row>
    <row r="3" spans="1:12" ht="15" x14ac:dyDescent="0.25">
      <c r="A3" s="211" t="s">
        <v>367</v>
      </c>
      <c r="B3" s="345"/>
      <c r="C3" s="345"/>
      <c r="D3" s="345"/>
      <c r="E3" s="345"/>
    </row>
    <row r="4" spans="1:12" ht="15" x14ac:dyDescent="0.25">
      <c r="A4" s="32" t="s">
        <v>287</v>
      </c>
      <c r="B4" s="345"/>
      <c r="C4" s="345"/>
      <c r="D4" s="345"/>
      <c r="E4" s="345"/>
    </row>
    <row r="5" spans="1:12" ht="21" x14ac:dyDescent="0.35">
      <c r="A5" s="344"/>
      <c r="B5" s="345"/>
      <c r="C5" s="345"/>
      <c r="D5" s="345"/>
      <c r="E5" s="345"/>
    </row>
    <row r="6" spans="1:12" ht="15" x14ac:dyDescent="0.25">
      <c r="A6" s="17"/>
      <c r="B6" s="345"/>
      <c r="C6" s="345"/>
      <c r="D6" s="404"/>
      <c r="E6" s="345"/>
    </row>
    <row r="7" spans="1:12" ht="26.25" x14ac:dyDescent="0.25">
      <c r="A7" s="345"/>
      <c r="B7" s="345"/>
      <c r="C7" s="345"/>
      <c r="D7" s="346" t="s">
        <v>2</v>
      </c>
      <c r="E7" s="347" t="s">
        <v>333</v>
      </c>
      <c r="H7" s="376" t="s">
        <v>337</v>
      </c>
      <c r="I7" s="376" t="s">
        <v>343</v>
      </c>
      <c r="J7" s="377" t="s">
        <v>344</v>
      </c>
      <c r="L7" s="377" t="s">
        <v>338</v>
      </c>
    </row>
    <row r="8" spans="1:12" ht="15" x14ac:dyDescent="0.25">
      <c r="A8" s="453" t="s">
        <v>302</v>
      </c>
      <c r="B8" s="351">
        <v>2017</v>
      </c>
      <c r="C8" s="363">
        <v>1</v>
      </c>
      <c r="D8" s="351" t="s">
        <v>80</v>
      </c>
      <c r="E8" s="352">
        <f>'Rev Reqt Summary'!BS11</f>
        <v>0</v>
      </c>
      <c r="F8" s="464" t="s">
        <v>303</v>
      </c>
      <c r="H8" s="381"/>
      <c r="I8" s="381"/>
      <c r="J8" s="381"/>
      <c r="K8" s="382"/>
      <c r="L8" s="381"/>
    </row>
    <row r="9" spans="1:12" ht="15" x14ac:dyDescent="0.25">
      <c r="A9" s="454"/>
      <c r="B9" s="353">
        <v>2026</v>
      </c>
      <c r="C9" s="364">
        <v>1</v>
      </c>
      <c r="D9" s="353" t="s">
        <v>80</v>
      </c>
      <c r="E9" s="354">
        <f>'Rev Reqt Summary'!BS12</f>
        <v>94.05050861499997</v>
      </c>
      <c r="F9" s="465"/>
      <c r="H9" s="381"/>
      <c r="I9" s="381"/>
      <c r="J9" s="381"/>
      <c r="K9" s="382"/>
      <c r="L9" s="381">
        <f>E9</f>
        <v>94.05050861499997</v>
      </c>
    </row>
    <row r="10" spans="1:12" ht="15" x14ac:dyDescent="0.25">
      <c r="A10" s="355"/>
      <c r="B10" s="348"/>
      <c r="C10" s="362"/>
      <c r="D10" s="348"/>
      <c r="E10" s="349"/>
      <c r="F10" s="373"/>
      <c r="H10" s="375"/>
      <c r="I10" s="375"/>
      <c r="J10" s="375"/>
      <c r="K10" s="374"/>
      <c r="L10" s="375"/>
    </row>
    <row r="11" spans="1:12" ht="15" customHeight="1" x14ac:dyDescent="0.25">
      <c r="A11" s="453" t="s">
        <v>304</v>
      </c>
      <c r="B11" s="351">
        <v>2017</v>
      </c>
      <c r="C11" s="363" t="s">
        <v>322</v>
      </c>
      <c r="D11" s="351" t="s">
        <v>282</v>
      </c>
      <c r="E11" s="352">
        <f>'Rev Reqt Summary'!BS14</f>
        <v>0</v>
      </c>
      <c r="F11" s="464" t="s">
        <v>303</v>
      </c>
      <c r="H11" s="381"/>
      <c r="I11" s="381"/>
      <c r="J11" s="381"/>
      <c r="K11" s="382"/>
      <c r="L11" s="381"/>
    </row>
    <row r="12" spans="1:12" ht="15" x14ac:dyDescent="0.25">
      <c r="A12" s="463"/>
      <c r="B12" s="353">
        <v>2026</v>
      </c>
      <c r="C12" s="364" t="s">
        <v>322</v>
      </c>
      <c r="D12" s="353" t="s">
        <v>282</v>
      </c>
      <c r="E12" s="354">
        <f>'Rev Reqt Summary'!BS15</f>
        <v>13.421869918937679</v>
      </c>
      <c r="F12" s="465"/>
      <c r="H12" s="381"/>
      <c r="I12" s="381"/>
      <c r="J12" s="381"/>
      <c r="K12" s="382"/>
      <c r="L12" s="381">
        <f>E12</f>
        <v>13.421869918937679</v>
      </c>
    </row>
    <row r="13" spans="1:12" ht="15" x14ac:dyDescent="0.25">
      <c r="A13" s="463"/>
      <c r="B13" s="348"/>
      <c r="C13" s="362"/>
      <c r="D13" s="348"/>
      <c r="E13" s="349"/>
      <c r="F13" s="373"/>
      <c r="H13" s="375"/>
      <c r="I13" s="375"/>
      <c r="J13" s="375"/>
      <c r="K13" s="374"/>
      <c r="L13" s="375"/>
    </row>
    <row r="14" spans="1:12" ht="15" customHeight="1" x14ac:dyDescent="0.25">
      <c r="A14" s="463"/>
      <c r="B14" s="351">
        <v>2017</v>
      </c>
      <c r="C14" s="363" t="s">
        <v>323</v>
      </c>
      <c r="D14" s="351" t="s">
        <v>281</v>
      </c>
      <c r="E14" s="352">
        <f>'Rev Reqt Summary'!BS17</f>
        <v>0</v>
      </c>
      <c r="F14" s="466" t="s">
        <v>303</v>
      </c>
      <c r="H14" s="381"/>
      <c r="I14" s="381"/>
      <c r="J14" s="381"/>
      <c r="K14" s="382"/>
      <c r="L14" s="381"/>
    </row>
    <row r="15" spans="1:12" ht="15" x14ac:dyDescent="0.25">
      <c r="A15" s="463"/>
      <c r="B15" s="353">
        <v>2026</v>
      </c>
      <c r="C15" s="364" t="s">
        <v>323</v>
      </c>
      <c r="D15" s="353" t="s">
        <v>355</v>
      </c>
      <c r="E15" s="354">
        <f>'Rev Reqt Summary'!BS18</f>
        <v>0.25507050664193415</v>
      </c>
      <c r="F15" s="467"/>
      <c r="H15" s="381"/>
      <c r="I15" s="381"/>
      <c r="J15" s="381"/>
      <c r="K15" s="382"/>
      <c r="L15" s="381">
        <f>E15</f>
        <v>0.25507050664193415</v>
      </c>
    </row>
    <row r="16" spans="1:12" ht="15" x14ac:dyDescent="0.25">
      <c r="A16" s="454"/>
      <c r="B16" s="353">
        <v>2026</v>
      </c>
      <c r="C16" s="411" t="s">
        <v>353</v>
      </c>
      <c r="D16" s="353" t="s">
        <v>354</v>
      </c>
      <c r="E16" s="354">
        <f>'Rev Reqt Summary'!BS19</f>
        <v>5.8483699948476904</v>
      </c>
      <c r="F16" s="467"/>
      <c r="H16" s="381"/>
      <c r="I16" s="381"/>
      <c r="J16" s="381"/>
      <c r="K16" s="382"/>
      <c r="L16" s="381">
        <f>E16</f>
        <v>5.8483699948476904</v>
      </c>
    </row>
    <row r="17" spans="1:12" ht="15" x14ac:dyDescent="0.25">
      <c r="A17" s="355"/>
      <c r="B17" s="348"/>
      <c r="C17" s="362"/>
      <c r="D17" s="348"/>
      <c r="E17" s="349"/>
      <c r="F17" s="373"/>
      <c r="H17" s="375"/>
      <c r="I17" s="375"/>
      <c r="J17" s="375"/>
      <c r="K17" s="374"/>
      <c r="L17" s="375"/>
    </row>
    <row r="18" spans="1:12" ht="15" x14ac:dyDescent="0.25">
      <c r="A18" s="453" t="s">
        <v>81</v>
      </c>
      <c r="B18" s="351">
        <v>2017</v>
      </c>
      <c r="C18" s="363" t="s">
        <v>324</v>
      </c>
      <c r="D18" s="351" t="s">
        <v>83</v>
      </c>
      <c r="E18" s="352">
        <f>'Rev Reqt Summary'!BS21</f>
        <v>162.59209637097723</v>
      </c>
      <c r="F18" s="455" t="s">
        <v>305</v>
      </c>
      <c r="H18" s="383">
        <f>E18</f>
        <v>162.59209637097723</v>
      </c>
      <c r="I18" s="383"/>
      <c r="J18" s="383"/>
      <c r="K18" s="384"/>
      <c r="L18" s="383"/>
    </row>
    <row r="19" spans="1:12" ht="15" x14ac:dyDescent="0.25">
      <c r="A19" s="463"/>
      <c r="B19" s="353">
        <v>2026</v>
      </c>
      <c r="C19" s="364" t="s">
        <v>324</v>
      </c>
      <c r="D19" s="353" t="s">
        <v>83</v>
      </c>
      <c r="E19" s="354">
        <f>'Rev Reqt Summary'!BS22</f>
        <v>98.367928224866503</v>
      </c>
      <c r="F19" s="456"/>
      <c r="H19" s="383"/>
      <c r="I19" s="383">
        <f>E19</f>
        <v>98.367928224866503</v>
      </c>
      <c r="J19" s="383">
        <f>H18-I19</f>
        <v>64.224168146110728</v>
      </c>
      <c r="K19" s="384"/>
      <c r="L19" s="383"/>
    </row>
    <row r="20" spans="1:12" ht="15" x14ac:dyDescent="0.25">
      <c r="A20" s="463"/>
      <c r="B20" s="348"/>
      <c r="C20" s="362"/>
      <c r="D20" s="348"/>
      <c r="E20" s="349"/>
      <c r="F20" s="373"/>
      <c r="H20" s="375"/>
      <c r="I20" s="375"/>
      <c r="J20" s="375"/>
      <c r="K20" s="374"/>
      <c r="L20" s="375"/>
    </row>
    <row r="21" spans="1:12" ht="15" x14ac:dyDescent="0.25">
      <c r="A21" s="463"/>
      <c r="B21" s="351">
        <v>2017</v>
      </c>
      <c r="C21" s="363" t="s">
        <v>325</v>
      </c>
      <c r="D21" s="351" t="s">
        <v>351</v>
      </c>
      <c r="E21" s="352">
        <f>'Rev Reqt Summary'!BS24</f>
        <v>3.7251823924644798</v>
      </c>
      <c r="F21" s="459" t="s">
        <v>306</v>
      </c>
      <c r="H21" s="385">
        <f>E21</f>
        <v>3.7251823924644798</v>
      </c>
      <c r="I21" s="385"/>
      <c r="J21" s="385"/>
      <c r="K21" s="386"/>
      <c r="L21" s="385"/>
    </row>
    <row r="22" spans="1:12" ht="15" x14ac:dyDescent="0.25">
      <c r="A22" s="463"/>
      <c r="B22" s="353">
        <v>2026</v>
      </c>
      <c r="C22" s="364" t="s">
        <v>325</v>
      </c>
      <c r="D22" s="353" t="s">
        <v>351</v>
      </c>
      <c r="E22" s="354">
        <f>'Rev Reqt Summary'!BS25</f>
        <v>3.7251823924644798</v>
      </c>
      <c r="F22" s="460"/>
      <c r="H22" s="385"/>
      <c r="I22" s="385">
        <f>E22</f>
        <v>3.7251823924644798</v>
      </c>
      <c r="J22" s="385">
        <f>H21-I22</f>
        <v>0</v>
      </c>
      <c r="K22" s="386"/>
      <c r="L22" s="385"/>
    </row>
    <row r="23" spans="1:12" ht="15" x14ac:dyDescent="0.25">
      <c r="A23" s="463"/>
      <c r="B23" s="348"/>
      <c r="C23" s="362"/>
      <c r="D23" s="348"/>
      <c r="E23" s="349"/>
      <c r="F23" s="373"/>
      <c r="H23" s="375"/>
      <c r="I23" s="375"/>
      <c r="J23" s="375"/>
      <c r="K23" s="374"/>
      <c r="L23" s="375"/>
    </row>
    <row r="24" spans="1:12" ht="15" x14ac:dyDescent="0.25">
      <c r="A24" s="463"/>
      <c r="B24" s="351">
        <v>2017</v>
      </c>
      <c r="C24" s="363" t="s">
        <v>326</v>
      </c>
      <c r="D24" s="351" t="s">
        <v>82</v>
      </c>
      <c r="E24" s="352">
        <f>'Rev Reqt Summary'!BS27</f>
        <v>2.9855599502486045</v>
      </c>
      <c r="F24" s="459" t="s">
        <v>306</v>
      </c>
      <c r="H24" s="385">
        <f>E24</f>
        <v>2.9855599502486045</v>
      </c>
      <c r="I24" s="385"/>
      <c r="J24" s="385"/>
      <c r="K24" s="386"/>
      <c r="L24" s="385"/>
    </row>
    <row r="25" spans="1:12" ht="15" x14ac:dyDescent="0.25">
      <c r="A25" s="463"/>
      <c r="B25" s="353">
        <v>2026</v>
      </c>
      <c r="C25" s="364" t="s">
        <v>326</v>
      </c>
      <c r="D25" s="353" t="s">
        <v>82</v>
      </c>
      <c r="E25" s="354">
        <f>'Rev Reqt Summary'!BS28</f>
        <v>2.9855599502486045</v>
      </c>
      <c r="F25" s="460"/>
      <c r="H25" s="385"/>
      <c r="I25" s="385">
        <f>E25</f>
        <v>2.9855599502486045</v>
      </c>
      <c r="J25" s="385">
        <f>H24-I25</f>
        <v>0</v>
      </c>
      <c r="K25" s="386"/>
      <c r="L25" s="385"/>
    </row>
    <row r="26" spans="1:12" ht="15" x14ac:dyDescent="0.25">
      <c r="A26" s="463"/>
      <c r="B26" s="348"/>
      <c r="C26" s="362"/>
      <c r="D26" s="348"/>
      <c r="E26" s="349"/>
      <c r="F26" s="373"/>
      <c r="H26" s="375"/>
      <c r="I26" s="375"/>
      <c r="J26" s="375"/>
      <c r="K26" s="374"/>
      <c r="L26" s="375"/>
    </row>
    <row r="27" spans="1:12" ht="15" x14ac:dyDescent="0.25">
      <c r="A27" s="463"/>
      <c r="B27" s="351">
        <v>2017</v>
      </c>
      <c r="C27" s="363" t="s">
        <v>327</v>
      </c>
      <c r="D27" s="396" t="s">
        <v>358</v>
      </c>
      <c r="E27" s="352">
        <f>'Rev Reqt Summary'!BS30</f>
        <v>0</v>
      </c>
      <c r="F27" s="457" t="s">
        <v>307</v>
      </c>
      <c r="H27" s="387"/>
      <c r="I27" s="387"/>
      <c r="J27" s="387"/>
      <c r="K27" s="388"/>
      <c r="L27" s="387"/>
    </row>
    <row r="28" spans="1:12" ht="15" x14ac:dyDescent="0.25">
      <c r="A28" s="454"/>
      <c r="B28" s="353">
        <v>2026</v>
      </c>
      <c r="C28" s="364" t="s">
        <v>327</v>
      </c>
      <c r="D28" s="431" t="s">
        <v>358</v>
      </c>
      <c r="E28" s="354">
        <f>'Rev Reqt Summary'!BS31</f>
        <v>109.63348967789406</v>
      </c>
      <c r="F28" s="458"/>
      <c r="H28" s="387"/>
      <c r="I28" s="387"/>
      <c r="J28" s="387"/>
      <c r="K28" s="388"/>
      <c r="L28" s="387">
        <f>E28</f>
        <v>109.63348967789406</v>
      </c>
    </row>
    <row r="29" spans="1:12" ht="15" x14ac:dyDescent="0.25">
      <c r="A29" s="355"/>
      <c r="B29" s="348"/>
      <c r="C29" s="362"/>
      <c r="D29" s="348"/>
      <c r="E29" s="349"/>
      <c r="F29" s="373"/>
      <c r="H29" s="375"/>
      <c r="I29" s="375"/>
      <c r="J29" s="375"/>
      <c r="K29" s="374"/>
      <c r="L29" s="375"/>
    </row>
    <row r="30" spans="1:12" ht="15" customHeight="1" x14ac:dyDescent="0.25">
      <c r="A30" s="453" t="s">
        <v>84</v>
      </c>
      <c r="B30" s="351">
        <v>2017</v>
      </c>
      <c r="C30" s="363" t="s">
        <v>328</v>
      </c>
      <c r="D30" s="351" t="s">
        <v>85</v>
      </c>
      <c r="E30" s="352">
        <f>'Rev Reqt Summary'!BS33</f>
        <v>4.5189451974505603</v>
      </c>
      <c r="F30" s="459" t="s">
        <v>306</v>
      </c>
      <c r="H30" s="385">
        <f>E30</f>
        <v>4.5189451974505603</v>
      </c>
      <c r="I30" s="385"/>
      <c r="J30" s="385"/>
      <c r="K30" s="386"/>
      <c r="L30" s="385"/>
    </row>
    <row r="31" spans="1:12" ht="15" x14ac:dyDescent="0.25">
      <c r="A31" s="463"/>
      <c r="B31" s="353">
        <v>2026</v>
      </c>
      <c r="C31" s="364" t="s">
        <v>328</v>
      </c>
      <c r="D31" s="353" t="s">
        <v>85</v>
      </c>
      <c r="E31" s="354">
        <f>'Rev Reqt Summary'!BS34</f>
        <v>4.5189451974505603</v>
      </c>
      <c r="F31" s="460"/>
      <c r="H31" s="385"/>
      <c r="I31" s="385">
        <f>E31</f>
        <v>4.5189451974505603</v>
      </c>
      <c r="J31" s="385">
        <f>H30-I31</f>
        <v>0</v>
      </c>
      <c r="K31" s="386"/>
      <c r="L31" s="385"/>
    </row>
    <row r="32" spans="1:12" ht="15" x14ac:dyDescent="0.25">
      <c r="A32" s="463"/>
      <c r="B32" s="348"/>
      <c r="C32" s="362"/>
      <c r="D32" s="348"/>
      <c r="E32" s="349"/>
      <c r="F32" s="373"/>
      <c r="H32" s="375"/>
      <c r="I32" s="375"/>
      <c r="J32" s="375"/>
      <c r="K32" s="374"/>
      <c r="L32" s="375"/>
    </row>
    <row r="33" spans="1:12" ht="15" x14ac:dyDescent="0.25">
      <c r="A33" s="463"/>
      <c r="B33" s="351">
        <v>2017</v>
      </c>
      <c r="C33" s="363" t="s">
        <v>329</v>
      </c>
      <c r="D33" s="351" t="s">
        <v>87</v>
      </c>
      <c r="E33" s="352">
        <f>'Rev Reqt Summary'!BS36</f>
        <v>0</v>
      </c>
      <c r="F33" s="457" t="s">
        <v>307</v>
      </c>
      <c r="H33" s="387"/>
      <c r="I33" s="387"/>
      <c r="J33" s="387"/>
      <c r="K33" s="388"/>
      <c r="L33" s="387"/>
    </row>
    <row r="34" spans="1:12" ht="15" x14ac:dyDescent="0.25">
      <c r="A34" s="463"/>
      <c r="B34" s="353">
        <v>2026</v>
      </c>
      <c r="C34" s="364" t="s">
        <v>329</v>
      </c>
      <c r="D34" s="353" t="s">
        <v>87</v>
      </c>
      <c r="E34" s="354">
        <f>'Rev Reqt Summary'!BS37</f>
        <v>199.63401027374388</v>
      </c>
      <c r="F34" s="458"/>
      <c r="H34" s="387"/>
      <c r="I34" s="387"/>
      <c r="J34" s="387"/>
      <c r="K34" s="388"/>
      <c r="L34" s="387">
        <f>E34</f>
        <v>199.63401027374388</v>
      </c>
    </row>
    <row r="35" spans="1:12" ht="15" x14ac:dyDescent="0.25">
      <c r="A35" s="463"/>
      <c r="B35" s="348"/>
      <c r="C35" s="362"/>
      <c r="D35" s="348"/>
      <c r="E35" s="349"/>
      <c r="F35" s="373"/>
      <c r="H35" s="375"/>
      <c r="I35" s="375"/>
      <c r="J35" s="375"/>
      <c r="K35" s="374"/>
      <c r="L35" s="375"/>
    </row>
    <row r="36" spans="1:12" ht="15" x14ac:dyDescent="0.25">
      <c r="A36" s="463"/>
      <c r="B36" s="351">
        <v>2017</v>
      </c>
      <c r="C36" s="363" t="s">
        <v>330</v>
      </c>
      <c r="D36" s="351" t="s">
        <v>89</v>
      </c>
      <c r="E36" s="352">
        <f>'Rev Reqt Summary'!BS39</f>
        <v>693.18944352304925</v>
      </c>
      <c r="F36" s="455" t="s">
        <v>305</v>
      </c>
      <c r="H36" s="383">
        <f>E36</f>
        <v>693.18944352304925</v>
      </c>
      <c r="I36" s="383"/>
      <c r="J36" s="383"/>
      <c r="K36" s="384"/>
      <c r="L36" s="383"/>
    </row>
    <row r="37" spans="1:12" ht="15" x14ac:dyDescent="0.25">
      <c r="A37" s="463"/>
      <c r="B37" s="353">
        <v>2026</v>
      </c>
      <c r="C37" s="364" t="s">
        <v>330</v>
      </c>
      <c r="D37" s="353" t="s">
        <v>89</v>
      </c>
      <c r="E37" s="354">
        <f>'Rev Reqt Summary'!BS40</f>
        <v>406.33318139509464</v>
      </c>
      <c r="F37" s="456"/>
      <c r="H37" s="383"/>
      <c r="I37" s="383">
        <f>E37</f>
        <v>406.33318139509464</v>
      </c>
      <c r="J37" s="383">
        <f>H36-I37</f>
        <v>286.85626212795461</v>
      </c>
      <c r="K37" s="384"/>
      <c r="L37" s="383"/>
    </row>
    <row r="38" spans="1:12" ht="15" x14ac:dyDescent="0.25">
      <c r="A38" s="463"/>
      <c r="B38" s="348"/>
      <c r="C38" s="362"/>
      <c r="D38" s="348"/>
      <c r="E38" s="349"/>
      <c r="F38" s="373"/>
      <c r="H38" s="375"/>
      <c r="I38" s="375"/>
      <c r="J38" s="375"/>
      <c r="K38" s="374"/>
      <c r="L38" s="375"/>
    </row>
    <row r="39" spans="1:12" ht="15" x14ac:dyDescent="0.25">
      <c r="A39" s="463"/>
      <c r="B39" s="351">
        <v>2017</v>
      </c>
      <c r="C39" s="363" t="s">
        <v>331</v>
      </c>
      <c r="D39" s="351" t="s">
        <v>88</v>
      </c>
      <c r="E39" s="352">
        <f>'Rev Reqt Summary'!BS42</f>
        <v>95.211950366649944</v>
      </c>
      <c r="F39" s="455" t="s">
        <v>305</v>
      </c>
      <c r="H39" s="383">
        <f>E39</f>
        <v>95.211950366649944</v>
      </c>
      <c r="I39" s="383"/>
      <c r="J39" s="383"/>
      <c r="K39" s="384"/>
      <c r="L39" s="383"/>
    </row>
    <row r="40" spans="1:12" ht="15" x14ac:dyDescent="0.25">
      <c r="A40" s="463"/>
      <c r="B40" s="353">
        <v>2026</v>
      </c>
      <c r="C40" s="364" t="s">
        <v>331</v>
      </c>
      <c r="D40" s="353" t="s">
        <v>88</v>
      </c>
      <c r="E40" s="354">
        <f>'Rev Reqt Summary'!BS43</f>
        <v>59.118319486613373</v>
      </c>
      <c r="F40" s="456"/>
      <c r="H40" s="383"/>
      <c r="I40" s="383">
        <f>E40</f>
        <v>59.118319486613373</v>
      </c>
      <c r="J40" s="383">
        <f>H39-I40</f>
        <v>36.093630880036571</v>
      </c>
      <c r="K40" s="384"/>
      <c r="L40" s="383"/>
    </row>
    <row r="41" spans="1:12" ht="15" x14ac:dyDescent="0.25">
      <c r="A41" s="463"/>
      <c r="B41" s="348"/>
      <c r="C41" s="362"/>
      <c r="D41" s="348"/>
      <c r="E41" s="349"/>
      <c r="F41" s="373"/>
      <c r="H41" s="375"/>
      <c r="I41" s="375"/>
      <c r="J41" s="375"/>
      <c r="K41" s="374"/>
      <c r="L41" s="375"/>
    </row>
    <row r="42" spans="1:12" ht="15" x14ac:dyDescent="0.25">
      <c r="A42" s="463"/>
      <c r="B42" s="351">
        <v>2017</v>
      </c>
      <c r="C42" s="363" t="s">
        <v>332</v>
      </c>
      <c r="D42" s="351" t="s">
        <v>86</v>
      </c>
      <c r="E42" s="352">
        <f>'Rev Reqt Summary'!BS45</f>
        <v>0</v>
      </c>
      <c r="F42" s="461" t="s">
        <v>308</v>
      </c>
      <c r="H42" s="389"/>
      <c r="I42" s="389"/>
      <c r="J42" s="389"/>
      <c r="K42" s="390"/>
      <c r="L42" s="389"/>
    </row>
    <row r="43" spans="1:12" ht="15" x14ac:dyDescent="0.25">
      <c r="A43" s="463"/>
      <c r="B43" s="353">
        <v>2026</v>
      </c>
      <c r="C43" s="364" t="s">
        <v>332</v>
      </c>
      <c r="D43" s="353" t="s">
        <v>86</v>
      </c>
      <c r="E43" s="354">
        <f>'Rev Reqt Summary'!BS46</f>
        <v>38.903037899498798</v>
      </c>
      <c r="F43" s="462"/>
      <c r="H43" s="389"/>
      <c r="I43" s="389"/>
      <c r="J43" s="389"/>
      <c r="K43" s="390"/>
      <c r="L43" s="389">
        <f>E43-E42</f>
        <v>38.903037899498798</v>
      </c>
    </row>
    <row r="44" spans="1:12" ht="15" hidden="1" x14ac:dyDescent="0.25">
      <c r="A44" s="463"/>
      <c r="B44" s="348"/>
      <c r="C44" s="348"/>
      <c r="D44" s="348"/>
      <c r="E44" s="348"/>
      <c r="H44" s="375"/>
      <c r="I44" s="375"/>
      <c r="J44" s="375"/>
      <c r="K44" s="374"/>
      <c r="L44" s="375"/>
    </row>
    <row r="45" spans="1:12" ht="15" hidden="1" x14ac:dyDescent="0.25">
      <c r="A45" s="463"/>
      <c r="B45" s="351">
        <v>2017</v>
      </c>
      <c r="C45" s="363" t="s">
        <v>347</v>
      </c>
      <c r="D45" s="351" t="s">
        <v>348</v>
      </c>
      <c r="E45" s="352">
        <f>'Rev Reqt Summary'!BS48</f>
        <v>0</v>
      </c>
      <c r="F45" s="461" t="s">
        <v>308</v>
      </c>
      <c r="H45" s="389"/>
      <c r="I45" s="389"/>
      <c r="J45" s="389"/>
      <c r="K45" s="390"/>
      <c r="L45" s="389"/>
    </row>
    <row r="46" spans="1:12" ht="15" hidden="1" x14ac:dyDescent="0.25">
      <c r="A46" s="463"/>
      <c r="B46" s="353">
        <v>2026</v>
      </c>
      <c r="C46" s="364" t="s">
        <v>347</v>
      </c>
      <c r="D46" s="353" t="s">
        <v>348</v>
      </c>
      <c r="E46" s="354">
        <f>'Rev Reqt Summary'!BS49</f>
        <v>0</v>
      </c>
      <c r="F46" s="462"/>
      <c r="H46" s="389"/>
      <c r="I46" s="389"/>
      <c r="J46" s="389"/>
      <c r="K46" s="390"/>
      <c r="L46" s="389">
        <f>E46-E45</f>
        <v>0</v>
      </c>
    </row>
    <row r="47" spans="1:12" ht="15" hidden="1" x14ac:dyDescent="0.25">
      <c r="A47" s="463"/>
      <c r="B47" s="348"/>
      <c r="C47" s="362"/>
      <c r="D47" s="348"/>
      <c r="E47" s="348"/>
      <c r="H47" s="375"/>
      <c r="I47" s="375"/>
      <c r="J47" s="375"/>
      <c r="K47" s="374"/>
      <c r="L47" s="375"/>
    </row>
    <row r="48" spans="1:12" ht="15" hidden="1" x14ac:dyDescent="0.25">
      <c r="A48" s="463"/>
      <c r="B48" s="351">
        <v>2017</v>
      </c>
      <c r="C48" s="363" t="s">
        <v>349</v>
      </c>
      <c r="D48" s="351" t="s">
        <v>350</v>
      </c>
      <c r="E48" s="352">
        <f>'Rev Reqt Summary'!BS51</f>
        <v>0</v>
      </c>
      <c r="F48" s="461" t="s">
        <v>308</v>
      </c>
      <c r="H48" s="389"/>
      <c r="I48" s="389"/>
      <c r="J48" s="389"/>
      <c r="K48" s="390"/>
      <c r="L48" s="389"/>
    </row>
    <row r="49" spans="1:13" ht="15" hidden="1" x14ac:dyDescent="0.25">
      <c r="A49" s="454"/>
      <c r="B49" s="353">
        <v>2026</v>
      </c>
      <c r="C49" s="364" t="s">
        <v>349</v>
      </c>
      <c r="D49" s="353" t="s">
        <v>350</v>
      </c>
      <c r="E49" s="354">
        <f>'Rev Reqt Summary'!BS52</f>
        <v>0</v>
      </c>
      <c r="F49" s="462"/>
      <c r="H49" s="389"/>
      <c r="I49" s="389"/>
      <c r="J49" s="389"/>
      <c r="K49" s="390"/>
      <c r="L49" s="389">
        <f>E49-E48</f>
        <v>0</v>
      </c>
    </row>
    <row r="50" spans="1:13" ht="15" x14ac:dyDescent="0.25">
      <c r="A50" s="348"/>
      <c r="B50" s="348"/>
      <c r="C50" s="348"/>
      <c r="D50" s="348"/>
      <c r="E50" s="348"/>
      <c r="H50" s="375"/>
      <c r="I50" s="375"/>
      <c r="J50" s="375"/>
      <c r="K50" s="374"/>
      <c r="L50" s="375"/>
    </row>
    <row r="51" spans="1:13" ht="15" x14ac:dyDescent="0.25">
      <c r="A51" s="453" t="s">
        <v>340</v>
      </c>
      <c r="B51" s="351">
        <v>2017</v>
      </c>
      <c r="C51" s="363"/>
      <c r="D51" s="396" t="s">
        <v>342</v>
      </c>
      <c r="E51" s="352">
        <v>0</v>
      </c>
      <c r="F51" s="455" t="s">
        <v>340</v>
      </c>
      <c r="H51" s="383"/>
      <c r="I51" s="383"/>
      <c r="J51" s="383"/>
      <c r="K51" s="384"/>
      <c r="L51" s="383"/>
    </row>
    <row r="52" spans="1:13" ht="15" x14ac:dyDescent="0.25">
      <c r="A52" s="454"/>
      <c r="B52" s="353">
        <v>2026</v>
      </c>
      <c r="C52" s="364"/>
      <c r="D52" s="353" t="s">
        <v>342</v>
      </c>
      <c r="E52" s="354">
        <f>-J52</f>
        <v>-99.1</v>
      </c>
      <c r="F52" s="456"/>
      <c r="H52" s="383"/>
      <c r="I52" s="383"/>
      <c r="J52" s="433">
        <v>99.1</v>
      </c>
      <c r="K52" s="384"/>
      <c r="L52" s="383"/>
    </row>
    <row r="53" spans="1:13" ht="15" x14ac:dyDescent="0.25">
      <c r="A53" s="348"/>
      <c r="B53" s="348"/>
      <c r="C53" s="348"/>
      <c r="D53" s="348"/>
      <c r="E53" s="348"/>
      <c r="H53" s="375"/>
      <c r="I53" s="375"/>
      <c r="J53" s="375"/>
      <c r="K53" s="374"/>
      <c r="L53" s="375"/>
    </row>
    <row r="54" spans="1:13" ht="15" x14ac:dyDescent="0.25">
      <c r="A54" s="348"/>
      <c r="B54" s="348"/>
      <c r="C54" s="348"/>
      <c r="D54" s="348"/>
      <c r="E54" s="348"/>
      <c r="H54" s="375"/>
      <c r="I54" s="375"/>
      <c r="J54" s="375"/>
      <c r="K54" s="374"/>
      <c r="L54" s="375"/>
    </row>
    <row r="55" spans="1:13" ht="15" x14ac:dyDescent="0.25">
      <c r="A55" s="348"/>
      <c r="B55" s="351">
        <v>2017</v>
      </c>
      <c r="C55" s="351" t="s">
        <v>309</v>
      </c>
      <c r="D55" s="351" t="s">
        <v>272</v>
      </c>
      <c r="E55" s="372">
        <f>E8+E11+E14+E18+E21+E24+E27+E30+E33+E36+E39+E42+E45+E48+E51</f>
        <v>962.22317780084006</v>
      </c>
      <c r="H55" s="391">
        <f>SUM(H8:H52)</f>
        <v>962.22317780084006</v>
      </c>
      <c r="I55" s="391">
        <f>SUM(I8:I52)</f>
        <v>575.04911664673818</v>
      </c>
      <c r="J55" s="391">
        <f>SUM(J8:J52)</f>
        <v>486.2740611541019</v>
      </c>
      <c r="K55" s="379"/>
      <c r="L55" s="391">
        <f>SUM(L8:L52)</f>
        <v>461.74635688656406</v>
      </c>
    </row>
    <row r="56" spans="1:13" ht="15" x14ac:dyDescent="0.25">
      <c r="A56" s="348"/>
      <c r="B56" s="353">
        <v>2026</v>
      </c>
      <c r="C56" s="353" t="s">
        <v>309</v>
      </c>
      <c r="D56" s="353" t="s">
        <v>272</v>
      </c>
      <c r="E56" s="369">
        <f>E9+E12+E15+E16+E19+E22+E25+E28+E31+E34+E37+E40+E43+E46+E49+E52</f>
        <v>937.69547353330211</v>
      </c>
      <c r="H56" s="374"/>
      <c r="I56" s="374"/>
      <c r="J56" s="374"/>
      <c r="K56" s="374"/>
      <c r="L56" s="378" t="s">
        <v>339</v>
      </c>
    </row>
    <row r="57" spans="1:13" ht="15" x14ac:dyDescent="0.25">
      <c r="A57" s="348"/>
      <c r="H57" s="374"/>
      <c r="I57" s="374"/>
      <c r="J57" s="374"/>
      <c r="K57" s="374"/>
      <c r="L57" s="380">
        <f>J55-L55</f>
        <v>24.527704267537842</v>
      </c>
    </row>
    <row r="58" spans="1:13" x14ac:dyDescent="0.2">
      <c r="L58" s="374"/>
    </row>
    <row r="59" spans="1:13" ht="13.5" thickBot="1" x14ac:dyDescent="0.25">
      <c r="J59" s="1"/>
      <c r="L59" s="408"/>
      <c r="M59" s="409"/>
    </row>
    <row r="60" spans="1:13" ht="13.5" thickBot="1" x14ac:dyDescent="0.25">
      <c r="I60" s="427"/>
      <c r="J60" s="428" t="s">
        <v>357</v>
      </c>
      <c r="K60" s="429"/>
      <c r="L60" s="430">
        <f>J55/L55</f>
        <v>1.0531194321335242</v>
      </c>
    </row>
    <row r="61" spans="1:13" x14ac:dyDescent="0.2">
      <c r="L61" s="397"/>
    </row>
  </sheetData>
  <mergeCells count="20">
    <mergeCell ref="A8:A9"/>
    <mergeCell ref="A18:A28"/>
    <mergeCell ref="F8:F9"/>
    <mergeCell ref="F11:F12"/>
    <mergeCell ref="F18:F19"/>
    <mergeCell ref="F21:F22"/>
    <mergeCell ref="F24:F25"/>
    <mergeCell ref="A11:A16"/>
    <mergeCell ref="F14:F16"/>
    <mergeCell ref="A51:A52"/>
    <mergeCell ref="F51:F52"/>
    <mergeCell ref="F27:F28"/>
    <mergeCell ref="F30:F31"/>
    <mergeCell ref="F33:F34"/>
    <mergeCell ref="F36:F37"/>
    <mergeCell ref="F39:F40"/>
    <mergeCell ref="F42:F43"/>
    <mergeCell ref="A30:A49"/>
    <mergeCell ref="F45:F46"/>
    <mergeCell ref="F48:F49"/>
  </mergeCells>
  <pageMargins left="0.5" right="0.5" top="0.5" bottom="0.5" header="0.3" footer="0.3"/>
  <pageSetup scale="57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F165"/>
  <sheetViews>
    <sheetView zoomScaleNormal="100" workbookViewId="0">
      <pane xSplit="1" ySplit="9" topLeftCell="G49" activePane="bottomRight" state="frozen"/>
      <selection activeCell="N7" sqref="N7"/>
      <selection pane="topRight" activeCell="N7" sqref="N7"/>
      <selection pane="bottomLeft" activeCell="N7" sqref="N7"/>
      <selection pane="bottomRight" activeCell="A62" sqref="A62"/>
    </sheetView>
  </sheetViews>
  <sheetFormatPr defaultRowHeight="15" customHeight="1" x14ac:dyDescent="0.2"/>
  <cols>
    <col min="1" max="1" width="35.85546875" style="32" customWidth="1"/>
    <col min="2" max="15" width="10.7109375" style="32" customWidth="1"/>
    <col min="16" max="16" width="1.7109375" style="39" customWidth="1"/>
    <col min="17" max="17" width="10.7109375" style="34" customWidth="1"/>
    <col min="18" max="18" width="15.140625" style="39" customWidth="1"/>
    <col min="19" max="20" width="13.42578125" style="38" bestFit="1" customWidth="1"/>
    <col min="21" max="16384" width="9.140625" style="38"/>
  </cols>
  <sheetData>
    <row r="1" spans="1:18" ht="15" customHeight="1" x14ac:dyDescent="0.2">
      <c r="A1" s="59" t="s">
        <v>20</v>
      </c>
      <c r="B1" s="60">
        <v>1</v>
      </c>
    </row>
    <row r="2" spans="1:18" ht="15" customHeight="1" x14ac:dyDescent="0.2">
      <c r="A2" s="59" t="s">
        <v>21</v>
      </c>
      <c r="B2" s="107" t="str">
        <f>VLOOKUP($B$1,'Assumptions (Inputs)'!$B$7:$G$24,2,FALSE)</f>
        <v>Original CSS 5-Year Program</v>
      </c>
      <c r="C2" s="107"/>
      <c r="D2" s="107"/>
      <c r="E2" s="107"/>
    </row>
    <row r="3" spans="1:18" ht="15" customHeight="1" x14ac:dyDescent="0.2">
      <c r="A3" s="59" t="s">
        <v>263</v>
      </c>
      <c r="B3" s="61">
        <f>VLOOKUP($B$1,'Assumptions (Inputs)'!$B$7:$G$24,4,FALSE)</f>
        <v>10</v>
      </c>
      <c r="C3" s="287" t="s">
        <v>289</v>
      </c>
    </row>
    <row r="4" spans="1:18" ht="15" customHeight="1" x14ac:dyDescent="0.2">
      <c r="A4" s="59" t="s">
        <v>1</v>
      </c>
      <c r="B4" s="61">
        <f>VLOOKUP($B$1,'Assumptions (Inputs)'!$B$7:$G$24,5,FALSE)</f>
        <v>1</v>
      </c>
      <c r="C4" s="61"/>
    </row>
    <row r="5" spans="1:18" ht="15" customHeight="1" x14ac:dyDescent="0.2">
      <c r="A5" s="59" t="s">
        <v>67</v>
      </c>
      <c r="B5" s="209">
        <f>VLOOKUP($B$1,'Assumptions (Inputs)'!$B$7:$J$24,8,FALSE)</f>
        <v>0</v>
      </c>
    </row>
    <row r="6" spans="1:18" ht="15" customHeight="1" x14ac:dyDescent="0.2">
      <c r="A6" s="59" t="s">
        <v>290</v>
      </c>
      <c r="B6" s="209">
        <f>'Assumptions (Inputs)'!E30</f>
        <v>0.60770000000000013</v>
      </c>
    </row>
    <row r="7" spans="1:18" ht="15" customHeight="1" x14ac:dyDescent="0.2">
      <c r="A7" s="59"/>
    </row>
    <row r="8" spans="1:18" ht="15" customHeight="1" x14ac:dyDescent="0.2">
      <c r="B8" s="52" t="s">
        <v>90</v>
      </c>
      <c r="C8" s="53">
        <v>2015</v>
      </c>
      <c r="D8" s="53">
        <v>2016</v>
      </c>
      <c r="E8" s="53">
        <v>2017</v>
      </c>
      <c r="F8" s="53">
        <v>2018</v>
      </c>
      <c r="G8" s="53">
        <v>2019</v>
      </c>
      <c r="H8" s="53">
        <v>2020</v>
      </c>
      <c r="I8" s="53">
        <v>2021</v>
      </c>
      <c r="J8" s="53">
        <v>2022</v>
      </c>
      <c r="K8" s="53">
        <v>2023</v>
      </c>
      <c r="L8" s="53">
        <v>2024</v>
      </c>
      <c r="M8" s="53">
        <v>2025</v>
      </c>
      <c r="N8" s="53">
        <v>2026</v>
      </c>
      <c r="O8" s="53">
        <v>2027</v>
      </c>
      <c r="P8" s="62"/>
      <c r="Q8" s="284"/>
    </row>
    <row r="9" spans="1:18" ht="15" customHeight="1" thickBot="1" x14ac:dyDescent="0.25">
      <c r="A9" s="59" t="s">
        <v>51</v>
      </c>
      <c r="B9" s="63" t="str">
        <f>IF(VLOOKUP($B$1,'Assumptions (Inputs)'!$B$7:$G$24,6,FALSE)="Monthly","Y",IF(VLOOKUP($B$1,'Assumptions (Inputs)'!$B$7:$G$24,6,FALSE)=B8,"Y","N"))</f>
        <v>N</v>
      </c>
      <c r="C9" s="63" t="str">
        <f>IF(VLOOKUP($B$1,'Assumptions (Inputs)'!$B$7:$G$24,6,FALSE)="Monthly","Y",IF(VLOOKUP($B$1,'Assumptions (Inputs)'!$B$7:$G$24,6,FALSE)=C8,"Y","N"))</f>
        <v>N</v>
      </c>
      <c r="D9" s="63" t="str">
        <f>IF(VLOOKUP($B$1,'Assumptions (Inputs)'!$B$7:$G$24,6,FALSE)="Monthly","Y",IF(VLOOKUP($B$1,'Assumptions (Inputs)'!$B$7:$G$24,6,FALSE)=D8,"Y","N"))</f>
        <v>N</v>
      </c>
      <c r="E9" s="63" t="str">
        <f>IF(VLOOKUP($B$1,'Assumptions (Inputs)'!$B$7:$G$24,6,FALSE)="Monthly","Y",IF(VLOOKUP($B$1,'Assumptions (Inputs)'!$B$7:$G$24,6,FALSE)=E8,"Y","N"))</f>
        <v>N</v>
      </c>
      <c r="F9" s="63" t="s">
        <v>291</v>
      </c>
      <c r="G9" s="63" t="str">
        <f>IF(VLOOKUP($B$1,'Assumptions (Inputs)'!$B$7:$G$24,6,FALSE)="Monthly","Y",IF(VLOOKUP($B$1,'Assumptions (Inputs)'!$B$7:$G$24,6,FALSE)=G8,"Y","N"))</f>
        <v>N</v>
      </c>
      <c r="H9" s="63" t="str">
        <f>IF(VLOOKUP($B$1,'Assumptions (Inputs)'!$B$7:$G$24,6,FALSE)="Monthly","Y",IF(VLOOKUP($B$1,'Assumptions (Inputs)'!$B$7:$G$24,6,FALSE)=H8,"Y","N"))</f>
        <v>N</v>
      </c>
      <c r="I9" s="63" t="str">
        <f>IF(VLOOKUP($B$1,'Assumptions (Inputs)'!$B$7:$G$24,6,FALSE)="Monthly","Y",IF(VLOOKUP($B$1,'Assumptions (Inputs)'!$B$7:$G$24,6,FALSE)=I8,"Y","N"))</f>
        <v>N</v>
      </c>
      <c r="J9" s="63" t="str">
        <f>IF(VLOOKUP($B$1,'Assumptions (Inputs)'!$B$7:$G$24,6,FALSE)="Monthly","Y",IF(VLOOKUP($B$1,'Assumptions (Inputs)'!$B$7:$G$24,6,FALSE)=J8,"Y","N"))</f>
        <v>N</v>
      </c>
      <c r="K9" s="63" t="s">
        <v>291</v>
      </c>
      <c r="L9" s="63" t="str">
        <f>IF(VLOOKUP($B$1,'Assumptions (Inputs)'!$B$7:$G$24,6,FALSE)="Monthly","Y",IF(VLOOKUP($B$1,'Assumptions (Inputs)'!$B$7:$G$24,6,FALSE)=L8,"Y","N"))</f>
        <v>N</v>
      </c>
      <c r="M9" s="63" t="s">
        <v>291</v>
      </c>
      <c r="N9" s="63" t="s">
        <v>291</v>
      </c>
      <c r="O9" s="113" t="s">
        <v>291</v>
      </c>
      <c r="P9" s="110"/>
      <c r="Q9" s="109" t="s">
        <v>6</v>
      </c>
    </row>
    <row r="10" spans="1:18" ht="15" customHeight="1" x14ac:dyDescent="0.2">
      <c r="A10" s="59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0"/>
      <c r="Q10" s="114"/>
    </row>
    <row r="11" spans="1:18" s="37" customFormat="1" ht="15" customHeight="1" x14ac:dyDescent="0.2">
      <c r="A11" s="64" t="s">
        <v>30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36"/>
      <c r="Q11" s="74"/>
      <c r="R11" s="36"/>
    </row>
    <row r="12" spans="1:18" s="37" customFormat="1" ht="15" customHeight="1" x14ac:dyDescent="0.2">
      <c r="A12" s="115" t="s">
        <v>24</v>
      </c>
      <c r="B12" s="56">
        <v>0</v>
      </c>
      <c r="C12" s="56">
        <f t="shared" ref="C12:N12" si="0">B16</f>
        <v>0</v>
      </c>
      <c r="D12" s="56">
        <f t="shared" si="0"/>
        <v>0</v>
      </c>
      <c r="E12" s="56">
        <f t="shared" si="0"/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/>
      <c r="P12" s="36"/>
      <c r="Q12" s="74"/>
      <c r="R12" s="36"/>
    </row>
    <row r="13" spans="1:18" s="37" customFormat="1" ht="15" customHeight="1" x14ac:dyDescent="0.2">
      <c r="A13" s="115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36"/>
      <c r="Q13" s="74"/>
      <c r="R13" s="36"/>
    </row>
    <row r="14" spans="1:18" s="37" customFormat="1" ht="15" customHeight="1" x14ac:dyDescent="0.2">
      <c r="A14" s="65" t="s">
        <v>288</v>
      </c>
      <c r="B14" s="128">
        <f>'CapEx (Escalated)'!E7</f>
        <v>1.5</v>
      </c>
      <c r="C14" s="128">
        <f>'CapEx (Escalated)'!F7</f>
        <v>13.648</v>
      </c>
      <c r="D14" s="128">
        <f>'CapEx (Escalated)'!G7</f>
        <v>14.55</v>
      </c>
      <c r="E14" s="128">
        <f>'CapEx (Escalated)'!H7</f>
        <v>53.7</v>
      </c>
      <c r="F14" s="128">
        <f>'CapEx (Escalated)'!I7</f>
        <v>66.599999999999994</v>
      </c>
      <c r="G14" s="128">
        <f>'CapEx (Escalated)'!J7</f>
        <v>0</v>
      </c>
      <c r="H14" s="128">
        <f>'CapEx (Escalated)'!K7</f>
        <v>0</v>
      </c>
      <c r="I14" s="128">
        <f>'CapEx (Escalated)'!L7</f>
        <v>0</v>
      </c>
      <c r="J14" s="128">
        <f>'CapEx (Escalated)'!M7</f>
        <v>0</v>
      </c>
      <c r="K14" s="128">
        <f>'CapEx (Escalated)'!N7</f>
        <v>0</v>
      </c>
      <c r="L14" s="128">
        <f>'CapEx (Escalated)'!O7</f>
        <v>0</v>
      </c>
      <c r="M14" s="128">
        <f>'CapEx (Escalated)'!P7</f>
        <v>0</v>
      </c>
      <c r="N14" s="128">
        <f>'CapEx (Escalated)'!Q7</f>
        <v>0</v>
      </c>
      <c r="O14" s="128"/>
      <c r="P14" s="111"/>
      <c r="Q14" s="74">
        <f>SUM(B14:L14)</f>
        <v>149.99799999999999</v>
      </c>
      <c r="R14" s="36"/>
    </row>
    <row r="15" spans="1:18" s="37" customFormat="1" ht="15" customHeight="1" x14ac:dyDescent="0.2">
      <c r="A15" s="320" t="s">
        <v>27</v>
      </c>
      <c r="B15" s="321">
        <f>-B14</f>
        <v>-1.5</v>
      </c>
      <c r="C15" s="321">
        <f>-C14</f>
        <v>-13.648</v>
      </c>
      <c r="D15" s="321">
        <f>-D14</f>
        <v>-14.55</v>
      </c>
      <c r="E15" s="321">
        <f>-E14</f>
        <v>-53.7</v>
      </c>
      <c r="F15" s="321">
        <f>-F14</f>
        <v>-66.599999999999994</v>
      </c>
      <c r="G15" s="321"/>
      <c r="H15" s="321"/>
      <c r="I15" s="321"/>
      <c r="J15" s="321"/>
      <c r="K15" s="321"/>
      <c r="L15" s="321"/>
      <c r="M15" s="321"/>
      <c r="N15" s="321"/>
      <c r="O15" s="321"/>
      <c r="P15" s="36"/>
      <c r="Q15" s="74">
        <f>SUM(B15:L15)</f>
        <v>-149.99799999999999</v>
      </c>
      <c r="R15" s="36"/>
    </row>
    <row r="16" spans="1:18" s="37" customFormat="1" ht="15" customHeight="1" x14ac:dyDescent="0.2">
      <c r="A16" s="35" t="s">
        <v>28</v>
      </c>
      <c r="B16" s="67">
        <f>SUM(B12:B15)</f>
        <v>0</v>
      </c>
      <c r="C16" s="67">
        <f t="shared" ref="C16:J16" si="1">SUM(C12:C15)</f>
        <v>0</v>
      </c>
      <c r="D16" s="67">
        <f t="shared" si="1"/>
        <v>0</v>
      </c>
      <c r="E16" s="67">
        <f>SUM(E12:E15)</f>
        <v>0</v>
      </c>
      <c r="F16" s="67">
        <f t="shared" si="1"/>
        <v>0</v>
      </c>
      <c r="G16" s="67">
        <f t="shared" si="1"/>
        <v>0</v>
      </c>
      <c r="H16" s="67">
        <f t="shared" si="1"/>
        <v>0</v>
      </c>
      <c r="I16" s="67">
        <f t="shared" si="1"/>
        <v>0</v>
      </c>
      <c r="J16" s="67">
        <f t="shared" si="1"/>
        <v>0</v>
      </c>
      <c r="K16" s="67">
        <f>SUM(K12:K15)</f>
        <v>0</v>
      </c>
      <c r="L16" s="67">
        <f>SUM(L12:L15)</f>
        <v>0</v>
      </c>
      <c r="M16" s="67">
        <f>SUM(M12:M15)</f>
        <v>0</v>
      </c>
      <c r="N16" s="67">
        <f>SUM(N12:N15)</f>
        <v>0</v>
      </c>
      <c r="O16" s="74"/>
      <c r="P16" s="36"/>
      <c r="Q16" s="74"/>
      <c r="R16" s="36"/>
    </row>
    <row r="17" spans="1:18" s="37" customFormat="1" ht="15" customHeight="1" thickBot="1" x14ac:dyDescent="0.25">
      <c r="A17" s="35" t="s">
        <v>29</v>
      </c>
      <c r="B17" s="68">
        <f t="shared" ref="B17:N17" si="2">AVERAGE(B12,B16)</f>
        <v>0</v>
      </c>
      <c r="C17" s="68">
        <f t="shared" si="2"/>
        <v>0</v>
      </c>
      <c r="D17" s="68">
        <f t="shared" si="2"/>
        <v>0</v>
      </c>
      <c r="E17" s="68">
        <f t="shared" si="2"/>
        <v>0</v>
      </c>
      <c r="F17" s="68">
        <f t="shared" si="2"/>
        <v>0</v>
      </c>
      <c r="G17" s="68">
        <f t="shared" si="2"/>
        <v>0</v>
      </c>
      <c r="H17" s="68">
        <f t="shared" si="2"/>
        <v>0</v>
      </c>
      <c r="I17" s="68">
        <f t="shared" si="2"/>
        <v>0</v>
      </c>
      <c r="J17" s="68">
        <f t="shared" si="2"/>
        <v>0</v>
      </c>
      <c r="K17" s="68">
        <f t="shared" si="2"/>
        <v>0</v>
      </c>
      <c r="L17" s="68">
        <f t="shared" si="2"/>
        <v>0</v>
      </c>
      <c r="M17" s="68">
        <f t="shared" si="2"/>
        <v>0</v>
      </c>
      <c r="N17" s="68">
        <f t="shared" si="2"/>
        <v>0</v>
      </c>
      <c r="O17" s="68"/>
      <c r="P17" s="36"/>
      <c r="Q17" s="74"/>
      <c r="R17" s="36"/>
    </row>
    <row r="18" spans="1:18" s="37" customFormat="1" ht="15" customHeight="1" thickTop="1" x14ac:dyDescent="0.2">
      <c r="A18" s="69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36"/>
      <c r="Q18" s="54"/>
      <c r="R18" s="36"/>
    </row>
    <row r="19" spans="1:18" s="73" customFormat="1" ht="15" customHeight="1" x14ac:dyDescent="0.2">
      <c r="A19" s="303" t="s">
        <v>31</v>
      </c>
      <c r="B19" s="294"/>
      <c r="C19" s="294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5"/>
      <c r="Q19" s="294"/>
      <c r="R19" s="112"/>
    </row>
    <row r="20" spans="1:18" s="37" customFormat="1" ht="15" customHeight="1" x14ac:dyDescent="0.2">
      <c r="A20" s="296" t="s">
        <v>24</v>
      </c>
      <c r="B20" s="297">
        <v>0</v>
      </c>
      <c r="C20" s="297">
        <f t="shared" ref="C20:L20" si="3">B22</f>
        <v>1.5</v>
      </c>
      <c r="D20" s="297">
        <f t="shared" si="3"/>
        <v>15.148</v>
      </c>
      <c r="E20" s="297">
        <f t="shared" si="3"/>
        <v>29.698</v>
      </c>
      <c r="F20" s="297">
        <f t="shared" si="3"/>
        <v>83.397999999999996</v>
      </c>
      <c r="G20" s="297">
        <f t="shared" si="3"/>
        <v>149.99799999999999</v>
      </c>
      <c r="H20" s="297">
        <f t="shared" si="3"/>
        <v>149.99799999999999</v>
      </c>
      <c r="I20" s="297">
        <f t="shared" si="3"/>
        <v>149.99799999999999</v>
      </c>
      <c r="J20" s="297">
        <f t="shared" si="3"/>
        <v>149.99799999999999</v>
      </c>
      <c r="K20" s="297">
        <f t="shared" si="3"/>
        <v>149.99799999999999</v>
      </c>
      <c r="L20" s="297">
        <f t="shared" si="3"/>
        <v>149.99799999999999</v>
      </c>
      <c r="M20" s="297"/>
      <c r="N20" s="297"/>
      <c r="O20" s="297"/>
      <c r="P20" s="296"/>
      <c r="Q20" s="297"/>
      <c r="R20" s="36"/>
    </row>
    <row r="21" spans="1:18" s="37" customFormat="1" ht="15" customHeight="1" x14ac:dyDescent="0.2">
      <c r="A21" s="296" t="s">
        <v>25</v>
      </c>
      <c r="B21" s="297">
        <f>-B15</f>
        <v>1.5</v>
      </c>
      <c r="C21" s="297">
        <f t="shared" ref="C21:K21" si="4">-C15</f>
        <v>13.648</v>
      </c>
      <c r="D21" s="297">
        <f t="shared" si="4"/>
        <v>14.55</v>
      </c>
      <c r="E21" s="297">
        <f t="shared" si="4"/>
        <v>53.7</v>
      </c>
      <c r="F21" s="297">
        <f t="shared" si="4"/>
        <v>66.599999999999994</v>
      </c>
      <c r="G21" s="297">
        <f t="shared" si="4"/>
        <v>0</v>
      </c>
      <c r="H21" s="297">
        <f t="shared" si="4"/>
        <v>0</v>
      </c>
      <c r="I21" s="297">
        <f t="shared" si="4"/>
        <v>0</v>
      </c>
      <c r="J21" s="297">
        <f t="shared" si="4"/>
        <v>0</v>
      </c>
      <c r="K21" s="297">
        <f t="shared" si="4"/>
        <v>0</v>
      </c>
      <c r="L21" s="297">
        <f>-L15</f>
        <v>0</v>
      </c>
      <c r="M21" s="297"/>
      <c r="N21" s="297"/>
      <c r="O21" s="297"/>
      <c r="P21" s="296"/>
      <c r="Q21" s="297">
        <f>SUM(B21:L21)</f>
        <v>149.99799999999999</v>
      </c>
      <c r="R21" s="36"/>
    </row>
    <row r="22" spans="1:18" s="37" customFormat="1" ht="15" customHeight="1" x14ac:dyDescent="0.2">
      <c r="A22" s="296" t="s">
        <v>28</v>
      </c>
      <c r="B22" s="297">
        <f t="shared" ref="B22:L22" si="5">SUM(B20:B21)</f>
        <v>1.5</v>
      </c>
      <c r="C22" s="297">
        <f t="shared" si="5"/>
        <v>15.148</v>
      </c>
      <c r="D22" s="297">
        <f t="shared" si="5"/>
        <v>29.698</v>
      </c>
      <c r="E22" s="297">
        <f t="shared" si="5"/>
        <v>83.397999999999996</v>
      </c>
      <c r="F22" s="297">
        <f t="shared" si="5"/>
        <v>149.99799999999999</v>
      </c>
      <c r="G22" s="297">
        <f t="shared" si="5"/>
        <v>149.99799999999999</v>
      </c>
      <c r="H22" s="297">
        <f t="shared" si="5"/>
        <v>149.99799999999999</v>
      </c>
      <c r="I22" s="297">
        <f t="shared" si="5"/>
        <v>149.99799999999999</v>
      </c>
      <c r="J22" s="297">
        <f t="shared" si="5"/>
        <v>149.99799999999999</v>
      </c>
      <c r="K22" s="297">
        <f t="shared" si="5"/>
        <v>149.99799999999999</v>
      </c>
      <c r="L22" s="297">
        <f t="shared" si="5"/>
        <v>149.99799999999999</v>
      </c>
      <c r="M22" s="297"/>
      <c r="N22" s="297"/>
      <c r="O22" s="297"/>
      <c r="P22" s="296"/>
      <c r="Q22" s="297"/>
      <c r="R22" s="36"/>
    </row>
    <row r="23" spans="1:18" s="37" customFormat="1" ht="15" customHeight="1" thickBot="1" x14ac:dyDescent="0.25">
      <c r="A23" s="296" t="s">
        <v>29</v>
      </c>
      <c r="B23" s="300">
        <f t="shared" ref="B23:L23" si="6">AVERAGE(B20,B22)</f>
        <v>0.75</v>
      </c>
      <c r="C23" s="300">
        <f t="shared" si="6"/>
        <v>8.3239999999999998</v>
      </c>
      <c r="D23" s="300">
        <f t="shared" si="6"/>
        <v>22.423000000000002</v>
      </c>
      <c r="E23" s="300">
        <f t="shared" si="6"/>
        <v>56.548000000000002</v>
      </c>
      <c r="F23" s="300">
        <f t="shared" si="6"/>
        <v>116.69799999999999</v>
      </c>
      <c r="G23" s="300">
        <f t="shared" si="6"/>
        <v>149.99799999999999</v>
      </c>
      <c r="H23" s="300">
        <f t="shared" si="6"/>
        <v>149.99799999999999</v>
      </c>
      <c r="I23" s="300">
        <f t="shared" si="6"/>
        <v>149.99799999999999</v>
      </c>
      <c r="J23" s="300">
        <f t="shared" si="6"/>
        <v>149.99799999999999</v>
      </c>
      <c r="K23" s="300">
        <f t="shared" si="6"/>
        <v>149.99799999999999</v>
      </c>
      <c r="L23" s="300">
        <f t="shared" si="6"/>
        <v>149.99799999999999</v>
      </c>
      <c r="M23" s="300"/>
      <c r="N23" s="300"/>
      <c r="O23" s="297"/>
      <c r="P23" s="296"/>
      <c r="Q23" s="297"/>
      <c r="R23" s="36"/>
    </row>
    <row r="24" spans="1:18" s="37" customFormat="1" ht="15" customHeight="1" thickTop="1" x14ac:dyDescent="0.2">
      <c r="A24" s="301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296"/>
      <c r="Q24" s="297"/>
      <c r="R24" s="36"/>
    </row>
    <row r="25" spans="1:18" s="73" customFormat="1" ht="15" customHeight="1" x14ac:dyDescent="0.2">
      <c r="A25" s="303" t="s">
        <v>32</v>
      </c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5"/>
      <c r="Q25" s="294"/>
      <c r="R25" s="112"/>
    </row>
    <row r="26" spans="1:18" s="37" customFormat="1" ht="15" customHeight="1" x14ac:dyDescent="0.2">
      <c r="A26" s="296" t="s">
        <v>24</v>
      </c>
      <c r="B26" s="297">
        <v>0</v>
      </c>
      <c r="C26" s="297">
        <f t="shared" ref="C26:L26" si="7">B29</f>
        <v>0</v>
      </c>
      <c r="D26" s="297">
        <f t="shared" si="7"/>
        <v>0</v>
      </c>
      <c r="E26" s="297">
        <f t="shared" si="7"/>
        <v>0</v>
      </c>
      <c r="F26" s="297">
        <f t="shared" si="7"/>
        <v>0</v>
      </c>
      <c r="G26" s="297">
        <f t="shared" si="7"/>
        <v>4.9949999999999992</v>
      </c>
      <c r="H26" s="297">
        <f t="shared" si="7"/>
        <v>14.610707999999999</v>
      </c>
      <c r="I26" s="297">
        <f t="shared" si="7"/>
        <v>23.504471999999996</v>
      </c>
      <c r="J26" s="297">
        <f t="shared" si="7"/>
        <v>31.732235999999997</v>
      </c>
      <c r="K26" s="297">
        <f t="shared" si="7"/>
        <v>39.341951999999999</v>
      </c>
      <c r="L26" s="297">
        <f t="shared" si="7"/>
        <v>46.381571999999998</v>
      </c>
      <c r="M26" s="297"/>
      <c r="N26" s="297"/>
      <c r="O26" s="297"/>
      <c r="P26" s="296"/>
      <c r="Q26" s="297"/>
      <c r="R26" s="36"/>
    </row>
    <row r="27" spans="1:18" s="37" customFormat="1" ht="15" customHeight="1" x14ac:dyDescent="0.2">
      <c r="A27" s="316" t="s">
        <v>78</v>
      </c>
      <c r="B27" s="297">
        <f>B78</f>
        <v>0</v>
      </c>
      <c r="C27" s="297">
        <f t="shared" ref="C27:L27" si="8">C78</f>
        <v>0</v>
      </c>
      <c r="D27" s="297">
        <f t="shared" si="8"/>
        <v>0</v>
      </c>
      <c r="E27" s="297">
        <f t="shared" si="8"/>
        <v>0</v>
      </c>
      <c r="F27" s="297">
        <f t="shared" si="8"/>
        <v>2.4974999999999996</v>
      </c>
      <c r="G27" s="297">
        <f t="shared" si="8"/>
        <v>4.8078539999999998</v>
      </c>
      <c r="H27" s="297">
        <f t="shared" si="8"/>
        <v>4.4468819999999996</v>
      </c>
      <c r="I27" s="297">
        <f t="shared" si="8"/>
        <v>4.1138819999999994</v>
      </c>
      <c r="J27" s="297">
        <f t="shared" si="8"/>
        <v>3.8048579999999999</v>
      </c>
      <c r="K27" s="297">
        <f t="shared" si="8"/>
        <v>3.5198099999999997</v>
      </c>
      <c r="L27" s="297">
        <f t="shared" si="8"/>
        <v>3.2554079999999996</v>
      </c>
      <c r="M27" s="297"/>
      <c r="N27" s="297"/>
      <c r="O27" s="297"/>
      <c r="P27" s="296"/>
      <c r="Q27" s="297">
        <f>SUM(B27:L27)</f>
        <v>26.446193999999998</v>
      </c>
      <c r="R27" s="36"/>
    </row>
    <row r="28" spans="1:18" s="37" customFormat="1" ht="15" customHeight="1" x14ac:dyDescent="0.2">
      <c r="A28" s="296" t="s">
        <v>79</v>
      </c>
      <c r="B28" s="297">
        <f t="shared" ref="B28:L28" si="9">B85</f>
        <v>0</v>
      </c>
      <c r="C28" s="297">
        <f t="shared" si="9"/>
        <v>0</v>
      </c>
      <c r="D28" s="297">
        <f t="shared" si="9"/>
        <v>0</v>
      </c>
      <c r="E28" s="297">
        <f t="shared" si="9"/>
        <v>0</v>
      </c>
      <c r="F28" s="297">
        <f t="shared" si="9"/>
        <v>2.4974999999999996</v>
      </c>
      <c r="G28" s="297">
        <f t="shared" si="9"/>
        <v>4.8078539999999998</v>
      </c>
      <c r="H28" s="297">
        <f t="shared" si="9"/>
        <v>4.4468819999999996</v>
      </c>
      <c r="I28" s="297">
        <f t="shared" si="9"/>
        <v>4.1138819999999994</v>
      </c>
      <c r="J28" s="297">
        <f t="shared" si="9"/>
        <v>3.8048579999999999</v>
      </c>
      <c r="K28" s="297">
        <f t="shared" si="9"/>
        <v>3.5198099999999997</v>
      </c>
      <c r="L28" s="297">
        <f t="shared" si="9"/>
        <v>3.2554079999999996</v>
      </c>
      <c r="M28" s="297"/>
      <c r="N28" s="297"/>
      <c r="O28" s="297"/>
      <c r="P28" s="296"/>
      <c r="Q28" s="297">
        <f>SUM(B28:L28)</f>
        <v>26.446193999999998</v>
      </c>
      <c r="R28" s="36"/>
    </row>
    <row r="29" spans="1:18" s="37" customFormat="1" ht="15" customHeight="1" x14ac:dyDescent="0.2">
      <c r="A29" s="296" t="s">
        <v>28</v>
      </c>
      <c r="B29" s="297">
        <f t="shared" ref="B29:L29" si="10">SUM(B26:B28)</f>
        <v>0</v>
      </c>
      <c r="C29" s="297">
        <f t="shared" si="10"/>
        <v>0</v>
      </c>
      <c r="D29" s="297">
        <f t="shared" si="10"/>
        <v>0</v>
      </c>
      <c r="E29" s="297">
        <f t="shared" si="10"/>
        <v>0</v>
      </c>
      <c r="F29" s="297">
        <f t="shared" si="10"/>
        <v>4.9949999999999992</v>
      </c>
      <c r="G29" s="297">
        <f t="shared" si="10"/>
        <v>14.610707999999999</v>
      </c>
      <c r="H29" s="297">
        <f t="shared" si="10"/>
        <v>23.504471999999996</v>
      </c>
      <c r="I29" s="297">
        <f t="shared" si="10"/>
        <v>31.732235999999997</v>
      </c>
      <c r="J29" s="297">
        <f t="shared" si="10"/>
        <v>39.341951999999999</v>
      </c>
      <c r="K29" s="297">
        <f t="shared" si="10"/>
        <v>46.381571999999998</v>
      </c>
      <c r="L29" s="297">
        <f t="shared" si="10"/>
        <v>52.892388000000004</v>
      </c>
      <c r="M29" s="297"/>
      <c r="N29" s="297"/>
      <c r="O29" s="297"/>
      <c r="P29" s="296"/>
      <c r="Q29" s="297"/>
      <c r="R29" s="36"/>
    </row>
    <row r="30" spans="1:18" s="37" customFormat="1" ht="15" customHeight="1" thickBot="1" x14ac:dyDescent="0.25">
      <c r="A30" s="296" t="s">
        <v>29</v>
      </c>
      <c r="B30" s="300">
        <f t="shared" ref="B30:L30" si="11">AVERAGE(B26,B29)</f>
        <v>0</v>
      </c>
      <c r="C30" s="300">
        <f t="shared" si="11"/>
        <v>0</v>
      </c>
      <c r="D30" s="300">
        <f t="shared" si="11"/>
        <v>0</v>
      </c>
      <c r="E30" s="300">
        <f t="shared" si="11"/>
        <v>0</v>
      </c>
      <c r="F30" s="300">
        <f t="shared" si="11"/>
        <v>2.4974999999999996</v>
      </c>
      <c r="G30" s="300">
        <f>AVERAGE(G26,G29)</f>
        <v>9.802854</v>
      </c>
      <c r="H30" s="300">
        <f t="shared" si="11"/>
        <v>19.057589999999998</v>
      </c>
      <c r="I30" s="300">
        <f t="shared" si="11"/>
        <v>27.618353999999997</v>
      </c>
      <c r="J30" s="300">
        <f t="shared" si="11"/>
        <v>35.537093999999996</v>
      </c>
      <c r="K30" s="300">
        <f t="shared" si="11"/>
        <v>42.861761999999999</v>
      </c>
      <c r="L30" s="300">
        <f t="shared" si="11"/>
        <v>49.636980000000001</v>
      </c>
      <c r="M30" s="300"/>
      <c r="N30" s="300"/>
      <c r="O30" s="297"/>
      <c r="P30" s="296"/>
      <c r="Q30" s="297"/>
      <c r="R30" s="36"/>
    </row>
    <row r="31" spans="1:18" s="37" customFormat="1" ht="15" customHeight="1" thickTop="1" x14ac:dyDescent="0.2">
      <c r="A31" s="69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36"/>
      <c r="Q31" s="54"/>
      <c r="R31" s="36"/>
    </row>
    <row r="32" spans="1:18" s="73" customFormat="1" ht="15" customHeight="1" x14ac:dyDescent="0.2">
      <c r="A32" s="70" t="s">
        <v>68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112"/>
      <c r="Q32" s="72"/>
      <c r="R32" s="112"/>
    </row>
    <row r="33" spans="1:18" s="37" customFormat="1" ht="15" customHeight="1" x14ac:dyDescent="0.2">
      <c r="A33" s="35" t="s">
        <v>24</v>
      </c>
      <c r="B33" s="74">
        <v>0</v>
      </c>
      <c r="C33" s="74">
        <f>B35</f>
        <v>0.15</v>
      </c>
      <c r="D33" s="74">
        <f t="shared" ref="D33:O33" si="12">C35</f>
        <v>1.6647999999999998</v>
      </c>
      <c r="E33" s="74">
        <f t="shared" si="12"/>
        <v>4.6345999999999998</v>
      </c>
      <c r="F33" s="74">
        <f t="shared" si="12"/>
        <v>12.974399999999999</v>
      </c>
      <c r="G33" s="74">
        <f t="shared" si="12"/>
        <v>27.9742</v>
      </c>
      <c r="H33" s="74">
        <f t="shared" si="12"/>
        <v>42.974000000000004</v>
      </c>
      <c r="I33" s="74">
        <f t="shared" si="12"/>
        <v>57.973800000000004</v>
      </c>
      <c r="J33" s="74">
        <f t="shared" si="12"/>
        <v>72.973600000000005</v>
      </c>
      <c r="K33" s="74">
        <f t="shared" si="12"/>
        <v>87.973399999999998</v>
      </c>
      <c r="L33" s="74">
        <f t="shared" si="12"/>
        <v>102.97319999999999</v>
      </c>
      <c r="M33" s="74">
        <f t="shared" si="12"/>
        <v>117.82299999999999</v>
      </c>
      <c r="N33" s="74">
        <f t="shared" si="12"/>
        <v>131.30799999999999</v>
      </c>
      <c r="O33" s="74">
        <f t="shared" si="12"/>
        <v>143.33799999999999</v>
      </c>
      <c r="P33" s="36"/>
      <c r="Q33" s="74"/>
      <c r="R33" s="36"/>
    </row>
    <row r="34" spans="1:18" s="66" customFormat="1" ht="15" customHeight="1" x14ac:dyDescent="0.2">
      <c r="A34" s="289" t="s">
        <v>284</v>
      </c>
      <c r="B34" s="315">
        <f t="shared" ref="B34:N34" si="13">B99</f>
        <v>0.15</v>
      </c>
      <c r="C34" s="315">
        <f t="shared" si="13"/>
        <v>1.5147999999999999</v>
      </c>
      <c r="D34" s="315">
        <f t="shared" si="13"/>
        <v>2.9698000000000002</v>
      </c>
      <c r="E34" s="315">
        <f t="shared" si="13"/>
        <v>8.3398000000000003</v>
      </c>
      <c r="F34" s="315">
        <f t="shared" si="13"/>
        <v>14.9998</v>
      </c>
      <c r="G34" s="315">
        <f t="shared" si="13"/>
        <v>14.9998</v>
      </c>
      <c r="H34" s="315">
        <f t="shared" si="13"/>
        <v>14.9998</v>
      </c>
      <c r="I34" s="315">
        <f t="shared" si="13"/>
        <v>14.9998</v>
      </c>
      <c r="J34" s="315">
        <f t="shared" si="13"/>
        <v>14.9998</v>
      </c>
      <c r="K34" s="315">
        <f t="shared" si="13"/>
        <v>14.9998</v>
      </c>
      <c r="L34" s="315">
        <f t="shared" si="13"/>
        <v>14.849799999999998</v>
      </c>
      <c r="M34" s="315">
        <f t="shared" si="13"/>
        <v>13.484999999999999</v>
      </c>
      <c r="N34" s="315">
        <f t="shared" si="13"/>
        <v>12.03</v>
      </c>
      <c r="O34" s="315">
        <f t="shared" ref="O34" si="14">O99</f>
        <v>6.6599999999999993</v>
      </c>
      <c r="P34" s="289"/>
      <c r="Q34" s="315">
        <f>SUM(B34:P34)</f>
        <v>149.99799999999999</v>
      </c>
      <c r="R34" s="290"/>
    </row>
    <row r="35" spans="1:18" s="37" customFormat="1" ht="15" customHeight="1" x14ac:dyDescent="0.2">
      <c r="A35" s="35" t="s">
        <v>28</v>
      </c>
      <c r="B35" s="74">
        <f t="shared" ref="B35:N35" si="15">SUM(B33:B34)</f>
        <v>0.15</v>
      </c>
      <c r="C35" s="74">
        <f t="shared" si="15"/>
        <v>1.6647999999999998</v>
      </c>
      <c r="D35" s="74">
        <f t="shared" si="15"/>
        <v>4.6345999999999998</v>
      </c>
      <c r="E35" s="74">
        <f t="shared" si="15"/>
        <v>12.974399999999999</v>
      </c>
      <c r="F35" s="74">
        <f t="shared" si="15"/>
        <v>27.9742</v>
      </c>
      <c r="G35" s="74">
        <f t="shared" si="15"/>
        <v>42.974000000000004</v>
      </c>
      <c r="H35" s="74">
        <f t="shared" si="15"/>
        <v>57.973800000000004</v>
      </c>
      <c r="I35" s="74">
        <f t="shared" si="15"/>
        <v>72.973600000000005</v>
      </c>
      <c r="J35" s="74">
        <f t="shared" si="15"/>
        <v>87.973399999999998</v>
      </c>
      <c r="K35" s="74">
        <f t="shared" si="15"/>
        <v>102.97319999999999</v>
      </c>
      <c r="L35" s="74">
        <f t="shared" si="15"/>
        <v>117.82299999999999</v>
      </c>
      <c r="M35" s="74">
        <f t="shared" si="15"/>
        <v>131.30799999999999</v>
      </c>
      <c r="N35" s="74">
        <f t="shared" si="15"/>
        <v>143.33799999999999</v>
      </c>
      <c r="O35" s="74">
        <f t="shared" ref="O35" si="16">SUM(O33:O34)</f>
        <v>149.99799999999999</v>
      </c>
      <c r="P35" s="36"/>
      <c r="Q35" s="74"/>
      <c r="R35" s="36"/>
    </row>
    <row r="36" spans="1:18" s="37" customFormat="1" ht="15" customHeight="1" thickBot="1" x14ac:dyDescent="0.25">
      <c r="A36" s="35" t="s">
        <v>29</v>
      </c>
      <c r="B36" s="68">
        <f t="shared" ref="B36:N36" si="17">AVERAGE(B33,B35)</f>
        <v>7.4999999999999997E-2</v>
      </c>
      <c r="C36" s="68">
        <f t="shared" si="17"/>
        <v>0.90739999999999987</v>
      </c>
      <c r="D36" s="68">
        <f t="shared" si="17"/>
        <v>3.1496999999999997</v>
      </c>
      <c r="E36" s="68">
        <f t="shared" si="17"/>
        <v>8.8044999999999991</v>
      </c>
      <c r="F36" s="68">
        <f t="shared" si="17"/>
        <v>20.474299999999999</v>
      </c>
      <c r="G36" s="68">
        <f t="shared" si="17"/>
        <v>35.4741</v>
      </c>
      <c r="H36" s="68">
        <f t="shared" si="17"/>
        <v>50.4739</v>
      </c>
      <c r="I36" s="68">
        <f t="shared" si="17"/>
        <v>65.473700000000008</v>
      </c>
      <c r="J36" s="68">
        <f t="shared" si="17"/>
        <v>80.473500000000001</v>
      </c>
      <c r="K36" s="68">
        <f t="shared" si="17"/>
        <v>95.473299999999995</v>
      </c>
      <c r="L36" s="68">
        <f t="shared" si="17"/>
        <v>110.3981</v>
      </c>
      <c r="M36" s="68">
        <f t="shared" si="17"/>
        <v>124.56549999999999</v>
      </c>
      <c r="N36" s="68">
        <f t="shared" si="17"/>
        <v>137.32299999999998</v>
      </c>
      <c r="O36" s="68">
        <f t="shared" ref="O36" si="18">AVERAGE(O33,O35)</f>
        <v>146.66800000000001</v>
      </c>
      <c r="P36" s="36"/>
      <c r="Q36" s="74"/>
      <c r="R36" s="36"/>
    </row>
    <row r="37" spans="1:18" s="37" customFormat="1" ht="15" customHeight="1" thickTop="1" x14ac:dyDescent="0.2">
      <c r="A37" s="289" t="s">
        <v>285</v>
      </c>
      <c r="B37" s="128">
        <f>SUM(B14)-SUM(B34)</f>
        <v>1.35</v>
      </c>
      <c r="C37" s="128">
        <f>SUM($B14:C14)-SUM($B34:C34)</f>
        <v>13.4832</v>
      </c>
      <c r="D37" s="128">
        <f>SUM($B14:D14)-SUM($B34:D34)</f>
        <v>25.063400000000001</v>
      </c>
      <c r="E37" s="128">
        <f>SUM($B14:E14)-SUM($B34:E34)</f>
        <v>70.423599999999993</v>
      </c>
      <c r="F37" s="128">
        <f>SUM($B14:F14)-SUM($B34:F34)</f>
        <v>122.02379999999999</v>
      </c>
      <c r="G37" s="128">
        <f>SUM($B14:G14)-SUM($B34:G34)</f>
        <v>107.02399999999999</v>
      </c>
      <c r="H37" s="128">
        <f>SUM($B14:H14)-SUM($B34:H34)</f>
        <v>92.024199999999979</v>
      </c>
      <c r="I37" s="128">
        <f>SUM($B14:I14)-SUM($B34:I34)</f>
        <v>77.024399999999986</v>
      </c>
      <c r="J37" s="128">
        <f>SUM($B14:J14)-SUM($B34:J34)</f>
        <v>62.024599999999992</v>
      </c>
      <c r="K37" s="128">
        <f>SUM($B14:K14)-SUM($B34:K34)</f>
        <v>47.024799999999999</v>
      </c>
      <c r="L37" s="128">
        <f>SUM($B14:L14)-SUM($B34:L34)</f>
        <v>32.174999999999997</v>
      </c>
      <c r="M37" s="128">
        <f>SUM($B14:M14)-SUM($B34:M34)</f>
        <v>18.689999999999998</v>
      </c>
      <c r="N37" s="128">
        <f>SUM($B14:N14)-SUM($B34:N34)</f>
        <v>6.6599999999999966</v>
      </c>
      <c r="O37" s="128">
        <f>SUM($B14:O14)-SUM($B34:O34)</f>
        <v>0</v>
      </c>
      <c r="P37" s="36"/>
      <c r="Q37" s="54"/>
      <c r="R37" s="36"/>
    </row>
    <row r="38" spans="1:18" s="66" customFormat="1" ht="15" customHeight="1" x14ac:dyDescent="0.2">
      <c r="A38" s="290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0"/>
      <c r="Q38" s="291"/>
      <c r="R38" s="290"/>
    </row>
    <row r="39" spans="1:18" s="37" customFormat="1" ht="15" customHeight="1" x14ac:dyDescent="0.2">
      <c r="A39" s="289" t="s">
        <v>372</v>
      </c>
      <c r="B39" s="128">
        <f>(B37/2)*B6</f>
        <v>0.4101975000000001</v>
      </c>
      <c r="C39" s="128">
        <f>AVERAGE(B37:C37)*$B$6</f>
        <v>4.5070678200000005</v>
      </c>
      <c r="D39" s="128">
        <f>AVERAGE(C37:D37)*$B$6</f>
        <v>11.712384410000002</v>
      </c>
      <c r="E39" s="128">
        <f t="shared" ref="E39:O39" si="19">AVERAGE(D37:E37)*$B$6</f>
        <v>29.013724950000004</v>
      </c>
      <c r="F39" s="128">
        <f t="shared" si="19"/>
        <v>58.47514249000001</v>
      </c>
      <c r="G39" s="128">
        <f t="shared" si="19"/>
        <v>69.596174030000014</v>
      </c>
      <c r="H39" s="128">
        <f t="shared" si="19"/>
        <v>60.480795569999998</v>
      </c>
      <c r="I39" s="128">
        <f>AVERAGE(H37:I37)*$B$6</f>
        <v>51.365417110000003</v>
      </c>
      <c r="J39" s="128">
        <f>AVERAGE(I37:J37)*$B$6</f>
        <v>42.25003865</v>
      </c>
      <c r="K39" s="128">
        <f t="shared" si="19"/>
        <v>33.134660190000005</v>
      </c>
      <c r="L39" s="128">
        <f t="shared" si="19"/>
        <v>24.064859230000003</v>
      </c>
      <c r="M39" s="128">
        <f t="shared" si="19"/>
        <v>15.455330250000001</v>
      </c>
      <c r="N39" s="128">
        <f t="shared" si="19"/>
        <v>7.7025974999999995</v>
      </c>
      <c r="O39" s="128">
        <f t="shared" si="19"/>
        <v>2.0236409999999996</v>
      </c>
      <c r="P39" s="36"/>
      <c r="Q39" s="54">
        <f>SUM(B39:P39)</f>
        <v>410.19203070000003</v>
      </c>
      <c r="R39" s="36"/>
    </row>
    <row r="40" spans="1:18" s="37" customFormat="1" ht="15" customHeight="1" x14ac:dyDescent="0.2">
      <c r="A40" s="3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36"/>
      <c r="Q40" s="54"/>
      <c r="R40" s="36"/>
    </row>
    <row r="41" spans="1:18" s="73" customFormat="1" ht="15" customHeight="1" x14ac:dyDescent="0.2">
      <c r="A41" s="293" t="s">
        <v>103</v>
      </c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5"/>
      <c r="Q41" s="294"/>
      <c r="R41" s="112"/>
    </row>
    <row r="42" spans="1:18" s="37" customFormat="1" ht="15" customHeight="1" x14ac:dyDescent="0.2">
      <c r="A42" s="296" t="s">
        <v>24</v>
      </c>
      <c r="B42" s="297">
        <v>0</v>
      </c>
      <c r="C42" s="297">
        <f t="shared" ref="C42:L42" si="20">B44</f>
        <v>-5.2499999999999998E-2</v>
      </c>
      <c r="D42" s="297">
        <f t="shared" si="20"/>
        <v>-0.58267999999999998</v>
      </c>
      <c r="E42" s="297">
        <f t="shared" si="20"/>
        <v>-1.6221100000000002</v>
      </c>
      <c r="F42" s="297">
        <f t="shared" si="20"/>
        <v>-4.5410400000000006</v>
      </c>
      <c r="G42" s="297">
        <f t="shared" si="20"/>
        <v>-8.9168450000000021</v>
      </c>
      <c r="H42" s="297">
        <f t="shared" si="20"/>
        <v>-12.484026100000003</v>
      </c>
      <c r="I42" s="297">
        <f t="shared" si="20"/>
        <v>-16.177547400000002</v>
      </c>
      <c r="J42" s="297">
        <f t="shared" si="20"/>
        <v>-19.987618700000002</v>
      </c>
      <c r="K42" s="297">
        <f t="shared" si="20"/>
        <v>-23.905848400000004</v>
      </c>
      <c r="L42" s="297">
        <f t="shared" si="20"/>
        <v>-27.923844900000002</v>
      </c>
      <c r="M42" s="297"/>
      <c r="N42" s="297"/>
      <c r="O42" s="297"/>
      <c r="P42" s="296"/>
      <c r="Q42" s="297"/>
      <c r="R42" s="36"/>
    </row>
    <row r="43" spans="1:18" s="37" customFormat="1" ht="15" customHeight="1" x14ac:dyDescent="0.2">
      <c r="A43" s="298" t="s">
        <v>25</v>
      </c>
      <c r="B43" s="299">
        <f>(B27-B113)*'Assumptions (Inputs)'!$D$29</f>
        <v>-5.2499999999999998E-2</v>
      </c>
      <c r="C43" s="299">
        <f>(C27-C113)*'Assumptions (Inputs)'!$D$29</f>
        <v>-0.53017999999999998</v>
      </c>
      <c r="D43" s="299">
        <f>(D27-D113)*'Assumptions (Inputs)'!$D$29</f>
        <v>-1.0394300000000001</v>
      </c>
      <c r="E43" s="299">
        <f>(E27-E113)*'Assumptions (Inputs)'!$D$29</f>
        <v>-2.91893</v>
      </c>
      <c r="F43" s="299">
        <f>(F27-F113)*'Assumptions (Inputs)'!$D$29</f>
        <v>-4.3758050000000006</v>
      </c>
      <c r="G43" s="299">
        <f>(G27-G113)*'Assumptions (Inputs)'!$D$29</f>
        <v>-3.5671811000000004</v>
      </c>
      <c r="H43" s="299">
        <f>(H27-H113)*'Assumptions (Inputs)'!$D$29</f>
        <v>-3.6935213000000005</v>
      </c>
      <c r="I43" s="299">
        <f>(I27-I113)*'Assumptions (Inputs)'!$D$29</f>
        <v>-3.8100712999999997</v>
      </c>
      <c r="J43" s="299">
        <f>(J27-J113)*'Assumptions (Inputs)'!$D$29</f>
        <v>-3.9182296999999999</v>
      </c>
      <c r="K43" s="299">
        <f>(K27-K113)*'Assumptions (Inputs)'!$D$29</f>
        <v>-4.0179964999999997</v>
      </c>
      <c r="L43" s="299">
        <f>(L27-L113)*'Assumptions (Inputs)'!$D$29</f>
        <v>-4.1105372000000004</v>
      </c>
      <c r="M43" s="299"/>
      <c r="N43" s="299"/>
      <c r="O43" s="299"/>
      <c r="P43" s="296"/>
      <c r="Q43" s="297">
        <f>SUM(B43:L43)</f>
        <v>-32.034382100000002</v>
      </c>
      <c r="R43" s="36"/>
    </row>
    <row r="44" spans="1:18" s="37" customFormat="1" ht="15" customHeight="1" x14ac:dyDescent="0.2">
      <c r="A44" s="296" t="s">
        <v>28</v>
      </c>
      <c r="B44" s="297">
        <f>SUM(B42:B43)</f>
        <v>-5.2499999999999998E-2</v>
      </c>
      <c r="C44" s="297">
        <f t="shared" ref="C44:L44" si="21">SUM(C42:C43)</f>
        <v>-0.58267999999999998</v>
      </c>
      <c r="D44" s="297">
        <f t="shared" si="21"/>
        <v>-1.6221100000000002</v>
      </c>
      <c r="E44" s="297">
        <f t="shared" si="21"/>
        <v>-4.5410400000000006</v>
      </c>
      <c r="F44" s="297">
        <f t="shared" si="21"/>
        <v>-8.9168450000000021</v>
      </c>
      <c r="G44" s="297">
        <f t="shared" si="21"/>
        <v>-12.484026100000003</v>
      </c>
      <c r="H44" s="297">
        <f t="shared" si="21"/>
        <v>-16.177547400000002</v>
      </c>
      <c r="I44" s="297">
        <f t="shared" si="21"/>
        <v>-19.987618700000002</v>
      </c>
      <c r="J44" s="297">
        <f t="shared" si="21"/>
        <v>-23.905848400000004</v>
      </c>
      <c r="K44" s="297">
        <f t="shared" si="21"/>
        <v>-27.923844900000002</v>
      </c>
      <c r="L44" s="297">
        <f t="shared" si="21"/>
        <v>-32.034382100000002</v>
      </c>
      <c r="M44" s="297"/>
      <c r="N44" s="297"/>
      <c r="O44" s="297"/>
      <c r="P44" s="296"/>
      <c r="Q44" s="297"/>
      <c r="R44" s="36"/>
    </row>
    <row r="45" spans="1:18" s="37" customFormat="1" ht="15" customHeight="1" thickBot="1" x14ac:dyDescent="0.25">
      <c r="A45" s="296" t="s">
        <v>29</v>
      </c>
      <c r="B45" s="300">
        <f>AVERAGE(B42,B44)</f>
        <v>-2.6249999999999999E-2</v>
      </c>
      <c r="C45" s="300">
        <f t="shared" ref="C45:L45" si="22">AVERAGE(C42,C44)</f>
        <v>-0.31758999999999998</v>
      </c>
      <c r="D45" s="300">
        <f t="shared" si="22"/>
        <v>-1.102395</v>
      </c>
      <c r="E45" s="300">
        <f t="shared" si="22"/>
        <v>-3.0815750000000004</v>
      </c>
      <c r="F45" s="300">
        <f>AVERAGE(F42,F44)</f>
        <v>-6.7289425000000014</v>
      </c>
      <c r="G45" s="300">
        <f t="shared" si="22"/>
        <v>-10.700435550000002</v>
      </c>
      <c r="H45" s="300">
        <f t="shared" si="22"/>
        <v>-14.330786750000001</v>
      </c>
      <c r="I45" s="300">
        <f t="shared" si="22"/>
        <v>-18.082583050000004</v>
      </c>
      <c r="J45" s="300">
        <f t="shared" si="22"/>
        <v>-21.946733550000005</v>
      </c>
      <c r="K45" s="300">
        <f t="shared" si="22"/>
        <v>-25.914846650000001</v>
      </c>
      <c r="L45" s="300">
        <f t="shared" si="22"/>
        <v>-29.979113500000004</v>
      </c>
      <c r="M45" s="300"/>
      <c r="N45" s="300"/>
      <c r="O45" s="297"/>
      <c r="P45" s="296"/>
      <c r="Q45" s="297"/>
      <c r="R45" s="36"/>
    </row>
    <row r="46" spans="1:18" s="37" customFormat="1" ht="15" customHeight="1" thickTop="1" x14ac:dyDescent="0.2">
      <c r="A46" s="301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296"/>
      <c r="Q46" s="297"/>
      <c r="R46" s="36"/>
    </row>
    <row r="47" spans="1:18" s="37" customFormat="1" ht="15" customHeight="1" x14ac:dyDescent="0.2">
      <c r="A47" s="303" t="s">
        <v>77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296"/>
      <c r="Q47" s="297"/>
      <c r="R47" s="36"/>
    </row>
    <row r="48" spans="1:18" s="37" customFormat="1" ht="15" customHeight="1" x14ac:dyDescent="0.2">
      <c r="A48" s="296" t="s">
        <v>24</v>
      </c>
      <c r="B48" s="302">
        <v>0</v>
      </c>
      <c r="C48" s="302">
        <f t="shared" ref="C48:L48" si="23">B50</f>
        <v>-9.75E-3</v>
      </c>
      <c r="D48" s="302">
        <f t="shared" si="23"/>
        <v>-0.10821199999999999</v>
      </c>
      <c r="E48" s="302">
        <f t="shared" si="23"/>
        <v>-0.30124899999999999</v>
      </c>
      <c r="F48" s="302">
        <f t="shared" si="23"/>
        <v>-0.84333599999999997</v>
      </c>
      <c r="G48" s="302">
        <f t="shared" si="23"/>
        <v>-1.6559855000000001</v>
      </c>
      <c r="H48" s="302">
        <f t="shared" si="23"/>
        <v>-2.3184619900000003</v>
      </c>
      <c r="I48" s="302">
        <f t="shared" si="23"/>
        <v>-3.0044016600000005</v>
      </c>
      <c r="J48" s="302">
        <f t="shared" si="23"/>
        <v>-3.7119863300000007</v>
      </c>
      <c r="K48" s="302">
        <f t="shared" si="23"/>
        <v>-4.4396575600000006</v>
      </c>
      <c r="L48" s="302">
        <f t="shared" si="23"/>
        <v>-5.1858569100000009</v>
      </c>
      <c r="M48" s="302"/>
      <c r="N48" s="302"/>
      <c r="O48" s="302"/>
      <c r="P48" s="296"/>
      <c r="Q48" s="297"/>
      <c r="R48" s="36"/>
    </row>
    <row r="49" spans="1:58" s="37" customFormat="1" ht="15" customHeight="1" x14ac:dyDescent="0.2">
      <c r="A49" s="296" t="s">
        <v>25</v>
      </c>
      <c r="B49" s="302">
        <f>(B28-B113)*'Assumptions (Inputs)'!$D$26</f>
        <v>-9.75E-3</v>
      </c>
      <c r="C49" s="302">
        <f>(C28-C113)*'Assumptions (Inputs)'!$D$26</f>
        <v>-9.8461999999999994E-2</v>
      </c>
      <c r="D49" s="302">
        <f>(D28-D113)*'Assumptions (Inputs)'!$D$26</f>
        <v>-0.19303700000000001</v>
      </c>
      <c r="E49" s="302">
        <f>(E28-E113)*'Assumptions (Inputs)'!$D$26</f>
        <v>-0.54208699999999999</v>
      </c>
      <c r="F49" s="302">
        <f>(F28-F113)*'Assumptions (Inputs)'!$D$26</f>
        <v>-0.81264950000000014</v>
      </c>
      <c r="G49" s="302">
        <f>(G28-G113)*'Assumptions (Inputs)'!$D$26</f>
        <v>-0.66247649000000008</v>
      </c>
      <c r="H49" s="302">
        <f>(H28-H113)*'Assumptions (Inputs)'!$D$26</f>
        <v>-0.68593967000000011</v>
      </c>
      <c r="I49" s="302">
        <f>(I28-I113)*'Assumptions (Inputs)'!$D$26</f>
        <v>-0.70758467000000003</v>
      </c>
      <c r="J49" s="302">
        <f>(J28-J113)*'Assumptions (Inputs)'!$D$26</f>
        <v>-0.72767123000000011</v>
      </c>
      <c r="K49" s="302">
        <f>(K28-K113)*'Assumptions (Inputs)'!$D$26</f>
        <v>-0.74619935000000004</v>
      </c>
      <c r="L49" s="302">
        <f>(L28-L113)*'Assumptions (Inputs)'!$D$26</f>
        <v>-0.76338548000000006</v>
      </c>
      <c r="M49" s="302"/>
      <c r="N49" s="302"/>
      <c r="O49" s="302"/>
      <c r="P49" s="296"/>
      <c r="Q49" s="297">
        <f>SUM(B49:L49)</f>
        <v>-5.9492423900000011</v>
      </c>
      <c r="R49" s="36"/>
    </row>
    <row r="50" spans="1:58" s="78" customFormat="1" ht="15" customHeight="1" x14ac:dyDescent="0.2">
      <c r="A50" s="296" t="s">
        <v>28</v>
      </c>
      <c r="B50" s="304">
        <f t="shared" ref="B50:L50" si="24">SUM(B48:B49)</f>
        <v>-9.75E-3</v>
      </c>
      <c r="C50" s="304">
        <f t="shared" si="24"/>
        <v>-0.10821199999999999</v>
      </c>
      <c r="D50" s="304">
        <f>SUM(D48:D49)</f>
        <v>-0.30124899999999999</v>
      </c>
      <c r="E50" s="304">
        <f>SUM(E48:E49)</f>
        <v>-0.84333599999999997</v>
      </c>
      <c r="F50" s="304">
        <f t="shared" si="24"/>
        <v>-1.6559855000000001</v>
      </c>
      <c r="G50" s="304">
        <f t="shared" si="24"/>
        <v>-2.3184619900000003</v>
      </c>
      <c r="H50" s="304">
        <f t="shared" si="24"/>
        <v>-3.0044016600000005</v>
      </c>
      <c r="I50" s="304">
        <f t="shared" si="24"/>
        <v>-3.7119863300000007</v>
      </c>
      <c r="J50" s="304">
        <f t="shared" si="24"/>
        <v>-4.4396575600000006</v>
      </c>
      <c r="K50" s="304">
        <f t="shared" si="24"/>
        <v>-5.1858569100000009</v>
      </c>
      <c r="L50" s="304">
        <f t="shared" si="24"/>
        <v>-5.9492423900000011</v>
      </c>
      <c r="M50" s="304"/>
      <c r="N50" s="304"/>
      <c r="O50" s="297"/>
      <c r="P50" s="296"/>
      <c r="Q50" s="297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</row>
    <row r="51" spans="1:58" s="37" customFormat="1" ht="15" customHeight="1" thickBot="1" x14ac:dyDescent="0.25">
      <c r="A51" s="296" t="s">
        <v>29</v>
      </c>
      <c r="B51" s="300">
        <f t="shared" ref="B51:K51" si="25">AVERAGE(B48,B50)</f>
        <v>-4.875E-3</v>
      </c>
      <c r="C51" s="300">
        <f t="shared" si="25"/>
        <v>-5.8980999999999992E-2</v>
      </c>
      <c r="D51" s="300">
        <f t="shared" si="25"/>
        <v>-0.20473049999999998</v>
      </c>
      <c r="E51" s="300">
        <f>AVERAGE(E48,E50)</f>
        <v>-0.57229249999999998</v>
      </c>
      <c r="F51" s="300">
        <f t="shared" si="25"/>
        <v>-1.2496607500000001</v>
      </c>
      <c r="G51" s="300">
        <f>AVERAGE(G48,G50)</f>
        <v>-1.9872237450000001</v>
      </c>
      <c r="H51" s="300">
        <f t="shared" si="25"/>
        <v>-2.6614318250000002</v>
      </c>
      <c r="I51" s="300">
        <f t="shared" si="25"/>
        <v>-3.3581939950000006</v>
      </c>
      <c r="J51" s="300">
        <f t="shared" si="25"/>
        <v>-4.0758219450000004</v>
      </c>
      <c r="K51" s="300">
        <f t="shared" si="25"/>
        <v>-4.8127572350000012</v>
      </c>
      <c r="L51" s="300">
        <f>AVERAGE(L48,L50)</f>
        <v>-5.567549650000001</v>
      </c>
      <c r="M51" s="300"/>
      <c r="N51" s="300"/>
      <c r="O51" s="297"/>
      <c r="P51" s="296"/>
      <c r="Q51" s="297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</row>
    <row r="52" spans="1:58" s="37" customFormat="1" ht="15" customHeight="1" thickTop="1" x14ac:dyDescent="0.2">
      <c r="A52" s="305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2"/>
      <c r="P52" s="296"/>
      <c r="Q52" s="297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</row>
    <row r="53" spans="1:58" s="73" customFormat="1" ht="15" customHeight="1" x14ac:dyDescent="0.2">
      <c r="A53" s="303" t="s">
        <v>73</v>
      </c>
      <c r="B53" s="294">
        <f t="shared" ref="B53:L53" si="26">B23-B36-B45-B51</f>
        <v>0.706125</v>
      </c>
      <c r="C53" s="294">
        <f t="shared" si="26"/>
        <v>7.7931710000000001</v>
      </c>
      <c r="D53" s="294">
        <f t="shared" si="26"/>
        <v>20.580425500000004</v>
      </c>
      <c r="E53" s="294">
        <f t="shared" si="26"/>
        <v>51.397367500000009</v>
      </c>
      <c r="F53" s="294">
        <f t="shared" si="26"/>
        <v>104.20230325</v>
      </c>
      <c r="G53" s="294">
        <f t="shared" si="26"/>
        <v>127.211559295</v>
      </c>
      <c r="H53" s="294">
        <f t="shared" si="26"/>
        <v>116.51631857499999</v>
      </c>
      <c r="I53" s="294">
        <f t="shared" si="26"/>
        <v>105.96507704499999</v>
      </c>
      <c r="J53" s="294">
        <f t="shared" si="26"/>
        <v>95.547055494999995</v>
      </c>
      <c r="K53" s="294">
        <f t="shared" si="26"/>
        <v>85.252303885000003</v>
      </c>
      <c r="L53" s="294">
        <f t="shared" si="26"/>
        <v>75.146563150000006</v>
      </c>
      <c r="M53" s="294"/>
      <c r="N53" s="294"/>
      <c r="O53" s="294"/>
      <c r="P53" s="295"/>
      <c r="Q53" s="297"/>
      <c r="R53" s="112"/>
    </row>
    <row r="54" spans="1:58" s="37" customFormat="1" ht="15" customHeight="1" x14ac:dyDescent="0.2">
      <c r="A54" s="301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296"/>
      <c r="Q54" s="297"/>
      <c r="R54" s="36"/>
    </row>
    <row r="55" spans="1:58" s="73" customFormat="1" ht="15" customHeight="1" x14ac:dyDescent="0.2">
      <c r="A55" s="79" t="s">
        <v>54</v>
      </c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112"/>
      <c r="Q55" s="71"/>
      <c r="R55" s="112"/>
    </row>
    <row r="56" spans="1:58" s="37" customFormat="1" ht="15" customHeight="1" x14ac:dyDescent="0.2">
      <c r="A56" s="36" t="s">
        <v>70</v>
      </c>
      <c r="B56" s="80">
        <f>(+B34-B113)*'Assumptions (Inputs)'!$E$31/'Assumptions (Inputs)'!$E$30</f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98"/>
      <c r="Q56" s="54">
        <f>SUM(B56:L56)</f>
        <v>0</v>
      </c>
      <c r="R56" s="36"/>
    </row>
    <row r="57" spans="1:58" s="37" customFormat="1" ht="15" customHeight="1" x14ac:dyDescent="0.2">
      <c r="A57" s="36" t="s">
        <v>53</v>
      </c>
      <c r="B57" s="54">
        <f t="shared" ref="B57:N57" si="27">B34</f>
        <v>0.15</v>
      </c>
      <c r="C57" s="54">
        <f t="shared" si="27"/>
        <v>1.5147999999999999</v>
      </c>
      <c r="D57" s="54">
        <f t="shared" si="27"/>
        <v>2.9698000000000002</v>
      </c>
      <c r="E57" s="54">
        <f t="shared" si="27"/>
        <v>8.3398000000000003</v>
      </c>
      <c r="F57" s="54">
        <f t="shared" si="27"/>
        <v>14.9998</v>
      </c>
      <c r="G57" s="54">
        <f t="shared" si="27"/>
        <v>14.9998</v>
      </c>
      <c r="H57" s="54">
        <f t="shared" si="27"/>
        <v>14.9998</v>
      </c>
      <c r="I57" s="54">
        <f t="shared" si="27"/>
        <v>14.9998</v>
      </c>
      <c r="J57" s="54">
        <f t="shared" si="27"/>
        <v>14.9998</v>
      </c>
      <c r="K57" s="54">
        <f t="shared" si="27"/>
        <v>14.9998</v>
      </c>
      <c r="L57" s="54">
        <f t="shared" si="27"/>
        <v>14.849799999999998</v>
      </c>
      <c r="M57" s="54">
        <f t="shared" si="27"/>
        <v>13.484999999999999</v>
      </c>
      <c r="N57" s="54">
        <f t="shared" si="27"/>
        <v>12.03</v>
      </c>
      <c r="O57" s="54">
        <f t="shared" ref="O57" si="28">O34</f>
        <v>6.6599999999999993</v>
      </c>
      <c r="P57" s="36"/>
      <c r="Q57" s="54">
        <f>SUM(B57:L57)</f>
        <v>117.82299999999999</v>
      </c>
      <c r="R57" s="36"/>
    </row>
    <row r="58" spans="1:58" s="37" customFormat="1" ht="15" customHeight="1" x14ac:dyDescent="0.2">
      <c r="A58" s="36" t="s">
        <v>65</v>
      </c>
      <c r="B58" s="77">
        <v>0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81"/>
      <c r="Q58" s="54">
        <f>SUM(B58:L58)</f>
        <v>0</v>
      </c>
      <c r="R58" s="36"/>
    </row>
    <row r="59" spans="1:58" s="37" customFormat="1" ht="15" customHeight="1" thickBot="1" x14ac:dyDescent="0.25">
      <c r="A59" s="36" t="s">
        <v>100</v>
      </c>
      <c r="B59" s="57">
        <f t="shared" ref="B59:N59" si="29">SUM(B56:B58)</f>
        <v>0.15</v>
      </c>
      <c r="C59" s="57">
        <f t="shared" si="29"/>
        <v>1.5147999999999999</v>
      </c>
      <c r="D59" s="57">
        <f t="shared" si="29"/>
        <v>2.9698000000000002</v>
      </c>
      <c r="E59" s="57">
        <f t="shared" si="29"/>
        <v>8.3398000000000003</v>
      </c>
      <c r="F59" s="57">
        <f t="shared" si="29"/>
        <v>14.9998</v>
      </c>
      <c r="G59" s="57">
        <f t="shared" si="29"/>
        <v>14.9998</v>
      </c>
      <c r="H59" s="57">
        <f t="shared" si="29"/>
        <v>14.9998</v>
      </c>
      <c r="I59" s="57">
        <f t="shared" si="29"/>
        <v>14.9998</v>
      </c>
      <c r="J59" s="57">
        <f t="shared" si="29"/>
        <v>14.9998</v>
      </c>
      <c r="K59" s="57">
        <f t="shared" si="29"/>
        <v>14.9998</v>
      </c>
      <c r="L59" s="57">
        <f t="shared" si="29"/>
        <v>14.849799999999998</v>
      </c>
      <c r="M59" s="57">
        <f t="shared" si="29"/>
        <v>13.484999999999999</v>
      </c>
      <c r="N59" s="57">
        <f t="shared" si="29"/>
        <v>12.03</v>
      </c>
      <c r="O59" s="57">
        <f t="shared" ref="O59" si="30">SUM(O56:O58)</f>
        <v>6.6599999999999993</v>
      </c>
      <c r="P59" s="36"/>
      <c r="Q59" s="54">
        <f>SUM(Q56:Q58)</f>
        <v>117.82299999999999</v>
      </c>
      <c r="R59" s="36"/>
    </row>
    <row r="60" spans="1:58" s="37" customFormat="1" ht="15" customHeight="1" thickTop="1" x14ac:dyDescent="0.2">
      <c r="A60" s="81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36"/>
      <c r="Q60" s="54"/>
      <c r="R60" s="36"/>
    </row>
    <row r="61" spans="1:58" s="37" customFormat="1" ht="15" customHeight="1" x14ac:dyDescent="0.2">
      <c r="A61" s="70" t="s">
        <v>45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36"/>
      <c r="Q61" s="74"/>
      <c r="R61" s="36"/>
    </row>
    <row r="62" spans="1:58" s="37" customFormat="1" ht="15" customHeight="1" x14ac:dyDescent="0.2">
      <c r="A62" s="75" t="s">
        <v>373</v>
      </c>
      <c r="B62" s="74">
        <f t="shared" ref="B62:N62" si="31">B39</f>
        <v>0.4101975000000001</v>
      </c>
      <c r="C62" s="74">
        <f t="shared" si="31"/>
        <v>4.5070678200000005</v>
      </c>
      <c r="D62" s="74">
        <f t="shared" si="31"/>
        <v>11.712384410000002</v>
      </c>
      <c r="E62" s="74">
        <f t="shared" si="31"/>
        <v>29.013724950000004</v>
      </c>
      <c r="F62" s="74">
        <f t="shared" si="31"/>
        <v>58.47514249000001</v>
      </c>
      <c r="G62" s="74">
        <f t="shared" si="31"/>
        <v>69.596174030000014</v>
      </c>
      <c r="H62" s="74">
        <f t="shared" si="31"/>
        <v>60.480795569999998</v>
      </c>
      <c r="I62" s="74">
        <f t="shared" si="31"/>
        <v>51.365417110000003</v>
      </c>
      <c r="J62" s="74">
        <f t="shared" si="31"/>
        <v>42.25003865</v>
      </c>
      <c r="K62" s="74">
        <f t="shared" si="31"/>
        <v>33.134660190000005</v>
      </c>
      <c r="L62" s="74">
        <f t="shared" si="31"/>
        <v>24.064859230000003</v>
      </c>
      <c r="M62" s="74">
        <f t="shared" si="31"/>
        <v>15.455330250000001</v>
      </c>
      <c r="N62" s="74">
        <f t="shared" si="31"/>
        <v>7.7025974999999995</v>
      </c>
      <c r="O62" s="74">
        <f t="shared" ref="O62" si="32">O39</f>
        <v>2.0236409999999996</v>
      </c>
      <c r="P62" s="36"/>
      <c r="Q62" s="54">
        <f>SUM(B62:O62)</f>
        <v>410.19203070000003</v>
      </c>
      <c r="R62" s="36"/>
    </row>
    <row r="63" spans="1:58" ht="15" customHeight="1" x14ac:dyDescent="0.2">
      <c r="A63" s="327" t="s">
        <v>295</v>
      </c>
      <c r="B63" s="358">
        <f>'Capital Structure'!E26</f>
        <v>0.1077</v>
      </c>
      <c r="C63" s="358">
        <f>B63</f>
        <v>0.1077</v>
      </c>
      <c r="D63" s="358">
        <f>'Capital Structure'!K26</f>
        <v>0.1056</v>
      </c>
      <c r="E63" s="358">
        <f>'Capital Structure'!Q26</f>
        <v>0.104</v>
      </c>
      <c r="F63" s="358">
        <f t="shared" ref="F63:O63" si="33">E63</f>
        <v>0.104</v>
      </c>
      <c r="G63" s="358">
        <f t="shared" si="33"/>
        <v>0.104</v>
      </c>
      <c r="H63" s="358">
        <f t="shared" si="33"/>
        <v>0.104</v>
      </c>
      <c r="I63" s="358">
        <f t="shared" si="33"/>
        <v>0.104</v>
      </c>
      <c r="J63" s="358">
        <f t="shared" si="33"/>
        <v>0.104</v>
      </c>
      <c r="K63" s="358">
        <f t="shared" si="33"/>
        <v>0.104</v>
      </c>
      <c r="L63" s="358">
        <f t="shared" si="33"/>
        <v>0.104</v>
      </c>
      <c r="M63" s="358">
        <f t="shared" si="33"/>
        <v>0.104</v>
      </c>
      <c r="N63" s="358">
        <f t="shared" si="33"/>
        <v>0.104</v>
      </c>
      <c r="O63" s="358">
        <f t="shared" si="33"/>
        <v>0.104</v>
      </c>
      <c r="P63" s="359"/>
      <c r="Q63" s="54"/>
    </row>
    <row r="64" spans="1:58" s="37" customFormat="1" ht="15" customHeight="1" x14ac:dyDescent="0.2">
      <c r="A64" s="35" t="s">
        <v>47</v>
      </c>
      <c r="B64" s="74">
        <f t="shared" ref="B64:E64" si="34">+B62*B63</f>
        <v>4.4178270750000012E-2</v>
      </c>
      <c r="C64" s="74">
        <f t="shared" si="34"/>
        <v>0.48541120421400008</v>
      </c>
      <c r="D64" s="74">
        <f t="shared" si="34"/>
        <v>1.2368277936960002</v>
      </c>
      <c r="E64" s="74">
        <f t="shared" si="34"/>
        <v>3.0174273948000003</v>
      </c>
      <c r="F64" s="74">
        <f>+F62*F63</f>
        <v>6.0814148189600008</v>
      </c>
      <c r="G64" s="74">
        <f t="shared" ref="G64:N64" si="35">+G62*G63</f>
        <v>7.2380020991200009</v>
      </c>
      <c r="H64" s="74">
        <f t="shared" si="35"/>
        <v>6.2900027392799993</v>
      </c>
      <c r="I64" s="74">
        <f t="shared" si="35"/>
        <v>5.3420033794400004</v>
      </c>
      <c r="J64" s="74">
        <f t="shared" si="35"/>
        <v>4.3940040195999996</v>
      </c>
      <c r="K64" s="74">
        <f t="shared" si="35"/>
        <v>3.4460046597600003</v>
      </c>
      <c r="L64" s="74">
        <f t="shared" si="35"/>
        <v>2.50274535992</v>
      </c>
      <c r="M64" s="74">
        <f t="shared" si="35"/>
        <v>1.6073543460000002</v>
      </c>
      <c r="N64" s="74">
        <f t="shared" si="35"/>
        <v>0.80107013999999988</v>
      </c>
      <c r="O64" s="74">
        <f t="shared" ref="O64" si="36">+O62*O63</f>
        <v>0.21045866399999993</v>
      </c>
      <c r="P64" s="36"/>
      <c r="Q64" s="74"/>
      <c r="R64" s="36"/>
    </row>
    <row r="65" spans="1:26" s="37" customFormat="1" ht="15" customHeight="1" x14ac:dyDescent="0.2">
      <c r="A65" s="35" t="s">
        <v>292</v>
      </c>
      <c r="B65" s="67">
        <f t="shared" ref="B65:N65" si="37">B59</f>
        <v>0.15</v>
      </c>
      <c r="C65" s="67">
        <f t="shared" si="37"/>
        <v>1.5147999999999999</v>
      </c>
      <c r="D65" s="67">
        <f t="shared" si="37"/>
        <v>2.9698000000000002</v>
      </c>
      <c r="E65" s="67">
        <f t="shared" si="37"/>
        <v>8.3398000000000003</v>
      </c>
      <c r="F65" s="67">
        <f t="shared" si="37"/>
        <v>14.9998</v>
      </c>
      <c r="G65" s="67">
        <f t="shared" si="37"/>
        <v>14.9998</v>
      </c>
      <c r="H65" s="67">
        <f t="shared" si="37"/>
        <v>14.9998</v>
      </c>
      <c r="I65" s="67">
        <f t="shared" si="37"/>
        <v>14.9998</v>
      </c>
      <c r="J65" s="67">
        <f t="shared" si="37"/>
        <v>14.9998</v>
      </c>
      <c r="K65" s="67">
        <f t="shared" si="37"/>
        <v>14.9998</v>
      </c>
      <c r="L65" s="67">
        <f t="shared" si="37"/>
        <v>14.849799999999998</v>
      </c>
      <c r="M65" s="67">
        <f t="shared" si="37"/>
        <v>13.484999999999999</v>
      </c>
      <c r="N65" s="67">
        <f t="shared" si="37"/>
        <v>12.03</v>
      </c>
      <c r="O65" s="67">
        <f t="shared" ref="O65" si="38">O59</f>
        <v>6.6599999999999993</v>
      </c>
      <c r="P65" s="36"/>
      <c r="Q65" s="86">
        <f>SUM(B65:O65)</f>
        <v>149.99799999999999</v>
      </c>
      <c r="R65" s="36"/>
    </row>
    <row r="66" spans="1:26" s="37" customFormat="1" ht="15" customHeight="1" x14ac:dyDescent="0.2">
      <c r="A66" s="35" t="s">
        <v>49</v>
      </c>
      <c r="B66" s="74">
        <f>SUM(B64:B65)</f>
        <v>0.19417827074999999</v>
      </c>
      <c r="C66" s="74">
        <f t="shared" ref="C66:N66" si="39">SUM(C64:C65)</f>
        <v>2.0002112042140001</v>
      </c>
      <c r="D66" s="74">
        <f t="shared" si="39"/>
        <v>4.2066277936960006</v>
      </c>
      <c r="E66" s="74">
        <f t="shared" si="39"/>
        <v>11.357227394800001</v>
      </c>
      <c r="F66" s="74">
        <f t="shared" si="39"/>
        <v>21.081214818959999</v>
      </c>
      <c r="G66" s="74">
        <f t="shared" si="39"/>
        <v>22.237802099120003</v>
      </c>
      <c r="H66" s="74">
        <f t="shared" si="39"/>
        <v>21.289802739279999</v>
      </c>
      <c r="I66" s="74">
        <f t="shared" si="39"/>
        <v>20.341803379440002</v>
      </c>
      <c r="J66" s="74">
        <f t="shared" si="39"/>
        <v>19.393804019600001</v>
      </c>
      <c r="K66" s="74">
        <f t="shared" si="39"/>
        <v>18.44580465976</v>
      </c>
      <c r="L66" s="74">
        <f t="shared" si="39"/>
        <v>17.352545359919997</v>
      </c>
      <c r="M66" s="74">
        <f t="shared" si="39"/>
        <v>15.092354346</v>
      </c>
      <c r="N66" s="74">
        <f t="shared" si="39"/>
        <v>12.83107014</v>
      </c>
      <c r="O66" s="74">
        <f t="shared" ref="O66" si="40">SUM(O64:O65)</f>
        <v>6.8704586639999992</v>
      </c>
      <c r="P66" s="36"/>
      <c r="Q66" s="74"/>
      <c r="R66" s="36"/>
    </row>
    <row r="67" spans="1:26" s="84" customFormat="1" ht="15" customHeight="1" x14ac:dyDescent="0.2">
      <c r="A67" s="83" t="s">
        <v>99</v>
      </c>
      <c r="B67" s="213">
        <f>'Assumptions (Inputs)'!$E$38</f>
        <v>1.0353574571620852</v>
      </c>
      <c r="C67" s="213">
        <f>'Assumptions (Inputs)'!$E$38</f>
        <v>1.0353574571620852</v>
      </c>
      <c r="D67" s="213">
        <f>'Assumptions (Inputs)'!$E$38</f>
        <v>1.0353574571620852</v>
      </c>
      <c r="E67" s="213">
        <f>'Assumptions (Inputs)'!E45</f>
        <v>1.0297600659046442</v>
      </c>
      <c r="F67" s="213">
        <f>E67</f>
        <v>1.0297600659046442</v>
      </c>
      <c r="G67" s="213">
        <f t="shared" ref="G67:O67" si="41">F67</f>
        <v>1.0297600659046442</v>
      </c>
      <c r="H67" s="213">
        <f t="shared" si="41"/>
        <v>1.0297600659046442</v>
      </c>
      <c r="I67" s="213">
        <f t="shared" si="41"/>
        <v>1.0297600659046442</v>
      </c>
      <c r="J67" s="213">
        <f t="shared" si="41"/>
        <v>1.0297600659046442</v>
      </c>
      <c r="K67" s="213">
        <f t="shared" si="41"/>
        <v>1.0297600659046442</v>
      </c>
      <c r="L67" s="213">
        <f t="shared" si="41"/>
        <v>1.0297600659046442</v>
      </c>
      <c r="M67" s="213">
        <f t="shared" si="41"/>
        <v>1.0297600659046442</v>
      </c>
      <c r="N67" s="213">
        <f t="shared" si="41"/>
        <v>1.0297600659046442</v>
      </c>
      <c r="O67" s="213">
        <f t="shared" si="41"/>
        <v>1.0297600659046442</v>
      </c>
      <c r="P67" s="96"/>
      <c r="Q67" s="74"/>
      <c r="R67" s="96"/>
    </row>
    <row r="68" spans="1:26" s="73" customFormat="1" ht="15" customHeight="1" thickBot="1" x14ac:dyDescent="0.25">
      <c r="A68" s="45" t="s">
        <v>50</v>
      </c>
      <c r="B68" s="118">
        <f>B66*B67</f>
        <v>0.20104392063985088</v>
      </c>
      <c r="C68" s="118">
        <f t="shared" ref="C68:N68" si="42">C66*C67</f>
        <v>2.0709335861821194</v>
      </c>
      <c r="D68" s="118">
        <f t="shared" si="42"/>
        <v>4.355363455708444</v>
      </c>
      <c r="E68" s="118">
        <f t="shared" si="42"/>
        <v>11.695219230563279</v>
      </c>
      <c r="F68" s="118">
        <f t="shared" si="42"/>
        <v>21.708593161322209</v>
      </c>
      <c r="G68" s="118">
        <f t="shared" si="42"/>
        <v>22.899600555164248</v>
      </c>
      <c r="H68" s="118">
        <f t="shared" si="42"/>
        <v>21.923388671897847</v>
      </c>
      <c r="I68" s="118">
        <f t="shared" si="42"/>
        <v>20.947176788631449</v>
      </c>
      <c r="J68" s="118">
        <f t="shared" si="42"/>
        <v>19.970964905365051</v>
      </c>
      <c r="K68" s="118">
        <f t="shared" si="42"/>
        <v>18.994753022098649</v>
      </c>
      <c r="L68" s="118">
        <f t="shared" si="42"/>
        <v>17.868958253444543</v>
      </c>
      <c r="M68" s="118">
        <f t="shared" si="42"/>
        <v>15.541503805993203</v>
      </c>
      <c r="N68" s="118">
        <f t="shared" si="42"/>
        <v>13.212923632993512</v>
      </c>
      <c r="O68" s="118">
        <f t="shared" ref="O68" si="43">O66*O67</f>
        <v>7.0749239666357733</v>
      </c>
      <c r="P68" s="112"/>
      <c r="Q68" s="314">
        <f>SUM(B68:P68)</f>
        <v>198.46534695664019</v>
      </c>
      <c r="R68" s="112"/>
    </row>
    <row r="69" spans="1:26" s="37" customFormat="1" ht="15" customHeight="1" thickTop="1" x14ac:dyDescent="0.2">
      <c r="A69" s="69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36"/>
      <c r="Q69" s="55"/>
      <c r="R69" s="36"/>
    </row>
    <row r="70" spans="1:26" s="37" customFormat="1" ht="15" customHeight="1" x14ac:dyDescent="0.2">
      <c r="A70" s="69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36"/>
      <c r="Q70" s="55"/>
      <c r="R70" s="36"/>
    </row>
    <row r="71" spans="1:26" s="37" customFormat="1" ht="15" customHeight="1" x14ac:dyDescent="0.2">
      <c r="A71" s="307" t="s">
        <v>36</v>
      </c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6"/>
      <c r="Q71" s="302"/>
      <c r="R71" s="36"/>
    </row>
    <row r="72" spans="1:26" s="37" customFormat="1" ht="15" customHeight="1" x14ac:dyDescent="0.2">
      <c r="A72" s="308"/>
      <c r="B72" s="306"/>
      <c r="C72" s="306"/>
      <c r="D72" s="306"/>
      <c r="E72" s="306"/>
      <c r="F72" s="309"/>
      <c r="G72" s="297"/>
      <c r="H72" s="297"/>
      <c r="I72" s="297"/>
      <c r="J72" s="297"/>
      <c r="K72" s="297"/>
      <c r="L72" s="297"/>
      <c r="M72" s="297"/>
      <c r="N72" s="297"/>
      <c r="O72" s="297"/>
      <c r="P72" s="296"/>
      <c r="Q72" s="297"/>
      <c r="R72" s="36"/>
    </row>
    <row r="73" spans="1:26" s="37" customFormat="1" ht="15" customHeight="1" x14ac:dyDescent="0.2">
      <c r="A73" s="310" t="s">
        <v>101</v>
      </c>
      <c r="B73" s="306"/>
      <c r="C73" s="306"/>
      <c r="D73" s="306"/>
      <c r="E73" s="306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6"/>
      <c r="Q73" s="297"/>
      <c r="R73" s="36"/>
      <c r="S73" s="36"/>
      <c r="T73" s="36"/>
      <c r="U73" s="36"/>
      <c r="V73" s="36"/>
      <c r="W73" s="36"/>
    </row>
    <row r="74" spans="1:26" s="37" customFormat="1" ht="12.75" x14ac:dyDescent="0.2">
      <c r="A74" s="311" t="s">
        <v>105</v>
      </c>
      <c r="B74" s="306">
        <f t="shared" ref="B74:L74" si="44">B21</f>
        <v>1.5</v>
      </c>
      <c r="C74" s="306">
        <f t="shared" si="44"/>
        <v>13.648</v>
      </c>
      <c r="D74" s="306">
        <f t="shared" si="44"/>
        <v>14.55</v>
      </c>
      <c r="E74" s="306">
        <f t="shared" si="44"/>
        <v>53.7</v>
      </c>
      <c r="F74" s="306">
        <f t="shared" si="44"/>
        <v>66.599999999999994</v>
      </c>
      <c r="G74" s="306">
        <f t="shared" si="44"/>
        <v>0</v>
      </c>
      <c r="H74" s="306">
        <f t="shared" si="44"/>
        <v>0</v>
      </c>
      <c r="I74" s="306">
        <f t="shared" si="44"/>
        <v>0</v>
      </c>
      <c r="J74" s="306">
        <f t="shared" si="44"/>
        <v>0</v>
      </c>
      <c r="K74" s="306">
        <f t="shared" si="44"/>
        <v>0</v>
      </c>
      <c r="L74" s="306">
        <f t="shared" si="44"/>
        <v>0</v>
      </c>
      <c r="M74" s="306"/>
      <c r="N74" s="306"/>
      <c r="O74" s="306"/>
      <c r="P74" s="296"/>
      <c r="Q74" s="297"/>
      <c r="R74" s="486"/>
      <c r="S74" s="486"/>
      <c r="T74" s="486"/>
      <c r="U74" s="486"/>
      <c r="V74" s="36"/>
      <c r="W74" s="36"/>
      <c r="Y74" s="89"/>
      <c r="Z74" s="89"/>
    </row>
    <row r="75" spans="1:26" s="37" customFormat="1" ht="15" customHeight="1" x14ac:dyDescent="0.2">
      <c r="A75" s="311" t="s">
        <v>104</v>
      </c>
      <c r="B75" s="306">
        <v>0</v>
      </c>
      <c r="C75" s="306">
        <v>0</v>
      </c>
      <c r="D75" s="306">
        <v>0</v>
      </c>
      <c r="E75" s="306">
        <v>0</v>
      </c>
      <c r="F75" s="306">
        <v>0</v>
      </c>
      <c r="G75" s="306">
        <v>0</v>
      </c>
      <c r="H75" s="306">
        <v>0</v>
      </c>
      <c r="I75" s="306">
        <v>0</v>
      </c>
      <c r="J75" s="306">
        <v>0</v>
      </c>
      <c r="K75" s="306">
        <v>0</v>
      </c>
      <c r="L75" s="306">
        <v>0</v>
      </c>
      <c r="M75" s="306"/>
      <c r="N75" s="306"/>
      <c r="O75" s="306"/>
      <c r="P75" s="296"/>
      <c r="Q75" s="297"/>
      <c r="R75" s="90"/>
      <c r="S75" s="36"/>
      <c r="T75" s="36"/>
      <c r="U75" s="92"/>
      <c r="V75" s="36"/>
      <c r="W75" s="36"/>
      <c r="X75" s="93"/>
      <c r="Y75" s="91"/>
      <c r="Z75" s="91"/>
    </row>
    <row r="76" spans="1:26" s="37" customFormat="1" ht="12.75" x14ac:dyDescent="0.2">
      <c r="A76" s="311" t="s">
        <v>92</v>
      </c>
      <c r="B76" s="306">
        <f>$B$74-B75</f>
        <v>1.5</v>
      </c>
      <c r="C76" s="306">
        <f>SUM($B$74:C74)-SUM($B$75:C75)</f>
        <v>15.148</v>
      </c>
      <c r="D76" s="306">
        <f>SUM($B$74:D74)-SUM($B$75:D75)</f>
        <v>29.698</v>
      </c>
      <c r="E76" s="306">
        <f>SUM($B$74:E74)-SUM($B$75:E75)</f>
        <v>83.397999999999996</v>
      </c>
      <c r="F76" s="306">
        <f>SUM($B$74:F74)-SUM($B$75:F75)</f>
        <v>149.99799999999999</v>
      </c>
      <c r="G76" s="306">
        <f>SUM($B$74:G74)-SUM($B$75:G75)</f>
        <v>149.99799999999999</v>
      </c>
      <c r="H76" s="306">
        <f>SUM($B$74:H74)-SUM($B$75:H75)</f>
        <v>149.99799999999999</v>
      </c>
      <c r="I76" s="306">
        <f>SUM($B$74:I74)-SUM($B$75:I75)</f>
        <v>149.99799999999999</v>
      </c>
      <c r="J76" s="306">
        <f>SUM($B$74:J74)-SUM($B$75:J75)</f>
        <v>149.99799999999999</v>
      </c>
      <c r="K76" s="306">
        <f>SUM($B$74:K74)-SUM($B$75:K75)</f>
        <v>149.99799999999999</v>
      </c>
      <c r="L76" s="306">
        <f>SUM($B$74:L74)-SUM($B$75:L75)</f>
        <v>149.99799999999999</v>
      </c>
      <c r="M76" s="306"/>
      <c r="N76" s="306"/>
      <c r="O76" s="306"/>
      <c r="P76" s="296"/>
      <c r="Q76" s="297"/>
      <c r="R76" s="90"/>
      <c r="S76" s="36"/>
      <c r="T76" s="36"/>
      <c r="U76" s="92"/>
      <c r="V76" s="36"/>
      <c r="W76" s="36"/>
      <c r="X76" s="93"/>
      <c r="Y76" s="91"/>
      <c r="Z76" s="91"/>
    </row>
    <row r="77" spans="1:26" s="37" customFormat="1" ht="15" customHeight="1" x14ac:dyDescent="0.2">
      <c r="A77" s="311" t="s">
        <v>74</v>
      </c>
      <c r="B77" s="312">
        <v>0</v>
      </c>
      <c r="C77" s="312">
        <v>0</v>
      </c>
      <c r="D77" s="312">
        <v>0</v>
      </c>
      <c r="E77" s="312">
        <v>0</v>
      </c>
      <c r="F77" s="312">
        <f>$F$74*TaxDepr!$L5</f>
        <v>2.4974999999999996</v>
      </c>
      <c r="G77" s="312">
        <f>$F$74*TaxDepr!$L6</f>
        <v>4.8078539999999998</v>
      </c>
      <c r="H77" s="312">
        <f>$F$74*TaxDepr!$L7</f>
        <v>4.4468819999999996</v>
      </c>
      <c r="I77" s="312">
        <f>$F$74*TaxDepr!$L8</f>
        <v>4.1138819999999994</v>
      </c>
      <c r="J77" s="312">
        <f>$F$74*TaxDepr!$L9</f>
        <v>3.8048579999999999</v>
      </c>
      <c r="K77" s="312">
        <f>$F$74*TaxDepr!$L10</f>
        <v>3.5198099999999997</v>
      </c>
      <c r="L77" s="312">
        <f>$F$74*TaxDepr!$L11</f>
        <v>3.2554079999999996</v>
      </c>
      <c r="M77" s="312"/>
      <c r="N77" s="312"/>
      <c r="O77" s="312"/>
      <c r="P77" s="296"/>
      <c r="Q77" s="297"/>
      <c r="R77" s="36"/>
      <c r="S77" s="36"/>
      <c r="T77" s="36"/>
      <c r="U77" s="36"/>
      <c r="V77" s="36"/>
      <c r="W77" s="36"/>
      <c r="X77" s="93"/>
      <c r="Y77" s="91"/>
      <c r="Z77" s="91"/>
    </row>
    <row r="78" spans="1:26" s="37" customFormat="1" ht="15" customHeight="1" thickBot="1" x14ac:dyDescent="0.25">
      <c r="A78" s="311" t="s">
        <v>75</v>
      </c>
      <c r="B78" s="313">
        <f>B75+B77</f>
        <v>0</v>
      </c>
      <c r="C78" s="313">
        <f t="shared" ref="C78:L78" si="45">C75+C77</f>
        <v>0</v>
      </c>
      <c r="D78" s="313">
        <f t="shared" si="45"/>
        <v>0</v>
      </c>
      <c r="E78" s="313">
        <f t="shared" si="45"/>
        <v>0</v>
      </c>
      <c r="F78" s="313">
        <f t="shared" si="45"/>
        <v>2.4974999999999996</v>
      </c>
      <c r="G78" s="313">
        <f t="shared" si="45"/>
        <v>4.8078539999999998</v>
      </c>
      <c r="H78" s="313">
        <f t="shared" si="45"/>
        <v>4.4468819999999996</v>
      </c>
      <c r="I78" s="313">
        <f t="shared" si="45"/>
        <v>4.1138819999999994</v>
      </c>
      <c r="J78" s="313">
        <f t="shared" si="45"/>
        <v>3.8048579999999999</v>
      </c>
      <c r="K78" s="313">
        <f t="shared" si="45"/>
        <v>3.5198099999999997</v>
      </c>
      <c r="L78" s="313">
        <f t="shared" si="45"/>
        <v>3.2554079999999996</v>
      </c>
      <c r="M78" s="313"/>
      <c r="N78" s="313"/>
      <c r="O78" s="306"/>
      <c r="P78" s="296"/>
      <c r="Q78" s="297"/>
      <c r="R78" s="36"/>
      <c r="S78" s="36"/>
      <c r="T78" s="36"/>
      <c r="U78" s="36"/>
      <c r="V78" s="36"/>
      <c r="W78" s="36"/>
      <c r="X78" s="93"/>
      <c r="Y78" s="91"/>
      <c r="Z78" s="91"/>
    </row>
    <row r="79" spans="1:26" s="37" customFormat="1" ht="15" customHeight="1" thickTop="1" x14ac:dyDescent="0.2">
      <c r="A79" s="310"/>
      <c r="B79" s="306"/>
      <c r="C79" s="306"/>
      <c r="D79" s="306"/>
      <c r="E79" s="306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6"/>
      <c r="Q79" s="297"/>
      <c r="R79" s="36"/>
      <c r="S79" s="36"/>
      <c r="T79" s="36"/>
      <c r="U79" s="36"/>
      <c r="V79" s="36"/>
      <c r="W79" s="36"/>
      <c r="X79" s="93"/>
      <c r="Y79" s="91"/>
      <c r="Z79" s="91"/>
    </row>
    <row r="80" spans="1:26" s="37" customFormat="1" ht="15" customHeight="1" x14ac:dyDescent="0.2">
      <c r="A80" s="310" t="s">
        <v>102</v>
      </c>
      <c r="B80" s="306"/>
      <c r="C80" s="306"/>
      <c r="D80" s="306"/>
      <c r="E80" s="306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6"/>
      <c r="Q80" s="297"/>
      <c r="R80" s="36"/>
      <c r="S80" s="36"/>
      <c r="T80" s="36"/>
      <c r="U80" s="36"/>
      <c r="V80" s="36"/>
      <c r="W80" s="36"/>
      <c r="X80" s="93"/>
      <c r="Y80" s="91"/>
      <c r="Z80" s="91"/>
    </row>
    <row r="81" spans="1:26" s="37" customFormat="1" ht="12.75" x14ac:dyDescent="0.2">
      <c r="A81" s="311" t="s">
        <v>105</v>
      </c>
      <c r="B81" s="306">
        <f t="shared" ref="B81:L81" si="46">B21</f>
        <v>1.5</v>
      </c>
      <c r="C81" s="306">
        <f t="shared" si="46"/>
        <v>13.648</v>
      </c>
      <c r="D81" s="306">
        <f t="shared" si="46"/>
        <v>14.55</v>
      </c>
      <c r="E81" s="306">
        <f t="shared" si="46"/>
        <v>53.7</v>
      </c>
      <c r="F81" s="306">
        <f t="shared" si="46"/>
        <v>66.599999999999994</v>
      </c>
      <c r="G81" s="306">
        <f t="shared" si="46"/>
        <v>0</v>
      </c>
      <c r="H81" s="306">
        <f t="shared" si="46"/>
        <v>0</v>
      </c>
      <c r="I81" s="306">
        <f t="shared" si="46"/>
        <v>0</v>
      </c>
      <c r="J81" s="306">
        <f t="shared" si="46"/>
        <v>0</v>
      </c>
      <c r="K81" s="306">
        <f t="shared" si="46"/>
        <v>0</v>
      </c>
      <c r="L81" s="306">
        <f t="shared" si="46"/>
        <v>0</v>
      </c>
      <c r="M81" s="306"/>
      <c r="N81" s="306"/>
      <c r="O81" s="306"/>
      <c r="P81" s="296"/>
      <c r="Q81" s="297"/>
      <c r="R81" s="36"/>
      <c r="S81" s="90"/>
      <c r="T81" s="36"/>
      <c r="U81" s="96"/>
      <c r="V81" s="36"/>
      <c r="W81" s="36"/>
      <c r="X81" s="93"/>
      <c r="Y81" s="91"/>
      <c r="Z81" s="91"/>
    </row>
    <row r="82" spans="1:26" s="37" customFormat="1" ht="15" customHeight="1" x14ac:dyDescent="0.2">
      <c r="A82" s="311" t="s">
        <v>104</v>
      </c>
      <c r="B82" s="306">
        <v>0</v>
      </c>
      <c r="C82" s="306">
        <v>0</v>
      </c>
      <c r="D82" s="306">
        <v>0</v>
      </c>
      <c r="E82" s="306">
        <v>0</v>
      </c>
      <c r="F82" s="306">
        <v>0</v>
      </c>
      <c r="G82" s="306">
        <v>0</v>
      </c>
      <c r="H82" s="306">
        <v>0</v>
      </c>
      <c r="I82" s="306">
        <v>0</v>
      </c>
      <c r="J82" s="306">
        <v>0</v>
      </c>
      <c r="K82" s="306">
        <v>0</v>
      </c>
      <c r="L82" s="306">
        <v>0</v>
      </c>
      <c r="M82" s="306"/>
      <c r="N82" s="306"/>
      <c r="O82" s="306"/>
      <c r="P82" s="296"/>
      <c r="Q82" s="297"/>
      <c r="R82" s="36"/>
      <c r="S82" s="90"/>
      <c r="T82" s="36"/>
      <c r="U82" s="96"/>
      <c r="V82" s="36"/>
      <c r="W82" s="36"/>
      <c r="X82" s="93"/>
      <c r="Y82" s="91"/>
      <c r="Z82" s="91"/>
    </row>
    <row r="83" spans="1:26" s="37" customFormat="1" ht="24.75" customHeight="1" x14ac:dyDescent="0.2">
      <c r="A83" s="311" t="s">
        <v>92</v>
      </c>
      <c r="B83" s="306">
        <f>SUM($B$81:B81)</f>
        <v>1.5</v>
      </c>
      <c r="C83" s="306">
        <f>SUM($B$81:C81)</f>
        <v>15.148</v>
      </c>
      <c r="D83" s="306">
        <f>SUM($B$81:D81)</f>
        <v>29.698</v>
      </c>
      <c r="E83" s="306">
        <f>SUM($B$81:E81)</f>
        <v>83.397999999999996</v>
      </c>
      <c r="F83" s="306">
        <f>SUM($B$81:F81)</f>
        <v>149.99799999999999</v>
      </c>
      <c r="G83" s="306">
        <f>SUM($B$81:G81)</f>
        <v>149.99799999999999</v>
      </c>
      <c r="H83" s="306">
        <f>SUM($B$81:H81)</f>
        <v>149.99799999999999</v>
      </c>
      <c r="I83" s="306">
        <f>SUM($B$81:I81)</f>
        <v>149.99799999999999</v>
      </c>
      <c r="J83" s="306">
        <f>SUM($B$81:J81)</f>
        <v>149.99799999999999</v>
      </c>
      <c r="K83" s="306">
        <f>SUM($B$81:K81)</f>
        <v>149.99799999999999</v>
      </c>
      <c r="L83" s="306">
        <f>SUM($B$81:L81)</f>
        <v>149.99799999999999</v>
      </c>
      <c r="M83" s="306"/>
      <c r="N83" s="306"/>
      <c r="O83" s="306"/>
      <c r="P83" s="296"/>
      <c r="Q83" s="297"/>
      <c r="R83" s="36"/>
      <c r="S83" s="90"/>
      <c r="T83" s="36"/>
      <c r="U83" s="96"/>
      <c r="V83" s="36"/>
      <c r="W83" s="36"/>
      <c r="X83" s="93"/>
      <c r="Y83" s="91"/>
      <c r="Z83" s="91"/>
    </row>
    <row r="84" spans="1:26" s="37" customFormat="1" ht="15" customHeight="1" x14ac:dyDescent="0.2">
      <c r="A84" s="311" t="s">
        <v>74</v>
      </c>
      <c r="B84" s="312">
        <v>0</v>
      </c>
      <c r="C84" s="312">
        <v>0</v>
      </c>
      <c r="D84" s="312">
        <v>0</v>
      </c>
      <c r="E84" s="312">
        <v>0</v>
      </c>
      <c r="F84" s="312">
        <f>F77</f>
        <v>2.4974999999999996</v>
      </c>
      <c r="G84" s="312">
        <f t="shared" ref="G84:L84" si="47">G77</f>
        <v>4.8078539999999998</v>
      </c>
      <c r="H84" s="312">
        <f t="shared" si="47"/>
        <v>4.4468819999999996</v>
      </c>
      <c r="I84" s="312">
        <f t="shared" si="47"/>
        <v>4.1138819999999994</v>
      </c>
      <c r="J84" s="312">
        <f t="shared" si="47"/>
        <v>3.8048579999999999</v>
      </c>
      <c r="K84" s="312">
        <f t="shared" si="47"/>
        <v>3.5198099999999997</v>
      </c>
      <c r="L84" s="312">
        <f t="shared" si="47"/>
        <v>3.2554079999999996</v>
      </c>
      <c r="M84" s="312"/>
      <c r="N84" s="312"/>
      <c r="O84" s="312"/>
      <c r="P84" s="296"/>
      <c r="Q84" s="297"/>
      <c r="R84" s="36"/>
      <c r="S84" s="90"/>
      <c r="T84" s="36"/>
      <c r="U84" s="96"/>
      <c r="V84" s="36"/>
      <c r="W84" s="36"/>
      <c r="X84" s="93"/>
      <c r="Y84" s="91"/>
      <c r="Z84" s="91"/>
    </row>
    <row r="85" spans="1:26" s="37" customFormat="1" ht="15" customHeight="1" thickBot="1" x14ac:dyDescent="0.25">
      <c r="A85" s="311" t="s">
        <v>75</v>
      </c>
      <c r="B85" s="313">
        <f>B82+B84</f>
        <v>0</v>
      </c>
      <c r="C85" s="313">
        <f t="shared" ref="C85:L85" si="48">C82+C84</f>
        <v>0</v>
      </c>
      <c r="D85" s="313">
        <f t="shared" si="48"/>
        <v>0</v>
      </c>
      <c r="E85" s="313">
        <f t="shared" si="48"/>
        <v>0</v>
      </c>
      <c r="F85" s="313">
        <f t="shared" si="48"/>
        <v>2.4974999999999996</v>
      </c>
      <c r="G85" s="313">
        <f t="shared" si="48"/>
        <v>4.8078539999999998</v>
      </c>
      <c r="H85" s="313">
        <f t="shared" si="48"/>
        <v>4.4468819999999996</v>
      </c>
      <c r="I85" s="313">
        <f t="shared" si="48"/>
        <v>4.1138819999999994</v>
      </c>
      <c r="J85" s="313">
        <f t="shared" si="48"/>
        <v>3.8048579999999999</v>
      </c>
      <c r="K85" s="313">
        <f t="shared" si="48"/>
        <v>3.5198099999999997</v>
      </c>
      <c r="L85" s="313">
        <f t="shared" si="48"/>
        <v>3.2554079999999996</v>
      </c>
      <c r="M85" s="313"/>
      <c r="N85" s="313"/>
      <c r="O85" s="306"/>
      <c r="P85" s="296"/>
      <c r="Q85" s="297"/>
      <c r="R85" s="97"/>
      <c r="S85" s="36"/>
      <c r="T85" s="36"/>
      <c r="U85" s="98"/>
      <c r="V85" s="36"/>
      <c r="W85" s="36"/>
      <c r="X85" s="93"/>
      <c r="Y85" s="91"/>
      <c r="Z85" s="91"/>
    </row>
    <row r="86" spans="1:26" s="37" customFormat="1" ht="15" customHeight="1" thickTop="1" x14ac:dyDescent="0.2">
      <c r="A86" s="308"/>
      <c r="B86" s="306"/>
      <c r="C86" s="306"/>
      <c r="D86" s="306"/>
      <c r="E86" s="306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6"/>
      <c r="Q86" s="297"/>
      <c r="R86" s="36"/>
      <c r="S86" s="36"/>
      <c r="T86" s="36"/>
      <c r="U86" s="36"/>
      <c r="V86" s="36"/>
      <c r="W86" s="36"/>
      <c r="X86" s="93"/>
      <c r="Y86" s="91"/>
      <c r="Z86" s="91"/>
    </row>
    <row r="87" spans="1:26" s="37" customFormat="1" ht="15" customHeight="1" x14ac:dyDescent="0.2">
      <c r="A87" s="101" t="s">
        <v>68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36"/>
      <c r="Q87" s="56"/>
      <c r="R87" s="36"/>
      <c r="S87" s="36"/>
      <c r="T87" s="36"/>
      <c r="U87" s="36"/>
      <c r="V87" s="36"/>
      <c r="W87" s="36"/>
    </row>
    <row r="88" spans="1:26" s="37" customFormat="1" ht="15" customHeight="1" x14ac:dyDescent="0.2">
      <c r="A88" s="108" t="s">
        <v>90</v>
      </c>
      <c r="B88" s="288">
        <f>$B$21*(1-$B$5)/$B$3</f>
        <v>0.15</v>
      </c>
      <c r="C88" s="288">
        <f>$B$21*(1-$B$5)/$B$3</f>
        <v>0.15</v>
      </c>
      <c r="D88" s="288">
        <f>$B$21*(1-$B$5)/$B$3</f>
        <v>0.15</v>
      </c>
      <c r="E88" s="288">
        <f>$B$21*(1-$B$5)/$B$3</f>
        <v>0.15</v>
      </c>
      <c r="F88" s="288">
        <f>$B$21*(1-$B$5)/$B$3</f>
        <v>0.15</v>
      </c>
      <c r="G88" s="288">
        <f t="shared" ref="G88:K88" si="49">$B$21*(1-$B$5)/$B$3</f>
        <v>0.15</v>
      </c>
      <c r="H88" s="288">
        <f t="shared" si="49"/>
        <v>0.15</v>
      </c>
      <c r="I88" s="288">
        <f t="shared" si="49"/>
        <v>0.15</v>
      </c>
      <c r="J88" s="288">
        <f t="shared" si="49"/>
        <v>0.15</v>
      </c>
      <c r="K88" s="288">
        <f t="shared" si="49"/>
        <v>0.15</v>
      </c>
      <c r="L88" s="288"/>
      <c r="M88" s="288"/>
      <c r="N88" s="288"/>
      <c r="O88" s="288"/>
      <c r="P88" s="36"/>
      <c r="Q88" s="74">
        <f>SUM(B88:P88)</f>
        <v>1.4999999999999998</v>
      </c>
      <c r="R88" s="36"/>
    </row>
    <row r="89" spans="1:26" s="37" customFormat="1" ht="15" customHeight="1" x14ac:dyDescent="0.2">
      <c r="A89" s="108">
        <v>2015</v>
      </c>
      <c r="B89" s="288"/>
      <c r="C89" s="288">
        <f>$C$21*(1-$B$5)/$B$3</f>
        <v>1.3648</v>
      </c>
      <c r="D89" s="288">
        <f>$C$21*(1-$B$5)/$B$3</f>
        <v>1.3648</v>
      </c>
      <c r="E89" s="288">
        <f>$C$21*(1-$B$5)/$B$3</f>
        <v>1.3648</v>
      </c>
      <c r="F89" s="288">
        <f>$C$21*(1-$B$5)/$B$3</f>
        <v>1.3648</v>
      </c>
      <c r="G89" s="288">
        <f>$C$21*(1-$B$5)/$B$3</f>
        <v>1.3648</v>
      </c>
      <c r="H89" s="288">
        <f t="shared" ref="H89:L89" si="50">$C$21*(1-$B$5)/$B$3</f>
        <v>1.3648</v>
      </c>
      <c r="I89" s="288">
        <f t="shared" si="50"/>
        <v>1.3648</v>
      </c>
      <c r="J89" s="288">
        <f t="shared" si="50"/>
        <v>1.3648</v>
      </c>
      <c r="K89" s="288">
        <f t="shared" si="50"/>
        <v>1.3648</v>
      </c>
      <c r="L89" s="288">
        <f t="shared" si="50"/>
        <v>1.3648</v>
      </c>
      <c r="M89" s="288"/>
      <c r="N89" s="288"/>
      <c r="O89" s="288"/>
      <c r="P89" s="36"/>
      <c r="Q89" s="74">
        <f t="shared" ref="Q89:Q98" si="51">SUM(B89:P89)</f>
        <v>13.648000000000003</v>
      </c>
      <c r="R89" s="36"/>
    </row>
    <row r="90" spans="1:26" s="37" customFormat="1" ht="15" customHeight="1" x14ac:dyDescent="0.2">
      <c r="A90" s="108">
        <v>2016</v>
      </c>
      <c r="B90" s="288"/>
      <c r="C90" s="288"/>
      <c r="D90" s="288">
        <f>$D$21*(1-$B$5)/$B$3</f>
        <v>1.4550000000000001</v>
      </c>
      <c r="E90" s="288">
        <f>$D$21*(1-$B$5)/$B$3</f>
        <v>1.4550000000000001</v>
      </c>
      <c r="F90" s="288">
        <f>$D$21*(1-$B$5)/$B$3</f>
        <v>1.4550000000000001</v>
      </c>
      <c r="G90" s="288">
        <f>$D$21*(1-$B$5)/$B$3</f>
        <v>1.4550000000000001</v>
      </c>
      <c r="H90" s="288">
        <f>$D$21*(1-$B$5)/$B$3</f>
        <v>1.4550000000000001</v>
      </c>
      <c r="I90" s="288">
        <f t="shared" ref="I90:M90" si="52">$D$21*(1-$B$5)/$B$3</f>
        <v>1.4550000000000001</v>
      </c>
      <c r="J90" s="288">
        <f t="shared" si="52"/>
        <v>1.4550000000000001</v>
      </c>
      <c r="K90" s="288">
        <f t="shared" si="52"/>
        <v>1.4550000000000001</v>
      </c>
      <c r="L90" s="288">
        <f t="shared" si="52"/>
        <v>1.4550000000000001</v>
      </c>
      <c r="M90" s="288">
        <f t="shared" si="52"/>
        <v>1.4550000000000001</v>
      </c>
      <c r="N90" s="288"/>
      <c r="O90" s="288"/>
      <c r="P90" s="36"/>
      <c r="Q90" s="74">
        <f t="shared" si="51"/>
        <v>14.55</v>
      </c>
      <c r="R90" s="36"/>
    </row>
    <row r="91" spans="1:26" s="37" customFormat="1" ht="15" customHeight="1" x14ac:dyDescent="0.2">
      <c r="A91" s="108">
        <v>2017</v>
      </c>
      <c r="B91" s="288"/>
      <c r="C91" s="288"/>
      <c r="D91" s="288"/>
      <c r="E91" s="288">
        <f>$E$21*(1-$B$5)/$B$3</f>
        <v>5.37</v>
      </c>
      <c r="F91" s="288">
        <f>$E$21*(1-$B$5)/$B$3</f>
        <v>5.37</v>
      </c>
      <c r="G91" s="288">
        <f>$E$21*(1-$B$5)/$B$3</f>
        <v>5.37</v>
      </c>
      <c r="H91" s="288">
        <f>$E$21*(1-$B$5)/$B$3</f>
        <v>5.37</v>
      </c>
      <c r="I91" s="288">
        <f>$E$21*(1-$B$5)/$B$3</f>
        <v>5.37</v>
      </c>
      <c r="J91" s="288">
        <f t="shared" ref="J91:N91" si="53">$E$21*(1-$B$5)/$B$3</f>
        <v>5.37</v>
      </c>
      <c r="K91" s="288">
        <f t="shared" si="53"/>
        <v>5.37</v>
      </c>
      <c r="L91" s="288">
        <f t="shared" si="53"/>
        <v>5.37</v>
      </c>
      <c r="M91" s="288">
        <f t="shared" si="53"/>
        <v>5.37</v>
      </c>
      <c r="N91" s="288">
        <f t="shared" si="53"/>
        <v>5.37</v>
      </c>
      <c r="O91" s="288"/>
      <c r="P91" s="36"/>
      <c r="Q91" s="74">
        <f t="shared" si="51"/>
        <v>53.699999999999989</v>
      </c>
      <c r="R91" s="36"/>
    </row>
    <row r="92" spans="1:26" s="37" customFormat="1" ht="15" customHeight="1" x14ac:dyDescent="0.2">
      <c r="A92" s="108">
        <v>2018</v>
      </c>
      <c r="B92" s="288"/>
      <c r="C92" s="288"/>
      <c r="D92" s="288"/>
      <c r="E92" s="288"/>
      <c r="F92" s="288">
        <f>$F$21*(1-$B$5)/$B$3</f>
        <v>6.6599999999999993</v>
      </c>
      <c r="G92" s="288">
        <f>$F$21*(1-$B$5)/$B$3</f>
        <v>6.6599999999999993</v>
      </c>
      <c r="H92" s="288">
        <f>$F$21*(1-$B$5)/$B$3</f>
        <v>6.6599999999999993</v>
      </c>
      <c r="I92" s="288">
        <f>$F$21*(1-$B$5)/$B$3</f>
        <v>6.6599999999999993</v>
      </c>
      <c r="J92" s="288">
        <f>$F$21*(1-$B$5)/$B$3</f>
        <v>6.6599999999999993</v>
      </c>
      <c r="K92" s="288">
        <f t="shared" ref="K92:O92" si="54">$F$21*(1-$B$5)/$B$3</f>
        <v>6.6599999999999993</v>
      </c>
      <c r="L92" s="288">
        <f t="shared" si="54"/>
        <v>6.6599999999999993</v>
      </c>
      <c r="M92" s="288">
        <f t="shared" si="54"/>
        <v>6.6599999999999993</v>
      </c>
      <c r="N92" s="288">
        <f t="shared" si="54"/>
        <v>6.6599999999999993</v>
      </c>
      <c r="O92" s="288">
        <f t="shared" si="54"/>
        <v>6.6599999999999993</v>
      </c>
      <c r="P92" s="36"/>
      <c r="Q92" s="74">
        <f t="shared" si="51"/>
        <v>66.59999999999998</v>
      </c>
      <c r="R92" s="36"/>
    </row>
    <row r="93" spans="1:26" s="37" customFormat="1" ht="15" customHeight="1" x14ac:dyDescent="0.2">
      <c r="A93" s="108">
        <v>2019</v>
      </c>
      <c r="B93" s="288"/>
      <c r="C93" s="288"/>
      <c r="D93" s="288"/>
      <c r="E93" s="288"/>
      <c r="F93" s="288"/>
      <c r="G93" s="288">
        <f t="shared" ref="G93:L93" si="55">$G$21*(1-$B$5)/$B$3</f>
        <v>0</v>
      </c>
      <c r="H93" s="288">
        <f t="shared" si="55"/>
        <v>0</v>
      </c>
      <c r="I93" s="288">
        <f t="shared" si="55"/>
        <v>0</v>
      </c>
      <c r="J93" s="288">
        <f t="shared" si="55"/>
        <v>0</v>
      </c>
      <c r="K93" s="288">
        <f t="shared" si="55"/>
        <v>0</v>
      </c>
      <c r="L93" s="288">
        <f t="shared" si="55"/>
        <v>0</v>
      </c>
      <c r="M93" s="288"/>
      <c r="N93" s="288"/>
      <c r="O93" s="288"/>
      <c r="P93" s="36"/>
      <c r="Q93" s="74">
        <f t="shared" si="51"/>
        <v>0</v>
      </c>
      <c r="R93" s="36"/>
    </row>
    <row r="94" spans="1:26" s="37" customFormat="1" ht="15" customHeight="1" x14ac:dyDescent="0.2">
      <c r="A94" s="108">
        <v>2020</v>
      </c>
      <c r="B94" s="288"/>
      <c r="C94" s="288"/>
      <c r="D94" s="288"/>
      <c r="E94" s="288"/>
      <c r="F94" s="288"/>
      <c r="G94" s="288"/>
      <c r="H94" s="288">
        <f>$H$21*(1-$B$5)/$B$3</f>
        <v>0</v>
      </c>
      <c r="I94" s="288">
        <f>$H$21*(1-$B$5)/$B$3</f>
        <v>0</v>
      </c>
      <c r="J94" s="288">
        <f>$H$21*(1-$B$5)/$B$3</f>
        <v>0</v>
      </c>
      <c r="K94" s="288">
        <f>$H$21*(1-$B$5)/$B$3</f>
        <v>0</v>
      </c>
      <c r="L94" s="288">
        <f>$H$21*(1-$B$5)/$B$3</f>
        <v>0</v>
      </c>
      <c r="M94" s="288"/>
      <c r="N94" s="288"/>
      <c r="O94" s="288"/>
      <c r="P94" s="36"/>
      <c r="Q94" s="74">
        <f t="shared" si="51"/>
        <v>0</v>
      </c>
      <c r="R94" s="36"/>
    </row>
    <row r="95" spans="1:26" s="37" customFormat="1" ht="15" customHeight="1" x14ac:dyDescent="0.2">
      <c r="A95" s="108">
        <v>2021</v>
      </c>
      <c r="B95" s="288"/>
      <c r="C95" s="288"/>
      <c r="D95" s="288"/>
      <c r="E95" s="288"/>
      <c r="F95" s="288"/>
      <c r="G95" s="288"/>
      <c r="H95" s="288"/>
      <c r="I95" s="288">
        <f>$I$21*(1-$B$5)/$B$3</f>
        <v>0</v>
      </c>
      <c r="J95" s="288">
        <f>$I$21*(1-$B$5)/$B$3</f>
        <v>0</v>
      </c>
      <c r="K95" s="288">
        <f>$I$21*(1-$B$5)/$B$3</f>
        <v>0</v>
      </c>
      <c r="L95" s="288">
        <f>$I$21*(1-$B$5)/$B$3</f>
        <v>0</v>
      </c>
      <c r="M95" s="288"/>
      <c r="N95" s="288"/>
      <c r="O95" s="288"/>
      <c r="P95" s="36"/>
      <c r="Q95" s="74">
        <f t="shared" si="51"/>
        <v>0</v>
      </c>
      <c r="R95" s="36"/>
    </row>
    <row r="96" spans="1:26" s="37" customFormat="1" ht="15" customHeight="1" x14ac:dyDescent="0.2">
      <c r="A96" s="108">
        <v>2022</v>
      </c>
      <c r="B96" s="288"/>
      <c r="C96" s="288"/>
      <c r="D96" s="288"/>
      <c r="E96" s="288"/>
      <c r="F96" s="288"/>
      <c r="G96" s="288"/>
      <c r="H96" s="288"/>
      <c r="I96" s="288"/>
      <c r="J96" s="288">
        <f>$J$21*(1-$B$5)/$B$3</f>
        <v>0</v>
      </c>
      <c r="K96" s="288">
        <f>$J$21*(1-$B$5)/$B$3</f>
        <v>0</v>
      </c>
      <c r="L96" s="288">
        <f>$J$21*(1-$B$5)/$B$3</f>
        <v>0</v>
      </c>
      <c r="M96" s="288"/>
      <c r="N96" s="288"/>
      <c r="O96" s="288"/>
      <c r="P96" s="36"/>
      <c r="Q96" s="74">
        <f t="shared" si="51"/>
        <v>0</v>
      </c>
      <c r="R96" s="36"/>
    </row>
    <row r="97" spans="1:18" s="37" customFormat="1" ht="15" customHeight="1" x14ac:dyDescent="0.2">
      <c r="A97" s="108">
        <v>2023</v>
      </c>
      <c r="B97" s="288"/>
      <c r="C97" s="288"/>
      <c r="D97" s="288"/>
      <c r="E97" s="288"/>
      <c r="F97" s="288"/>
      <c r="G97" s="288"/>
      <c r="H97" s="288"/>
      <c r="I97" s="288"/>
      <c r="J97" s="288"/>
      <c r="K97" s="288">
        <f>$K$21*(1-$B$5)/$B$3</f>
        <v>0</v>
      </c>
      <c r="L97" s="288">
        <f>$K$21*(1-$B$5)/$B$3</f>
        <v>0</v>
      </c>
      <c r="M97" s="288"/>
      <c r="N97" s="288"/>
      <c r="O97" s="288"/>
      <c r="P97" s="36"/>
      <c r="Q97" s="74">
        <f t="shared" si="51"/>
        <v>0</v>
      </c>
      <c r="R97" s="36"/>
    </row>
    <row r="98" spans="1:18" s="37" customFormat="1" ht="15" customHeight="1" x14ac:dyDescent="0.2">
      <c r="A98" s="108">
        <v>2024</v>
      </c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>
        <f>$L$21*(1-$B$5)/$B$3</f>
        <v>0</v>
      </c>
      <c r="M98" s="288"/>
      <c r="N98" s="288"/>
      <c r="O98" s="288"/>
      <c r="P98" s="36"/>
      <c r="Q98" s="74">
        <f t="shared" si="51"/>
        <v>0</v>
      </c>
      <c r="R98" s="36"/>
    </row>
    <row r="99" spans="1:18" s="104" customFormat="1" ht="15" customHeight="1" thickBot="1" x14ac:dyDescent="0.25">
      <c r="A99" s="100"/>
      <c r="B99" s="103">
        <f t="shared" ref="B99:O99" si="56">SUM(B88:B98)</f>
        <v>0.15</v>
      </c>
      <c r="C99" s="103">
        <f t="shared" si="56"/>
        <v>1.5147999999999999</v>
      </c>
      <c r="D99" s="103">
        <f t="shared" si="56"/>
        <v>2.9698000000000002</v>
      </c>
      <c r="E99" s="103">
        <f t="shared" si="56"/>
        <v>8.3398000000000003</v>
      </c>
      <c r="F99" s="103">
        <f t="shared" si="56"/>
        <v>14.9998</v>
      </c>
      <c r="G99" s="103">
        <f t="shared" si="56"/>
        <v>14.9998</v>
      </c>
      <c r="H99" s="103">
        <f t="shared" si="56"/>
        <v>14.9998</v>
      </c>
      <c r="I99" s="103">
        <f t="shared" si="56"/>
        <v>14.9998</v>
      </c>
      <c r="J99" s="103">
        <f t="shared" si="56"/>
        <v>14.9998</v>
      </c>
      <c r="K99" s="103">
        <f t="shared" si="56"/>
        <v>14.9998</v>
      </c>
      <c r="L99" s="103">
        <f t="shared" si="56"/>
        <v>14.849799999999998</v>
      </c>
      <c r="M99" s="103">
        <f t="shared" si="56"/>
        <v>13.484999999999999</v>
      </c>
      <c r="N99" s="103">
        <f t="shared" si="56"/>
        <v>12.03</v>
      </c>
      <c r="O99" s="103">
        <f t="shared" si="56"/>
        <v>6.6599999999999993</v>
      </c>
      <c r="P99" s="342"/>
      <c r="Q99" s="57">
        <f>SUM(Q88:Q98)</f>
        <v>149.99799999999999</v>
      </c>
      <c r="R99" s="342"/>
    </row>
    <row r="100" spans="1:18" s="37" customFormat="1" ht="15" customHeight="1" thickTop="1" x14ac:dyDescent="0.2">
      <c r="A100" s="102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36"/>
      <c r="Q100" s="56"/>
      <c r="R100" s="36"/>
    </row>
    <row r="101" spans="1:18" s="37" customFormat="1" ht="15" customHeight="1" x14ac:dyDescent="0.2">
      <c r="A101" s="317" t="s">
        <v>69</v>
      </c>
      <c r="B101" s="297"/>
      <c r="C101" s="297"/>
      <c r="D101" s="297"/>
      <c r="E101" s="297"/>
      <c r="F101" s="297"/>
      <c r="G101" s="297"/>
      <c r="H101" s="297"/>
      <c r="I101" s="297"/>
      <c r="J101" s="297"/>
      <c r="K101" s="297"/>
      <c r="L101" s="297"/>
      <c r="M101" s="297"/>
      <c r="N101" s="297"/>
      <c r="O101" s="297"/>
      <c r="P101" s="296"/>
      <c r="Q101" s="302"/>
      <c r="R101" s="36"/>
    </row>
    <row r="102" spans="1:18" s="37" customFormat="1" ht="15" customHeight="1" x14ac:dyDescent="0.2">
      <c r="A102" s="318" t="s">
        <v>90</v>
      </c>
      <c r="B102" s="297">
        <f t="shared" ref="B102:L102" si="57">$B$21/$B$3</f>
        <v>0.15</v>
      </c>
      <c r="C102" s="297">
        <f t="shared" si="57"/>
        <v>0.15</v>
      </c>
      <c r="D102" s="297">
        <f t="shared" si="57"/>
        <v>0.15</v>
      </c>
      <c r="E102" s="297">
        <f t="shared" si="57"/>
        <v>0.15</v>
      </c>
      <c r="F102" s="297">
        <f t="shared" si="57"/>
        <v>0.15</v>
      </c>
      <c r="G102" s="297">
        <f t="shared" si="57"/>
        <v>0.15</v>
      </c>
      <c r="H102" s="297">
        <f t="shared" si="57"/>
        <v>0.15</v>
      </c>
      <c r="I102" s="297">
        <f t="shared" si="57"/>
        <v>0.15</v>
      </c>
      <c r="J102" s="297">
        <f t="shared" si="57"/>
        <v>0.15</v>
      </c>
      <c r="K102" s="297">
        <f t="shared" si="57"/>
        <v>0.15</v>
      </c>
      <c r="L102" s="297">
        <f t="shared" si="57"/>
        <v>0.15</v>
      </c>
      <c r="M102" s="297"/>
      <c r="N102" s="297"/>
      <c r="O102" s="297"/>
      <c r="P102" s="296"/>
      <c r="Q102" s="297">
        <f t="shared" ref="Q102:Q112" si="58">SUM(B102:P102)</f>
        <v>1.6499999999999997</v>
      </c>
      <c r="R102" s="36"/>
    </row>
    <row r="103" spans="1:18" s="37" customFormat="1" ht="15" customHeight="1" x14ac:dyDescent="0.2">
      <c r="A103" s="318">
        <v>2015</v>
      </c>
      <c r="B103" s="297"/>
      <c r="C103" s="297">
        <f t="shared" ref="C103:L103" si="59">$C$21/$B$3</f>
        <v>1.3648</v>
      </c>
      <c r="D103" s="297">
        <f t="shared" si="59"/>
        <v>1.3648</v>
      </c>
      <c r="E103" s="297">
        <f t="shared" si="59"/>
        <v>1.3648</v>
      </c>
      <c r="F103" s="297">
        <f t="shared" si="59"/>
        <v>1.3648</v>
      </c>
      <c r="G103" s="297">
        <f t="shared" si="59"/>
        <v>1.3648</v>
      </c>
      <c r="H103" s="297">
        <f t="shared" si="59"/>
        <v>1.3648</v>
      </c>
      <c r="I103" s="297">
        <f t="shared" si="59"/>
        <v>1.3648</v>
      </c>
      <c r="J103" s="297">
        <f t="shared" si="59"/>
        <v>1.3648</v>
      </c>
      <c r="K103" s="297">
        <f t="shared" si="59"/>
        <v>1.3648</v>
      </c>
      <c r="L103" s="297">
        <f t="shared" si="59"/>
        <v>1.3648</v>
      </c>
      <c r="M103" s="297"/>
      <c r="N103" s="297"/>
      <c r="O103" s="297"/>
      <c r="P103" s="296"/>
      <c r="Q103" s="297">
        <f t="shared" si="58"/>
        <v>13.648000000000003</v>
      </c>
      <c r="R103" s="36"/>
    </row>
    <row r="104" spans="1:18" s="37" customFormat="1" ht="15" customHeight="1" x14ac:dyDescent="0.2">
      <c r="A104" s="318">
        <v>2016</v>
      </c>
      <c r="B104" s="297"/>
      <c r="C104" s="297"/>
      <c r="D104" s="297">
        <f t="shared" ref="D104:L104" si="60">$D$21/$B$3</f>
        <v>1.4550000000000001</v>
      </c>
      <c r="E104" s="297">
        <f t="shared" si="60"/>
        <v>1.4550000000000001</v>
      </c>
      <c r="F104" s="297">
        <f t="shared" si="60"/>
        <v>1.4550000000000001</v>
      </c>
      <c r="G104" s="297">
        <f t="shared" si="60"/>
        <v>1.4550000000000001</v>
      </c>
      <c r="H104" s="297">
        <f t="shared" si="60"/>
        <v>1.4550000000000001</v>
      </c>
      <c r="I104" s="297">
        <f t="shared" si="60"/>
        <v>1.4550000000000001</v>
      </c>
      <c r="J104" s="297">
        <f t="shared" si="60"/>
        <v>1.4550000000000001</v>
      </c>
      <c r="K104" s="297">
        <f t="shared" si="60"/>
        <v>1.4550000000000001</v>
      </c>
      <c r="L104" s="297">
        <f t="shared" si="60"/>
        <v>1.4550000000000001</v>
      </c>
      <c r="M104" s="297"/>
      <c r="N104" s="297"/>
      <c r="O104" s="297"/>
      <c r="P104" s="296"/>
      <c r="Q104" s="297">
        <f t="shared" si="58"/>
        <v>13.095000000000001</v>
      </c>
      <c r="R104" s="36"/>
    </row>
    <row r="105" spans="1:18" s="37" customFormat="1" ht="15" customHeight="1" x14ac:dyDescent="0.2">
      <c r="A105" s="318">
        <v>2017</v>
      </c>
      <c r="B105" s="297"/>
      <c r="C105" s="297"/>
      <c r="D105" s="297"/>
      <c r="E105" s="297">
        <f t="shared" ref="E105:L105" si="61">$E$21/$B$3</f>
        <v>5.37</v>
      </c>
      <c r="F105" s="297">
        <f t="shared" si="61"/>
        <v>5.37</v>
      </c>
      <c r="G105" s="297">
        <f t="shared" si="61"/>
        <v>5.37</v>
      </c>
      <c r="H105" s="297">
        <f t="shared" si="61"/>
        <v>5.37</v>
      </c>
      <c r="I105" s="297">
        <f t="shared" si="61"/>
        <v>5.37</v>
      </c>
      <c r="J105" s="297">
        <f t="shared" si="61"/>
        <v>5.37</v>
      </c>
      <c r="K105" s="297">
        <f t="shared" si="61"/>
        <v>5.37</v>
      </c>
      <c r="L105" s="297">
        <f t="shared" si="61"/>
        <v>5.37</v>
      </c>
      <c r="M105" s="297"/>
      <c r="N105" s="297"/>
      <c r="O105" s="297"/>
      <c r="P105" s="296"/>
      <c r="Q105" s="297">
        <f t="shared" si="58"/>
        <v>42.959999999999994</v>
      </c>
      <c r="R105" s="36"/>
    </row>
    <row r="106" spans="1:18" s="37" customFormat="1" ht="15" customHeight="1" x14ac:dyDescent="0.2">
      <c r="A106" s="318">
        <v>2018</v>
      </c>
      <c r="B106" s="297"/>
      <c r="C106" s="297"/>
      <c r="D106" s="297"/>
      <c r="E106" s="297"/>
      <c r="F106" s="297">
        <f t="shared" ref="F106:L106" si="62">$F$21/$B$3</f>
        <v>6.6599999999999993</v>
      </c>
      <c r="G106" s="297">
        <f t="shared" si="62"/>
        <v>6.6599999999999993</v>
      </c>
      <c r="H106" s="297">
        <f t="shared" si="62"/>
        <v>6.6599999999999993</v>
      </c>
      <c r="I106" s="297">
        <f t="shared" si="62"/>
        <v>6.6599999999999993</v>
      </c>
      <c r="J106" s="297">
        <f t="shared" si="62"/>
        <v>6.6599999999999993</v>
      </c>
      <c r="K106" s="297">
        <f t="shared" si="62"/>
        <v>6.6599999999999993</v>
      </c>
      <c r="L106" s="297">
        <f t="shared" si="62"/>
        <v>6.6599999999999993</v>
      </c>
      <c r="M106" s="297"/>
      <c r="N106" s="297"/>
      <c r="O106" s="297"/>
      <c r="P106" s="296"/>
      <c r="Q106" s="297">
        <f t="shared" si="58"/>
        <v>46.61999999999999</v>
      </c>
      <c r="R106" s="36"/>
    </row>
    <row r="107" spans="1:18" s="37" customFormat="1" ht="15" customHeight="1" x14ac:dyDescent="0.2">
      <c r="A107" s="318">
        <v>2019</v>
      </c>
      <c r="B107" s="297"/>
      <c r="C107" s="297"/>
      <c r="D107" s="297"/>
      <c r="E107" s="297"/>
      <c r="F107" s="297"/>
      <c r="G107" s="297">
        <f t="shared" ref="G107:L107" si="63">$G$21/$B$3</f>
        <v>0</v>
      </c>
      <c r="H107" s="297">
        <f t="shared" si="63"/>
        <v>0</v>
      </c>
      <c r="I107" s="297">
        <f t="shared" si="63"/>
        <v>0</v>
      </c>
      <c r="J107" s="297">
        <f t="shared" si="63"/>
        <v>0</v>
      </c>
      <c r="K107" s="297">
        <f t="shared" si="63"/>
        <v>0</v>
      </c>
      <c r="L107" s="297">
        <f t="shared" si="63"/>
        <v>0</v>
      </c>
      <c r="M107" s="297"/>
      <c r="N107" s="297"/>
      <c r="O107" s="297"/>
      <c r="P107" s="296"/>
      <c r="Q107" s="297">
        <f t="shared" si="58"/>
        <v>0</v>
      </c>
      <c r="R107" s="36"/>
    </row>
    <row r="108" spans="1:18" s="37" customFormat="1" ht="15" customHeight="1" x14ac:dyDescent="0.2">
      <c r="A108" s="318">
        <v>2020</v>
      </c>
      <c r="B108" s="297"/>
      <c r="C108" s="297"/>
      <c r="D108" s="297"/>
      <c r="E108" s="297"/>
      <c r="F108" s="297"/>
      <c r="G108" s="297"/>
      <c r="H108" s="297">
        <f>$H$21/$B$3</f>
        <v>0</v>
      </c>
      <c r="I108" s="297">
        <f>$H$21/$B$3</f>
        <v>0</v>
      </c>
      <c r="J108" s="297">
        <f>$H$21/$B$3</f>
        <v>0</v>
      </c>
      <c r="K108" s="297">
        <f>$H$21/$B$3</f>
        <v>0</v>
      </c>
      <c r="L108" s="297">
        <f>$H$21/$B$3</f>
        <v>0</v>
      </c>
      <c r="M108" s="297"/>
      <c r="N108" s="297"/>
      <c r="O108" s="297"/>
      <c r="P108" s="296"/>
      <c r="Q108" s="297">
        <f t="shared" si="58"/>
        <v>0</v>
      </c>
      <c r="R108" s="36"/>
    </row>
    <row r="109" spans="1:18" s="37" customFormat="1" ht="15" customHeight="1" x14ac:dyDescent="0.2">
      <c r="A109" s="318">
        <v>2021</v>
      </c>
      <c r="B109" s="297"/>
      <c r="C109" s="297"/>
      <c r="D109" s="297"/>
      <c r="E109" s="297"/>
      <c r="F109" s="297"/>
      <c r="G109" s="297"/>
      <c r="H109" s="297"/>
      <c r="I109" s="297">
        <f>$I$21/$B$3</f>
        <v>0</v>
      </c>
      <c r="J109" s="297">
        <f>$I$21/$B$3</f>
        <v>0</v>
      </c>
      <c r="K109" s="297">
        <f>$I$21/$B$3</f>
        <v>0</v>
      </c>
      <c r="L109" s="297">
        <f>$I$21/$B$3</f>
        <v>0</v>
      </c>
      <c r="M109" s="297"/>
      <c r="N109" s="297"/>
      <c r="O109" s="297"/>
      <c r="P109" s="296"/>
      <c r="Q109" s="297">
        <f t="shared" si="58"/>
        <v>0</v>
      </c>
      <c r="R109" s="36"/>
    </row>
    <row r="110" spans="1:18" s="37" customFormat="1" ht="15" customHeight="1" x14ac:dyDescent="0.2">
      <c r="A110" s="318">
        <v>2022</v>
      </c>
      <c r="B110" s="297"/>
      <c r="C110" s="297"/>
      <c r="D110" s="297"/>
      <c r="E110" s="297"/>
      <c r="F110" s="297"/>
      <c r="G110" s="297"/>
      <c r="H110" s="297"/>
      <c r="I110" s="297"/>
      <c r="J110" s="297">
        <f>$J$21/$B$3</f>
        <v>0</v>
      </c>
      <c r="K110" s="297">
        <f>$J$21/$B$3</f>
        <v>0</v>
      </c>
      <c r="L110" s="297">
        <f>$J$21/$B$3</f>
        <v>0</v>
      </c>
      <c r="M110" s="297"/>
      <c r="N110" s="297"/>
      <c r="O110" s="297"/>
      <c r="P110" s="296"/>
      <c r="Q110" s="297">
        <f t="shared" si="58"/>
        <v>0</v>
      </c>
      <c r="R110" s="36"/>
    </row>
    <row r="111" spans="1:18" s="37" customFormat="1" ht="15" customHeight="1" x14ac:dyDescent="0.2">
      <c r="A111" s="318">
        <v>2023</v>
      </c>
      <c r="B111" s="297"/>
      <c r="C111" s="297"/>
      <c r="D111" s="297"/>
      <c r="E111" s="297"/>
      <c r="F111" s="297"/>
      <c r="G111" s="297"/>
      <c r="H111" s="297"/>
      <c r="I111" s="297"/>
      <c r="J111" s="297"/>
      <c r="K111" s="297">
        <f>$K$21/$B$3</f>
        <v>0</v>
      </c>
      <c r="L111" s="297">
        <f>$K$21/$B$3</f>
        <v>0</v>
      </c>
      <c r="M111" s="297"/>
      <c r="N111" s="297"/>
      <c r="O111" s="297"/>
      <c r="P111" s="296"/>
      <c r="Q111" s="297">
        <f t="shared" si="58"/>
        <v>0</v>
      </c>
      <c r="R111" s="36"/>
    </row>
    <row r="112" spans="1:18" s="37" customFormat="1" ht="15" customHeight="1" x14ac:dyDescent="0.2">
      <c r="A112" s="318">
        <v>2024</v>
      </c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97">
        <f>$L$21/$B$3</f>
        <v>0</v>
      </c>
      <c r="M112" s="297"/>
      <c r="N112" s="297"/>
      <c r="O112" s="297"/>
      <c r="P112" s="296"/>
      <c r="Q112" s="297">
        <f t="shared" si="58"/>
        <v>0</v>
      </c>
      <c r="R112" s="36"/>
    </row>
    <row r="113" spans="1:18" s="37" customFormat="1" ht="15" customHeight="1" thickBot="1" x14ac:dyDescent="0.25">
      <c r="A113" s="319"/>
      <c r="B113" s="300">
        <f t="shared" ref="B113:L113" si="64">SUM(B102:B112)</f>
        <v>0.15</v>
      </c>
      <c r="C113" s="300">
        <f t="shared" si="64"/>
        <v>1.5147999999999999</v>
      </c>
      <c r="D113" s="300">
        <f t="shared" si="64"/>
        <v>2.9698000000000002</v>
      </c>
      <c r="E113" s="300">
        <f t="shared" si="64"/>
        <v>8.3398000000000003</v>
      </c>
      <c r="F113" s="300">
        <f t="shared" si="64"/>
        <v>14.9998</v>
      </c>
      <c r="G113" s="300">
        <f t="shared" si="64"/>
        <v>14.9998</v>
      </c>
      <c r="H113" s="300">
        <f t="shared" si="64"/>
        <v>14.9998</v>
      </c>
      <c r="I113" s="300">
        <f t="shared" si="64"/>
        <v>14.9998</v>
      </c>
      <c r="J113" s="300">
        <f t="shared" si="64"/>
        <v>14.9998</v>
      </c>
      <c r="K113" s="300">
        <f t="shared" si="64"/>
        <v>14.9998</v>
      </c>
      <c r="L113" s="300">
        <f t="shared" si="64"/>
        <v>14.9998</v>
      </c>
      <c r="M113" s="300"/>
      <c r="N113" s="300"/>
      <c r="O113" s="297"/>
      <c r="P113" s="296"/>
      <c r="Q113" s="300">
        <f>SUM(Q102:Q112)</f>
        <v>117.97299999999998</v>
      </c>
      <c r="R113" s="36"/>
    </row>
    <row r="114" spans="1:18" ht="15" customHeight="1" thickTop="1" x14ac:dyDescent="0.2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Q114" s="56"/>
    </row>
    <row r="115" spans="1:18" ht="15" customHeight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Q115" s="56"/>
    </row>
    <row r="116" spans="1:18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Q116" s="56"/>
    </row>
    <row r="117" spans="1:18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Q117" s="56"/>
    </row>
    <row r="118" spans="1:18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Q118" s="56"/>
    </row>
    <row r="119" spans="1:18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Q119" s="56"/>
    </row>
    <row r="120" spans="1:18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Q120" s="56"/>
    </row>
    <row r="121" spans="1:18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Q121" s="56"/>
    </row>
    <row r="122" spans="1:18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Q122" s="56"/>
    </row>
    <row r="123" spans="1:18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Q123" s="56"/>
    </row>
    <row r="124" spans="1:18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Q124" s="32"/>
    </row>
    <row r="125" spans="1:18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Q125" s="32"/>
    </row>
    <row r="126" spans="1:18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Q126" s="32"/>
    </row>
    <row r="127" spans="1:18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Q127" s="32"/>
    </row>
    <row r="128" spans="1:18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Q128" s="32"/>
    </row>
    <row r="129" spans="2:17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Q129" s="32"/>
    </row>
    <row r="130" spans="2:17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Q130" s="32"/>
    </row>
    <row r="131" spans="2:17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Q131" s="32"/>
    </row>
    <row r="132" spans="2:17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Q132" s="32"/>
    </row>
    <row r="133" spans="2:17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Q133" s="32"/>
    </row>
    <row r="134" spans="2:17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Q134" s="32"/>
    </row>
    <row r="135" spans="2:17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Q135" s="32"/>
    </row>
    <row r="136" spans="2:17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Q136" s="32"/>
    </row>
    <row r="137" spans="2:17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Q137" s="32"/>
    </row>
    <row r="138" spans="2:17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Q138" s="32"/>
    </row>
    <row r="139" spans="2:17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Q139" s="32"/>
    </row>
    <row r="140" spans="2:17" ht="15" customHeight="1" x14ac:dyDescent="0.2">
      <c r="Q140" s="32"/>
    </row>
    <row r="141" spans="2:17" ht="15" customHeight="1" x14ac:dyDescent="0.2">
      <c r="Q141" s="32"/>
    </row>
    <row r="142" spans="2:17" ht="15" customHeight="1" x14ac:dyDescent="0.2">
      <c r="Q142" s="32"/>
    </row>
    <row r="143" spans="2:17" ht="15" customHeight="1" x14ac:dyDescent="0.2">
      <c r="Q143" s="32"/>
    </row>
    <row r="144" spans="2:17" ht="15" customHeight="1" x14ac:dyDescent="0.2">
      <c r="Q144" s="32"/>
    </row>
    <row r="145" spans="17:17" ht="15" customHeight="1" x14ac:dyDescent="0.2">
      <c r="Q145" s="32"/>
    </row>
    <row r="146" spans="17:17" ht="15" customHeight="1" x14ac:dyDescent="0.2">
      <c r="Q146" s="32"/>
    </row>
    <row r="147" spans="17:17" ht="15" customHeight="1" x14ac:dyDescent="0.2">
      <c r="Q147" s="32"/>
    </row>
    <row r="148" spans="17:17" ht="15" customHeight="1" x14ac:dyDescent="0.2">
      <c r="Q148" s="32"/>
    </row>
    <row r="149" spans="17:17" ht="15" customHeight="1" x14ac:dyDescent="0.2">
      <c r="Q149" s="32"/>
    </row>
    <row r="150" spans="17:17" ht="15" customHeight="1" x14ac:dyDescent="0.2">
      <c r="Q150" s="32"/>
    </row>
    <row r="151" spans="17:17" ht="15" customHeight="1" x14ac:dyDescent="0.2">
      <c r="Q151" s="32"/>
    </row>
    <row r="152" spans="17:17" ht="15" customHeight="1" x14ac:dyDescent="0.2">
      <c r="Q152" s="32"/>
    </row>
    <row r="153" spans="17:17" ht="15" customHeight="1" x14ac:dyDescent="0.2">
      <c r="Q153" s="32"/>
    </row>
    <row r="154" spans="17:17" ht="15" customHeight="1" x14ac:dyDescent="0.2">
      <c r="Q154" s="32"/>
    </row>
    <row r="155" spans="17:17" ht="15" customHeight="1" x14ac:dyDescent="0.2">
      <c r="Q155" s="32"/>
    </row>
    <row r="156" spans="17:17" ht="15" customHeight="1" x14ac:dyDescent="0.2">
      <c r="Q156" s="32"/>
    </row>
    <row r="157" spans="17:17" ht="15" customHeight="1" x14ac:dyDescent="0.2">
      <c r="Q157" s="32"/>
    </row>
    <row r="158" spans="17:17" ht="15" customHeight="1" x14ac:dyDescent="0.2">
      <c r="Q158" s="32"/>
    </row>
    <row r="159" spans="17:17" ht="15" customHeight="1" x14ac:dyDescent="0.2">
      <c r="Q159" s="32"/>
    </row>
    <row r="160" spans="17:17" ht="15" customHeight="1" x14ac:dyDescent="0.2">
      <c r="Q160" s="32"/>
    </row>
    <row r="161" spans="17:17" ht="15" customHeight="1" x14ac:dyDescent="0.2">
      <c r="Q161" s="32"/>
    </row>
    <row r="162" spans="17:17" ht="15" customHeight="1" x14ac:dyDescent="0.2">
      <c r="Q162" s="32"/>
    </row>
    <row r="163" spans="17:17" ht="15" customHeight="1" x14ac:dyDescent="0.2">
      <c r="Q163" s="32"/>
    </row>
    <row r="164" spans="17:17" ht="15" customHeight="1" x14ac:dyDescent="0.2">
      <c r="Q164" s="32"/>
    </row>
    <row r="165" spans="17:17" ht="15" customHeight="1" x14ac:dyDescent="0.2">
      <c r="Q165" s="32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F9" activePane="bottomRight" state="frozen"/>
      <selection activeCell="N7" sqref="N7"/>
      <selection pane="topRight" activeCell="N7" sqref="N7"/>
      <selection pane="bottomLeft" activeCell="N7" sqref="N7"/>
      <selection pane="bottomRight" activeCell="BI14" sqref="BI1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322</v>
      </c>
    </row>
    <row r="2" spans="1:67" ht="15" customHeight="1" x14ac:dyDescent="0.2">
      <c r="A2" s="59" t="s">
        <v>21</v>
      </c>
      <c r="B2" s="107" t="str">
        <f>VLOOKUP($B$1,'Assumptions (Inputs)'!$B$7:$G$24,2,FALSE)</f>
        <v>Battery Installation (2 MWs by 2017)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10</v>
      </c>
    </row>
    <row r="4" spans="1:67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0</v>
      </c>
    </row>
    <row r="6" spans="1:67" ht="15" customHeight="1" x14ac:dyDescent="0.2">
      <c r="A6" s="59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(Escalated)'!E9</f>
        <v>0</v>
      </c>
      <c r="C13" s="128">
        <f>'CapEx (Escalated)'!F9</f>
        <v>0</v>
      </c>
      <c r="D13" s="128">
        <f>'CapEx (Escalated)'!G9</f>
        <v>0</v>
      </c>
      <c r="E13" s="128">
        <f>'CapEx (Escalated)'!H9</f>
        <v>0</v>
      </c>
      <c r="F13" s="128">
        <f>'CapEx (Escalated)'!I9</f>
        <v>0</v>
      </c>
      <c r="G13" s="128">
        <f>'CapEx (Escalated)'!J9</f>
        <v>0</v>
      </c>
      <c r="H13" s="128">
        <f>'CapEx (Escalated)'!K9</f>
        <v>0</v>
      </c>
      <c r="I13" s="128">
        <f>'CapEx (Escalated)'!L9</f>
        <v>0</v>
      </c>
      <c r="J13" s="128">
        <f>'CapEx (Escalated)'!M9</f>
        <v>0</v>
      </c>
      <c r="K13" s="128">
        <f>'CapEx (Escalated)'!N9</f>
        <v>0</v>
      </c>
      <c r="L13" s="128">
        <f>'CapEx (Escalated)'!O9</f>
        <v>0</v>
      </c>
      <c r="M13" s="128">
        <f>'CapEx (Escalated)'!P9</f>
        <v>0</v>
      </c>
      <c r="N13" s="128">
        <f>'CapEx (Escalated)'!Q9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37" customFormat="1" ht="15" customHeight="1" x14ac:dyDescent="0.2">
      <c r="A20" s="35" t="s">
        <v>25</v>
      </c>
      <c r="B20" s="74">
        <f>-B14</f>
        <v>0</v>
      </c>
      <c r="C20" s="74">
        <f t="shared" ref="C20:K20" si="6">-C14</f>
        <v>0</v>
      </c>
      <c r="D20" s="74">
        <f t="shared" si="6"/>
        <v>0</v>
      </c>
      <c r="E20" s="74">
        <f t="shared" si="6"/>
        <v>0</v>
      </c>
      <c r="F20" s="74">
        <f t="shared" si="6"/>
        <v>0</v>
      </c>
      <c r="G20" s="74">
        <f t="shared" si="6"/>
        <v>0</v>
      </c>
      <c r="H20" s="74">
        <f t="shared" si="6"/>
        <v>0</v>
      </c>
      <c r="I20" s="74">
        <f t="shared" si="6"/>
        <v>0</v>
      </c>
      <c r="J20" s="74">
        <f t="shared" si="6"/>
        <v>0</v>
      </c>
      <c r="K20" s="74">
        <f t="shared" si="6"/>
        <v>0</v>
      </c>
      <c r="L20" s="74">
        <f>-L14</f>
        <v>0</v>
      </c>
      <c r="M20" s="74">
        <f>-M14</f>
        <v>0</v>
      </c>
      <c r="N20" s="74">
        <f>-N14</f>
        <v>0</v>
      </c>
      <c r="O20" s="74">
        <f t="shared" ref="O20:AZ20" si="7">-O14</f>
        <v>0</v>
      </c>
      <c r="P20" s="74">
        <f t="shared" si="7"/>
        <v>0</v>
      </c>
      <c r="Q20" s="74">
        <f t="shared" si="7"/>
        <v>0</v>
      </c>
      <c r="R20" s="74">
        <f t="shared" si="7"/>
        <v>0</v>
      </c>
      <c r="S20" s="74">
        <f t="shared" si="7"/>
        <v>0</v>
      </c>
      <c r="T20" s="74">
        <f t="shared" si="7"/>
        <v>0</v>
      </c>
      <c r="U20" s="74">
        <f t="shared" si="7"/>
        <v>0</v>
      </c>
      <c r="V20" s="74">
        <f t="shared" si="7"/>
        <v>0</v>
      </c>
      <c r="W20" s="74">
        <f t="shared" si="7"/>
        <v>0</v>
      </c>
      <c r="X20" s="74">
        <f t="shared" si="7"/>
        <v>0</v>
      </c>
      <c r="Y20" s="74">
        <f t="shared" si="7"/>
        <v>0</v>
      </c>
      <c r="Z20" s="74">
        <f t="shared" si="7"/>
        <v>0</v>
      </c>
      <c r="AA20" s="74">
        <f t="shared" si="7"/>
        <v>0</v>
      </c>
      <c r="AB20" s="74">
        <f t="shared" si="7"/>
        <v>0</v>
      </c>
      <c r="AC20" s="74">
        <f t="shared" si="7"/>
        <v>0</v>
      </c>
      <c r="AD20" s="74">
        <f t="shared" si="7"/>
        <v>0</v>
      </c>
      <c r="AE20" s="74">
        <f t="shared" si="7"/>
        <v>0</v>
      </c>
      <c r="AF20" s="74">
        <f t="shared" si="7"/>
        <v>0</v>
      </c>
      <c r="AG20" s="74">
        <f t="shared" si="7"/>
        <v>0</v>
      </c>
      <c r="AH20" s="74">
        <f t="shared" si="7"/>
        <v>0</v>
      </c>
      <c r="AI20" s="74">
        <f t="shared" si="7"/>
        <v>0</v>
      </c>
      <c r="AJ20" s="74">
        <f t="shared" si="7"/>
        <v>0</v>
      </c>
      <c r="AK20" s="74">
        <f t="shared" si="7"/>
        <v>0</v>
      </c>
      <c r="AL20" s="74">
        <f t="shared" si="7"/>
        <v>0</v>
      </c>
      <c r="AM20" s="74">
        <f t="shared" si="7"/>
        <v>0</v>
      </c>
      <c r="AN20" s="74">
        <f t="shared" si="7"/>
        <v>0</v>
      </c>
      <c r="AO20" s="74">
        <f t="shared" si="7"/>
        <v>0</v>
      </c>
      <c r="AP20" s="74">
        <f t="shared" si="7"/>
        <v>0</v>
      </c>
      <c r="AQ20" s="74">
        <f t="shared" si="7"/>
        <v>0</v>
      </c>
      <c r="AR20" s="74">
        <f t="shared" si="7"/>
        <v>0</v>
      </c>
      <c r="AS20" s="74">
        <f t="shared" si="7"/>
        <v>0</v>
      </c>
      <c r="AT20" s="74">
        <f t="shared" si="7"/>
        <v>0</v>
      </c>
      <c r="AU20" s="74">
        <f t="shared" si="7"/>
        <v>0</v>
      </c>
      <c r="AV20" s="74">
        <f t="shared" si="7"/>
        <v>0</v>
      </c>
      <c r="AW20" s="74">
        <f t="shared" si="7"/>
        <v>0</v>
      </c>
      <c r="AX20" s="74">
        <f t="shared" si="7"/>
        <v>0</v>
      </c>
      <c r="AY20" s="74">
        <f t="shared" si="7"/>
        <v>0</v>
      </c>
      <c r="AZ20" s="74">
        <f t="shared" si="7"/>
        <v>0</v>
      </c>
      <c r="BA20" s="331">
        <f>-D20</f>
        <v>0</v>
      </c>
      <c r="BB20" s="74"/>
      <c r="BC20" s="74"/>
      <c r="BD20" s="331">
        <f>-G20</f>
        <v>0</v>
      </c>
      <c r="BE20" s="74"/>
      <c r="BF20" s="74"/>
      <c r="BG20" s="74"/>
      <c r="BH20" s="74"/>
      <c r="BI20" s="54"/>
      <c r="BJ20" s="74"/>
      <c r="BK20" s="331">
        <f>N14</f>
        <v>0</v>
      </c>
      <c r="BL20" s="74"/>
      <c r="BM20" s="36"/>
      <c r="BN20" s="74">
        <f>SUM(B20:BM20)</f>
        <v>0</v>
      </c>
      <c r="BO20" s="335"/>
    </row>
    <row r="21" spans="1:67" s="37" customFormat="1" ht="15" customHeight="1" x14ac:dyDescent="0.2">
      <c r="A21" s="35" t="s">
        <v>28</v>
      </c>
      <c r="B21" s="74">
        <f t="shared" ref="B21:BL21" si="8">SUM(B19:B20)</f>
        <v>0</v>
      </c>
      <c r="C21" s="74">
        <f t="shared" si="8"/>
        <v>0</v>
      </c>
      <c r="D21" s="74">
        <f t="shared" si="8"/>
        <v>0</v>
      </c>
      <c r="E21" s="74">
        <f t="shared" si="8"/>
        <v>0</v>
      </c>
      <c r="F21" s="74">
        <f t="shared" si="8"/>
        <v>0</v>
      </c>
      <c r="G21" s="74">
        <f t="shared" si="8"/>
        <v>0</v>
      </c>
      <c r="H21" s="74">
        <f t="shared" si="8"/>
        <v>0</v>
      </c>
      <c r="I21" s="74">
        <f t="shared" si="8"/>
        <v>0</v>
      </c>
      <c r="J21" s="74">
        <f t="shared" si="8"/>
        <v>0</v>
      </c>
      <c r="K21" s="74">
        <f t="shared" si="8"/>
        <v>0</v>
      </c>
      <c r="L21" s="74">
        <f t="shared" si="8"/>
        <v>0</v>
      </c>
      <c r="M21" s="74">
        <f t="shared" si="8"/>
        <v>0</v>
      </c>
      <c r="N21" s="74">
        <f t="shared" si="8"/>
        <v>0</v>
      </c>
      <c r="O21" s="74">
        <f t="shared" si="8"/>
        <v>0</v>
      </c>
      <c r="P21" s="74">
        <f t="shared" si="8"/>
        <v>0</v>
      </c>
      <c r="Q21" s="74">
        <f t="shared" si="8"/>
        <v>0</v>
      </c>
      <c r="R21" s="74">
        <f t="shared" si="8"/>
        <v>0</v>
      </c>
      <c r="S21" s="74">
        <f t="shared" si="8"/>
        <v>0</v>
      </c>
      <c r="T21" s="74">
        <f t="shared" si="8"/>
        <v>0</v>
      </c>
      <c r="U21" s="74">
        <f t="shared" si="8"/>
        <v>0</v>
      </c>
      <c r="V21" s="74">
        <f t="shared" si="8"/>
        <v>0</v>
      </c>
      <c r="W21" s="74">
        <f t="shared" si="8"/>
        <v>0</v>
      </c>
      <c r="X21" s="74">
        <f t="shared" si="8"/>
        <v>0</v>
      </c>
      <c r="Y21" s="74">
        <f t="shared" si="8"/>
        <v>0</v>
      </c>
      <c r="Z21" s="74">
        <f t="shared" si="8"/>
        <v>0</v>
      </c>
      <c r="AA21" s="74">
        <f t="shared" si="8"/>
        <v>0</v>
      </c>
      <c r="AB21" s="74">
        <f t="shared" si="8"/>
        <v>0</v>
      </c>
      <c r="AC21" s="74">
        <f t="shared" si="8"/>
        <v>0</v>
      </c>
      <c r="AD21" s="74">
        <f t="shared" si="8"/>
        <v>0</v>
      </c>
      <c r="AE21" s="74">
        <f t="shared" si="8"/>
        <v>0</v>
      </c>
      <c r="AF21" s="74">
        <f t="shared" si="8"/>
        <v>0</v>
      </c>
      <c r="AG21" s="74">
        <f t="shared" si="8"/>
        <v>0</v>
      </c>
      <c r="AH21" s="74">
        <f t="shared" si="8"/>
        <v>0</v>
      </c>
      <c r="AI21" s="74">
        <f t="shared" si="8"/>
        <v>0</v>
      </c>
      <c r="AJ21" s="74">
        <f t="shared" si="8"/>
        <v>0</v>
      </c>
      <c r="AK21" s="74">
        <f t="shared" si="8"/>
        <v>0</v>
      </c>
      <c r="AL21" s="74">
        <f t="shared" si="8"/>
        <v>0</v>
      </c>
      <c r="AM21" s="74">
        <f t="shared" si="8"/>
        <v>0</v>
      </c>
      <c r="AN21" s="74">
        <f t="shared" si="8"/>
        <v>0</v>
      </c>
      <c r="AO21" s="74">
        <f t="shared" si="8"/>
        <v>0</v>
      </c>
      <c r="AP21" s="74">
        <f t="shared" si="8"/>
        <v>0</v>
      </c>
      <c r="AQ21" s="74">
        <f t="shared" si="8"/>
        <v>0</v>
      </c>
      <c r="AR21" s="74">
        <f t="shared" si="8"/>
        <v>0</v>
      </c>
      <c r="AS21" s="74">
        <f t="shared" si="8"/>
        <v>0</v>
      </c>
      <c r="AT21" s="74">
        <f t="shared" si="8"/>
        <v>0</v>
      </c>
      <c r="AU21" s="74">
        <f t="shared" si="8"/>
        <v>0</v>
      </c>
      <c r="AV21" s="74">
        <f t="shared" si="8"/>
        <v>0</v>
      </c>
      <c r="AW21" s="74">
        <f t="shared" si="8"/>
        <v>0</v>
      </c>
      <c r="AX21" s="74">
        <f t="shared" si="8"/>
        <v>0</v>
      </c>
      <c r="AY21" s="74">
        <f t="shared" si="8"/>
        <v>0</v>
      </c>
      <c r="AZ21" s="74">
        <f t="shared" si="8"/>
        <v>0</v>
      </c>
      <c r="BA21" s="74">
        <f t="shared" si="8"/>
        <v>0</v>
      </c>
      <c r="BB21" s="74">
        <f t="shared" si="8"/>
        <v>0</v>
      </c>
      <c r="BC21" s="74">
        <f t="shared" si="8"/>
        <v>0</v>
      </c>
      <c r="BD21" s="74">
        <f t="shared" si="8"/>
        <v>0</v>
      </c>
      <c r="BE21" s="74">
        <f t="shared" si="8"/>
        <v>0</v>
      </c>
      <c r="BF21" s="74">
        <f t="shared" si="8"/>
        <v>0</v>
      </c>
      <c r="BG21" s="74">
        <f t="shared" si="8"/>
        <v>0</v>
      </c>
      <c r="BH21" s="74">
        <f t="shared" si="8"/>
        <v>0</v>
      </c>
      <c r="BI21" s="74">
        <f t="shared" si="8"/>
        <v>0</v>
      </c>
      <c r="BJ21" s="74">
        <f t="shared" si="8"/>
        <v>0</v>
      </c>
      <c r="BK21" s="74">
        <f t="shared" si="8"/>
        <v>0</v>
      </c>
      <c r="BL21" s="74">
        <f t="shared" si="8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9">AVERAGE(B19,B21)</f>
        <v>0</v>
      </c>
      <c r="C22" s="68">
        <f t="shared" si="9"/>
        <v>0</v>
      </c>
      <c r="D22" s="68">
        <f t="shared" si="9"/>
        <v>0</v>
      </c>
      <c r="E22" s="68">
        <f t="shared" si="9"/>
        <v>0</v>
      </c>
      <c r="F22" s="68">
        <f t="shared" si="9"/>
        <v>0</v>
      </c>
      <c r="G22" s="68">
        <f t="shared" si="9"/>
        <v>0</v>
      </c>
      <c r="H22" s="68">
        <f t="shared" si="9"/>
        <v>0</v>
      </c>
      <c r="I22" s="68">
        <f t="shared" si="9"/>
        <v>0</v>
      </c>
      <c r="J22" s="68">
        <f t="shared" si="9"/>
        <v>0</v>
      </c>
      <c r="K22" s="68">
        <f t="shared" si="9"/>
        <v>0</v>
      </c>
      <c r="L22" s="68">
        <f t="shared" si="9"/>
        <v>0</v>
      </c>
      <c r="M22" s="68">
        <f t="shared" si="9"/>
        <v>0</v>
      </c>
      <c r="N22" s="68">
        <f t="shared" si="9"/>
        <v>0</v>
      </c>
      <c r="O22" s="68">
        <f t="shared" si="9"/>
        <v>0</v>
      </c>
      <c r="P22" s="68">
        <f t="shared" si="9"/>
        <v>0</v>
      </c>
      <c r="Q22" s="68">
        <f t="shared" si="9"/>
        <v>0</v>
      </c>
      <c r="R22" s="68">
        <f t="shared" si="9"/>
        <v>0</v>
      </c>
      <c r="S22" s="68">
        <f t="shared" si="9"/>
        <v>0</v>
      </c>
      <c r="T22" s="68">
        <f t="shared" si="9"/>
        <v>0</v>
      </c>
      <c r="U22" s="68">
        <f t="shared" si="9"/>
        <v>0</v>
      </c>
      <c r="V22" s="68">
        <f t="shared" si="9"/>
        <v>0</v>
      </c>
      <c r="W22" s="68">
        <f t="shared" si="9"/>
        <v>0</v>
      </c>
      <c r="X22" s="68">
        <f t="shared" si="9"/>
        <v>0</v>
      </c>
      <c r="Y22" s="68">
        <f t="shared" si="9"/>
        <v>0</v>
      </c>
      <c r="Z22" s="68">
        <f t="shared" si="9"/>
        <v>0</v>
      </c>
      <c r="AA22" s="68">
        <f t="shared" si="9"/>
        <v>0</v>
      </c>
      <c r="AB22" s="68">
        <f t="shared" si="9"/>
        <v>0</v>
      </c>
      <c r="AC22" s="68">
        <f t="shared" si="9"/>
        <v>0</v>
      </c>
      <c r="AD22" s="68">
        <f t="shared" si="9"/>
        <v>0</v>
      </c>
      <c r="AE22" s="68">
        <f t="shared" si="9"/>
        <v>0</v>
      </c>
      <c r="AF22" s="68">
        <f t="shared" si="9"/>
        <v>0</v>
      </c>
      <c r="AG22" s="68">
        <f t="shared" si="9"/>
        <v>0</v>
      </c>
      <c r="AH22" s="68">
        <f t="shared" si="9"/>
        <v>0</v>
      </c>
      <c r="AI22" s="68">
        <f t="shared" si="9"/>
        <v>0</v>
      </c>
      <c r="AJ22" s="68">
        <f t="shared" si="9"/>
        <v>0</v>
      </c>
      <c r="AK22" s="68">
        <f t="shared" si="9"/>
        <v>0</v>
      </c>
      <c r="AL22" s="68">
        <f t="shared" si="9"/>
        <v>0</v>
      </c>
      <c r="AM22" s="68">
        <f t="shared" si="9"/>
        <v>0</v>
      </c>
      <c r="AN22" s="68">
        <f t="shared" si="9"/>
        <v>0</v>
      </c>
      <c r="AO22" s="68">
        <f t="shared" si="9"/>
        <v>0</v>
      </c>
      <c r="AP22" s="68">
        <f t="shared" si="9"/>
        <v>0</v>
      </c>
      <c r="AQ22" s="68">
        <f t="shared" si="9"/>
        <v>0</v>
      </c>
      <c r="AR22" s="68">
        <f t="shared" si="9"/>
        <v>0</v>
      </c>
      <c r="AS22" s="68">
        <f t="shared" si="9"/>
        <v>0</v>
      </c>
      <c r="AT22" s="68">
        <f t="shared" si="9"/>
        <v>0</v>
      </c>
      <c r="AU22" s="68">
        <f t="shared" si="9"/>
        <v>0</v>
      </c>
      <c r="AV22" s="68">
        <f t="shared" si="9"/>
        <v>0</v>
      </c>
      <c r="AW22" s="68">
        <f t="shared" si="9"/>
        <v>0</v>
      </c>
      <c r="AX22" s="68">
        <f t="shared" si="9"/>
        <v>0</v>
      </c>
      <c r="AY22" s="68">
        <f t="shared" si="9"/>
        <v>0</v>
      </c>
      <c r="AZ22" s="68">
        <f t="shared" si="9"/>
        <v>0</v>
      </c>
      <c r="BA22" s="68">
        <f t="shared" si="9"/>
        <v>0</v>
      </c>
      <c r="BB22" s="68">
        <f t="shared" si="9"/>
        <v>0</v>
      </c>
      <c r="BC22" s="68">
        <f t="shared" si="9"/>
        <v>0</v>
      </c>
      <c r="BD22" s="68">
        <f t="shared" si="9"/>
        <v>0</v>
      </c>
      <c r="BE22" s="68">
        <f t="shared" si="9"/>
        <v>0</v>
      </c>
      <c r="BF22" s="68">
        <f t="shared" si="9"/>
        <v>0</v>
      </c>
      <c r="BG22" s="68">
        <f t="shared" si="9"/>
        <v>0</v>
      </c>
      <c r="BH22" s="68">
        <f t="shared" si="9"/>
        <v>0</v>
      </c>
      <c r="BI22" s="68">
        <f t="shared" si="9"/>
        <v>0</v>
      </c>
      <c r="BJ22" s="68">
        <f t="shared" si="9"/>
        <v>0</v>
      </c>
      <c r="BK22" s="68">
        <f t="shared" si="9"/>
        <v>0</v>
      </c>
      <c r="BL22" s="68">
        <f t="shared" si="9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0">B28</f>
        <v>0</v>
      </c>
      <c r="D25" s="74">
        <f t="shared" si="10"/>
        <v>0</v>
      </c>
      <c r="E25" s="74">
        <f t="shared" si="10"/>
        <v>0</v>
      </c>
      <c r="F25" s="74">
        <f t="shared" si="10"/>
        <v>0</v>
      </c>
      <c r="G25" s="74">
        <f t="shared" si="10"/>
        <v>0</v>
      </c>
      <c r="H25" s="74">
        <f t="shared" si="10"/>
        <v>0</v>
      </c>
      <c r="I25" s="74">
        <f t="shared" si="10"/>
        <v>0</v>
      </c>
      <c r="J25" s="74">
        <f t="shared" si="10"/>
        <v>0</v>
      </c>
      <c r="K25" s="74">
        <f t="shared" si="10"/>
        <v>0</v>
      </c>
      <c r="L25" s="74">
        <f t="shared" si="10"/>
        <v>0</v>
      </c>
      <c r="M25" s="74">
        <f t="shared" si="10"/>
        <v>0</v>
      </c>
      <c r="N25" s="74">
        <f t="shared" si="10"/>
        <v>0</v>
      </c>
      <c r="O25" s="74">
        <f t="shared" si="10"/>
        <v>0</v>
      </c>
      <c r="P25" s="74">
        <f t="shared" si="10"/>
        <v>0</v>
      </c>
      <c r="Q25" s="74">
        <f t="shared" si="10"/>
        <v>0</v>
      </c>
      <c r="R25" s="74">
        <f t="shared" si="10"/>
        <v>0</v>
      </c>
      <c r="S25" s="74">
        <f t="shared" si="10"/>
        <v>0</v>
      </c>
      <c r="T25" s="74">
        <f t="shared" si="10"/>
        <v>0</v>
      </c>
      <c r="U25" s="74">
        <f t="shared" si="10"/>
        <v>0</v>
      </c>
      <c r="V25" s="74">
        <f t="shared" si="10"/>
        <v>0</v>
      </c>
      <c r="W25" s="74">
        <f t="shared" si="10"/>
        <v>0</v>
      </c>
      <c r="X25" s="74">
        <f t="shared" si="10"/>
        <v>0</v>
      </c>
      <c r="Y25" s="74">
        <f t="shared" si="10"/>
        <v>0</v>
      </c>
      <c r="Z25" s="74">
        <f t="shared" si="10"/>
        <v>0</v>
      </c>
      <c r="AA25" s="74">
        <f t="shared" si="10"/>
        <v>0</v>
      </c>
      <c r="AB25" s="74">
        <f t="shared" si="10"/>
        <v>0</v>
      </c>
      <c r="AC25" s="74">
        <f t="shared" si="10"/>
        <v>0</v>
      </c>
      <c r="AD25" s="74">
        <f t="shared" si="10"/>
        <v>0</v>
      </c>
      <c r="AE25" s="74">
        <f t="shared" si="10"/>
        <v>0</v>
      </c>
      <c r="AF25" s="74">
        <f t="shared" si="10"/>
        <v>0</v>
      </c>
      <c r="AG25" s="74">
        <f t="shared" si="10"/>
        <v>0</v>
      </c>
      <c r="AH25" s="74">
        <f t="shared" si="10"/>
        <v>0</v>
      </c>
      <c r="AI25" s="74">
        <f t="shared" si="10"/>
        <v>0</v>
      </c>
      <c r="AJ25" s="74">
        <f t="shared" si="10"/>
        <v>0</v>
      </c>
      <c r="AK25" s="74">
        <f t="shared" si="10"/>
        <v>0</v>
      </c>
      <c r="AL25" s="74">
        <f t="shared" si="10"/>
        <v>0</v>
      </c>
      <c r="AM25" s="74">
        <f t="shared" si="10"/>
        <v>0</v>
      </c>
      <c r="AN25" s="74">
        <f t="shared" si="10"/>
        <v>0</v>
      </c>
      <c r="AO25" s="74">
        <f t="shared" si="10"/>
        <v>0</v>
      </c>
      <c r="AP25" s="74">
        <f t="shared" si="10"/>
        <v>0</v>
      </c>
      <c r="AQ25" s="74">
        <f t="shared" si="10"/>
        <v>0</v>
      </c>
      <c r="AR25" s="74">
        <f t="shared" si="10"/>
        <v>0</v>
      </c>
      <c r="AS25" s="74">
        <f t="shared" si="10"/>
        <v>0</v>
      </c>
      <c r="AT25" s="74">
        <f t="shared" si="10"/>
        <v>0</v>
      </c>
      <c r="AU25" s="74">
        <f t="shared" si="10"/>
        <v>0</v>
      </c>
      <c r="AV25" s="74">
        <f t="shared" si="10"/>
        <v>0</v>
      </c>
      <c r="AW25" s="74">
        <f t="shared" si="10"/>
        <v>0</v>
      </c>
      <c r="AX25" s="74">
        <f t="shared" si="10"/>
        <v>0</v>
      </c>
      <c r="AY25" s="74">
        <f t="shared" si="10"/>
        <v>0</v>
      </c>
      <c r="AZ25" s="74">
        <f t="shared" si="10"/>
        <v>0</v>
      </c>
      <c r="BA25" s="74">
        <f t="shared" si="10"/>
        <v>0</v>
      </c>
      <c r="BB25" s="74">
        <f t="shared" si="10"/>
        <v>0</v>
      </c>
      <c r="BC25" s="74">
        <f t="shared" si="10"/>
        <v>0</v>
      </c>
      <c r="BD25" s="74">
        <f t="shared" si="10"/>
        <v>0</v>
      </c>
      <c r="BE25" s="74">
        <f t="shared" si="10"/>
        <v>0</v>
      </c>
      <c r="BF25" s="74">
        <f t="shared" si="10"/>
        <v>0</v>
      </c>
      <c r="BG25" s="74">
        <f t="shared" si="10"/>
        <v>0</v>
      </c>
      <c r="BH25" s="74">
        <f t="shared" si="10"/>
        <v>0</v>
      </c>
      <c r="BI25" s="74">
        <f t="shared" si="10"/>
        <v>0</v>
      </c>
      <c r="BJ25" s="74">
        <f t="shared" si="10"/>
        <v>0</v>
      </c>
      <c r="BK25" s="74">
        <f t="shared" si="10"/>
        <v>0</v>
      </c>
      <c r="BL25" s="74">
        <f t="shared" si="10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1">C75</f>
        <v>0</v>
      </c>
      <c r="D26" s="74">
        <f t="shared" si="11"/>
        <v>0</v>
      </c>
      <c r="E26" s="74">
        <f t="shared" si="11"/>
        <v>0</v>
      </c>
      <c r="F26" s="74">
        <f t="shared" si="11"/>
        <v>0</v>
      </c>
      <c r="G26" s="74">
        <f t="shared" si="11"/>
        <v>0</v>
      </c>
      <c r="H26" s="74">
        <f t="shared" si="11"/>
        <v>0</v>
      </c>
      <c r="I26" s="74">
        <f t="shared" si="11"/>
        <v>0</v>
      </c>
      <c r="J26" s="74">
        <f t="shared" si="11"/>
        <v>0</v>
      </c>
      <c r="K26" s="74">
        <f t="shared" si="11"/>
        <v>0</v>
      </c>
      <c r="L26" s="74">
        <f t="shared" si="11"/>
        <v>0</v>
      </c>
      <c r="M26" s="74">
        <f t="shared" si="11"/>
        <v>0</v>
      </c>
      <c r="N26" s="74">
        <f t="shared" si="11"/>
        <v>0</v>
      </c>
      <c r="O26" s="74">
        <f t="shared" si="11"/>
        <v>0</v>
      </c>
      <c r="P26" s="74">
        <f t="shared" si="11"/>
        <v>0</v>
      </c>
      <c r="Q26" s="74">
        <f t="shared" si="11"/>
        <v>0</v>
      </c>
      <c r="R26" s="74">
        <f t="shared" si="11"/>
        <v>0</v>
      </c>
      <c r="S26" s="74">
        <f t="shared" si="11"/>
        <v>0</v>
      </c>
      <c r="T26" s="74">
        <f t="shared" si="11"/>
        <v>0</v>
      </c>
      <c r="U26" s="74">
        <f t="shared" si="11"/>
        <v>0</v>
      </c>
      <c r="V26" s="74">
        <f t="shared" si="11"/>
        <v>0</v>
      </c>
      <c r="W26" s="74">
        <f t="shared" si="11"/>
        <v>0</v>
      </c>
      <c r="X26" s="74">
        <f t="shared" si="11"/>
        <v>0</v>
      </c>
      <c r="Y26" s="74">
        <f t="shared" si="11"/>
        <v>0</v>
      </c>
      <c r="Z26" s="74">
        <f t="shared" si="11"/>
        <v>0</v>
      </c>
      <c r="AA26" s="74">
        <f t="shared" si="11"/>
        <v>0</v>
      </c>
      <c r="AB26" s="74">
        <f t="shared" si="11"/>
        <v>0</v>
      </c>
      <c r="AC26" s="74">
        <f t="shared" si="11"/>
        <v>0</v>
      </c>
      <c r="AD26" s="74">
        <f t="shared" si="11"/>
        <v>0</v>
      </c>
      <c r="AE26" s="74">
        <f t="shared" si="11"/>
        <v>0</v>
      </c>
      <c r="AF26" s="74">
        <f t="shared" si="11"/>
        <v>0</v>
      </c>
      <c r="AG26" s="74">
        <f t="shared" si="11"/>
        <v>0</v>
      </c>
      <c r="AH26" s="74">
        <f t="shared" si="11"/>
        <v>0</v>
      </c>
      <c r="AI26" s="74">
        <f t="shared" si="11"/>
        <v>0</v>
      </c>
      <c r="AJ26" s="74">
        <f t="shared" si="11"/>
        <v>0</v>
      </c>
      <c r="AK26" s="74">
        <f t="shared" si="11"/>
        <v>0</v>
      </c>
      <c r="AL26" s="74">
        <f t="shared" si="11"/>
        <v>0</v>
      </c>
      <c r="AM26" s="74">
        <f t="shared" si="11"/>
        <v>0</v>
      </c>
      <c r="AN26" s="74">
        <f t="shared" si="11"/>
        <v>0</v>
      </c>
      <c r="AO26" s="74">
        <f t="shared" si="11"/>
        <v>0</v>
      </c>
      <c r="AP26" s="74">
        <f t="shared" si="11"/>
        <v>0</v>
      </c>
      <c r="AQ26" s="74">
        <f t="shared" si="11"/>
        <v>0</v>
      </c>
      <c r="AR26" s="74">
        <f t="shared" si="11"/>
        <v>0</v>
      </c>
      <c r="AS26" s="74">
        <f t="shared" si="11"/>
        <v>0</v>
      </c>
      <c r="AT26" s="74">
        <f t="shared" si="11"/>
        <v>0</v>
      </c>
      <c r="AU26" s="74">
        <f t="shared" si="11"/>
        <v>0</v>
      </c>
      <c r="AV26" s="74">
        <f t="shared" si="11"/>
        <v>0</v>
      </c>
      <c r="AW26" s="74">
        <f t="shared" si="11"/>
        <v>0</v>
      </c>
      <c r="AX26" s="74">
        <f t="shared" si="11"/>
        <v>0</v>
      </c>
      <c r="AY26" s="74">
        <f t="shared" si="11"/>
        <v>0</v>
      </c>
      <c r="AZ26" s="74">
        <f t="shared" si="11"/>
        <v>0</v>
      </c>
      <c r="BA26" s="74">
        <f t="shared" si="11"/>
        <v>0</v>
      </c>
      <c r="BB26" s="74">
        <f t="shared" si="11"/>
        <v>0</v>
      </c>
      <c r="BC26" s="74">
        <f t="shared" si="11"/>
        <v>0</v>
      </c>
      <c r="BD26" s="74">
        <f t="shared" si="11"/>
        <v>0</v>
      </c>
      <c r="BE26" s="74">
        <f t="shared" si="11"/>
        <v>0</v>
      </c>
      <c r="BF26" s="74">
        <f t="shared" si="11"/>
        <v>0</v>
      </c>
      <c r="BG26" s="74">
        <f t="shared" si="11"/>
        <v>0</v>
      </c>
      <c r="BH26" s="74">
        <f t="shared" si="11"/>
        <v>0</v>
      </c>
      <c r="BI26" s="74">
        <f t="shared" si="11"/>
        <v>0</v>
      </c>
      <c r="BJ26" s="74">
        <f t="shared" si="11"/>
        <v>0</v>
      </c>
      <c r="BK26" s="74">
        <f t="shared" si="11"/>
        <v>0</v>
      </c>
      <c r="BL26" s="74">
        <f t="shared" si="11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2">B82</f>
        <v>0</v>
      </c>
      <c r="C27" s="74">
        <f t="shared" si="12"/>
        <v>0</v>
      </c>
      <c r="D27" s="74">
        <f t="shared" si="12"/>
        <v>0</v>
      </c>
      <c r="E27" s="74">
        <f t="shared" si="12"/>
        <v>0</v>
      </c>
      <c r="F27" s="74">
        <f t="shared" si="12"/>
        <v>0</v>
      </c>
      <c r="G27" s="74">
        <f t="shared" si="12"/>
        <v>0</v>
      </c>
      <c r="H27" s="74">
        <f t="shared" si="12"/>
        <v>0</v>
      </c>
      <c r="I27" s="74">
        <f t="shared" si="12"/>
        <v>0</v>
      </c>
      <c r="J27" s="74">
        <f t="shared" si="12"/>
        <v>0</v>
      </c>
      <c r="K27" s="74">
        <f t="shared" si="12"/>
        <v>0</v>
      </c>
      <c r="L27" s="74">
        <f t="shared" si="12"/>
        <v>0</v>
      </c>
      <c r="M27" s="74">
        <f t="shared" si="12"/>
        <v>0</v>
      </c>
      <c r="N27" s="74">
        <f t="shared" si="12"/>
        <v>0</v>
      </c>
      <c r="O27" s="74">
        <f t="shared" si="12"/>
        <v>0</v>
      </c>
      <c r="P27" s="74">
        <f t="shared" si="12"/>
        <v>0</v>
      </c>
      <c r="Q27" s="74">
        <f t="shared" si="12"/>
        <v>0</v>
      </c>
      <c r="R27" s="74">
        <f t="shared" si="12"/>
        <v>0</v>
      </c>
      <c r="S27" s="74">
        <f t="shared" si="12"/>
        <v>0</v>
      </c>
      <c r="T27" s="74">
        <f t="shared" si="12"/>
        <v>0</v>
      </c>
      <c r="U27" s="74">
        <f t="shared" si="12"/>
        <v>0</v>
      </c>
      <c r="V27" s="74">
        <f t="shared" si="12"/>
        <v>0</v>
      </c>
      <c r="W27" s="74">
        <f t="shared" si="12"/>
        <v>0</v>
      </c>
      <c r="X27" s="74">
        <f t="shared" si="12"/>
        <v>0</v>
      </c>
      <c r="Y27" s="74">
        <f t="shared" si="12"/>
        <v>0</v>
      </c>
      <c r="Z27" s="74">
        <f t="shared" si="12"/>
        <v>0</v>
      </c>
      <c r="AA27" s="74">
        <f t="shared" si="12"/>
        <v>0</v>
      </c>
      <c r="AB27" s="74">
        <f t="shared" si="12"/>
        <v>0</v>
      </c>
      <c r="AC27" s="74">
        <f t="shared" si="12"/>
        <v>0</v>
      </c>
      <c r="AD27" s="74">
        <f t="shared" si="12"/>
        <v>0</v>
      </c>
      <c r="AE27" s="74">
        <f t="shared" si="12"/>
        <v>0</v>
      </c>
      <c r="AF27" s="74">
        <f t="shared" si="12"/>
        <v>0</v>
      </c>
      <c r="AG27" s="74">
        <f t="shared" si="12"/>
        <v>0</v>
      </c>
      <c r="AH27" s="74">
        <f t="shared" si="12"/>
        <v>0</v>
      </c>
      <c r="AI27" s="74">
        <f t="shared" si="12"/>
        <v>0</v>
      </c>
      <c r="AJ27" s="74">
        <f t="shared" si="12"/>
        <v>0</v>
      </c>
      <c r="AK27" s="74">
        <f t="shared" si="12"/>
        <v>0</v>
      </c>
      <c r="AL27" s="74">
        <f t="shared" si="12"/>
        <v>0</v>
      </c>
      <c r="AM27" s="74">
        <f t="shared" si="12"/>
        <v>0</v>
      </c>
      <c r="AN27" s="74">
        <f t="shared" si="12"/>
        <v>0</v>
      </c>
      <c r="AO27" s="74">
        <f t="shared" si="12"/>
        <v>0</v>
      </c>
      <c r="AP27" s="74">
        <f t="shared" si="12"/>
        <v>0</v>
      </c>
      <c r="AQ27" s="74">
        <f t="shared" si="12"/>
        <v>0</v>
      </c>
      <c r="AR27" s="74">
        <f t="shared" si="12"/>
        <v>0</v>
      </c>
      <c r="AS27" s="74">
        <f t="shared" si="12"/>
        <v>0</v>
      </c>
      <c r="AT27" s="74">
        <f t="shared" si="12"/>
        <v>0</v>
      </c>
      <c r="AU27" s="74">
        <f t="shared" si="12"/>
        <v>0</v>
      </c>
      <c r="AV27" s="74">
        <f t="shared" si="12"/>
        <v>0</v>
      </c>
      <c r="AW27" s="74">
        <f t="shared" si="12"/>
        <v>0</v>
      </c>
      <c r="AX27" s="74">
        <f t="shared" si="12"/>
        <v>0</v>
      </c>
      <c r="AY27" s="74">
        <f t="shared" si="12"/>
        <v>0</v>
      </c>
      <c r="AZ27" s="74">
        <f t="shared" si="12"/>
        <v>0</v>
      </c>
      <c r="BA27" s="74">
        <f t="shared" si="12"/>
        <v>0</v>
      </c>
      <c r="BB27" s="74">
        <f t="shared" si="12"/>
        <v>0</v>
      </c>
      <c r="BC27" s="74">
        <f t="shared" si="12"/>
        <v>0</v>
      </c>
      <c r="BD27" s="74">
        <f t="shared" si="12"/>
        <v>0</v>
      </c>
      <c r="BE27" s="74">
        <f t="shared" si="12"/>
        <v>0</v>
      </c>
      <c r="BF27" s="74">
        <f t="shared" si="12"/>
        <v>0</v>
      </c>
      <c r="BG27" s="74">
        <f t="shared" si="12"/>
        <v>0</v>
      </c>
      <c r="BH27" s="74">
        <f t="shared" si="12"/>
        <v>0</v>
      </c>
      <c r="BI27" s="74">
        <f t="shared" si="12"/>
        <v>0</v>
      </c>
      <c r="BJ27" s="74">
        <f t="shared" si="12"/>
        <v>0</v>
      </c>
      <c r="BK27" s="74">
        <f t="shared" si="12"/>
        <v>0</v>
      </c>
      <c r="BL27" s="74">
        <f t="shared" si="12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3">SUM(B25:B27)</f>
        <v>0</v>
      </c>
      <c r="C28" s="74">
        <f t="shared" si="13"/>
        <v>0</v>
      </c>
      <c r="D28" s="74">
        <f t="shared" si="13"/>
        <v>0</v>
      </c>
      <c r="E28" s="74">
        <f t="shared" si="13"/>
        <v>0</v>
      </c>
      <c r="F28" s="74">
        <f t="shared" si="13"/>
        <v>0</v>
      </c>
      <c r="G28" s="74">
        <f t="shared" si="13"/>
        <v>0</v>
      </c>
      <c r="H28" s="74">
        <f t="shared" si="13"/>
        <v>0</v>
      </c>
      <c r="I28" s="74">
        <f t="shared" si="13"/>
        <v>0</v>
      </c>
      <c r="J28" s="74">
        <f t="shared" si="13"/>
        <v>0</v>
      </c>
      <c r="K28" s="74">
        <f t="shared" si="13"/>
        <v>0</v>
      </c>
      <c r="L28" s="74">
        <f t="shared" si="13"/>
        <v>0</v>
      </c>
      <c r="M28" s="74">
        <f t="shared" si="13"/>
        <v>0</v>
      </c>
      <c r="N28" s="74">
        <f t="shared" si="13"/>
        <v>0</v>
      </c>
      <c r="O28" s="74">
        <f t="shared" si="13"/>
        <v>0</v>
      </c>
      <c r="P28" s="74">
        <f t="shared" si="13"/>
        <v>0</v>
      </c>
      <c r="Q28" s="74">
        <f t="shared" si="13"/>
        <v>0</v>
      </c>
      <c r="R28" s="74">
        <f t="shared" si="13"/>
        <v>0</v>
      </c>
      <c r="S28" s="74">
        <f t="shared" si="13"/>
        <v>0</v>
      </c>
      <c r="T28" s="74">
        <f t="shared" si="13"/>
        <v>0</v>
      </c>
      <c r="U28" s="74">
        <f t="shared" si="13"/>
        <v>0</v>
      </c>
      <c r="V28" s="74">
        <f t="shared" si="13"/>
        <v>0</v>
      </c>
      <c r="W28" s="74">
        <f t="shared" si="13"/>
        <v>0</v>
      </c>
      <c r="X28" s="74">
        <f t="shared" si="13"/>
        <v>0</v>
      </c>
      <c r="Y28" s="74">
        <f t="shared" si="13"/>
        <v>0</v>
      </c>
      <c r="Z28" s="74">
        <f t="shared" si="13"/>
        <v>0</v>
      </c>
      <c r="AA28" s="74">
        <f t="shared" si="13"/>
        <v>0</v>
      </c>
      <c r="AB28" s="74">
        <f t="shared" si="13"/>
        <v>0</v>
      </c>
      <c r="AC28" s="74">
        <f t="shared" si="13"/>
        <v>0</v>
      </c>
      <c r="AD28" s="74">
        <f t="shared" si="13"/>
        <v>0</v>
      </c>
      <c r="AE28" s="74">
        <f t="shared" si="13"/>
        <v>0</v>
      </c>
      <c r="AF28" s="74">
        <f t="shared" si="13"/>
        <v>0</v>
      </c>
      <c r="AG28" s="74">
        <f t="shared" si="13"/>
        <v>0</v>
      </c>
      <c r="AH28" s="74">
        <f t="shared" si="13"/>
        <v>0</v>
      </c>
      <c r="AI28" s="74">
        <f t="shared" si="13"/>
        <v>0</v>
      </c>
      <c r="AJ28" s="74">
        <f t="shared" si="13"/>
        <v>0</v>
      </c>
      <c r="AK28" s="74">
        <f t="shared" si="13"/>
        <v>0</v>
      </c>
      <c r="AL28" s="74">
        <f t="shared" si="13"/>
        <v>0</v>
      </c>
      <c r="AM28" s="74">
        <f t="shared" si="13"/>
        <v>0</v>
      </c>
      <c r="AN28" s="74">
        <f t="shared" si="13"/>
        <v>0</v>
      </c>
      <c r="AO28" s="74">
        <f t="shared" si="13"/>
        <v>0</v>
      </c>
      <c r="AP28" s="74">
        <f t="shared" si="13"/>
        <v>0</v>
      </c>
      <c r="AQ28" s="74">
        <f t="shared" si="13"/>
        <v>0</v>
      </c>
      <c r="AR28" s="74">
        <f t="shared" si="13"/>
        <v>0</v>
      </c>
      <c r="AS28" s="74">
        <f t="shared" si="13"/>
        <v>0</v>
      </c>
      <c r="AT28" s="74">
        <f t="shared" si="13"/>
        <v>0</v>
      </c>
      <c r="AU28" s="74">
        <f t="shared" si="13"/>
        <v>0</v>
      </c>
      <c r="AV28" s="74">
        <f t="shared" si="13"/>
        <v>0</v>
      </c>
      <c r="AW28" s="74">
        <f t="shared" si="13"/>
        <v>0</v>
      </c>
      <c r="AX28" s="74">
        <f t="shared" si="13"/>
        <v>0</v>
      </c>
      <c r="AY28" s="74">
        <f t="shared" si="13"/>
        <v>0</v>
      </c>
      <c r="AZ28" s="74">
        <f t="shared" si="13"/>
        <v>0</v>
      </c>
      <c r="BA28" s="74">
        <f t="shared" si="13"/>
        <v>0</v>
      </c>
      <c r="BB28" s="74">
        <f t="shared" si="13"/>
        <v>0</v>
      </c>
      <c r="BC28" s="74">
        <f t="shared" si="13"/>
        <v>0</v>
      </c>
      <c r="BD28" s="74">
        <f t="shared" si="13"/>
        <v>0</v>
      </c>
      <c r="BE28" s="74">
        <f t="shared" si="13"/>
        <v>0</v>
      </c>
      <c r="BF28" s="74">
        <f t="shared" si="13"/>
        <v>0</v>
      </c>
      <c r="BG28" s="74">
        <f t="shared" si="13"/>
        <v>0</v>
      </c>
      <c r="BH28" s="74">
        <f t="shared" si="13"/>
        <v>0</v>
      </c>
      <c r="BI28" s="74">
        <f t="shared" si="13"/>
        <v>0</v>
      </c>
      <c r="BJ28" s="74">
        <f t="shared" si="13"/>
        <v>0</v>
      </c>
      <c r="BK28" s="74">
        <f t="shared" si="13"/>
        <v>0</v>
      </c>
      <c r="BL28" s="74">
        <f t="shared" si="13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4">AVERAGE(B25,B28)</f>
        <v>0</v>
      </c>
      <c r="C29" s="68">
        <f t="shared" si="14"/>
        <v>0</v>
      </c>
      <c r="D29" s="68">
        <f t="shared" si="14"/>
        <v>0</v>
      </c>
      <c r="E29" s="68">
        <f t="shared" si="14"/>
        <v>0</v>
      </c>
      <c r="F29" s="68">
        <f t="shared" si="14"/>
        <v>0</v>
      </c>
      <c r="G29" s="68">
        <f>AVERAGE(G25,G28)</f>
        <v>0</v>
      </c>
      <c r="H29" s="68">
        <f t="shared" si="14"/>
        <v>0</v>
      </c>
      <c r="I29" s="68">
        <f t="shared" si="14"/>
        <v>0</v>
      </c>
      <c r="J29" s="68">
        <f t="shared" si="14"/>
        <v>0</v>
      </c>
      <c r="K29" s="68">
        <f t="shared" si="14"/>
        <v>0</v>
      </c>
      <c r="L29" s="68">
        <f t="shared" si="14"/>
        <v>0</v>
      </c>
      <c r="M29" s="68">
        <f t="shared" si="14"/>
        <v>0</v>
      </c>
      <c r="N29" s="68">
        <f t="shared" si="14"/>
        <v>0</v>
      </c>
      <c r="O29" s="68">
        <f t="shared" si="14"/>
        <v>0</v>
      </c>
      <c r="P29" s="68">
        <f t="shared" si="14"/>
        <v>0</v>
      </c>
      <c r="Q29" s="68">
        <f t="shared" si="14"/>
        <v>0</v>
      </c>
      <c r="R29" s="68">
        <f t="shared" si="14"/>
        <v>0</v>
      </c>
      <c r="S29" s="68">
        <f t="shared" si="14"/>
        <v>0</v>
      </c>
      <c r="T29" s="68">
        <f t="shared" si="14"/>
        <v>0</v>
      </c>
      <c r="U29" s="68">
        <f t="shared" si="14"/>
        <v>0</v>
      </c>
      <c r="V29" s="68">
        <f t="shared" si="14"/>
        <v>0</v>
      </c>
      <c r="W29" s="68">
        <f t="shared" si="14"/>
        <v>0</v>
      </c>
      <c r="X29" s="68">
        <f t="shared" si="14"/>
        <v>0</v>
      </c>
      <c r="Y29" s="68">
        <f t="shared" si="14"/>
        <v>0</v>
      </c>
      <c r="Z29" s="68">
        <f t="shared" si="14"/>
        <v>0</v>
      </c>
      <c r="AA29" s="68">
        <f t="shared" si="14"/>
        <v>0</v>
      </c>
      <c r="AB29" s="68">
        <f t="shared" si="14"/>
        <v>0</v>
      </c>
      <c r="AC29" s="68">
        <f t="shared" si="14"/>
        <v>0</v>
      </c>
      <c r="AD29" s="68">
        <f t="shared" si="14"/>
        <v>0</v>
      </c>
      <c r="AE29" s="68">
        <f t="shared" si="14"/>
        <v>0</v>
      </c>
      <c r="AF29" s="68">
        <f t="shared" si="14"/>
        <v>0</v>
      </c>
      <c r="AG29" s="68">
        <f t="shared" si="14"/>
        <v>0</v>
      </c>
      <c r="AH29" s="68">
        <f t="shared" si="14"/>
        <v>0</v>
      </c>
      <c r="AI29" s="68">
        <f t="shared" si="14"/>
        <v>0</v>
      </c>
      <c r="AJ29" s="68">
        <f t="shared" si="14"/>
        <v>0</v>
      </c>
      <c r="AK29" s="68">
        <f t="shared" si="14"/>
        <v>0</v>
      </c>
      <c r="AL29" s="68">
        <f t="shared" si="14"/>
        <v>0</v>
      </c>
      <c r="AM29" s="68">
        <f t="shared" si="14"/>
        <v>0</v>
      </c>
      <c r="AN29" s="68">
        <f t="shared" si="14"/>
        <v>0</v>
      </c>
      <c r="AO29" s="68">
        <f t="shared" si="14"/>
        <v>0</v>
      </c>
      <c r="AP29" s="68">
        <f t="shared" si="14"/>
        <v>0</v>
      </c>
      <c r="AQ29" s="68">
        <f t="shared" si="14"/>
        <v>0</v>
      </c>
      <c r="AR29" s="68">
        <f t="shared" si="14"/>
        <v>0</v>
      </c>
      <c r="AS29" s="68">
        <f t="shared" si="14"/>
        <v>0</v>
      </c>
      <c r="AT29" s="68">
        <f t="shared" si="14"/>
        <v>0</v>
      </c>
      <c r="AU29" s="68">
        <f t="shared" si="14"/>
        <v>0</v>
      </c>
      <c r="AV29" s="68">
        <f t="shared" si="14"/>
        <v>0</v>
      </c>
      <c r="AW29" s="68">
        <f t="shared" si="14"/>
        <v>0</v>
      </c>
      <c r="AX29" s="68">
        <f t="shared" si="14"/>
        <v>0</v>
      </c>
      <c r="AY29" s="68">
        <f t="shared" si="14"/>
        <v>0</v>
      </c>
      <c r="AZ29" s="68">
        <f t="shared" si="14"/>
        <v>0</v>
      </c>
      <c r="BA29" s="68">
        <f t="shared" si="14"/>
        <v>0</v>
      </c>
      <c r="BB29" s="68">
        <f t="shared" si="14"/>
        <v>0</v>
      </c>
      <c r="BC29" s="68">
        <f t="shared" si="14"/>
        <v>0</v>
      </c>
      <c r="BD29" s="68">
        <f t="shared" si="14"/>
        <v>0</v>
      </c>
      <c r="BE29" s="68">
        <f t="shared" si="14"/>
        <v>0</v>
      </c>
      <c r="BF29" s="68">
        <f t="shared" si="14"/>
        <v>0</v>
      </c>
      <c r="BG29" s="68">
        <f t="shared" si="14"/>
        <v>0</v>
      </c>
      <c r="BH29" s="68">
        <f t="shared" si="14"/>
        <v>0</v>
      </c>
      <c r="BI29" s="68">
        <f t="shared" si="14"/>
        <v>0</v>
      </c>
      <c r="BJ29" s="68">
        <f t="shared" si="14"/>
        <v>0</v>
      </c>
      <c r="BK29" s="68">
        <f t="shared" si="14"/>
        <v>0</v>
      </c>
      <c r="BL29" s="68">
        <f t="shared" si="14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5">B35</f>
        <v>0</v>
      </c>
      <c r="D32" s="74">
        <f t="shared" si="15"/>
        <v>0</v>
      </c>
      <c r="E32" s="74">
        <f t="shared" si="15"/>
        <v>0</v>
      </c>
      <c r="F32" s="74">
        <f t="shared" si="15"/>
        <v>0</v>
      </c>
      <c r="G32" s="74">
        <f t="shared" si="15"/>
        <v>0</v>
      </c>
      <c r="H32" s="74">
        <f t="shared" si="15"/>
        <v>0</v>
      </c>
      <c r="I32" s="74">
        <f t="shared" si="15"/>
        <v>0</v>
      </c>
      <c r="J32" s="74">
        <f t="shared" si="15"/>
        <v>0</v>
      </c>
      <c r="K32" s="74">
        <f t="shared" si="15"/>
        <v>0</v>
      </c>
      <c r="L32" s="74">
        <f t="shared" si="15"/>
        <v>0</v>
      </c>
      <c r="M32" s="74">
        <f t="shared" si="15"/>
        <v>0</v>
      </c>
      <c r="N32" s="74">
        <f t="shared" si="15"/>
        <v>0</v>
      </c>
      <c r="O32" s="74">
        <f t="shared" si="15"/>
        <v>0</v>
      </c>
      <c r="P32" s="74">
        <f t="shared" si="15"/>
        <v>0</v>
      </c>
      <c r="Q32" s="74">
        <f t="shared" si="15"/>
        <v>0</v>
      </c>
      <c r="R32" s="74">
        <f t="shared" si="15"/>
        <v>0</v>
      </c>
      <c r="S32" s="74">
        <f t="shared" si="15"/>
        <v>0</v>
      </c>
      <c r="T32" s="74">
        <f t="shared" si="15"/>
        <v>0</v>
      </c>
      <c r="U32" s="74">
        <f t="shared" si="15"/>
        <v>0</v>
      </c>
      <c r="V32" s="74">
        <f t="shared" si="15"/>
        <v>0</v>
      </c>
      <c r="W32" s="74">
        <f t="shared" si="15"/>
        <v>0</v>
      </c>
      <c r="X32" s="74">
        <f t="shared" si="15"/>
        <v>0</v>
      </c>
      <c r="Y32" s="74">
        <f t="shared" si="15"/>
        <v>0</v>
      </c>
      <c r="Z32" s="74">
        <f t="shared" si="15"/>
        <v>0</v>
      </c>
      <c r="AA32" s="74">
        <f t="shared" si="15"/>
        <v>0</v>
      </c>
      <c r="AB32" s="74">
        <f t="shared" si="15"/>
        <v>0</v>
      </c>
      <c r="AC32" s="74">
        <f t="shared" si="15"/>
        <v>0</v>
      </c>
      <c r="AD32" s="74">
        <f t="shared" si="15"/>
        <v>0</v>
      </c>
      <c r="AE32" s="74">
        <f t="shared" si="15"/>
        <v>0</v>
      </c>
      <c r="AF32" s="74">
        <f t="shared" si="15"/>
        <v>0</v>
      </c>
      <c r="AG32" s="74">
        <f t="shared" si="15"/>
        <v>0</v>
      </c>
      <c r="AH32" s="74">
        <f t="shared" si="15"/>
        <v>0</v>
      </c>
      <c r="AI32" s="74">
        <f t="shared" si="15"/>
        <v>0</v>
      </c>
      <c r="AJ32" s="74">
        <f t="shared" si="15"/>
        <v>0</v>
      </c>
      <c r="AK32" s="74">
        <f t="shared" si="15"/>
        <v>0</v>
      </c>
      <c r="AL32" s="74">
        <f t="shared" si="15"/>
        <v>0</v>
      </c>
      <c r="AM32" s="74">
        <f t="shared" si="15"/>
        <v>0</v>
      </c>
      <c r="AN32" s="74">
        <f t="shared" si="15"/>
        <v>0</v>
      </c>
      <c r="AO32" s="74">
        <f t="shared" si="15"/>
        <v>0</v>
      </c>
      <c r="AP32" s="74">
        <f t="shared" si="15"/>
        <v>0</v>
      </c>
      <c r="AQ32" s="74">
        <f t="shared" si="15"/>
        <v>0</v>
      </c>
      <c r="AR32" s="74">
        <f t="shared" si="15"/>
        <v>0</v>
      </c>
      <c r="AS32" s="74">
        <f t="shared" si="15"/>
        <v>0</v>
      </c>
      <c r="AT32" s="74">
        <f t="shared" si="15"/>
        <v>0</v>
      </c>
      <c r="AU32" s="74">
        <f t="shared" si="15"/>
        <v>0</v>
      </c>
      <c r="AV32" s="74">
        <f t="shared" si="15"/>
        <v>0</v>
      </c>
      <c r="AW32" s="74">
        <f t="shared" si="15"/>
        <v>0</v>
      </c>
      <c r="AX32" s="74">
        <f t="shared" si="15"/>
        <v>0</v>
      </c>
      <c r="AY32" s="74">
        <f t="shared" si="15"/>
        <v>0</v>
      </c>
      <c r="AZ32" s="74">
        <f t="shared" si="15"/>
        <v>0</v>
      </c>
      <c r="BA32" s="74">
        <f t="shared" si="15"/>
        <v>0</v>
      </c>
      <c r="BB32" s="74">
        <f t="shared" si="15"/>
        <v>0</v>
      </c>
      <c r="BC32" s="74">
        <f t="shared" si="15"/>
        <v>0</v>
      </c>
      <c r="BD32" s="74">
        <f t="shared" si="15"/>
        <v>0</v>
      </c>
      <c r="BE32" s="74">
        <f t="shared" si="15"/>
        <v>0</v>
      </c>
      <c r="BF32" s="74">
        <f t="shared" si="15"/>
        <v>0</v>
      </c>
      <c r="BG32" s="74">
        <f t="shared" si="15"/>
        <v>0</v>
      </c>
      <c r="BH32" s="74">
        <f t="shared" si="15"/>
        <v>0</v>
      </c>
      <c r="BI32" s="74">
        <f t="shared" si="15"/>
        <v>0</v>
      </c>
      <c r="BJ32" s="74">
        <f t="shared" si="15"/>
        <v>0</v>
      </c>
      <c r="BK32" s="74">
        <f t="shared" si="15"/>
        <v>0</v>
      </c>
      <c r="BL32" s="74">
        <f t="shared" si="15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6">B98</f>
        <v>0</v>
      </c>
      <c r="C33" s="74">
        <f t="shared" si="16"/>
        <v>0</v>
      </c>
      <c r="D33" s="74">
        <f t="shared" si="16"/>
        <v>0</v>
      </c>
      <c r="E33" s="74">
        <f t="shared" si="16"/>
        <v>0</v>
      </c>
      <c r="F33" s="74">
        <f t="shared" si="16"/>
        <v>0</v>
      </c>
      <c r="G33" s="74">
        <f t="shared" si="16"/>
        <v>0</v>
      </c>
      <c r="H33" s="74">
        <f t="shared" si="16"/>
        <v>0</v>
      </c>
      <c r="I33" s="74">
        <f t="shared" si="16"/>
        <v>0</v>
      </c>
      <c r="J33" s="74">
        <f t="shared" si="16"/>
        <v>0</v>
      </c>
      <c r="K33" s="74">
        <f t="shared" si="16"/>
        <v>0</v>
      </c>
      <c r="L33" s="74">
        <f t="shared" si="16"/>
        <v>0</v>
      </c>
      <c r="M33" s="74">
        <f t="shared" si="16"/>
        <v>0</v>
      </c>
      <c r="N33" s="74">
        <f t="shared" si="16"/>
        <v>0</v>
      </c>
      <c r="O33" s="74">
        <f t="shared" si="16"/>
        <v>0</v>
      </c>
      <c r="P33" s="74">
        <f t="shared" si="16"/>
        <v>0</v>
      </c>
      <c r="Q33" s="74">
        <f t="shared" si="16"/>
        <v>0</v>
      </c>
      <c r="R33" s="74">
        <f t="shared" si="16"/>
        <v>0</v>
      </c>
      <c r="S33" s="74">
        <f t="shared" si="16"/>
        <v>0</v>
      </c>
      <c r="T33" s="74">
        <f t="shared" si="16"/>
        <v>0</v>
      </c>
      <c r="U33" s="74">
        <f t="shared" si="16"/>
        <v>0</v>
      </c>
      <c r="V33" s="74">
        <f t="shared" si="16"/>
        <v>0</v>
      </c>
      <c r="W33" s="74">
        <f t="shared" si="16"/>
        <v>0</v>
      </c>
      <c r="X33" s="74">
        <f t="shared" si="16"/>
        <v>0</v>
      </c>
      <c r="Y33" s="74">
        <f t="shared" si="16"/>
        <v>0</v>
      </c>
      <c r="Z33" s="74">
        <f t="shared" si="16"/>
        <v>0</v>
      </c>
      <c r="AA33" s="74">
        <f t="shared" si="16"/>
        <v>0</v>
      </c>
      <c r="AB33" s="74">
        <f t="shared" si="16"/>
        <v>0</v>
      </c>
      <c r="AC33" s="74">
        <f t="shared" si="16"/>
        <v>0</v>
      </c>
      <c r="AD33" s="74">
        <f t="shared" si="16"/>
        <v>0</v>
      </c>
      <c r="AE33" s="74">
        <f t="shared" si="16"/>
        <v>0</v>
      </c>
      <c r="AF33" s="74">
        <f t="shared" si="16"/>
        <v>0</v>
      </c>
      <c r="AG33" s="74">
        <f t="shared" si="16"/>
        <v>0</v>
      </c>
      <c r="AH33" s="74">
        <f t="shared" si="16"/>
        <v>0</v>
      </c>
      <c r="AI33" s="74">
        <f t="shared" si="16"/>
        <v>0</v>
      </c>
      <c r="AJ33" s="74">
        <f t="shared" si="16"/>
        <v>0</v>
      </c>
      <c r="AK33" s="74">
        <f t="shared" si="16"/>
        <v>0</v>
      </c>
      <c r="AL33" s="74">
        <f t="shared" si="16"/>
        <v>0</v>
      </c>
      <c r="AM33" s="74">
        <f t="shared" si="16"/>
        <v>0</v>
      </c>
      <c r="AN33" s="74">
        <f t="shared" si="16"/>
        <v>0</v>
      </c>
      <c r="AO33" s="74">
        <f t="shared" si="16"/>
        <v>0</v>
      </c>
      <c r="AP33" s="74">
        <f t="shared" si="16"/>
        <v>0</v>
      </c>
      <c r="AQ33" s="74">
        <f t="shared" si="16"/>
        <v>0</v>
      </c>
      <c r="AR33" s="74">
        <f t="shared" si="16"/>
        <v>0</v>
      </c>
      <c r="AS33" s="74">
        <f t="shared" si="16"/>
        <v>0</v>
      </c>
      <c r="AT33" s="74">
        <f t="shared" si="16"/>
        <v>0</v>
      </c>
      <c r="AU33" s="74">
        <f t="shared" si="16"/>
        <v>0</v>
      </c>
      <c r="AV33" s="74">
        <f t="shared" si="16"/>
        <v>0</v>
      </c>
      <c r="AW33" s="74">
        <f t="shared" si="16"/>
        <v>0</v>
      </c>
      <c r="AX33" s="74">
        <f t="shared" si="16"/>
        <v>0</v>
      </c>
      <c r="AY33" s="74">
        <f t="shared" si="16"/>
        <v>0</v>
      </c>
      <c r="AZ33" s="74">
        <f t="shared" si="16"/>
        <v>0</v>
      </c>
      <c r="BA33" s="74">
        <f t="shared" si="16"/>
        <v>0</v>
      </c>
      <c r="BB33" s="74">
        <f t="shared" si="16"/>
        <v>0</v>
      </c>
      <c r="BC33" s="74">
        <f t="shared" si="16"/>
        <v>0</v>
      </c>
      <c r="BD33" s="74">
        <f t="shared" si="16"/>
        <v>0</v>
      </c>
      <c r="BE33" s="74">
        <f t="shared" si="16"/>
        <v>0</v>
      </c>
      <c r="BF33" s="74">
        <f t="shared" si="16"/>
        <v>0</v>
      </c>
      <c r="BG33" s="74">
        <f t="shared" si="16"/>
        <v>0</v>
      </c>
      <c r="BH33" s="74">
        <f t="shared" si="16"/>
        <v>0</v>
      </c>
      <c r="BI33" s="74">
        <f t="shared" si="16"/>
        <v>0</v>
      </c>
      <c r="BJ33" s="74">
        <f t="shared" si="16"/>
        <v>0</v>
      </c>
      <c r="BK33" s="74">
        <f t="shared" si="16"/>
        <v>0</v>
      </c>
      <c r="BL33" s="74">
        <f t="shared" si="16"/>
        <v>0</v>
      </c>
      <c r="BM33" s="36"/>
      <c r="BN33" s="74">
        <f>SUM(B33:BM33)</f>
        <v>0</v>
      </c>
      <c r="BO33" s="335"/>
    </row>
    <row r="34" spans="1:107" s="37" customFormat="1" ht="15" customHeight="1" x14ac:dyDescent="0.2">
      <c r="A34" s="35" t="s">
        <v>300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331">
        <f>-BN87</f>
        <v>0</v>
      </c>
      <c r="BB34" s="74"/>
      <c r="BC34" s="74"/>
      <c r="BD34" s="331">
        <f>-BN90</f>
        <v>0</v>
      </c>
      <c r="BE34" s="74"/>
      <c r="BF34" s="74"/>
      <c r="BG34" s="74"/>
      <c r="BH34" s="74"/>
      <c r="BI34" s="74"/>
      <c r="BJ34" s="74"/>
      <c r="BK34" s="331">
        <f>-BN97</f>
        <v>0</v>
      </c>
      <c r="BL34" s="74"/>
      <c r="BM34" s="36"/>
      <c r="BN34" s="74">
        <f>SUM(B34:BM34)</f>
        <v>0</v>
      </c>
      <c r="BO34" s="335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7">SUM(C32:C34)</f>
        <v>0</v>
      </c>
      <c r="D35" s="74">
        <f t="shared" si="17"/>
        <v>0</v>
      </c>
      <c r="E35" s="74">
        <f t="shared" si="17"/>
        <v>0</v>
      </c>
      <c r="F35" s="74">
        <f t="shared" si="17"/>
        <v>0</v>
      </c>
      <c r="G35" s="74">
        <f t="shared" si="17"/>
        <v>0</v>
      </c>
      <c r="H35" s="74">
        <f t="shared" si="17"/>
        <v>0</v>
      </c>
      <c r="I35" s="74">
        <f t="shared" si="17"/>
        <v>0</v>
      </c>
      <c r="J35" s="74">
        <f t="shared" si="17"/>
        <v>0</v>
      </c>
      <c r="K35" s="74">
        <f t="shared" si="17"/>
        <v>0</v>
      </c>
      <c r="L35" s="74">
        <f t="shared" si="17"/>
        <v>0</v>
      </c>
      <c r="M35" s="74">
        <f t="shared" si="17"/>
        <v>0</v>
      </c>
      <c r="N35" s="74">
        <f t="shared" si="17"/>
        <v>0</v>
      </c>
      <c r="O35" s="74">
        <f t="shared" si="17"/>
        <v>0</v>
      </c>
      <c r="P35" s="74">
        <f t="shared" si="17"/>
        <v>0</v>
      </c>
      <c r="Q35" s="74">
        <f t="shared" si="17"/>
        <v>0</v>
      </c>
      <c r="R35" s="74">
        <f t="shared" si="17"/>
        <v>0</v>
      </c>
      <c r="S35" s="74">
        <f t="shared" si="17"/>
        <v>0</v>
      </c>
      <c r="T35" s="74">
        <f t="shared" si="17"/>
        <v>0</v>
      </c>
      <c r="U35" s="74">
        <f t="shared" si="17"/>
        <v>0</v>
      </c>
      <c r="V35" s="74">
        <f t="shared" si="17"/>
        <v>0</v>
      </c>
      <c r="W35" s="74">
        <f t="shared" si="17"/>
        <v>0</v>
      </c>
      <c r="X35" s="74">
        <f t="shared" si="17"/>
        <v>0</v>
      </c>
      <c r="Y35" s="74">
        <f t="shared" si="17"/>
        <v>0</v>
      </c>
      <c r="Z35" s="74">
        <f t="shared" si="17"/>
        <v>0</v>
      </c>
      <c r="AA35" s="74">
        <f t="shared" si="17"/>
        <v>0</v>
      </c>
      <c r="AB35" s="74">
        <f t="shared" si="17"/>
        <v>0</v>
      </c>
      <c r="AC35" s="74">
        <f t="shared" si="17"/>
        <v>0</v>
      </c>
      <c r="AD35" s="74">
        <f t="shared" si="17"/>
        <v>0</v>
      </c>
      <c r="AE35" s="74">
        <f t="shared" si="17"/>
        <v>0</v>
      </c>
      <c r="AF35" s="74">
        <f t="shared" si="17"/>
        <v>0</v>
      </c>
      <c r="AG35" s="74">
        <f t="shared" si="17"/>
        <v>0</v>
      </c>
      <c r="AH35" s="74">
        <f t="shared" si="17"/>
        <v>0</v>
      </c>
      <c r="AI35" s="74">
        <f t="shared" si="17"/>
        <v>0</v>
      </c>
      <c r="AJ35" s="74">
        <f t="shared" si="17"/>
        <v>0</v>
      </c>
      <c r="AK35" s="74">
        <f t="shared" si="17"/>
        <v>0</v>
      </c>
      <c r="AL35" s="74">
        <f t="shared" si="17"/>
        <v>0</v>
      </c>
      <c r="AM35" s="74">
        <f t="shared" si="17"/>
        <v>0</v>
      </c>
      <c r="AN35" s="74">
        <f t="shared" si="17"/>
        <v>0</v>
      </c>
      <c r="AO35" s="74">
        <f t="shared" si="17"/>
        <v>0</v>
      </c>
      <c r="AP35" s="74">
        <f t="shared" si="17"/>
        <v>0</v>
      </c>
      <c r="AQ35" s="74">
        <f t="shared" si="17"/>
        <v>0</v>
      </c>
      <c r="AR35" s="74">
        <f t="shared" si="17"/>
        <v>0</v>
      </c>
      <c r="AS35" s="74">
        <f t="shared" si="17"/>
        <v>0</v>
      </c>
      <c r="AT35" s="74">
        <f t="shared" si="17"/>
        <v>0</v>
      </c>
      <c r="AU35" s="74">
        <f t="shared" si="17"/>
        <v>0</v>
      </c>
      <c r="AV35" s="74">
        <f t="shared" si="17"/>
        <v>0</v>
      </c>
      <c r="AW35" s="74">
        <f t="shared" si="17"/>
        <v>0</v>
      </c>
      <c r="AX35" s="74">
        <f t="shared" si="17"/>
        <v>0</v>
      </c>
      <c r="AY35" s="74">
        <f t="shared" si="17"/>
        <v>0</v>
      </c>
      <c r="AZ35" s="74">
        <f t="shared" si="17"/>
        <v>0</v>
      </c>
      <c r="BA35" s="74">
        <f t="shared" si="17"/>
        <v>0</v>
      </c>
      <c r="BB35" s="74">
        <f t="shared" si="17"/>
        <v>0</v>
      </c>
      <c r="BC35" s="74">
        <f t="shared" si="17"/>
        <v>0</v>
      </c>
      <c r="BD35" s="74">
        <f t="shared" si="17"/>
        <v>0</v>
      </c>
      <c r="BE35" s="74">
        <f t="shared" si="17"/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8">AVERAGE(B32,B35)</f>
        <v>0</v>
      </c>
      <c r="C36" s="68">
        <f t="shared" si="18"/>
        <v>0</v>
      </c>
      <c r="D36" s="68">
        <f t="shared" si="18"/>
        <v>0</v>
      </c>
      <c r="E36" s="68">
        <f t="shared" si="18"/>
        <v>0</v>
      </c>
      <c r="F36" s="68">
        <f t="shared" si="18"/>
        <v>0</v>
      </c>
      <c r="G36" s="68">
        <f t="shared" si="18"/>
        <v>0</v>
      </c>
      <c r="H36" s="68">
        <f t="shared" si="18"/>
        <v>0</v>
      </c>
      <c r="I36" s="68">
        <f t="shared" si="18"/>
        <v>0</v>
      </c>
      <c r="J36" s="68">
        <f t="shared" si="18"/>
        <v>0</v>
      </c>
      <c r="K36" s="68">
        <f t="shared" si="18"/>
        <v>0</v>
      </c>
      <c r="L36" s="68">
        <f t="shared" si="18"/>
        <v>0</v>
      </c>
      <c r="M36" s="68">
        <f t="shared" si="18"/>
        <v>0</v>
      </c>
      <c r="N36" s="68">
        <f t="shared" si="18"/>
        <v>0</v>
      </c>
      <c r="O36" s="68">
        <f t="shared" si="18"/>
        <v>0</v>
      </c>
      <c r="P36" s="68">
        <f t="shared" si="18"/>
        <v>0</v>
      </c>
      <c r="Q36" s="68">
        <f t="shared" si="18"/>
        <v>0</v>
      </c>
      <c r="R36" s="68">
        <f t="shared" si="18"/>
        <v>0</v>
      </c>
      <c r="S36" s="68">
        <f t="shared" si="18"/>
        <v>0</v>
      </c>
      <c r="T36" s="68">
        <f t="shared" si="18"/>
        <v>0</v>
      </c>
      <c r="U36" s="68">
        <f t="shared" si="18"/>
        <v>0</v>
      </c>
      <c r="V36" s="68">
        <f t="shared" si="18"/>
        <v>0</v>
      </c>
      <c r="W36" s="68">
        <f t="shared" si="18"/>
        <v>0</v>
      </c>
      <c r="X36" s="68">
        <f t="shared" si="18"/>
        <v>0</v>
      </c>
      <c r="Y36" s="68">
        <f t="shared" si="18"/>
        <v>0</v>
      </c>
      <c r="Z36" s="68">
        <f t="shared" si="18"/>
        <v>0</v>
      </c>
      <c r="AA36" s="68">
        <f t="shared" si="18"/>
        <v>0</v>
      </c>
      <c r="AB36" s="68">
        <f t="shared" si="18"/>
        <v>0</v>
      </c>
      <c r="AC36" s="68">
        <f t="shared" si="18"/>
        <v>0</v>
      </c>
      <c r="AD36" s="68">
        <f t="shared" si="18"/>
        <v>0</v>
      </c>
      <c r="AE36" s="68">
        <f t="shared" si="18"/>
        <v>0</v>
      </c>
      <c r="AF36" s="68">
        <f t="shared" si="18"/>
        <v>0</v>
      </c>
      <c r="AG36" s="68">
        <f t="shared" si="18"/>
        <v>0</v>
      </c>
      <c r="AH36" s="68">
        <f t="shared" si="18"/>
        <v>0</v>
      </c>
      <c r="AI36" s="68">
        <f t="shared" si="18"/>
        <v>0</v>
      </c>
      <c r="AJ36" s="68">
        <f t="shared" si="18"/>
        <v>0</v>
      </c>
      <c r="AK36" s="68">
        <f t="shared" si="18"/>
        <v>0</v>
      </c>
      <c r="AL36" s="68">
        <f t="shared" si="18"/>
        <v>0</v>
      </c>
      <c r="AM36" s="68">
        <f t="shared" si="18"/>
        <v>0</v>
      </c>
      <c r="AN36" s="68">
        <f t="shared" si="18"/>
        <v>0</v>
      </c>
      <c r="AO36" s="68">
        <f t="shared" si="18"/>
        <v>0</v>
      </c>
      <c r="AP36" s="68">
        <f t="shared" si="18"/>
        <v>0</v>
      </c>
      <c r="AQ36" s="68">
        <f t="shared" si="18"/>
        <v>0</v>
      </c>
      <c r="AR36" s="68">
        <f t="shared" si="18"/>
        <v>0</v>
      </c>
      <c r="AS36" s="68">
        <f t="shared" si="18"/>
        <v>0</v>
      </c>
      <c r="AT36" s="68">
        <f t="shared" si="18"/>
        <v>0</v>
      </c>
      <c r="AU36" s="68">
        <f t="shared" si="18"/>
        <v>0</v>
      </c>
      <c r="AV36" s="68">
        <f t="shared" si="18"/>
        <v>0</v>
      </c>
      <c r="AW36" s="68">
        <f t="shared" si="18"/>
        <v>0</v>
      </c>
      <c r="AX36" s="68">
        <f t="shared" si="18"/>
        <v>0</v>
      </c>
      <c r="AY36" s="68">
        <f t="shared" si="18"/>
        <v>0</v>
      </c>
      <c r="AZ36" s="68">
        <f t="shared" si="18"/>
        <v>0</v>
      </c>
      <c r="BA36" s="68">
        <f t="shared" si="18"/>
        <v>0</v>
      </c>
      <c r="BB36" s="68">
        <f t="shared" si="18"/>
        <v>0</v>
      </c>
      <c r="BC36" s="68">
        <f t="shared" si="18"/>
        <v>0</v>
      </c>
      <c r="BD36" s="68">
        <f t="shared" si="18"/>
        <v>0</v>
      </c>
      <c r="BE36" s="68">
        <f t="shared" si="18"/>
        <v>0</v>
      </c>
      <c r="BF36" s="68">
        <f t="shared" si="18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19">B41</f>
        <v>0</v>
      </c>
      <c r="D39" s="74">
        <f t="shared" si="19"/>
        <v>0</v>
      </c>
      <c r="E39" s="74">
        <f t="shared" si="19"/>
        <v>0</v>
      </c>
      <c r="F39" s="74">
        <f t="shared" si="19"/>
        <v>0</v>
      </c>
      <c r="G39" s="74">
        <f t="shared" si="19"/>
        <v>0</v>
      </c>
      <c r="H39" s="74">
        <f t="shared" si="19"/>
        <v>0</v>
      </c>
      <c r="I39" s="74">
        <f t="shared" si="19"/>
        <v>0</v>
      </c>
      <c r="J39" s="74">
        <f t="shared" si="19"/>
        <v>0</v>
      </c>
      <c r="K39" s="74">
        <f t="shared" si="19"/>
        <v>0</v>
      </c>
      <c r="L39" s="74">
        <f t="shared" si="19"/>
        <v>0</v>
      </c>
      <c r="M39" s="74">
        <f t="shared" si="19"/>
        <v>0</v>
      </c>
      <c r="N39" s="74">
        <f t="shared" si="19"/>
        <v>0</v>
      </c>
      <c r="O39" s="74">
        <f t="shared" si="19"/>
        <v>0</v>
      </c>
      <c r="P39" s="74">
        <f t="shared" si="19"/>
        <v>0</v>
      </c>
      <c r="Q39" s="74">
        <f t="shared" si="19"/>
        <v>0</v>
      </c>
      <c r="R39" s="74">
        <f t="shared" si="19"/>
        <v>0</v>
      </c>
      <c r="S39" s="74">
        <f t="shared" si="19"/>
        <v>0</v>
      </c>
      <c r="T39" s="74">
        <f t="shared" si="19"/>
        <v>0</v>
      </c>
      <c r="U39" s="74">
        <f t="shared" si="19"/>
        <v>0</v>
      </c>
      <c r="V39" s="74">
        <f t="shared" si="19"/>
        <v>0</v>
      </c>
      <c r="W39" s="74">
        <f t="shared" si="19"/>
        <v>0</v>
      </c>
      <c r="X39" s="74">
        <f t="shared" si="19"/>
        <v>0</v>
      </c>
      <c r="Y39" s="74">
        <f t="shared" si="19"/>
        <v>0</v>
      </c>
      <c r="Z39" s="74">
        <f t="shared" si="19"/>
        <v>0</v>
      </c>
      <c r="AA39" s="74">
        <f t="shared" si="19"/>
        <v>0</v>
      </c>
      <c r="AB39" s="74">
        <f t="shared" si="19"/>
        <v>0</v>
      </c>
      <c r="AC39" s="74">
        <f t="shared" si="19"/>
        <v>0</v>
      </c>
      <c r="AD39" s="74">
        <f t="shared" si="19"/>
        <v>0</v>
      </c>
      <c r="AE39" s="74">
        <f t="shared" si="19"/>
        <v>0</v>
      </c>
      <c r="AF39" s="74">
        <f t="shared" si="19"/>
        <v>0</v>
      </c>
      <c r="AG39" s="74">
        <f t="shared" si="19"/>
        <v>0</v>
      </c>
      <c r="AH39" s="74">
        <f t="shared" si="19"/>
        <v>0</v>
      </c>
      <c r="AI39" s="74">
        <f t="shared" si="19"/>
        <v>0</v>
      </c>
      <c r="AJ39" s="74">
        <f t="shared" si="19"/>
        <v>0</v>
      </c>
      <c r="AK39" s="74">
        <f t="shared" si="19"/>
        <v>0</v>
      </c>
      <c r="AL39" s="74">
        <f t="shared" si="19"/>
        <v>0</v>
      </c>
      <c r="AM39" s="74">
        <f t="shared" si="19"/>
        <v>0</v>
      </c>
      <c r="AN39" s="74">
        <f t="shared" si="19"/>
        <v>0</v>
      </c>
      <c r="AO39" s="74">
        <f t="shared" si="19"/>
        <v>0</v>
      </c>
      <c r="AP39" s="74">
        <f t="shared" si="19"/>
        <v>0</v>
      </c>
      <c r="AQ39" s="74">
        <f t="shared" si="19"/>
        <v>0</v>
      </c>
      <c r="AR39" s="74">
        <f t="shared" si="19"/>
        <v>0</v>
      </c>
      <c r="AS39" s="74">
        <f t="shared" si="19"/>
        <v>0</v>
      </c>
      <c r="AT39" s="74">
        <f t="shared" si="19"/>
        <v>0</v>
      </c>
      <c r="AU39" s="74">
        <f t="shared" si="19"/>
        <v>0</v>
      </c>
      <c r="AV39" s="74">
        <f t="shared" si="19"/>
        <v>0</v>
      </c>
      <c r="AW39" s="74">
        <f t="shared" si="19"/>
        <v>0</v>
      </c>
      <c r="AX39" s="74">
        <f t="shared" si="19"/>
        <v>0</v>
      </c>
      <c r="AY39" s="74">
        <f t="shared" si="19"/>
        <v>0</v>
      </c>
      <c r="AZ39" s="74">
        <f t="shared" si="19"/>
        <v>0</v>
      </c>
      <c r="BA39" s="74">
        <f t="shared" si="19"/>
        <v>0</v>
      </c>
      <c r="BB39" s="74">
        <f t="shared" si="19"/>
        <v>0</v>
      </c>
      <c r="BC39" s="74">
        <f t="shared" si="19"/>
        <v>0</v>
      </c>
      <c r="BD39" s="74">
        <f t="shared" si="19"/>
        <v>0</v>
      </c>
      <c r="BE39" s="74">
        <f t="shared" si="19"/>
        <v>0</v>
      </c>
      <c r="BF39" s="74">
        <f t="shared" si="19"/>
        <v>0</v>
      </c>
      <c r="BG39" s="74">
        <f t="shared" si="19"/>
        <v>0</v>
      </c>
      <c r="BH39" s="74">
        <f t="shared" si="19"/>
        <v>0</v>
      </c>
      <c r="BI39" s="74">
        <f t="shared" si="19"/>
        <v>0</v>
      </c>
      <c r="BJ39" s="74">
        <f t="shared" si="19"/>
        <v>0</v>
      </c>
      <c r="BK39" s="74">
        <f t="shared" si="19"/>
        <v>0</v>
      </c>
      <c r="BL39" s="74">
        <f t="shared" si="19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0">SUM(C39:C40)</f>
        <v>0</v>
      </c>
      <c r="D41" s="74">
        <f t="shared" si="20"/>
        <v>0</v>
      </c>
      <c r="E41" s="74">
        <f t="shared" si="20"/>
        <v>0</v>
      </c>
      <c r="F41" s="74">
        <f t="shared" si="20"/>
        <v>0</v>
      </c>
      <c r="G41" s="74">
        <f t="shared" si="20"/>
        <v>0</v>
      </c>
      <c r="H41" s="74">
        <f t="shared" si="20"/>
        <v>0</v>
      </c>
      <c r="I41" s="74">
        <f t="shared" si="20"/>
        <v>0</v>
      </c>
      <c r="J41" s="74">
        <f t="shared" si="20"/>
        <v>0</v>
      </c>
      <c r="K41" s="74">
        <f t="shared" si="20"/>
        <v>0</v>
      </c>
      <c r="L41" s="74">
        <f t="shared" si="20"/>
        <v>0</v>
      </c>
      <c r="M41" s="74">
        <f t="shared" si="20"/>
        <v>0</v>
      </c>
      <c r="N41" s="74">
        <f t="shared" si="20"/>
        <v>0</v>
      </c>
      <c r="O41" s="74">
        <f t="shared" si="20"/>
        <v>0</v>
      </c>
      <c r="P41" s="74">
        <f t="shared" si="20"/>
        <v>0</v>
      </c>
      <c r="Q41" s="74">
        <f t="shared" si="20"/>
        <v>0</v>
      </c>
      <c r="R41" s="74">
        <f t="shared" si="20"/>
        <v>0</v>
      </c>
      <c r="S41" s="74">
        <f t="shared" si="20"/>
        <v>0</v>
      </c>
      <c r="T41" s="74">
        <f t="shared" si="20"/>
        <v>0</v>
      </c>
      <c r="U41" s="74">
        <f t="shared" si="20"/>
        <v>0</v>
      </c>
      <c r="V41" s="74">
        <f t="shared" si="20"/>
        <v>0</v>
      </c>
      <c r="W41" s="74">
        <f t="shared" si="20"/>
        <v>0</v>
      </c>
      <c r="X41" s="74">
        <f t="shared" si="20"/>
        <v>0</v>
      </c>
      <c r="Y41" s="74">
        <f t="shared" si="20"/>
        <v>0</v>
      </c>
      <c r="Z41" s="74">
        <f t="shared" si="20"/>
        <v>0</v>
      </c>
      <c r="AA41" s="74">
        <f t="shared" si="20"/>
        <v>0</v>
      </c>
      <c r="AB41" s="74">
        <f t="shared" si="20"/>
        <v>0</v>
      </c>
      <c r="AC41" s="74">
        <f t="shared" si="20"/>
        <v>0</v>
      </c>
      <c r="AD41" s="74">
        <f t="shared" si="20"/>
        <v>0</v>
      </c>
      <c r="AE41" s="74">
        <f t="shared" si="20"/>
        <v>0</v>
      </c>
      <c r="AF41" s="74">
        <f t="shared" si="20"/>
        <v>0</v>
      </c>
      <c r="AG41" s="74">
        <f t="shared" si="20"/>
        <v>0</v>
      </c>
      <c r="AH41" s="74">
        <f t="shared" si="20"/>
        <v>0</v>
      </c>
      <c r="AI41" s="74">
        <f t="shared" si="20"/>
        <v>0</v>
      </c>
      <c r="AJ41" s="74">
        <f t="shared" si="20"/>
        <v>0</v>
      </c>
      <c r="AK41" s="74">
        <f t="shared" si="20"/>
        <v>0</v>
      </c>
      <c r="AL41" s="74">
        <f t="shared" si="20"/>
        <v>0</v>
      </c>
      <c r="AM41" s="74">
        <f t="shared" si="20"/>
        <v>0</v>
      </c>
      <c r="AN41" s="74">
        <f t="shared" si="20"/>
        <v>0</v>
      </c>
      <c r="AO41" s="74">
        <f t="shared" si="20"/>
        <v>0</v>
      </c>
      <c r="AP41" s="74">
        <f t="shared" si="20"/>
        <v>0</v>
      </c>
      <c r="AQ41" s="74">
        <f t="shared" si="20"/>
        <v>0</v>
      </c>
      <c r="AR41" s="74">
        <f t="shared" si="20"/>
        <v>0</v>
      </c>
      <c r="AS41" s="74">
        <f t="shared" si="20"/>
        <v>0</v>
      </c>
      <c r="AT41" s="74">
        <f t="shared" si="20"/>
        <v>0</v>
      </c>
      <c r="AU41" s="74">
        <f t="shared" si="20"/>
        <v>0</v>
      </c>
      <c r="AV41" s="74">
        <f t="shared" si="20"/>
        <v>0</v>
      </c>
      <c r="AW41" s="74">
        <f t="shared" si="20"/>
        <v>0</v>
      </c>
      <c r="AX41" s="74">
        <f t="shared" si="20"/>
        <v>0</v>
      </c>
      <c r="AY41" s="74">
        <f t="shared" si="20"/>
        <v>0</v>
      </c>
      <c r="AZ41" s="74">
        <f t="shared" si="20"/>
        <v>0</v>
      </c>
      <c r="BA41" s="74">
        <f t="shared" si="20"/>
        <v>0</v>
      </c>
      <c r="BB41" s="74">
        <f t="shared" si="20"/>
        <v>0</v>
      </c>
      <c r="BC41" s="74">
        <f t="shared" si="20"/>
        <v>0</v>
      </c>
      <c r="BD41" s="74">
        <f t="shared" si="20"/>
        <v>0</v>
      </c>
      <c r="BE41" s="74">
        <f t="shared" si="20"/>
        <v>0</v>
      </c>
      <c r="BF41" s="74">
        <f t="shared" si="20"/>
        <v>0</v>
      </c>
      <c r="BG41" s="74">
        <f t="shared" si="20"/>
        <v>0</v>
      </c>
      <c r="BH41" s="74">
        <f t="shared" si="20"/>
        <v>0</v>
      </c>
      <c r="BI41" s="74">
        <f t="shared" si="20"/>
        <v>0</v>
      </c>
      <c r="BJ41" s="74">
        <f t="shared" si="20"/>
        <v>0</v>
      </c>
      <c r="BK41" s="74">
        <f t="shared" si="20"/>
        <v>0</v>
      </c>
      <c r="BL41" s="74">
        <f t="shared" si="20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1">AVERAGE(C39,C41)</f>
        <v>0</v>
      </c>
      <c r="D42" s="68">
        <f t="shared" si="21"/>
        <v>0</v>
      </c>
      <c r="E42" s="68">
        <f t="shared" si="21"/>
        <v>0</v>
      </c>
      <c r="F42" s="68">
        <f>AVERAGE(F39,F41)</f>
        <v>0</v>
      </c>
      <c r="G42" s="68">
        <f t="shared" si="21"/>
        <v>0</v>
      </c>
      <c r="H42" s="68">
        <f t="shared" si="21"/>
        <v>0</v>
      </c>
      <c r="I42" s="68">
        <f t="shared" si="21"/>
        <v>0</v>
      </c>
      <c r="J42" s="68">
        <f t="shared" si="21"/>
        <v>0</v>
      </c>
      <c r="K42" s="68">
        <f t="shared" si="21"/>
        <v>0</v>
      </c>
      <c r="L42" s="68">
        <f t="shared" si="21"/>
        <v>0</v>
      </c>
      <c r="M42" s="68">
        <f t="shared" si="21"/>
        <v>0</v>
      </c>
      <c r="N42" s="68">
        <f t="shared" si="21"/>
        <v>0</v>
      </c>
      <c r="O42" s="68">
        <f t="shared" si="21"/>
        <v>0</v>
      </c>
      <c r="P42" s="68">
        <f t="shared" si="21"/>
        <v>0</v>
      </c>
      <c r="Q42" s="68">
        <f t="shared" si="21"/>
        <v>0</v>
      </c>
      <c r="R42" s="68">
        <f t="shared" si="21"/>
        <v>0</v>
      </c>
      <c r="S42" s="68">
        <f t="shared" si="21"/>
        <v>0</v>
      </c>
      <c r="T42" s="68">
        <f t="shared" si="21"/>
        <v>0</v>
      </c>
      <c r="U42" s="68">
        <f t="shared" si="21"/>
        <v>0</v>
      </c>
      <c r="V42" s="68">
        <f t="shared" si="21"/>
        <v>0</v>
      </c>
      <c r="W42" s="68">
        <f t="shared" si="21"/>
        <v>0</v>
      </c>
      <c r="X42" s="68">
        <f t="shared" si="21"/>
        <v>0</v>
      </c>
      <c r="Y42" s="68">
        <f t="shared" si="21"/>
        <v>0</v>
      </c>
      <c r="Z42" s="68">
        <f t="shared" si="21"/>
        <v>0</v>
      </c>
      <c r="AA42" s="68">
        <f t="shared" si="21"/>
        <v>0</v>
      </c>
      <c r="AB42" s="68">
        <f t="shared" si="21"/>
        <v>0</v>
      </c>
      <c r="AC42" s="68">
        <f t="shared" si="21"/>
        <v>0</v>
      </c>
      <c r="AD42" s="68">
        <f t="shared" si="21"/>
        <v>0</v>
      </c>
      <c r="AE42" s="68">
        <f t="shared" si="21"/>
        <v>0</v>
      </c>
      <c r="AF42" s="68">
        <f t="shared" si="21"/>
        <v>0</v>
      </c>
      <c r="AG42" s="68">
        <f t="shared" si="21"/>
        <v>0</v>
      </c>
      <c r="AH42" s="68">
        <f t="shared" si="21"/>
        <v>0</v>
      </c>
      <c r="AI42" s="68">
        <f t="shared" si="21"/>
        <v>0</v>
      </c>
      <c r="AJ42" s="68">
        <f t="shared" si="21"/>
        <v>0</v>
      </c>
      <c r="AK42" s="68">
        <f t="shared" si="21"/>
        <v>0</v>
      </c>
      <c r="AL42" s="68">
        <f t="shared" si="21"/>
        <v>0</v>
      </c>
      <c r="AM42" s="68">
        <f t="shared" si="21"/>
        <v>0</v>
      </c>
      <c r="AN42" s="68">
        <f t="shared" si="21"/>
        <v>0</v>
      </c>
      <c r="AO42" s="68">
        <f t="shared" si="21"/>
        <v>0</v>
      </c>
      <c r="AP42" s="68">
        <f t="shared" si="21"/>
        <v>0</v>
      </c>
      <c r="AQ42" s="68">
        <f t="shared" si="21"/>
        <v>0</v>
      </c>
      <c r="AR42" s="68">
        <f t="shared" si="21"/>
        <v>0</v>
      </c>
      <c r="AS42" s="68">
        <f t="shared" si="21"/>
        <v>0</v>
      </c>
      <c r="AT42" s="68">
        <f t="shared" si="21"/>
        <v>0</v>
      </c>
      <c r="AU42" s="68">
        <f t="shared" si="21"/>
        <v>0</v>
      </c>
      <c r="AV42" s="68">
        <f t="shared" si="21"/>
        <v>0</v>
      </c>
      <c r="AW42" s="68">
        <f t="shared" si="21"/>
        <v>0</v>
      </c>
      <c r="AX42" s="68">
        <f t="shared" si="21"/>
        <v>0</v>
      </c>
      <c r="AY42" s="68">
        <f t="shared" si="21"/>
        <v>0</v>
      </c>
      <c r="AZ42" s="68">
        <f t="shared" si="21"/>
        <v>0</v>
      </c>
      <c r="BA42" s="68">
        <f t="shared" si="21"/>
        <v>0</v>
      </c>
      <c r="BB42" s="68">
        <f t="shared" si="21"/>
        <v>0</v>
      </c>
      <c r="BC42" s="68">
        <f t="shared" si="21"/>
        <v>0</v>
      </c>
      <c r="BD42" s="68">
        <f t="shared" si="21"/>
        <v>0</v>
      </c>
      <c r="BE42" s="68">
        <f t="shared" si="21"/>
        <v>0</v>
      </c>
      <c r="BF42" s="68">
        <f t="shared" si="21"/>
        <v>0</v>
      </c>
      <c r="BG42" s="68">
        <f t="shared" si="21"/>
        <v>0</v>
      </c>
      <c r="BH42" s="68">
        <f t="shared" si="21"/>
        <v>0</v>
      </c>
      <c r="BI42" s="68">
        <f t="shared" si="21"/>
        <v>0</v>
      </c>
      <c r="BJ42" s="68">
        <f t="shared" si="21"/>
        <v>0</v>
      </c>
      <c r="BK42" s="68">
        <f t="shared" si="21"/>
        <v>0</v>
      </c>
      <c r="BL42" s="68">
        <f t="shared" si="21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2">B47</f>
        <v>0</v>
      </c>
      <c r="D45" s="55">
        <f t="shared" si="22"/>
        <v>0</v>
      </c>
      <c r="E45" s="55">
        <f t="shared" si="22"/>
        <v>0</v>
      </c>
      <c r="F45" s="55">
        <f t="shared" si="22"/>
        <v>0</v>
      </c>
      <c r="G45" s="55">
        <f t="shared" si="22"/>
        <v>0</v>
      </c>
      <c r="H45" s="55">
        <f t="shared" si="22"/>
        <v>0</v>
      </c>
      <c r="I45" s="55">
        <f t="shared" si="22"/>
        <v>0</v>
      </c>
      <c r="J45" s="55">
        <f t="shared" si="22"/>
        <v>0</v>
      </c>
      <c r="K45" s="55">
        <f t="shared" si="22"/>
        <v>0</v>
      </c>
      <c r="L45" s="55">
        <f t="shared" si="22"/>
        <v>0</v>
      </c>
      <c r="M45" s="55">
        <f t="shared" si="22"/>
        <v>0</v>
      </c>
      <c r="N45" s="55">
        <f t="shared" si="22"/>
        <v>0</v>
      </c>
      <c r="O45" s="55">
        <f t="shared" si="22"/>
        <v>0</v>
      </c>
      <c r="P45" s="55">
        <f t="shared" si="22"/>
        <v>0</v>
      </c>
      <c r="Q45" s="55">
        <f t="shared" si="22"/>
        <v>0</v>
      </c>
      <c r="R45" s="55">
        <f t="shared" si="22"/>
        <v>0</v>
      </c>
      <c r="S45" s="55">
        <f t="shared" si="22"/>
        <v>0</v>
      </c>
      <c r="T45" s="55">
        <f t="shared" si="22"/>
        <v>0</v>
      </c>
      <c r="U45" s="55">
        <f t="shared" si="22"/>
        <v>0</v>
      </c>
      <c r="V45" s="55">
        <f t="shared" si="22"/>
        <v>0</v>
      </c>
      <c r="W45" s="55">
        <f t="shared" si="22"/>
        <v>0</v>
      </c>
      <c r="X45" s="55">
        <f t="shared" si="22"/>
        <v>0</v>
      </c>
      <c r="Y45" s="55">
        <f t="shared" si="22"/>
        <v>0</v>
      </c>
      <c r="Z45" s="55">
        <f t="shared" si="22"/>
        <v>0</v>
      </c>
      <c r="AA45" s="55">
        <f t="shared" si="22"/>
        <v>0</v>
      </c>
      <c r="AB45" s="55">
        <f t="shared" si="22"/>
        <v>0</v>
      </c>
      <c r="AC45" s="55">
        <f t="shared" si="22"/>
        <v>0</v>
      </c>
      <c r="AD45" s="55">
        <f t="shared" si="22"/>
        <v>0</v>
      </c>
      <c r="AE45" s="55">
        <f t="shared" si="22"/>
        <v>0</v>
      </c>
      <c r="AF45" s="55">
        <f t="shared" si="22"/>
        <v>0</v>
      </c>
      <c r="AG45" s="55">
        <f t="shared" si="22"/>
        <v>0</v>
      </c>
      <c r="AH45" s="55">
        <f t="shared" si="22"/>
        <v>0</v>
      </c>
      <c r="AI45" s="55">
        <f t="shared" si="22"/>
        <v>0</v>
      </c>
      <c r="AJ45" s="55">
        <f t="shared" si="22"/>
        <v>0</v>
      </c>
      <c r="AK45" s="55">
        <f t="shared" si="22"/>
        <v>0</v>
      </c>
      <c r="AL45" s="55">
        <f t="shared" si="22"/>
        <v>0</v>
      </c>
      <c r="AM45" s="55">
        <f t="shared" si="22"/>
        <v>0</v>
      </c>
      <c r="AN45" s="55">
        <f t="shared" si="22"/>
        <v>0</v>
      </c>
      <c r="AO45" s="55">
        <f t="shared" si="22"/>
        <v>0</v>
      </c>
      <c r="AP45" s="55">
        <f t="shared" si="22"/>
        <v>0</v>
      </c>
      <c r="AQ45" s="55">
        <f t="shared" si="22"/>
        <v>0</v>
      </c>
      <c r="AR45" s="55">
        <f t="shared" si="22"/>
        <v>0</v>
      </c>
      <c r="AS45" s="55">
        <f t="shared" si="22"/>
        <v>0</v>
      </c>
      <c r="AT45" s="55">
        <f t="shared" si="22"/>
        <v>0</v>
      </c>
      <c r="AU45" s="55">
        <f t="shared" si="22"/>
        <v>0</v>
      </c>
      <c r="AV45" s="55">
        <f t="shared" si="22"/>
        <v>0</v>
      </c>
      <c r="AW45" s="55">
        <f t="shared" si="22"/>
        <v>0</v>
      </c>
      <c r="AX45" s="55">
        <f t="shared" si="22"/>
        <v>0</v>
      </c>
      <c r="AY45" s="55">
        <f t="shared" si="22"/>
        <v>0</v>
      </c>
      <c r="AZ45" s="55">
        <f t="shared" si="22"/>
        <v>0</v>
      </c>
      <c r="BA45" s="55">
        <f t="shared" si="22"/>
        <v>0</v>
      </c>
      <c r="BB45" s="55">
        <f t="shared" si="22"/>
        <v>0</v>
      </c>
      <c r="BC45" s="55">
        <f t="shared" si="22"/>
        <v>0</v>
      </c>
      <c r="BD45" s="55">
        <f t="shared" si="22"/>
        <v>0</v>
      </c>
      <c r="BE45" s="55">
        <f t="shared" si="22"/>
        <v>0</v>
      </c>
      <c r="BF45" s="55">
        <f t="shared" si="22"/>
        <v>0</v>
      </c>
      <c r="BG45" s="55">
        <f t="shared" si="22"/>
        <v>0</v>
      </c>
      <c r="BH45" s="55">
        <f t="shared" si="22"/>
        <v>0</v>
      </c>
      <c r="BI45" s="55">
        <f t="shared" si="22"/>
        <v>0</v>
      </c>
      <c r="BJ45" s="55">
        <f t="shared" si="22"/>
        <v>0</v>
      </c>
      <c r="BK45" s="55">
        <f t="shared" si="22"/>
        <v>0</v>
      </c>
      <c r="BL45" s="55">
        <f t="shared" si="22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3">SUM(B45:B46)</f>
        <v>0</v>
      </c>
      <c r="C47" s="77">
        <f t="shared" si="23"/>
        <v>0</v>
      </c>
      <c r="D47" s="77">
        <f>SUM(D45:D46)</f>
        <v>0</v>
      </c>
      <c r="E47" s="77">
        <f>SUM(E45:E46)</f>
        <v>0</v>
      </c>
      <c r="F47" s="77">
        <f t="shared" si="23"/>
        <v>0</v>
      </c>
      <c r="G47" s="77">
        <f t="shared" si="23"/>
        <v>0</v>
      </c>
      <c r="H47" s="77">
        <f t="shared" si="23"/>
        <v>0</v>
      </c>
      <c r="I47" s="77">
        <f t="shared" si="23"/>
        <v>0</v>
      </c>
      <c r="J47" s="77">
        <f t="shared" si="23"/>
        <v>0</v>
      </c>
      <c r="K47" s="77">
        <f t="shared" si="23"/>
        <v>0</v>
      </c>
      <c r="L47" s="77">
        <f t="shared" si="23"/>
        <v>0</v>
      </c>
      <c r="M47" s="77">
        <f t="shared" si="23"/>
        <v>0</v>
      </c>
      <c r="N47" s="77">
        <f t="shared" si="23"/>
        <v>0</v>
      </c>
      <c r="O47" s="77">
        <f t="shared" si="23"/>
        <v>0</v>
      </c>
      <c r="P47" s="77">
        <f t="shared" si="23"/>
        <v>0</v>
      </c>
      <c r="Q47" s="77">
        <f t="shared" si="23"/>
        <v>0</v>
      </c>
      <c r="R47" s="77">
        <f t="shared" si="23"/>
        <v>0</v>
      </c>
      <c r="S47" s="77">
        <f t="shared" si="23"/>
        <v>0</v>
      </c>
      <c r="T47" s="77">
        <f t="shared" si="23"/>
        <v>0</v>
      </c>
      <c r="U47" s="77">
        <f t="shared" si="23"/>
        <v>0</v>
      </c>
      <c r="V47" s="77">
        <f t="shared" si="23"/>
        <v>0</v>
      </c>
      <c r="W47" s="77">
        <f t="shared" si="23"/>
        <v>0</v>
      </c>
      <c r="X47" s="77">
        <f t="shared" si="23"/>
        <v>0</v>
      </c>
      <c r="Y47" s="77">
        <f t="shared" si="23"/>
        <v>0</v>
      </c>
      <c r="Z47" s="77">
        <f t="shared" si="23"/>
        <v>0</v>
      </c>
      <c r="AA47" s="77">
        <f t="shared" si="23"/>
        <v>0</v>
      </c>
      <c r="AB47" s="77">
        <f t="shared" si="23"/>
        <v>0</v>
      </c>
      <c r="AC47" s="77">
        <f t="shared" si="23"/>
        <v>0</v>
      </c>
      <c r="AD47" s="77">
        <f t="shared" si="23"/>
        <v>0</v>
      </c>
      <c r="AE47" s="77">
        <f t="shared" si="23"/>
        <v>0</v>
      </c>
      <c r="AF47" s="77">
        <f t="shared" si="23"/>
        <v>0</v>
      </c>
      <c r="AG47" s="77">
        <f t="shared" si="23"/>
        <v>0</v>
      </c>
      <c r="AH47" s="77">
        <f t="shared" si="23"/>
        <v>0</v>
      </c>
      <c r="AI47" s="77">
        <f t="shared" si="23"/>
        <v>0</v>
      </c>
      <c r="AJ47" s="77">
        <f t="shared" si="23"/>
        <v>0</v>
      </c>
      <c r="AK47" s="77">
        <f t="shared" si="23"/>
        <v>0</v>
      </c>
      <c r="AL47" s="77">
        <f t="shared" si="23"/>
        <v>0</v>
      </c>
      <c r="AM47" s="77">
        <f t="shared" si="23"/>
        <v>0</v>
      </c>
      <c r="AN47" s="77">
        <f t="shared" si="23"/>
        <v>0</v>
      </c>
      <c r="AO47" s="77">
        <f t="shared" si="23"/>
        <v>0</v>
      </c>
      <c r="AP47" s="77">
        <f t="shared" si="23"/>
        <v>0</v>
      </c>
      <c r="AQ47" s="77">
        <f t="shared" si="23"/>
        <v>0</v>
      </c>
      <c r="AR47" s="77">
        <f t="shared" si="23"/>
        <v>0</v>
      </c>
      <c r="AS47" s="77">
        <f t="shared" si="23"/>
        <v>0</v>
      </c>
      <c r="AT47" s="77">
        <f t="shared" si="23"/>
        <v>0</v>
      </c>
      <c r="AU47" s="77">
        <f t="shared" si="23"/>
        <v>0</v>
      </c>
      <c r="AV47" s="77">
        <f t="shared" si="23"/>
        <v>0</v>
      </c>
      <c r="AW47" s="77">
        <f t="shared" si="23"/>
        <v>0</v>
      </c>
      <c r="AX47" s="77">
        <f t="shared" si="23"/>
        <v>0</v>
      </c>
      <c r="AY47" s="77">
        <f t="shared" si="23"/>
        <v>0</v>
      </c>
      <c r="AZ47" s="77">
        <f t="shared" si="23"/>
        <v>0</v>
      </c>
      <c r="BA47" s="77">
        <f t="shared" si="23"/>
        <v>0</v>
      </c>
      <c r="BB47" s="77">
        <f t="shared" si="23"/>
        <v>0</v>
      </c>
      <c r="BC47" s="77">
        <f t="shared" si="23"/>
        <v>0</v>
      </c>
      <c r="BD47" s="77">
        <f t="shared" si="23"/>
        <v>0</v>
      </c>
      <c r="BE47" s="77">
        <f t="shared" si="23"/>
        <v>0</v>
      </c>
      <c r="BF47" s="77">
        <f t="shared" si="23"/>
        <v>0</v>
      </c>
      <c r="BG47" s="77">
        <f t="shared" si="23"/>
        <v>0</v>
      </c>
      <c r="BH47" s="77">
        <f t="shared" si="23"/>
        <v>0</v>
      </c>
      <c r="BI47" s="77">
        <f t="shared" si="23"/>
        <v>0</v>
      </c>
      <c r="BJ47" s="77">
        <f t="shared" si="23"/>
        <v>0</v>
      </c>
      <c r="BK47" s="77">
        <f t="shared" si="23"/>
        <v>0</v>
      </c>
      <c r="BL47" s="77">
        <f t="shared" si="23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4">AVERAGE(B45,B47)</f>
        <v>0</v>
      </c>
      <c r="C48" s="68">
        <f t="shared" si="24"/>
        <v>0</v>
      </c>
      <c r="D48" s="68">
        <f t="shared" si="24"/>
        <v>0</v>
      </c>
      <c r="E48" s="68">
        <f>AVERAGE(E45,E47)</f>
        <v>0</v>
      </c>
      <c r="F48" s="68">
        <f t="shared" si="24"/>
        <v>0</v>
      </c>
      <c r="G48" s="68">
        <f>AVERAGE(G45,G47)</f>
        <v>0</v>
      </c>
      <c r="H48" s="68">
        <f t="shared" si="24"/>
        <v>0</v>
      </c>
      <c r="I48" s="68">
        <f t="shared" si="24"/>
        <v>0</v>
      </c>
      <c r="J48" s="68">
        <f t="shared" si="24"/>
        <v>0</v>
      </c>
      <c r="K48" s="68">
        <f t="shared" si="24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5">AVERAGE(O45,O47)</f>
        <v>0</v>
      </c>
      <c r="P48" s="68">
        <f t="shared" si="25"/>
        <v>0</v>
      </c>
      <c r="Q48" s="68">
        <f t="shared" si="25"/>
        <v>0</v>
      </c>
      <c r="R48" s="68">
        <f t="shared" si="25"/>
        <v>0</v>
      </c>
      <c r="S48" s="68">
        <f t="shared" si="25"/>
        <v>0</v>
      </c>
      <c r="T48" s="68">
        <f t="shared" si="25"/>
        <v>0</v>
      </c>
      <c r="U48" s="68">
        <f t="shared" si="25"/>
        <v>0</v>
      </c>
      <c r="V48" s="68">
        <f t="shared" si="25"/>
        <v>0</v>
      </c>
      <c r="W48" s="68">
        <f t="shared" si="25"/>
        <v>0</v>
      </c>
      <c r="X48" s="68">
        <f t="shared" si="25"/>
        <v>0</v>
      </c>
      <c r="Y48" s="68">
        <f t="shared" si="25"/>
        <v>0</v>
      </c>
      <c r="Z48" s="68">
        <f t="shared" si="25"/>
        <v>0</v>
      </c>
      <c r="AA48" s="68">
        <f t="shared" si="25"/>
        <v>0</v>
      </c>
      <c r="AB48" s="68">
        <f t="shared" si="25"/>
        <v>0</v>
      </c>
      <c r="AC48" s="68">
        <f t="shared" si="25"/>
        <v>0</v>
      </c>
      <c r="AD48" s="68">
        <f t="shared" si="25"/>
        <v>0</v>
      </c>
      <c r="AE48" s="68">
        <f t="shared" si="25"/>
        <v>0</v>
      </c>
      <c r="AF48" s="68">
        <f t="shared" si="25"/>
        <v>0</v>
      </c>
      <c r="AG48" s="68">
        <f t="shared" si="25"/>
        <v>0</v>
      </c>
      <c r="AH48" s="68">
        <f t="shared" si="25"/>
        <v>0</v>
      </c>
      <c r="AI48" s="68">
        <f t="shared" si="25"/>
        <v>0</v>
      </c>
      <c r="AJ48" s="68">
        <f t="shared" si="25"/>
        <v>0</v>
      </c>
      <c r="AK48" s="68">
        <f t="shared" si="25"/>
        <v>0</v>
      </c>
      <c r="AL48" s="68">
        <f t="shared" si="25"/>
        <v>0</v>
      </c>
      <c r="AM48" s="68">
        <f t="shared" si="25"/>
        <v>0</v>
      </c>
      <c r="AN48" s="68">
        <f t="shared" si="25"/>
        <v>0</v>
      </c>
      <c r="AO48" s="68">
        <f t="shared" si="25"/>
        <v>0</v>
      </c>
      <c r="AP48" s="68">
        <f t="shared" si="25"/>
        <v>0</v>
      </c>
      <c r="AQ48" s="68">
        <f t="shared" si="25"/>
        <v>0</v>
      </c>
      <c r="AR48" s="68">
        <f t="shared" si="25"/>
        <v>0</v>
      </c>
      <c r="AS48" s="68">
        <f t="shared" si="25"/>
        <v>0</v>
      </c>
      <c r="AT48" s="68">
        <f t="shared" si="25"/>
        <v>0</v>
      </c>
      <c r="AU48" s="68">
        <f t="shared" si="25"/>
        <v>0</v>
      </c>
      <c r="AV48" s="68">
        <f t="shared" si="25"/>
        <v>0</v>
      </c>
      <c r="AW48" s="68">
        <f t="shared" si="25"/>
        <v>0</v>
      </c>
      <c r="AX48" s="68">
        <f t="shared" si="25"/>
        <v>0</v>
      </c>
      <c r="AY48" s="68">
        <f t="shared" si="25"/>
        <v>0</v>
      </c>
      <c r="AZ48" s="68">
        <f t="shared" si="25"/>
        <v>0</v>
      </c>
      <c r="BA48" s="68">
        <f t="shared" si="25"/>
        <v>0</v>
      </c>
      <c r="BB48" s="68">
        <f t="shared" si="25"/>
        <v>0</v>
      </c>
      <c r="BC48" s="68">
        <f t="shared" si="25"/>
        <v>0</v>
      </c>
      <c r="BD48" s="68">
        <f t="shared" si="25"/>
        <v>0</v>
      </c>
      <c r="BE48" s="68">
        <f t="shared" si="25"/>
        <v>0</v>
      </c>
      <c r="BF48" s="68">
        <f t="shared" si="25"/>
        <v>0</v>
      </c>
      <c r="BG48" s="68">
        <f t="shared" si="25"/>
        <v>0</v>
      </c>
      <c r="BH48" s="68">
        <f t="shared" si="25"/>
        <v>0</v>
      </c>
      <c r="BI48" s="68">
        <f t="shared" si="25"/>
        <v>0</v>
      </c>
      <c r="BJ48" s="68">
        <f t="shared" si="25"/>
        <v>0</v>
      </c>
      <c r="BK48" s="68">
        <f t="shared" si="25"/>
        <v>0</v>
      </c>
      <c r="BL48" s="68">
        <f t="shared" si="25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6">C22-C36-C42-C48</f>
        <v>0</v>
      </c>
      <c r="D50" s="71">
        <f t="shared" si="26"/>
        <v>0</v>
      </c>
      <c r="E50" s="71">
        <f t="shared" si="26"/>
        <v>0</v>
      </c>
      <c r="F50" s="71">
        <f t="shared" si="26"/>
        <v>0</v>
      </c>
      <c r="G50" s="71">
        <f t="shared" si="26"/>
        <v>0</v>
      </c>
      <c r="H50" s="71">
        <f t="shared" si="26"/>
        <v>0</v>
      </c>
      <c r="I50" s="71">
        <f t="shared" si="26"/>
        <v>0</v>
      </c>
      <c r="J50" s="71">
        <f t="shared" si="26"/>
        <v>0</v>
      </c>
      <c r="K50" s="71">
        <f t="shared" si="26"/>
        <v>0</v>
      </c>
      <c r="L50" s="71">
        <f t="shared" si="26"/>
        <v>0</v>
      </c>
      <c r="M50" s="71">
        <f t="shared" si="26"/>
        <v>0</v>
      </c>
      <c r="N50" s="71">
        <f t="shared" si="26"/>
        <v>0</v>
      </c>
      <c r="O50" s="71">
        <f t="shared" si="26"/>
        <v>0</v>
      </c>
      <c r="P50" s="71">
        <f t="shared" si="26"/>
        <v>0</v>
      </c>
      <c r="Q50" s="71">
        <f t="shared" si="26"/>
        <v>0</v>
      </c>
      <c r="R50" s="71">
        <f t="shared" si="26"/>
        <v>0</v>
      </c>
      <c r="S50" s="71">
        <f t="shared" si="26"/>
        <v>0</v>
      </c>
      <c r="T50" s="71">
        <f t="shared" si="26"/>
        <v>0</v>
      </c>
      <c r="U50" s="71">
        <f t="shared" si="26"/>
        <v>0</v>
      </c>
      <c r="V50" s="71">
        <f t="shared" si="26"/>
        <v>0</v>
      </c>
      <c r="W50" s="71">
        <f t="shared" si="26"/>
        <v>0</v>
      </c>
      <c r="X50" s="71">
        <f t="shared" si="26"/>
        <v>0</v>
      </c>
      <c r="Y50" s="71">
        <f t="shared" si="26"/>
        <v>0</v>
      </c>
      <c r="Z50" s="71">
        <f t="shared" si="26"/>
        <v>0</v>
      </c>
      <c r="AA50" s="71">
        <f t="shared" si="26"/>
        <v>0</v>
      </c>
      <c r="AB50" s="71">
        <f t="shared" si="26"/>
        <v>0</v>
      </c>
      <c r="AC50" s="71">
        <f t="shared" si="26"/>
        <v>0</v>
      </c>
      <c r="AD50" s="71">
        <f t="shared" si="26"/>
        <v>0</v>
      </c>
      <c r="AE50" s="71">
        <f t="shared" si="26"/>
        <v>0</v>
      </c>
      <c r="AF50" s="71">
        <f t="shared" si="26"/>
        <v>0</v>
      </c>
      <c r="AG50" s="71">
        <f t="shared" si="26"/>
        <v>0</v>
      </c>
      <c r="AH50" s="71">
        <f t="shared" si="26"/>
        <v>0</v>
      </c>
      <c r="AI50" s="71">
        <f t="shared" si="26"/>
        <v>0</v>
      </c>
      <c r="AJ50" s="71">
        <f t="shared" si="26"/>
        <v>0</v>
      </c>
      <c r="AK50" s="71">
        <f t="shared" si="26"/>
        <v>0</v>
      </c>
      <c r="AL50" s="71">
        <f t="shared" si="26"/>
        <v>0</v>
      </c>
      <c r="AM50" s="71">
        <f t="shared" si="26"/>
        <v>0</v>
      </c>
      <c r="AN50" s="71">
        <f t="shared" si="26"/>
        <v>0</v>
      </c>
      <c r="AO50" s="71">
        <f t="shared" si="26"/>
        <v>0</v>
      </c>
      <c r="AP50" s="71">
        <f t="shared" si="26"/>
        <v>0</v>
      </c>
      <c r="AQ50" s="71">
        <f t="shared" si="26"/>
        <v>0</v>
      </c>
      <c r="AR50" s="71">
        <f t="shared" si="26"/>
        <v>0</v>
      </c>
      <c r="AS50" s="71">
        <f t="shared" si="26"/>
        <v>0</v>
      </c>
      <c r="AT50" s="71">
        <f t="shared" si="26"/>
        <v>0</v>
      </c>
      <c r="AU50" s="71">
        <f t="shared" si="26"/>
        <v>0</v>
      </c>
      <c r="AV50" s="71">
        <f t="shared" si="26"/>
        <v>0</v>
      </c>
      <c r="AW50" s="71">
        <f t="shared" si="26"/>
        <v>0</v>
      </c>
      <c r="AX50" s="71">
        <f t="shared" si="26"/>
        <v>0</v>
      </c>
      <c r="AY50" s="71">
        <f t="shared" si="26"/>
        <v>0</v>
      </c>
      <c r="AZ50" s="71">
        <f t="shared" si="26"/>
        <v>0</v>
      </c>
      <c r="BA50" s="71">
        <f t="shared" si="26"/>
        <v>0</v>
      </c>
      <c r="BB50" s="71">
        <f t="shared" si="26"/>
        <v>0</v>
      </c>
      <c r="BC50" s="71">
        <f t="shared" si="26"/>
        <v>0</v>
      </c>
      <c r="BD50" s="71">
        <f>BD22-BD36-BD42-BD48</f>
        <v>0</v>
      </c>
      <c r="BE50" s="71">
        <f t="shared" si="26"/>
        <v>0</v>
      </c>
      <c r="BF50" s="71">
        <f t="shared" si="26"/>
        <v>0</v>
      </c>
      <c r="BG50" s="71">
        <f t="shared" si="26"/>
        <v>0</v>
      </c>
      <c r="BH50" s="71">
        <f t="shared" si="26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7">B33</f>
        <v>0</v>
      </c>
      <c r="C54" s="74">
        <f t="shared" si="27"/>
        <v>0</v>
      </c>
      <c r="D54" s="74">
        <f t="shared" si="27"/>
        <v>0</v>
      </c>
      <c r="E54" s="74">
        <f t="shared" si="27"/>
        <v>0</v>
      </c>
      <c r="F54" s="74">
        <f t="shared" si="27"/>
        <v>0</v>
      </c>
      <c r="G54" s="74">
        <f t="shared" si="27"/>
        <v>0</v>
      </c>
      <c r="H54" s="74">
        <f t="shared" si="27"/>
        <v>0</v>
      </c>
      <c r="I54" s="74">
        <f t="shared" si="27"/>
        <v>0</v>
      </c>
      <c r="J54" s="74">
        <f t="shared" si="27"/>
        <v>0</v>
      </c>
      <c r="K54" s="74">
        <f t="shared" si="27"/>
        <v>0</v>
      </c>
      <c r="L54" s="74">
        <f t="shared" si="27"/>
        <v>0</v>
      </c>
      <c r="M54" s="74">
        <f t="shared" si="27"/>
        <v>0</v>
      </c>
      <c r="N54" s="74">
        <f t="shared" si="27"/>
        <v>0</v>
      </c>
      <c r="O54" s="74">
        <f t="shared" si="27"/>
        <v>0</v>
      </c>
      <c r="P54" s="74">
        <f t="shared" si="27"/>
        <v>0</v>
      </c>
      <c r="Q54" s="74">
        <f t="shared" si="27"/>
        <v>0</v>
      </c>
      <c r="R54" s="74">
        <f t="shared" si="27"/>
        <v>0</v>
      </c>
      <c r="S54" s="74">
        <f t="shared" si="27"/>
        <v>0</v>
      </c>
      <c r="T54" s="74">
        <f t="shared" si="27"/>
        <v>0</v>
      </c>
      <c r="U54" s="74">
        <f t="shared" si="27"/>
        <v>0</v>
      </c>
      <c r="V54" s="74">
        <f t="shared" si="27"/>
        <v>0</v>
      </c>
      <c r="W54" s="74">
        <f t="shared" si="27"/>
        <v>0</v>
      </c>
      <c r="X54" s="74">
        <f t="shared" si="27"/>
        <v>0</v>
      </c>
      <c r="Y54" s="74">
        <f t="shared" si="27"/>
        <v>0</v>
      </c>
      <c r="Z54" s="74">
        <f t="shared" si="27"/>
        <v>0</v>
      </c>
      <c r="AA54" s="74">
        <f t="shared" si="27"/>
        <v>0</v>
      </c>
      <c r="AB54" s="74">
        <f t="shared" si="27"/>
        <v>0</v>
      </c>
      <c r="AC54" s="74">
        <f t="shared" si="27"/>
        <v>0</v>
      </c>
      <c r="AD54" s="74">
        <f t="shared" si="27"/>
        <v>0</v>
      </c>
      <c r="AE54" s="74">
        <f t="shared" si="27"/>
        <v>0</v>
      </c>
      <c r="AF54" s="74">
        <f t="shared" si="27"/>
        <v>0</v>
      </c>
      <c r="AG54" s="74">
        <f t="shared" si="27"/>
        <v>0</v>
      </c>
      <c r="AH54" s="74">
        <f t="shared" si="27"/>
        <v>0</v>
      </c>
      <c r="AI54" s="74">
        <f t="shared" si="27"/>
        <v>0</v>
      </c>
      <c r="AJ54" s="74">
        <f t="shared" si="27"/>
        <v>0</v>
      </c>
      <c r="AK54" s="74">
        <f t="shared" si="27"/>
        <v>0</v>
      </c>
      <c r="AL54" s="74">
        <f t="shared" si="27"/>
        <v>0</v>
      </c>
      <c r="AM54" s="74">
        <f t="shared" si="27"/>
        <v>0</v>
      </c>
      <c r="AN54" s="74">
        <f t="shared" si="27"/>
        <v>0</v>
      </c>
      <c r="AO54" s="74">
        <f t="shared" si="27"/>
        <v>0</v>
      </c>
      <c r="AP54" s="74">
        <f t="shared" si="27"/>
        <v>0</v>
      </c>
      <c r="AQ54" s="74">
        <f t="shared" si="27"/>
        <v>0</v>
      </c>
      <c r="AR54" s="74">
        <f t="shared" si="27"/>
        <v>0</v>
      </c>
      <c r="AS54" s="74">
        <f t="shared" si="27"/>
        <v>0</v>
      </c>
      <c r="AT54" s="74">
        <f t="shared" si="27"/>
        <v>0</v>
      </c>
      <c r="AU54" s="74">
        <f t="shared" si="27"/>
        <v>0</v>
      </c>
      <c r="AV54" s="74">
        <f t="shared" si="27"/>
        <v>0</v>
      </c>
      <c r="AW54" s="74">
        <f t="shared" si="27"/>
        <v>0</v>
      </c>
      <c r="AX54" s="74">
        <f t="shared" si="27"/>
        <v>0</v>
      </c>
      <c r="AY54" s="74">
        <f t="shared" si="27"/>
        <v>0</v>
      </c>
      <c r="AZ54" s="74">
        <f t="shared" si="27"/>
        <v>0</v>
      </c>
      <c r="BA54" s="74">
        <f t="shared" si="27"/>
        <v>0</v>
      </c>
      <c r="BB54" s="74">
        <f t="shared" si="27"/>
        <v>0</v>
      </c>
      <c r="BC54" s="74">
        <f t="shared" si="27"/>
        <v>0</v>
      </c>
      <c r="BD54" s="74">
        <f t="shared" si="27"/>
        <v>0</v>
      </c>
      <c r="BE54" s="74">
        <f t="shared" si="27"/>
        <v>0</v>
      </c>
      <c r="BF54" s="74">
        <f t="shared" si="27"/>
        <v>0</v>
      </c>
      <c r="BG54" s="74">
        <f t="shared" si="27"/>
        <v>0</v>
      </c>
      <c r="BH54" s="74">
        <f t="shared" si="27"/>
        <v>0</v>
      </c>
      <c r="BI54" s="74">
        <f t="shared" si="27"/>
        <v>0</v>
      </c>
      <c r="BJ54" s="74">
        <f t="shared" si="27"/>
        <v>0</v>
      </c>
      <c r="BK54" s="74">
        <f t="shared" si="27"/>
        <v>0</v>
      </c>
      <c r="BL54" s="74">
        <f t="shared" si="27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(Inputs)'!D48</f>
        <v>0</v>
      </c>
      <c r="C55" s="67">
        <f>C21*'Assumptions (Inputs)'!E48</f>
        <v>0</v>
      </c>
      <c r="D55" s="67">
        <f>D21*'Assumptions (Inputs)'!F48</f>
        <v>0</v>
      </c>
      <c r="E55" s="67">
        <f>E21*'Assumptions (Inputs)'!G48</f>
        <v>0</v>
      </c>
      <c r="F55" s="67">
        <f>F21*'Assumptions (Inputs)'!H48</f>
        <v>0</v>
      </c>
      <c r="G55" s="67">
        <f>G21*'Assumptions (Inputs)'!I48</f>
        <v>0</v>
      </c>
      <c r="H55" s="67">
        <f>H21*'Assumptions (Inputs)'!J48</f>
        <v>0</v>
      </c>
      <c r="I55" s="67">
        <f>I21*'Assumptions (Inputs)'!K48</f>
        <v>0</v>
      </c>
      <c r="J55" s="67">
        <f>J21*'Assumptions (Inputs)'!L48</f>
        <v>0</v>
      </c>
      <c r="K55" s="67">
        <f>K21*'Assumptions (Inputs)'!M48</f>
        <v>0</v>
      </c>
      <c r="L55" s="67">
        <f>L21*'Assumptions (Inputs)'!N48</f>
        <v>0</v>
      </c>
      <c r="M55" s="67">
        <f>M21*'Assumptions (Inputs)'!O48</f>
        <v>0</v>
      </c>
      <c r="N55" s="67">
        <f>N21*'Assumptions (Inputs)'!P48</f>
        <v>0</v>
      </c>
      <c r="O55" s="67">
        <f>O21*'Assumptions (Inputs)'!Q48</f>
        <v>0</v>
      </c>
      <c r="P55" s="67">
        <f>P21*'Assumptions (Inputs)'!R48</f>
        <v>0</v>
      </c>
      <c r="Q55" s="67">
        <f>Q21*'Assumptions (Inputs)'!S48</f>
        <v>0</v>
      </c>
      <c r="R55" s="67">
        <f>R21*'Assumptions (Inputs)'!T48</f>
        <v>0</v>
      </c>
      <c r="S55" s="67">
        <f>S21*'Assumptions (Inputs)'!U48</f>
        <v>0</v>
      </c>
      <c r="T55" s="67">
        <f>T21*'Assumptions (Inputs)'!V48</f>
        <v>0</v>
      </c>
      <c r="U55" s="67">
        <f>U21*'Assumptions (Inputs)'!W48</f>
        <v>0</v>
      </c>
      <c r="V55" s="67">
        <f>V21*'Assumptions (Inputs)'!X48</f>
        <v>0</v>
      </c>
      <c r="W55" s="67">
        <f>W21*'Assumptions (Inputs)'!Y48</f>
        <v>0</v>
      </c>
      <c r="X55" s="67">
        <f>X21*'Assumptions (Inputs)'!Z48</f>
        <v>0</v>
      </c>
      <c r="Y55" s="67">
        <f>Y21*'Assumptions (Inputs)'!AA48</f>
        <v>0</v>
      </c>
      <c r="Z55" s="67">
        <f>Z21*'Assumptions (Inputs)'!AB48</f>
        <v>0</v>
      </c>
      <c r="AA55" s="67">
        <f>AA21*'Assumptions (Inputs)'!AC48</f>
        <v>0</v>
      </c>
      <c r="AB55" s="67">
        <f>AB21*'Assumptions (Inputs)'!AD48</f>
        <v>0</v>
      </c>
      <c r="AC55" s="67">
        <f>AC21*'Assumptions (Inputs)'!AE48</f>
        <v>0</v>
      </c>
      <c r="AD55" s="67">
        <f>AD21*'Assumptions (Inputs)'!AF48</f>
        <v>0</v>
      </c>
      <c r="AE55" s="67">
        <f>AE21*'Assumptions (Inputs)'!AG48</f>
        <v>0</v>
      </c>
      <c r="AF55" s="67">
        <f>AF21*'Assumptions (Inputs)'!AH48</f>
        <v>0</v>
      </c>
      <c r="AG55" s="67">
        <f>AG21*'Assumptions (Inputs)'!AI48</f>
        <v>0</v>
      </c>
      <c r="AH55" s="67">
        <f>AH21*'Assumptions (Inputs)'!AJ48</f>
        <v>0</v>
      </c>
      <c r="AI55" s="67">
        <f>AI21*'Assumptions (Inputs)'!AK48</f>
        <v>0</v>
      </c>
      <c r="AJ55" s="67">
        <f>AJ21*'Assumptions (Inputs)'!AL48</f>
        <v>0</v>
      </c>
      <c r="AK55" s="67">
        <f>AK21*'Assumptions (Inputs)'!AM48</f>
        <v>0</v>
      </c>
      <c r="AL55" s="67">
        <f>AL21*'Assumptions (Inputs)'!AN48</f>
        <v>0</v>
      </c>
      <c r="AM55" s="67">
        <f>AM21*'Assumptions (Inputs)'!AO48</f>
        <v>0</v>
      </c>
      <c r="AN55" s="67">
        <f>AN21*'Assumptions (Inputs)'!AP48</f>
        <v>0</v>
      </c>
      <c r="AO55" s="67">
        <f>AO21*'Assumptions (Inputs)'!AQ48</f>
        <v>0</v>
      </c>
      <c r="AP55" s="67">
        <f>AP21*'Assumptions (Inputs)'!AR48</f>
        <v>0</v>
      </c>
      <c r="AQ55" s="67">
        <f>AQ21*'Assumptions (Inputs)'!AS48</f>
        <v>0</v>
      </c>
      <c r="AR55" s="67">
        <f>AR21*'Assumptions (Inputs)'!AT48</f>
        <v>0</v>
      </c>
      <c r="AS55" s="67">
        <f>AS21*'Assumptions (Inputs)'!AU48</f>
        <v>0</v>
      </c>
      <c r="AT55" s="67">
        <f>AT21*'Assumptions (Inputs)'!AV48</f>
        <v>0</v>
      </c>
      <c r="AU55" s="67">
        <f>AU21*'Assumptions (Inputs)'!AW48</f>
        <v>0</v>
      </c>
      <c r="AV55" s="67">
        <f>AV21*'Assumptions (Inputs)'!AX48</f>
        <v>0</v>
      </c>
      <c r="AW55" s="67">
        <f>AW21*'Assumptions (Inputs)'!AY48</f>
        <v>0</v>
      </c>
      <c r="AX55" s="67">
        <f>AX21*'Assumptions (Inputs)'!AZ48</f>
        <v>0</v>
      </c>
      <c r="AY55" s="67">
        <f>AY21*'Assumptions (Inputs)'!BA48</f>
        <v>0</v>
      </c>
      <c r="AZ55" s="67">
        <f>AZ21*'Assumptions (Inputs)'!BB48</f>
        <v>0</v>
      </c>
      <c r="BA55" s="67">
        <f>BA21*'Assumptions (Inputs)'!BC48</f>
        <v>0</v>
      </c>
      <c r="BB55" s="67">
        <f>BB21*'Assumptions (Inputs)'!BD48</f>
        <v>0</v>
      </c>
      <c r="BC55" s="67">
        <f>BC21*'Assumptions (Inputs)'!BE48</f>
        <v>0</v>
      </c>
      <c r="BD55" s="67">
        <f>BD21*'Assumptions (Inputs)'!BF48</f>
        <v>0</v>
      </c>
      <c r="BE55" s="67">
        <f>BE21*'Assumptions (Inputs)'!BG48</f>
        <v>0</v>
      </c>
      <c r="BF55" s="67">
        <f>BF21*'Assumptions (Inputs)'!BH48</f>
        <v>0</v>
      </c>
      <c r="BG55" s="67">
        <f>BG21*'Assumptions (Inputs)'!BI48</f>
        <v>0</v>
      </c>
      <c r="BH55" s="67">
        <f>BH21*'Assumptions (Inputs)'!BJ48</f>
        <v>0</v>
      </c>
      <c r="BI55" s="67">
        <f>BI21*'Assumptions (Inputs)'!BK48</f>
        <v>0</v>
      </c>
      <c r="BJ55" s="67">
        <f>BJ21*'Assumptions (Inputs)'!BL48</f>
        <v>0</v>
      </c>
      <c r="BK55" s="67">
        <f>BK21*'Assumptions (Inputs)'!BM48</f>
        <v>0</v>
      </c>
      <c r="BL55" s="67">
        <f>BL21*'Assumptions (Inputs)'!BN48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8">SUM(B53:B55)</f>
        <v>0</v>
      </c>
      <c r="C56" s="68">
        <f t="shared" si="28"/>
        <v>0</v>
      </c>
      <c r="D56" s="68">
        <f t="shared" si="28"/>
        <v>0</v>
      </c>
      <c r="E56" s="68">
        <f t="shared" si="28"/>
        <v>0</v>
      </c>
      <c r="F56" s="68">
        <f t="shared" si="28"/>
        <v>0</v>
      </c>
      <c r="G56" s="68">
        <f t="shared" si="28"/>
        <v>0</v>
      </c>
      <c r="H56" s="68">
        <f t="shared" si="28"/>
        <v>0</v>
      </c>
      <c r="I56" s="68">
        <f t="shared" si="28"/>
        <v>0</v>
      </c>
      <c r="J56" s="68">
        <f t="shared" si="28"/>
        <v>0</v>
      </c>
      <c r="K56" s="68">
        <f t="shared" si="28"/>
        <v>0</v>
      </c>
      <c r="L56" s="68">
        <f t="shared" si="28"/>
        <v>0</v>
      </c>
      <c r="M56" s="68">
        <f t="shared" si="28"/>
        <v>0</v>
      </c>
      <c r="N56" s="68">
        <f t="shared" si="28"/>
        <v>0</v>
      </c>
      <c r="O56" s="68">
        <f t="shared" si="28"/>
        <v>0</v>
      </c>
      <c r="P56" s="68">
        <f t="shared" si="28"/>
        <v>0</v>
      </c>
      <c r="Q56" s="68">
        <f t="shared" si="28"/>
        <v>0</v>
      </c>
      <c r="R56" s="68">
        <f t="shared" si="28"/>
        <v>0</v>
      </c>
      <c r="S56" s="68">
        <f t="shared" si="28"/>
        <v>0</v>
      </c>
      <c r="T56" s="68">
        <f t="shared" si="28"/>
        <v>0</v>
      </c>
      <c r="U56" s="68">
        <f t="shared" si="28"/>
        <v>0</v>
      </c>
      <c r="V56" s="68">
        <f t="shared" si="28"/>
        <v>0</v>
      </c>
      <c r="W56" s="68">
        <f t="shared" si="28"/>
        <v>0</v>
      </c>
      <c r="X56" s="68">
        <f t="shared" si="28"/>
        <v>0</v>
      </c>
      <c r="Y56" s="68">
        <f t="shared" si="28"/>
        <v>0</v>
      </c>
      <c r="Z56" s="68">
        <f t="shared" si="28"/>
        <v>0</v>
      </c>
      <c r="AA56" s="68">
        <f t="shared" si="28"/>
        <v>0</v>
      </c>
      <c r="AB56" s="68">
        <f t="shared" si="28"/>
        <v>0</v>
      </c>
      <c r="AC56" s="68">
        <f t="shared" si="28"/>
        <v>0</v>
      </c>
      <c r="AD56" s="68">
        <f t="shared" si="28"/>
        <v>0</v>
      </c>
      <c r="AE56" s="68">
        <f t="shared" si="28"/>
        <v>0</v>
      </c>
      <c r="AF56" s="68">
        <f t="shared" si="28"/>
        <v>0</v>
      </c>
      <c r="AG56" s="68">
        <f t="shared" si="28"/>
        <v>0</v>
      </c>
      <c r="AH56" s="68">
        <f t="shared" si="28"/>
        <v>0</v>
      </c>
      <c r="AI56" s="68">
        <f t="shared" si="28"/>
        <v>0</v>
      </c>
      <c r="AJ56" s="68">
        <f t="shared" si="28"/>
        <v>0</v>
      </c>
      <c r="AK56" s="68">
        <f t="shared" si="28"/>
        <v>0</v>
      </c>
      <c r="AL56" s="68">
        <f t="shared" si="28"/>
        <v>0</v>
      </c>
      <c r="AM56" s="68">
        <f t="shared" si="28"/>
        <v>0</v>
      </c>
      <c r="AN56" s="68">
        <f t="shared" si="28"/>
        <v>0</v>
      </c>
      <c r="AO56" s="68">
        <f t="shared" si="28"/>
        <v>0</v>
      </c>
      <c r="AP56" s="68">
        <f t="shared" si="28"/>
        <v>0</v>
      </c>
      <c r="AQ56" s="68">
        <f t="shared" si="28"/>
        <v>0</v>
      </c>
      <c r="AR56" s="68">
        <f t="shared" si="28"/>
        <v>0</v>
      </c>
      <c r="AS56" s="68">
        <f t="shared" si="28"/>
        <v>0</v>
      </c>
      <c r="AT56" s="68">
        <f t="shared" si="28"/>
        <v>0</v>
      </c>
      <c r="AU56" s="68">
        <f t="shared" si="28"/>
        <v>0</v>
      </c>
      <c r="AV56" s="68">
        <f t="shared" si="28"/>
        <v>0</v>
      </c>
      <c r="AW56" s="68">
        <f t="shared" si="28"/>
        <v>0</v>
      </c>
      <c r="AX56" s="68">
        <f t="shared" si="28"/>
        <v>0</v>
      </c>
      <c r="AY56" s="68">
        <f t="shared" si="28"/>
        <v>0</v>
      </c>
      <c r="AZ56" s="68">
        <f t="shared" si="28"/>
        <v>0</v>
      </c>
      <c r="BA56" s="68">
        <f t="shared" si="28"/>
        <v>0</v>
      </c>
      <c r="BB56" s="68">
        <f t="shared" si="28"/>
        <v>0</v>
      </c>
      <c r="BC56" s="68">
        <f t="shared" si="28"/>
        <v>0</v>
      </c>
      <c r="BD56" s="68">
        <f t="shared" si="28"/>
        <v>0</v>
      </c>
      <c r="BE56" s="68">
        <f t="shared" si="28"/>
        <v>0</v>
      </c>
      <c r="BF56" s="68">
        <f t="shared" si="28"/>
        <v>0</v>
      </c>
      <c r="BG56" s="68">
        <f t="shared" si="28"/>
        <v>0</v>
      </c>
      <c r="BH56" s="68">
        <f t="shared" si="28"/>
        <v>0</v>
      </c>
      <c r="BI56" s="68">
        <f t="shared" si="28"/>
        <v>0</v>
      </c>
      <c r="BJ56" s="68">
        <f t="shared" si="28"/>
        <v>0</v>
      </c>
      <c r="BK56" s="68">
        <f t="shared" si="28"/>
        <v>0</v>
      </c>
      <c r="BL56" s="68">
        <f t="shared" si="28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29">B50</f>
        <v>0</v>
      </c>
      <c r="C59" s="74">
        <f t="shared" si="29"/>
        <v>0</v>
      </c>
      <c r="D59" s="74">
        <f t="shared" si="29"/>
        <v>0</v>
      </c>
      <c r="E59" s="74">
        <f t="shared" si="29"/>
        <v>0</v>
      </c>
      <c r="F59" s="74">
        <f t="shared" si="29"/>
        <v>0</v>
      </c>
      <c r="G59" s="74">
        <f t="shared" si="29"/>
        <v>0</v>
      </c>
      <c r="H59" s="74">
        <f t="shared" si="29"/>
        <v>0</v>
      </c>
      <c r="I59" s="74">
        <f t="shared" si="29"/>
        <v>0</v>
      </c>
      <c r="J59" s="74">
        <f t="shared" si="29"/>
        <v>0</v>
      </c>
      <c r="K59" s="74">
        <f t="shared" si="29"/>
        <v>0</v>
      </c>
      <c r="L59" s="74">
        <f t="shared" si="29"/>
        <v>0</v>
      </c>
      <c r="M59" s="74">
        <f t="shared" si="29"/>
        <v>0</v>
      </c>
      <c r="N59" s="74">
        <f t="shared" si="29"/>
        <v>0</v>
      </c>
      <c r="O59" s="74">
        <f t="shared" si="29"/>
        <v>0</v>
      </c>
      <c r="P59" s="74">
        <f t="shared" si="29"/>
        <v>0</v>
      </c>
      <c r="Q59" s="74">
        <f t="shared" si="29"/>
        <v>0</v>
      </c>
      <c r="R59" s="74">
        <f t="shared" si="29"/>
        <v>0</v>
      </c>
      <c r="S59" s="74">
        <f t="shared" si="29"/>
        <v>0</v>
      </c>
      <c r="T59" s="74">
        <f t="shared" si="29"/>
        <v>0</v>
      </c>
      <c r="U59" s="74">
        <f t="shared" si="29"/>
        <v>0</v>
      </c>
      <c r="V59" s="74">
        <f t="shared" si="29"/>
        <v>0</v>
      </c>
      <c r="W59" s="74">
        <f t="shared" si="29"/>
        <v>0</v>
      </c>
      <c r="X59" s="74">
        <f t="shared" si="29"/>
        <v>0</v>
      </c>
      <c r="Y59" s="74">
        <f t="shared" si="29"/>
        <v>0</v>
      </c>
      <c r="Z59" s="74">
        <f t="shared" si="29"/>
        <v>0</v>
      </c>
      <c r="AA59" s="74">
        <f t="shared" si="29"/>
        <v>0</v>
      </c>
      <c r="AB59" s="74">
        <f t="shared" si="29"/>
        <v>0</v>
      </c>
      <c r="AC59" s="74">
        <f t="shared" si="29"/>
        <v>0</v>
      </c>
      <c r="AD59" s="74">
        <f t="shared" si="29"/>
        <v>0</v>
      </c>
      <c r="AE59" s="74">
        <f t="shared" si="29"/>
        <v>0</v>
      </c>
      <c r="AF59" s="74">
        <f t="shared" si="29"/>
        <v>0</v>
      </c>
      <c r="AG59" s="74">
        <f t="shared" si="29"/>
        <v>0</v>
      </c>
      <c r="AH59" s="74">
        <f t="shared" si="29"/>
        <v>0</v>
      </c>
      <c r="AI59" s="74">
        <f t="shared" si="29"/>
        <v>0</v>
      </c>
      <c r="AJ59" s="74">
        <f t="shared" si="29"/>
        <v>0</v>
      </c>
      <c r="AK59" s="74">
        <f t="shared" si="29"/>
        <v>0</v>
      </c>
      <c r="AL59" s="74">
        <f t="shared" si="29"/>
        <v>0</v>
      </c>
      <c r="AM59" s="74">
        <f t="shared" si="29"/>
        <v>0</v>
      </c>
      <c r="AN59" s="74">
        <f t="shared" si="29"/>
        <v>0</v>
      </c>
      <c r="AO59" s="74">
        <f t="shared" si="29"/>
        <v>0</v>
      </c>
      <c r="AP59" s="74">
        <f t="shared" si="29"/>
        <v>0</v>
      </c>
      <c r="AQ59" s="74">
        <f t="shared" si="29"/>
        <v>0</v>
      </c>
      <c r="AR59" s="74">
        <f t="shared" si="29"/>
        <v>0</v>
      </c>
      <c r="AS59" s="74">
        <f t="shared" si="29"/>
        <v>0</v>
      </c>
      <c r="AT59" s="74">
        <f t="shared" si="29"/>
        <v>0</v>
      </c>
      <c r="AU59" s="74">
        <f t="shared" si="29"/>
        <v>0</v>
      </c>
      <c r="AV59" s="74">
        <f t="shared" si="29"/>
        <v>0</v>
      </c>
      <c r="AW59" s="74">
        <f t="shared" si="29"/>
        <v>0</v>
      </c>
      <c r="AX59" s="74">
        <f t="shared" si="29"/>
        <v>0</v>
      </c>
      <c r="AY59" s="74">
        <f t="shared" si="29"/>
        <v>0</v>
      </c>
      <c r="AZ59" s="74">
        <f t="shared" si="29"/>
        <v>0</v>
      </c>
      <c r="BA59" s="74">
        <f t="shared" si="29"/>
        <v>0</v>
      </c>
      <c r="BB59" s="74">
        <f t="shared" si="29"/>
        <v>0</v>
      </c>
      <c r="BC59" s="74">
        <f t="shared" si="29"/>
        <v>0</v>
      </c>
      <c r="BD59" s="74">
        <f t="shared" si="29"/>
        <v>0</v>
      </c>
      <c r="BE59" s="74">
        <f t="shared" si="29"/>
        <v>0</v>
      </c>
      <c r="BF59" s="74">
        <f t="shared" si="29"/>
        <v>0</v>
      </c>
      <c r="BG59" s="74">
        <f t="shared" si="29"/>
        <v>0</v>
      </c>
      <c r="BH59" s="74">
        <f t="shared" si="29"/>
        <v>0</v>
      </c>
      <c r="BI59" s="74">
        <f t="shared" si="29"/>
        <v>0</v>
      </c>
      <c r="BJ59" s="74">
        <f t="shared" si="29"/>
        <v>0</v>
      </c>
      <c r="BK59" s="74">
        <f t="shared" si="29"/>
        <v>0</v>
      </c>
      <c r="BL59" s="74">
        <f t="shared" si="29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0">E60</f>
        <v>9.6100000000000005E-2</v>
      </c>
      <c r="G60" s="367">
        <f t="shared" si="30"/>
        <v>9.6100000000000005E-2</v>
      </c>
      <c r="H60" s="367">
        <f t="shared" si="30"/>
        <v>9.6100000000000005E-2</v>
      </c>
      <c r="I60" s="367">
        <f t="shared" si="30"/>
        <v>9.6100000000000005E-2</v>
      </c>
      <c r="J60" s="367">
        <f t="shared" si="30"/>
        <v>9.6100000000000005E-2</v>
      </c>
      <c r="K60" s="367">
        <f t="shared" si="30"/>
        <v>9.6100000000000005E-2</v>
      </c>
      <c r="L60" s="367">
        <f t="shared" si="30"/>
        <v>9.6100000000000005E-2</v>
      </c>
      <c r="M60" s="367">
        <f t="shared" si="30"/>
        <v>9.6100000000000005E-2</v>
      </c>
      <c r="N60" s="367">
        <f t="shared" si="30"/>
        <v>9.6100000000000005E-2</v>
      </c>
      <c r="O60" s="367">
        <f t="shared" si="30"/>
        <v>9.6100000000000005E-2</v>
      </c>
      <c r="P60" s="367">
        <f t="shared" si="30"/>
        <v>9.6100000000000005E-2</v>
      </c>
      <c r="Q60" s="367">
        <f t="shared" si="30"/>
        <v>9.6100000000000005E-2</v>
      </c>
      <c r="R60" s="367">
        <f t="shared" si="30"/>
        <v>9.6100000000000005E-2</v>
      </c>
      <c r="S60" s="367">
        <f t="shared" si="30"/>
        <v>9.6100000000000005E-2</v>
      </c>
      <c r="T60" s="367">
        <f t="shared" si="30"/>
        <v>9.6100000000000005E-2</v>
      </c>
      <c r="U60" s="367">
        <f t="shared" si="30"/>
        <v>9.6100000000000005E-2</v>
      </c>
      <c r="V60" s="367">
        <f t="shared" si="30"/>
        <v>9.6100000000000005E-2</v>
      </c>
      <c r="W60" s="367">
        <f t="shared" si="30"/>
        <v>9.6100000000000005E-2</v>
      </c>
      <c r="X60" s="367">
        <f t="shared" si="30"/>
        <v>9.6100000000000005E-2</v>
      </c>
      <c r="Y60" s="367">
        <f t="shared" si="30"/>
        <v>9.6100000000000005E-2</v>
      </c>
      <c r="Z60" s="367">
        <f t="shared" si="30"/>
        <v>9.6100000000000005E-2</v>
      </c>
      <c r="AA60" s="367">
        <f t="shared" si="30"/>
        <v>9.6100000000000005E-2</v>
      </c>
      <c r="AB60" s="367">
        <f t="shared" si="30"/>
        <v>9.6100000000000005E-2</v>
      </c>
      <c r="AC60" s="367">
        <f t="shared" si="30"/>
        <v>9.6100000000000005E-2</v>
      </c>
      <c r="AD60" s="367">
        <f t="shared" si="30"/>
        <v>9.6100000000000005E-2</v>
      </c>
      <c r="AE60" s="367">
        <f t="shared" si="30"/>
        <v>9.6100000000000005E-2</v>
      </c>
      <c r="AF60" s="367">
        <f t="shared" si="30"/>
        <v>9.6100000000000005E-2</v>
      </c>
      <c r="AG60" s="367">
        <f t="shared" si="30"/>
        <v>9.6100000000000005E-2</v>
      </c>
      <c r="AH60" s="367">
        <f t="shared" si="30"/>
        <v>9.6100000000000005E-2</v>
      </c>
      <c r="AI60" s="367">
        <f t="shared" si="30"/>
        <v>9.6100000000000005E-2</v>
      </c>
      <c r="AJ60" s="367">
        <f t="shared" si="30"/>
        <v>9.6100000000000005E-2</v>
      </c>
      <c r="AK60" s="367">
        <f t="shared" si="30"/>
        <v>9.6100000000000005E-2</v>
      </c>
      <c r="AL60" s="367">
        <f t="shared" si="30"/>
        <v>9.6100000000000005E-2</v>
      </c>
      <c r="AM60" s="367">
        <f t="shared" si="30"/>
        <v>9.6100000000000005E-2</v>
      </c>
      <c r="AN60" s="367">
        <f t="shared" si="30"/>
        <v>9.6100000000000005E-2</v>
      </c>
      <c r="AO60" s="367">
        <f t="shared" si="30"/>
        <v>9.6100000000000005E-2</v>
      </c>
      <c r="AP60" s="367">
        <f t="shared" si="30"/>
        <v>9.6100000000000005E-2</v>
      </c>
      <c r="AQ60" s="367">
        <f t="shared" si="30"/>
        <v>9.6100000000000005E-2</v>
      </c>
      <c r="AR60" s="367">
        <f t="shared" si="30"/>
        <v>9.6100000000000005E-2</v>
      </c>
      <c r="AS60" s="367">
        <f t="shared" si="30"/>
        <v>9.6100000000000005E-2</v>
      </c>
      <c r="AT60" s="367">
        <f t="shared" si="30"/>
        <v>9.6100000000000005E-2</v>
      </c>
      <c r="AU60" s="367">
        <f t="shared" si="30"/>
        <v>9.6100000000000005E-2</v>
      </c>
      <c r="AV60" s="367">
        <f t="shared" si="30"/>
        <v>9.6100000000000005E-2</v>
      </c>
      <c r="AW60" s="367">
        <f t="shared" si="30"/>
        <v>9.6100000000000005E-2</v>
      </c>
      <c r="AX60" s="367">
        <f t="shared" si="30"/>
        <v>9.6100000000000005E-2</v>
      </c>
      <c r="AY60" s="367">
        <f t="shared" si="30"/>
        <v>9.6100000000000005E-2</v>
      </c>
      <c r="AZ60" s="367">
        <f t="shared" si="30"/>
        <v>9.6100000000000005E-2</v>
      </c>
      <c r="BA60" s="367">
        <f t="shared" si="30"/>
        <v>9.6100000000000005E-2</v>
      </c>
      <c r="BB60" s="367">
        <f t="shared" si="30"/>
        <v>9.6100000000000005E-2</v>
      </c>
      <c r="BC60" s="367">
        <f t="shared" si="30"/>
        <v>9.6100000000000005E-2</v>
      </c>
      <c r="BD60" s="367">
        <f t="shared" si="30"/>
        <v>9.6100000000000005E-2</v>
      </c>
      <c r="BE60" s="367">
        <f t="shared" si="30"/>
        <v>9.6100000000000005E-2</v>
      </c>
      <c r="BF60" s="367">
        <f t="shared" si="30"/>
        <v>9.6100000000000005E-2</v>
      </c>
      <c r="BG60" s="367">
        <f t="shared" si="30"/>
        <v>9.6100000000000005E-2</v>
      </c>
      <c r="BH60" s="367">
        <f t="shared" si="30"/>
        <v>9.6100000000000005E-2</v>
      </c>
      <c r="BI60" s="367">
        <f t="shared" si="30"/>
        <v>9.6100000000000005E-2</v>
      </c>
      <c r="BJ60" s="367">
        <f t="shared" si="30"/>
        <v>9.6100000000000005E-2</v>
      </c>
      <c r="BK60" s="367">
        <f t="shared" si="30"/>
        <v>9.6100000000000005E-2</v>
      </c>
      <c r="BL60" s="367">
        <f t="shared" si="30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1">+B59*B60</f>
        <v>0</v>
      </c>
      <c r="C61" s="74">
        <f t="shared" si="31"/>
        <v>0</v>
      </c>
      <c r="D61" s="74">
        <f t="shared" si="31"/>
        <v>0</v>
      </c>
      <c r="E61" s="74">
        <f t="shared" si="31"/>
        <v>0</v>
      </c>
      <c r="F61" s="74">
        <f>+F59*F60</f>
        <v>0</v>
      </c>
      <c r="G61" s="74">
        <f t="shared" ref="G61:BL61" si="32">+G59*G60</f>
        <v>0</v>
      </c>
      <c r="H61" s="74">
        <f t="shared" si="32"/>
        <v>0</v>
      </c>
      <c r="I61" s="74">
        <f t="shared" si="32"/>
        <v>0</v>
      </c>
      <c r="J61" s="74">
        <f t="shared" si="32"/>
        <v>0</v>
      </c>
      <c r="K61" s="74">
        <f t="shared" si="32"/>
        <v>0</v>
      </c>
      <c r="L61" s="74">
        <f t="shared" si="32"/>
        <v>0</v>
      </c>
      <c r="M61" s="74">
        <f t="shared" si="32"/>
        <v>0</v>
      </c>
      <c r="N61" s="74">
        <f t="shared" si="32"/>
        <v>0</v>
      </c>
      <c r="O61" s="74">
        <f t="shared" si="32"/>
        <v>0</v>
      </c>
      <c r="P61" s="74">
        <f t="shared" si="32"/>
        <v>0</v>
      </c>
      <c r="Q61" s="74">
        <f t="shared" si="32"/>
        <v>0</v>
      </c>
      <c r="R61" s="74">
        <f t="shared" si="32"/>
        <v>0</v>
      </c>
      <c r="S61" s="74">
        <f t="shared" si="32"/>
        <v>0</v>
      </c>
      <c r="T61" s="74">
        <f t="shared" si="32"/>
        <v>0</v>
      </c>
      <c r="U61" s="74">
        <f t="shared" si="32"/>
        <v>0</v>
      </c>
      <c r="V61" s="74">
        <f t="shared" si="32"/>
        <v>0</v>
      </c>
      <c r="W61" s="74">
        <f t="shared" si="32"/>
        <v>0</v>
      </c>
      <c r="X61" s="74">
        <f t="shared" si="32"/>
        <v>0</v>
      </c>
      <c r="Y61" s="74">
        <f t="shared" si="32"/>
        <v>0</v>
      </c>
      <c r="Z61" s="74">
        <f t="shared" si="32"/>
        <v>0</v>
      </c>
      <c r="AA61" s="74">
        <f t="shared" si="32"/>
        <v>0</v>
      </c>
      <c r="AB61" s="74">
        <f t="shared" si="32"/>
        <v>0</v>
      </c>
      <c r="AC61" s="74">
        <f t="shared" si="32"/>
        <v>0</v>
      </c>
      <c r="AD61" s="74">
        <f t="shared" si="32"/>
        <v>0</v>
      </c>
      <c r="AE61" s="74">
        <f t="shared" si="32"/>
        <v>0</v>
      </c>
      <c r="AF61" s="74">
        <f t="shared" si="32"/>
        <v>0</v>
      </c>
      <c r="AG61" s="74">
        <f t="shared" si="32"/>
        <v>0</v>
      </c>
      <c r="AH61" s="74">
        <f t="shared" si="32"/>
        <v>0</v>
      </c>
      <c r="AI61" s="74">
        <f t="shared" si="32"/>
        <v>0</v>
      </c>
      <c r="AJ61" s="74">
        <f t="shared" si="32"/>
        <v>0</v>
      </c>
      <c r="AK61" s="74">
        <f t="shared" si="32"/>
        <v>0</v>
      </c>
      <c r="AL61" s="74">
        <f t="shared" si="32"/>
        <v>0</v>
      </c>
      <c r="AM61" s="74">
        <f t="shared" si="32"/>
        <v>0</v>
      </c>
      <c r="AN61" s="74">
        <f t="shared" si="32"/>
        <v>0</v>
      </c>
      <c r="AO61" s="74">
        <f t="shared" si="32"/>
        <v>0</v>
      </c>
      <c r="AP61" s="74">
        <f t="shared" si="32"/>
        <v>0</v>
      </c>
      <c r="AQ61" s="74">
        <f t="shared" si="32"/>
        <v>0</v>
      </c>
      <c r="AR61" s="74">
        <f t="shared" si="32"/>
        <v>0</v>
      </c>
      <c r="AS61" s="74">
        <f t="shared" si="32"/>
        <v>0</v>
      </c>
      <c r="AT61" s="74">
        <f t="shared" si="32"/>
        <v>0</v>
      </c>
      <c r="AU61" s="74">
        <f t="shared" si="32"/>
        <v>0</v>
      </c>
      <c r="AV61" s="74">
        <f t="shared" si="32"/>
        <v>0</v>
      </c>
      <c r="AW61" s="74">
        <f t="shared" si="32"/>
        <v>0</v>
      </c>
      <c r="AX61" s="74">
        <f t="shared" si="32"/>
        <v>0</v>
      </c>
      <c r="AY61" s="74">
        <f t="shared" si="32"/>
        <v>0</v>
      </c>
      <c r="AZ61" s="74">
        <f t="shared" si="32"/>
        <v>0</v>
      </c>
      <c r="BA61" s="74">
        <f t="shared" si="32"/>
        <v>0</v>
      </c>
      <c r="BB61" s="74">
        <f t="shared" si="32"/>
        <v>0</v>
      </c>
      <c r="BC61" s="74">
        <f t="shared" si="32"/>
        <v>0</v>
      </c>
      <c r="BD61" s="74">
        <f t="shared" si="32"/>
        <v>0</v>
      </c>
      <c r="BE61" s="74">
        <f t="shared" si="32"/>
        <v>0</v>
      </c>
      <c r="BF61" s="74">
        <f t="shared" si="32"/>
        <v>0</v>
      </c>
      <c r="BG61" s="74">
        <f t="shared" si="32"/>
        <v>0</v>
      </c>
      <c r="BH61" s="74">
        <f t="shared" si="32"/>
        <v>0</v>
      </c>
      <c r="BI61" s="74">
        <f t="shared" si="32"/>
        <v>0</v>
      </c>
      <c r="BJ61" s="74">
        <f t="shared" si="32"/>
        <v>0</v>
      </c>
      <c r="BK61" s="74">
        <f t="shared" si="32"/>
        <v>0</v>
      </c>
      <c r="BL61" s="74">
        <f t="shared" si="32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3">B56</f>
        <v>0</v>
      </c>
      <c r="C62" s="67">
        <f t="shared" si="33"/>
        <v>0</v>
      </c>
      <c r="D62" s="67">
        <f t="shared" si="33"/>
        <v>0</v>
      </c>
      <c r="E62" s="67">
        <f t="shared" si="33"/>
        <v>0</v>
      </c>
      <c r="F62" s="67">
        <f t="shared" si="33"/>
        <v>0</v>
      </c>
      <c r="G62" s="67">
        <f t="shared" si="33"/>
        <v>0</v>
      </c>
      <c r="H62" s="67">
        <f t="shared" si="33"/>
        <v>0</v>
      </c>
      <c r="I62" s="67">
        <f t="shared" si="33"/>
        <v>0</v>
      </c>
      <c r="J62" s="67">
        <f t="shared" si="33"/>
        <v>0</v>
      </c>
      <c r="K62" s="67">
        <f t="shared" si="33"/>
        <v>0</v>
      </c>
      <c r="L62" s="67">
        <f t="shared" si="33"/>
        <v>0</v>
      </c>
      <c r="M62" s="67">
        <f t="shared" si="33"/>
        <v>0</v>
      </c>
      <c r="N62" s="67">
        <f t="shared" si="33"/>
        <v>0</v>
      </c>
      <c r="O62" s="67">
        <f t="shared" si="33"/>
        <v>0</v>
      </c>
      <c r="P62" s="67">
        <f t="shared" si="33"/>
        <v>0</v>
      </c>
      <c r="Q62" s="67">
        <f t="shared" si="33"/>
        <v>0</v>
      </c>
      <c r="R62" s="67">
        <f t="shared" si="33"/>
        <v>0</v>
      </c>
      <c r="S62" s="67">
        <f t="shared" si="33"/>
        <v>0</v>
      </c>
      <c r="T62" s="67">
        <f t="shared" si="33"/>
        <v>0</v>
      </c>
      <c r="U62" s="67">
        <f t="shared" si="33"/>
        <v>0</v>
      </c>
      <c r="V62" s="67">
        <f t="shared" si="33"/>
        <v>0</v>
      </c>
      <c r="W62" s="67">
        <f t="shared" si="33"/>
        <v>0</v>
      </c>
      <c r="X62" s="67">
        <f t="shared" si="33"/>
        <v>0</v>
      </c>
      <c r="Y62" s="67">
        <f t="shared" si="33"/>
        <v>0</v>
      </c>
      <c r="Z62" s="67">
        <f t="shared" si="33"/>
        <v>0</v>
      </c>
      <c r="AA62" s="67">
        <f t="shared" si="33"/>
        <v>0</v>
      </c>
      <c r="AB62" s="67">
        <f t="shared" si="33"/>
        <v>0</v>
      </c>
      <c r="AC62" s="67">
        <f t="shared" si="33"/>
        <v>0</v>
      </c>
      <c r="AD62" s="67">
        <f t="shared" si="33"/>
        <v>0</v>
      </c>
      <c r="AE62" s="67">
        <f t="shared" si="33"/>
        <v>0</v>
      </c>
      <c r="AF62" s="67">
        <f t="shared" si="33"/>
        <v>0</v>
      </c>
      <c r="AG62" s="67">
        <f t="shared" si="33"/>
        <v>0</v>
      </c>
      <c r="AH62" s="67">
        <f t="shared" si="33"/>
        <v>0</v>
      </c>
      <c r="AI62" s="67">
        <f t="shared" si="33"/>
        <v>0</v>
      </c>
      <c r="AJ62" s="67">
        <f t="shared" si="33"/>
        <v>0</v>
      </c>
      <c r="AK62" s="67">
        <f t="shared" si="33"/>
        <v>0</v>
      </c>
      <c r="AL62" s="67">
        <f t="shared" si="33"/>
        <v>0</v>
      </c>
      <c r="AM62" s="67">
        <f t="shared" si="33"/>
        <v>0</v>
      </c>
      <c r="AN62" s="67">
        <f t="shared" si="33"/>
        <v>0</v>
      </c>
      <c r="AO62" s="67">
        <f t="shared" si="33"/>
        <v>0</v>
      </c>
      <c r="AP62" s="67">
        <f t="shared" si="33"/>
        <v>0</v>
      </c>
      <c r="AQ62" s="67">
        <f t="shared" si="33"/>
        <v>0</v>
      </c>
      <c r="AR62" s="67">
        <f t="shared" si="33"/>
        <v>0</v>
      </c>
      <c r="AS62" s="67">
        <f t="shared" si="33"/>
        <v>0</v>
      </c>
      <c r="AT62" s="67">
        <f t="shared" si="33"/>
        <v>0</v>
      </c>
      <c r="AU62" s="67">
        <f t="shared" si="33"/>
        <v>0</v>
      </c>
      <c r="AV62" s="67">
        <f t="shared" si="33"/>
        <v>0</v>
      </c>
      <c r="AW62" s="67">
        <f t="shared" si="33"/>
        <v>0</v>
      </c>
      <c r="AX62" s="67">
        <f t="shared" si="33"/>
        <v>0</v>
      </c>
      <c r="AY62" s="67">
        <f t="shared" si="33"/>
        <v>0</v>
      </c>
      <c r="AZ62" s="67">
        <f t="shared" si="33"/>
        <v>0</v>
      </c>
      <c r="BA62" s="67">
        <f t="shared" si="33"/>
        <v>0</v>
      </c>
      <c r="BB62" s="67">
        <f t="shared" si="33"/>
        <v>0</v>
      </c>
      <c r="BC62" s="67">
        <f t="shared" si="33"/>
        <v>0</v>
      </c>
      <c r="BD62" s="67">
        <f t="shared" si="33"/>
        <v>0</v>
      </c>
      <c r="BE62" s="67">
        <f t="shared" si="33"/>
        <v>0</v>
      </c>
      <c r="BF62" s="67">
        <f t="shared" si="33"/>
        <v>0</v>
      </c>
      <c r="BG62" s="67">
        <f t="shared" si="33"/>
        <v>0</v>
      </c>
      <c r="BH62" s="67">
        <f t="shared" si="33"/>
        <v>0</v>
      </c>
      <c r="BI62" s="67">
        <f t="shared" si="33"/>
        <v>0</v>
      </c>
      <c r="BJ62" s="67">
        <f t="shared" si="33"/>
        <v>0</v>
      </c>
      <c r="BK62" s="67">
        <f t="shared" si="33"/>
        <v>0</v>
      </c>
      <c r="BL62" s="67">
        <f t="shared" si="33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4">SUM(C61:C62)</f>
        <v>0</v>
      </c>
      <c r="D63" s="74">
        <f t="shared" si="34"/>
        <v>0</v>
      </c>
      <c r="E63" s="74">
        <f t="shared" si="34"/>
        <v>0</v>
      </c>
      <c r="F63" s="74">
        <f t="shared" si="34"/>
        <v>0</v>
      </c>
      <c r="G63" s="74">
        <f t="shared" si="34"/>
        <v>0</v>
      </c>
      <c r="H63" s="74">
        <f t="shared" si="34"/>
        <v>0</v>
      </c>
      <c r="I63" s="74">
        <f t="shared" si="34"/>
        <v>0</v>
      </c>
      <c r="J63" s="74">
        <f t="shared" si="34"/>
        <v>0</v>
      </c>
      <c r="K63" s="74">
        <f t="shared" si="34"/>
        <v>0</v>
      </c>
      <c r="L63" s="74">
        <f t="shared" si="34"/>
        <v>0</v>
      </c>
      <c r="M63" s="74">
        <f t="shared" si="34"/>
        <v>0</v>
      </c>
      <c r="N63" s="74">
        <f t="shared" si="34"/>
        <v>0</v>
      </c>
      <c r="O63" s="74">
        <f t="shared" si="34"/>
        <v>0</v>
      </c>
      <c r="P63" s="74">
        <f t="shared" si="34"/>
        <v>0</v>
      </c>
      <c r="Q63" s="74">
        <f t="shared" si="34"/>
        <v>0</v>
      </c>
      <c r="R63" s="74">
        <f t="shared" si="34"/>
        <v>0</v>
      </c>
      <c r="S63" s="74">
        <f t="shared" si="34"/>
        <v>0</v>
      </c>
      <c r="T63" s="74">
        <f t="shared" si="34"/>
        <v>0</v>
      </c>
      <c r="U63" s="74">
        <f t="shared" si="34"/>
        <v>0</v>
      </c>
      <c r="V63" s="74">
        <f t="shared" si="34"/>
        <v>0</v>
      </c>
      <c r="W63" s="74">
        <f t="shared" si="34"/>
        <v>0</v>
      </c>
      <c r="X63" s="74">
        <f t="shared" si="34"/>
        <v>0</v>
      </c>
      <c r="Y63" s="74">
        <f t="shared" si="34"/>
        <v>0</v>
      </c>
      <c r="Z63" s="74">
        <f t="shared" si="34"/>
        <v>0</v>
      </c>
      <c r="AA63" s="74">
        <f t="shared" si="34"/>
        <v>0</v>
      </c>
      <c r="AB63" s="74">
        <f t="shared" si="34"/>
        <v>0</v>
      </c>
      <c r="AC63" s="74">
        <f t="shared" si="34"/>
        <v>0</v>
      </c>
      <c r="AD63" s="74">
        <f t="shared" si="34"/>
        <v>0</v>
      </c>
      <c r="AE63" s="74">
        <f t="shared" si="34"/>
        <v>0</v>
      </c>
      <c r="AF63" s="74">
        <f t="shared" si="34"/>
        <v>0</v>
      </c>
      <c r="AG63" s="74">
        <f t="shared" si="34"/>
        <v>0</v>
      </c>
      <c r="AH63" s="74">
        <f t="shared" si="34"/>
        <v>0</v>
      </c>
      <c r="AI63" s="74">
        <f t="shared" si="34"/>
        <v>0</v>
      </c>
      <c r="AJ63" s="74">
        <f t="shared" si="34"/>
        <v>0</v>
      </c>
      <c r="AK63" s="74">
        <f t="shared" si="34"/>
        <v>0</v>
      </c>
      <c r="AL63" s="74">
        <f t="shared" si="34"/>
        <v>0</v>
      </c>
      <c r="AM63" s="74">
        <f t="shared" si="34"/>
        <v>0</v>
      </c>
      <c r="AN63" s="74">
        <f t="shared" si="34"/>
        <v>0</v>
      </c>
      <c r="AO63" s="74">
        <f t="shared" si="34"/>
        <v>0</v>
      </c>
      <c r="AP63" s="74">
        <f t="shared" si="34"/>
        <v>0</v>
      </c>
      <c r="AQ63" s="74">
        <f t="shared" si="34"/>
        <v>0</v>
      </c>
      <c r="AR63" s="74">
        <f t="shared" si="34"/>
        <v>0</v>
      </c>
      <c r="AS63" s="74">
        <f t="shared" si="34"/>
        <v>0</v>
      </c>
      <c r="AT63" s="74">
        <f t="shared" si="34"/>
        <v>0</v>
      </c>
      <c r="AU63" s="74">
        <f t="shared" si="34"/>
        <v>0</v>
      </c>
      <c r="AV63" s="74">
        <f t="shared" si="34"/>
        <v>0</v>
      </c>
      <c r="AW63" s="74">
        <f t="shared" si="34"/>
        <v>0</v>
      </c>
      <c r="AX63" s="74">
        <f t="shared" si="34"/>
        <v>0</v>
      </c>
      <c r="AY63" s="74">
        <f t="shared" si="34"/>
        <v>0</v>
      </c>
      <c r="AZ63" s="74">
        <f t="shared" si="34"/>
        <v>0</v>
      </c>
      <c r="BA63" s="74">
        <f t="shared" si="34"/>
        <v>0</v>
      </c>
      <c r="BB63" s="74">
        <f t="shared" si="34"/>
        <v>0</v>
      </c>
      <c r="BC63" s="74">
        <f t="shared" si="34"/>
        <v>0</v>
      </c>
      <c r="BD63" s="74">
        <f t="shared" si="34"/>
        <v>0</v>
      </c>
      <c r="BE63" s="74">
        <f t="shared" si="34"/>
        <v>0</v>
      </c>
      <c r="BF63" s="74">
        <f t="shared" si="34"/>
        <v>0</v>
      </c>
      <c r="BG63" s="74">
        <f t="shared" si="34"/>
        <v>0</v>
      </c>
      <c r="BH63" s="74">
        <f t="shared" si="34"/>
        <v>0</v>
      </c>
      <c r="BI63" s="74">
        <f t="shared" si="34"/>
        <v>0</v>
      </c>
      <c r="BJ63" s="74">
        <f t="shared" si="34"/>
        <v>0</v>
      </c>
      <c r="BK63" s="74">
        <f t="shared" si="34"/>
        <v>0</v>
      </c>
      <c r="BL63" s="74">
        <f t="shared" si="34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5">F64</f>
        <v>1.0297600659046442</v>
      </c>
      <c r="H64" s="213">
        <f t="shared" si="35"/>
        <v>1.0297600659046442</v>
      </c>
      <c r="I64" s="213">
        <f t="shared" si="35"/>
        <v>1.0297600659046442</v>
      </c>
      <c r="J64" s="213">
        <f t="shared" si="35"/>
        <v>1.0297600659046442</v>
      </c>
      <c r="K64" s="213">
        <f t="shared" si="35"/>
        <v>1.0297600659046442</v>
      </c>
      <c r="L64" s="213">
        <f t="shared" si="35"/>
        <v>1.0297600659046442</v>
      </c>
      <c r="M64" s="213">
        <f t="shared" si="35"/>
        <v>1.0297600659046442</v>
      </c>
      <c r="N64" s="213">
        <f t="shared" si="35"/>
        <v>1.0297600659046442</v>
      </c>
      <c r="O64" s="213">
        <f t="shared" si="35"/>
        <v>1.0297600659046442</v>
      </c>
      <c r="P64" s="213">
        <f t="shared" si="35"/>
        <v>1.0297600659046442</v>
      </c>
      <c r="Q64" s="213">
        <f t="shared" si="35"/>
        <v>1.0297600659046442</v>
      </c>
      <c r="R64" s="213">
        <f t="shared" si="35"/>
        <v>1.0297600659046442</v>
      </c>
      <c r="S64" s="213">
        <f t="shared" si="35"/>
        <v>1.0297600659046442</v>
      </c>
      <c r="T64" s="213">
        <f t="shared" si="35"/>
        <v>1.0297600659046442</v>
      </c>
      <c r="U64" s="213">
        <f t="shared" si="35"/>
        <v>1.0297600659046442</v>
      </c>
      <c r="V64" s="213">
        <f t="shared" si="35"/>
        <v>1.0297600659046442</v>
      </c>
      <c r="W64" s="213">
        <f t="shared" si="35"/>
        <v>1.0297600659046442</v>
      </c>
      <c r="X64" s="213">
        <f t="shared" si="35"/>
        <v>1.0297600659046442</v>
      </c>
      <c r="Y64" s="213">
        <f t="shared" si="35"/>
        <v>1.0297600659046442</v>
      </c>
      <c r="Z64" s="213">
        <f t="shared" si="35"/>
        <v>1.0297600659046442</v>
      </c>
      <c r="AA64" s="213">
        <f t="shared" si="35"/>
        <v>1.0297600659046442</v>
      </c>
      <c r="AB64" s="213">
        <f t="shared" si="35"/>
        <v>1.0297600659046442</v>
      </c>
      <c r="AC64" s="213">
        <f t="shared" si="35"/>
        <v>1.0297600659046442</v>
      </c>
      <c r="AD64" s="213">
        <f t="shared" si="35"/>
        <v>1.0297600659046442</v>
      </c>
      <c r="AE64" s="213">
        <f t="shared" si="35"/>
        <v>1.0297600659046442</v>
      </c>
      <c r="AF64" s="213">
        <f t="shared" si="35"/>
        <v>1.0297600659046442</v>
      </c>
      <c r="AG64" s="213">
        <f t="shared" si="35"/>
        <v>1.0297600659046442</v>
      </c>
      <c r="AH64" s="213">
        <f t="shared" si="35"/>
        <v>1.0297600659046442</v>
      </c>
      <c r="AI64" s="213">
        <f t="shared" si="35"/>
        <v>1.0297600659046442</v>
      </c>
      <c r="AJ64" s="213">
        <f t="shared" si="35"/>
        <v>1.0297600659046442</v>
      </c>
      <c r="AK64" s="213">
        <f t="shared" si="35"/>
        <v>1.0297600659046442</v>
      </c>
      <c r="AL64" s="213">
        <f t="shared" si="35"/>
        <v>1.0297600659046442</v>
      </c>
      <c r="AM64" s="213">
        <f t="shared" si="35"/>
        <v>1.0297600659046442</v>
      </c>
      <c r="AN64" s="213">
        <f t="shared" si="35"/>
        <v>1.0297600659046442</v>
      </c>
      <c r="AO64" s="213">
        <f t="shared" si="35"/>
        <v>1.0297600659046442</v>
      </c>
      <c r="AP64" s="213">
        <f t="shared" si="35"/>
        <v>1.0297600659046442</v>
      </c>
      <c r="AQ64" s="213">
        <f t="shared" si="35"/>
        <v>1.0297600659046442</v>
      </c>
      <c r="AR64" s="213">
        <f t="shared" si="35"/>
        <v>1.0297600659046442</v>
      </c>
      <c r="AS64" s="213">
        <f t="shared" si="35"/>
        <v>1.0297600659046442</v>
      </c>
      <c r="AT64" s="213">
        <f t="shared" si="35"/>
        <v>1.0297600659046442</v>
      </c>
      <c r="AU64" s="213">
        <f t="shared" si="35"/>
        <v>1.0297600659046442</v>
      </c>
      <c r="AV64" s="213">
        <f t="shared" si="35"/>
        <v>1.0297600659046442</v>
      </c>
      <c r="AW64" s="213">
        <f t="shared" si="35"/>
        <v>1.0297600659046442</v>
      </c>
      <c r="AX64" s="213">
        <f t="shared" si="35"/>
        <v>1.0297600659046442</v>
      </c>
      <c r="AY64" s="213">
        <f t="shared" si="35"/>
        <v>1.0297600659046442</v>
      </c>
      <c r="AZ64" s="213">
        <f t="shared" si="35"/>
        <v>1.0297600659046442</v>
      </c>
      <c r="BA64" s="213">
        <f t="shared" si="35"/>
        <v>1.0297600659046442</v>
      </c>
      <c r="BB64" s="213">
        <f t="shared" si="35"/>
        <v>1.0297600659046442</v>
      </c>
      <c r="BC64" s="213">
        <f t="shared" si="35"/>
        <v>1.0297600659046442</v>
      </c>
      <c r="BD64" s="213">
        <f t="shared" si="35"/>
        <v>1.0297600659046442</v>
      </c>
      <c r="BE64" s="213">
        <f t="shared" si="35"/>
        <v>1.0297600659046442</v>
      </c>
      <c r="BF64" s="213">
        <f t="shared" si="35"/>
        <v>1.0297600659046442</v>
      </c>
      <c r="BG64" s="213">
        <f t="shared" si="35"/>
        <v>1.0297600659046442</v>
      </c>
      <c r="BH64" s="213">
        <f t="shared" si="35"/>
        <v>1.0297600659046442</v>
      </c>
      <c r="BI64" s="213">
        <f t="shared" si="35"/>
        <v>1.0297600659046442</v>
      </c>
      <c r="BJ64" s="213">
        <f t="shared" si="35"/>
        <v>1.0297600659046442</v>
      </c>
      <c r="BK64" s="213">
        <f t="shared" si="35"/>
        <v>1.0297600659046442</v>
      </c>
      <c r="BL64" s="213">
        <f t="shared" si="35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</v>
      </c>
      <c r="D65" s="118">
        <f t="shared" si="36"/>
        <v>0</v>
      </c>
      <c r="E65" s="118">
        <f t="shared" si="36"/>
        <v>0</v>
      </c>
      <c r="F65" s="118">
        <f t="shared" si="36"/>
        <v>0</v>
      </c>
      <c r="G65" s="118">
        <f t="shared" si="36"/>
        <v>0</v>
      </c>
      <c r="H65" s="118">
        <f t="shared" si="36"/>
        <v>0</v>
      </c>
      <c r="I65" s="118">
        <f t="shared" si="36"/>
        <v>0</v>
      </c>
      <c r="J65" s="118">
        <f t="shared" si="36"/>
        <v>0</v>
      </c>
      <c r="K65" s="118">
        <f t="shared" si="36"/>
        <v>0</v>
      </c>
      <c r="L65" s="118">
        <f t="shared" si="36"/>
        <v>0</v>
      </c>
      <c r="M65" s="118">
        <f t="shared" si="36"/>
        <v>0</v>
      </c>
      <c r="N65" s="118">
        <f t="shared" si="36"/>
        <v>0</v>
      </c>
      <c r="O65" s="118">
        <f t="shared" si="36"/>
        <v>0</v>
      </c>
      <c r="P65" s="118">
        <f t="shared" si="36"/>
        <v>0</v>
      </c>
      <c r="Q65" s="118">
        <f t="shared" si="36"/>
        <v>0</v>
      </c>
      <c r="R65" s="118">
        <f t="shared" si="36"/>
        <v>0</v>
      </c>
      <c r="S65" s="118">
        <f t="shared" si="36"/>
        <v>0</v>
      </c>
      <c r="T65" s="118">
        <f t="shared" si="36"/>
        <v>0</v>
      </c>
      <c r="U65" s="118">
        <f t="shared" si="36"/>
        <v>0</v>
      </c>
      <c r="V65" s="118">
        <f t="shared" si="36"/>
        <v>0</v>
      </c>
      <c r="W65" s="118">
        <f t="shared" si="36"/>
        <v>0</v>
      </c>
      <c r="X65" s="118">
        <f t="shared" si="36"/>
        <v>0</v>
      </c>
      <c r="Y65" s="118">
        <f t="shared" si="36"/>
        <v>0</v>
      </c>
      <c r="Z65" s="118">
        <f t="shared" si="36"/>
        <v>0</v>
      </c>
      <c r="AA65" s="118">
        <f t="shared" si="36"/>
        <v>0</v>
      </c>
      <c r="AB65" s="118">
        <f t="shared" si="36"/>
        <v>0</v>
      </c>
      <c r="AC65" s="118">
        <f t="shared" si="36"/>
        <v>0</v>
      </c>
      <c r="AD65" s="118">
        <f t="shared" si="36"/>
        <v>0</v>
      </c>
      <c r="AE65" s="118">
        <f t="shared" si="36"/>
        <v>0</v>
      </c>
      <c r="AF65" s="118">
        <f t="shared" si="36"/>
        <v>0</v>
      </c>
      <c r="AG65" s="118">
        <f t="shared" si="36"/>
        <v>0</v>
      </c>
      <c r="AH65" s="118">
        <f t="shared" si="36"/>
        <v>0</v>
      </c>
      <c r="AI65" s="118">
        <f t="shared" si="36"/>
        <v>0</v>
      </c>
      <c r="AJ65" s="118">
        <f t="shared" si="36"/>
        <v>0</v>
      </c>
      <c r="AK65" s="118">
        <f t="shared" si="36"/>
        <v>0</v>
      </c>
      <c r="AL65" s="118">
        <f t="shared" si="36"/>
        <v>0</v>
      </c>
      <c r="AM65" s="118">
        <f t="shared" si="36"/>
        <v>0</v>
      </c>
      <c r="AN65" s="118">
        <f t="shared" si="36"/>
        <v>0</v>
      </c>
      <c r="AO65" s="118">
        <f t="shared" si="36"/>
        <v>0</v>
      </c>
      <c r="AP65" s="118">
        <f t="shared" si="36"/>
        <v>0</v>
      </c>
      <c r="AQ65" s="118">
        <f t="shared" si="36"/>
        <v>0</v>
      </c>
      <c r="AR65" s="118">
        <f t="shared" si="36"/>
        <v>0</v>
      </c>
      <c r="AS65" s="118">
        <f t="shared" si="36"/>
        <v>0</v>
      </c>
      <c r="AT65" s="118">
        <f t="shared" si="36"/>
        <v>0</v>
      </c>
      <c r="AU65" s="118">
        <f t="shared" si="36"/>
        <v>0</v>
      </c>
      <c r="AV65" s="118">
        <f t="shared" si="36"/>
        <v>0</v>
      </c>
      <c r="AW65" s="118">
        <f t="shared" si="36"/>
        <v>0</v>
      </c>
      <c r="AX65" s="118">
        <f t="shared" si="36"/>
        <v>0</v>
      </c>
      <c r="AY65" s="118">
        <f t="shared" si="36"/>
        <v>0</v>
      </c>
      <c r="AZ65" s="118">
        <f t="shared" si="36"/>
        <v>0</v>
      </c>
      <c r="BA65" s="118">
        <f t="shared" si="36"/>
        <v>0</v>
      </c>
      <c r="BB65" s="118">
        <f t="shared" si="36"/>
        <v>0</v>
      </c>
      <c r="BC65" s="118">
        <f t="shared" si="36"/>
        <v>0</v>
      </c>
      <c r="BD65" s="118">
        <f t="shared" si="36"/>
        <v>0</v>
      </c>
      <c r="BE65" s="118">
        <f t="shared" si="36"/>
        <v>0</v>
      </c>
      <c r="BF65" s="118">
        <f t="shared" si="36"/>
        <v>0</v>
      </c>
      <c r="BG65" s="118">
        <f t="shared" si="36"/>
        <v>0</v>
      </c>
      <c r="BH65" s="118">
        <f t="shared" si="36"/>
        <v>0</v>
      </c>
      <c r="BI65" s="118">
        <f t="shared" si="36"/>
        <v>0</v>
      </c>
      <c r="BJ65" s="118">
        <f t="shared" si="36"/>
        <v>0</v>
      </c>
      <c r="BK65" s="118">
        <f t="shared" si="36"/>
        <v>0</v>
      </c>
      <c r="BL65" s="118">
        <f t="shared" si="36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</v>
      </c>
      <c r="D71" s="86">
        <f t="shared" si="37"/>
        <v>0</v>
      </c>
      <c r="E71" s="86">
        <f t="shared" si="37"/>
        <v>0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0</v>
      </c>
      <c r="N71" s="86">
        <f t="shared" si="37"/>
        <v>0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>
        <v>0</v>
      </c>
      <c r="C74" s="127">
        <v>0</v>
      </c>
      <c r="D74" s="329">
        <f>$D$71*TaxDepr!$L5</f>
        <v>0</v>
      </c>
      <c r="E74" s="329">
        <f>$D$71*TaxDepr!$L6</f>
        <v>0</v>
      </c>
      <c r="F74" s="329">
        <f>$D$71*TaxDepr!$L7</f>
        <v>0</v>
      </c>
      <c r="G74" s="329">
        <f>($D$71*TaxDepr!$L8)+($G$71*TaxDepr!$L5)</f>
        <v>0</v>
      </c>
      <c r="H74" s="329">
        <f>($D$71*TaxDepr!$L9)+($G$71*TaxDepr!$L6)</f>
        <v>0</v>
      </c>
      <c r="I74" s="329">
        <f>($D$71*TaxDepr!$L10)+($G$71*TaxDepr!$L7)</f>
        <v>0</v>
      </c>
      <c r="J74" s="329">
        <f>($D$71*TaxDepr!$L11)+($G$71*TaxDepr!$L8)</f>
        <v>0</v>
      </c>
      <c r="K74" s="329">
        <f>($D$71*TaxDepr!$L12)+($G$71*TaxDepr!$L9)</f>
        <v>0</v>
      </c>
      <c r="L74" s="329">
        <f>($D$71*TaxDepr!$L13)+($G$71*TaxDepr!$L10)</f>
        <v>0</v>
      </c>
      <c r="M74" s="329">
        <f>($D$71*TaxDepr!$L14)+($G$71*TaxDepr!$L11)</f>
        <v>0</v>
      </c>
      <c r="N74" s="329">
        <f>($D$71*TaxDepr!$L15)+($G$71*TaxDepr!$L12)+($N$71*TaxDepr!$L5)</f>
        <v>0</v>
      </c>
      <c r="O74" s="329">
        <f>($D$71*TaxDepr!$L16)+($G$71*TaxDepr!$L13)+($N$71*TaxDepr!$L6)</f>
        <v>0</v>
      </c>
      <c r="P74" s="329">
        <f>($D$71*TaxDepr!$L17)+($G$71*TaxDepr!$L14)+($N$71*TaxDepr!$L7)</f>
        <v>0</v>
      </c>
      <c r="Q74" s="329">
        <f>($D$71*TaxDepr!$L18)+($G$71*TaxDepr!$L15)+($N$71*TaxDepr!$L8)</f>
        <v>0</v>
      </c>
      <c r="R74" s="329">
        <f>($D$71*TaxDepr!$L19)+($G$71*TaxDepr!$L16)+($N$71*TaxDepr!$L9)</f>
        <v>0</v>
      </c>
      <c r="S74" s="329">
        <f>($D$71*TaxDepr!$L20)+($G$71*TaxDepr!$L17)+($N$71*TaxDepr!$L10)</f>
        <v>0</v>
      </c>
      <c r="T74" s="329">
        <f>($D$71*TaxDepr!$L21)+($G$71*TaxDepr!$L18)+($N$71*TaxDepr!$L11)</f>
        <v>0</v>
      </c>
      <c r="U74" s="329">
        <f>($D$71*TaxDepr!$L22)+($G$71*TaxDepr!$L19)+($N$71*TaxDepr!$L12)</f>
        <v>0</v>
      </c>
      <c r="V74" s="329">
        <f>($D$71*TaxDepr!$L23)+($G$71*TaxDepr!$L20)+($N$71*TaxDepr!$L13)</f>
        <v>0</v>
      </c>
      <c r="W74" s="329">
        <f>($D$71*TaxDepr!$L24)+($G$71*TaxDepr!$L21)+($N$71*TaxDepr!$L14)</f>
        <v>0</v>
      </c>
      <c r="X74" s="329">
        <f>($D$71*TaxDepr!$L25)+($G$71*TaxDepr!$L22)+($N$71*TaxDepr!$L15)</f>
        <v>0</v>
      </c>
      <c r="Y74" s="329">
        <f>($G$71*TaxDepr!$L23)+($N$71*TaxDepr!$L16)</f>
        <v>0</v>
      </c>
      <c r="Z74" s="329">
        <f>($G$71*TaxDepr!$L24)+($N$71*TaxDepr!$L17)</f>
        <v>0</v>
      </c>
      <c r="AA74" s="329">
        <f>($G$71*TaxDepr!$L25)+($N$71*TaxDepr!$L18)</f>
        <v>0</v>
      </c>
      <c r="AB74" s="329">
        <f>($N$71*TaxDepr!$L19)</f>
        <v>0</v>
      </c>
      <c r="AC74" s="329">
        <f>($N$71*TaxDepr!$L20)</f>
        <v>0</v>
      </c>
      <c r="AD74" s="329">
        <f>($N$71*TaxDepr!$L21)</f>
        <v>0</v>
      </c>
      <c r="AE74" s="329">
        <f>($N$71*TaxDepr!$L22)</f>
        <v>0</v>
      </c>
      <c r="AF74" s="329">
        <f>($N$71*TaxDepr!$L23)</f>
        <v>0</v>
      </c>
      <c r="AG74" s="329">
        <f>($N$71*TaxDepr!$L24)</f>
        <v>0</v>
      </c>
      <c r="AH74" s="329">
        <f>($N$71*TaxDepr!$L25)</f>
        <v>0</v>
      </c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</v>
      </c>
      <c r="D75" s="94">
        <f t="shared" si="38"/>
        <v>0</v>
      </c>
      <c r="E75" s="94">
        <f t="shared" si="38"/>
        <v>0</v>
      </c>
      <c r="F75" s="94">
        <f t="shared" si="38"/>
        <v>0</v>
      </c>
      <c r="G75" s="94">
        <f t="shared" si="38"/>
        <v>0</v>
      </c>
      <c r="H75" s="94">
        <f t="shared" si="38"/>
        <v>0</v>
      </c>
      <c r="I75" s="94">
        <f t="shared" si="38"/>
        <v>0</v>
      </c>
      <c r="J75" s="94">
        <f t="shared" si="38"/>
        <v>0</v>
      </c>
      <c r="K75" s="94">
        <f t="shared" si="38"/>
        <v>0</v>
      </c>
      <c r="L75" s="94">
        <f t="shared" si="38"/>
        <v>0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</v>
      </c>
      <c r="D78" s="86">
        <f t="shared" si="39"/>
        <v>0</v>
      </c>
      <c r="E78" s="86">
        <f t="shared" si="39"/>
        <v>0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0</v>
      </c>
      <c r="N78" s="86">
        <f t="shared" si="39"/>
        <v>0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0">E74</f>
        <v>0</v>
      </c>
      <c r="F81" s="328">
        <f t="shared" si="40"/>
        <v>0</v>
      </c>
      <c r="G81" s="328">
        <f t="shared" si="40"/>
        <v>0</v>
      </c>
      <c r="H81" s="328">
        <f t="shared" si="40"/>
        <v>0</v>
      </c>
      <c r="I81" s="328">
        <f t="shared" si="40"/>
        <v>0</v>
      </c>
      <c r="J81" s="328">
        <f t="shared" si="40"/>
        <v>0</v>
      </c>
      <c r="K81" s="328">
        <f t="shared" si="40"/>
        <v>0</v>
      </c>
      <c r="L81" s="328">
        <f t="shared" si="40"/>
        <v>0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</v>
      </c>
      <c r="D82" s="94">
        <f t="shared" si="41"/>
        <v>0</v>
      </c>
      <c r="E82" s="94">
        <f t="shared" si="41"/>
        <v>0</v>
      </c>
      <c r="F82" s="94">
        <f t="shared" si="41"/>
        <v>0</v>
      </c>
      <c r="G82" s="94">
        <f t="shared" si="41"/>
        <v>0</v>
      </c>
      <c r="H82" s="94">
        <f t="shared" si="41"/>
        <v>0</v>
      </c>
      <c r="I82" s="94">
        <f t="shared" si="41"/>
        <v>0</v>
      </c>
      <c r="J82" s="94">
        <f t="shared" si="41"/>
        <v>0</v>
      </c>
      <c r="K82" s="94">
        <f t="shared" si="41"/>
        <v>0</v>
      </c>
      <c r="L82" s="94">
        <f t="shared" si="41"/>
        <v>0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BJ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>
        <f t="shared" si="42"/>
        <v>0</v>
      </c>
      <c r="BA85" s="74">
        <f t="shared" si="42"/>
        <v>0</v>
      </c>
      <c r="BB85" s="74">
        <f t="shared" si="42"/>
        <v>0</v>
      </c>
      <c r="BC85" s="74">
        <f t="shared" si="42"/>
        <v>0</v>
      </c>
      <c r="BD85" s="74">
        <f t="shared" si="42"/>
        <v>0</v>
      </c>
      <c r="BE85" s="74">
        <f t="shared" si="42"/>
        <v>0</v>
      </c>
      <c r="BF85" s="74">
        <f t="shared" si="42"/>
        <v>0</v>
      </c>
      <c r="BG85" s="74">
        <f t="shared" si="42"/>
        <v>0</v>
      </c>
      <c r="BH85" s="74">
        <f t="shared" si="42"/>
        <v>0</v>
      </c>
      <c r="BI85" s="74">
        <f t="shared" si="42"/>
        <v>0</v>
      </c>
      <c r="BJ85" s="74">
        <f t="shared" si="42"/>
        <v>0</v>
      </c>
      <c r="BK85" s="74"/>
      <c r="BL85" s="74"/>
      <c r="BM85" s="36"/>
      <c r="BN85" s="74">
        <f t="shared" ref="BN85:BN97" si="43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BJ86" si="44">$C$20*(1-$B$5)/$B$3</f>
        <v>0</v>
      </c>
      <c r="D86" s="74">
        <f t="shared" si="44"/>
        <v>0</v>
      </c>
      <c r="E86" s="74">
        <f t="shared" si="44"/>
        <v>0</v>
      </c>
      <c r="F86" s="74">
        <f t="shared" si="44"/>
        <v>0</v>
      </c>
      <c r="G86" s="74">
        <f t="shared" si="44"/>
        <v>0</v>
      </c>
      <c r="H86" s="74">
        <f t="shared" si="44"/>
        <v>0</v>
      </c>
      <c r="I86" s="74">
        <f t="shared" si="44"/>
        <v>0</v>
      </c>
      <c r="J86" s="74">
        <f t="shared" si="44"/>
        <v>0</v>
      </c>
      <c r="K86" s="74">
        <f t="shared" si="44"/>
        <v>0</v>
      </c>
      <c r="L86" s="74">
        <f t="shared" si="44"/>
        <v>0</v>
      </c>
      <c r="M86" s="74">
        <f t="shared" si="44"/>
        <v>0</v>
      </c>
      <c r="N86" s="74">
        <f t="shared" si="44"/>
        <v>0</v>
      </c>
      <c r="O86" s="74">
        <f t="shared" si="44"/>
        <v>0</v>
      </c>
      <c r="P86" s="74">
        <f t="shared" si="44"/>
        <v>0</v>
      </c>
      <c r="Q86" s="74">
        <f t="shared" si="44"/>
        <v>0</v>
      </c>
      <c r="R86" s="74">
        <f t="shared" si="44"/>
        <v>0</v>
      </c>
      <c r="S86" s="74">
        <f t="shared" si="44"/>
        <v>0</v>
      </c>
      <c r="T86" s="74">
        <f t="shared" si="44"/>
        <v>0</v>
      </c>
      <c r="U86" s="74">
        <f t="shared" si="44"/>
        <v>0</v>
      </c>
      <c r="V86" s="74">
        <f t="shared" si="44"/>
        <v>0</v>
      </c>
      <c r="W86" s="74">
        <f t="shared" si="44"/>
        <v>0</v>
      </c>
      <c r="X86" s="74">
        <f t="shared" si="44"/>
        <v>0</v>
      </c>
      <c r="Y86" s="74">
        <f t="shared" si="44"/>
        <v>0</v>
      </c>
      <c r="Z86" s="74">
        <f t="shared" si="44"/>
        <v>0</v>
      </c>
      <c r="AA86" s="74">
        <f t="shared" si="44"/>
        <v>0</v>
      </c>
      <c r="AB86" s="74">
        <f t="shared" si="44"/>
        <v>0</v>
      </c>
      <c r="AC86" s="74">
        <f t="shared" si="44"/>
        <v>0</v>
      </c>
      <c r="AD86" s="74">
        <f t="shared" si="44"/>
        <v>0</v>
      </c>
      <c r="AE86" s="74">
        <f t="shared" si="44"/>
        <v>0</v>
      </c>
      <c r="AF86" s="74">
        <f t="shared" si="44"/>
        <v>0</v>
      </c>
      <c r="AG86" s="74">
        <f t="shared" si="44"/>
        <v>0</v>
      </c>
      <c r="AH86" s="74">
        <f t="shared" si="44"/>
        <v>0</v>
      </c>
      <c r="AI86" s="74">
        <f t="shared" si="44"/>
        <v>0</v>
      </c>
      <c r="AJ86" s="74">
        <f t="shared" si="44"/>
        <v>0</v>
      </c>
      <c r="AK86" s="74">
        <f t="shared" si="44"/>
        <v>0</v>
      </c>
      <c r="AL86" s="74">
        <f t="shared" si="44"/>
        <v>0</v>
      </c>
      <c r="AM86" s="74">
        <f t="shared" si="44"/>
        <v>0</v>
      </c>
      <c r="AN86" s="74">
        <f t="shared" si="44"/>
        <v>0</v>
      </c>
      <c r="AO86" s="74">
        <f t="shared" si="44"/>
        <v>0</v>
      </c>
      <c r="AP86" s="74">
        <f t="shared" si="44"/>
        <v>0</v>
      </c>
      <c r="AQ86" s="74">
        <f t="shared" si="44"/>
        <v>0</v>
      </c>
      <c r="AR86" s="74">
        <f t="shared" si="44"/>
        <v>0</v>
      </c>
      <c r="AS86" s="74">
        <f t="shared" si="44"/>
        <v>0</v>
      </c>
      <c r="AT86" s="74">
        <f t="shared" si="44"/>
        <v>0</v>
      </c>
      <c r="AU86" s="74">
        <f t="shared" si="44"/>
        <v>0</v>
      </c>
      <c r="AV86" s="74">
        <f t="shared" si="44"/>
        <v>0</v>
      </c>
      <c r="AW86" s="74">
        <f t="shared" si="44"/>
        <v>0</v>
      </c>
      <c r="AX86" s="74">
        <f t="shared" si="44"/>
        <v>0</v>
      </c>
      <c r="AY86" s="74">
        <f t="shared" si="44"/>
        <v>0</v>
      </c>
      <c r="AZ86" s="74">
        <f t="shared" si="44"/>
        <v>0</v>
      </c>
      <c r="BA86" s="74">
        <f t="shared" si="44"/>
        <v>0</v>
      </c>
      <c r="BB86" s="74">
        <f t="shared" si="44"/>
        <v>0</v>
      </c>
      <c r="BC86" s="74">
        <f t="shared" si="44"/>
        <v>0</v>
      </c>
      <c r="BD86" s="74">
        <f t="shared" si="44"/>
        <v>0</v>
      </c>
      <c r="BE86" s="74">
        <f t="shared" si="44"/>
        <v>0</v>
      </c>
      <c r="BF86" s="74">
        <f t="shared" si="44"/>
        <v>0</v>
      </c>
      <c r="BG86" s="74">
        <f t="shared" si="44"/>
        <v>0</v>
      </c>
      <c r="BH86" s="74">
        <f t="shared" si="44"/>
        <v>0</v>
      </c>
      <c r="BI86" s="74">
        <f t="shared" si="44"/>
        <v>0</v>
      </c>
      <c r="BJ86" s="74">
        <f t="shared" si="44"/>
        <v>0</v>
      </c>
      <c r="BK86" s="74"/>
      <c r="BL86" s="74"/>
      <c r="BM86" s="36"/>
      <c r="BN86" s="74">
        <f t="shared" si="43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 t="shared" ref="D87:BA87" si="45">$D$20*(1-$B$5)/$B$3</f>
        <v>0</v>
      </c>
      <c r="E87" s="74">
        <f t="shared" si="45"/>
        <v>0</v>
      </c>
      <c r="F87" s="74">
        <f t="shared" si="45"/>
        <v>0</v>
      </c>
      <c r="G87" s="74">
        <f t="shared" si="45"/>
        <v>0</v>
      </c>
      <c r="H87" s="74">
        <f t="shared" si="45"/>
        <v>0</v>
      </c>
      <c r="I87" s="74">
        <f t="shared" si="45"/>
        <v>0</v>
      </c>
      <c r="J87" s="74">
        <f t="shared" si="45"/>
        <v>0</v>
      </c>
      <c r="K87" s="74">
        <f t="shared" si="45"/>
        <v>0</v>
      </c>
      <c r="L87" s="74">
        <f t="shared" si="45"/>
        <v>0</v>
      </c>
      <c r="M87" s="74">
        <f t="shared" si="45"/>
        <v>0</v>
      </c>
      <c r="N87" s="74">
        <f t="shared" si="45"/>
        <v>0</v>
      </c>
      <c r="O87" s="74">
        <f t="shared" si="45"/>
        <v>0</v>
      </c>
      <c r="P87" s="74">
        <f t="shared" si="45"/>
        <v>0</v>
      </c>
      <c r="Q87" s="74">
        <f t="shared" si="45"/>
        <v>0</v>
      </c>
      <c r="R87" s="74">
        <f t="shared" si="45"/>
        <v>0</v>
      </c>
      <c r="S87" s="74">
        <f t="shared" si="45"/>
        <v>0</v>
      </c>
      <c r="T87" s="74">
        <f t="shared" si="45"/>
        <v>0</v>
      </c>
      <c r="U87" s="74">
        <f t="shared" si="45"/>
        <v>0</v>
      </c>
      <c r="V87" s="74">
        <f t="shared" si="45"/>
        <v>0</v>
      </c>
      <c r="W87" s="74">
        <f t="shared" si="45"/>
        <v>0</v>
      </c>
      <c r="X87" s="74">
        <f t="shared" si="45"/>
        <v>0</v>
      </c>
      <c r="Y87" s="74">
        <f t="shared" si="45"/>
        <v>0</v>
      </c>
      <c r="Z87" s="74">
        <f t="shared" si="45"/>
        <v>0</v>
      </c>
      <c r="AA87" s="74">
        <f t="shared" si="45"/>
        <v>0</v>
      </c>
      <c r="AB87" s="74">
        <f t="shared" si="45"/>
        <v>0</v>
      </c>
      <c r="AC87" s="74">
        <f t="shared" si="45"/>
        <v>0</v>
      </c>
      <c r="AD87" s="74">
        <f t="shared" si="45"/>
        <v>0</v>
      </c>
      <c r="AE87" s="74">
        <f t="shared" si="45"/>
        <v>0</v>
      </c>
      <c r="AF87" s="74">
        <f t="shared" si="45"/>
        <v>0</v>
      </c>
      <c r="AG87" s="74">
        <f t="shared" si="45"/>
        <v>0</v>
      </c>
      <c r="AH87" s="74">
        <f t="shared" si="45"/>
        <v>0</v>
      </c>
      <c r="AI87" s="74">
        <f t="shared" si="45"/>
        <v>0</v>
      </c>
      <c r="AJ87" s="74">
        <f t="shared" si="45"/>
        <v>0</v>
      </c>
      <c r="AK87" s="74">
        <f t="shared" si="45"/>
        <v>0</v>
      </c>
      <c r="AL87" s="74">
        <f t="shared" si="45"/>
        <v>0</v>
      </c>
      <c r="AM87" s="74">
        <f t="shared" si="45"/>
        <v>0</v>
      </c>
      <c r="AN87" s="74">
        <f t="shared" si="45"/>
        <v>0</v>
      </c>
      <c r="AO87" s="74">
        <f t="shared" si="45"/>
        <v>0</v>
      </c>
      <c r="AP87" s="74">
        <f t="shared" si="45"/>
        <v>0</v>
      </c>
      <c r="AQ87" s="74">
        <f t="shared" si="45"/>
        <v>0</v>
      </c>
      <c r="AR87" s="74">
        <f t="shared" si="45"/>
        <v>0</v>
      </c>
      <c r="AS87" s="74">
        <f t="shared" si="45"/>
        <v>0</v>
      </c>
      <c r="AT87" s="74">
        <f t="shared" si="45"/>
        <v>0</v>
      </c>
      <c r="AU87" s="74">
        <f t="shared" si="45"/>
        <v>0</v>
      </c>
      <c r="AV87" s="74">
        <f t="shared" si="45"/>
        <v>0</v>
      </c>
      <c r="AW87" s="74">
        <f t="shared" si="45"/>
        <v>0</v>
      </c>
      <c r="AX87" s="74">
        <f t="shared" si="45"/>
        <v>0</v>
      </c>
      <c r="AY87" s="74">
        <f t="shared" si="45"/>
        <v>0</v>
      </c>
      <c r="AZ87" s="74">
        <f t="shared" si="45"/>
        <v>0</v>
      </c>
      <c r="BA87" s="74">
        <f t="shared" si="45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0</v>
      </c>
      <c r="BO87" s="333">
        <f>BN103*(1-0.025)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J88" si="46">$E$20*(1-$B$5)/$B$3</f>
        <v>0</v>
      </c>
      <c r="F88" s="74">
        <f t="shared" si="46"/>
        <v>0</v>
      </c>
      <c r="G88" s="74">
        <f t="shared" si="46"/>
        <v>0</v>
      </c>
      <c r="H88" s="74">
        <f t="shared" si="46"/>
        <v>0</v>
      </c>
      <c r="I88" s="74">
        <f t="shared" si="46"/>
        <v>0</v>
      </c>
      <c r="J88" s="74">
        <f t="shared" si="46"/>
        <v>0</v>
      </c>
      <c r="K88" s="74">
        <f t="shared" si="46"/>
        <v>0</v>
      </c>
      <c r="L88" s="74">
        <f t="shared" si="46"/>
        <v>0</v>
      </c>
      <c r="M88" s="74">
        <f t="shared" si="46"/>
        <v>0</v>
      </c>
      <c r="N88" s="74">
        <f t="shared" si="46"/>
        <v>0</v>
      </c>
      <c r="O88" s="74">
        <f t="shared" si="46"/>
        <v>0</v>
      </c>
      <c r="P88" s="74">
        <f t="shared" si="46"/>
        <v>0</v>
      </c>
      <c r="Q88" s="74">
        <f t="shared" si="46"/>
        <v>0</v>
      </c>
      <c r="R88" s="74">
        <f t="shared" si="46"/>
        <v>0</v>
      </c>
      <c r="S88" s="74">
        <f t="shared" si="46"/>
        <v>0</v>
      </c>
      <c r="T88" s="74">
        <f t="shared" si="46"/>
        <v>0</v>
      </c>
      <c r="U88" s="74">
        <f t="shared" si="46"/>
        <v>0</v>
      </c>
      <c r="V88" s="74">
        <f t="shared" si="46"/>
        <v>0</v>
      </c>
      <c r="W88" s="74">
        <f t="shared" si="46"/>
        <v>0</v>
      </c>
      <c r="X88" s="74">
        <f t="shared" si="46"/>
        <v>0</v>
      </c>
      <c r="Y88" s="74">
        <f t="shared" si="46"/>
        <v>0</v>
      </c>
      <c r="Z88" s="74">
        <f t="shared" si="46"/>
        <v>0</v>
      </c>
      <c r="AA88" s="74">
        <f t="shared" si="46"/>
        <v>0</v>
      </c>
      <c r="AB88" s="74">
        <f t="shared" si="46"/>
        <v>0</v>
      </c>
      <c r="AC88" s="74">
        <f t="shared" si="46"/>
        <v>0</v>
      </c>
      <c r="AD88" s="74">
        <f t="shared" si="46"/>
        <v>0</v>
      </c>
      <c r="AE88" s="74">
        <f t="shared" si="46"/>
        <v>0</v>
      </c>
      <c r="AF88" s="74">
        <f t="shared" si="46"/>
        <v>0</v>
      </c>
      <c r="AG88" s="74">
        <f t="shared" si="46"/>
        <v>0</v>
      </c>
      <c r="AH88" s="74">
        <f t="shared" si="46"/>
        <v>0</v>
      </c>
      <c r="AI88" s="74">
        <f t="shared" si="46"/>
        <v>0</v>
      </c>
      <c r="AJ88" s="74">
        <f t="shared" si="46"/>
        <v>0</v>
      </c>
      <c r="AK88" s="74">
        <f t="shared" si="46"/>
        <v>0</v>
      </c>
      <c r="AL88" s="74">
        <f t="shared" si="46"/>
        <v>0</v>
      </c>
      <c r="AM88" s="74">
        <f t="shared" si="46"/>
        <v>0</v>
      </c>
      <c r="AN88" s="74">
        <f t="shared" si="46"/>
        <v>0</v>
      </c>
      <c r="AO88" s="74">
        <f t="shared" si="46"/>
        <v>0</v>
      </c>
      <c r="AP88" s="74">
        <f t="shared" si="46"/>
        <v>0</v>
      </c>
      <c r="AQ88" s="74">
        <f t="shared" si="46"/>
        <v>0</v>
      </c>
      <c r="AR88" s="74">
        <f t="shared" si="46"/>
        <v>0</v>
      </c>
      <c r="AS88" s="74">
        <f t="shared" si="46"/>
        <v>0</v>
      </c>
      <c r="AT88" s="74">
        <f t="shared" si="46"/>
        <v>0</v>
      </c>
      <c r="AU88" s="74">
        <f t="shared" si="46"/>
        <v>0</v>
      </c>
      <c r="AV88" s="74">
        <f t="shared" si="46"/>
        <v>0</v>
      </c>
      <c r="AW88" s="74">
        <f t="shared" si="46"/>
        <v>0</v>
      </c>
      <c r="AX88" s="74">
        <f t="shared" si="46"/>
        <v>0</v>
      </c>
      <c r="AY88" s="74">
        <f t="shared" si="46"/>
        <v>0</v>
      </c>
      <c r="AZ88" s="74">
        <f t="shared" si="46"/>
        <v>0</v>
      </c>
      <c r="BA88" s="74">
        <f t="shared" si="46"/>
        <v>0</v>
      </c>
      <c r="BB88" s="74">
        <f t="shared" si="46"/>
        <v>0</v>
      </c>
      <c r="BC88" s="74">
        <f t="shared" si="46"/>
        <v>0</v>
      </c>
      <c r="BD88" s="74">
        <f t="shared" si="46"/>
        <v>0</v>
      </c>
      <c r="BE88" s="74">
        <f t="shared" si="46"/>
        <v>0</v>
      </c>
      <c r="BF88" s="74">
        <f t="shared" si="46"/>
        <v>0</v>
      </c>
      <c r="BG88" s="74">
        <f t="shared" si="46"/>
        <v>0</v>
      </c>
      <c r="BH88" s="74">
        <f t="shared" si="46"/>
        <v>0</v>
      </c>
      <c r="BI88" s="74">
        <f t="shared" si="46"/>
        <v>0</v>
      </c>
      <c r="BJ88" s="74">
        <f t="shared" si="46"/>
        <v>0</v>
      </c>
      <c r="BK88" s="74"/>
      <c r="BL88" s="74"/>
      <c r="BM88" s="36"/>
      <c r="BN88" s="74">
        <f t="shared" si="43"/>
        <v>0</v>
      </c>
      <c r="BO88" s="333"/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J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>
        <f t="shared" si="47"/>
        <v>0</v>
      </c>
      <c r="BE89" s="74">
        <f t="shared" si="47"/>
        <v>0</v>
      </c>
      <c r="BF89" s="74">
        <f t="shared" si="47"/>
        <v>0</v>
      </c>
      <c r="BG89" s="74">
        <f t="shared" si="47"/>
        <v>0</v>
      </c>
      <c r="BH89" s="74">
        <f t="shared" si="47"/>
        <v>0</v>
      </c>
      <c r="BI89" s="74">
        <f t="shared" si="47"/>
        <v>0</v>
      </c>
      <c r="BJ89" s="74">
        <f t="shared" si="47"/>
        <v>0</v>
      </c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J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>
        <f t="shared" si="49"/>
        <v>0</v>
      </c>
      <c r="BG91" s="74">
        <f t="shared" si="49"/>
        <v>0</v>
      </c>
      <c r="BH91" s="74">
        <f t="shared" si="49"/>
        <v>0</v>
      </c>
      <c r="BI91" s="74">
        <f t="shared" si="49"/>
        <v>0</v>
      </c>
      <c r="BJ91" s="74">
        <f t="shared" si="49"/>
        <v>0</v>
      </c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J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>
        <f t="shared" si="50"/>
        <v>0</v>
      </c>
      <c r="BH92" s="74">
        <f t="shared" si="50"/>
        <v>0</v>
      </c>
      <c r="BI92" s="74">
        <f t="shared" si="50"/>
        <v>0</v>
      </c>
      <c r="BJ92" s="74">
        <f t="shared" si="50"/>
        <v>0</v>
      </c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J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>
        <f t="shared" si="51"/>
        <v>0</v>
      </c>
      <c r="BI93" s="74">
        <f t="shared" si="51"/>
        <v>0</v>
      </c>
      <c r="BJ93" s="74">
        <f t="shared" si="51"/>
        <v>0</v>
      </c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J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>
        <f t="shared" si="52"/>
        <v>0</v>
      </c>
      <c r="BJ94" s="74">
        <f t="shared" si="52"/>
        <v>0</v>
      </c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3">$L$20*(1-$B$5)/$B$3</f>
        <v>0</v>
      </c>
      <c r="P95" s="74">
        <f t="shared" si="53"/>
        <v>0</v>
      </c>
      <c r="Q95" s="74">
        <f t="shared" si="53"/>
        <v>0</v>
      </c>
      <c r="R95" s="74">
        <f t="shared" si="53"/>
        <v>0</v>
      </c>
      <c r="S95" s="74">
        <f t="shared" si="53"/>
        <v>0</v>
      </c>
      <c r="T95" s="74">
        <f t="shared" si="53"/>
        <v>0</v>
      </c>
      <c r="U95" s="74">
        <f t="shared" si="53"/>
        <v>0</v>
      </c>
      <c r="V95" s="74">
        <f t="shared" si="53"/>
        <v>0</v>
      </c>
      <c r="W95" s="74">
        <f t="shared" si="53"/>
        <v>0</v>
      </c>
      <c r="X95" s="74">
        <f t="shared" si="53"/>
        <v>0</v>
      </c>
      <c r="Y95" s="74">
        <f t="shared" si="53"/>
        <v>0</v>
      </c>
      <c r="Z95" s="74">
        <f t="shared" si="53"/>
        <v>0</v>
      </c>
      <c r="AA95" s="74">
        <f t="shared" si="53"/>
        <v>0</v>
      </c>
      <c r="AB95" s="74">
        <f t="shared" si="53"/>
        <v>0</v>
      </c>
      <c r="AC95" s="74">
        <f t="shared" si="53"/>
        <v>0</v>
      </c>
      <c r="AD95" s="74">
        <f t="shared" si="53"/>
        <v>0</v>
      </c>
      <c r="AE95" s="74">
        <f t="shared" si="53"/>
        <v>0</v>
      </c>
      <c r="AF95" s="74">
        <f t="shared" si="53"/>
        <v>0</v>
      </c>
      <c r="AG95" s="74">
        <f t="shared" si="53"/>
        <v>0</v>
      </c>
      <c r="AH95" s="74">
        <f t="shared" si="53"/>
        <v>0</v>
      </c>
      <c r="AI95" s="74">
        <f t="shared" si="53"/>
        <v>0</v>
      </c>
      <c r="AJ95" s="74">
        <f t="shared" si="53"/>
        <v>0</v>
      </c>
      <c r="AK95" s="74">
        <f t="shared" si="53"/>
        <v>0</v>
      </c>
      <c r="AL95" s="74">
        <f t="shared" si="53"/>
        <v>0</v>
      </c>
      <c r="AM95" s="74">
        <f t="shared" si="53"/>
        <v>0</v>
      </c>
      <c r="AN95" s="74">
        <f t="shared" si="53"/>
        <v>0</v>
      </c>
      <c r="AO95" s="74">
        <f t="shared" si="53"/>
        <v>0</v>
      </c>
      <c r="AP95" s="74">
        <f t="shared" si="53"/>
        <v>0</v>
      </c>
      <c r="AQ95" s="74">
        <f t="shared" si="53"/>
        <v>0</v>
      </c>
      <c r="AR95" s="74">
        <f t="shared" si="53"/>
        <v>0</v>
      </c>
      <c r="AS95" s="74">
        <f t="shared" si="53"/>
        <v>0</v>
      </c>
      <c r="AT95" s="74">
        <f t="shared" si="53"/>
        <v>0</v>
      </c>
      <c r="AU95" s="74">
        <f t="shared" si="53"/>
        <v>0</v>
      </c>
      <c r="AV95" s="74">
        <f t="shared" si="53"/>
        <v>0</v>
      </c>
      <c r="AW95" s="74">
        <f t="shared" si="53"/>
        <v>0</v>
      </c>
      <c r="AX95" s="74">
        <f t="shared" si="53"/>
        <v>0</v>
      </c>
      <c r="AY95" s="74">
        <f t="shared" si="53"/>
        <v>0</v>
      </c>
      <c r="AZ95" s="74">
        <f t="shared" si="53"/>
        <v>0</v>
      </c>
      <c r="BA95" s="74">
        <f t="shared" si="53"/>
        <v>0</v>
      </c>
      <c r="BB95" s="74">
        <f t="shared" si="53"/>
        <v>0</v>
      </c>
      <c r="BC95" s="74">
        <f t="shared" si="53"/>
        <v>0</v>
      </c>
      <c r="BD95" s="74">
        <f t="shared" si="53"/>
        <v>0</v>
      </c>
      <c r="BE95" s="74">
        <f t="shared" si="53"/>
        <v>0</v>
      </c>
      <c r="BF95" s="74">
        <f t="shared" si="53"/>
        <v>0</v>
      </c>
      <c r="BG95" s="74">
        <f t="shared" si="53"/>
        <v>0</v>
      </c>
      <c r="BH95" s="74">
        <f t="shared" si="53"/>
        <v>0</v>
      </c>
      <c r="BI95" s="74">
        <f t="shared" si="53"/>
        <v>0</v>
      </c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>$M$20*(1-$B$5)/$B$3</f>
        <v>0</v>
      </c>
      <c r="O96" s="74">
        <f t="shared" ref="O96:BK96" si="54">$M$20*(1-$B$5)/$B$3</f>
        <v>0</v>
      </c>
      <c r="P96" s="74">
        <f t="shared" si="54"/>
        <v>0</v>
      </c>
      <c r="Q96" s="74">
        <f t="shared" si="54"/>
        <v>0</v>
      </c>
      <c r="R96" s="74">
        <f t="shared" si="54"/>
        <v>0</v>
      </c>
      <c r="S96" s="74">
        <f t="shared" si="54"/>
        <v>0</v>
      </c>
      <c r="T96" s="74">
        <f t="shared" si="54"/>
        <v>0</v>
      </c>
      <c r="U96" s="74">
        <f t="shared" si="54"/>
        <v>0</v>
      </c>
      <c r="V96" s="74">
        <f t="shared" si="54"/>
        <v>0</v>
      </c>
      <c r="W96" s="74">
        <f t="shared" si="54"/>
        <v>0</v>
      </c>
      <c r="X96" s="74">
        <f t="shared" si="54"/>
        <v>0</v>
      </c>
      <c r="Y96" s="74">
        <f t="shared" si="54"/>
        <v>0</v>
      </c>
      <c r="Z96" s="74">
        <f t="shared" si="54"/>
        <v>0</v>
      </c>
      <c r="AA96" s="74">
        <f t="shared" si="54"/>
        <v>0</v>
      </c>
      <c r="AB96" s="74">
        <f t="shared" si="54"/>
        <v>0</v>
      </c>
      <c r="AC96" s="74">
        <f t="shared" si="54"/>
        <v>0</v>
      </c>
      <c r="AD96" s="74">
        <f t="shared" si="54"/>
        <v>0</v>
      </c>
      <c r="AE96" s="74">
        <f t="shared" si="54"/>
        <v>0</v>
      </c>
      <c r="AF96" s="74">
        <f t="shared" si="54"/>
        <v>0</v>
      </c>
      <c r="AG96" s="74">
        <f t="shared" si="54"/>
        <v>0</v>
      </c>
      <c r="AH96" s="74">
        <f t="shared" si="54"/>
        <v>0</v>
      </c>
      <c r="AI96" s="74">
        <f t="shared" si="54"/>
        <v>0</v>
      </c>
      <c r="AJ96" s="74">
        <f t="shared" si="54"/>
        <v>0</v>
      </c>
      <c r="AK96" s="74">
        <f t="shared" si="54"/>
        <v>0</v>
      </c>
      <c r="AL96" s="74">
        <f t="shared" si="54"/>
        <v>0</v>
      </c>
      <c r="AM96" s="74">
        <f t="shared" si="54"/>
        <v>0</v>
      </c>
      <c r="AN96" s="74">
        <f t="shared" si="54"/>
        <v>0</v>
      </c>
      <c r="AO96" s="74">
        <f t="shared" si="54"/>
        <v>0</v>
      </c>
      <c r="AP96" s="74">
        <f t="shared" si="54"/>
        <v>0</v>
      </c>
      <c r="AQ96" s="74">
        <f t="shared" si="54"/>
        <v>0</v>
      </c>
      <c r="AR96" s="74">
        <f t="shared" si="54"/>
        <v>0</v>
      </c>
      <c r="AS96" s="74">
        <f t="shared" si="54"/>
        <v>0</v>
      </c>
      <c r="AT96" s="74">
        <f t="shared" si="54"/>
        <v>0</v>
      </c>
      <c r="AU96" s="74">
        <f t="shared" si="54"/>
        <v>0</v>
      </c>
      <c r="AV96" s="74">
        <f t="shared" si="54"/>
        <v>0</v>
      </c>
      <c r="AW96" s="74">
        <f t="shared" si="54"/>
        <v>0</v>
      </c>
      <c r="AX96" s="74">
        <f t="shared" si="54"/>
        <v>0</v>
      </c>
      <c r="AY96" s="74">
        <f t="shared" si="54"/>
        <v>0</v>
      </c>
      <c r="AZ96" s="74">
        <f t="shared" si="54"/>
        <v>0</v>
      </c>
      <c r="BA96" s="74">
        <f t="shared" si="54"/>
        <v>0</v>
      </c>
      <c r="BB96" s="74">
        <f t="shared" si="54"/>
        <v>0</v>
      </c>
      <c r="BC96" s="74">
        <f t="shared" si="54"/>
        <v>0</v>
      </c>
      <c r="BD96" s="74">
        <f t="shared" si="54"/>
        <v>0</v>
      </c>
      <c r="BE96" s="74">
        <f t="shared" si="54"/>
        <v>0</v>
      </c>
      <c r="BF96" s="74">
        <f t="shared" si="54"/>
        <v>0</v>
      </c>
      <c r="BG96" s="74">
        <f t="shared" si="54"/>
        <v>0</v>
      </c>
      <c r="BH96" s="74">
        <f t="shared" si="54"/>
        <v>0</v>
      </c>
      <c r="BI96" s="74">
        <f t="shared" si="54"/>
        <v>0</v>
      </c>
      <c r="BJ96" s="74">
        <f t="shared" si="54"/>
        <v>0</v>
      </c>
      <c r="BK96" s="74">
        <f t="shared" si="54"/>
        <v>0</v>
      </c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5">$N$20*(1-$B$5)/$B$3</f>
        <v>0</v>
      </c>
      <c r="P97" s="74">
        <f t="shared" si="55"/>
        <v>0</v>
      </c>
      <c r="Q97" s="74">
        <f t="shared" si="55"/>
        <v>0</v>
      </c>
      <c r="R97" s="74">
        <f t="shared" si="55"/>
        <v>0</v>
      </c>
      <c r="S97" s="74">
        <f t="shared" si="55"/>
        <v>0</v>
      </c>
      <c r="T97" s="74">
        <f t="shared" si="55"/>
        <v>0</v>
      </c>
      <c r="U97" s="74">
        <f t="shared" si="55"/>
        <v>0</v>
      </c>
      <c r="V97" s="74">
        <f t="shared" si="55"/>
        <v>0</v>
      </c>
      <c r="W97" s="74">
        <f t="shared" si="55"/>
        <v>0</v>
      </c>
      <c r="X97" s="74">
        <f t="shared" si="55"/>
        <v>0</v>
      </c>
      <c r="Y97" s="74">
        <f t="shared" si="55"/>
        <v>0</v>
      </c>
      <c r="Z97" s="74">
        <f t="shared" si="55"/>
        <v>0</v>
      </c>
      <c r="AA97" s="74">
        <f t="shared" si="55"/>
        <v>0</v>
      </c>
      <c r="AB97" s="74">
        <f t="shared" si="55"/>
        <v>0</v>
      </c>
      <c r="AC97" s="74">
        <f t="shared" si="55"/>
        <v>0</v>
      </c>
      <c r="AD97" s="74">
        <f t="shared" si="55"/>
        <v>0</v>
      </c>
      <c r="AE97" s="74">
        <f t="shared" si="55"/>
        <v>0</v>
      </c>
      <c r="AF97" s="74">
        <f t="shared" si="55"/>
        <v>0</v>
      </c>
      <c r="AG97" s="74">
        <f t="shared" si="55"/>
        <v>0</v>
      </c>
      <c r="AH97" s="74">
        <f t="shared" si="55"/>
        <v>0</v>
      </c>
      <c r="AI97" s="74">
        <f t="shared" si="55"/>
        <v>0</v>
      </c>
      <c r="AJ97" s="74">
        <f t="shared" si="55"/>
        <v>0</v>
      </c>
      <c r="AK97" s="74">
        <f t="shared" si="55"/>
        <v>0</v>
      </c>
      <c r="AL97" s="74">
        <f t="shared" si="55"/>
        <v>0</v>
      </c>
      <c r="AM97" s="74">
        <f t="shared" si="55"/>
        <v>0</v>
      </c>
      <c r="AN97" s="74">
        <f t="shared" si="55"/>
        <v>0</v>
      </c>
      <c r="AO97" s="74">
        <f t="shared" si="55"/>
        <v>0</v>
      </c>
      <c r="AP97" s="74">
        <f t="shared" si="55"/>
        <v>0</v>
      </c>
      <c r="AQ97" s="74">
        <f t="shared" si="55"/>
        <v>0</v>
      </c>
      <c r="AR97" s="74">
        <f t="shared" si="55"/>
        <v>0</v>
      </c>
      <c r="AS97" s="74">
        <f t="shared" si="55"/>
        <v>0</v>
      </c>
      <c r="AT97" s="74">
        <f t="shared" si="55"/>
        <v>0</v>
      </c>
      <c r="AU97" s="74">
        <f t="shared" si="55"/>
        <v>0</v>
      </c>
      <c r="AV97" s="74">
        <f t="shared" si="55"/>
        <v>0</v>
      </c>
      <c r="AW97" s="74">
        <f t="shared" si="55"/>
        <v>0</v>
      </c>
      <c r="AX97" s="74">
        <f t="shared" si="55"/>
        <v>0</v>
      </c>
      <c r="AY97" s="74">
        <f t="shared" si="55"/>
        <v>0</v>
      </c>
      <c r="AZ97" s="74">
        <f t="shared" si="55"/>
        <v>0</v>
      </c>
      <c r="BA97" s="74">
        <f t="shared" si="55"/>
        <v>0</v>
      </c>
      <c r="BB97" s="74">
        <f t="shared" si="55"/>
        <v>0</v>
      </c>
      <c r="BC97" s="74">
        <f t="shared" si="55"/>
        <v>0</v>
      </c>
      <c r="BD97" s="74">
        <f t="shared" si="55"/>
        <v>0</v>
      </c>
      <c r="BE97" s="74">
        <f t="shared" si="55"/>
        <v>0</v>
      </c>
      <c r="BF97" s="74">
        <f t="shared" si="55"/>
        <v>0</v>
      </c>
      <c r="BG97" s="74">
        <f t="shared" si="55"/>
        <v>0</v>
      </c>
      <c r="BH97" s="74">
        <f t="shared" si="55"/>
        <v>0</v>
      </c>
      <c r="BI97" s="74">
        <f t="shared" si="55"/>
        <v>0</v>
      </c>
      <c r="BJ97" s="74">
        <f t="shared" si="55"/>
        <v>0</v>
      </c>
      <c r="BK97" s="74">
        <f t="shared" si="55"/>
        <v>0</v>
      </c>
      <c r="BL97" s="74"/>
      <c r="BM97" s="36"/>
      <c r="BN97" s="74">
        <f t="shared" si="43"/>
        <v>0</v>
      </c>
      <c r="BO97" s="333">
        <f>BN113*(1-0.025)</f>
        <v>0</v>
      </c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6">SUM(C85:C97)</f>
        <v>0</v>
      </c>
      <c r="D98" s="103">
        <f t="shared" si="56"/>
        <v>0</v>
      </c>
      <c r="E98" s="103">
        <f t="shared" si="56"/>
        <v>0</v>
      </c>
      <c r="F98" s="103">
        <f t="shared" si="56"/>
        <v>0</v>
      </c>
      <c r="G98" s="103">
        <f t="shared" si="56"/>
        <v>0</v>
      </c>
      <c r="H98" s="103">
        <f t="shared" si="56"/>
        <v>0</v>
      </c>
      <c r="I98" s="103">
        <f t="shared" si="56"/>
        <v>0</v>
      </c>
      <c r="J98" s="103">
        <f t="shared" si="56"/>
        <v>0</v>
      </c>
      <c r="K98" s="103">
        <f t="shared" si="56"/>
        <v>0</v>
      </c>
      <c r="L98" s="103">
        <f t="shared" si="56"/>
        <v>0</v>
      </c>
      <c r="M98" s="103">
        <f t="shared" si="56"/>
        <v>0</v>
      </c>
      <c r="N98" s="103">
        <f t="shared" si="56"/>
        <v>0</v>
      </c>
      <c r="O98" s="103">
        <f t="shared" si="56"/>
        <v>0</v>
      </c>
      <c r="P98" s="103">
        <f t="shared" si="56"/>
        <v>0</v>
      </c>
      <c r="Q98" s="103">
        <f t="shared" si="56"/>
        <v>0</v>
      </c>
      <c r="R98" s="103">
        <f t="shared" si="56"/>
        <v>0</v>
      </c>
      <c r="S98" s="103">
        <f t="shared" si="56"/>
        <v>0</v>
      </c>
      <c r="T98" s="103">
        <f t="shared" si="56"/>
        <v>0</v>
      </c>
      <c r="U98" s="103">
        <f t="shared" si="56"/>
        <v>0</v>
      </c>
      <c r="V98" s="103">
        <f t="shared" si="56"/>
        <v>0</v>
      </c>
      <c r="W98" s="103">
        <f t="shared" si="56"/>
        <v>0</v>
      </c>
      <c r="X98" s="103">
        <f t="shared" si="56"/>
        <v>0</v>
      </c>
      <c r="Y98" s="103">
        <f t="shared" si="56"/>
        <v>0</v>
      </c>
      <c r="Z98" s="103">
        <f t="shared" si="56"/>
        <v>0</v>
      </c>
      <c r="AA98" s="103">
        <f t="shared" si="56"/>
        <v>0</v>
      </c>
      <c r="AB98" s="103">
        <f t="shared" si="56"/>
        <v>0</v>
      </c>
      <c r="AC98" s="103">
        <f t="shared" si="56"/>
        <v>0</v>
      </c>
      <c r="AD98" s="103">
        <f t="shared" si="56"/>
        <v>0</v>
      </c>
      <c r="AE98" s="103">
        <f t="shared" si="56"/>
        <v>0</v>
      </c>
      <c r="AF98" s="103">
        <f t="shared" si="56"/>
        <v>0</v>
      </c>
      <c r="AG98" s="103">
        <f t="shared" si="56"/>
        <v>0</v>
      </c>
      <c r="AH98" s="103">
        <f t="shared" si="56"/>
        <v>0</v>
      </c>
      <c r="AI98" s="103">
        <f t="shared" si="56"/>
        <v>0</v>
      </c>
      <c r="AJ98" s="103">
        <f t="shared" si="56"/>
        <v>0</v>
      </c>
      <c r="AK98" s="103">
        <f t="shared" si="56"/>
        <v>0</v>
      </c>
      <c r="AL98" s="103">
        <f t="shared" si="56"/>
        <v>0</v>
      </c>
      <c r="AM98" s="103">
        <f t="shared" si="56"/>
        <v>0</v>
      </c>
      <c r="AN98" s="103">
        <f t="shared" si="56"/>
        <v>0</v>
      </c>
      <c r="AO98" s="103">
        <f t="shared" si="56"/>
        <v>0</v>
      </c>
      <c r="AP98" s="103">
        <f t="shared" si="56"/>
        <v>0</v>
      </c>
      <c r="AQ98" s="103">
        <f t="shared" si="56"/>
        <v>0</v>
      </c>
      <c r="AR98" s="103">
        <f t="shared" si="56"/>
        <v>0</v>
      </c>
      <c r="AS98" s="103">
        <f t="shared" si="56"/>
        <v>0</v>
      </c>
      <c r="AT98" s="103">
        <f t="shared" si="56"/>
        <v>0</v>
      </c>
      <c r="AU98" s="103">
        <f t="shared" si="56"/>
        <v>0</v>
      </c>
      <c r="AV98" s="103">
        <f t="shared" si="56"/>
        <v>0</v>
      </c>
      <c r="AW98" s="103">
        <f t="shared" si="56"/>
        <v>0</v>
      </c>
      <c r="AX98" s="103">
        <f t="shared" si="56"/>
        <v>0</v>
      </c>
      <c r="AY98" s="103">
        <f t="shared" si="56"/>
        <v>0</v>
      </c>
      <c r="AZ98" s="103">
        <f t="shared" si="56"/>
        <v>0</v>
      </c>
      <c r="BA98" s="103">
        <f t="shared" si="56"/>
        <v>0</v>
      </c>
      <c r="BB98" s="103">
        <f t="shared" si="56"/>
        <v>0</v>
      </c>
      <c r="BC98" s="103">
        <f t="shared" si="56"/>
        <v>0</v>
      </c>
      <c r="BD98" s="103">
        <f t="shared" si="56"/>
        <v>0</v>
      </c>
      <c r="BE98" s="103">
        <f t="shared" si="56"/>
        <v>0</v>
      </c>
      <c r="BF98" s="103">
        <f t="shared" si="56"/>
        <v>0</v>
      </c>
      <c r="BG98" s="103">
        <f t="shared" si="56"/>
        <v>0</v>
      </c>
      <c r="BH98" s="103">
        <f t="shared" si="56"/>
        <v>0</v>
      </c>
      <c r="BI98" s="103">
        <f t="shared" si="56"/>
        <v>0</v>
      </c>
      <c r="BJ98" s="103">
        <f t="shared" si="56"/>
        <v>0</v>
      </c>
      <c r="BK98" s="103">
        <f t="shared" si="56"/>
        <v>0</v>
      </c>
      <c r="BL98" s="103">
        <f t="shared" si="56"/>
        <v>0</v>
      </c>
      <c r="BM98" s="342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J101" si="57">$B$20/$B$3</f>
        <v>0</v>
      </c>
      <c r="C101" s="74">
        <f t="shared" si="57"/>
        <v>0</v>
      </c>
      <c r="D101" s="74">
        <f t="shared" si="57"/>
        <v>0</v>
      </c>
      <c r="E101" s="74">
        <f t="shared" si="57"/>
        <v>0</v>
      </c>
      <c r="F101" s="74">
        <f t="shared" si="57"/>
        <v>0</v>
      </c>
      <c r="G101" s="74">
        <f t="shared" si="57"/>
        <v>0</v>
      </c>
      <c r="H101" s="74">
        <f t="shared" si="57"/>
        <v>0</v>
      </c>
      <c r="I101" s="74">
        <f t="shared" si="57"/>
        <v>0</v>
      </c>
      <c r="J101" s="74">
        <f t="shared" si="57"/>
        <v>0</v>
      </c>
      <c r="K101" s="74">
        <f t="shared" si="57"/>
        <v>0</v>
      </c>
      <c r="L101" s="74">
        <f t="shared" si="57"/>
        <v>0</v>
      </c>
      <c r="M101" s="74">
        <f t="shared" si="57"/>
        <v>0</v>
      </c>
      <c r="N101" s="74">
        <f t="shared" si="57"/>
        <v>0</v>
      </c>
      <c r="O101" s="74">
        <f t="shared" si="57"/>
        <v>0</v>
      </c>
      <c r="P101" s="74">
        <f t="shared" si="57"/>
        <v>0</v>
      </c>
      <c r="Q101" s="74">
        <f t="shared" si="57"/>
        <v>0</v>
      </c>
      <c r="R101" s="74">
        <f t="shared" si="57"/>
        <v>0</v>
      </c>
      <c r="S101" s="74">
        <f t="shared" si="57"/>
        <v>0</v>
      </c>
      <c r="T101" s="74">
        <f t="shared" si="57"/>
        <v>0</v>
      </c>
      <c r="U101" s="74">
        <f t="shared" si="57"/>
        <v>0</v>
      </c>
      <c r="V101" s="74">
        <f t="shared" si="57"/>
        <v>0</v>
      </c>
      <c r="W101" s="74">
        <f t="shared" si="57"/>
        <v>0</v>
      </c>
      <c r="X101" s="74">
        <f t="shared" si="57"/>
        <v>0</v>
      </c>
      <c r="Y101" s="74">
        <f t="shared" si="57"/>
        <v>0</v>
      </c>
      <c r="Z101" s="74">
        <f t="shared" si="57"/>
        <v>0</v>
      </c>
      <c r="AA101" s="74">
        <f t="shared" si="57"/>
        <v>0</v>
      </c>
      <c r="AB101" s="74">
        <f t="shared" si="57"/>
        <v>0</v>
      </c>
      <c r="AC101" s="74">
        <f t="shared" si="57"/>
        <v>0</v>
      </c>
      <c r="AD101" s="74">
        <f t="shared" si="57"/>
        <v>0</v>
      </c>
      <c r="AE101" s="74">
        <f t="shared" si="57"/>
        <v>0</v>
      </c>
      <c r="AF101" s="74">
        <f t="shared" si="57"/>
        <v>0</v>
      </c>
      <c r="AG101" s="74">
        <f t="shared" si="57"/>
        <v>0</v>
      </c>
      <c r="AH101" s="74">
        <f t="shared" si="57"/>
        <v>0</v>
      </c>
      <c r="AI101" s="74">
        <f t="shared" si="57"/>
        <v>0</v>
      </c>
      <c r="AJ101" s="74">
        <f t="shared" si="57"/>
        <v>0</v>
      </c>
      <c r="AK101" s="74">
        <f t="shared" si="57"/>
        <v>0</v>
      </c>
      <c r="AL101" s="74">
        <f t="shared" si="57"/>
        <v>0</v>
      </c>
      <c r="AM101" s="74">
        <f t="shared" si="57"/>
        <v>0</v>
      </c>
      <c r="AN101" s="74">
        <f t="shared" si="57"/>
        <v>0</v>
      </c>
      <c r="AO101" s="74">
        <f t="shared" si="57"/>
        <v>0</v>
      </c>
      <c r="AP101" s="74">
        <f t="shared" si="57"/>
        <v>0</v>
      </c>
      <c r="AQ101" s="74">
        <f t="shared" si="57"/>
        <v>0</v>
      </c>
      <c r="AR101" s="74">
        <f t="shared" si="57"/>
        <v>0</v>
      </c>
      <c r="AS101" s="74">
        <f t="shared" si="57"/>
        <v>0</v>
      </c>
      <c r="AT101" s="74">
        <f t="shared" si="57"/>
        <v>0</v>
      </c>
      <c r="AU101" s="74">
        <f t="shared" si="57"/>
        <v>0</v>
      </c>
      <c r="AV101" s="74">
        <f t="shared" si="57"/>
        <v>0</v>
      </c>
      <c r="AW101" s="74">
        <f t="shared" si="57"/>
        <v>0</v>
      </c>
      <c r="AX101" s="74">
        <f t="shared" si="57"/>
        <v>0</v>
      </c>
      <c r="AY101" s="74">
        <f t="shared" si="57"/>
        <v>0</v>
      </c>
      <c r="AZ101" s="74">
        <f t="shared" si="57"/>
        <v>0</v>
      </c>
      <c r="BA101" s="74">
        <f t="shared" si="57"/>
        <v>0</v>
      </c>
      <c r="BB101" s="74">
        <f t="shared" si="57"/>
        <v>0</v>
      </c>
      <c r="BC101" s="74">
        <f t="shared" si="57"/>
        <v>0</v>
      </c>
      <c r="BD101" s="74">
        <f t="shared" si="57"/>
        <v>0</v>
      </c>
      <c r="BE101" s="74">
        <f t="shared" si="57"/>
        <v>0</v>
      </c>
      <c r="BF101" s="74">
        <f t="shared" si="57"/>
        <v>0</v>
      </c>
      <c r="BG101" s="74">
        <f t="shared" si="57"/>
        <v>0</v>
      </c>
      <c r="BH101" s="74">
        <f t="shared" si="57"/>
        <v>0</v>
      </c>
      <c r="BI101" s="74">
        <f t="shared" si="57"/>
        <v>0</v>
      </c>
      <c r="BJ101" s="74">
        <f t="shared" si="57"/>
        <v>0</v>
      </c>
      <c r="BK101" s="74"/>
      <c r="BL101" s="74"/>
      <c r="BM101" s="36"/>
      <c r="BN101" s="74">
        <f t="shared" ref="BN101:BN113" si="58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J102" si="59">$C$20/$B$3</f>
        <v>0</v>
      </c>
      <c r="D102" s="74">
        <f t="shared" si="59"/>
        <v>0</v>
      </c>
      <c r="E102" s="74">
        <f t="shared" si="59"/>
        <v>0</v>
      </c>
      <c r="F102" s="74">
        <f t="shared" si="59"/>
        <v>0</v>
      </c>
      <c r="G102" s="74">
        <f t="shared" si="59"/>
        <v>0</v>
      </c>
      <c r="H102" s="74">
        <f t="shared" si="59"/>
        <v>0</v>
      </c>
      <c r="I102" s="74">
        <f t="shared" si="59"/>
        <v>0</v>
      </c>
      <c r="J102" s="74">
        <f t="shared" si="59"/>
        <v>0</v>
      </c>
      <c r="K102" s="74">
        <f t="shared" si="59"/>
        <v>0</v>
      </c>
      <c r="L102" s="74">
        <f t="shared" si="59"/>
        <v>0</v>
      </c>
      <c r="M102" s="74">
        <f t="shared" si="59"/>
        <v>0</v>
      </c>
      <c r="N102" s="74">
        <f t="shared" si="59"/>
        <v>0</v>
      </c>
      <c r="O102" s="74">
        <f t="shared" si="59"/>
        <v>0</v>
      </c>
      <c r="P102" s="74">
        <f t="shared" si="59"/>
        <v>0</v>
      </c>
      <c r="Q102" s="74">
        <f t="shared" si="59"/>
        <v>0</v>
      </c>
      <c r="R102" s="74">
        <f t="shared" si="59"/>
        <v>0</v>
      </c>
      <c r="S102" s="74">
        <f t="shared" si="59"/>
        <v>0</v>
      </c>
      <c r="T102" s="74">
        <f t="shared" si="59"/>
        <v>0</v>
      </c>
      <c r="U102" s="74">
        <f t="shared" si="59"/>
        <v>0</v>
      </c>
      <c r="V102" s="74">
        <f t="shared" si="59"/>
        <v>0</v>
      </c>
      <c r="W102" s="74">
        <f t="shared" si="59"/>
        <v>0</v>
      </c>
      <c r="X102" s="74">
        <f t="shared" si="59"/>
        <v>0</v>
      </c>
      <c r="Y102" s="74">
        <f t="shared" si="59"/>
        <v>0</v>
      </c>
      <c r="Z102" s="74">
        <f t="shared" si="59"/>
        <v>0</v>
      </c>
      <c r="AA102" s="74">
        <f t="shared" si="59"/>
        <v>0</v>
      </c>
      <c r="AB102" s="74">
        <f t="shared" si="59"/>
        <v>0</v>
      </c>
      <c r="AC102" s="74">
        <f t="shared" si="59"/>
        <v>0</v>
      </c>
      <c r="AD102" s="74">
        <f t="shared" si="59"/>
        <v>0</v>
      </c>
      <c r="AE102" s="74">
        <f t="shared" si="59"/>
        <v>0</v>
      </c>
      <c r="AF102" s="74">
        <f t="shared" si="59"/>
        <v>0</v>
      </c>
      <c r="AG102" s="74">
        <f t="shared" si="59"/>
        <v>0</v>
      </c>
      <c r="AH102" s="74">
        <f t="shared" si="59"/>
        <v>0</v>
      </c>
      <c r="AI102" s="74">
        <f t="shared" si="59"/>
        <v>0</v>
      </c>
      <c r="AJ102" s="74">
        <f t="shared" si="59"/>
        <v>0</v>
      </c>
      <c r="AK102" s="74">
        <f t="shared" si="59"/>
        <v>0</v>
      </c>
      <c r="AL102" s="74">
        <f t="shared" si="59"/>
        <v>0</v>
      </c>
      <c r="AM102" s="74">
        <f t="shared" si="59"/>
        <v>0</v>
      </c>
      <c r="AN102" s="74">
        <f t="shared" si="59"/>
        <v>0</v>
      </c>
      <c r="AO102" s="74">
        <f t="shared" si="59"/>
        <v>0</v>
      </c>
      <c r="AP102" s="74">
        <f t="shared" si="59"/>
        <v>0</v>
      </c>
      <c r="AQ102" s="74">
        <f t="shared" si="59"/>
        <v>0</v>
      </c>
      <c r="AR102" s="74">
        <f t="shared" si="59"/>
        <v>0</v>
      </c>
      <c r="AS102" s="74">
        <f t="shared" si="59"/>
        <v>0</v>
      </c>
      <c r="AT102" s="74">
        <f t="shared" si="59"/>
        <v>0</v>
      </c>
      <c r="AU102" s="74">
        <f t="shared" si="59"/>
        <v>0</v>
      </c>
      <c r="AV102" s="74">
        <f t="shared" si="59"/>
        <v>0</v>
      </c>
      <c r="AW102" s="74">
        <f t="shared" si="59"/>
        <v>0</v>
      </c>
      <c r="AX102" s="74">
        <f t="shared" si="59"/>
        <v>0</v>
      </c>
      <c r="AY102" s="74">
        <f t="shared" si="59"/>
        <v>0</v>
      </c>
      <c r="AZ102" s="74">
        <f t="shared" si="59"/>
        <v>0</v>
      </c>
      <c r="BA102" s="74">
        <f t="shared" si="59"/>
        <v>0</v>
      </c>
      <c r="BB102" s="74">
        <f t="shared" si="59"/>
        <v>0</v>
      </c>
      <c r="BC102" s="74">
        <f t="shared" si="59"/>
        <v>0</v>
      </c>
      <c r="BD102" s="74">
        <f t="shared" si="59"/>
        <v>0</v>
      </c>
      <c r="BE102" s="74">
        <f t="shared" si="59"/>
        <v>0</v>
      </c>
      <c r="BF102" s="74">
        <f t="shared" si="59"/>
        <v>0</v>
      </c>
      <c r="BG102" s="74">
        <f t="shared" si="59"/>
        <v>0</v>
      </c>
      <c r="BH102" s="74">
        <f t="shared" si="59"/>
        <v>0</v>
      </c>
      <c r="BI102" s="74">
        <f t="shared" si="59"/>
        <v>0</v>
      </c>
      <c r="BJ102" s="74">
        <f t="shared" si="59"/>
        <v>0</v>
      </c>
      <c r="BK102" s="74"/>
      <c r="BL102" s="74"/>
      <c r="BM102" s="36"/>
      <c r="BN102" s="74">
        <f t="shared" si="58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0">$D$20/$B$3</f>
        <v>0</v>
      </c>
      <c r="E103" s="74">
        <f t="shared" si="60"/>
        <v>0</v>
      </c>
      <c r="F103" s="74">
        <f t="shared" si="60"/>
        <v>0</v>
      </c>
      <c r="G103" s="74">
        <f t="shared" si="60"/>
        <v>0</v>
      </c>
      <c r="H103" s="74">
        <f t="shared" si="60"/>
        <v>0</v>
      </c>
      <c r="I103" s="74">
        <f t="shared" si="60"/>
        <v>0</v>
      </c>
      <c r="J103" s="74">
        <f t="shared" si="60"/>
        <v>0</v>
      </c>
      <c r="K103" s="74">
        <f t="shared" si="60"/>
        <v>0</v>
      </c>
      <c r="L103" s="74">
        <f t="shared" si="60"/>
        <v>0</v>
      </c>
      <c r="M103" s="74">
        <f t="shared" si="60"/>
        <v>0</v>
      </c>
      <c r="N103" s="74">
        <f t="shared" si="60"/>
        <v>0</v>
      </c>
      <c r="O103" s="74">
        <f t="shared" si="60"/>
        <v>0</v>
      </c>
      <c r="P103" s="74">
        <f t="shared" si="60"/>
        <v>0</v>
      </c>
      <c r="Q103" s="74">
        <f t="shared" si="60"/>
        <v>0</v>
      </c>
      <c r="R103" s="74">
        <f t="shared" si="60"/>
        <v>0</v>
      </c>
      <c r="S103" s="74">
        <f t="shared" si="60"/>
        <v>0</v>
      </c>
      <c r="T103" s="74">
        <f t="shared" si="60"/>
        <v>0</v>
      </c>
      <c r="U103" s="74">
        <f t="shared" si="60"/>
        <v>0</v>
      </c>
      <c r="V103" s="74">
        <f t="shared" si="60"/>
        <v>0</v>
      </c>
      <c r="W103" s="74">
        <f t="shared" si="60"/>
        <v>0</v>
      </c>
      <c r="X103" s="74">
        <f t="shared" si="60"/>
        <v>0</v>
      </c>
      <c r="Y103" s="74">
        <f t="shared" si="60"/>
        <v>0</v>
      </c>
      <c r="Z103" s="74">
        <f t="shared" si="60"/>
        <v>0</v>
      </c>
      <c r="AA103" s="74">
        <f t="shared" si="60"/>
        <v>0</v>
      </c>
      <c r="AB103" s="74">
        <f t="shared" si="60"/>
        <v>0</v>
      </c>
      <c r="AC103" s="74">
        <f t="shared" si="60"/>
        <v>0</v>
      </c>
      <c r="AD103" s="74">
        <f t="shared" si="60"/>
        <v>0</v>
      </c>
      <c r="AE103" s="74">
        <f t="shared" si="60"/>
        <v>0</v>
      </c>
      <c r="AF103" s="74">
        <f t="shared" si="60"/>
        <v>0</v>
      </c>
      <c r="AG103" s="74">
        <f t="shared" si="60"/>
        <v>0</v>
      </c>
      <c r="AH103" s="74">
        <f t="shared" si="60"/>
        <v>0</v>
      </c>
      <c r="AI103" s="74">
        <f t="shared" si="60"/>
        <v>0</v>
      </c>
      <c r="AJ103" s="74">
        <f t="shared" si="60"/>
        <v>0</v>
      </c>
      <c r="AK103" s="74">
        <f t="shared" si="60"/>
        <v>0</v>
      </c>
      <c r="AL103" s="74">
        <f t="shared" si="60"/>
        <v>0</v>
      </c>
      <c r="AM103" s="74">
        <f t="shared" si="60"/>
        <v>0</v>
      </c>
      <c r="AN103" s="74">
        <f t="shared" si="60"/>
        <v>0</v>
      </c>
      <c r="AO103" s="74">
        <f t="shared" si="60"/>
        <v>0</v>
      </c>
      <c r="AP103" s="74">
        <f t="shared" si="60"/>
        <v>0</v>
      </c>
      <c r="AQ103" s="74">
        <f t="shared" si="60"/>
        <v>0</v>
      </c>
      <c r="AR103" s="74">
        <f t="shared" si="60"/>
        <v>0</v>
      </c>
      <c r="AS103" s="74">
        <f t="shared" si="60"/>
        <v>0</v>
      </c>
      <c r="AT103" s="74">
        <f t="shared" si="60"/>
        <v>0</v>
      </c>
      <c r="AU103" s="74">
        <f t="shared" si="60"/>
        <v>0</v>
      </c>
      <c r="AV103" s="74">
        <f t="shared" si="60"/>
        <v>0</v>
      </c>
      <c r="AW103" s="74">
        <f t="shared" si="60"/>
        <v>0</v>
      </c>
      <c r="AX103" s="74">
        <f t="shared" si="60"/>
        <v>0</v>
      </c>
      <c r="AY103" s="74">
        <f t="shared" si="60"/>
        <v>0</v>
      </c>
      <c r="AZ103" s="74">
        <f t="shared" si="60"/>
        <v>0</v>
      </c>
      <c r="BA103" s="74">
        <f t="shared" si="60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8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J104" si="61">$E$20/$B$3</f>
        <v>0</v>
      </c>
      <c r="F104" s="74">
        <f t="shared" si="61"/>
        <v>0</v>
      </c>
      <c r="G104" s="74">
        <f t="shared" si="61"/>
        <v>0</v>
      </c>
      <c r="H104" s="74">
        <f t="shared" si="61"/>
        <v>0</v>
      </c>
      <c r="I104" s="74">
        <f t="shared" si="61"/>
        <v>0</v>
      </c>
      <c r="J104" s="74">
        <f t="shared" si="61"/>
        <v>0</v>
      </c>
      <c r="K104" s="74">
        <f t="shared" si="61"/>
        <v>0</v>
      </c>
      <c r="L104" s="74">
        <f t="shared" si="61"/>
        <v>0</v>
      </c>
      <c r="M104" s="74">
        <f t="shared" si="61"/>
        <v>0</v>
      </c>
      <c r="N104" s="74">
        <f t="shared" si="61"/>
        <v>0</v>
      </c>
      <c r="O104" s="74">
        <f t="shared" si="61"/>
        <v>0</v>
      </c>
      <c r="P104" s="74">
        <f t="shared" si="61"/>
        <v>0</v>
      </c>
      <c r="Q104" s="74">
        <f t="shared" si="61"/>
        <v>0</v>
      </c>
      <c r="R104" s="74">
        <f t="shared" si="61"/>
        <v>0</v>
      </c>
      <c r="S104" s="74">
        <f t="shared" si="61"/>
        <v>0</v>
      </c>
      <c r="T104" s="74">
        <f t="shared" si="61"/>
        <v>0</v>
      </c>
      <c r="U104" s="74">
        <f t="shared" si="61"/>
        <v>0</v>
      </c>
      <c r="V104" s="74">
        <f t="shared" si="61"/>
        <v>0</v>
      </c>
      <c r="W104" s="74">
        <f t="shared" si="61"/>
        <v>0</v>
      </c>
      <c r="X104" s="74">
        <f t="shared" si="61"/>
        <v>0</v>
      </c>
      <c r="Y104" s="74">
        <f t="shared" si="61"/>
        <v>0</v>
      </c>
      <c r="Z104" s="74">
        <f t="shared" si="61"/>
        <v>0</v>
      </c>
      <c r="AA104" s="74">
        <f t="shared" si="61"/>
        <v>0</v>
      </c>
      <c r="AB104" s="74">
        <f t="shared" si="61"/>
        <v>0</v>
      </c>
      <c r="AC104" s="74">
        <f t="shared" si="61"/>
        <v>0</v>
      </c>
      <c r="AD104" s="74">
        <f t="shared" si="61"/>
        <v>0</v>
      </c>
      <c r="AE104" s="74">
        <f t="shared" si="61"/>
        <v>0</v>
      </c>
      <c r="AF104" s="74">
        <f t="shared" si="61"/>
        <v>0</v>
      </c>
      <c r="AG104" s="74">
        <f t="shared" si="61"/>
        <v>0</v>
      </c>
      <c r="AH104" s="74">
        <f t="shared" si="61"/>
        <v>0</v>
      </c>
      <c r="AI104" s="74">
        <f t="shared" si="61"/>
        <v>0</v>
      </c>
      <c r="AJ104" s="74">
        <f t="shared" si="61"/>
        <v>0</v>
      </c>
      <c r="AK104" s="74">
        <f t="shared" si="61"/>
        <v>0</v>
      </c>
      <c r="AL104" s="74">
        <f t="shared" si="61"/>
        <v>0</v>
      </c>
      <c r="AM104" s="74">
        <f t="shared" si="61"/>
        <v>0</v>
      </c>
      <c r="AN104" s="74">
        <f t="shared" si="61"/>
        <v>0</v>
      </c>
      <c r="AO104" s="74">
        <f t="shared" si="61"/>
        <v>0</v>
      </c>
      <c r="AP104" s="74">
        <f t="shared" si="61"/>
        <v>0</v>
      </c>
      <c r="AQ104" s="74">
        <f t="shared" si="61"/>
        <v>0</v>
      </c>
      <c r="AR104" s="74">
        <f t="shared" si="61"/>
        <v>0</v>
      </c>
      <c r="AS104" s="74">
        <f t="shared" si="61"/>
        <v>0</v>
      </c>
      <c r="AT104" s="74">
        <f t="shared" si="61"/>
        <v>0</v>
      </c>
      <c r="AU104" s="74">
        <f t="shared" si="61"/>
        <v>0</v>
      </c>
      <c r="AV104" s="74">
        <f t="shared" si="61"/>
        <v>0</v>
      </c>
      <c r="AW104" s="74">
        <f t="shared" si="61"/>
        <v>0</v>
      </c>
      <c r="AX104" s="74">
        <f t="shared" si="61"/>
        <v>0</v>
      </c>
      <c r="AY104" s="74">
        <f t="shared" si="61"/>
        <v>0</v>
      </c>
      <c r="AZ104" s="74">
        <f t="shared" si="61"/>
        <v>0</v>
      </c>
      <c r="BA104" s="74">
        <f t="shared" si="61"/>
        <v>0</v>
      </c>
      <c r="BB104" s="74">
        <f t="shared" si="61"/>
        <v>0</v>
      </c>
      <c r="BC104" s="74">
        <f t="shared" si="61"/>
        <v>0</v>
      </c>
      <c r="BD104" s="74">
        <f t="shared" si="61"/>
        <v>0</v>
      </c>
      <c r="BE104" s="74">
        <f t="shared" si="61"/>
        <v>0</v>
      </c>
      <c r="BF104" s="74">
        <f t="shared" si="61"/>
        <v>0</v>
      </c>
      <c r="BG104" s="74">
        <f t="shared" si="61"/>
        <v>0</v>
      </c>
      <c r="BH104" s="74">
        <f t="shared" si="61"/>
        <v>0</v>
      </c>
      <c r="BI104" s="74">
        <f t="shared" si="61"/>
        <v>0</v>
      </c>
      <c r="BJ104" s="74">
        <f t="shared" si="61"/>
        <v>0</v>
      </c>
      <c r="BK104" s="74"/>
      <c r="BL104" s="74"/>
      <c r="BM104" s="36"/>
      <c r="BN104" s="74">
        <f t="shared" si="58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J105" si="62">$F$20/$B$3</f>
        <v>0</v>
      </c>
      <c r="G105" s="74">
        <f t="shared" si="62"/>
        <v>0</v>
      </c>
      <c r="H105" s="74">
        <f t="shared" si="62"/>
        <v>0</v>
      </c>
      <c r="I105" s="74">
        <f t="shared" si="62"/>
        <v>0</v>
      </c>
      <c r="J105" s="74">
        <f t="shared" si="62"/>
        <v>0</v>
      </c>
      <c r="K105" s="74">
        <f t="shared" si="62"/>
        <v>0</v>
      </c>
      <c r="L105" s="74">
        <f t="shared" si="62"/>
        <v>0</v>
      </c>
      <c r="M105" s="74">
        <f t="shared" si="62"/>
        <v>0</v>
      </c>
      <c r="N105" s="74">
        <f t="shared" si="62"/>
        <v>0</v>
      </c>
      <c r="O105" s="74">
        <f t="shared" si="62"/>
        <v>0</v>
      </c>
      <c r="P105" s="74">
        <f t="shared" si="62"/>
        <v>0</v>
      </c>
      <c r="Q105" s="74">
        <f t="shared" si="62"/>
        <v>0</v>
      </c>
      <c r="R105" s="74">
        <f t="shared" si="62"/>
        <v>0</v>
      </c>
      <c r="S105" s="74">
        <f t="shared" si="62"/>
        <v>0</v>
      </c>
      <c r="T105" s="74">
        <f t="shared" si="62"/>
        <v>0</v>
      </c>
      <c r="U105" s="74">
        <f t="shared" si="62"/>
        <v>0</v>
      </c>
      <c r="V105" s="74">
        <f t="shared" si="62"/>
        <v>0</v>
      </c>
      <c r="W105" s="74">
        <f t="shared" si="62"/>
        <v>0</v>
      </c>
      <c r="X105" s="74">
        <f t="shared" si="62"/>
        <v>0</v>
      </c>
      <c r="Y105" s="74">
        <f t="shared" si="62"/>
        <v>0</v>
      </c>
      <c r="Z105" s="74">
        <f t="shared" si="62"/>
        <v>0</v>
      </c>
      <c r="AA105" s="74">
        <f t="shared" si="62"/>
        <v>0</v>
      </c>
      <c r="AB105" s="74">
        <f t="shared" si="62"/>
        <v>0</v>
      </c>
      <c r="AC105" s="74">
        <f t="shared" si="62"/>
        <v>0</v>
      </c>
      <c r="AD105" s="74">
        <f t="shared" si="62"/>
        <v>0</v>
      </c>
      <c r="AE105" s="74">
        <f t="shared" si="62"/>
        <v>0</v>
      </c>
      <c r="AF105" s="74">
        <f t="shared" si="62"/>
        <v>0</v>
      </c>
      <c r="AG105" s="74">
        <f t="shared" si="62"/>
        <v>0</v>
      </c>
      <c r="AH105" s="74">
        <f t="shared" si="62"/>
        <v>0</v>
      </c>
      <c r="AI105" s="74">
        <f t="shared" si="62"/>
        <v>0</v>
      </c>
      <c r="AJ105" s="74">
        <f t="shared" si="62"/>
        <v>0</v>
      </c>
      <c r="AK105" s="74">
        <f t="shared" si="62"/>
        <v>0</v>
      </c>
      <c r="AL105" s="74">
        <f t="shared" si="62"/>
        <v>0</v>
      </c>
      <c r="AM105" s="74">
        <f t="shared" si="62"/>
        <v>0</v>
      </c>
      <c r="AN105" s="74">
        <f t="shared" si="62"/>
        <v>0</v>
      </c>
      <c r="AO105" s="74">
        <f t="shared" si="62"/>
        <v>0</v>
      </c>
      <c r="AP105" s="74">
        <f t="shared" si="62"/>
        <v>0</v>
      </c>
      <c r="AQ105" s="74">
        <f t="shared" si="62"/>
        <v>0</v>
      </c>
      <c r="AR105" s="74">
        <f t="shared" si="62"/>
        <v>0</v>
      </c>
      <c r="AS105" s="74">
        <f t="shared" si="62"/>
        <v>0</v>
      </c>
      <c r="AT105" s="74">
        <f t="shared" si="62"/>
        <v>0</v>
      </c>
      <c r="AU105" s="74">
        <f t="shared" si="62"/>
        <v>0</v>
      </c>
      <c r="AV105" s="74">
        <f t="shared" si="62"/>
        <v>0</v>
      </c>
      <c r="AW105" s="74">
        <f t="shared" si="62"/>
        <v>0</v>
      </c>
      <c r="AX105" s="74">
        <f t="shared" si="62"/>
        <v>0</v>
      </c>
      <c r="AY105" s="74">
        <f t="shared" si="62"/>
        <v>0</v>
      </c>
      <c r="AZ105" s="74">
        <f t="shared" si="62"/>
        <v>0</v>
      </c>
      <c r="BA105" s="74">
        <f t="shared" si="62"/>
        <v>0</v>
      </c>
      <c r="BB105" s="74">
        <f t="shared" si="62"/>
        <v>0</v>
      </c>
      <c r="BC105" s="74">
        <f t="shared" si="62"/>
        <v>0</v>
      </c>
      <c r="BD105" s="74">
        <f t="shared" si="62"/>
        <v>0</v>
      </c>
      <c r="BE105" s="74">
        <f t="shared" si="62"/>
        <v>0</v>
      </c>
      <c r="BF105" s="74">
        <f t="shared" si="62"/>
        <v>0</v>
      </c>
      <c r="BG105" s="74">
        <f t="shared" si="62"/>
        <v>0</v>
      </c>
      <c r="BH105" s="74">
        <f t="shared" si="62"/>
        <v>0</v>
      </c>
      <c r="BI105" s="74">
        <f t="shared" si="62"/>
        <v>0</v>
      </c>
      <c r="BJ105" s="74">
        <f t="shared" si="62"/>
        <v>0</v>
      </c>
      <c r="BK105" s="74"/>
      <c r="BL105" s="74"/>
      <c r="BM105" s="36"/>
      <c r="BN105" s="74">
        <f t="shared" si="58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3">$G$20/$B$3</f>
        <v>0</v>
      </c>
      <c r="H106" s="74">
        <f t="shared" si="63"/>
        <v>0</v>
      </c>
      <c r="I106" s="74">
        <f t="shared" si="63"/>
        <v>0</v>
      </c>
      <c r="J106" s="74">
        <f t="shared" si="63"/>
        <v>0</v>
      </c>
      <c r="K106" s="74">
        <f t="shared" si="63"/>
        <v>0</v>
      </c>
      <c r="L106" s="74">
        <f t="shared" si="63"/>
        <v>0</v>
      </c>
      <c r="M106" s="74">
        <f t="shared" si="63"/>
        <v>0</v>
      </c>
      <c r="N106" s="74">
        <f t="shared" si="63"/>
        <v>0</v>
      </c>
      <c r="O106" s="74">
        <f t="shared" si="63"/>
        <v>0</v>
      </c>
      <c r="P106" s="74">
        <f t="shared" si="63"/>
        <v>0</v>
      </c>
      <c r="Q106" s="74">
        <f t="shared" si="63"/>
        <v>0</v>
      </c>
      <c r="R106" s="74">
        <f t="shared" si="63"/>
        <v>0</v>
      </c>
      <c r="S106" s="74">
        <f t="shared" si="63"/>
        <v>0</v>
      </c>
      <c r="T106" s="74">
        <f t="shared" si="63"/>
        <v>0</v>
      </c>
      <c r="U106" s="74">
        <f t="shared" si="63"/>
        <v>0</v>
      </c>
      <c r="V106" s="74">
        <f t="shared" si="63"/>
        <v>0</v>
      </c>
      <c r="W106" s="74">
        <f t="shared" si="63"/>
        <v>0</v>
      </c>
      <c r="X106" s="74">
        <f t="shared" si="63"/>
        <v>0</v>
      </c>
      <c r="Y106" s="74">
        <f t="shared" si="63"/>
        <v>0</v>
      </c>
      <c r="Z106" s="74">
        <f t="shared" si="63"/>
        <v>0</v>
      </c>
      <c r="AA106" s="74">
        <f t="shared" si="63"/>
        <v>0</v>
      </c>
      <c r="AB106" s="74">
        <f t="shared" si="63"/>
        <v>0</v>
      </c>
      <c r="AC106" s="74">
        <f t="shared" si="63"/>
        <v>0</v>
      </c>
      <c r="AD106" s="74">
        <f t="shared" si="63"/>
        <v>0</v>
      </c>
      <c r="AE106" s="74">
        <f t="shared" si="63"/>
        <v>0</v>
      </c>
      <c r="AF106" s="74">
        <f t="shared" si="63"/>
        <v>0</v>
      </c>
      <c r="AG106" s="74">
        <f t="shared" si="63"/>
        <v>0</v>
      </c>
      <c r="AH106" s="74">
        <f t="shared" si="63"/>
        <v>0</v>
      </c>
      <c r="AI106" s="74">
        <f t="shared" si="63"/>
        <v>0</v>
      </c>
      <c r="AJ106" s="74">
        <f t="shared" si="63"/>
        <v>0</v>
      </c>
      <c r="AK106" s="74">
        <f t="shared" si="63"/>
        <v>0</v>
      </c>
      <c r="AL106" s="74">
        <f t="shared" si="63"/>
        <v>0</v>
      </c>
      <c r="AM106" s="74">
        <f t="shared" si="63"/>
        <v>0</v>
      </c>
      <c r="AN106" s="74">
        <f t="shared" si="63"/>
        <v>0</v>
      </c>
      <c r="AO106" s="74">
        <f t="shared" si="63"/>
        <v>0</v>
      </c>
      <c r="AP106" s="74">
        <f t="shared" si="63"/>
        <v>0</v>
      </c>
      <c r="AQ106" s="74">
        <f t="shared" si="63"/>
        <v>0</v>
      </c>
      <c r="AR106" s="74">
        <f t="shared" si="63"/>
        <v>0</v>
      </c>
      <c r="AS106" s="74">
        <f t="shared" si="63"/>
        <v>0</v>
      </c>
      <c r="AT106" s="74">
        <f t="shared" si="63"/>
        <v>0</v>
      </c>
      <c r="AU106" s="74">
        <f t="shared" si="63"/>
        <v>0</v>
      </c>
      <c r="AV106" s="74">
        <f t="shared" si="63"/>
        <v>0</v>
      </c>
      <c r="AW106" s="74">
        <f t="shared" si="63"/>
        <v>0</v>
      </c>
      <c r="AX106" s="74">
        <f t="shared" si="63"/>
        <v>0</v>
      </c>
      <c r="AY106" s="74">
        <f t="shared" si="63"/>
        <v>0</v>
      </c>
      <c r="AZ106" s="74">
        <f t="shared" si="63"/>
        <v>0</v>
      </c>
      <c r="BA106" s="74">
        <f t="shared" si="63"/>
        <v>0</v>
      </c>
      <c r="BB106" s="74">
        <f t="shared" si="63"/>
        <v>0</v>
      </c>
      <c r="BC106" s="74">
        <f t="shared" si="63"/>
        <v>0</v>
      </c>
      <c r="BD106" s="74">
        <f t="shared" si="63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8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J107" si="64">$H$20/$B$3</f>
        <v>0</v>
      </c>
      <c r="I107" s="74">
        <f t="shared" si="64"/>
        <v>0</v>
      </c>
      <c r="J107" s="74">
        <f t="shared" si="64"/>
        <v>0</v>
      </c>
      <c r="K107" s="74">
        <f t="shared" si="64"/>
        <v>0</v>
      </c>
      <c r="L107" s="74">
        <f t="shared" si="64"/>
        <v>0</v>
      </c>
      <c r="M107" s="74">
        <f t="shared" si="64"/>
        <v>0</v>
      </c>
      <c r="N107" s="74">
        <f t="shared" si="64"/>
        <v>0</v>
      </c>
      <c r="O107" s="74">
        <f t="shared" si="64"/>
        <v>0</v>
      </c>
      <c r="P107" s="74">
        <f t="shared" si="64"/>
        <v>0</v>
      </c>
      <c r="Q107" s="74">
        <f t="shared" si="64"/>
        <v>0</v>
      </c>
      <c r="R107" s="74">
        <f t="shared" si="64"/>
        <v>0</v>
      </c>
      <c r="S107" s="74">
        <f t="shared" si="64"/>
        <v>0</v>
      </c>
      <c r="T107" s="74">
        <f t="shared" si="64"/>
        <v>0</v>
      </c>
      <c r="U107" s="74">
        <f t="shared" si="64"/>
        <v>0</v>
      </c>
      <c r="V107" s="74">
        <f t="shared" si="64"/>
        <v>0</v>
      </c>
      <c r="W107" s="74">
        <f t="shared" si="64"/>
        <v>0</v>
      </c>
      <c r="X107" s="74">
        <f t="shared" si="64"/>
        <v>0</v>
      </c>
      <c r="Y107" s="74">
        <f t="shared" si="64"/>
        <v>0</v>
      </c>
      <c r="Z107" s="74">
        <f t="shared" si="64"/>
        <v>0</v>
      </c>
      <c r="AA107" s="74">
        <f t="shared" si="64"/>
        <v>0</v>
      </c>
      <c r="AB107" s="74">
        <f t="shared" si="64"/>
        <v>0</v>
      </c>
      <c r="AC107" s="74">
        <f t="shared" si="64"/>
        <v>0</v>
      </c>
      <c r="AD107" s="74">
        <f t="shared" si="64"/>
        <v>0</v>
      </c>
      <c r="AE107" s="74">
        <f t="shared" si="64"/>
        <v>0</v>
      </c>
      <c r="AF107" s="74">
        <f t="shared" si="64"/>
        <v>0</v>
      </c>
      <c r="AG107" s="74">
        <f t="shared" si="64"/>
        <v>0</v>
      </c>
      <c r="AH107" s="74">
        <f t="shared" si="64"/>
        <v>0</v>
      </c>
      <c r="AI107" s="74">
        <f t="shared" si="64"/>
        <v>0</v>
      </c>
      <c r="AJ107" s="74">
        <f t="shared" si="64"/>
        <v>0</v>
      </c>
      <c r="AK107" s="74">
        <f t="shared" si="64"/>
        <v>0</v>
      </c>
      <c r="AL107" s="74">
        <f t="shared" si="64"/>
        <v>0</v>
      </c>
      <c r="AM107" s="74">
        <f t="shared" si="64"/>
        <v>0</v>
      </c>
      <c r="AN107" s="74">
        <f t="shared" si="64"/>
        <v>0</v>
      </c>
      <c r="AO107" s="74">
        <f t="shared" si="64"/>
        <v>0</v>
      </c>
      <c r="AP107" s="74">
        <f t="shared" si="64"/>
        <v>0</v>
      </c>
      <c r="AQ107" s="74">
        <f t="shared" si="64"/>
        <v>0</v>
      </c>
      <c r="AR107" s="74">
        <f t="shared" si="64"/>
        <v>0</v>
      </c>
      <c r="AS107" s="74">
        <f t="shared" si="64"/>
        <v>0</v>
      </c>
      <c r="AT107" s="74">
        <f t="shared" si="64"/>
        <v>0</v>
      </c>
      <c r="AU107" s="74">
        <f t="shared" si="64"/>
        <v>0</v>
      </c>
      <c r="AV107" s="74">
        <f t="shared" si="64"/>
        <v>0</v>
      </c>
      <c r="AW107" s="74">
        <f t="shared" si="64"/>
        <v>0</v>
      </c>
      <c r="AX107" s="74">
        <f t="shared" si="64"/>
        <v>0</v>
      </c>
      <c r="AY107" s="74">
        <f t="shared" si="64"/>
        <v>0</v>
      </c>
      <c r="AZ107" s="74">
        <f t="shared" si="64"/>
        <v>0</v>
      </c>
      <c r="BA107" s="74">
        <f t="shared" si="64"/>
        <v>0</v>
      </c>
      <c r="BB107" s="74">
        <f t="shared" si="64"/>
        <v>0</v>
      </c>
      <c r="BC107" s="74">
        <f t="shared" si="64"/>
        <v>0</v>
      </c>
      <c r="BD107" s="74">
        <f t="shared" si="64"/>
        <v>0</v>
      </c>
      <c r="BE107" s="74">
        <f t="shared" si="64"/>
        <v>0</v>
      </c>
      <c r="BF107" s="74">
        <f t="shared" si="64"/>
        <v>0</v>
      </c>
      <c r="BG107" s="74">
        <f t="shared" si="64"/>
        <v>0</v>
      </c>
      <c r="BH107" s="74">
        <f t="shared" si="64"/>
        <v>0</v>
      </c>
      <c r="BI107" s="74">
        <f t="shared" si="64"/>
        <v>0</v>
      </c>
      <c r="BJ107" s="74">
        <f t="shared" si="64"/>
        <v>0</v>
      </c>
      <c r="BK107" s="74"/>
      <c r="BL107" s="74"/>
      <c r="BM107" s="36"/>
      <c r="BN107" s="74">
        <f t="shared" si="58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J108" si="65">$I$20/$B$3</f>
        <v>0</v>
      </c>
      <c r="J108" s="74">
        <f t="shared" si="65"/>
        <v>0</v>
      </c>
      <c r="K108" s="74">
        <f t="shared" si="65"/>
        <v>0</v>
      </c>
      <c r="L108" s="74">
        <f t="shared" si="65"/>
        <v>0</v>
      </c>
      <c r="M108" s="74">
        <f t="shared" si="65"/>
        <v>0</v>
      </c>
      <c r="N108" s="74">
        <f t="shared" si="65"/>
        <v>0</v>
      </c>
      <c r="O108" s="74">
        <f t="shared" si="65"/>
        <v>0</v>
      </c>
      <c r="P108" s="74">
        <f t="shared" si="65"/>
        <v>0</v>
      </c>
      <c r="Q108" s="74">
        <f t="shared" si="65"/>
        <v>0</v>
      </c>
      <c r="R108" s="74">
        <f t="shared" si="65"/>
        <v>0</v>
      </c>
      <c r="S108" s="74">
        <f t="shared" si="65"/>
        <v>0</v>
      </c>
      <c r="T108" s="74">
        <f t="shared" si="65"/>
        <v>0</v>
      </c>
      <c r="U108" s="74">
        <f t="shared" si="65"/>
        <v>0</v>
      </c>
      <c r="V108" s="74">
        <f t="shared" si="65"/>
        <v>0</v>
      </c>
      <c r="W108" s="74">
        <f t="shared" si="65"/>
        <v>0</v>
      </c>
      <c r="X108" s="74">
        <f t="shared" si="65"/>
        <v>0</v>
      </c>
      <c r="Y108" s="74">
        <f t="shared" si="65"/>
        <v>0</v>
      </c>
      <c r="Z108" s="74">
        <f t="shared" si="65"/>
        <v>0</v>
      </c>
      <c r="AA108" s="74">
        <f t="shared" si="65"/>
        <v>0</v>
      </c>
      <c r="AB108" s="74">
        <f t="shared" si="65"/>
        <v>0</v>
      </c>
      <c r="AC108" s="74">
        <f t="shared" si="65"/>
        <v>0</v>
      </c>
      <c r="AD108" s="74">
        <f t="shared" si="65"/>
        <v>0</v>
      </c>
      <c r="AE108" s="74">
        <f t="shared" si="65"/>
        <v>0</v>
      </c>
      <c r="AF108" s="74">
        <f t="shared" si="65"/>
        <v>0</v>
      </c>
      <c r="AG108" s="74">
        <f t="shared" si="65"/>
        <v>0</v>
      </c>
      <c r="AH108" s="74">
        <f t="shared" si="65"/>
        <v>0</v>
      </c>
      <c r="AI108" s="74">
        <f t="shared" si="65"/>
        <v>0</v>
      </c>
      <c r="AJ108" s="74">
        <f t="shared" si="65"/>
        <v>0</v>
      </c>
      <c r="AK108" s="74">
        <f t="shared" si="65"/>
        <v>0</v>
      </c>
      <c r="AL108" s="74">
        <f t="shared" si="65"/>
        <v>0</v>
      </c>
      <c r="AM108" s="74">
        <f t="shared" si="65"/>
        <v>0</v>
      </c>
      <c r="AN108" s="74">
        <f t="shared" si="65"/>
        <v>0</v>
      </c>
      <c r="AO108" s="74">
        <f t="shared" si="65"/>
        <v>0</v>
      </c>
      <c r="AP108" s="74">
        <f t="shared" si="65"/>
        <v>0</v>
      </c>
      <c r="AQ108" s="74">
        <f t="shared" si="65"/>
        <v>0</v>
      </c>
      <c r="AR108" s="74">
        <f t="shared" si="65"/>
        <v>0</v>
      </c>
      <c r="AS108" s="74">
        <f t="shared" si="65"/>
        <v>0</v>
      </c>
      <c r="AT108" s="74">
        <f t="shared" si="65"/>
        <v>0</v>
      </c>
      <c r="AU108" s="74">
        <f t="shared" si="65"/>
        <v>0</v>
      </c>
      <c r="AV108" s="74">
        <f t="shared" si="65"/>
        <v>0</v>
      </c>
      <c r="AW108" s="74">
        <f t="shared" si="65"/>
        <v>0</v>
      </c>
      <c r="AX108" s="74">
        <f t="shared" si="65"/>
        <v>0</v>
      </c>
      <c r="AY108" s="74">
        <f t="shared" si="65"/>
        <v>0</v>
      </c>
      <c r="AZ108" s="74">
        <f t="shared" si="65"/>
        <v>0</v>
      </c>
      <c r="BA108" s="74">
        <f t="shared" si="65"/>
        <v>0</v>
      </c>
      <c r="BB108" s="74">
        <f t="shared" si="65"/>
        <v>0</v>
      </c>
      <c r="BC108" s="74">
        <f t="shared" si="65"/>
        <v>0</v>
      </c>
      <c r="BD108" s="74">
        <f t="shared" si="65"/>
        <v>0</v>
      </c>
      <c r="BE108" s="74">
        <f t="shared" si="65"/>
        <v>0</v>
      </c>
      <c r="BF108" s="74">
        <f t="shared" si="65"/>
        <v>0</v>
      </c>
      <c r="BG108" s="74">
        <f t="shared" si="65"/>
        <v>0</v>
      </c>
      <c r="BH108" s="74">
        <f t="shared" si="65"/>
        <v>0</v>
      </c>
      <c r="BI108" s="74">
        <f t="shared" si="65"/>
        <v>0</v>
      </c>
      <c r="BJ108" s="74">
        <f t="shared" si="65"/>
        <v>0</v>
      </c>
      <c r="BK108" s="74"/>
      <c r="BL108" s="74"/>
      <c r="BM108" s="36"/>
      <c r="BN108" s="74">
        <f t="shared" si="58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J109" si="66">$J$20/$B$3</f>
        <v>0</v>
      </c>
      <c r="P109" s="74">
        <f t="shared" si="66"/>
        <v>0</v>
      </c>
      <c r="Q109" s="74">
        <f t="shared" si="66"/>
        <v>0</v>
      </c>
      <c r="R109" s="74">
        <f t="shared" si="66"/>
        <v>0</v>
      </c>
      <c r="S109" s="74">
        <f t="shared" si="66"/>
        <v>0</v>
      </c>
      <c r="T109" s="74">
        <f t="shared" si="66"/>
        <v>0</v>
      </c>
      <c r="U109" s="74">
        <f t="shared" si="66"/>
        <v>0</v>
      </c>
      <c r="V109" s="74">
        <f t="shared" si="66"/>
        <v>0</v>
      </c>
      <c r="W109" s="74">
        <f t="shared" si="66"/>
        <v>0</v>
      </c>
      <c r="X109" s="74">
        <f t="shared" si="66"/>
        <v>0</v>
      </c>
      <c r="Y109" s="74">
        <f t="shared" si="66"/>
        <v>0</v>
      </c>
      <c r="Z109" s="74">
        <f t="shared" si="66"/>
        <v>0</v>
      </c>
      <c r="AA109" s="74">
        <f t="shared" si="66"/>
        <v>0</v>
      </c>
      <c r="AB109" s="74">
        <f t="shared" si="66"/>
        <v>0</v>
      </c>
      <c r="AC109" s="74">
        <f t="shared" si="66"/>
        <v>0</v>
      </c>
      <c r="AD109" s="74">
        <f t="shared" si="66"/>
        <v>0</v>
      </c>
      <c r="AE109" s="74">
        <f t="shared" si="66"/>
        <v>0</v>
      </c>
      <c r="AF109" s="74">
        <f t="shared" si="66"/>
        <v>0</v>
      </c>
      <c r="AG109" s="74">
        <f t="shared" si="66"/>
        <v>0</v>
      </c>
      <c r="AH109" s="74">
        <f t="shared" si="66"/>
        <v>0</v>
      </c>
      <c r="AI109" s="74">
        <f t="shared" si="66"/>
        <v>0</v>
      </c>
      <c r="AJ109" s="74">
        <f t="shared" si="66"/>
        <v>0</v>
      </c>
      <c r="AK109" s="74">
        <f t="shared" si="66"/>
        <v>0</v>
      </c>
      <c r="AL109" s="74">
        <f t="shared" si="66"/>
        <v>0</v>
      </c>
      <c r="AM109" s="74">
        <f t="shared" si="66"/>
        <v>0</v>
      </c>
      <c r="AN109" s="74">
        <f t="shared" si="66"/>
        <v>0</v>
      </c>
      <c r="AO109" s="74">
        <f t="shared" si="66"/>
        <v>0</v>
      </c>
      <c r="AP109" s="74">
        <f t="shared" si="66"/>
        <v>0</v>
      </c>
      <c r="AQ109" s="74">
        <f t="shared" si="66"/>
        <v>0</v>
      </c>
      <c r="AR109" s="74">
        <f t="shared" si="66"/>
        <v>0</v>
      </c>
      <c r="AS109" s="74">
        <f t="shared" si="66"/>
        <v>0</v>
      </c>
      <c r="AT109" s="74">
        <f t="shared" si="66"/>
        <v>0</v>
      </c>
      <c r="AU109" s="74">
        <f t="shared" si="66"/>
        <v>0</v>
      </c>
      <c r="AV109" s="74">
        <f t="shared" si="66"/>
        <v>0</v>
      </c>
      <c r="AW109" s="74">
        <f t="shared" si="66"/>
        <v>0</v>
      </c>
      <c r="AX109" s="74">
        <f t="shared" si="66"/>
        <v>0</v>
      </c>
      <c r="AY109" s="74">
        <f t="shared" si="66"/>
        <v>0</v>
      </c>
      <c r="AZ109" s="74">
        <f t="shared" si="66"/>
        <v>0</v>
      </c>
      <c r="BA109" s="74">
        <f t="shared" si="66"/>
        <v>0</v>
      </c>
      <c r="BB109" s="74">
        <f t="shared" si="66"/>
        <v>0</v>
      </c>
      <c r="BC109" s="74">
        <f t="shared" si="66"/>
        <v>0</v>
      </c>
      <c r="BD109" s="74">
        <f t="shared" si="66"/>
        <v>0</v>
      </c>
      <c r="BE109" s="74">
        <f t="shared" si="66"/>
        <v>0</v>
      </c>
      <c r="BF109" s="74">
        <f t="shared" si="66"/>
        <v>0</v>
      </c>
      <c r="BG109" s="74">
        <f t="shared" si="66"/>
        <v>0</v>
      </c>
      <c r="BH109" s="74">
        <f t="shared" si="66"/>
        <v>0</v>
      </c>
      <c r="BI109" s="74">
        <f t="shared" si="66"/>
        <v>0</v>
      </c>
      <c r="BJ109" s="74">
        <f t="shared" si="66"/>
        <v>0</v>
      </c>
      <c r="BK109" s="74"/>
      <c r="BL109" s="74"/>
      <c r="BM109" s="36"/>
      <c r="BN109" s="74">
        <f t="shared" si="58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J110" si="67">$K$20/$B$3</f>
        <v>0</v>
      </c>
      <c r="P110" s="74">
        <f t="shared" si="67"/>
        <v>0</v>
      </c>
      <c r="Q110" s="74">
        <f t="shared" si="67"/>
        <v>0</v>
      </c>
      <c r="R110" s="74">
        <f t="shared" si="67"/>
        <v>0</v>
      </c>
      <c r="S110" s="74">
        <f t="shared" si="67"/>
        <v>0</v>
      </c>
      <c r="T110" s="74">
        <f t="shared" si="67"/>
        <v>0</v>
      </c>
      <c r="U110" s="74">
        <f t="shared" si="67"/>
        <v>0</v>
      </c>
      <c r="V110" s="74">
        <f t="shared" si="67"/>
        <v>0</v>
      </c>
      <c r="W110" s="74">
        <f t="shared" si="67"/>
        <v>0</v>
      </c>
      <c r="X110" s="74">
        <f t="shared" si="67"/>
        <v>0</v>
      </c>
      <c r="Y110" s="74">
        <f t="shared" si="67"/>
        <v>0</v>
      </c>
      <c r="Z110" s="74">
        <f t="shared" si="67"/>
        <v>0</v>
      </c>
      <c r="AA110" s="74">
        <f t="shared" si="67"/>
        <v>0</v>
      </c>
      <c r="AB110" s="74">
        <f t="shared" si="67"/>
        <v>0</v>
      </c>
      <c r="AC110" s="74">
        <f t="shared" si="67"/>
        <v>0</v>
      </c>
      <c r="AD110" s="74">
        <f t="shared" si="67"/>
        <v>0</v>
      </c>
      <c r="AE110" s="74">
        <f t="shared" si="67"/>
        <v>0</v>
      </c>
      <c r="AF110" s="74">
        <f t="shared" si="67"/>
        <v>0</v>
      </c>
      <c r="AG110" s="74">
        <f t="shared" si="67"/>
        <v>0</v>
      </c>
      <c r="AH110" s="74">
        <f t="shared" si="67"/>
        <v>0</v>
      </c>
      <c r="AI110" s="74">
        <f t="shared" si="67"/>
        <v>0</v>
      </c>
      <c r="AJ110" s="74">
        <f t="shared" si="67"/>
        <v>0</v>
      </c>
      <c r="AK110" s="74">
        <f t="shared" si="67"/>
        <v>0</v>
      </c>
      <c r="AL110" s="74">
        <f t="shared" si="67"/>
        <v>0</v>
      </c>
      <c r="AM110" s="74">
        <f t="shared" si="67"/>
        <v>0</v>
      </c>
      <c r="AN110" s="74">
        <f t="shared" si="67"/>
        <v>0</v>
      </c>
      <c r="AO110" s="74">
        <f t="shared" si="67"/>
        <v>0</v>
      </c>
      <c r="AP110" s="74">
        <f t="shared" si="67"/>
        <v>0</v>
      </c>
      <c r="AQ110" s="74">
        <f t="shared" si="67"/>
        <v>0</v>
      </c>
      <c r="AR110" s="74">
        <f t="shared" si="67"/>
        <v>0</v>
      </c>
      <c r="AS110" s="74">
        <f t="shared" si="67"/>
        <v>0</v>
      </c>
      <c r="AT110" s="74">
        <f t="shared" si="67"/>
        <v>0</v>
      </c>
      <c r="AU110" s="74">
        <f t="shared" si="67"/>
        <v>0</v>
      </c>
      <c r="AV110" s="74">
        <f t="shared" si="67"/>
        <v>0</v>
      </c>
      <c r="AW110" s="74">
        <f t="shared" si="67"/>
        <v>0</v>
      </c>
      <c r="AX110" s="74">
        <f t="shared" si="67"/>
        <v>0</v>
      </c>
      <c r="AY110" s="74">
        <f t="shared" si="67"/>
        <v>0</v>
      </c>
      <c r="AZ110" s="74">
        <f t="shared" si="67"/>
        <v>0</v>
      </c>
      <c r="BA110" s="74">
        <f t="shared" si="67"/>
        <v>0</v>
      </c>
      <c r="BB110" s="74">
        <f t="shared" si="67"/>
        <v>0</v>
      </c>
      <c r="BC110" s="74">
        <f t="shared" si="67"/>
        <v>0</v>
      </c>
      <c r="BD110" s="74">
        <f t="shared" si="67"/>
        <v>0</v>
      </c>
      <c r="BE110" s="74">
        <f t="shared" si="67"/>
        <v>0</v>
      </c>
      <c r="BF110" s="74">
        <f t="shared" si="67"/>
        <v>0</v>
      </c>
      <c r="BG110" s="74">
        <f t="shared" si="67"/>
        <v>0</v>
      </c>
      <c r="BH110" s="74">
        <f t="shared" si="67"/>
        <v>0</v>
      </c>
      <c r="BI110" s="74">
        <f t="shared" si="67"/>
        <v>0</v>
      </c>
      <c r="BJ110" s="74">
        <f t="shared" si="67"/>
        <v>0</v>
      </c>
      <c r="BK110" s="74"/>
      <c r="BL110" s="74"/>
      <c r="BM110" s="36"/>
      <c r="BN110" s="74">
        <f t="shared" si="58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8">$L$20/$B$3</f>
        <v>0</v>
      </c>
      <c r="P111" s="74">
        <f t="shared" si="68"/>
        <v>0</v>
      </c>
      <c r="Q111" s="74">
        <f t="shared" si="68"/>
        <v>0</v>
      </c>
      <c r="R111" s="74">
        <f t="shared" si="68"/>
        <v>0</v>
      </c>
      <c r="S111" s="74">
        <f t="shared" si="68"/>
        <v>0</v>
      </c>
      <c r="T111" s="74">
        <f t="shared" si="68"/>
        <v>0</v>
      </c>
      <c r="U111" s="74">
        <f t="shared" si="68"/>
        <v>0</v>
      </c>
      <c r="V111" s="74">
        <f t="shared" si="68"/>
        <v>0</v>
      </c>
      <c r="W111" s="74">
        <f t="shared" si="68"/>
        <v>0</v>
      </c>
      <c r="X111" s="74">
        <f t="shared" si="68"/>
        <v>0</v>
      </c>
      <c r="Y111" s="74">
        <f t="shared" si="68"/>
        <v>0</v>
      </c>
      <c r="Z111" s="74">
        <f t="shared" si="68"/>
        <v>0</v>
      </c>
      <c r="AA111" s="74">
        <f t="shared" si="68"/>
        <v>0</v>
      </c>
      <c r="AB111" s="74">
        <f t="shared" si="68"/>
        <v>0</v>
      </c>
      <c r="AC111" s="74">
        <f t="shared" si="68"/>
        <v>0</v>
      </c>
      <c r="AD111" s="74">
        <f t="shared" si="68"/>
        <v>0</v>
      </c>
      <c r="AE111" s="74">
        <f t="shared" si="68"/>
        <v>0</v>
      </c>
      <c r="AF111" s="74">
        <f t="shared" si="68"/>
        <v>0</v>
      </c>
      <c r="AG111" s="74">
        <f t="shared" si="68"/>
        <v>0</v>
      </c>
      <c r="AH111" s="74">
        <f t="shared" si="68"/>
        <v>0</v>
      </c>
      <c r="AI111" s="74">
        <f t="shared" si="68"/>
        <v>0</v>
      </c>
      <c r="AJ111" s="74">
        <f t="shared" si="68"/>
        <v>0</v>
      </c>
      <c r="AK111" s="74">
        <f t="shared" si="68"/>
        <v>0</v>
      </c>
      <c r="AL111" s="74">
        <f t="shared" si="68"/>
        <v>0</v>
      </c>
      <c r="AM111" s="74">
        <f t="shared" si="68"/>
        <v>0</v>
      </c>
      <c r="AN111" s="74">
        <f t="shared" si="68"/>
        <v>0</v>
      </c>
      <c r="AO111" s="74">
        <f t="shared" si="68"/>
        <v>0</v>
      </c>
      <c r="AP111" s="74">
        <f t="shared" si="68"/>
        <v>0</v>
      </c>
      <c r="AQ111" s="74">
        <f t="shared" si="68"/>
        <v>0</v>
      </c>
      <c r="AR111" s="74">
        <f t="shared" si="68"/>
        <v>0</v>
      </c>
      <c r="AS111" s="74">
        <f t="shared" si="68"/>
        <v>0</v>
      </c>
      <c r="AT111" s="74">
        <f t="shared" si="68"/>
        <v>0</v>
      </c>
      <c r="AU111" s="74">
        <f t="shared" si="68"/>
        <v>0</v>
      </c>
      <c r="AV111" s="74">
        <f t="shared" si="68"/>
        <v>0</v>
      </c>
      <c r="AW111" s="74">
        <f t="shared" si="68"/>
        <v>0</v>
      </c>
      <c r="AX111" s="74">
        <f t="shared" si="68"/>
        <v>0</v>
      </c>
      <c r="AY111" s="74">
        <f t="shared" si="68"/>
        <v>0</v>
      </c>
      <c r="AZ111" s="74">
        <f t="shared" si="68"/>
        <v>0</v>
      </c>
      <c r="BA111" s="74">
        <f t="shared" si="68"/>
        <v>0</v>
      </c>
      <c r="BB111" s="74">
        <f t="shared" si="68"/>
        <v>0</v>
      </c>
      <c r="BC111" s="74">
        <f t="shared" si="68"/>
        <v>0</v>
      </c>
      <c r="BD111" s="74">
        <f t="shared" si="68"/>
        <v>0</v>
      </c>
      <c r="BE111" s="74">
        <f t="shared" si="68"/>
        <v>0</v>
      </c>
      <c r="BF111" s="74">
        <f t="shared" si="68"/>
        <v>0</v>
      </c>
      <c r="BG111" s="74">
        <f t="shared" si="68"/>
        <v>0</v>
      </c>
      <c r="BH111" s="74">
        <f t="shared" si="68"/>
        <v>0</v>
      </c>
      <c r="BI111" s="74">
        <f t="shared" si="68"/>
        <v>0</v>
      </c>
      <c r="BJ111" s="74"/>
      <c r="BK111" s="74"/>
      <c r="BL111" s="74"/>
      <c r="BM111" s="36"/>
      <c r="BN111" s="74">
        <f t="shared" si="58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 t="shared" ref="M112:Y112" si="69">$M$20/$B$3</f>
        <v>0</v>
      </c>
      <c r="N112" s="74">
        <f t="shared" si="69"/>
        <v>0</v>
      </c>
      <c r="O112" s="74">
        <f t="shared" si="69"/>
        <v>0</v>
      </c>
      <c r="P112" s="74">
        <f t="shared" si="69"/>
        <v>0</v>
      </c>
      <c r="Q112" s="74">
        <f t="shared" si="69"/>
        <v>0</v>
      </c>
      <c r="R112" s="74">
        <f t="shared" si="69"/>
        <v>0</v>
      </c>
      <c r="S112" s="74">
        <f t="shared" si="69"/>
        <v>0</v>
      </c>
      <c r="T112" s="74">
        <f t="shared" si="69"/>
        <v>0</v>
      </c>
      <c r="U112" s="74">
        <f t="shared" si="69"/>
        <v>0</v>
      </c>
      <c r="V112" s="74">
        <f t="shared" si="69"/>
        <v>0</v>
      </c>
      <c r="W112" s="74">
        <f t="shared" si="69"/>
        <v>0</v>
      </c>
      <c r="X112" s="74">
        <f t="shared" si="69"/>
        <v>0</v>
      </c>
      <c r="Y112" s="74">
        <f t="shared" si="69"/>
        <v>0</v>
      </c>
      <c r="Z112" s="74">
        <f>$M$20/$B$3</f>
        <v>0</v>
      </c>
      <c r="AA112" s="74">
        <f t="shared" ref="AA112:BK112" si="70">$M$20/$B$3</f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>
        <f t="shared" si="70"/>
        <v>0</v>
      </c>
      <c r="BL112" s="74"/>
      <c r="BM112" s="36"/>
      <c r="BN112" s="74">
        <f t="shared" si="58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 t="shared" ref="N113:Y113" si="71">$N$20/$B$3</f>
        <v>0</v>
      </c>
      <c r="O113" s="74">
        <f t="shared" si="71"/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>$N$20/$B$3</f>
        <v>0</v>
      </c>
      <c r="AA113" s="74">
        <f t="shared" ref="AA113:BK113" si="72">$N$20/$B$3</f>
        <v>0</v>
      </c>
      <c r="AB113" s="74">
        <f t="shared" si="72"/>
        <v>0</v>
      </c>
      <c r="AC113" s="74">
        <f t="shared" si="72"/>
        <v>0</v>
      </c>
      <c r="AD113" s="74">
        <f t="shared" si="72"/>
        <v>0</v>
      </c>
      <c r="AE113" s="74">
        <f t="shared" si="72"/>
        <v>0</v>
      </c>
      <c r="AF113" s="74">
        <f t="shared" si="72"/>
        <v>0</v>
      </c>
      <c r="AG113" s="74">
        <f t="shared" si="72"/>
        <v>0</v>
      </c>
      <c r="AH113" s="74">
        <f t="shared" si="72"/>
        <v>0</v>
      </c>
      <c r="AI113" s="74">
        <f t="shared" si="72"/>
        <v>0</v>
      </c>
      <c r="AJ113" s="74">
        <f t="shared" si="72"/>
        <v>0</v>
      </c>
      <c r="AK113" s="74">
        <f t="shared" si="72"/>
        <v>0</v>
      </c>
      <c r="AL113" s="74">
        <f t="shared" si="72"/>
        <v>0</v>
      </c>
      <c r="AM113" s="74">
        <f t="shared" si="72"/>
        <v>0</v>
      </c>
      <c r="AN113" s="74">
        <f t="shared" si="72"/>
        <v>0</v>
      </c>
      <c r="AO113" s="74">
        <f t="shared" si="72"/>
        <v>0</v>
      </c>
      <c r="AP113" s="74">
        <f t="shared" si="72"/>
        <v>0</v>
      </c>
      <c r="AQ113" s="74">
        <f t="shared" si="72"/>
        <v>0</v>
      </c>
      <c r="AR113" s="74">
        <f t="shared" si="72"/>
        <v>0</v>
      </c>
      <c r="AS113" s="74">
        <f t="shared" si="72"/>
        <v>0</v>
      </c>
      <c r="AT113" s="74">
        <f t="shared" si="72"/>
        <v>0</v>
      </c>
      <c r="AU113" s="74">
        <f t="shared" si="72"/>
        <v>0</v>
      </c>
      <c r="AV113" s="74">
        <f t="shared" si="72"/>
        <v>0</v>
      </c>
      <c r="AW113" s="74">
        <f t="shared" si="72"/>
        <v>0</v>
      </c>
      <c r="AX113" s="74">
        <f t="shared" si="72"/>
        <v>0</v>
      </c>
      <c r="AY113" s="74">
        <f t="shared" si="72"/>
        <v>0</v>
      </c>
      <c r="AZ113" s="74">
        <f t="shared" si="72"/>
        <v>0</v>
      </c>
      <c r="BA113" s="74">
        <f t="shared" si="72"/>
        <v>0</v>
      </c>
      <c r="BB113" s="74">
        <f t="shared" si="72"/>
        <v>0</v>
      </c>
      <c r="BC113" s="74">
        <f t="shared" si="72"/>
        <v>0</v>
      </c>
      <c r="BD113" s="74">
        <f t="shared" si="72"/>
        <v>0</v>
      </c>
      <c r="BE113" s="74">
        <f t="shared" si="72"/>
        <v>0</v>
      </c>
      <c r="BF113" s="74">
        <f t="shared" si="72"/>
        <v>0</v>
      </c>
      <c r="BG113" s="74">
        <f t="shared" si="72"/>
        <v>0</v>
      </c>
      <c r="BH113" s="74">
        <f t="shared" si="72"/>
        <v>0</v>
      </c>
      <c r="BI113" s="74">
        <f t="shared" si="72"/>
        <v>0</v>
      </c>
      <c r="BJ113" s="74">
        <f t="shared" si="72"/>
        <v>0</v>
      </c>
      <c r="BK113" s="74">
        <f t="shared" si="72"/>
        <v>0</v>
      </c>
      <c r="BL113" s="74"/>
      <c r="BM113" s="36"/>
      <c r="BN113" s="74">
        <f t="shared" si="58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3">SUM(C101:C113)</f>
        <v>0</v>
      </c>
      <c r="D114" s="68">
        <f t="shared" si="73"/>
        <v>0</v>
      </c>
      <c r="E114" s="68">
        <f t="shared" si="73"/>
        <v>0</v>
      </c>
      <c r="F114" s="68">
        <f t="shared" si="73"/>
        <v>0</v>
      </c>
      <c r="G114" s="68">
        <f t="shared" si="73"/>
        <v>0</v>
      </c>
      <c r="H114" s="68">
        <f t="shared" si="73"/>
        <v>0</v>
      </c>
      <c r="I114" s="68">
        <f t="shared" si="73"/>
        <v>0</v>
      </c>
      <c r="J114" s="68">
        <f t="shared" si="73"/>
        <v>0</v>
      </c>
      <c r="K114" s="68">
        <f t="shared" si="73"/>
        <v>0</v>
      </c>
      <c r="L114" s="68">
        <f t="shared" si="73"/>
        <v>0</v>
      </c>
      <c r="M114" s="68">
        <f t="shared" si="73"/>
        <v>0</v>
      </c>
      <c r="N114" s="68">
        <f t="shared" si="73"/>
        <v>0</v>
      </c>
      <c r="O114" s="68">
        <f t="shared" si="73"/>
        <v>0</v>
      </c>
      <c r="P114" s="68">
        <f t="shared" si="73"/>
        <v>0</v>
      </c>
      <c r="Q114" s="68">
        <f t="shared" si="73"/>
        <v>0</v>
      </c>
      <c r="R114" s="68">
        <f t="shared" si="73"/>
        <v>0</v>
      </c>
      <c r="S114" s="68">
        <f t="shared" si="73"/>
        <v>0</v>
      </c>
      <c r="T114" s="68">
        <f t="shared" si="73"/>
        <v>0</v>
      </c>
      <c r="U114" s="68">
        <f t="shared" si="73"/>
        <v>0</v>
      </c>
      <c r="V114" s="68">
        <f t="shared" si="73"/>
        <v>0</v>
      </c>
      <c r="W114" s="68">
        <f t="shared" si="73"/>
        <v>0</v>
      </c>
      <c r="X114" s="68">
        <f t="shared" si="73"/>
        <v>0</v>
      </c>
      <c r="Y114" s="68">
        <f t="shared" si="73"/>
        <v>0</v>
      </c>
      <c r="Z114" s="68">
        <f t="shared" si="73"/>
        <v>0</v>
      </c>
      <c r="AA114" s="68">
        <f t="shared" si="73"/>
        <v>0</v>
      </c>
      <c r="AB114" s="68">
        <f t="shared" si="73"/>
        <v>0</v>
      </c>
      <c r="AC114" s="68">
        <f t="shared" si="73"/>
        <v>0</v>
      </c>
      <c r="AD114" s="68">
        <f t="shared" si="73"/>
        <v>0</v>
      </c>
      <c r="AE114" s="68">
        <f t="shared" si="73"/>
        <v>0</v>
      </c>
      <c r="AF114" s="68">
        <f t="shared" si="73"/>
        <v>0</v>
      </c>
      <c r="AG114" s="68">
        <f t="shared" si="73"/>
        <v>0</v>
      </c>
      <c r="AH114" s="68">
        <f t="shared" si="73"/>
        <v>0</v>
      </c>
      <c r="AI114" s="68">
        <f t="shared" si="73"/>
        <v>0</v>
      </c>
      <c r="AJ114" s="68">
        <f t="shared" si="73"/>
        <v>0</v>
      </c>
      <c r="AK114" s="68">
        <f t="shared" si="73"/>
        <v>0</v>
      </c>
      <c r="AL114" s="68">
        <f t="shared" si="73"/>
        <v>0</v>
      </c>
      <c r="AM114" s="68">
        <f t="shared" si="73"/>
        <v>0</v>
      </c>
      <c r="AN114" s="68">
        <f t="shared" si="73"/>
        <v>0</v>
      </c>
      <c r="AO114" s="68">
        <f t="shared" si="73"/>
        <v>0</v>
      </c>
      <c r="AP114" s="68">
        <f t="shared" si="73"/>
        <v>0</v>
      </c>
      <c r="AQ114" s="68">
        <f t="shared" si="73"/>
        <v>0</v>
      </c>
      <c r="AR114" s="68">
        <f t="shared" si="73"/>
        <v>0</v>
      </c>
      <c r="AS114" s="68">
        <f t="shared" si="73"/>
        <v>0</v>
      </c>
      <c r="AT114" s="68">
        <f t="shared" si="73"/>
        <v>0</v>
      </c>
      <c r="AU114" s="68">
        <f t="shared" si="73"/>
        <v>0</v>
      </c>
      <c r="AV114" s="68">
        <f t="shared" si="73"/>
        <v>0</v>
      </c>
      <c r="AW114" s="68">
        <f t="shared" si="73"/>
        <v>0</v>
      </c>
      <c r="AX114" s="68">
        <f t="shared" si="73"/>
        <v>0</v>
      </c>
      <c r="AY114" s="68">
        <f t="shared" si="73"/>
        <v>0</v>
      </c>
      <c r="AZ114" s="68">
        <f t="shared" si="73"/>
        <v>0</v>
      </c>
      <c r="BA114" s="68">
        <f t="shared" si="73"/>
        <v>0</v>
      </c>
      <c r="BB114" s="68">
        <f t="shared" si="73"/>
        <v>0</v>
      </c>
      <c r="BC114" s="68">
        <f t="shared" si="73"/>
        <v>0</v>
      </c>
      <c r="BD114" s="68">
        <f t="shared" si="73"/>
        <v>0</v>
      </c>
      <c r="BE114" s="68">
        <f t="shared" si="73"/>
        <v>0</v>
      </c>
      <c r="BF114" s="68">
        <f t="shared" si="73"/>
        <v>0</v>
      </c>
      <c r="BG114" s="68">
        <f t="shared" si="73"/>
        <v>0</v>
      </c>
      <c r="BH114" s="68">
        <f t="shared" si="73"/>
        <v>0</v>
      </c>
      <c r="BI114" s="68">
        <f t="shared" si="73"/>
        <v>0</v>
      </c>
      <c r="BJ114" s="68">
        <f t="shared" si="73"/>
        <v>0</v>
      </c>
      <c r="BK114" s="68">
        <f t="shared" si="73"/>
        <v>0</v>
      </c>
      <c r="BL114" s="68">
        <f t="shared" si="73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69" activePane="bottomRight" state="frozen"/>
      <selection activeCell="N7" sqref="N7"/>
      <selection pane="topRight" activeCell="N7" sqref="N7"/>
      <selection pane="bottomLeft" activeCell="N7" sqref="N7"/>
      <selection pane="bottomRight" activeCell="E74" sqref="E7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322</v>
      </c>
    </row>
    <row r="2" spans="1:67" ht="15" customHeight="1" x14ac:dyDescent="0.2">
      <c r="A2" s="59" t="s">
        <v>21</v>
      </c>
      <c r="B2" s="107" t="str">
        <f>VLOOKUP($B$1,'Assumptions (Inputs)'!$B$7:$G$24,2,FALSE)</f>
        <v>Battery Installation (2 MWs by 2017)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10</v>
      </c>
    </row>
    <row r="4" spans="1:67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0</v>
      </c>
    </row>
    <row r="6" spans="1:67" ht="15" customHeight="1" x14ac:dyDescent="0.2">
      <c r="A6" s="59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(Escalated)'!E10</f>
        <v>0</v>
      </c>
      <c r="C13" s="128">
        <f>'CapEx (Escalated)'!F10</f>
        <v>4.2640000000000002</v>
      </c>
      <c r="D13" s="128">
        <f>'CapEx (Escalated)'!G10</f>
        <v>5.1420000000000003</v>
      </c>
      <c r="E13" s="128">
        <f>'CapEx (Escalated)'!H10</f>
        <v>3.85</v>
      </c>
      <c r="F13" s="128">
        <f>'CapEx (Escalated)'!I10</f>
        <v>0</v>
      </c>
      <c r="G13" s="128">
        <f>'CapEx (Escalated)'!J10</f>
        <v>0</v>
      </c>
      <c r="H13" s="128">
        <f>'CapEx (Escalated)'!K10</f>
        <v>0</v>
      </c>
      <c r="I13" s="128">
        <f>'CapEx (Escalated)'!L10</f>
        <v>0</v>
      </c>
      <c r="J13" s="128">
        <f>'CapEx (Escalated)'!M10</f>
        <v>0</v>
      </c>
      <c r="K13" s="128">
        <f>'CapEx (Escalated)'!N10</f>
        <v>0</v>
      </c>
      <c r="L13" s="128">
        <f>'CapEx (Escalated)'!O10</f>
        <v>0</v>
      </c>
      <c r="M13" s="128">
        <f>'CapEx (Escalated)'!P10</f>
        <v>0</v>
      </c>
      <c r="N13" s="128">
        <f>'CapEx (Escalated)'!Q10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13.256</v>
      </c>
      <c r="BO13" s="335"/>
    </row>
    <row r="14" spans="1:67" s="37" customFormat="1" ht="15" customHeight="1" x14ac:dyDescent="0.2">
      <c r="A14" s="66" t="s">
        <v>27</v>
      </c>
      <c r="B14" s="128"/>
      <c r="C14" s="128">
        <f>-C13</f>
        <v>-4.2640000000000002</v>
      </c>
      <c r="D14" s="128">
        <f>-D13</f>
        <v>-5.1420000000000003</v>
      </c>
      <c r="E14" s="128">
        <f>-E13</f>
        <v>-3.85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-13.256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4.2640000000000002</v>
      </c>
      <c r="E19" s="74">
        <f t="shared" si="5"/>
        <v>9.4060000000000006</v>
      </c>
      <c r="F19" s="74">
        <f t="shared" si="5"/>
        <v>13.256</v>
      </c>
      <c r="G19" s="74">
        <f t="shared" si="5"/>
        <v>13.256</v>
      </c>
      <c r="H19" s="74">
        <f t="shared" si="5"/>
        <v>13.256</v>
      </c>
      <c r="I19" s="74">
        <f t="shared" si="5"/>
        <v>13.256</v>
      </c>
      <c r="J19" s="74">
        <f t="shared" si="5"/>
        <v>13.256</v>
      </c>
      <c r="K19" s="74">
        <f t="shared" si="5"/>
        <v>13.256</v>
      </c>
      <c r="L19" s="74">
        <f t="shared" si="5"/>
        <v>13.256</v>
      </c>
      <c r="M19" s="74">
        <f t="shared" si="5"/>
        <v>8.9920000000000009</v>
      </c>
      <c r="N19" s="74">
        <f t="shared" si="5"/>
        <v>3.8500000000000005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37" customFormat="1" ht="15" customHeight="1" x14ac:dyDescent="0.2">
      <c r="A20" s="360" t="s">
        <v>25</v>
      </c>
      <c r="B20" s="74">
        <f>-B14</f>
        <v>0</v>
      </c>
      <c r="C20" s="74">
        <f t="shared" ref="C20:K20" si="6">-C14</f>
        <v>4.2640000000000002</v>
      </c>
      <c r="D20" s="74">
        <f t="shared" si="6"/>
        <v>5.1420000000000003</v>
      </c>
      <c r="E20" s="74">
        <f t="shared" si="6"/>
        <v>3.85</v>
      </c>
      <c r="F20" s="74">
        <f t="shared" si="6"/>
        <v>0</v>
      </c>
      <c r="G20" s="74">
        <f t="shared" si="6"/>
        <v>0</v>
      </c>
      <c r="H20" s="74">
        <f t="shared" si="6"/>
        <v>0</v>
      </c>
      <c r="I20" s="74">
        <f t="shared" si="6"/>
        <v>0</v>
      </c>
      <c r="J20" s="74">
        <f t="shared" si="6"/>
        <v>0</v>
      </c>
      <c r="K20" s="74">
        <f t="shared" si="6"/>
        <v>0</v>
      </c>
      <c r="L20" s="331">
        <f>-C13</f>
        <v>-4.2640000000000002</v>
      </c>
      <c r="M20" s="331">
        <f>-D20</f>
        <v>-5.1420000000000003</v>
      </c>
      <c r="N20" s="331">
        <f>-E20</f>
        <v>-3.85</v>
      </c>
      <c r="O20" s="74">
        <f t="shared" ref="O20:AZ20" si="7">-O14</f>
        <v>0</v>
      </c>
      <c r="P20" s="74">
        <f t="shared" si="7"/>
        <v>0</v>
      </c>
      <c r="Q20" s="74">
        <f t="shared" si="7"/>
        <v>0</v>
      </c>
      <c r="R20" s="74">
        <f t="shared" si="7"/>
        <v>0</v>
      </c>
      <c r="S20" s="74">
        <f t="shared" si="7"/>
        <v>0</v>
      </c>
      <c r="T20" s="74">
        <f t="shared" si="7"/>
        <v>0</v>
      </c>
      <c r="U20" s="74">
        <f t="shared" si="7"/>
        <v>0</v>
      </c>
      <c r="V20" s="74">
        <f t="shared" si="7"/>
        <v>0</v>
      </c>
      <c r="W20" s="74">
        <f t="shared" si="7"/>
        <v>0</v>
      </c>
      <c r="X20" s="74">
        <f t="shared" si="7"/>
        <v>0</v>
      </c>
      <c r="Y20" s="74">
        <f t="shared" si="7"/>
        <v>0</v>
      </c>
      <c r="Z20" s="74">
        <f t="shared" si="7"/>
        <v>0</v>
      </c>
      <c r="AA20" s="74">
        <f t="shared" si="7"/>
        <v>0</v>
      </c>
      <c r="AB20" s="74">
        <f t="shared" si="7"/>
        <v>0</v>
      </c>
      <c r="AC20" s="74">
        <f t="shared" si="7"/>
        <v>0</v>
      </c>
      <c r="AD20" s="74">
        <f t="shared" si="7"/>
        <v>0</v>
      </c>
      <c r="AE20" s="74">
        <f t="shared" si="7"/>
        <v>0</v>
      </c>
      <c r="AF20" s="74">
        <f t="shared" si="7"/>
        <v>0</v>
      </c>
      <c r="AG20" s="74">
        <f t="shared" si="7"/>
        <v>0</v>
      </c>
      <c r="AH20" s="74">
        <f t="shared" si="7"/>
        <v>0</v>
      </c>
      <c r="AI20" s="74">
        <f t="shared" si="7"/>
        <v>0</v>
      </c>
      <c r="AJ20" s="74">
        <f t="shared" si="7"/>
        <v>0</v>
      </c>
      <c r="AK20" s="74">
        <f t="shared" si="7"/>
        <v>0</v>
      </c>
      <c r="AL20" s="74">
        <f t="shared" si="7"/>
        <v>0</v>
      </c>
      <c r="AM20" s="74">
        <f t="shared" si="7"/>
        <v>0</v>
      </c>
      <c r="AN20" s="74">
        <f t="shared" si="7"/>
        <v>0</v>
      </c>
      <c r="AO20" s="74">
        <f t="shared" si="7"/>
        <v>0</v>
      </c>
      <c r="AP20" s="74">
        <f t="shared" si="7"/>
        <v>0</v>
      </c>
      <c r="AQ20" s="74">
        <f t="shared" si="7"/>
        <v>0</v>
      </c>
      <c r="AR20" s="74">
        <f t="shared" si="7"/>
        <v>0</v>
      </c>
      <c r="AS20" s="74">
        <f t="shared" si="7"/>
        <v>0</v>
      </c>
      <c r="AT20" s="74">
        <f t="shared" si="7"/>
        <v>0</v>
      </c>
      <c r="AU20" s="74">
        <f t="shared" si="7"/>
        <v>0</v>
      </c>
      <c r="AV20" s="74">
        <f t="shared" si="7"/>
        <v>0</v>
      </c>
      <c r="AW20" s="74">
        <f t="shared" si="7"/>
        <v>0</v>
      </c>
      <c r="AX20" s="74">
        <f t="shared" si="7"/>
        <v>0</v>
      </c>
      <c r="AY20" s="74">
        <f t="shared" si="7"/>
        <v>0</v>
      </c>
      <c r="AZ20" s="74">
        <f t="shared" si="7"/>
        <v>0</v>
      </c>
      <c r="BA20" s="54"/>
      <c r="BB20" s="74"/>
      <c r="BC20" s="74"/>
      <c r="BD20" s="54">
        <f>-G20</f>
        <v>0</v>
      </c>
      <c r="BE20" s="74"/>
      <c r="BF20" s="74"/>
      <c r="BG20" s="74"/>
      <c r="BH20" s="74"/>
      <c r="BI20" s="54"/>
      <c r="BJ20" s="74"/>
      <c r="BK20" s="54"/>
      <c r="BL20" s="74"/>
      <c r="BM20" s="36"/>
      <c r="BN20" s="74">
        <f>SUM(B20:BM20)</f>
        <v>4.4408920985006262E-16</v>
      </c>
      <c r="BO20" s="335"/>
    </row>
    <row r="21" spans="1:67" s="37" customFormat="1" ht="15" customHeight="1" x14ac:dyDescent="0.2">
      <c r="A21" s="35" t="s">
        <v>28</v>
      </c>
      <c r="B21" s="74">
        <f t="shared" ref="B21:BL21" si="8">SUM(B19:B20)</f>
        <v>0</v>
      </c>
      <c r="C21" s="74">
        <f t="shared" si="8"/>
        <v>4.2640000000000002</v>
      </c>
      <c r="D21" s="74">
        <f t="shared" si="8"/>
        <v>9.4060000000000006</v>
      </c>
      <c r="E21" s="74">
        <f t="shared" si="8"/>
        <v>13.256</v>
      </c>
      <c r="F21" s="74">
        <f t="shared" si="8"/>
        <v>13.256</v>
      </c>
      <c r="G21" s="74">
        <f t="shared" si="8"/>
        <v>13.256</v>
      </c>
      <c r="H21" s="74">
        <f t="shared" si="8"/>
        <v>13.256</v>
      </c>
      <c r="I21" s="74">
        <f t="shared" si="8"/>
        <v>13.256</v>
      </c>
      <c r="J21" s="74">
        <f t="shared" si="8"/>
        <v>13.256</v>
      </c>
      <c r="K21" s="74">
        <f t="shared" si="8"/>
        <v>13.256</v>
      </c>
      <c r="L21" s="74">
        <f t="shared" si="8"/>
        <v>8.9920000000000009</v>
      </c>
      <c r="M21" s="74">
        <f t="shared" si="8"/>
        <v>3.8500000000000005</v>
      </c>
      <c r="N21" s="74">
        <f t="shared" si="8"/>
        <v>0</v>
      </c>
      <c r="O21" s="74">
        <f t="shared" si="8"/>
        <v>0</v>
      </c>
      <c r="P21" s="74">
        <f t="shared" si="8"/>
        <v>0</v>
      </c>
      <c r="Q21" s="74">
        <f t="shared" si="8"/>
        <v>0</v>
      </c>
      <c r="R21" s="74">
        <f t="shared" si="8"/>
        <v>0</v>
      </c>
      <c r="S21" s="74">
        <f t="shared" si="8"/>
        <v>0</v>
      </c>
      <c r="T21" s="74">
        <f t="shared" si="8"/>
        <v>0</v>
      </c>
      <c r="U21" s="74">
        <f t="shared" si="8"/>
        <v>0</v>
      </c>
      <c r="V21" s="74">
        <f t="shared" si="8"/>
        <v>0</v>
      </c>
      <c r="W21" s="74">
        <f t="shared" si="8"/>
        <v>0</v>
      </c>
      <c r="X21" s="74">
        <f t="shared" si="8"/>
        <v>0</v>
      </c>
      <c r="Y21" s="74">
        <f t="shared" si="8"/>
        <v>0</v>
      </c>
      <c r="Z21" s="74">
        <f t="shared" si="8"/>
        <v>0</v>
      </c>
      <c r="AA21" s="74">
        <f t="shared" si="8"/>
        <v>0</v>
      </c>
      <c r="AB21" s="74">
        <f t="shared" si="8"/>
        <v>0</v>
      </c>
      <c r="AC21" s="74">
        <f t="shared" si="8"/>
        <v>0</v>
      </c>
      <c r="AD21" s="74">
        <f t="shared" si="8"/>
        <v>0</v>
      </c>
      <c r="AE21" s="74">
        <f t="shared" si="8"/>
        <v>0</v>
      </c>
      <c r="AF21" s="74">
        <f t="shared" si="8"/>
        <v>0</v>
      </c>
      <c r="AG21" s="74">
        <f t="shared" si="8"/>
        <v>0</v>
      </c>
      <c r="AH21" s="74">
        <f t="shared" si="8"/>
        <v>0</v>
      </c>
      <c r="AI21" s="74">
        <f t="shared" si="8"/>
        <v>0</v>
      </c>
      <c r="AJ21" s="74">
        <f t="shared" si="8"/>
        <v>0</v>
      </c>
      <c r="AK21" s="74">
        <f t="shared" si="8"/>
        <v>0</v>
      </c>
      <c r="AL21" s="74">
        <f t="shared" si="8"/>
        <v>0</v>
      </c>
      <c r="AM21" s="74">
        <f t="shared" si="8"/>
        <v>0</v>
      </c>
      <c r="AN21" s="74">
        <f t="shared" si="8"/>
        <v>0</v>
      </c>
      <c r="AO21" s="74">
        <f t="shared" si="8"/>
        <v>0</v>
      </c>
      <c r="AP21" s="74">
        <f t="shared" si="8"/>
        <v>0</v>
      </c>
      <c r="AQ21" s="74">
        <f t="shared" si="8"/>
        <v>0</v>
      </c>
      <c r="AR21" s="74">
        <f t="shared" si="8"/>
        <v>0</v>
      </c>
      <c r="AS21" s="74">
        <f t="shared" si="8"/>
        <v>0</v>
      </c>
      <c r="AT21" s="74">
        <f t="shared" si="8"/>
        <v>0</v>
      </c>
      <c r="AU21" s="74">
        <f t="shared" si="8"/>
        <v>0</v>
      </c>
      <c r="AV21" s="74">
        <f t="shared" si="8"/>
        <v>0</v>
      </c>
      <c r="AW21" s="74">
        <f t="shared" si="8"/>
        <v>0</v>
      </c>
      <c r="AX21" s="74">
        <f t="shared" si="8"/>
        <v>0</v>
      </c>
      <c r="AY21" s="74">
        <f t="shared" si="8"/>
        <v>0</v>
      </c>
      <c r="AZ21" s="74">
        <f t="shared" si="8"/>
        <v>0</v>
      </c>
      <c r="BA21" s="74">
        <f t="shared" si="8"/>
        <v>0</v>
      </c>
      <c r="BB21" s="74">
        <f t="shared" si="8"/>
        <v>0</v>
      </c>
      <c r="BC21" s="74">
        <f t="shared" si="8"/>
        <v>0</v>
      </c>
      <c r="BD21" s="74">
        <f t="shared" si="8"/>
        <v>0</v>
      </c>
      <c r="BE21" s="74">
        <f t="shared" si="8"/>
        <v>0</v>
      </c>
      <c r="BF21" s="74">
        <f t="shared" si="8"/>
        <v>0</v>
      </c>
      <c r="BG21" s="74">
        <f t="shared" si="8"/>
        <v>0</v>
      </c>
      <c r="BH21" s="74">
        <f t="shared" si="8"/>
        <v>0</v>
      </c>
      <c r="BI21" s="74">
        <f t="shared" si="8"/>
        <v>0</v>
      </c>
      <c r="BJ21" s="74">
        <f t="shared" si="8"/>
        <v>0</v>
      </c>
      <c r="BK21" s="74">
        <f t="shared" si="8"/>
        <v>0</v>
      </c>
      <c r="BL21" s="74">
        <f t="shared" si="8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9">AVERAGE(B19,B21)</f>
        <v>0</v>
      </c>
      <c r="C22" s="68">
        <f t="shared" si="9"/>
        <v>2.1320000000000001</v>
      </c>
      <c r="D22" s="68">
        <f t="shared" si="9"/>
        <v>6.8350000000000009</v>
      </c>
      <c r="E22" s="68">
        <f t="shared" si="9"/>
        <v>11.331</v>
      </c>
      <c r="F22" s="68">
        <f t="shared" si="9"/>
        <v>13.256</v>
      </c>
      <c r="G22" s="68">
        <f t="shared" si="9"/>
        <v>13.256</v>
      </c>
      <c r="H22" s="68">
        <f t="shared" si="9"/>
        <v>13.256</v>
      </c>
      <c r="I22" s="68">
        <f t="shared" si="9"/>
        <v>13.256</v>
      </c>
      <c r="J22" s="68">
        <f t="shared" si="9"/>
        <v>13.256</v>
      </c>
      <c r="K22" s="68">
        <f t="shared" si="9"/>
        <v>13.256</v>
      </c>
      <c r="L22" s="68">
        <f t="shared" si="9"/>
        <v>11.124000000000001</v>
      </c>
      <c r="M22" s="68">
        <f t="shared" si="9"/>
        <v>6.4210000000000012</v>
      </c>
      <c r="N22" s="68">
        <f t="shared" si="9"/>
        <v>1.9250000000000003</v>
      </c>
      <c r="O22" s="68">
        <f t="shared" si="9"/>
        <v>0</v>
      </c>
      <c r="P22" s="68">
        <f t="shared" si="9"/>
        <v>0</v>
      </c>
      <c r="Q22" s="68">
        <f t="shared" si="9"/>
        <v>0</v>
      </c>
      <c r="R22" s="68">
        <f t="shared" si="9"/>
        <v>0</v>
      </c>
      <c r="S22" s="68">
        <f t="shared" si="9"/>
        <v>0</v>
      </c>
      <c r="T22" s="68">
        <f t="shared" si="9"/>
        <v>0</v>
      </c>
      <c r="U22" s="68">
        <f t="shared" si="9"/>
        <v>0</v>
      </c>
      <c r="V22" s="68">
        <f t="shared" si="9"/>
        <v>0</v>
      </c>
      <c r="W22" s="68">
        <f t="shared" si="9"/>
        <v>0</v>
      </c>
      <c r="X22" s="68">
        <f t="shared" si="9"/>
        <v>0</v>
      </c>
      <c r="Y22" s="68">
        <f t="shared" si="9"/>
        <v>0</v>
      </c>
      <c r="Z22" s="68">
        <f t="shared" si="9"/>
        <v>0</v>
      </c>
      <c r="AA22" s="68">
        <f t="shared" si="9"/>
        <v>0</v>
      </c>
      <c r="AB22" s="68">
        <f t="shared" si="9"/>
        <v>0</v>
      </c>
      <c r="AC22" s="68">
        <f t="shared" si="9"/>
        <v>0</v>
      </c>
      <c r="AD22" s="68">
        <f t="shared" si="9"/>
        <v>0</v>
      </c>
      <c r="AE22" s="68">
        <f t="shared" si="9"/>
        <v>0</v>
      </c>
      <c r="AF22" s="68">
        <f t="shared" si="9"/>
        <v>0</v>
      </c>
      <c r="AG22" s="68">
        <f t="shared" si="9"/>
        <v>0</v>
      </c>
      <c r="AH22" s="68">
        <f t="shared" si="9"/>
        <v>0</v>
      </c>
      <c r="AI22" s="68">
        <f t="shared" si="9"/>
        <v>0</v>
      </c>
      <c r="AJ22" s="68">
        <f t="shared" si="9"/>
        <v>0</v>
      </c>
      <c r="AK22" s="68">
        <f t="shared" si="9"/>
        <v>0</v>
      </c>
      <c r="AL22" s="68">
        <f t="shared" si="9"/>
        <v>0</v>
      </c>
      <c r="AM22" s="68">
        <f t="shared" si="9"/>
        <v>0</v>
      </c>
      <c r="AN22" s="68">
        <f t="shared" si="9"/>
        <v>0</v>
      </c>
      <c r="AO22" s="68">
        <f t="shared" si="9"/>
        <v>0</v>
      </c>
      <c r="AP22" s="68">
        <f t="shared" si="9"/>
        <v>0</v>
      </c>
      <c r="AQ22" s="68">
        <f t="shared" si="9"/>
        <v>0</v>
      </c>
      <c r="AR22" s="68">
        <f t="shared" si="9"/>
        <v>0</v>
      </c>
      <c r="AS22" s="68">
        <f t="shared" si="9"/>
        <v>0</v>
      </c>
      <c r="AT22" s="68">
        <f t="shared" si="9"/>
        <v>0</v>
      </c>
      <c r="AU22" s="68">
        <f t="shared" si="9"/>
        <v>0</v>
      </c>
      <c r="AV22" s="68">
        <f t="shared" si="9"/>
        <v>0</v>
      </c>
      <c r="AW22" s="68">
        <f t="shared" si="9"/>
        <v>0</v>
      </c>
      <c r="AX22" s="68">
        <f t="shared" si="9"/>
        <v>0</v>
      </c>
      <c r="AY22" s="68">
        <f t="shared" si="9"/>
        <v>0</v>
      </c>
      <c r="AZ22" s="68">
        <f t="shared" si="9"/>
        <v>0</v>
      </c>
      <c r="BA22" s="68">
        <f t="shared" si="9"/>
        <v>0</v>
      </c>
      <c r="BB22" s="68">
        <f t="shared" si="9"/>
        <v>0</v>
      </c>
      <c r="BC22" s="68">
        <f t="shared" si="9"/>
        <v>0</v>
      </c>
      <c r="BD22" s="68">
        <f t="shared" si="9"/>
        <v>0</v>
      </c>
      <c r="BE22" s="68">
        <f t="shared" si="9"/>
        <v>0</v>
      </c>
      <c r="BF22" s="68">
        <f t="shared" si="9"/>
        <v>0</v>
      </c>
      <c r="BG22" s="68">
        <f t="shared" si="9"/>
        <v>0</v>
      </c>
      <c r="BH22" s="68">
        <f t="shared" si="9"/>
        <v>0</v>
      </c>
      <c r="BI22" s="68">
        <f t="shared" si="9"/>
        <v>0</v>
      </c>
      <c r="BJ22" s="68">
        <f t="shared" si="9"/>
        <v>0</v>
      </c>
      <c r="BK22" s="68">
        <f t="shared" si="9"/>
        <v>0</v>
      </c>
      <c r="BL22" s="68">
        <f t="shared" si="9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0">B28</f>
        <v>0</v>
      </c>
      <c r="D25" s="74">
        <f t="shared" si="10"/>
        <v>1.2182248</v>
      </c>
      <c r="E25" s="74">
        <f t="shared" si="10"/>
        <v>4.7758014000000006</v>
      </c>
      <c r="F25" s="74">
        <f t="shared" si="10"/>
        <v>9.8861010400000016</v>
      </c>
      <c r="G25" s="74">
        <f t="shared" si="10"/>
        <v>14.636384760000002</v>
      </c>
      <c r="H25" s="74">
        <f t="shared" si="10"/>
        <v>18.029455560000002</v>
      </c>
      <c r="I25" s="74">
        <f t="shared" si="10"/>
        <v>20.670541560000004</v>
      </c>
      <c r="J25" s="74">
        <f t="shared" si="10"/>
        <v>23.036737560000006</v>
      </c>
      <c r="K25" s="74">
        <f t="shared" si="10"/>
        <v>25.022414200000007</v>
      </c>
      <c r="L25" s="74">
        <f t="shared" si="10"/>
        <v>26.168614120000008</v>
      </c>
      <c r="M25" s="74">
        <f t="shared" si="10"/>
        <v>26.512265120000009</v>
      </c>
      <c r="N25" s="74">
        <f t="shared" si="10"/>
        <v>26.512265120000009</v>
      </c>
      <c r="O25" s="74">
        <f t="shared" si="10"/>
        <v>26.512265120000009</v>
      </c>
      <c r="P25" s="74">
        <f t="shared" si="10"/>
        <v>26.512265120000009</v>
      </c>
      <c r="Q25" s="74">
        <f t="shared" si="10"/>
        <v>26.512265120000009</v>
      </c>
      <c r="R25" s="74">
        <f t="shared" si="10"/>
        <v>26.512265120000009</v>
      </c>
      <c r="S25" s="74">
        <f t="shared" si="10"/>
        <v>26.512265120000009</v>
      </c>
      <c r="T25" s="74">
        <f t="shared" si="10"/>
        <v>26.512265120000009</v>
      </c>
      <c r="U25" s="74">
        <f t="shared" si="10"/>
        <v>26.512265120000009</v>
      </c>
      <c r="V25" s="74">
        <f t="shared" si="10"/>
        <v>26.512265120000009</v>
      </c>
      <c r="W25" s="74">
        <f t="shared" si="10"/>
        <v>26.512265120000009</v>
      </c>
      <c r="X25" s="74">
        <f t="shared" si="10"/>
        <v>26.512265120000009</v>
      </c>
      <c r="Y25" s="74">
        <f t="shared" si="10"/>
        <v>26.512265120000009</v>
      </c>
      <c r="Z25" s="74">
        <f t="shared" si="10"/>
        <v>26.512265120000009</v>
      </c>
      <c r="AA25" s="74">
        <f t="shared" si="10"/>
        <v>26.512265120000009</v>
      </c>
      <c r="AB25" s="74">
        <f t="shared" si="10"/>
        <v>26.512265120000009</v>
      </c>
      <c r="AC25" s="74">
        <f t="shared" si="10"/>
        <v>26.512265120000009</v>
      </c>
      <c r="AD25" s="74">
        <f t="shared" si="10"/>
        <v>26.512265120000009</v>
      </c>
      <c r="AE25" s="74">
        <f t="shared" si="10"/>
        <v>26.512265120000009</v>
      </c>
      <c r="AF25" s="74">
        <f t="shared" si="10"/>
        <v>26.512265120000009</v>
      </c>
      <c r="AG25" s="74">
        <f t="shared" si="10"/>
        <v>26.512265120000009</v>
      </c>
      <c r="AH25" s="74">
        <f t="shared" si="10"/>
        <v>26.512265120000009</v>
      </c>
      <c r="AI25" s="74">
        <f t="shared" si="10"/>
        <v>26.512265120000009</v>
      </c>
      <c r="AJ25" s="74">
        <f t="shared" si="10"/>
        <v>26.512265120000009</v>
      </c>
      <c r="AK25" s="74">
        <f t="shared" si="10"/>
        <v>26.512265120000009</v>
      </c>
      <c r="AL25" s="74">
        <f t="shared" si="10"/>
        <v>26.512265120000009</v>
      </c>
      <c r="AM25" s="74">
        <f t="shared" si="10"/>
        <v>26.512265120000009</v>
      </c>
      <c r="AN25" s="74">
        <f t="shared" si="10"/>
        <v>26.512265120000009</v>
      </c>
      <c r="AO25" s="74">
        <f t="shared" si="10"/>
        <v>26.512265120000009</v>
      </c>
      <c r="AP25" s="74">
        <f t="shared" si="10"/>
        <v>26.512265120000009</v>
      </c>
      <c r="AQ25" s="74">
        <f t="shared" si="10"/>
        <v>26.512265120000009</v>
      </c>
      <c r="AR25" s="74">
        <f t="shared" si="10"/>
        <v>26.512265120000009</v>
      </c>
      <c r="AS25" s="74">
        <f t="shared" si="10"/>
        <v>26.512265120000009</v>
      </c>
      <c r="AT25" s="74">
        <f t="shared" si="10"/>
        <v>26.512265120000009</v>
      </c>
      <c r="AU25" s="74">
        <f t="shared" si="10"/>
        <v>26.512265120000009</v>
      </c>
      <c r="AV25" s="74">
        <f t="shared" si="10"/>
        <v>26.512265120000009</v>
      </c>
      <c r="AW25" s="74">
        <f t="shared" si="10"/>
        <v>26.512265120000009</v>
      </c>
      <c r="AX25" s="74">
        <f t="shared" si="10"/>
        <v>26.512265120000009</v>
      </c>
      <c r="AY25" s="74">
        <f t="shared" si="10"/>
        <v>26.512265120000009</v>
      </c>
      <c r="AZ25" s="74">
        <f t="shared" si="10"/>
        <v>26.512265120000009</v>
      </c>
      <c r="BA25" s="74">
        <f t="shared" si="10"/>
        <v>26.512265120000009</v>
      </c>
      <c r="BB25" s="74">
        <f t="shared" si="10"/>
        <v>26.512265120000009</v>
      </c>
      <c r="BC25" s="74">
        <f t="shared" si="10"/>
        <v>26.512265120000009</v>
      </c>
      <c r="BD25" s="74">
        <f t="shared" si="10"/>
        <v>26.512265120000009</v>
      </c>
      <c r="BE25" s="74">
        <f t="shared" si="10"/>
        <v>26.512265120000009</v>
      </c>
      <c r="BF25" s="74">
        <f t="shared" si="10"/>
        <v>26.512265120000009</v>
      </c>
      <c r="BG25" s="74">
        <f t="shared" si="10"/>
        <v>26.512265120000009</v>
      </c>
      <c r="BH25" s="74">
        <f t="shared" si="10"/>
        <v>26.512265120000009</v>
      </c>
      <c r="BI25" s="74">
        <f t="shared" si="10"/>
        <v>26.512265120000009</v>
      </c>
      <c r="BJ25" s="74">
        <f t="shared" si="10"/>
        <v>26.512265120000009</v>
      </c>
      <c r="BK25" s="74">
        <f t="shared" si="10"/>
        <v>26.512265120000009</v>
      </c>
      <c r="BL25" s="74">
        <f t="shared" si="10"/>
        <v>26.512265120000009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1">C75</f>
        <v>0.6091124</v>
      </c>
      <c r="D26" s="74">
        <f t="shared" si="11"/>
        <v>1.7787883</v>
      </c>
      <c r="E26" s="74">
        <f t="shared" si="11"/>
        <v>2.5551498200000005</v>
      </c>
      <c r="F26" s="74">
        <f t="shared" si="11"/>
        <v>2.3751418600000003</v>
      </c>
      <c r="G26" s="74">
        <f t="shared" si="11"/>
        <v>1.6965354000000001</v>
      </c>
      <c r="H26" s="74">
        <f t="shared" si="11"/>
        <v>1.320543</v>
      </c>
      <c r="I26" s="74">
        <f t="shared" si="11"/>
        <v>1.183098</v>
      </c>
      <c r="J26" s="74">
        <f t="shared" si="11"/>
        <v>0.99283832000000005</v>
      </c>
      <c r="K26" s="74">
        <f t="shared" si="11"/>
        <v>0.57309995999999996</v>
      </c>
      <c r="L26" s="74">
        <f t="shared" si="11"/>
        <v>0.17182550000000002</v>
      </c>
      <c r="M26" s="74">
        <f t="shared" si="11"/>
        <v>0</v>
      </c>
      <c r="N26" s="74">
        <f t="shared" si="11"/>
        <v>0</v>
      </c>
      <c r="O26" s="74">
        <f t="shared" si="11"/>
        <v>0</v>
      </c>
      <c r="P26" s="74">
        <f t="shared" si="11"/>
        <v>0</v>
      </c>
      <c r="Q26" s="74">
        <f t="shared" si="11"/>
        <v>0</v>
      </c>
      <c r="R26" s="74">
        <f t="shared" si="11"/>
        <v>0</v>
      </c>
      <c r="S26" s="74">
        <f t="shared" si="11"/>
        <v>0</v>
      </c>
      <c r="T26" s="74">
        <f t="shared" si="11"/>
        <v>0</v>
      </c>
      <c r="U26" s="74">
        <f t="shared" si="11"/>
        <v>0</v>
      </c>
      <c r="V26" s="74">
        <f t="shared" si="11"/>
        <v>0</v>
      </c>
      <c r="W26" s="74">
        <f t="shared" si="11"/>
        <v>0</v>
      </c>
      <c r="X26" s="74">
        <f t="shared" si="11"/>
        <v>0</v>
      </c>
      <c r="Y26" s="74">
        <f t="shared" si="11"/>
        <v>0</v>
      </c>
      <c r="Z26" s="74">
        <f t="shared" si="11"/>
        <v>0</v>
      </c>
      <c r="AA26" s="74">
        <f t="shared" si="11"/>
        <v>0</v>
      </c>
      <c r="AB26" s="74">
        <f t="shared" si="11"/>
        <v>0</v>
      </c>
      <c r="AC26" s="74">
        <f t="shared" si="11"/>
        <v>0</v>
      </c>
      <c r="AD26" s="74">
        <f t="shared" si="11"/>
        <v>0</v>
      </c>
      <c r="AE26" s="74">
        <f t="shared" si="11"/>
        <v>0</v>
      </c>
      <c r="AF26" s="74">
        <f t="shared" si="11"/>
        <v>0</v>
      </c>
      <c r="AG26" s="74">
        <f t="shared" si="11"/>
        <v>0</v>
      </c>
      <c r="AH26" s="74">
        <f t="shared" si="11"/>
        <v>0</v>
      </c>
      <c r="AI26" s="74">
        <f t="shared" si="11"/>
        <v>0</v>
      </c>
      <c r="AJ26" s="74">
        <f t="shared" si="11"/>
        <v>0</v>
      </c>
      <c r="AK26" s="74">
        <f t="shared" si="11"/>
        <v>0</v>
      </c>
      <c r="AL26" s="74">
        <f t="shared" si="11"/>
        <v>0</v>
      </c>
      <c r="AM26" s="74">
        <f t="shared" si="11"/>
        <v>0</v>
      </c>
      <c r="AN26" s="74">
        <f t="shared" si="11"/>
        <v>0</v>
      </c>
      <c r="AO26" s="74">
        <f t="shared" si="11"/>
        <v>0</v>
      </c>
      <c r="AP26" s="74">
        <f t="shared" si="11"/>
        <v>0</v>
      </c>
      <c r="AQ26" s="74">
        <f t="shared" si="11"/>
        <v>0</v>
      </c>
      <c r="AR26" s="74">
        <f t="shared" si="11"/>
        <v>0</v>
      </c>
      <c r="AS26" s="74">
        <f t="shared" si="11"/>
        <v>0</v>
      </c>
      <c r="AT26" s="74">
        <f t="shared" si="11"/>
        <v>0</v>
      </c>
      <c r="AU26" s="74">
        <f t="shared" si="11"/>
        <v>0</v>
      </c>
      <c r="AV26" s="74">
        <f t="shared" si="11"/>
        <v>0</v>
      </c>
      <c r="AW26" s="74">
        <f t="shared" si="11"/>
        <v>0</v>
      </c>
      <c r="AX26" s="74">
        <f t="shared" si="11"/>
        <v>0</v>
      </c>
      <c r="AY26" s="74">
        <f t="shared" si="11"/>
        <v>0</v>
      </c>
      <c r="AZ26" s="74">
        <f t="shared" si="11"/>
        <v>0</v>
      </c>
      <c r="BA26" s="74">
        <f t="shared" si="11"/>
        <v>0</v>
      </c>
      <c r="BB26" s="74">
        <f t="shared" si="11"/>
        <v>0</v>
      </c>
      <c r="BC26" s="74">
        <f t="shared" si="11"/>
        <v>0</v>
      </c>
      <c r="BD26" s="74">
        <f t="shared" si="11"/>
        <v>0</v>
      </c>
      <c r="BE26" s="74">
        <f t="shared" si="11"/>
        <v>0</v>
      </c>
      <c r="BF26" s="74">
        <f t="shared" si="11"/>
        <v>0</v>
      </c>
      <c r="BG26" s="74">
        <f t="shared" si="11"/>
        <v>0</v>
      </c>
      <c r="BH26" s="74">
        <f t="shared" si="11"/>
        <v>0</v>
      </c>
      <c r="BI26" s="74">
        <f t="shared" si="11"/>
        <v>0</v>
      </c>
      <c r="BJ26" s="74">
        <f t="shared" si="11"/>
        <v>0</v>
      </c>
      <c r="BK26" s="74">
        <f t="shared" si="11"/>
        <v>0</v>
      </c>
      <c r="BL26" s="74">
        <f t="shared" si="11"/>
        <v>0</v>
      </c>
      <c r="BM26" s="36"/>
      <c r="BN26" s="74">
        <f>SUM(B26:BM26)</f>
        <v>13.256132560000003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2">B82</f>
        <v>0</v>
      </c>
      <c r="C27" s="74">
        <f t="shared" si="12"/>
        <v>0.6091124</v>
      </c>
      <c r="D27" s="74">
        <f t="shared" si="12"/>
        <v>1.7787883</v>
      </c>
      <c r="E27" s="74">
        <f t="shared" si="12"/>
        <v>2.5551498200000005</v>
      </c>
      <c r="F27" s="74">
        <f t="shared" si="12"/>
        <v>2.3751418600000003</v>
      </c>
      <c r="G27" s="74">
        <f t="shared" si="12"/>
        <v>1.6965354000000001</v>
      </c>
      <c r="H27" s="74">
        <f t="shared" si="12"/>
        <v>1.320543</v>
      </c>
      <c r="I27" s="74">
        <f t="shared" si="12"/>
        <v>1.183098</v>
      </c>
      <c r="J27" s="74">
        <f t="shared" si="12"/>
        <v>0.99283832000000005</v>
      </c>
      <c r="K27" s="74">
        <f t="shared" si="12"/>
        <v>0.57309995999999996</v>
      </c>
      <c r="L27" s="74">
        <f t="shared" si="12"/>
        <v>0.17182550000000002</v>
      </c>
      <c r="M27" s="74">
        <f t="shared" si="12"/>
        <v>0</v>
      </c>
      <c r="N27" s="74">
        <f t="shared" si="12"/>
        <v>0</v>
      </c>
      <c r="O27" s="74">
        <f t="shared" si="12"/>
        <v>0</v>
      </c>
      <c r="P27" s="74">
        <f t="shared" si="12"/>
        <v>0</v>
      </c>
      <c r="Q27" s="74">
        <f t="shared" si="12"/>
        <v>0</v>
      </c>
      <c r="R27" s="74">
        <f t="shared" si="12"/>
        <v>0</v>
      </c>
      <c r="S27" s="74">
        <f t="shared" si="12"/>
        <v>0</v>
      </c>
      <c r="T27" s="74">
        <f t="shared" si="12"/>
        <v>0</v>
      </c>
      <c r="U27" s="74">
        <f t="shared" si="12"/>
        <v>0</v>
      </c>
      <c r="V27" s="74">
        <f t="shared" si="12"/>
        <v>0</v>
      </c>
      <c r="W27" s="74">
        <f t="shared" si="12"/>
        <v>0</v>
      </c>
      <c r="X27" s="74">
        <f t="shared" si="12"/>
        <v>0</v>
      </c>
      <c r="Y27" s="74">
        <f t="shared" si="12"/>
        <v>0</v>
      </c>
      <c r="Z27" s="74">
        <f t="shared" si="12"/>
        <v>0</v>
      </c>
      <c r="AA27" s="74">
        <f t="shared" si="12"/>
        <v>0</v>
      </c>
      <c r="AB27" s="74">
        <f t="shared" si="12"/>
        <v>0</v>
      </c>
      <c r="AC27" s="74">
        <f t="shared" si="12"/>
        <v>0</v>
      </c>
      <c r="AD27" s="74">
        <f t="shared" si="12"/>
        <v>0</v>
      </c>
      <c r="AE27" s="74">
        <f t="shared" si="12"/>
        <v>0</v>
      </c>
      <c r="AF27" s="74">
        <f t="shared" si="12"/>
        <v>0</v>
      </c>
      <c r="AG27" s="74">
        <f t="shared" si="12"/>
        <v>0</v>
      </c>
      <c r="AH27" s="74">
        <f t="shared" si="12"/>
        <v>0</v>
      </c>
      <c r="AI27" s="74">
        <f t="shared" si="12"/>
        <v>0</v>
      </c>
      <c r="AJ27" s="74">
        <f t="shared" si="12"/>
        <v>0</v>
      </c>
      <c r="AK27" s="74">
        <f t="shared" si="12"/>
        <v>0</v>
      </c>
      <c r="AL27" s="74">
        <f t="shared" si="12"/>
        <v>0</v>
      </c>
      <c r="AM27" s="74">
        <f t="shared" si="12"/>
        <v>0</v>
      </c>
      <c r="AN27" s="74">
        <f t="shared" si="12"/>
        <v>0</v>
      </c>
      <c r="AO27" s="74">
        <f t="shared" si="12"/>
        <v>0</v>
      </c>
      <c r="AP27" s="74">
        <f t="shared" si="12"/>
        <v>0</v>
      </c>
      <c r="AQ27" s="74">
        <f t="shared" si="12"/>
        <v>0</v>
      </c>
      <c r="AR27" s="74">
        <f t="shared" si="12"/>
        <v>0</v>
      </c>
      <c r="AS27" s="74">
        <f t="shared" si="12"/>
        <v>0</v>
      </c>
      <c r="AT27" s="74">
        <f t="shared" si="12"/>
        <v>0</v>
      </c>
      <c r="AU27" s="74">
        <f t="shared" si="12"/>
        <v>0</v>
      </c>
      <c r="AV27" s="74">
        <f t="shared" si="12"/>
        <v>0</v>
      </c>
      <c r="AW27" s="74">
        <f t="shared" si="12"/>
        <v>0</v>
      </c>
      <c r="AX27" s="74">
        <f t="shared" si="12"/>
        <v>0</v>
      </c>
      <c r="AY27" s="74">
        <f t="shared" si="12"/>
        <v>0</v>
      </c>
      <c r="AZ27" s="74">
        <f t="shared" si="12"/>
        <v>0</v>
      </c>
      <c r="BA27" s="74">
        <f t="shared" si="12"/>
        <v>0</v>
      </c>
      <c r="BB27" s="74">
        <f t="shared" si="12"/>
        <v>0</v>
      </c>
      <c r="BC27" s="74">
        <f t="shared" si="12"/>
        <v>0</v>
      </c>
      <c r="BD27" s="74">
        <f t="shared" si="12"/>
        <v>0</v>
      </c>
      <c r="BE27" s="74">
        <f t="shared" si="12"/>
        <v>0</v>
      </c>
      <c r="BF27" s="74">
        <f t="shared" si="12"/>
        <v>0</v>
      </c>
      <c r="BG27" s="74">
        <f t="shared" si="12"/>
        <v>0</v>
      </c>
      <c r="BH27" s="74">
        <f t="shared" si="12"/>
        <v>0</v>
      </c>
      <c r="BI27" s="74">
        <f t="shared" si="12"/>
        <v>0</v>
      </c>
      <c r="BJ27" s="74">
        <f t="shared" si="12"/>
        <v>0</v>
      </c>
      <c r="BK27" s="74">
        <f t="shared" si="12"/>
        <v>0</v>
      </c>
      <c r="BL27" s="74">
        <f t="shared" si="12"/>
        <v>0</v>
      </c>
      <c r="BM27" s="36"/>
      <c r="BN27" s="74">
        <f>SUM(B27:BM27)</f>
        <v>13.256132560000003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3">SUM(B25:B27)</f>
        <v>0</v>
      </c>
      <c r="C28" s="74">
        <f t="shared" si="13"/>
        <v>1.2182248</v>
      </c>
      <c r="D28" s="74">
        <f t="shared" si="13"/>
        <v>4.7758014000000006</v>
      </c>
      <c r="E28" s="74">
        <f t="shared" si="13"/>
        <v>9.8861010400000016</v>
      </c>
      <c r="F28" s="74">
        <f t="shared" si="13"/>
        <v>14.636384760000002</v>
      </c>
      <c r="G28" s="74">
        <f t="shared" si="13"/>
        <v>18.029455560000002</v>
      </c>
      <c r="H28" s="74">
        <f t="shared" si="13"/>
        <v>20.670541560000004</v>
      </c>
      <c r="I28" s="74">
        <f t="shared" si="13"/>
        <v>23.036737560000006</v>
      </c>
      <c r="J28" s="74">
        <f t="shared" si="13"/>
        <v>25.022414200000007</v>
      </c>
      <c r="K28" s="74">
        <f t="shared" si="13"/>
        <v>26.168614120000008</v>
      </c>
      <c r="L28" s="74">
        <f t="shared" si="13"/>
        <v>26.512265120000009</v>
      </c>
      <c r="M28" s="74">
        <f t="shared" si="13"/>
        <v>26.512265120000009</v>
      </c>
      <c r="N28" s="74">
        <f t="shared" si="13"/>
        <v>26.512265120000009</v>
      </c>
      <c r="O28" s="74">
        <f t="shared" si="13"/>
        <v>26.512265120000009</v>
      </c>
      <c r="P28" s="74">
        <f t="shared" si="13"/>
        <v>26.512265120000009</v>
      </c>
      <c r="Q28" s="74">
        <f t="shared" si="13"/>
        <v>26.512265120000009</v>
      </c>
      <c r="R28" s="74">
        <f t="shared" si="13"/>
        <v>26.512265120000009</v>
      </c>
      <c r="S28" s="74">
        <f t="shared" si="13"/>
        <v>26.512265120000009</v>
      </c>
      <c r="T28" s="74">
        <f t="shared" si="13"/>
        <v>26.512265120000009</v>
      </c>
      <c r="U28" s="74">
        <f t="shared" si="13"/>
        <v>26.512265120000009</v>
      </c>
      <c r="V28" s="74">
        <f t="shared" si="13"/>
        <v>26.512265120000009</v>
      </c>
      <c r="W28" s="74">
        <f t="shared" si="13"/>
        <v>26.512265120000009</v>
      </c>
      <c r="X28" s="74">
        <f t="shared" si="13"/>
        <v>26.512265120000009</v>
      </c>
      <c r="Y28" s="74">
        <f t="shared" si="13"/>
        <v>26.512265120000009</v>
      </c>
      <c r="Z28" s="74">
        <f t="shared" si="13"/>
        <v>26.512265120000009</v>
      </c>
      <c r="AA28" s="74">
        <f t="shared" si="13"/>
        <v>26.512265120000009</v>
      </c>
      <c r="AB28" s="74">
        <f t="shared" si="13"/>
        <v>26.512265120000009</v>
      </c>
      <c r="AC28" s="74">
        <f t="shared" si="13"/>
        <v>26.512265120000009</v>
      </c>
      <c r="AD28" s="74">
        <f t="shared" si="13"/>
        <v>26.512265120000009</v>
      </c>
      <c r="AE28" s="74">
        <f t="shared" si="13"/>
        <v>26.512265120000009</v>
      </c>
      <c r="AF28" s="74">
        <f t="shared" si="13"/>
        <v>26.512265120000009</v>
      </c>
      <c r="AG28" s="74">
        <f t="shared" si="13"/>
        <v>26.512265120000009</v>
      </c>
      <c r="AH28" s="74">
        <f t="shared" si="13"/>
        <v>26.512265120000009</v>
      </c>
      <c r="AI28" s="74">
        <f t="shared" si="13"/>
        <v>26.512265120000009</v>
      </c>
      <c r="AJ28" s="74">
        <f t="shared" si="13"/>
        <v>26.512265120000009</v>
      </c>
      <c r="AK28" s="74">
        <f t="shared" si="13"/>
        <v>26.512265120000009</v>
      </c>
      <c r="AL28" s="74">
        <f t="shared" si="13"/>
        <v>26.512265120000009</v>
      </c>
      <c r="AM28" s="74">
        <f t="shared" si="13"/>
        <v>26.512265120000009</v>
      </c>
      <c r="AN28" s="74">
        <f t="shared" si="13"/>
        <v>26.512265120000009</v>
      </c>
      <c r="AO28" s="74">
        <f t="shared" si="13"/>
        <v>26.512265120000009</v>
      </c>
      <c r="AP28" s="74">
        <f t="shared" si="13"/>
        <v>26.512265120000009</v>
      </c>
      <c r="AQ28" s="74">
        <f t="shared" si="13"/>
        <v>26.512265120000009</v>
      </c>
      <c r="AR28" s="74">
        <f t="shared" si="13"/>
        <v>26.512265120000009</v>
      </c>
      <c r="AS28" s="74">
        <f t="shared" si="13"/>
        <v>26.512265120000009</v>
      </c>
      <c r="AT28" s="74">
        <f t="shared" si="13"/>
        <v>26.512265120000009</v>
      </c>
      <c r="AU28" s="74">
        <f t="shared" si="13"/>
        <v>26.512265120000009</v>
      </c>
      <c r="AV28" s="74">
        <f t="shared" si="13"/>
        <v>26.512265120000009</v>
      </c>
      <c r="AW28" s="74">
        <f t="shared" si="13"/>
        <v>26.512265120000009</v>
      </c>
      <c r="AX28" s="74">
        <f t="shared" si="13"/>
        <v>26.512265120000009</v>
      </c>
      <c r="AY28" s="74">
        <f t="shared" si="13"/>
        <v>26.512265120000009</v>
      </c>
      <c r="AZ28" s="74">
        <f t="shared" si="13"/>
        <v>26.512265120000009</v>
      </c>
      <c r="BA28" s="74">
        <f t="shared" si="13"/>
        <v>26.512265120000009</v>
      </c>
      <c r="BB28" s="74">
        <f t="shared" si="13"/>
        <v>26.512265120000009</v>
      </c>
      <c r="BC28" s="74">
        <f t="shared" si="13"/>
        <v>26.512265120000009</v>
      </c>
      <c r="BD28" s="74">
        <f t="shared" si="13"/>
        <v>26.512265120000009</v>
      </c>
      <c r="BE28" s="74">
        <f t="shared" si="13"/>
        <v>26.512265120000009</v>
      </c>
      <c r="BF28" s="74">
        <f t="shared" si="13"/>
        <v>26.512265120000009</v>
      </c>
      <c r="BG28" s="74">
        <f t="shared" si="13"/>
        <v>26.512265120000009</v>
      </c>
      <c r="BH28" s="74">
        <f t="shared" si="13"/>
        <v>26.512265120000009</v>
      </c>
      <c r="BI28" s="74">
        <f t="shared" si="13"/>
        <v>26.512265120000009</v>
      </c>
      <c r="BJ28" s="74">
        <f t="shared" si="13"/>
        <v>26.512265120000009</v>
      </c>
      <c r="BK28" s="74">
        <f t="shared" si="13"/>
        <v>26.512265120000009</v>
      </c>
      <c r="BL28" s="74">
        <f t="shared" si="13"/>
        <v>26.512265120000009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4">AVERAGE(B25,B28)</f>
        <v>0</v>
      </c>
      <c r="C29" s="68">
        <f t="shared" si="14"/>
        <v>0.6091124</v>
      </c>
      <c r="D29" s="68">
        <f t="shared" si="14"/>
        <v>2.9970131000000002</v>
      </c>
      <c r="E29" s="68">
        <f t="shared" si="14"/>
        <v>7.3309512200000011</v>
      </c>
      <c r="F29" s="68">
        <f t="shared" si="14"/>
        <v>12.261242900000003</v>
      </c>
      <c r="G29" s="68">
        <f>AVERAGE(G25,G28)</f>
        <v>16.33292016</v>
      </c>
      <c r="H29" s="68">
        <f t="shared" si="14"/>
        <v>19.349998560000003</v>
      </c>
      <c r="I29" s="68">
        <f t="shared" si="14"/>
        <v>21.853639560000005</v>
      </c>
      <c r="J29" s="68">
        <f t="shared" si="14"/>
        <v>24.029575880000007</v>
      </c>
      <c r="K29" s="68">
        <f t="shared" si="14"/>
        <v>25.595514160000008</v>
      </c>
      <c r="L29" s="68">
        <f t="shared" si="14"/>
        <v>26.340439620000009</v>
      </c>
      <c r="M29" s="68">
        <f t="shared" si="14"/>
        <v>26.512265120000009</v>
      </c>
      <c r="N29" s="68">
        <f t="shared" si="14"/>
        <v>26.512265120000009</v>
      </c>
      <c r="O29" s="68">
        <f t="shared" si="14"/>
        <v>26.512265120000009</v>
      </c>
      <c r="P29" s="68">
        <f t="shared" si="14"/>
        <v>26.512265120000009</v>
      </c>
      <c r="Q29" s="68">
        <f t="shared" si="14"/>
        <v>26.512265120000009</v>
      </c>
      <c r="R29" s="68">
        <f t="shared" si="14"/>
        <v>26.512265120000009</v>
      </c>
      <c r="S29" s="68">
        <f t="shared" si="14"/>
        <v>26.512265120000009</v>
      </c>
      <c r="T29" s="68">
        <f t="shared" si="14"/>
        <v>26.512265120000009</v>
      </c>
      <c r="U29" s="68">
        <f t="shared" si="14"/>
        <v>26.512265120000009</v>
      </c>
      <c r="V29" s="68">
        <f t="shared" si="14"/>
        <v>26.512265120000009</v>
      </c>
      <c r="W29" s="68">
        <f t="shared" si="14"/>
        <v>26.512265120000009</v>
      </c>
      <c r="X29" s="68">
        <f t="shared" si="14"/>
        <v>26.512265120000009</v>
      </c>
      <c r="Y29" s="68">
        <f t="shared" si="14"/>
        <v>26.512265120000009</v>
      </c>
      <c r="Z29" s="68">
        <f t="shared" si="14"/>
        <v>26.512265120000009</v>
      </c>
      <c r="AA29" s="68">
        <f t="shared" si="14"/>
        <v>26.512265120000009</v>
      </c>
      <c r="AB29" s="68">
        <f t="shared" si="14"/>
        <v>26.512265120000009</v>
      </c>
      <c r="AC29" s="68">
        <f t="shared" si="14"/>
        <v>26.512265120000009</v>
      </c>
      <c r="AD29" s="68">
        <f t="shared" si="14"/>
        <v>26.512265120000009</v>
      </c>
      <c r="AE29" s="68">
        <f t="shared" si="14"/>
        <v>26.512265120000009</v>
      </c>
      <c r="AF29" s="68">
        <f t="shared" si="14"/>
        <v>26.512265120000009</v>
      </c>
      <c r="AG29" s="68">
        <f t="shared" si="14"/>
        <v>26.512265120000009</v>
      </c>
      <c r="AH29" s="68">
        <f t="shared" si="14"/>
        <v>26.512265120000009</v>
      </c>
      <c r="AI29" s="68">
        <f t="shared" si="14"/>
        <v>26.512265120000009</v>
      </c>
      <c r="AJ29" s="68">
        <f t="shared" si="14"/>
        <v>26.512265120000009</v>
      </c>
      <c r="AK29" s="68">
        <f t="shared" si="14"/>
        <v>26.512265120000009</v>
      </c>
      <c r="AL29" s="68">
        <f t="shared" si="14"/>
        <v>26.512265120000009</v>
      </c>
      <c r="AM29" s="68">
        <f t="shared" si="14"/>
        <v>26.512265120000009</v>
      </c>
      <c r="AN29" s="68">
        <f t="shared" si="14"/>
        <v>26.512265120000009</v>
      </c>
      <c r="AO29" s="68">
        <f t="shared" si="14"/>
        <v>26.512265120000009</v>
      </c>
      <c r="AP29" s="68">
        <f t="shared" si="14"/>
        <v>26.512265120000009</v>
      </c>
      <c r="AQ29" s="68">
        <f t="shared" si="14"/>
        <v>26.512265120000009</v>
      </c>
      <c r="AR29" s="68">
        <f t="shared" si="14"/>
        <v>26.512265120000009</v>
      </c>
      <c r="AS29" s="68">
        <f t="shared" si="14"/>
        <v>26.512265120000009</v>
      </c>
      <c r="AT29" s="68">
        <f t="shared" si="14"/>
        <v>26.512265120000009</v>
      </c>
      <c r="AU29" s="68">
        <f t="shared" si="14"/>
        <v>26.512265120000009</v>
      </c>
      <c r="AV29" s="68">
        <f t="shared" si="14"/>
        <v>26.512265120000009</v>
      </c>
      <c r="AW29" s="68">
        <f t="shared" si="14"/>
        <v>26.512265120000009</v>
      </c>
      <c r="AX29" s="68">
        <f t="shared" si="14"/>
        <v>26.512265120000009</v>
      </c>
      <c r="AY29" s="68">
        <f t="shared" si="14"/>
        <v>26.512265120000009</v>
      </c>
      <c r="AZ29" s="68">
        <f t="shared" si="14"/>
        <v>26.512265120000009</v>
      </c>
      <c r="BA29" s="68">
        <f t="shared" si="14"/>
        <v>26.512265120000009</v>
      </c>
      <c r="BB29" s="68">
        <f t="shared" si="14"/>
        <v>26.512265120000009</v>
      </c>
      <c r="BC29" s="68">
        <f t="shared" si="14"/>
        <v>26.512265120000009</v>
      </c>
      <c r="BD29" s="68">
        <f t="shared" si="14"/>
        <v>26.512265120000009</v>
      </c>
      <c r="BE29" s="68">
        <f t="shared" si="14"/>
        <v>26.512265120000009</v>
      </c>
      <c r="BF29" s="68">
        <f t="shared" si="14"/>
        <v>26.512265120000009</v>
      </c>
      <c r="BG29" s="68">
        <f t="shared" si="14"/>
        <v>26.512265120000009</v>
      </c>
      <c r="BH29" s="68">
        <f t="shared" si="14"/>
        <v>26.512265120000009</v>
      </c>
      <c r="BI29" s="68">
        <f t="shared" si="14"/>
        <v>26.512265120000009</v>
      </c>
      <c r="BJ29" s="68">
        <f t="shared" si="14"/>
        <v>26.512265120000009</v>
      </c>
      <c r="BK29" s="68">
        <f t="shared" si="14"/>
        <v>26.512265120000009</v>
      </c>
      <c r="BL29" s="68">
        <f t="shared" si="14"/>
        <v>26.512265120000009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5">B35</f>
        <v>0</v>
      </c>
      <c r="D32" s="74">
        <f t="shared" si="15"/>
        <v>0.4264</v>
      </c>
      <c r="E32" s="74">
        <f t="shared" si="15"/>
        <v>1.367</v>
      </c>
      <c r="F32" s="74">
        <f t="shared" si="15"/>
        <v>2.6926000000000001</v>
      </c>
      <c r="G32" s="74">
        <f t="shared" si="15"/>
        <v>4.0182000000000002</v>
      </c>
      <c r="H32" s="74">
        <f t="shared" si="15"/>
        <v>5.3437999999999999</v>
      </c>
      <c r="I32" s="74">
        <f t="shared" si="15"/>
        <v>6.6693999999999996</v>
      </c>
      <c r="J32" s="74">
        <f t="shared" si="15"/>
        <v>7.9949999999999992</v>
      </c>
      <c r="K32" s="74">
        <f t="shared" si="15"/>
        <v>9.3205999999999989</v>
      </c>
      <c r="L32" s="74">
        <f t="shared" si="15"/>
        <v>10.646199999999999</v>
      </c>
      <c r="M32" s="74">
        <f t="shared" si="15"/>
        <v>7.707799999999998</v>
      </c>
      <c r="N32" s="74">
        <f t="shared" si="15"/>
        <v>3.464999999999999</v>
      </c>
      <c r="O32" s="74">
        <f t="shared" si="15"/>
        <v>0</v>
      </c>
      <c r="P32" s="74">
        <f t="shared" si="15"/>
        <v>0</v>
      </c>
      <c r="Q32" s="74">
        <f t="shared" si="15"/>
        <v>0</v>
      </c>
      <c r="R32" s="74">
        <f t="shared" si="15"/>
        <v>0</v>
      </c>
      <c r="S32" s="74">
        <f t="shared" si="15"/>
        <v>0</v>
      </c>
      <c r="T32" s="74">
        <f t="shared" si="15"/>
        <v>0</v>
      </c>
      <c r="U32" s="74">
        <f t="shared" si="15"/>
        <v>0</v>
      </c>
      <c r="V32" s="74">
        <f t="shared" si="15"/>
        <v>0</v>
      </c>
      <c r="W32" s="74">
        <f t="shared" si="15"/>
        <v>0</v>
      </c>
      <c r="X32" s="74">
        <f t="shared" si="15"/>
        <v>0</v>
      </c>
      <c r="Y32" s="74">
        <f t="shared" si="15"/>
        <v>0</v>
      </c>
      <c r="Z32" s="74">
        <f t="shared" si="15"/>
        <v>0</v>
      </c>
      <c r="AA32" s="74">
        <f t="shared" si="15"/>
        <v>0</v>
      </c>
      <c r="AB32" s="74">
        <f t="shared" si="15"/>
        <v>0</v>
      </c>
      <c r="AC32" s="74">
        <f t="shared" si="15"/>
        <v>0</v>
      </c>
      <c r="AD32" s="74">
        <f t="shared" si="15"/>
        <v>0</v>
      </c>
      <c r="AE32" s="74">
        <f t="shared" si="15"/>
        <v>0</v>
      </c>
      <c r="AF32" s="74">
        <f t="shared" si="15"/>
        <v>0</v>
      </c>
      <c r="AG32" s="74">
        <f t="shared" si="15"/>
        <v>0</v>
      </c>
      <c r="AH32" s="74">
        <f t="shared" si="15"/>
        <v>0</v>
      </c>
      <c r="AI32" s="74">
        <f t="shared" si="15"/>
        <v>0</v>
      </c>
      <c r="AJ32" s="74">
        <f t="shared" si="15"/>
        <v>0</v>
      </c>
      <c r="AK32" s="74">
        <f t="shared" si="15"/>
        <v>0</v>
      </c>
      <c r="AL32" s="74">
        <f t="shared" si="15"/>
        <v>0</v>
      </c>
      <c r="AM32" s="74">
        <f t="shared" si="15"/>
        <v>0</v>
      </c>
      <c r="AN32" s="74">
        <f t="shared" si="15"/>
        <v>0</v>
      </c>
      <c r="AO32" s="74">
        <f t="shared" si="15"/>
        <v>0</v>
      </c>
      <c r="AP32" s="74">
        <f t="shared" si="15"/>
        <v>0</v>
      </c>
      <c r="AQ32" s="74">
        <f t="shared" si="15"/>
        <v>0</v>
      </c>
      <c r="AR32" s="74">
        <f t="shared" si="15"/>
        <v>0</v>
      </c>
      <c r="AS32" s="74">
        <f t="shared" si="15"/>
        <v>0</v>
      </c>
      <c r="AT32" s="74">
        <f t="shared" si="15"/>
        <v>0</v>
      </c>
      <c r="AU32" s="74">
        <f t="shared" si="15"/>
        <v>0</v>
      </c>
      <c r="AV32" s="74">
        <f t="shared" si="15"/>
        <v>0</v>
      </c>
      <c r="AW32" s="74">
        <f t="shared" si="15"/>
        <v>0</v>
      </c>
      <c r="AX32" s="74">
        <f t="shared" si="15"/>
        <v>0</v>
      </c>
      <c r="AY32" s="74">
        <f t="shared" si="15"/>
        <v>0</v>
      </c>
      <c r="AZ32" s="74">
        <f t="shared" si="15"/>
        <v>0</v>
      </c>
      <c r="BA32" s="74">
        <f t="shared" si="15"/>
        <v>0</v>
      </c>
      <c r="BB32" s="74">
        <f t="shared" si="15"/>
        <v>0</v>
      </c>
      <c r="BC32" s="74">
        <f t="shared" si="15"/>
        <v>0</v>
      </c>
      <c r="BD32" s="74">
        <f t="shared" si="15"/>
        <v>0</v>
      </c>
      <c r="BE32" s="74">
        <f t="shared" si="15"/>
        <v>0</v>
      </c>
      <c r="BF32" s="74">
        <f t="shared" si="15"/>
        <v>0</v>
      </c>
      <c r="BG32" s="74">
        <f t="shared" si="15"/>
        <v>0</v>
      </c>
      <c r="BH32" s="74">
        <f t="shared" si="15"/>
        <v>0</v>
      </c>
      <c r="BI32" s="74">
        <f t="shared" si="15"/>
        <v>0</v>
      </c>
      <c r="BJ32" s="74">
        <f t="shared" si="15"/>
        <v>0</v>
      </c>
      <c r="BK32" s="74">
        <f t="shared" si="15"/>
        <v>0</v>
      </c>
      <c r="BL32" s="74">
        <f t="shared" si="15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6">B98</f>
        <v>0</v>
      </c>
      <c r="C33" s="74">
        <f t="shared" si="16"/>
        <v>0.4264</v>
      </c>
      <c r="D33" s="74">
        <f t="shared" si="16"/>
        <v>0.94059999999999999</v>
      </c>
      <c r="E33" s="74">
        <f t="shared" si="16"/>
        <v>1.3256000000000001</v>
      </c>
      <c r="F33" s="74">
        <f t="shared" si="16"/>
        <v>1.3256000000000001</v>
      </c>
      <c r="G33" s="74">
        <f t="shared" si="16"/>
        <v>1.3256000000000001</v>
      </c>
      <c r="H33" s="74">
        <f t="shared" si="16"/>
        <v>1.3256000000000001</v>
      </c>
      <c r="I33" s="74">
        <f t="shared" si="16"/>
        <v>1.3256000000000001</v>
      </c>
      <c r="J33" s="74">
        <f t="shared" si="16"/>
        <v>1.3256000000000001</v>
      </c>
      <c r="K33" s="74">
        <f t="shared" si="16"/>
        <v>1.3256000000000001</v>
      </c>
      <c r="L33" s="74">
        <f t="shared" si="16"/>
        <v>1.3256000000000001</v>
      </c>
      <c r="M33" s="74">
        <f t="shared" si="16"/>
        <v>0.8992</v>
      </c>
      <c r="N33" s="74">
        <f t="shared" si="16"/>
        <v>0.38500000000000001</v>
      </c>
      <c r="O33" s="74">
        <f t="shared" si="16"/>
        <v>0</v>
      </c>
      <c r="P33" s="74">
        <f t="shared" si="16"/>
        <v>0</v>
      </c>
      <c r="Q33" s="74">
        <f t="shared" si="16"/>
        <v>0</v>
      </c>
      <c r="R33" s="74">
        <f t="shared" si="16"/>
        <v>0</v>
      </c>
      <c r="S33" s="74">
        <f t="shared" si="16"/>
        <v>0</v>
      </c>
      <c r="T33" s="74">
        <f t="shared" si="16"/>
        <v>0</v>
      </c>
      <c r="U33" s="74">
        <f t="shared" si="16"/>
        <v>0</v>
      </c>
      <c r="V33" s="74">
        <f t="shared" si="16"/>
        <v>0</v>
      </c>
      <c r="W33" s="74">
        <f t="shared" si="16"/>
        <v>0</v>
      </c>
      <c r="X33" s="74">
        <f t="shared" si="16"/>
        <v>0</v>
      </c>
      <c r="Y33" s="74">
        <f t="shared" si="16"/>
        <v>0</v>
      </c>
      <c r="Z33" s="74">
        <f t="shared" si="16"/>
        <v>0</v>
      </c>
      <c r="AA33" s="74">
        <f t="shared" si="16"/>
        <v>0</v>
      </c>
      <c r="AB33" s="74">
        <f t="shared" si="16"/>
        <v>0</v>
      </c>
      <c r="AC33" s="74">
        <f t="shared" si="16"/>
        <v>0</v>
      </c>
      <c r="AD33" s="74">
        <f t="shared" si="16"/>
        <v>0</v>
      </c>
      <c r="AE33" s="74">
        <f t="shared" si="16"/>
        <v>0</v>
      </c>
      <c r="AF33" s="74">
        <f t="shared" si="16"/>
        <v>0</v>
      </c>
      <c r="AG33" s="74">
        <f t="shared" si="16"/>
        <v>0</v>
      </c>
      <c r="AH33" s="74">
        <f t="shared" si="16"/>
        <v>0</v>
      </c>
      <c r="AI33" s="74">
        <f t="shared" si="16"/>
        <v>0</v>
      </c>
      <c r="AJ33" s="74">
        <f t="shared" si="16"/>
        <v>0</v>
      </c>
      <c r="AK33" s="74">
        <f t="shared" si="16"/>
        <v>0</v>
      </c>
      <c r="AL33" s="74">
        <f t="shared" si="16"/>
        <v>0</v>
      </c>
      <c r="AM33" s="74">
        <f t="shared" si="16"/>
        <v>0</v>
      </c>
      <c r="AN33" s="74">
        <f t="shared" si="16"/>
        <v>0</v>
      </c>
      <c r="AO33" s="74">
        <f t="shared" si="16"/>
        <v>0</v>
      </c>
      <c r="AP33" s="74">
        <f t="shared" si="16"/>
        <v>0</v>
      </c>
      <c r="AQ33" s="74">
        <f t="shared" si="16"/>
        <v>0</v>
      </c>
      <c r="AR33" s="74">
        <f t="shared" si="16"/>
        <v>0</v>
      </c>
      <c r="AS33" s="74">
        <f t="shared" si="16"/>
        <v>0</v>
      </c>
      <c r="AT33" s="74">
        <f t="shared" si="16"/>
        <v>0</v>
      </c>
      <c r="AU33" s="74">
        <f t="shared" si="16"/>
        <v>0</v>
      </c>
      <c r="AV33" s="74">
        <f t="shared" si="16"/>
        <v>0</v>
      </c>
      <c r="AW33" s="74">
        <f t="shared" si="16"/>
        <v>0</v>
      </c>
      <c r="AX33" s="74">
        <f t="shared" si="16"/>
        <v>0</v>
      </c>
      <c r="AY33" s="74">
        <f t="shared" si="16"/>
        <v>0</v>
      </c>
      <c r="AZ33" s="74">
        <f t="shared" si="16"/>
        <v>0</v>
      </c>
      <c r="BA33" s="74">
        <f t="shared" si="16"/>
        <v>0</v>
      </c>
      <c r="BB33" s="74">
        <f t="shared" si="16"/>
        <v>0</v>
      </c>
      <c r="BC33" s="74">
        <f t="shared" si="16"/>
        <v>0</v>
      </c>
      <c r="BD33" s="74">
        <f t="shared" si="16"/>
        <v>0</v>
      </c>
      <c r="BE33" s="74">
        <f t="shared" si="16"/>
        <v>0</v>
      </c>
      <c r="BF33" s="74">
        <f t="shared" si="16"/>
        <v>0</v>
      </c>
      <c r="BG33" s="74">
        <f t="shared" si="16"/>
        <v>0</v>
      </c>
      <c r="BH33" s="74">
        <f t="shared" si="16"/>
        <v>0</v>
      </c>
      <c r="BI33" s="74">
        <f t="shared" si="16"/>
        <v>0</v>
      </c>
      <c r="BJ33" s="74">
        <f t="shared" si="16"/>
        <v>0</v>
      </c>
      <c r="BK33" s="74">
        <f t="shared" si="16"/>
        <v>0</v>
      </c>
      <c r="BL33" s="74">
        <f t="shared" si="16"/>
        <v>0</v>
      </c>
      <c r="BM33" s="36"/>
      <c r="BN33" s="74">
        <f>SUM(B33:BM33)</f>
        <v>13.255999999999998</v>
      </c>
      <c r="BO33" s="335"/>
    </row>
    <row r="34" spans="1:107" s="37" customFormat="1" ht="15" customHeight="1" x14ac:dyDescent="0.2">
      <c r="A34" s="360" t="s">
        <v>300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331">
        <f>-BN86</f>
        <v>-4.2640000000000002</v>
      </c>
      <c r="M34" s="331">
        <f>-BN87</f>
        <v>-5.1419999999999986</v>
      </c>
      <c r="N34" s="331">
        <f>-BN88</f>
        <v>-3.8499999999999996</v>
      </c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54"/>
      <c r="BB34" s="74"/>
      <c r="BC34" s="74"/>
      <c r="BD34" s="54">
        <f>-BN90</f>
        <v>0</v>
      </c>
      <c r="BE34" s="74"/>
      <c r="BF34" s="74"/>
      <c r="BG34" s="74"/>
      <c r="BH34" s="74"/>
      <c r="BI34" s="74"/>
      <c r="BJ34" s="74"/>
      <c r="BK34" s="54">
        <f>-BN97</f>
        <v>0</v>
      </c>
      <c r="BL34" s="74"/>
      <c r="BM34" s="36"/>
      <c r="BN34" s="74">
        <f>SUM(B34:BM34)</f>
        <v>-13.255999999999998</v>
      </c>
      <c r="BO34" s="335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7">SUM(C32:C34)</f>
        <v>0.4264</v>
      </c>
      <c r="D35" s="74">
        <f t="shared" si="17"/>
        <v>1.367</v>
      </c>
      <c r="E35" s="74">
        <f t="shared" si="17"/>
        <v>2.6926000000000001</v>
      </c>
      <c r="F35" s="74">
        <f t="shared" si="17"/>
        <v>4.0182000000000002</v>
      </c>
      <c r="G35" s="74">
        <f t="shared" si="17"/>
        <v>5.3437999999999999</v>
      </c>
      <c r="H35" s="74">
        <f t="shared" si="17"/>
        <v>6.6693999999999996</v>
      </c>
      <c r="I35" s="74">
        <f t="shared" si="17"/>
        <v>7.9949999999999992</v>
      </c>
      <c r="J35" s="74">
        <f t="shared" si="17"/>
        <v>9.3205999999999989</v>
      </c>
      <c r="K35" s="74">
        <f t="shared" si="17"/>
        <v>10.646199999999999</v>
      </c>
      <c r="L35" s="74">
        <f t="shared" si="17"/>
        <v>7.707799999999998</v>
      </c>
      <c r="M35" s="74">
        <f t="shared" si="17"/>
        <v>3.464999999999999</v>
      </c>
      <c r="N35" s="74">
        <f t="shared" si="17"/>
        <v>0</v>
      </c>
      <c r="O35" s="74">
        <f t="shared" si="17"/>
        <v>0</v>
      </c>
      <c r="P35" s="74">
        <f t="shared" si="17"/>
        <v>0</v>
      </c>
      <c r="Q35" s="74">
        <f t="shared" si="17"/>
        <v>0</v>
      </c>
      <c r="R35" s="74">
        <f t="shared" si="17"/>
        <v>0</v>
      </c>
      <c r="S35" s="74">
        <f t="shared" si="17"/>
        <v>0</v>
      </c>
      <c r="T35" s="74">
        <f t="shared" si="17"/>
        <v>0</v>
      </c>
      <c r="U35" s="74">
        <f t="shared" si="17"/>
        <v>0</v>
      </c>
      <c r="V35" s="74">
        <f t="shared" si="17"/>
        <v>0</v>
      </c>
      <c r="W35" s="74">
        <f t="shared" si="17"/>
        <v>0</v>
      </c>
      <c r="X35" s="74">
        <f t="shared" si="17"/>
        <v>0</v>
      </c>
      <c r="Y35" s="74">
        <f t="shared" si="17"/>
        <v>0</v>
      </c>
      <c r="Z35" s="74">
        <f t="shared" si="17"/>
        <v>0</v>
      </c>
      <c r="AA35" s="74">
        <f t="shared" si="17"/>
        <v>0</v>
      </c>
      <c r="AB35" s="74">
        <f t="shared" si="17"/>
        <v>0</v>
      </c>
      <c r="AC35" s="74">
        <f t="shared" si="17"/>
        <v>0</v>
      </c>
      <c r="AD35" s="74">
        <f t="shared" si="17"/>
        <v>0</v>
      </c>
      <c r="AE35" s="74">
        <f t="shared" si="17"/>
        <v>0</v>
      </c>
      <c r="AF35" s="74">
        <f t="shared" si="17"/>
        <v>0</v>
      </c>
      <c r="AG35" s="74">
        <f t="shared" si="17"/>
        <v>0</v>
      </c>
      <c r="AH35" s="74">
        <f t="shared" si="17"/>
        <v>0</v>
      </c>
      <c r="AI35" s="74">
        <f t="shared" si="17"/>
        <v>0</v>
      </c>
      <c r="AJ35" s="74">
        <f t="shared" si="17"/>
        <v>0</v>
      </c>
      <c r="AK35" s="74">
        <f t="shared" si="17"/>
        <v>0</v>
      </c>
      <c r="AL35" s="74">
        <f t="shared" si="17"/>
        <v>0</v>
      </c>
      <c r="AM35" s="74">
        <f t="shared" si="17"/>
        <v>0</v>
      </c>
      <c r="AN35" s="74">
        <f t="shared" si="17"/>
        <v>0</v>
      </c>
      <c r="AO35" s="74">
        <f t="shared" si="17"/>
        <v>0</v>
      </c>
      <c r="AP35" s="74">
        <f t="shared" si="17"/>
        <v>0</v>
      </c>
      <c r="AQ35" s="74">
        <f t="shared" si="17"/>
        <v>0</v>
      </c>
      <c r="AR35" s="74">
        <f t="shared" si="17"/>
        <v>0</v>
      </c>
      <c r="AS35" s="74">
        <f t="shared" si="17"/>
        <v>0</v>
      </c>
      <c r="AT35" s="74">
        <f t="shared" si="17"/>
        <v>0</v>
      </c>
      <c r="AU35" s="74">
        <f t="shared" si="17"/>
        <v>0</v>
      </c>
      <c r="AV35" s="74">
        <f t="shared" si="17"/>
        <v>0</v>
      </c>
      <c r="AW35" s="74">
        <f t="shared" si="17"/>
        <v>0</v>
      </c>
      <c r="AX35" s="74">
        <f t="shared" si="17"/>
        <v>0</v>
      </c>
      <c r="AY35" s="74">
        <f t="shared" si="17"/>
        <v>0</v>
      </c>
      <c r="AZ35" s="74">
        <f t="shared" si="17"/>
        <v>0</v>
      </c>
      <c r="BA35" s="74">
        <f t="shared" si="17"/>
        <v>0</v>
      </c>
      <c r="BB35" s="74">
        <f t="shared" si="17"/>
        <v>0</v>
      </c>
      <c r="BC35" s="74">
        <f t="shared" si="17"/>
        <v>0</v>
      </c>
      <c r="BD35" s="74">
        <f t="shared" si="17"/>
        <v>0</v>
      </c>
      <c r="BE35" s="74">
        <f t="shared" si="17"/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8">AVERAGE(B32,B35)</f>
        <v>0</v>
      </c>
      <c r="C36" s="68">
        <f t="shared" si="18"/>
        <v>0.2132</v>
      </c>
      <c r="D36" s="68">
        <f t="shared" si="18"/>
        <v>0.89670000000000005</v>
      </c>
      <c r="E36" s="68">
        <f t="shared" si="18"/>
        <v>2.0297999999999998</v>
      </c>
      <c r="F36" s="68">
        <f t="shared" si="18"/>
        <v>3.3554000000000004</v>
      </c>
      <c r="G36" s="68">
        <f t="shared" si="18"/>
        <v>4.681</v>
      </c>
      <c r="H36" s="68">
        <f t="shared" si="18"/>
        <v>6.0065999999999997</v>
      </c>
      <c r="I36" s="68">
        <f t="shared" si="18"/>
        <v>7.3321999999999994</v>
      </c>
      <c r="J36" s="68">
        <f t="shared" si="18"/>
        <v>8.6577999999999982</v>
      </c>
      <c r="K36" s="68">
        <f t="shared" si="18"/>
        <v>9.9833999999999996</v>
      </c>
      <c r="L36" s="68">
        <f t="shared" si="18"/>
        <v>9.1769999999999978</v>
      </c>
      <c r="M36" s="68">
        <f t="shared" si="18"/>
        <v>5.5863999999999985</v>
      </c>
      <c r="N36" s="68">
        <f t="shared" si="18"/>
        <v>1.7324999999999995</v>
      </c>
      <c r="O36" s="68">
        <f t="shared" si="18"/>
        <v>0</v>
      </c>
      <c r="P36" s="68">
        <f t="shared" si="18"/>
        <v>0</v>
      </c>
      <c r="Q36" s="68">
        <f t="shared" si="18"/>
        <v>0</v>
      </c>
      <c r="R36" s="68">
        <f t="shared" si="18"/>
        <v>0</v>
      </c>
      <c r="S36" s="68">
        <f t="shared" si="18"/>
        <v>0</v>
      </c>
      <c r="T36" s="68">
        <f t="shared" si="18"/>
        <v>0</v>
      </c>
      <c r="U36" s="68">
        <f t="shared" si="18"/>
        <v>0</v>
      </c>
      <c r="V36" s="68">
        <f t="shared" si="18"/>
        <v>0</v>
      </c>
      <c r="W36" s="68">
        <f t="shared" si="18"/>
        <v>0</v>
      </c>
      <c r="X36" s="68">
        <f t="shared" si="18"/>
        <v>0</v>
      </c>
      <c r="Y36" s="68">
        <f t="shared" si="18"/>
        <v>0</v>
      </c>
      <c r="Z36" s="68">
        <f t="shared" si="18"/>
        <v>0</v>
      </c>
      <c r="AA36" s="68">
        <f t="shared" si="18"/>
        <v>0</v>
      </c>
      <c r="AB36" s="68">
        <f t="shared" si="18"/>
        <v>0</v>
      </c>
      <c r="AC36" s="68">
        <f t="shared" si="18"/>
        <v>0</v>
      </c>
      <c r="AD36" s="68">
        <f t="shared" si="18"/>
        <v>0</v>
      </c>
      <c r="AE36" s="68">
        <f t="shared" si="18"/>
        <v>0</v>
      </c>
      <c r="AF36" s="68">
        <f t="shared" si="18"/>
        <v>0</v>
      </c>
      <c r="AG36" s="68">
        <f t="shared" si="18"/>
        <v>0</v>
      </c>
      <c r="AH36" s="68">
        <f t="shared" si="18"/>
        <v>0</v>
      </c>
      <c r="AI36" s="68">
        <f t="shared" si="18"/>
        <v>0</v>
      </c>
      <c r="AJ36" s="68">
        <f t="shared" si="18"/>
        <v>0</v>
      </c>
      <c r="AK36" s="68">
        <f t="shared" si="18"/>
        <v>0</v>
      </c>
      <c r="AL36" s="68">
        <f t="shared" si="18"/>
        <v>0</v>
      </c>
      <c r="AM36" s="68">
        <f t="shared" si="18"/>
        <v>0</v>
      </c>
      <c r="AN36" s="68">
        <f t="shared" si="18"/>
        <v>0</v>
      </c>
      <c r="AO36" s="68">
        <f t="shared" si="18"/>
        <v>0</v>
      </c>
      <c r="AP36" s="68">
        <f t="shared" si="18"/>
        <v>0</v>
      </c>
      <c r="AQ36" s="68">
        <f t="shared" si="18"/>
        <v>0</v>
      </c>
      <c r="AR36" s="68">
        <f t="shared" si="18"/>
        <v>0</v>
      </c>
      <c r="AS36" s="68">
        <f t="shared" si="18"/>
        <v>0</v>
      </c>
      <c r="AT36" s="68">
        <f t="shared" si="18"/>
        <v>0</v>
      </c>
      <c r="AU36" s="68">
        <f t="shared" si="18"/>
        <v>0</v>
      </c>
      <c r="AV36" s="68">
        <f t="shared" si="18"/>
        <v>0</v>
      </c>
      <c r="AW36" s="68">
        <f t="shared" si="18"/>
        <v>0</v>
      </c>
      <c r="AX36" s="68">
        <f t="shared" si="18"/>
        <v>0</v>
      </c>
      <c r="AY36" s="68">
        <f t="shared" si="18"/>
        <v>0</v>
      </c>
      <c r="AZ36" s="68">
        <f t="shared" si="18"/>
        <v>0</v>
      </c>
      <c r="BA36" s="68">
        <f t="shared" si="18"/>
        <v>0</v>
      </c>
      <c r="BB36" s="68">
        <f t="shared" si="18"/>
        <v>0</v>
      </c>
      <c r="BC36" s="68">
        <f t="shared" si="18"/>
        <v>0</v>
      </c>
      <c r="BD36" s="68">
        <f t="shared" si="18"/>
        <v>0</v>
      </c>
      <c r="BE36" s="68">
        <f t="shared" si="18"/>
        <v>0</v>
      </c>
      <c r="BF36" s="68">
        <f t="shared" si="18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19">B41</f>
        <v>0</v>
      </c>
      <c r="D39" s="74">
        <f t="shared" si="19"/>
        <v>6.3949339999999993E-2</v>
      </c>
      <c r="E39" s="74">
        <f t="shared" si="19"/>
        <v>0.357315245</v>
      </c>
      <c r="F39" s="74">
        <f t="shared" si="19"/>
        <v>0.78765768200000008</v>
      </c>
      <c r="G39" s="74">
        <f t="shared" si="19"/>
        <v>1.1549973330000001</v>
      </c>
      <c r="H39" s="74">
        <f t="shared" si="19"/>
        <v>1.2848247230000001</v>
      </c>
      <c r="I39" s="74">
        <f t="shared" si="19"/>
        <v>1.2830547729999999</v>
      </c>
      <c r="J39" s="74">
        <f t="shared" si="19"/>
        <v>1.2331790729999998</v>
      </c>
      <c r="K39" s="74">
        <f t="shared" si="19"/>
        <v>1.1167124849999999</v>
      </c>
      <c r="L39" s="74">
        <f t="shared" si="19"/>
        <v>0.8533374709999999</v>
      </c>
      <c r="M39" s="74">
        <f t="shared" si="19"/>
        <v>0.44951639599999987</v>
      </c>
      <c r="N39" s="74">
        <f t="shared" si="19"/>
        <v>0.13479639599999987</v>
      </c>
      <c r="O39" s="74">
        <f t="shared" si="19"/>
        <v>4.6395999999893078E-5</v>
      </c>
      <c r="P39" s="74">
        <f t="shared" si="19"/>
        <v>4.6395999999893078E-5</v>
      </c>
      <c r="Q39" s="74">
        <f t="shared" si="19"/>
        <v>4.6395999999893078E-5</v>
      </c>
      <c r="R39" s="74">
        <f t="shared" si="19"/>
        <v>4.6395999999893078E-5</v>
      </c>
      <c r="S39" s="74">
        <f t="shared" si="19"/>
        <v>4.6395999999893078E-5</v>
      </c>
      <c r="T39" s="74">
        <f t="shared" si="19"/>
        <v>4.6395999999893078E-5</v>
      </c>
      <c r="U39" s="74">
        <f t="shared" si="19"/>
        <v>4.6395999999893078E-5</v>
      </c>
      <c r="V39" s="74">
        <f t="shared" si="19"/>
        <v>4.6395999999893078E-5</v>
      </c>
      <c r="W39" s="74">
        <f t="shared" si="19"/>
        <v>4.6395999999893078E-5</v>
      </c>
      <c r="X39" s="74">
        <f t="shared" si="19"/>
        <v>4.6395999999893078E-5</v>
      </c>
      <c r="Y39" s="74">
        <f t="shared" si="19"/>
        <v>4.6395999999893078E-5</v>
      </c>
      <c r="Z39" s="74">
        <f t="shared" si="19"/>
        <v>4.6395999999893078E-5</v>
      </c>
      <c r="AA39" s="74">
        <f t="shared" si="19"/>
        <v>4.6395999999893078E-5</v>
      </c>
      <c r="AB39" s="74">
        <f t="shared" si="19"/>
        <v>4.6395999999893078E-5</v>
      </c>
      <c r="AC39" s="74">
        <f t="shared" si="19"/>
        <v>4.6395999999893078E-5</v>
      </c>
      <c r="AD39" s="74">
        <f t="shared" si="19"/>
        <v>4.6395999999893078E-5</v>
      </c>
      <c r="AE39" s="74">
        <f t="shared" si="19"/>
        <v>4.6395999999893078E-5</v>
      </c>
      <c r="AF39" s="74">
        <f t="shared" si="19"/>
        <v>4.6395999999893078E-5</v>
      </c>
      <c r="AG39" s="74">
        <f t="shared" si="19"/>
        <v>4.6395999999893078E-5</v>
      </c>
      <c r="AH39" s="74">
        <f t="shared" si="19"/>
        <v>4.6395999999893078E-5</v>
      </c>
      <c r="AI39" s="74">
        <f t="shared" si="19"/>
        <v>4.6395999999893078E-5</v>
      </c>
      <c r="AJ39" s="74">
        <f t="shared" si="19"/>
        <v>4.6395999999893078E-5</v>
      </c>
      <c r="AK39" s="74">
        <f t="shared" si="19"/>
        <v>4.6395999999893078E-5</v>
      </c>
      <c r="AL39" s="74">
        <f t="shared" si="19"/>
        <v>4.6395999999893078E-5</v>
      </c>
      <c r="AM39" s="74">
        <f t="shared" si="19"/>
        <v>4.6395999999893078E-5</v>
      </c>
      <c r="AN39" s="74">
        <f t="shared" si="19"/>
        <v>4.6395999999893078E-5</v>
      </c>
      <c r="AO39" s="74">
        <f t="shared" si="19"/>
        <v>4.6395999999893078E-5</v>
      </c>
      <c r="AP39" s="74">
        <f t="shared" si="19"/>
        <v>4.6395999999893078E-5</v>
      </c>
      <c r="AQ39" s="74">
        <f t="shared" si="19"/>
        <v>4.6395999999893078E-5</v>
      </c>
      <c r="AR39" s="74">
        <f t="shared" si="19"/>
        <v>4.6395999999893078E-5</v>
      </c>
      <c r="AS39" s="74">
        <f t="shared" si="19"/>
        <v>4.6395999999893078E-5</v>
      </c>
      <c r="AT39" s="74">
        <f t="shared" si="19"/>
        <v>4.6395999999893078E-5</v>
      </c>
      <c r="AU39" s="74">
        <f t="shared" si="19"/>
        <v>4.6395999999893078E-5</v>
      </c>
      <c r="AV39" s="74">
        <f t="shared" si="19"/>
        <v>4.6395999999893078E-5</v>
      </c>
      <c r="AW39" s="74">
        <f t="shared" si="19"/>
        <v>4.6395999999893078E-5</v>
      </c>
      <c r="AX39" s="74">
        <f t="shared" si="19"/>
        <v>4.6395999999893078E-5</v>
      </c>
      <c r="AY39" s="74">
        <f t="shared" si="19"/>
        <v>4.6395999999893078E-5</v>
      </c>
      <c r="AZ39" s="74">
        <f t="shared" si="19"/>
        <v>4.6395999999893078E-5</v>
      </c>
      <c r="BA39" s="74">
        <f t="shared" si="19"/>
        <v>4.6395999999893078E-5</v>
      </c>
      <c r="BB39" s="74">
        <f t="shared" si="19"/>
        <v>4.6395999999893078E-5</v>
      </c>
      <c r="BC39" s="74">
        <f t="shared" si="19"/>
        <v>4.6395999999893078E-5</v>
      </c>
      <c r="BD39" s="74">
        <f t="shared" si="19"/>
        <v>4.6395999999893078E-5</v>
      </c>
      <c r="BE39" s="74">
        <f t="shared" si="19"/>
        <v>4.6395999999893078E-5</v>
      </c>
      <c r="BF39" s="74">
        <f t="shared" si="19"/>
        <v>4.6395999999893078E-5</v>
      </c>
      <c r="BG39" s="74">
        <f t="shared" si="19"/>
        <v>4.6395999999893078E-5</v>
      </c>
      <c r="BH39" s="74">
        <f t="shared" si="19"/>
        <v>4.6395999999893078E-5</v>
      </c>
      <c r="BI39" s="74">
        <f t="shared" si="19"/>
        <v>4.6395999999893078E-5</v>
      </c>
      <c r="BJ39" s="74">
        <f t="shared" si="19"/>
        <v>4.6395999999893078E-5</v>
      </c>
      <c r="BK39" s="74">
        <f t="shared" si="19"/>
        <v>4.6395999999893078E-5</v>
      </c>
      <c r="BL39" s="74">
        <f t="shared" si="19"/>
        <v>4.6395999999893078E-5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6.3949339999999993E-2</v>
      </c>
      <c r="D40" s="76">
        <f>(D26-D114)*'Assumptions (Inputs)'!$D$29</f>
        <v>0.29336590499999998</v>
      </c>
      <c r="E40" s="76">
        <f>(E26-E114)*'Assumptions (Inputs)'!$D$29</f>
        <v>0.43034243700000008</v>
      </c>
      <c r="F40" s="76">
        <f>(F26-F114)*'Assumptions (Inputs)'!$D$29</f>
        <v>0.36733965100000004</v>
      </c>
      <c r="G40" s="76">
        <f>(G26-G114)*'Assumptions (Inputs)'!$D$29</f>
        <v>0.12982739000000001</v>
      </c>
      <c r="H40" s="76">
        <f>(H26-H114)*'Assumptions (Inputs)'!$D$29</f>
        <v>-1.7699500000000312E-3</v>
      </c>
      <c r="I40" s="76">
        <f>(I26-I114)*'Assumptions (Inputs)'!$D$29</f>
        <v>-4.9875700000000044E-2</v>
      </c>
      <c r="J40" s="76">
        <f>(J26-J114)*'Assumptions (Inputs)'!$D$29</f>
        <v>-0.11646658800000001</v>
      </c>
      <c r="K40" s="76">
        <f>(K26-K114)*'Assumptions (Inputs)'!$D$29</f>
        <v>-0.26337501400000002</v>
      </c>
      <c r="L40" s="76">
        <f>(L26-L114)*'Assumptions (Inputs)'!$D$29</f>
        <v>-0.40382107500000003</v>
      </c>
      <c r="M40" s="76">
        <f>(M26-M114)*'Assumptions (Inputs)'!$D$29</f>
        <v>-0.31472</v>
      </c>
      <c r="N40" s="76">
        <f>(N26-N114)*'Assumptions (Inputs)'!$D$29</f>
        <v>-0.13474999999999998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4.6395999999893078E-5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0">SUM(C39:C40)</f>
        <v>6.3949339999999993E-2</v>
      </c>
      <c r="D41" s="74">
        <f t="shared" si="20"/>
        <v>0.357315245</v>
      </c>
      <c r="E41" s="74">
        <f t="shared" si="20"/>
        <v>0.78765768200000008</v>
      </c>
      <c r="F41" s="74">
        <f t="shared" si="20"/>
        <v>1.1549973330000001</v>
      </c>
      <c r="G41" s="74">
        <f t="shared" si="20"/>
        <v>1.2848247230000001</v>
      </c>
      <c r="H41" s="74">
        <f t="shared" si="20"/>
        <v>1.2830547729999999</v>
      </c>
      <c r="I41" s="74">
        <f t="shared" si="20"/>
        <v>1.2331790729999998</v>
      </c>
      <c r="J41" s="74">
        <f t="shared" si="20"/>
        <v>1.1167124849999999</v>
      </c>
      <c r="K41" s="74">
        <f t="shared" si="20"/>
        <v>0.8533374709999999</v>
      </c>
      <c r="L41" s="74">
        <f t="shared" si="20"/>
        <v>0.44951639599999987</v>
      </c>
      <c r="M41" s="74">
        <f t="shared" si="20"/>
        <v>0.13479639599999987</v>
      </c>
      <c r="N41" s="74">
        <f t="shared" si="20"/>
        <v>4.6395999999893078E-5</v>
      </c>
      <c r="O41" s="74">
        <f t="shared" si="20"/>
        <v>4.6395999999893078E-5</v>
      </c>
      <c r="P41" s="74">
        <f t="shared" si="20"/>
        <v>4.6395999999893078E-5</v>
      </c>
      <c r="Q41" s="74">
        <f t="shared" si="20"/>
        <v>4.6395999999893078E-5</v>
      </c>
      <c r="R41" s="74">
        <f t="shared" si="20"/>
        <v>4.6395999999893078E-5</v>
      </c>
      <c r="S41" s="74">
        <f t="shared" si="20"/>
        <v>4.6395999999893078E-5</v>
      </c>
      <c r="T41" s="74">
        <f t="shared" si="20"/>
        <v>4.6395999999893078E-5</v>
      </c>
      <c r="U41" s="74">
        <f t="shared" si="20"/>
        <v>4.6395999999893078E-5</v>
      </c>
      <c r="V41" s="74">
        <f t="shared" si="20"/>
        <v>4.6395999999893078E-5</v>
      </c>
      <c r="W41" s="74">
        <f t="shared" si="20"/>
        <v>4.6395999999893078E-5</v>
      </c>
      <c r="X41" s="74">
        <f t="shared" si="20"/>
        <v>4.6395999999893078E-5</v>
      </c>
      <c r="Y41" s="74">
        <f t="shared" si="20"/>
        <v>4.6395999999893078E-5</v>
      </c>
      <c r="Z41" s="74">
        <f t="shared" si="20"/>
        <v>4.6395999999893078E-5</v>
      </c>
      <c r="AA41" s="74">
        <f t="shared" si="20"/>
        <v>4.6395999999893078E-5</v>
      </c>
      <c r="AB41" s="74">
        <f t="shared" si="20"/>
        <v>4.6395999999893078E-5</v>
      </c>
      <c r="AC41" s="74">
        <f t="shared" si="20"/>
        <v>4.6395999999893078E-5</v>
      </c>
      <c r="AD41" s="74">
        <f t="shared" si="20"/>
        <v>4.6395999999893078E-5</v>
      </c>
      <c r="AE41" s="74">
        <f t="shared" si="20"/>
        <v>4.6395999999893078E-5</v>
      </c>
      <c r="AF41" s="74">
        <f t="shared" si="20"/>
        <v>4.6395999999893078E-5</v>
      </c>
      <c r="AG41" s="74">
        <f t="shared" si="20"/>
        <v>4.6395999999893078E-5</v>
      </c>
      <c r="AH41" s="74">
        <f t="shared" si="20"/>
        <v>4.6395999999893078E-5</v>
      </c>
      <c r="AI41" s="74">
        <f t="shared" si="20"/>
        <v>4.6395999999893078E-5</v>
      </c>
      <c r="AJ41" s="74">
        <f t="shared" si="20"/>
        <v>4.6395999999893078E-5</v>
      </c>
      <c r="AK41" s="74">
        <f t="shared" si="20"/>
        <v>4.6395999999893078E-5</v>
      </c>
      <c r="AL41" s="74">
        <f t="shared" si="20"/>
        <v>4.6395999999893078E-5</v>
      </c>
      <c r="AM41" s="74">
        <f t="shared" si="20"/>
        <v>4.6395999999893078E-5</v>
      </c>
      <c r="AN41" s="74">
        <f t="shared" si="20"/>
        <v>4.6395999999893078E-5</v>
      </c>
      <c r="AO41" s="74">
        <f t="shared" si="20"/>
        <v>4.6395999999893078E-5</v>
      </c>
      <c r="AP41" s="74">
        <f t="shared" si="20"/>
        <v>4.6395999999893078E-5</v>
      </c>
      <c r="AQ41" s="74">
        <f t="shared" si="20"/>
        <v>4.6395999999893078E-5</v>
      </c>
      <c r="AR41" s="74">
        <f t="shared" si="20"/>
        <v>4.6395999999893078E-5</v>
      </c>
      <c r="AS41" s="74">
        <f t="shared" si="20"/>
        <v>4.6395999999893078E-5</v>
      </c>
      <c r="AT41" s="74">
        <f t="shared" si="20"/>
        <v>4.6395999999893078E-5</v>
      </c>
      <c r="AU41" s="74">
        <f t="shared" si="20"/>
        <v>4.6395999999893078E-5</v>
      </c>
      <c r="AV41" s="74">
        <f t="shared" si="20"/>
        <v>4.6395999999893078E-5</v>
      </c>
      <c r="AW41" s="74">
        <f t="shared" si="20"/>
        <v>4.6395999999893078E-5</v>
      </c>
      <c r="AX41" s="74">
        <f t="shared" si="20"/>
        <v>4.6395999999893078E-5</v>
      </c>
      <c r="AY41" s="74">
        <f t="shared" si="20"/>
        <v>4.6395999999893078E-5</v>
      </c>
      <c r="AZ41" s="74">
        <f t="shared" si="20"/>
        <v>4.6395999999893078E-5</v>
      </c>
      <c r="BA41" s="74">
        <f t="shared" si="20"/>
        <v>4.6395999999893078E-5</v>
      </c>
      <c r="BB41" s="74">
        <f t="shared" si="20"/>
        <v>4.6395999999893078E-5</v>
      </c>
      <c r="BC41" s="74">
        <f t="shared" si="20"/>
        <v>4.6395999999893078E-5</v>
      </c>
      <c r="BD41" s="74">
        <f t="shared" si="20"/>
        <v>4.6395999999893078E-5</v>
      </c>
      <c r="BE41" s="74">
        <f t="shared" si="20"/>
        <v>4.6395999999893078E-5</v>
      </c>
      <c r="BF41" s="74">
        <f t="shared" si="20"/>
        <v>4.6395999999893078E-5</v>
      </c>
      <c r="BG41" s="74">
        <f t="shared" si="20"/>
        <v>4.6395999999893078E-5</v>
      </c>
      <c r="BH41" s="74">
        <f t="shared" si="20"/>
        <v>4.6395999999893078E-5</v>
      </c>
      <c r="BI41" s="74">
        <f t="shared" si="20"/>
        <v>4.6395999999893078E-5</v>
      </c>
      <c r="BJ41" s="74">
        <f t="shared" si="20"/>
        <v>4.6395999999893078E-5</v>
      </c>
      <c r="BK41" s="74">
        <f t="shared" si="20"/>
        <v>4.6395999999893078E-5</v>
      </c>
      <c r="BL41" s="74">
        <f t="shared" si="20"/>
        <v>4.6395999999893078E-5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1">AVERAGE(C39,C41)</f>
        <v>3.1974669999999997E-2</v>
      </c>
      <c r="D42" s="68">
        <f t="shared" si="21"/>
        <v>0.21063229249999998</v>
      </c>
      <c r="E42" s="68">
        <f t="shared" si="21"/>
        <v>0.57248646349999999</v>
      </c>
      <c r="F42" s="68">
        <f>AVERAGE(F39,F41)</f>
        <v>0.97132750750000008</v>
      </c>
      <c r="G42" s="68">
        <f t="shared" si="21"/>
        <v>1.2199110280000001</v>
      </c>
      <c r="H42" s="68">
        <f t="shared" si="21"/>
        <v>1.2839397479999999</v>
      </c>
      <c r="I42" s="68">
        <f t="shared" si="21"/>
        <v>1.2581169229999998</v>
      </c>
      <c r="J42" s="68">
        <f t="shared" si="21"/>
        <v>1.1749457789999997</v>
      </c>
      <c r="K42" s="68">
        <f t="shared" si="21"/>
        <v>0.98502497799999988</v>
      </c>
      <c r="L42" s="68">
        <f t="shared" si="21"/>
        <v>0.65142693349999992</v>
      </c>
      <c r="M42" s="68">
        <f t="shared" si="21"/>
        <v>0.29215639599999987</v>
      </c>
      <c r="N42" s="68">
        <f t="shared" si="21"/>
        <v>6.7421395999999884E-2</v>
      </c>
      <c r="O42" s="68">
        <f t="shared" si="21"/>
        <v>4.6395999999893078E-5</v>
      </c>
      <c r="P42" s="68">
        <f t="shared" si="21"/>
        <v>4.6395999999893078E-5</v>
      </c>
      <c r="Q42" s="68">
        <f t="shared" si="21"/>
        <v>4.6395999999893078E-5</v>
      </c>
      <c r="R42" s="68">
        <f t="shared" si="21"/>
        <v>4.6395999999893078E-5</v>
      </c>
      <c r="S42" s="68">
        <f t="shared" si="21"/>
        <v>4.6395999999893078E-5</v>
      </c>
      <c r="T42" s="68">
        <f t="shared" si="21"/>
        <v>4.6395999999893078E-5</v>
      </c>
      <c r="U42" s="68">
        <f t="shared" si="21"/>
        <v>4.6395999999893078E-5</v>
      </c>
      <c r="V42" s="68">
        <f t="shared" si="21"/>
        <v>4.6395999999893078E-5</v>
      </c>
      <c r="W42" s="68">
        <f t="shared" si="21"/>
        <v>4.6395999999893078E-5</v>
      </c>
      <c r="X42" s="68">
        <f t="shared" si="21"/>
        <v>4.6395999999893078E-5</v>
      </c>
      <c r="Y42" s="68">
        <f t="shared" si="21"/>
        <v>4.6395999999893078E-5</v>
      </c>
      <c r="Z42" s="68">
        <f t="shared" si="21"/>
        <v>4.6395999999893078E-5</v>
      </c>
      <c r="AA42" s="68">
        <f t="shared" si="21"/>
        <v>4.6395999999893078E-5</v>
      </c>
      <c r="AB42" s="68">
        <f t="shared" si="21"/>
        <v>4.6395999999893078E-5</v>
      </c>
      <c r="AC42" s="68">
        <f t="shared" si="21"/>
        <v>4.6395999999893078E-5</v>
      </c>
      <c r="AD42" s="68">
        <f t="shared" si="21"/>
        <v>4.6395999999893078E-5</v>
      </c>
      <c r="AE42" s="68">
        <f t="shared" si="21"/>
        <v>4.6395999999893078E-5</v>
      </c>
      <c r="AF42" s="68">
        <f t="shared" si="21"/>
        <v>4.6395999999893078E-5</v>
      </c>
      <c r="AG42" s="68">
        <f t="shared" si="21"/>
        <v>4.6395999999893078E-5</v>
      </c>
      <c r="AH42" s="68">
        <f t="shared" si="21"/>
        <v>4.6395999999893078E-5</v>
      </c>
      <c r="AI42" s="68">
        <f t="shared" si="21"/>
        <v>4.6395999999893078E-5</v>
      </c>
      <c r="AJ42" s="68">
        <f t="shared" si="21"/>
        <v>4.6395999999893078E-5</v>
      </c>
      <c r="AK42" s="68">
        <f t="shared" si="21"/>
        <v>4.6395999999893078E-5</v>
      </c>
      <c r="AL42" s="68">
        <f t="shared" si="21"/>
        <v>4.6395999999893078E-5</v>
      </c>
      <c r="AM42" s="68">
        <f t="shared" si="21"/>
        <v>4.6395999999893078E-5</v>
      </c>
      <c r="AN42" s="68">
        <f t="shared" si="21"/>
        <v>4.6395999999893078E-5</v>
      </c>
      <c r="AO42" s="68">
        <f t="shared" si="21"/>
        <v>4.6395999999893078E-5</v>
      </c>
      <c r="AP42" s="68">
        <f t="shared" si="21"/>
        <v>4.6395999999893078E-5</v>
      </c>
      <c r="AQ42" s="68">
        <f t="shared" si="21"/>
        <v>4.6395999999893078E-5</v>
      </c>
      <c r="AR42" s="68">
        <f t="shared" si="21"/>
        <v>4.6395999999893078E-5</v>
      </c>
      <c r="AS42" s="68">
        <f t="shared" si="21"/>
        <v>4.6395999999893078E-5</v>
      </c>
      <c r="AT42" s="68">
        <f t="shared" si="21"/>
        <v>4.6395999999893078E-5</v>
      </c>
      <c r="AU42" s="68">
        <f t="shared" si="21"/>
        <v>4.6395999999893078E-5</v>
      </c>
      <c r="AV42" s="68">
        <f t="shared" si="21"/>
        <v>4.6395999999893078E-5</v>
      </c>
      <c r="AW42" s="68">
        <f t="shared" si="21"/>
        <v>4.6395999999893078E-5</v>
      </c>
      <c r="AX42" s="68">
        <f t="shared" si="21"/>
        <v>4.6395999999893078E-5</v>
      </c>
      <c r="AY42" s="68">
        <f t="shared" si="21"/>
        <v>4.6395999999893078E-5</v>
      </c>
      <c r="AZ42" s="68">
        <f t="shared" si="21"/>
        <v>4.6395999999893078E-5</v>
      </c>
      <c r="BA42" s="68">
        <f t="shared" si="21"/>
        <v>4.6395999999893078E-5</v>
      </c>
      <c r="BB42" s="68">
        <f t="shared" si="21"/>
        <v>4.6395999999893078E-5</v>
      </c>
      <c r="BC42" s="68">
        <f t="shared" si="21"/>
        <v>4.6395999999893078E-5</v>
      </c>
      <c r="BD42" s="68">
        <f t="shared" si="21"/>
        <v>4.6395999999893078E-5</v>
      </c>
      <c r="BE42" s="68">
        <f t="shared" si="21"/>
        <v>4.6395999999893078E-5</v>
      </c>
      <c r="BF42" s="68">
        <f t="shared" si="21"/>
        <v>4.6395999999893078E-5</v>
      </c>
      <c r="BG42" s="68">
        <f t="shared" si="21"/>
        <v>4.6395999999893078E-5</v>
      </c>
      <c r="BH42" s="68">
        <f t="shared" si="21"/>
        <v>4.6395999999893078E-5</v>
      </c>
      <c r="BI42" s="68">
        <f t="shared" si="21"/>
        <v>4.6395999999893078E-5</v>
      </c>
      <c r="BJ42" s="68">
        <f t="shared" si="21"/>
        <v>4.6395999999893078E-5</v>
      </c>
      <c r="BK42" s="68">
        <f t="shared" si="21"/>
        <v>4.6395999999893078E-5</v>
      </c>
      <c r="BL42" s="68">
        <f t="shared" si="21"/>
        <v>4.6395999999893078E-5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2">B47</f>
        <v>0</v>
      </c>
      <c r="D45" s="55">
        <f t="shared" si="22"/>
        <v>1.1876306E-2</v>
      </c>
      <c r="E45" s="55">
        <f t="shared" si="22"/>
        <v>6.6358545500000005E-2</v>
      </c>
      <c r="F45" s="55">
        <f t="shared" si="22"/>
        <v>0.14627928380000005</v>
      </c>
      <c r="G45" s="55">
        <f t="shared" si="22"/>
        <v>0.21449950470000007</v>
      </c>
      <c r="H45" s="55">
        <f t="shared" si="22"/>
        <v>0.23861030570000008</v>
      </c>
      <c r="I45" s="55">
        <f t="shared" si="22"/>
        <v>0.23828160070000007</v>
      </c>
      <c r="J45" s="55">
        <f t="shared" si="22"/>
        <v>0.22901897070000005</v>
      </c>
      <c r="K45" s="55">
        <f t="shared" si="22"/>
        <v>0.20738946150000004</v>
      </c>
      <c r="L45" s="55">
        <f t="shared" si="22"/>
        <v>0.15847695890000002</v>
      </c>
      <c r="M45" s="55">
        <f t="shared" si="22"/>
        <v>8.3481616400000014E-2</v>
      </c>
      <c r="N45" s="55">
        <f t="shared" si="22"/>
        <v>2.5033616400000014E-2</v>
      </c>
      <c r="O45" s="55">
        <f t="shared" si="22"/>
        <v>8.6164000000117646E-6</v>
      </c>
      <c r="P45" s="55">
        <f t="shared" si="22"/>
        <v>8.6164000000117646E-6</v>
      </c>
      <c r="Q45" s="55">
        <f t="shared" si="22"/>
        <v>8.6164000000117646E-6</v>
      </c>
      <c r="R45" s="55">
        <f t="shared" si="22"/>
        <v>8.6164000000117646E-6</v>
      </c>
      <c r="S45" s="55">
        <f t="shared" si="22"/>
        <v>8.6164000000117646E-6</v>
      </c>
      <c r="T45" s="55">
        <f t="shared" si="22"/>
        <v>8.6164000000117646E-6</v>
      </c>
      <c r="U45" s="55">
        <f t="shared" si="22"/>
        <v>8.6164000000117646E-6</v>
      </c>
      <c r="V45" s="55">
        <f t="shared" si="22"/>
        <v>8.6164000000117646E-6</v>
      </c>
      <c r="W45" s="55">
        <f t="shared" si="22"/>
        <v>8.6164000000117646E-6</v>
      </c>
      <c r="X45" s="55">
        <f t="shared" si="22"/>
        <v>8.6164000000117646E-6</v>
      </c>
      <c r="Y45" s="55">
        <f t="shared" si="22"/>
        <v>8.6164000000117646E-6</v>
      </c>
      <c r="Z45" s="55">
        <f t="shared" si="22"/>
        <v>8.6164000000117646E-6</v>
      </c>
      <c r="AA45" s="55">
        <f t="shared" si="22"/>
        <v>8.6164000000117646E-6</v>
      </c>
      <c r="AB45" s="55">
        <f t="shared" si="22"/>
        <v>8.6164000000117646E-6</v>
      </c>
      <c r="AC45" s="55">
        <f t="shared" si="22"/>
        <v>8.6164000000117646E-6</v>
      </c>
      <c r="AD45" s="55">
        <f t="shared" si="22"/>
        <v>8.6164000000117646E-6</v>
      </c>
      <c r="AE45" s="55">
        <f t="shared" si="22"/>
        <v>8.6164000000117646E-6</v>
      </c>
      <c r="AF45" s="55">
        <f t="shared" si="22"/>
        <v>8.6164000000117646E-6</v>
      </c>
      <c r="AG45" s="55">
        <f t="shared" si="22"/>
        <v>8.6164000000117646E-6</v>
      </c>
      <c r="AH45" s="55">
        <f t="shared" si="22"/>
        <v>8.6164000000117646E-6</v>
      </c>
      <c r="AI45" s="55">
        <f t="shared" si="22"/>
        <v>8.6164000000117646E-6</v>
      </c>
      <c r="AJ45" s="55">
        <f t="shared" si="22"/>
        <v>8.6164000000117646E-6</v>
      </c>
      <c r="AK45" s="55">
        <f t="shared" si="22"/>
        <v>8.6164000000117646E-6</v>
      </c>
      <c r="AL45" s="55">
        <f t="shared" si="22"/>
        <v>8.6164000000117646E-6</v>
      </c>
      <c r="AM45" s="55">
        <f t="shared" si="22"/>
        <v>8.6164000000117646E-6</v>
      </c>
      <c r="AN45" s="55">
        <f t="shared" si="22"/>
        <v>8.6164000000117646E-6</v>
      </c>
      <c r="AO45" s="55">
        <f t="shared" si="22"/>
        <v>8.6164000000117646E-6</v>
      </c>
      <c r="AP45" s="55">
        <f t="shared" si="22"/>
        <v>8.6164000000117646E-6</v>
      </c>
      <c r="AQ45" s="55">
        <f t="shared" si="22"/>
        <v>8.6164000000117646E-6</v>
      </c>
      <c r="AR45" s="55">
        <f t="shared" si="22"/>
        <v>8.6164000000117646E-6</v>
      </c>
      <c r="AS45" s="55">
        <f t="shared" si="22"/>
        <v>8.6164000000117646E-6</v>
      </c>
      <c r="AT45" s="55">
        <f t="shared" si="22"/>
        <v>8.6164000000117646E-6</v>
      </c>
      <c r="AU45" s="55">
        <f t="shared" si="22"/>
        <v>8.6164000000117646E-6</v>
      </c>
      <c r="AV45" s="55">
        <f t="shared" si="22"/>
        <v>8.6164000000117646E-6</v>
      </c>
      <c r="AW45" s="55">
        <f t="shared" si="22"/>
        <v>8.6164000000117646E-6</v>
      </c>
      <c r="AX45" s="55">
        <f t="shared" si="22"/>
        <v>8.6164000000117646E-6</v>
      </c>
      <c r="AY45" s="55">
        <f t="shared" si="22"/>
        <v>8.6164000000117646E-6</v>
      </c>
      <c r="AZ45" s="55">
        <f t="shared" si="22"/>
        <v>8.6164000000117646E-6</v>
      </c>
      <c r="BA45" s="55">
        <f t="shared" si="22"/>
        <v>8.6164000000117646E-6</v>
      </c>
      <c r="BB45" s="55">
        <f t="shared" si="22"/>
        <v>8.6164000000117646E-6</v>
      </c>
      <c r="BC45" s="55">
        <f t="shared" si="22"/>
        <v>8.6164000000117646E-6</v>
      </c>
      <c r="BD45" s="55">
        <f t="shared" si="22"/>
        <v>8.6164000000117646E-6</v>
      </c>
      <c r="BE45" s="55">
        <f t="shared" si="22"/>
        <v>8.6164000000117646E-6</v>
      </c>
      <c r="BF45" s="55">
        <f t="shared" si="22"/>
        <v>8.6164000000117646E-6</v>
      </c>
      <c r="BG45" s="55">
        <f t="shared" si="22"/>
        <v>8.6164000000117646E-6</v>
      </c>
      <c r="BH45" s="55">
        <f t="shared" si="22"/>
        <v>8.6164000000117646E-6</v>
      </c>
      <c r="BI45" s="55">
        <f t="shared" si="22"/>
        <v>8.6164000000117646E-6</v>
      </c>
      <c r="BJ45" s="55">
        <f t="shared" si="22"/>
        <v>8.6164000000117646E-6</v>
      </c>
      <c r="BK45" s="55">
        <f t="shared" si="22"/>
        <v>8.6164000000117646E-6</v>
      </c>
      <c r="BL45" s="55">
        <f t="shared" si="22"/>
        <v>8.6164000000117646E-6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1.1876306E-2</v>
      </c>
      <c r="D46" s="55">
        <f>(D27-D114)*'Assumptions (Inputs)'!$D$26</f>
        <v>5.4482239500000001E-2</v>
      </c>
      <c r="E46" s="55">
        <f>(E27-E114)*'Assumptions (Inputs)'!$D$26</f>
        <v>7.992073830000003E-2</v>
      </c>
      <c r="F46" s="55">
        <f>(F27-F114)*'Assumptions (Inputs)'!$D$26</f>
        <v>6.8220220900000017E-2</v>
      </c>
      <c r="G46" s="55">
        <f>(G27-G114)*'Assumptions (Inputs)'!$D$26</f>
        <v>2.4110801000000001E-2</v>
      </c>
      <c r="H46" s="55">
        <f>(H27-H114)*'Assumptions (Inputs)'!$D$26</f>
        <v>-3.2870500000000579E-4</v>
      </c>
      <c r="I46" s="55">
        <f>(I27-I114)*'Assumptions (Inputs)'!$D$26</f>
        <v>-9.2626300000000095E-3</v>
      </c>
      <c r="J46" s="55">
        <f>(J27-J114)*'Assumptions (Inputs)'!$D$26</f>
        <v>-2.1629509200000004E-2</v>
      </c>
      <c r="K46" s="55">
        <f>(K27-K114)*'Assumptions (Inputs)'!$D$26</f>
        <v>-4.8912502600000012E-2</v>
      </c>
      <c r="L46" s="55">
        <f>(L27-L114)*'Assumptions (Inputs)'!$D$26</f>
        <v>-7.4995342500000006E-2</v>
      </c>
      <c r="M46" s="55">
        <f>(M27-M114)*'Assumptions (Inputs)'!$D$26</f>
        <v>-5.8448E-2</v>
      </c>
      <c r="N46" s="55">
        <f>(N27-N114)*'Assumptions (Inputs)'!$D$26</f>
        <v>-2.5025000000000002E-2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8.6164000000117646E-6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3">SUM(B45:B46)</f>
        <v>0</v>
      </c>
      <c r="C47" s="77">
        <f t="shared" si="23"/>
        <v>1.1876306E-2</v>
      </c>
      <c r="D47" s="77">
        <f>SUM(D45:D46)</f>
        <v>6.6358545500000005E-2</v>
      </c>
      <c r="E47" s="77">
        <f>SUM(E45:E46)</f>
        <v>0.14627928380000005</v>
      </c>
      <c r="F47" s="77">
        <f t="shared" si="23"/>
        <v>0.21449950470000007</v>
      </c>
      <c r="G47" s="77">
        <f t="shared" si="23"/>
        <v>0.23861030570000008</v>
      </c>
      <c r="H47" s="77">
        <f t="shared" si="23"/>
        <v>0.23828160070000007</v>
      </c>
      <c r="I47" s="77">
        <f t="shared" si="23"/>
        <v>0.22901897070000005</v>
      </c>
      <c r="J47" s="77">
        <f t="shared" si="23"/>
        <v>0.20738946150000004</v>
      </c>
      <c r="K47" s="77">
        <f t="shared" si="23"/>
        <v>0.15847695890000002</v>
      </c>
      <c r="L47" s="77">
        <f t="shared" si="23"/>
        <v>8.3481616400000014E-2</v>
      </c>
      <c r="M47" s="77">
        <f t="shared" si="23"/>
        <v>2.5033616400000014E-2</v>
      </c>
      <c r="N47" s="77">
        <f t="shared" si="23"/>
        <v>8.6164000000117646E-6</v>
      </c>
      <c r="O47" s="77">
        <f t="shared" si="23"/>
        <v>8.6164000000117646E-6</v>
      </c>
      <c r="P47" s="77">
        <f t="shared" si="23"/>
        <v>8.6164000000117646E-6</v>
      </c>
      <c r="Q47" s="77">
        <f t="shared" si="23"/>
        <v>8.6164000000117646E-6</v>
      </c>
      <c r="R47" s="77">
        <f t="shared" si="23"/>
        <v>8.6164000000117646E-6</v>
      </c>
      <c r="S47" s="77">
        <f t="shared" si="23"/>
        <v>8.6164000000117646E-6</v>
      </c>
      <c r="T47" s="77">
        <f t="shared" si="23"/>
        <v>8.6164000000117646E-6</v>
      </c>
      <c r="U47" s="77">
        <f t="shared" si="23"/>
        <v>8.6164000000117646E-6</v>
      </c>
      <c r="V47" s="77">
        <f t="shared" si="23"/>
        <v>8.6164000000117646E-6</v>
      </c>
      <c r="W47" s="77">
        <f t="shared" si="23"/>
        <v>8.6164000000117646E-6</v>
      </c>
      <c r="X47" s="77">
        <f t="shared" si="23"/>
        <v>8.6164000000117646E-6</v>
      </c>
      <c r="Y47" s="77">
        <f t="shared" si="23"/>
        <v>8.6164000000117646E-6</v>
      </c>
      <c r="Z47" s="77">
        <f t="shared" si="23"/>
        <v>8.6164000000117646E-6</v>
      </c>
      <c r="AA47" s="77">
        <f t="shared" si="23"/>
        <v>8.6164000000117646E-6</v>
      </c>
      <c r="AB47" s="77">
        <f t="shared" si="23"/>
        <v>8.6164000000117646E-6</v>
      </c>
      <c r="AC47" s="77">
        <f t="shared" si="23"/>
        <v>8.6164000000117646E-6</v>
      </c>
      <c r="AD47" s="77">
        <f t="shared" si="23"/>
        <v>8.6164000000117646E-6</v>
      </c>
      <c r="AE47" s="77">
        <f t="shared" si="23"/>
        <v>8.6164000000117646E-6</v>
      </c>
      <c r="AF47" s="77">
        <f t="shared" si="23"/>
        <v>8.6164000000117646E-6</v>
      </c>
      <c r="AG47" s="77">
        <f t="shared" si="23"/>
        <v>8.6164000000117646E-6</v>
      </c>
      <c r="AH47" s="77">
        <f t="shared" si="23"/>
        <v>8.6164000000117646E-6</v>
      </c>
      <c r="AI47" s="77">
        <f t="shared" si="23"/>
        <v>8.6164000000117646E-6</v>
      </c>
      <c r="AJ47" s="77">
        <f t="shared" si="23"/>
        <v>8.6164000000117646E-6</v>
      </c>
      <c r="AK47" s="77">
        <f t="shared" si="23"/>
        <v>8.6164000000117646E-6</v>
      </c>
      <c r="AL47" s="77">
        <f t="shared" si="23"/>
        <v>8.6164000000117646E-6</v>
      </c>
      <c r="AM47" s="77">
        <f t="shared" si="23"/>
        <v>8.6164000000117646E-6</v>
      </c>
      <c r="AN47" s="77">
        <f t="shared" si="23"/>
        <v>8.6164000000117646E-6</v>
      </c>
      <c r="AO47" s="77">
        <f t="shared" si="23"/>
        <v>8.6164000000117646E-6</v>
      </c>
      <c r="AP47" s="77">
        <f t="shared" si="23"/>
        <v>8.6164000000117646E-6</v>
      </c>
      <c r="AQ47" s="77">
        <f t="shared" si="23"/>
        <v>8.6164000000117646E-6</v>
      </c>
      <c r="AR47" s="77">
        <f t="shared" si="23"/>
        <v>8.6164000000117646E-6</v>
      </c>
      <c r="AS47" s="77">
        <f t="shared" si="23"/>
        <v>8.6164000000117646E-6</v>
      </c>
      <c r="AT47" s="77">
        <f t="shared" si="23"/>
        <v>8.6164000000117646E-6</v>
      </c>
      <c r="AU47" s="77">
        <f t="shared" si="23"/>
        <v>8.6164000000117646E-6</v>
      </c>
      <c r="AV47" s="77">
        <f t="shared" si="23"/>
        <v>8.6164000000117646E-6</v>
      </c>
      <c r="AW47" s="77">
        <f t="shared" si="23"/>
        <v>8.6164000000117646E-6</v>
      </c>
      <c r="AX47" s="77">
        <f t="shared" si="23"/>
        <v>8.6164000000117646E-6</v>
      </c>
      <c r="AY47" s="77">
        <f t="shared" si="23"/>
        <v>8.6164000000117646E-6</v>
      </c>
      <c r="AZ47" s="77">
        <f t="shared" si="23"/>
        <v>8.6164000000117646E-6</v>
      </c>
      <c r="BA47" s="77">
        <f t="shared" si="23"/>
        <v>8.6164000000117646E-6</v>
      </c>
      <c r="BB47" s="77">
        <f t="shared" si="23"/>
        <v>8.6164000000117646E-6</v>
      </c>
      <c r="BC47" s="77">
        <f t="shared" si="23"/>
        <v>8.6164000000117646E-6</v>
      </c>
      <c r="BD47" s="77">
        <f t="shared" si="23"/>
        <v>8.6164000000117646E-6</v>
      </c>
      <c r="BE47" s="77">
        <f t="shared" si="23"/>
        <v>8.6164000000117646E-6</v>
      </c>
      <c r="BF47" s="77">
        <f t="shared" si="23"/>
        <v>8.6164000000117646E-6</v>
      </c>
      <c r="BG47" s="77">
        <f t="shared" si="23"/>
        <v>8.6164000000117646E-6</v>
      </c>
      <c r="BH47" s="77">
        <f t="shared" si="23"/>
        <v>8.6164000000117646E-6</v>
      </c>
      <c r="BI47" s="77">
        <f t="shared" si="23"/>
        <v>8.6164000000117646E-6</v>
      </c>
      <c r="BJ47" s="77">
        <f t="shared" si="23"/>
        <v>8.6164000000117646E-6</v>
      </c>
      <c r="BK47" s="77">
        <f t="shared" si="23"/>
        <v>8.6164000000117646E-6</v>
      </c>
      <c r="BL47" s="77">
        <f t="shared" si="23"/>
        <v>8.6164000000117646E-6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4">AVERAGE(B45,B47)</f>
        <v>0</v>
      </c>
      <c r="C48" s="68">
        <f t="shared" si="24"/>
        <v>5.9381529999999998E-3</v>
      </c>
      <c r="D48" s="68">
        <f t="shared" si="24"/>
        <v>3.9117425750000004E-2</v>
      </c>
      <c r="E48" s="68">
        <f>AVERAGE(E45,E47)</f>
        <v>0.10631891465000003</v>
      </c>
      <c r="F48" s="68">
        <f t="shared" si="24"/>
        <v>0.18038939425000006</v>
      </c>
      <c r="G48" s="68">
        <f>AVERAGE(G45,G47)</f>
        <v>0.22655490520000007</v>
      </c>
      <c r="H48" s="68">
        <f t="shared" si="24"/>
        <v>0.23844595320000006</v>
      </c>
      <c r="I48" s="68">
        <f t="shared" si="24"/>
        <v>0.23365028570000007</v>
      </c>
      <c r="J48" s="68">
        <f t="shared" si="24"/>
        <v>0.21820421610000004</v>
      </c>
      <c r="K48" s="68">
        <f t="shared" si="24"/>
        <v>0.18293321020000003</v>
      </c>
      <c r="L48" s="68">
        <f>AVERAGE(L45,L47)</f>
        <v>0.12097928765000002</v>
      </c>
      <c r="M48" s="68">
        <f>AVERAGE(M45,M47)</f>
        <v>5.4257616400000014E-2</v>
      </c>
      <c r="N48" s="68">
        <f>AVERAGE(N45,N47)</f>
        <v>1.2521116400000013E-2</v>
      </c>
      <c r="O48" s="68">
        <f t="shared" ref="O48:BL48" si="25">AVERAGE(O45,O47)</f>
        <v>8.6164000000117646E-6</v>
      </c>
      <c r="P48" s="68">
        <f t="shared" si="25"/>
        <v>8.6164000000117646E-6</v>
      </c>
      <c r="Q48" s="68">
        <f t="shared" si="25"/>
        <v>8.6164000000117646E-6</v>
      </c>
      <c r="R48" s="68">
        <f t="shared" si="25"/>
        <v>8.6164000000117646E-6</v>
      </c>
      <c r="S48" s="68">
        <f t="shared" si="25"/>
        <v>8.6164000000117646E-6</v>
      </c>
      <c r="T48" s="68">
        <f t="shared" si="25"/>
        <v>8.6164000000117646E-6</v>
      </c>
      <c r="U48" s="68">
        <f t="shared" si="25"/>
        <v>8.6164000000117646E-6</v>
      </c>
      <c r="V48" s="68">
        <f t="shared" si="25"/>
        <v>8.6164000000117646E-6</v>
      </c>
      <c r="W48" s="68">
        <f t="shared" si="25"/>
        <v>8.6164000000117646E-6</v>
      </c>
      <c r="X48" s="68">
        <f t="shared" si="25"/>
        <v>8.6164000000117646E-6</v>
      </c>
      <c r="Y48" s="68">
        <f t="shared" si="25"/>
        <v>8.6164000000117646E-6</v>
      </c>
      <c r="Z48" s="68">
        <f t="shared" si="25"/>
        <v>8.6164000000117646E-6</v>
      </c>
      <c r="AA48" s="68">
        <f t="shared" si="25"/>
        <v>8.6164000000117646E-6</v>
      </c>
      <c r="AB48" s="68">
        <f t="shared" si="25"/>
        <v>8.6164000000117646E-6</v>
      </c>
      <c r="AC48" s="68">
        <f t="shared" si="25"/>
        <v>8.6164000000117646E-6</v>
      </c>
      <c r="AD48" s="68">
        <f t="shared" si="25"/>
        <v>8.6164000000117646E-6</v>
      </c>
      <c r="AE48" s="68">
        <f t="shared" si="25"/>
        <v>8.6164000000117646E-6</v>
      </c>
      <c r="AF48" s="68">
        <f t="shared" si="25"/>
        <v>8.6164000000117646E-6</v>
      </c>
      <c r="AG48" s="68">
        <f t="shared" si="25"/>
        <v>8.6164000000117646E-6</v>
      </c>
      <c r="AH48" s="68">
        <f t="shared" si="25"/>
        <v>8.6164000000117646E-6</v>
      </c>
      <c r="AI48" s="68">
        <f t="shared" si="25"/>
        <v>8.6164000000117646E-6</v>
      </c>
      <c r="AJ48" s="68">
        <f t="shared" si="25"/>
        <v>8.6164000000117646E-6</v>
      </c>
      <c r="AK48" s="68">
        <f t="shared" si="25"/>
        <v>8.6164000000117646E-6</v>
      </c>
      <c r="AL48" s="68">
        <f t="shared" si="25"/>
        <v>8.6164000000117646E-6</v>
      </c>
      <c r="AM48" s="68">
        <f t="shared" si="25"/>
        <v>8.6164000000117646E-6</v>
      </c>
      <c r="AN48" s="68">
        <f t="shared" si="25"/>
        <v>8.6164000000117646E-6</v>
      </c>
      <c r="AO48" s="68">
        <f t="shared" si="25"/>
        <v>8.6164000000117646E-6</v>
      </c>
      <c r="AP48" s="68">
        <f t="shared" si="25"/>
        <v>8.6164000000117646E-6</v>
      </c>
      <c r="AQ48" s="68">
        <f t="shared" si="25"/>
        <v>8.6164000000117646E-6</v>
      </c>
      <c r="AR48" s="68">
        <f t="shared" si="25"/>
        <v>8.6164000000117646E-6</v>
      </c>
      <c r="AS48" s="68">
        <f t="shared" si="25"/>
        <v>8.6164000000117646E-6</v>
      </c>
      <c r="AT48" s="68">
        <f t="shared" si="25"/>
        <v>8.6164000000117646E-6</v>
      </c>
      <c r="AU48" s="68">
        <f t="shared" si="25"/>
        <v>8.6164000000117646E-6</v>
      </c>
      <c r="AV48" s="68">
        <f t="shared" si="25"/>
        <v>8.6164000000117646E-6</v>
      </c>
      <c r="AW48" s="68">
        <f t="shared" si="25"/>
        <v>8.6164000000117646E-6</v>
      </c>
      <c r="AX48" s="68">
        <f t="shared" si="25"/>
        <v>8.6164000000117646E-6</v>
      </c>
      <c r="AY48" s="68">
        <f t="shared" si="25"/>
        <v>8.6164000000117646E-6</v>
      </c>
      <c r="AZ48" s="68">
        <f t="shared" si="25"/>
        <v>8.6164000000117646E-6</v>
      </c>
      <c r="BA48" s="68">
        <f t="shared" si="25"/>
        <v>8.6164000000117646E-6</v>
      </c>
      <c r="BB48" s="68">
        <f t="shared" si="25"/>
        <v>8.6164000000117646E-6</v>
      </c>
      <c r="BC48" s="68">
        <f t="shared" si="25"/>
        <v>8.6164000000117646E-6</v>
      </c>
      <c r="BD48" s="68">
        <f t="shared" si="25"/>
        <v>8.6164000000117646E-6</v>
      </c>
      <c r="BE48" s="68">
        <f t="shared" si="25"/>
        <v>8.6164000000117646E-6</v>
      </c>
      <c r="BF48" s="68">
        <f t="shared" si="25"/>
        <v>8.6164000000117646E-6</v>
      </c>
      <c r="BG48" s="68">
        <f t="shared" si="25"/>
        <v>8.6164000000117646E-6</v>
      </c>
      <c r="BH48" s="68">
        <f t="shared" si="25"/>
        <v>8.6164000000117646E-6</v>
      </c>
      <c r="BI48" s="68">
        <f t="shared" si="25"/>
        <v>8.6164000000117646E-6</v>
      </c>
      <c r="BJ48" s="68">
        <f t="shared" si="25"/>
        <v>8.6164000000117646E-6</v>
      </c>
      <c r="BK48" s="68">
        <f t="shared" si="25"/>
        <v>8.6164000000117646E-6</v>
      </c>
      <c r="BL48" s="68">
        <f t="shared" si="25"/>
        <v>8.6164000000117646E-6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6">C22-C36-C42-C48</f>
        <v>1.880887177</v>
      </c>
      <c r="D50" s="71">
        <f t="shared" si="26"/>
        <v>5.6885502817500013</v>
      </c>
      <c r="E50" s="71">
        <f t="shared" si="26"/>
        <v>8.6223946218499989</v>
      </c>
      <c r="F50" s="71">
        <f t="shared" si="26"/>
        <v>8.7488830982500012</v>
      </c>
      <c r="G50" s="71">
        <f t="shared" si="26"/>
        <v>7.1285340667999986</v>
      </c>
      <c r="H50" s="71">
        <f t="shared" si="26"/>
        <v>5.7270142988000003</v>
      </c>
      <c r="I50" s="71">
        <f t="shared" si="26"/>
        <v>4.4320327913000002</v>
      </c>
      <c r="J50" s="71">
        <f t="shared" si="26"/>
        <v>3.2050500049000021</v>
      </c>
      <c r="K50" s="71">
        <f t="shared" si="26"/>
        <v>2.104641811800001</v>
      </c>
      <c r="L50" s="71">
        <f t="shared" si="26"/>
        <v>1.1745937788500029</v>
      </c>
      <c r="M50" s="71">
        <f t="shared" si="26"/>
        <v>0.48818598760000276</v>
      </c>
      <c r="N50" s="71">
        <f t="shared" si="26"/>
        <v>0.11255748760000088</v>
      </c>
      <c r="O50" s="71">
        <f t="shared" si="26"/>
        <v>-5.5012399999904843E-5</v>
      </c>
      <c r="P50" s="71">
        <f t="shared" si="26"/>
        <v>-5.5012399999904843E-5</v>
      </c>
      <c r="Q50" s="71">
        <f t="shared" si="26"/>
        <v>-5.5012399999904843E-5</v>
      </c>
      <c r="R50" s="71">
        <f t="shared" si="26"/>
        <v>-5.5012399999904843E-5</v>
      </c>
      <c r="S50" s="71">
        <f t="shared" si="26"/>
        <v>-5.5012399999904843E-5</v>
      </c>
      <c r="T50" s="71">
        <f t="shared" si="26"/>
        <v>-5.5012399999904843E-5</v>
      </c>
      <c r="U50" s="71">
        <f t="shared" si="26"/>
        <v>-5.5012399999904843E-5</v>
      </c>
      <c r="V50" s="71">
        <f t="shared" si="26"/>
        <v>-5.5012399999904843E-5</v>
      </c>
      <c r="W50" s="71">
        <f t="shared" si="26"/>
        <v>-5.5012399999904843E-5</v>
      </c>
      <c r="X50" s="71">
        <f t="shared" si="26"/>
        <v>-5.5012399999904843E-5</v>
      </c>
      <c r="Y50" s="71">
        <f t="shared" si="26"/>
        <v>-5.5012399999904843E-5</v>
      </c>
      <c r="Z50" s="71">
        <f t="shared" si="26"/>
        <v>-5.5012399999904843E-5</v>
      </c>
      <c r="AA50" s="71">
        <f t="shared" si="26"/>
        <v>-5.5012399999904843E-5</v>
      </c>
      <c r="AB50" s="71">
        <f t="shared" si="26"/>
        <v>-5.5012399999904843E-5</v>
      </c>
      <c r="AC50" s="71">
        <f t="shared" si="26"/>
        <v>-5.5012399999904843E-5</v>
      </c>
      <c r="AD50" s="71">
        <f t="shared" si="26"/>
        <v>-5.5012399999904843E-5</v>
      </c>
      <c r="AE50" s="71">
        <f t="shared" si="26"/>
        <v>-5.5012399999904843E-5</v>
      </c>
      <c r="AF50" s="71">
        <f t="shared" si="26"/>
        <v>-5.5012399999904843E-5</v>
      </c>
      <c r="AG50" s="71">
        <f t="shared" si="26"/>
        <v>-5.5012399999904843E-5</v>
      </c>
      <c r="AH50" s="71">
        <f t="shared" si="26"/>
        <v>-5.5012399999904843E-5</v>
      </c>
      <c r="AI50" s="71">
        <f t="shared" si="26"/>
        <v>-5.5012399999904843E-5</v>
      </c>
      <c r="AJ50" s="71">
        <f t="shared" si="26"/>
        <v>-5.5012399999904843E-5</v>
      </c>
      <c r="AK50" s="71">
        <f t="shared" si="26"/>
        <v>-5.5012399999904843E-5</v>
      </c>
      <c r="AL50" s="71">
        <f t="shared" si="26"/>
        <v>-5.5012399999904843E-5</v>
      </c>
      <c r="AM50" s="71">
        <f t="shared" si="26"/>
        <v>-5.5012399999904843E-5</v>
      </c>
      <c r="AN50" s="71">
        <f t="shared" si="26"/>
        <v>-5.5012399999904843E-5</v>
      </c>
      <c r="AO50" s="71">
        <f t="shared" si="26"/>
        <v>-5.5012399999904843E-5</v>
      </c>
      <c r="AP50" s="71">
        <f t="shared" si="26"/>
        <v>-5.5012399999904843E-5</v>
      </c>
      <c r="AQ50" s="71">
        <f t="shared" si="26"/>
        <v>-5.5012399999904843E-5</v>
      </c>
      <c r="AR50" s="71">
        <f t="shared" si="26"/>
        <v>-5.5012399999904843E-5</v>
      </c>
      <c r="AS50" s="71">
        <f t="shared" si="26"/>
        <v>-5.5012399999904843E-5</v>
      </c>
      <c r="AT50" s="71">
        <f t="shared" si="26"/>
        <v>-5.5012399999904843E-5</v>
      </c>
      <c r="AU50" s="71">
        <f t="shared" si="26"/>
        <v>-5.5012399999904843E-5</v>
      </c>
      <c r="AV50" s="71">
        <f t="shared" si="26"/>
        <v>-5.5012399999904843E-5</v>
      </c>
      <c r="AW50" s="71">
        <f t="shared" si="26"/>
        <v>-5.5012399999904843E-5</v>
      </c>
      <c r="AX50" s="71">
        <f t="shared" si="26"/>
        <v>-5.5012399999904843E-5</v>
      </c>
      <c r="AY50" s="71">
        <f t="shared" si="26"/>
        <v>-5.5012399999904843E-5</v>
      </c>
      <c r="AZ50" s="71">
        <f t="shared" si="26"/>
        <v>-5.5012399999904843E-5</v>
      </c>
      <c r="BA50" s="71">
        <f t="shared" si="26"/>
        <v>-5.5012399999904843E-5</v>
      </c>
      <c r="BB50" s="71">
        <f t="shared" si="26"/>
        <v>-5.5012399999904843E-5</v>
      </c>
      <c r="BC50" s="71">
        <f t="shared" si="26"/>
        <v>-5.5012399999904843E-5</v>
      </c>
      <c r="BD50" s="71">
        <f>BD22-BD36-BD42-BD48</f>
        <v>-5.5012399999904843E-5</v>
      </c>
      <c r="BE50" s="71">
        <f t="shared" si="26"/>
        <v>-5.5012399999904843E-5</v>
      </c>
      <c r="BF50" s="71">
        <f t="shared" si="26"/>
        <v>-5.5012399999904843E-5</v>
      </c>
      <c r="BG50" s="71">
        <f t="shared" si="26"/>
        <v>-5.5012399999904843E-5</v>
      </c>
      <c r="BH50" s="71">
        <f t="shared" si="26"/>
        <v>-5.5012399999904843E-5</v>
      </c>
      <c r="BI50" s="71">
        <f>BI22-BI36-BI42-BI48</f>
        <v>-5.5012399999904843E-5</v>
      </c>
      <c r="BJ50" s="71">
        <f>BJ22-BJ36-BJ42-BJ48</f>
        <v>-5.5012399999904843E-5</v>
      </c>
      <c r="BK50" s="71">
        <f>BK22-BK36-BK42-BK48</f>
        <v>-5.5012399999904843E-5</v>
      </c>
      <c r="BL50" s="71">
        <f>BL22-BL36-BL42-BL48</f>
        <v>-5.5012399999904843E-5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7">B33</f>
        <v>0</v>
      </c>
      <c r="C54" s="74">
        <f t="shared" si="27"/>
        <v>0.4264</v>
      </c>
      <c r="D54" s="74">
        <f t="shared" si="27"/>
        <v>0.94059999999999999</v>
      </c>
      <c r="E54" s="74">
        <f t="shared" si="27"/>
        <v>1.3256000000000001</v>
      </c>
      <c r="F54" s="74">
        <f t="shared" si="27"/>
        <v>1.3256000000000001</v>
      </c>
      <c r="G54" s="74">
        <f t="shared" si="27"/>
        <v>1.3256000000000001</v>
      </c>
      <c r="H54" s="74">
        <f t="shared" si="27"/>
        <v>1.3256000000000001</v>
      </c>
      <c r="I54" s="74">
        <f t="shared" si="27"/>
        <v>1.3256000000000001</v>
      </c>
      <c r="J54" s="74">
        <f t="shared" si="27"/>
        <v>1.3256000000000001</v>
      </c>
      <c r="K54" s="74">
        <f t="shared" si="27"/>
        <v>1.3256000000000001</v>
      </c>
      <c r="L54" s="74">
        <f t="shared" si="27"/>
        <v>1.3256000000000001</v>
      </c>
      <c r="M54" s="74">
        <f t="shared" si="27"/>
        <v>0.8992</v>
      </c>
      <c r="N54" s="74">
        <f t="shared" si="27"/>
        <v>0.38500000000000001</v>
      </c>
      <c r="O54" s="74">
        <f t="shared" si="27"/>
        <v>0</v>
      </c>
      <c r="P54" s="74">
        <f t="shared" si="27"/>
        <v>0</v>
      </c>
      <c r="Q54" s="74">
        <f t="shared" si="27"/>
        <v>0</v>
      </c>
      <c r="R54" s="74">
        <f t="shared" si="27"/>
        <v>0</v>
      </c>
      <c r="S54" s="74">
        <f t="shared" si="27"/>
        <v>0</v>
      </c>
      <c r="T54" s="74">
        <f t="shared" si="27"/>
        <v>0</v>
      </c>
      <c r="U54" s="74">
        <f t="shared" si="27"/>
        <v>0</v>
      </c>
      <c r="V54" s="74">
        <f t="shared" si="27"/>
        <v>0</v>
      </c>
      <c r="W54" s="74">
        <f t="shared" si="27"/>
        <v>0</v>
      </c>
      <c r="X54" s="74">
        <f t="shared" si="27"/>
        <v>0</v>
      </c>
      <c r="Y54" s="74">
        <f t="shared" si="27"/>
        <v>0</v>
      </c>
      <c r="Z54" s="74">
        <f t="shared" si="27"/>
        <v>0</v>
      </c>
      <c r="AA54" s="74">
        <f t="shared" si="27"/>
        <v>0</v>
      </c>
      <c r="AB54" s="74">
        <f t="shared" si="27"/>
        <v>0</v>
      </c>
      <c r="AC54" s="74">
        <f t="shared" si="27"/>
        <v>0</v>
      </c>
      <c r="AD54" s="74">
        <f t="shared" si="27"/>
        <v>0</v>
      </c>
      <c r="AE54" s="74">
        <f t="shared" si="27"/>
        <v>0</v>
      </c>
      <c r="AF54" s="74">
        <f t="shared" si="27"/>
        <v>0</v>
      </c>
      <c r="AG54" s="74">
        <f t="shared" si="27"/>
        <v>0</v>
      </c>
      <c r="AH54" s="74">
        <f t="shared" si="27"/>
        <v>0</v>
      </c>
      <c r="AI54" s="74">
        <f t="shared" si="27"/>
        <v>0</v>
      </c>
      <c r="AJ54" s="74">
        <f t="shared" si="27"/>
        <v>0</v>
      </c>
      <c r="AK54" s="74">
        <f t="shared" si="27"/>
        <v>0</v>
      </c>
      <c r="AL54" s="74">
        <f t="shared" si="27"/>
        <v>0</v>
      </c>
      <c r="AM54" s="74">
        <f t="shared" si="27"/>
        <v>0</v>
      </c>
      <c r="AN54" s="74">
        <f t="shared" si="27"/>
        <v>0</v>
      </c>
      <c r="AO54" s="74">
        <f t="shared" si="27"/>
        <v>0</v>
      </c>
      <c r="AP54" s="74">
        <f t="shared" si="27"/>
        <v>0</v>
      </c>
      <c r="AQ54" s="74">
        <f t="shared" si="27"/>
        <v>0</v>
      </c>
      <c r="AR54" s="74">
        <f t="shared" si="27"/>
        <v>0</v>
      </c>
      <c r="AS54" s="74">
        <f t="shared" si="27"/>
        <v>0</v>
      </c>
      <c r="AT54" s="74">
        <f t="shared" si="27"/>
        <v>0</v>
      </c>
      <c r="AU54" s="74">
        <f t="shared" si="27"/>
        <v>0</v>
      </c>
      <c r="AV54" s="74">
        <f t="shared" si="27"/>
        <v>0</v>
      </c>
      <c r="AW54" s="74">
        <f t="shared" si="27"/>
        <v>0</v>
      </c>
      <c r="AX54" s="74">
        <f t="shared" si="27"/>
        <v>0</v>
      </c>
      <c r="AY54" s="74">
        <f t="shared" si="27"/>
        <v>0</v>
      </c>
      <c r="AZ54" s="74">
        <f t="shared" si="27"/>
        <v>0</v>
      </c>
      <c r="BA54" s="74">
        <f t="shared" si="27"/>
        <v>0</v>
      </c>
      <c r="BB54" s="74">
        <f t="shared" si="27"/>
        <v>0</v>
      </c>
      <c r="BC54" s="74">
        <f t="shared" si="27"/>
        <v>0</v>
      </c>
      <c r="BD54" s="74">
        <f t="shared" si="27"/>
        <v>0</v>
      </c>
      <c r="BE54" s="74">
        <f t="shared" si="27"/>
        <v>0</v>
      </c>
      <c r="BF54" s="74">
        <f t="shared" si="27"/>
        <v>0</v>
      </c>
      <c r="BG54" s="74">
        <f t="shared" si="27"/>
        <v>0</v>
      </c>
      <c r="BH54" s="74">
        <f t="shared" si="27"/>
        <v>0</v>
      </c>
      <c r="BI54" s="74">
        <f t="shared" si="27"/>
        <v>0</v>
      </c>
      <c r="BJ54" s="74">
        <f t="shared" si="27"/>
        <v>0</v>
      </c>
      <c r="BK54" s="74">
        <f t="shared" si="27"/>
        <v>0</v>
      </c>
      <c r="BL54" s="74">
        <f t="shared" si="27"/>
        <v>0</v>
      </c>
      <c r="BM54" s="36"/>
      <c r="BN54" s="74">
        <f>SUM(B54:BM54)</f>
        <v>13.255999999999998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0.21320000000000003</v>
      </c>
      <c r="D55" s="67">
        <f>D21*'Assumptions (Inputs)'!$D$48</f>
        <v>0.47030000000000005</v>
      </c>
      <c r="E55" s="67">
        <f>E21*'Assumptions (Inputs)'!$D$48</f>
        <v>0.66280000000000006</v>
      </c>
      <c r="F55" s="67">
        <f>F21*'Assumptions (Inputs)'!$D$48</f>
        <v>0.66280000000000006</v>
      </c>
      <c r="G55" s="67">
        <f>G21*'Assumptions (Inputs)'!$D$48</f>
        <v>0.66280000000000006</v>
      </c>
      <c r="H55" s="67">
        <f>H21*'Assumptions (Inputs)'!$D$48</f>
        <v>0.66280000000000006</v>
      </c>
      <c r="I55" s="67">
        <f>I21*'Assumptions (Inputs)'!$D$48</f>
        <v>0.66280000000000006</v>
      </c>
      <c r="J55" s="67">
        <f>J21*'Assumptions (Inputs)'!$D$48</f>
        <v>0.66280000000000006</v>
      </c>
      <c r="K55" s="67">
        <f>K21*'Assumptions (Inputs)'!$D$48</f>
        <v>0.66280000000000006</v>
      </c>
      <c r="L55" s="67">
        <f>L21*'Assumptions (Inputs)'!$D$48</f>
        <v>0.44960000000000006</v>
      </c>
      <c r="M55" s="67">
        <f>M21*'Assumptions (Inputs)'!$D$48</f>
        <v>0.19250000000000003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5.9651999999999994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8">SUM(B53:B55)</f>
        <v>0</v>
      </c>
      <c r="C56" s="68">
        <f t="shared" si="28"/>
        <v>0.63960000000000006</v>
      </c>
      <c r="D56" s="68">
        <f t="shared" si="28"/>
        <v>1.4109</v>
      </c>
      <c r="E56" s="68">
        <f t="shared" si="28"/>
        <v>1.9884000000000002</v>
      </c>
      <c r="F56" s="68">
        <f t="shared" si="28"/>
        <v>1.9884000000000002</v>
      </c>
      <c r="G56" s="68">
        <f t="shared" si="28"/>
        <v>1.9884000000000002</v>
      </c>
      <c r="H56" s="68">
        <f t="shared" si="28"/>
        <v>1.9884000000000002</v>
      </c>
      <c r="I56" s="68">
        <f t="shared" si="28"/>
        <v>1.9884000000000002</v>
      </c>
      <c r="J56" s="68">
        <f t="shared" si="28"/>
        <v>1.9884000000000002</v>
      </c>
      <c r="K56" s="68">
        <f t="shared" si="28"/>
        <v>1.9884000000000002</v>
      </c>
      <c r="L56" s="68">
        <f t="shared" si="28"/>
        <v>1.7752000000000001</v>
      </c>
      <c r="M56" s="68">
        <f t="shared" si="28"/>
        <v>1.0917000000000001</v>
      </c>
      <c r="N56" s="68">
        <f t="shared" si="28"/>
        <v>0.38500000000000001</v>
      </c>
      <c r="O56" s="68">
        <f t="shared" si="28"/>
        <v>0</v>
      </c>
      <c r="P56" s="68">
        <f t="shared" si="28"/>
        <v>0</v>
      </c>
      <c r="Q56" s="68">
        <f t="shared" si="28"/>
        <v>0</v>
      </c>
      <c r="R56" s="68">
        <f t="shared" si="28"/>
        <v>0</v>
      </c>
      <c r="S56" s="68">
        <f t="shared" si="28"/>
        <v>0</v>
      </c>
      <c r="T56" s="68">
        <f t="shared" si="28"/>
        <v>0</v>
      </c>
      <c r="U56" s="68">
        <f t="shared" si="28"/>
        <v>0</v>
      </c>
      <c r="V56" s="68">
        <f t="shared" si="28"/>
        <v>0</v>
      </c>
      <c r="W56" s="68">
        <f t="shared" si="28"/>
        <v>0</v>
      </c>
      <c r="X56" s="68">
        <f t="shared" si="28"/>
        <v>0</v>
      </c>
      <c r="Y56" s="68">
        <f t="shared" si="28"/>
        <v>0</v>
      </c>
      <c r="Z56" s="68">
        <f t="shared" si="28"/>
        <v>0</v>
      </c>
      <c r="AA56" s="68">
        <f t="shared" si="28"/>
        <v>0</v>
      </c>
      <c r="AB56" s="68">
        <f t="shared" si="28"/>
        <v>0</v>
      </c>
      <c r="AC56" s="68">
        <f t="shared" si="28"/>
        <v>0</v>
      </c>
      <c r="AD56" s="68">
        <f t="shared" si="28"/>
        <v>0</v>
      </c>
      <c r="AE56" s="68">
        <f t="shared" si="28"/>
        <v>0</v>
      </c>
      <c r="AF56" s="68">
        <f t="shared" si="28"/>
        <v>0</v>
      </c>
      <c r="AG56" s="68">
        <f t="shared" si="28"/>
        <v>0</v>
      </c>
      <c r="AH56" s="68">
        <f t="shared" si="28"/>
        <v>0</v>
      </c>
      <c r="AI56" s="68">
        <f t="shared" si="28"/>
        <v>0</v>
      </c>
      <c r="AJ56" s="68">
        <f t="shared" si="28"/>
        <v>0</v>
      </c>
      <c r="AK56" s="68">
        <f t="shared" si="28"/>
        <v>0</v>
      </c>
      <c r="AL56" s="68">
        <f t="shared" si="28"/>
        <v>0</v>
      </c>
      <c r="AM56" s="68">
        <f t="shared" si="28"/>
        <v>0</v>
      </c>
      <c r="AN56" s="68">
        <f t="shared" si="28"/>
        <v>0</v>
      </c>
      <c r="AO56" s="68">
        <f t="shared" si="28"/>
        <v>0</v>
      </c>
      <c r="AP56" s="68">
        <f t="shared" si="28"/>
        <v>0</v>
      </c>
      <c r="AQ56" s="68">
        <f t="shared" si="28"/>
        <v>0</v>
      </c>
      <c r="AR56" s="68">
        <f t="shared" si="28"/>
        <v>0</v>
      </c>
      <c r="AS56" s="68">
        <f t="shared" si="28"/>
        <v>0</v>
      </c>
      <c r="AT56" s="68">
        <f t="shared" si="28"/>
        <v>0</v>
      </c>
      <c r="AU56" s="68">
        <f t="shared" si="28"/>
        <v>0</v>
      </c>
      <c r="AV56" s="68">
        <f t="shared" si="28"/>
        <v>0</v>
      </c>
      <c r="AW56" s="68">
        <f t="shared" si="28"/>
        <v>0</v>
      </c>
      <c r="AX56" s="68">
        <f t="shared" si="28"/>
        <v>0</v>
      </c>
      <c r="AY56" s="68">
        <f t="shared" si="28"/>
        <v>0</v>
      </c>
      <c r="AZ56" s="68">
        <f t="shared" si="28"/>
        <v>0</v>
      </c>
      <c r="BA56" s="68">
        <f t="shared" si="28"/>
        <v>0</v>
      </c>
      <c r="BB56" s="68">
        <f t="shared" si="28"/>
        <v>0</v>
      </c>
      <c r="BC56" s="68">
        <f t="shared" si="28"/>
        <v>0</v>
      </c>
      <c r="BD56" s="68">
        <f t="shared" si="28"/>
        <v>0</v>
      </c>
      <c r="BE56" s="68">
        <f t="shared" si="28"/>
        <v>0</v>
      </c>
      <c r="BF56" s="68">
        <f t="shared" si="28"/>
        <v>0</v>
      </c>
      <c r="BG56" s="68">
        <f t="shared" si="28"/>
        <v>0</v>
      </c>
      <c r="BH56" s="68">
        <f t="shared" si="28"/>
        <v>0</v>
      </c>
      <c r="BI56" s="68">
        <f t="shared" si="28"/>
        <v>0</v>
      </c>
      <c r="BJ56" s="68">
        <f t="shared" si="28"/>
        <v>0</v>
      </c>
      <c r="BK56" s="68">
        <f t="shared" si="28"/>
        <v>0</v>
      </c>
      <c r="BL56" s="68">
        <f t="shared" si="28"/>
        <v>0</v>
      </c>
      <c r="BM56" s="36"/>
      <c r="BN56" s="74">
        <f>SUM(B56:BM56)</f>
        <v>19.221200000000003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29">B50</f>
        <v>0</v>
      </c>
      <c r="C59" s="74">
        <f t="shared" si="29"/>
        <v>1.880887177</v>
      </c>
      <c r="D59" s="74">
        <f t="shared" si="29"/>
        <v>5.6885502817500013</v>
      </c>
      <c r="E59" s="74">
        <f t="shared" si="29"/>
        <v>8.6223946218499989</v>
      </c>
      <c r="F59" s="74">
        <f t="shared" si="29"/>
        <v>8.7488830982500012</v>
      </c>
      <c r="G59" s="74">
        <f t="shared" si="29"/>
        <v>7.1285340667999986</v>
      </c>
      <c r="H59" s="74">
        <f t="shared" si="29"/>
        <v>5.7270142988000003</v>
      </c>
      <c r="I59" s="74">
        <f t="shared" si="29"/>
        <v>4.4320327913000002</v>
      </c>
      <c r="J59" s="74">
        <f t="shared" si="29"/>
        <v>3.2050500049000021</v>
      </c>
      <c r="K59" s="74">
        <f t="shared" si="29"/>
        <v>2.104641811800001</v>
      </c>
      <c r="L59" s="74">
        <f t="shared" si="29"/>
        <v>1.1745937788500029</v>
      </c>
      <c r="M59" s="74">
        <f t="shared" si="29"/>
        <v>0.48818598760000276</v>
      </c>
      <c r="N59" s="74">
        <f t="shared" si="29"/>
        <v>0.11255748760000088</v>
      </c>
      <c r="O59" s="74">
        <f t="shared" si="29"/>
        <v>-5.5012399999904843E-5</v>
      </c>
      <c r="P59" s="74">
        <f t="shared" si="29"/>
        <v>-5.5012399999904843E-5</v>
      </c>
      <c r="Q59" s="74">
        <f t="shared" si="29"/>
        <v>-5.5012399999904843E-5</v>
      </c>
      <c r="R59" s="74">
        <f t="shared" si="29"/>
        <v>-5.5012399999904843E-5</v>
      </c>
      <c r="S59" s="74">
        <f t="shared" si="29"/>
        <v>-5.5012399999904843E-5</v>
      </c>
      <c r="T59" s="74">
        <f t="shared" si="29"/>
        <v>-5.5012399999904843E-5</v>
      </c>
      <c r="U59" s="74">
        <f t="shared" si="29"/>
        <v>-5.5012399999904843E-5</v>
      </c>
      <c r="V59" s="74">
        <f t="shared" si="29"/>
        <v>-5.5012399999904843E-5</v>
      </c>
      <c r="W59" s="74">
        <f t="shared" si="29"/>
        <v>-5.5012399999904843E-5</v>
      </c>
      <c r="X59" s="74">
        <f t="shared" si="29"/>
        <v>-5.5012399999904843E-5</v>
      </c>
      <c r="Y59" s="74">
        <f t="shared" si="29"/>
        <v>-5.5012399999904843E-5</v>
      </c>
      <c r="Z59" s="74">
        <f t="shared" si="29"/>
        <v>-5.5012399999904843E-5</v>
      </c>
      <c r="AA59" s="74">
        <f t="shared" si="29"/>
        <v>-5.5012399999904843E-5</v>
      </c>
      <c r="AB59" s="74">
        <f t="shared" si="29"/>
        <v>-5.5012399999904843E-5</v>
      </c>
      <c r="AC59" s="74">
        <f t="shared" si="29"/>
        <v>-5.5012399999904843E-5</v>
      </c>
      <c r="AD59" s="74">
        <f t="shared" si="29"/>
        <v>-5.5012399999904843E-5</v>
      </c>
      <c r="AE59" s="74">
        <f t="shared" si="29"/>
        <v>-5.5012399999904843E-5</v>
      </c>
      <c r="AF59" s="74">
        <f t="shared" si="29"/>
        <v>-5.5012399999904843E-5</v>
      </c>
      <c r="AG59" s="74">
        <f t="shared" si="29"/>
        <v>-5.5012399999904843E-5</v>
      </c>
      <c r="AH59" s="74">
        <f t="shared" si="29"/>
        <v>-5.5012399999904843E-5</v>
      </c>
      <c r="AI59" s="74">
        <f t="shared" si="29"/>
        <v>-5.5012399999904843E-5</v>
      </c>
      <c r="AJ59" s="74">
        <f t="shared" si="29"/>
        <v>-5.5012399999904843E-5</v>
      </c>
      <c r="AK59" s="74">
        <f t="shared" si="29"/>
        <v>-5.5012399999904843E-5</v>
      </c>
      <c r="AL59" s="74">
        <f t="shared" si="29"/>
        <v>-5.5012399999904843E-5</v>
      </c>
      <c r="AM59" s="74">
        <f t="shared" si="29"/>
        <v>-5.5012399999904843E-5</v>
      </c>
      <c r="AN59" s="74">
        <f t="shared" si="29"/>
        <v>-5.5012399999904843E-5</v>
      </c>
      <c r="AO59" s="74">
        <f t="shared" si="29"/>
        <v>-5.5012399999904843E-5</v>
      </c>
      <c r="AP59" s="74">
        <f t="shared" si="29"/>
        <v>-5.5012399999904843E-5</v>
      </c>
      <c r="AQ59" s="74">
        <f t="shared" si="29"/>
        <v>-5.5012399999904843E-5</v>
      </c>
      <c r="AR59" s="74">
        <f t="shared" si="29"/>
        <v>-5.5012399999904843E-5</v>
      </c>
      <c r="AS59" s="74">
        <f t="shared" si="29"/>
        <v>-5.5012399999904843E-5</v>
      </c>
      <c r="AT59" s="74">
        <f t="shared" si="29"/>
        <v>-5.5012399999904843E-5</v>
      </c>
      <c r="AU59" s="74">
        <f t="shared" si="29"/>
        <v>-5.5012399999904843E-5</v>
      </c>
      <c r="AV59" s="74">
        <f t="shared" si="29"/>
        <v>-5.5012399999904843E-5</v>
      </c>
      <c r="AW59" s="74">
        <f t="shared" si="29"/>
        <v>-5.5012399999904843E-5</v>
      </c>
      <c r="AX59" s="74">
        <f t="shared" si="29"/>
        <v>-5.5012399999904843E-5</v>
      </c>
      <c r="AY59" s="74">
        <f t="shared" si="29"/>
        <v>-5.5012399999904843E-5</v>
      </c>
      <c r="AZ59" s="74">
        <f t="shared" si="29"/>
        <v>-5.5012399999904843E-5</v>
      </c>
      <c r="BA59" s="74">
        <f t="shared" si="29"/>
        <v>-5.5012399999904843E-5</v>
      </c>
      <c r="BB59" s="74">
        <f t="shared" si="29"/>
        <v>-5.5012399999904843E-5</v>
      </c>
      <c r="BC59" s="74">
        <f t="shared" si="29"/>
        <v>-5.5012399999904843E-5</v>
      </c>
      <c r="BD59" s="74">
        <f t="shared" si="29"/>
        <v>-5.5012399999904843E-5</v>
      </c>
      <c r="BE59" s="74">
        <f t="shared" si="29"/>
        <v>-5.5012399999904843E-5</v>
      </c>
      <c r="BF59" s="74">
        <f t="shared" si="29"/>
        <v>-5.5012399999904843E-5</v>
      </c>
      <c r="BG59" s="74">
        <f t="shared" si="29"/>
        <v>-5.5012399999904843E-5</v>
      </c>
      <c r="BH59" s="74">
        <f t="shared" si="29"/>
        <v>-5.5012399999904843E-5</v>
      </c>
      <c r="BI59" s="74">
        <f t="shared" si="29"/>
        <v>-5.5012399999904843E-5</v>
      </c>
      <c r="BJ59" s="74">
        <f t="shared" si="29"/>
        <v>-5.5012399999904843E-5</v>
      </c>
      <c r="BK59" s="74">
        <f t="shared" si="29"/>
        <v>-5.5012399999904843E-5</v>
      </c>
      <c r="BL59" s="74">
        <f t="shared" si="29"/>
        <v>-5.5012399999904843E-5</v>
      </c>
      <c r="BM59" s="36"/>
      <c r="BN59" s="74">
        <f>SUM(B59:BM59)</f>
        <v>49.310574786500155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0">E60</f>
        <v>9.6100000000000005E-2</v>
      </c>
      <c r="G60" s="367">
        <f t="shared" si="30"/>
        <v>9.6100000000000005E-2</v>
      </c>
      <c r="H60" s="367">
        <f t="shared" si="30"/>
        <v>9.6100000000000005E-2</v>
      </c>
      <c r="I60" s="367">
        <f t="shared" si="30"/>
        <v>9.6100000000000005E-2</v>
      </c>
      <c r="J60" s="367">
        <f t="shared" si="30"/>
        <v>9.6100000000000005E-2</v>
      </c>
      <c r="K60" s="367">
        <f t="shared" si="30"/>
        <v>9.6100000000000005E-2</v>
      </c>
      <c r="L60" s="367">
        <f t="shared" si="30"/>
        <v>9.6100000000000005E-2</v>
      </c>
      <c r="M60" s="367">
        <f t="shared" si="30"/>
        <v>9.6100000000000005E-2</v>
      </c>
      <c r="N60" s="367">
        <f t="shared" si="30"/>
        <v>9.6100000000000005E-2</v>
      </c>
      <c r="O60" s="367">
        <f t="shared" si="30"/>
        <v>9.6100000000000005E-2</v>
      </c>
      <c r="P60" s="367">
        <f t="shared" si="30"/>
        <v>9.6100000000000005E-2</v>
      </c>
      <c r="Q60" s="367">
        <f t="shared" si="30"/>
        <v>9.6100000000000005E-2</v>
      </c>
      <c r="R60" s="367">
        <f t="shared" si="30"/>
        <v>9.6100000000000005E-2</v>
      </c>
      <c r="S60" s="367">
        <f t="shared" si="30"/>
        <v>9.6100000000000005E-2</v>
      </c>
      <c r="T60" s="367">
        <f t="shared" si="30"/>
        <v>9.6100000000000005E-2</v>
      </c>
      <c r="U60" s="367">
        <f t="shared" si="30"/>
        <v>9.6100000000000005E-2</v>
      </c>
      <c r="V60" s="367">
        <f t="shared" si="30"/>
        <v>9.6100000000000005E-2</v>
      </c>
      <c r="W60" s="367">
        <f t="shared" si="30"/>
        <v>9.6100000000000005E-2</v>
      </c>
      <c r="X60" s="367">
        <f t="shared" si="30"/>
        <v>9.6100000000000005E-2</v>
      </c>
      <c r="Y60" s="367">
        <f t="shared" si="30"/>
        <v>9.6100000000000005E-2</v>
      </c>
      <c r="Z60" s="367">
        <f t="shared" si="30"/>
        <v>9.6100000000000005E-2</v>
      </c>
      <c r="AA60" s="367">
        <f t="shared" si="30"/>
        <v>9.6100000000000005E-2</v>
      </c>
      <c r="AB60" s="367">
        <f t="shared" si="30"/>
        <v>9.6100000000000005E-2</v>
      </c>
      <c r="AC60" s="367">
        <f t="shared" si="30"/>
        <v>9.6100000000000005E-2</v>
      </c>
      <c r="AD60" s="367">
        <f t="shared" si="30"/>
        <v>9.6100000000000005E-2</v>
      </c>
      <c r="AE60" s="367">
        <f t="shared" si="30"/>
        <v>9.6100000000000005E-2</v>
      </c>
      <c r="AF60" s="367">
        <f t="shared" si="30"/>
        <v>9.6100000000000005E-2</v>
      </c>
      <c r="AG60" s="367">
        <f t="shared" si="30"/>
        <v>9.6100000000000005E-2</v>
      </c>
      <c r="AH60" s="367">
        <f t="shared" si="30"/>
        <v>9.6100000000000005E-2</v>
      </c>
      <c r="AI60" s="367">
        <f t="shared" si="30"/>
        <v>9.6100000000000005E-2</v>
      </c>
      <c r="AJ60" s="367">
        <f t="shared" si="30"/>
        <v>9.6100000000000005E-2</v>
      </c>
      <c r="AK60" s="367">
        <f t="shared" si="30"/>
        <v>9.6100000000000005E-2</v>
      </c>
      <c r="AL60" s="367">
        <f t="shared" si="30"/>
        <v>9.6100000000000005E-2</v>
      </c>
      <c r="AM60" s="367">
        <f t="shared" si="30"/>
        <v>9.6100000000000005E-2</v>
      </c>
      <c r="AN60" s="367">
        <f t="shared" si="30"/>
        <v>9.6100000000000005E-2</v>
      </c>
      <c r="AO60" s="367">
        <f t="shared" si="30"/>
        <v>9.6100000000000005E-2</v>
      </c>
      <c r="AP60" s="367">
        <f t="shared" si="30"/>
        <v>9.6100000000000005E-2</v>
      </c>
      <c r="AQ60" s="367">
        <f t="shared" si="30"/>
        <v>9.6100000000000005E-2</v>
      </c>
      <c r="AR60" s="367">
        <f t="shared" si="30"/>
        <v>9.6100000000000005E-2</v>
      </c>
      <c r="AS60" s="367">
        <f t="shared" si="30"/>
        <v>9.6100000000000005E-2</v>
      </c>
      <c r="AT60" s="367">
        <f t="shared" si="30"/>
        <v>9.6100000000000005E-2</v>
      </c>
      <c r="AU60" s="367">
        <f t="shared" si="30"/>
        <v>9.6100000000000005E-2</v>
      </c>
      <c r="AV60" s="367">
        <f t="shared" si="30"/>
        <v>9.6100000000000005E-2</v>
      </c>
      <c r="AW60" s="367">
        <f t="shared" si="30"/>
        <v>9.6100000000000005E-2</v>
      </c>
      <c r="AX60" s="367">
        <f t="shared" si="30"/>
        <v>9.6100000000000005E-2</v>
      </c>
      <c r="AY60" s="367">
        <f t="shared" si="30"/>
        <v>9.6100000000000005E-2</v>
      </c>
      <c r="AZ60" s="367">
        <f t="shared" si="30"/>
        <v>9.6100000000000005E-2</v>
      </c>
      <c r="BA60" s="367">
        <f t="shared" si="30"/>
        <v>9.6100000000000005E-2</v>
      </c>
      <c r="BB60" s="367">
        <f t="shared" si="30"/>
        <v>9.6100000000000005E-2</v>
      </c>
      <c r="BC60" s="367">
        <f t="shared" si="30"/>
        <v>9.6100000000000005E-2</v>
      </c>
      <c r="BD60" s="367">
        <f t="shared" si="30"/>
        <v>9.6100000000000005E-2</v>
      </c>
      <c r="BE60" s="367">
        <f t="shared" si="30"/>
        <v>9.6100000000000005E-2</v>
      </c>
      <c r="BF60" s="367">
        <f t="shared" si="30"/>
        <v>9.6100000000000005E-2</v>
      </c>
      <c r="BG60" s="367">
        <f t="shared" si="30"/>
        <v>9.6100000000000005E-2</v>
      </c>
      <c r="BH60" s="367">
        <f t="shared" si="30"/>
        <v>9.6100000000000005E-2</v>
      </c>
      <c r="BI60" s="367">
        <f t="shared" si="30"/>
        <v>9.6100000000000005E-2</v>
      </c>
      <c r="BJ60" s="367">
        <f t="shared" si="30"/>
        <v>9.6100000000000005E-2</v>
      </c>
      <c r="BK60" s="367">
        <f t="shared" si="30"/>
        <v>9.6100000000000005E-2</v>
      </c>
      <c r="BL60" s="367">
        <f t="shared" si="30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1">+B59*B60</f>
        <v>0</v>
      </c>
      <c r="C61" s="74">
        <f t="shared" si="31"/>
        <v>0.18771254026459999</v>
      </c>
      <c r="D61" s="74">
        <f t="shared" si="31"/>
        <v>0.5517893773297502</v>
      </c>
      <c r="E61" s="74">
        <f t="shared" si="31"/>
        <v>0.82861212315978494</v>
      </c>
      <c r="F61" s="74">
        <f>+F59*F60</f>
        <v>0.84076766574182515</v>
      </c>
      <c r="G61" s="74">
        <f t="shared" ref="G61:BL61" si="32">+G59*G60</f>
        <v>0.68505212381947989</v>
      </c>
      <c r="H61" s="74">
        <f t="shared" si="32"/>
        <v>0.55036607411468008</v>
      </c>
      <c r="I61" s="74">
        <f t="shared" si="32"/>
        <v>0.42591835124393002</v>
      </c>
      <c r="J61" s="74">
        <f t="shared" si="32"/>
        <v>0.30800530547089022</v>
      </c>
      <c r="K61" s="74">
        <f t="shared" si="32"/>
        <v>0.20225607811398011</v>
      </c>
      <c r="L61" s="74">
        <f t="shared" si="32"/>
        <v>0.11287846214748529</v>
      </c>
      <c r="M61" s="74">
        <f t="shared" si="32"/>
        <v>4.6914673408360266E-2</v>
      </c>
      <c r="N61" s="74">
        <f t="shared" si="32"/>
        <v>1.0816774558360085E-2</v>
      </c>
      <c r="O61" s="74">
        <f t="shared" si="32"/>
        <v>-5.2866916399908553E-6</v>
      </c>
      <c r="P61" s="74">
        <f t="shared" si="32"/>
        <v>-5.2866916399908553E-6</v>
      </c>
      <c r="Q61" s="74">
        <f t="shared" si="32"/>
        <v>-5.2866916399908553E-6</v>
      </c>
      <c r="R61" s="74">
        <f t="shared" si="32"/>
        <v>-5.2866916399908553E-6</v>
      </c>
      <c r="S61" s="74">
        <f t="shared" si="32"/>
        <v>-5.2866916399908553E-6</v>
      </c>
      <c r="T61" s="74">
        <f t="shared" si="32"/>
        <v>-5.2866916399908553E-6</v>
      </c>
      <c r="U61" s="74">
        <f t="shared" si="32"/>
        <v>-5.2866916399908553E-6</v>
      </c>
      <c r="V61" s="74">
        <f t="shared" si="32"/>
        <v>-5.2866916399908553E-6</v>
      </c>
      <c r="W61" s="74">
        <f t="shared" si="32"/>
        <v>-5.2866916399908553E-6</v>
      </c>
      <c r="X61" s="74">
        <f t="shared" si="32"/>
        <v>-5.2866916399908553E-6</v>
      </c>
      <c r="Y61" s="74">
        <f t="shared" si="32"/>
        <v>-5.2866916399908553E-6</v>
      </c>
      <c r="Z61" s="74">
        <f t="shared" si="32"/>
        <v>-5.2866916399908553E-6</v>
      </c>
      <c r="AA61" s="74">
        <f t="shared" si="32"/>
        <v>-5.2866916399908553E-6</v>
      </c>
      <c r="AB61" s="74">
        <f t="shared" si="32"/>
        <v>-5.2866916399908553E-6</v>
      </c>
      <c r="AC61" s="74">
        <f t="shared" si="32"/>
        <v>-5.2866916399908553E-6</v>
      </c>
      <c r="AD61" s="74">
        <f t="shared" si="32"/>
        <v>-5.2866916399908553E-6</v>
      </c>
      <c r="AE61" s="74">
        <f t="shared" si="32"/>
        <v>-5.2866916399908553E-6</v>
      </c>
      <c r="AF61" s="74">
        <f t="shared" si="32"/>
        <v>-5.2866916399908553E-6</v>
      </c>
      <c r="AG61" s="74">
        <f t="shared" si="32"/>
        <v>-5.2866916399908553E-6</v>
      </c>
      <c r="AH61" s="74">
        <f t="shared" si="32"/>
        <v>-5.2866916399908553E-6</v>
      </c>
      <c r="AI61" s="74">
        <f t="shared" si="32"/>
        <v>-5.2866916399908553E-6</v>
      </c>
      <c r="AJ61" s="74">
        <f t="shared" si="32"/>
        <v>-5.2866916399908553E-6</v>
      </c>
      <c r="AK61" s="74">
        <f t="shared" si="32"/>
        <v>-5.2866916399908553E-6</v>
      </c>
      <c r="AL61" s="74">
        <f t="shared" si="32"/>
        <v>-5.2866916399908553E-6</v>
      </c>
      <c r="AM61" s="74">
        <f t="shared" si="32"/>
        <v>-5.2866916399908553E-6</v>
      </c>
      <c r="AN61" s="74">
        <f t="shared" si="32"/>
        <v>-5.2866916399908553E-6</v>
      </c>
      <c r="AO61" s="74">
        <f t="shared" si="32"/>
        <v>-5.2866916399908553E-6</v>
      </c>
      <c r="AP61" s="74">
        <f t="shared" si="32"/>
        <v>-5.2866916399908553E-6</v>
      </c>
      <c r="AQ61" s="74">
        <f t="shared" si="32"/>
        <v>-5.2866916399908553E-6</v>
      </c>
      <c r="AR61" s="74">
        <f t="shared" si="32"/>
        <v>-5.2866916399908553E-6</v>
      </c>
      <c r="AS61" s="74">
        <f t="shared" si="32"/>
        <v>-5.2866916399908553E-6</v>
      </c>
      <c r="AT61" s="74">
        <f t="shared" si="32"/>
        <v>-5.2866916399908553E-6</v>
      </c>
      <c r="AU61" s="74">
        <f t="shared" si="32"/>
        <v>-5.2866916399908553E-6</v>
      </c>
      <c r="AV61" s="74">
        <f t="shared" si="32"/>
        <v>-5.2866916399908553E-6</v>
      </c>
      <c r="AW61" s="74">
        <f t="shared" si="32"/>
        <v>-5.2866916399908553E-6</v>
      </c>
      <c r="AX61" s="74">
        <f t="shared" si="32"/>
        <v>-5.2866916399908553E-6</v>
      </c>
      <c r="AY61" s="74">
        <f t="shared" si="32"/>
        <v>-5.2866916399908553E-6</v>
      </c>
      <c r="AZ61" s="74">
        <f t="shared" si="32"/>
        <v>-5.2866916399908553E-6</v>
      </c>
      <c r="BA61" s="74">
        <f t="shared" si="32"/>
        <v>-5.2866916399908553E-6</v>
      </c>
      <c r="BB61" s="74">
        <f t="shared" si="32"/>
        <v>-5.2866916399908553E-6</v>
      </c>
      <c r="BC61" s="74">
        <f t="shared" si="32"/>
        <v>-5.2866916399908553E-6</v>
      </c>
      <c r="BD61" s="74">
        <f t="shared" si="32"/>
        <v>-5.2866916399908553E-6</v>
      </c>
      <c r="BE61" s="74">
        <f t="shared" si="32"/>
        <v>-5.2866916399908553E-6</v>
      </c>
      <c r="BF61" s="74">
        <f t="shared" si="32"/>
        <v>-5.2866916399908553E-6</v>
      </c>
      <c r="BG61" s="74">
        <f t="shared" si="32"/>
        <v>-5.2866916399908553E-6</v>
      </c>
      <c r="BH61" s="74">
        <f t="shared" si="32"/>
        <v>-5.2866916399908553E-6</v>
      </c>
      <c r="BI61" s="74">
        <f t="shared" si="32"/>
        <v>-5.2866916399908553E-6</v>
      </c>
      <c r="BJ61" s="74">
        <f t="shared" si="32"/>
        <v>-5.2866916399908553E-6</v>
      </c>
      <c r="BK61" s="74">
        <f t="shared" si="32"/>
        <v>-5.2866916399908553E-6</v>
      </c>
      <c r="BL61" s="74">
        <f t="shared" si="32"/>
        <v>-5.2866916399908553E-6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3">B56</f>
        <v>0</v>
      </c>
      <c r="C62" s="67">
        <f t="shared" si="33"/>
        <v>0.63960000000000006</v>
      </c>
      <c r="D62" s="67">
        <f t="shared" si="33"/>
        <v>1.4109</v>
      </c>
      <c r="E62" s="67">
        <f t="shared" si="33"/>
        <v>1.9884000000000002</v>
      </c>
      <c r="F62" s="67">
        <f t="shared" si="33"/>
        <v>1.9884000000000002</v>
      </c>
      <c r="G62" s="67">
        <f t="shared" si="33"/>
        <v>1.9884000000000002</v>
      </c>
      <c r="H62" s="67">
        <f t="shared" si="33"/>
        <v>1.9884000000000002</v>
      </c>
      <c r="I62" s="67">
        <f t="shared" si="33"/>
        <v>1.9884000000000002</v>
      </c>
      <c r="J62" s="67">
        <f t="shared" si="33"/>
        <v>1.9884000000000002</v>
      </c>
      <c r="K62" s="67">
        <f t="shared" si="33"/>
        <v>1.9884000000000002</v>
      </c>
      <c r="L62" s="67">
        <f t="shared" si="33"/>
        <v>1.7752000000000001</v>
      </c>
      <c r="M62" s="67">
        <f t="shared" si="33"/>
        <v>1.0917000000000001</v>
      </c>
      <c r="N62" s="67">
        <f t="shared" si="33"/>
        <v>0.38500000000000001</v>
      </c>
      <c r="O62" s="67">
        <f t="shared" si="33"/>
        <v>0</v>
      </c>
      <c r="P62" s="67">
        <f t="shared" si="33"/>
        <v>0</v>
      </c>
      <c r="Q62" s="67">
        <f t="shared" si="33"/>
        <v>0</v>
      </c>
      <c r="R62" s="67">
        <f t="shared" si="33"/>
        <v>0</v>
      </c>
      <c r="S62" s="67">
        <f t="shared" si="33"/>
        <v>0</v>
      </c>
      <c r="T62" s="67">
        <f t="shared" si="33"/>
        <v>0</v>
      </c>
      <c r="U62" s="67">
        <f t="shared" si="33"/>
        <v>0</v>
      </c>
      <c r="V62" s="67">
        <f t="shared" si="33"/>
        <v>0</v>
      </c>
      <c r="W62" s="67">
        <f t="shared" si="33"/>
        <v>0</v>
      </c>
      <c r="X62" s="67">
        <f t="shared" si="33"/>
        <v>0</v>
      </c>
      <c r="Y62" s="67">
        <f t="shared" si="33"/>
        <v>0</v>
      </c>
      <c r="Z62" s="67">
        <f t="shared" si="33"/>
        <v>0</v>
      </c>
      <c r="AA62" s="67">
        <f t="shared" si="33"/>
        <v>0</v>
      </c>
      <c r="AB62" s="67">
        <f t="shared" si="33"/>
        <v>0</v>
      </c>
      <c r="AC62" s="67">
        <f t="shared" si="33"/>
        <v>0</v>
      </c>
      <c r="AD62" s="67">
        <f t="shared" si="33"/>
        <v>0</v>
      </c>
      <c r="AE62" s="67">
        <f t="shared" si="33"/>
        <v>0</v>
      </c>
      <c r="AF62" s="67">
        <f t="shared" si="33"/>
        <v>0</v>
      </c>
      <c r="AG62" s="67">
        <f t="shared" si="33"/>
        <v>0</v>
      </c>
      <c r="AH62" s="67">
        <f t="shared" si="33"/>
        <v>0</v>
      </c>
      <c r="AI62" s="67">
        <f t="shared" si="33"/>
        <v>0</v>
      </c>
      <c r="AJ62" s="67">
        <f t="shared" si="33"/>
        <v>0</v>
      </c>
      <c r="AK62" s="67">
        <f t="shared" si="33"/>
        <v>0</v>
      </c>
      <c r="AL62" s="67">
        <f t="shared" si="33"/>
        <v>0</v>
      </c>
      <c r="AM62" s="67">
        <f t="shared" si="33"/>
        <v>0</v>
      </c>
      <c r="AN62" s="67">
        <f t="shared" si="33"/>
        <v>0</v>
      </c>
      <c r="AO62" s="67">
        <f t="shared" si="33"/>
        <v>0</v>
      </c>
      <c r="AP62" s="67">
        <f t="shared" si="33"/>
        <v>0</v>
      </c>
      <c r="AQ62" s="67">
        <f t="shared" si="33"/>
        <v>0</v>
      </c>
      <c r="AR62" s="67">
        <f t="shared" si="33"/>
        <v>0</v>
      </c>
      <c r="AS62" s="67">
        <f t="shared" si="33"/>
        <v>0</v>
      </c>
      <c r="AT62" s="67">
        <f t="shared" si="33"/>
        <v>0</v>
      </c>
      <c r="AU62" s="67">
        <f t="shared" si="33"/>
        <v>0</v>
      </c>
      <c r="AV62" s="67">
        <f t="shared" si="33"/>
        <v>0</v>
      </c>
      <c r="AW62" s="67">
        <f t="shared" si="33"/>
        <v>0</v>
      </c>
      <c r="AX62" s="67">
        <f t="shared" si="33"/>
        <v>0</v>
      </c>
      <c r="AY62" s="67">
        <f t="shared" si="33"/>
        <v>0</v>
      </c>
      <c r="AZ62" s="67">
        <f t="shared" si="33"/>
        <v>0</v>
      </c>
      <c r="BA62" s="67">
        <f t="shared" si="33"/>
        <v>0</v>
      </c>
      <c r="BB62" s="67">
        <f t="shared" si="33"/>
        <v>0</v>
      </c>
      <c r="BC62" s="67">
        <f t="shared" si="33"/>
        <v>0</v>
      </c>
      <c r="BD62" s="67">
        <f t="shared" si="33"/>
        <v>0</v>
      </c>
      <c r="BE62" s="67">
        <f t="shared" si="33"/>
        <v>0</v>
      </c>
      <c r="BF62" s="67">
        <f t="shared" si="33"/>
        <v>0</v>
      </c>
      <c r="BG62" s="67">
        <f t="shared" si="33"/>
        <v>0</v>
      </c>
      <c r="BH62" s="67">
        <f t="shared" si="33"/>
        <v>0</v>
      </c>
      <c r="BI62" s="67">
        <f t="shared" si="33"/>
        <v>0</v>
      </c>
      <c r="BJ62" s="67">
        <f t="shared" si="33"/>
        <v>0</v>
      </c>
      <c r="BK62" s="67">
        <f t="shared" si="33"/>
        <v>0</v>
      </c>
      <c r="BL62" s="67">
        <f t="shared" si="33"/>
        <v>0</v>
      </c>
      <c r="BM62" s="36"/>
      <c r="BN62" s="74">
        <f>SUM(B62:BM62)</f>
        <v>19.221200000000003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4">SUM(C61:C62)</f>
        <v>0.82731254026459999</v>
      </c>
      <c r="D63" s="74">
        <f t="shared" si="34"/>
        <v>1.9626893773297502</v>
      </c>
      <c r="E63" s="74">
        <f t="shared" si="34"/>
        <v>2.8170121231597851</v>
      </c>
      <c r="F63" s="74">
        <f t="shared" si="34"/>
        <v>2.8291676657418252</v>
      </c>
      <c r="G63" s="74">
        <f t="shared" si="34"/>
        <v>2.6734521238194802</v>
      </c>
      <c r="H63" s="74">
        <f t="shared" si="34"/>
        <v>2.5387660741146805</v>
      </c>
      <c r="I63" s="74">
        <f t="shared" si="34"/>
        <v>2.4143183512439301</v>
      </c>
      <c r="J63" s="74">
        <f t="shared" si="34"/>
        <v>2.2964053054708904</v>
      </c>
      <c r="K63" s="74">
        <f t="shared" si="34"/>
        <v>2.1906560781139803</v>
      </c>
      <c r="L63" s="74">
        <f t="shared" si="34"/>
        <v>1.8880784621474853</v>
      </c>
      <c r="M63" s="74">
        <f t="shared" si="34"/>
        <v>1.1386146734083604</v>
      </c>
      <c r="N63" s="74">
        <f t="shared" si="34"/>
        <v>0.39581677455836012</v>
      </c>
      <c r="O63" s="74">
        <f t="shared" si="34"/>
        <v>-5.2866916399908553E-6</v>
      </c>
      <c r="P63" s="74">
        <f t="shared" si="34"/>
        <v>-5.2866916399908553E-6</v>
      </c>
      <c r="Q63" s="74">
        <f t="shared" si="34"/>
        <v>-5.2866916399908553E-6</v>
      </c>
      <c r="R63" s="74">
        <f t="shared" si="34"/>
        <v>-5.2866916399908553E-6</v>
      </c>
      <c r="S63" s="74">
        <f t="shared" si="34"/>
        <v>-5.2866916399908553E-6</v>
      </c>
      <c r="T63" s="74">
        <f t="shared" si="34"/>
        <v>-5.2866916399908553E-6</v>
      </c>
      <c r="U63" s="74">
        <f t="shared" si="34"/>
        <v>-5.2866916399908553E-6</v>
      </c>
      <c r="V63" s="74">
        <f t="shared" si="34"/>
        <v>-5.2866916399908553E-6</v>
      </c>
      <c r="W63" s="74">
        <f t="shared" si="34"/>
        <v>-5.2866916399908553E-6</v>
      </c>
      <c r="X63" s="74">
        <f t="shared" si="34"/>
        <v>-5.2866916399908553E-6</v>
      </c>
      <c r="Y63" s="74">
        <f t="shared" si="34"/>
        <v>-5.2866916399908553E-6</v>
      </c>
      <c r="Z63" s="74">
        <f t="shared" si="34"/>
        <v>-5.2866916399908553E-6</v>
      </c>
      <c r="AA63" s="74">
        <f t="shared" si="34"/>
        <v>-5.2866916399908553E-6</v>
      </c>
      <c r="AB63" s="74">
        <f t="shared" si="34"/>
        <v>-5.2866916399908553E-6</v>
      </c>
      <c r="AC63" s="74">
        <f t="shared" si="34"/>
        <v>-5.2866916399908553E-6</v>
      </c>
      <c r="AD63" s="74">
        <f t="shared" si="34"/>
        <v>-5.2866916399908553E-6</v>
      </c>
      <c r="AE63" s="74">
        <f t="shared" si="34"/>
        <v>-5.2866916399908553E-6</v>
      </c>
      <c r="AF63" s="74">
        <f t="shared" si="34"/>
        <v>-5.2866916399908553E-6</v>
      </c>
      <c r="AG63" s="74">
        <f t="shared" si="34"/>
        <v>-5.2866916399908553E-6</v>
      </c>
      <c r="AH63" s="74">
        <f t="shared" si="34"/>
        <v>-5.2866916399908553E-6</v>
      </c>
      <c r="AI63" s="74">
        <f t="shared" si="34"/>
        <v>-5.2866916399908553E-6</v>
      </c>
      <c r="AJ63" s="74">
        <f t="shared" si="34"/>
        <v>-5.2866916399908553E-6</v>
      </c>
      <c r="AK63" s="74">
        <f t="shared" si="34"/>
        <v>-5.2866916399908553E-6</v>
      </c>
      <c r="AL63" s="74">
        <f t="shared" si="34"/>
        <v>-5.2866916399908553E-6</v>
      </c>
      <c r="AM63" s="74">
        <f t="shared" si="34"/>
        <v>-5.2866916399908553E-6</v>
      </c>
      <c r="AN63" s="74">
        <f t="shared" si="34"/>
        <v>-5.2866916399908553E-6</v>
      </c>
      <c r="AO63" s="74">
        <f t="shared" si="34"/>
        <v>-5.2866916399908553E-6</v>
      </c>
      <c r="AP63" s="74">
        <f t="shared" si="34"/>
        <v>-5.2866916399908553E-6</v>
      </c>
      <c r="AQ63" s="74">
        <f t="shared" si="34"/>
        <v>-5.2866916399908553E-6</v>
      </c>
      <c r="AR63" s="74">
        <f t="shared" si="34"/>
        <v>-5.2866916399908553E-6</v>
      </c>
      <c r="AS63" s="74">
        <f t="shared" si="34"/>
        <v>-5.2866916399908553E-6</v>
      </c>
      <c r="AT63" s="74">
        <f t="shared" si="34"/>
        <v>-5.2866916399908553E-6</v>
      </c>
      <c r="AU63" s="74">
        <f t="shared" si="34"/>
        <v>-5.2866916399908553E-6</v>
      </c>
      <c r="AV63" s="74">
        <f t="shared" si="34"/>
        <v>-5.2866916399908553E-6</v>
      </c>
      <c r="AW63" s="74">
        <f t="shared" si="34"/>
        <v>-5.2866916399908553E-6</v>
      </c>
      <c r="AX63" s="74">
        <f t="shared" si="34"/>
        <v>-5.2866916399908553E-6</v>
      </c>
      <c r="AY63" s="74">
        <f t="shared" si="34"/>
        <v>-5.2866916399908553E-6</v>
      </c>
      <c r="AZ63" s="74">
        <f t="shared" si="34"/>
        <v>-5.2866916399908553E-6</v>
      </c>
      <c r="BA63" s="74">
        <f t="shared" si="34"/>
        <v>-5.2866916399908553E-6</v>
      </c>
      <c r="BB63" s="74">
        <f t="shared" si="34"/>
        <v>-5.2866916399908553E-6</v>
      </c>
      <c r="BC63" s="74">
        <f t="shared" si="34"/>
        <v>-5.2866916399908553E-6</v>
      </c>
      <c r="BD63" s="74">
        <f t="shared" si="34"/>
        <v>-5.2866916399908553E-6</v>
      </c>
      <c r="BE63" s="74">
        <f t="shared" si="34"/>
        <v>-5.2866916399908553E-6</v>
      </c>
      <c r="BF63" s="74">
        <f t="shared" si="34"/>
        <v>-5.2866916399908553E-6</v>
      </c>
      <c r="BG63" s="74">
        <f t="shared" si="34"/>
        <v>-5.2866916399908553E-6</v>
      </c>
      <c r="BH63" s="74">
        <f t="shared" si="34"/>
        <v>-5.2866916399908553E-6</v>
      </c>
      <c r="BI63" s="74">
        <f t="shared" si="34"/>
        <v>-5.2866916399908553E-6</v>
      </c>
      <c r="BJ63" s="74">
        <f t="shared" si="34"/>
        <v>-5.2866916399908553E-6</v>
      </c>
      <c r="BK63" s="74">
        <f t="shared" si="34"/>
        <v>-5.2866916399908553E-6</v>
      </c>
      <c r="BL63" s="74">
        <f t="shared" si="34"/>
        <v>-5.2866916399908553E-6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5">F64</f>
        <v>1.0297600659046442</v>
      </c>
      <c r="H64" s="213">
        <f t="shared" si="35"/>
        <v>1.0297600659046442</v>
      </c>
      <c r="I64" s="213">
        <f t="shared" si="35"/>
        <v>1.0297600659046442</v>
      </c>
      <c r="J64" s="213">
        <f t="shared" si="35"/>
        <v>1.0297600659046442</v>
      </c>
      <c r="K64" s="213">
        <f t="shared" si="35"/>
        <v>1.0297600659046442</v>
      </c>
      <c r="L64" s="213">
        <f t="shared" si="35"/>
        <v>1.0297600659046442</v>
      </c>
      <c r="M64" s="213">
        <f t="shared" si="35"/>
        <v>1.0297600659046442</v>
      </c>
      <c r="N64" s="213">
        <f t="shared" si="35"/>
        <v>1.0297600659046442</v>
      </c>
      <c r="O64" s="213">
        <f t="shared" si="35"/>
        <v>1.0297600659046442</v>
      </c>
      <c r="P64" s="213">
        <f t="shared" si="35"/>
        <v>1.0297600659046442</v>
      </c>
      <c r="Q64" s="213">
        <f t="shared" si="35"/>
        <v>1.0297600659046442</v>
      </c>
      <c r="R64" s="213">
        <f t="shared" si="35"/>
        <v>1.0297600659046442</v>
      </c>
      <c r="S64" s="213">
        <f t="shared" si="35"/>
        <v>1.0297600659046442</v>
      </c>
      <c r="T64" s="213">
        <f t="shared" si="35"/>
        <v>1.0297600659046442</v>
      </c>
      <c r="U64" s="213">
        <f t="shared" si="35"/>
        <v>1.0297600659046442</v>
      </c>
      <c r="V64" s="213">
        <f t="shared" si="35"/>
        <v>1.0297600659046442</v>
      </c>
      <c r="W64" s="213">
        <f t="shared" si="35"/>
        <v>1.0297600659046442</v>
      </c>
      <c r="X64" s="213">
        <f t="shared" si="35"/>
        <v>1.0297600659046442</v>
      </c>
      <c r="Y64" s="213">
        <f t="shared" si="35"/>
        <v>1.0297600659046442</v>
      </c>
      <c r="Z64" s="213">
        <f t="shared" si="35"/>
        <v>1.0297600659046442</v>
      </c>
      <c r="AA64" s="213">
        <f t="shared" si="35"/>
        <v>1.0297600659046442</v>
      </c>
      <c r="AB64" s="213">
        <f t="shared" si="35"/>
        <v>1.0297600659046442</v>
      </c>
      <c r="AC64" s="213">
        <f t="shared" si="35"/>
        <v>1.0297600659046442</v>
      </c>
      <c r="AD64" s="213">
        <f t="shared" si="35"/>
        <v>1.0297600659046442</v>
      </c>
      <c r="AE64" s="213">
        <f t="shared" si="35"/>
        <v>1.0297600659046442</v>
      </c>
      <c r="AF64" s="213">
        <f t="shared" si="35"/>
        <v>1.0297600659046442</v>
      </c>
      <c r="AG64" s="213">
        <f t="shared" si="35"/>
        <v>1.0297600659046442</v>
      </c>
      <c r="AH64" s="213">
        <f t="shared" si="35"/>
        <v>1.0297600659046442</v>
      </c>
      <c r="AI64" s="213">
        <f t="shared" si="35"/>
        <v>1.0297600659046442</v>
      </c>
      <c r="AJ64" s="213">
        <f t="shared" si="35"/>
        <v>1.0297600659046442</v>
      </c>
      <c r="AK64" s="213">
        <f t="shared" si="35"/>
        <v>1.0297600659046442</v>
      </c>
      <c r="AL64" s="213">
        <f t="shared" si="35"/>
        <v>1.0297600659046442</v>
      </c>
      <c r="AM64" s="213">
        <f t="shared" si="35"/>
        <v>1.0297600659046442</v>
      </c>
      <c r="AN64" s="213">
        <f t="shared" si="35"/>
        <v>1.0297600659046442</v>
      </c>
      <c r="AO64" s="213">
        <f t="shared" si="35"/>
        <v>1.0297600659046442</v>
      </c>
      <c r="AP64" s="213">
        <f t="shared" si="35"/>
        <v>1.0297600659046442</v>
      </c>
      <c r="AQ64" s="213">
        <f t="shared" si="35"/>
        <v>1.0297600659046442</v>
      </c>
      <c r="AR64" s="213">
        <f t="shared" si="35"/>
        <v>1.0297600659046442</v>
      </c>
      <c r="AS64" s="213">
        <f t="shared" si="35"/>
        <v>1.0297600659046442</v>
      </c>
      <c r="AT64" s="213">
        <f t="shared" si="35"/>
        <v>1.0297600659046442</v>
      </c>
      <c r="AU64" s="213">
        <f t="shared" si="35"/>
        <v>1.0297600659046442</v>
      </c>
      <c r="AV64" s="213">
        <f t="shared" si="35"/>
        <v>1.0297600659046442</v>
      </c>
      <c r="AW64" s="213">
        <f t="shared" si="35"/>
        <v>1.0297600659046442</v>
      </c>
      <c r="AX64" s="213">
        <f t="shared" si="35"/>
        <v>1.0297600659046442</v>
      </c>
      <c r="AY64" s="213">
        <f t="shared" si="35"/>
        <v>1.0297600659046442</v>
      </c>
      <c r="AZ64" s="213">
        <f t="shared" si="35"/>
        <v>1.0297600659046442</v>
      </c>
      <c r="BA64" s="213">
        <f t="shared" si="35"/>
        <v>1.0297600659046442</v>
      </c>
      <c r="BB64" s="213">
        <f t="shared" si="35"/>
        <v>1.0297600659046442</v>
      </c>
      <c r="BC64" s="213">
        <f t="shared" si="35"/>
        <v>1.0297600659046442</v>
      </c>
      <c r="BD64" s="213">
        <f t="shared" si="35"/>
        <v>1.0297600659046442</v>
      </c>
      <c r="BE64" s="213">
        <f t="shared" si="35"/>
        <v>1.0297600659046442</v>
      </c>
      <c r="BF64" s="213">
        <f t="shared" si="35"/>
        <v>1.0297600659046442</v>
      </c>
      <c r="BG64" s="213">
        <f t="shared" si="35"/>
        <v>1.0297600659046442</v>
      </c>
      <c r="BH64" s="213">
        <f t="shared" si="35"/>
        <v>1.0297600659046442</v>
      </c>
      <c r="BI64" s="213">
        <f t="shared" si="35"/>
        <v>1.0297600659046442</v>
      </c>
      <c r="BJ64" s="213">
        <f t="shared" si="35"/>
        <v>1.0297600659046442</v>
      </c>
      <c r="BK64" s="213">
        <f t="shared" si="35"/>
        <v>1.0297600659046442</v>
      </c>
      <c r="BL64" s="213">
        <f t="shared" si="35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0.85656420796666144</v>
      </c>
      <c r="D65" s="118">
        <f t="shared" si="36"/>
        <v>2.0320850829111663</v>
      </c>
      <c r="E65" s="118">
        <f t="shared" si="36"/>
        <v>2.9008465895992019</v>
      </c>
      <c r="F65" s="118">
        <f t="shared" si="36"/>
        <v>2.9133638819295902</v>
      </c>
      <c r="G65" s="118">
        <f t="shared" si="36"/>
        <v>2.7530142352172589</v>
      </c>
      <c r="H65" s="118">
        <f t="shared" si="36"/>
        <v>2.6143199197968081</v>
      </c>
      <c r="I65" s="118">
        <f t="shared" si="36"/>
        <v>2.4861686244917416</v>
      </c>
      <c r="J65" s="118">
        <f t="shared" si="36"/>
        <v>2.3647464787054786</v>
      </c>
      <c r="K65" s="118">
        <f t="shared" si="36"/>
        <v>2.2558501473730619</v>
      </c>
      <c r="L65" s="118">
        <f t="shared" si="36"/>
        <v>1.9442678016141337</v>
      </c>
      <c r="M65" s="118">
        <f t="shared" si="36"/>
        <v>1.1724999211289882</v>
      </c>
      <c r="N65" s="118">
        <f t="shared" si="36"/>
        <v>0.40759630785538059</v>
      </c>
      <c r="O65" s="118">
        <f t="shared" si="36"/>
        <v>-5.4440239316145143E-6</v>
      </c>
      <c r="P65" s="118">
        <f t="shared" si="36"/>
        <v>-5.4440239316145143E-6</v>
      </c>
      <c r="Q65" s="118">
        <f t="shared" si="36"/>
        <v>-5.4440239316145143E-6</v>
      </c>
      <c r="R65" s="118">
        <f t="shared" si="36"/>
        <v>-5.4440239316145143E-6</v>
      </c>
      <c r="S65" s="118">
        <f t="shared" si="36"/>
        <v>-5.4440239316145143E-6</v>
      </c>
      <c r="T65" s="118">
        <f t="shared" si="36"/>
        <v>-5.4440239316145143E-6</v>
      </c>
      <c r="U65" s="118">
        <f t="shared" si="36"/>
        <v>-5.4440239316145143E-6</v>
      </c>
      <c r="V65" s="118">
        <f t="shared" si="36"/>
        <v>-5.4440239316145143E-6</v>
      </c>
      <c r="W65" s="118">
        <f t="shared" si="36"/>
        <v>-5.4440239316145143E-6</v>
      </c>
      <c r="X65" s="118">
        <f t="shared" si="36"/>
        <v>-5.4440239316145143E-6</v>
      </c>
      <c r="Y65" s="118">
        <f t="shared" si="36"/>
        <v>-5.4440239316145143E-6</v>
      </c>
      <c r="Z65" s="118">
        <f t="shared" si="36"/>
        <v>-5.4440239316145143E-6</v>
      </c>
      <c r="AA65" s="118">
        <f t="shared" si="36"/>
        <v>-5.4440239316145143E-6</v>
      </c>
      <c r="AB65" s="118">
        <f t="shared" si="36"/>
        <v>-5.4440239316145143E-6</v>
      </c>
      <c r="AC65" s="118">
        <f t="shared" si="36"/>
        <v>-5.4440239316145143E-6</v>
      </c>
      <c r="AD65" s="118">
        <f t="shared" si="36"/>
        <v>-5.4440239316145143E-6</v>
      </c>
      <c r="AE65" s="118">
        <f t="shared" si="36"/>
        <v>-5.4440239316145143E-6</v>
      </c>
      <c r="AF65" s="118">
        <f t="shared" si="36"/>
        <v>-5.4440239316145143E-6</v>
      </c>
      <c r="AG65" s="118">
        <f t="shared" si="36"/>
        <v>-5.4440239316145143E-6</v>
      </c>
      <c r="AH65" s="118">
        <f t="shared" si="36"/>
        <v>-5.4440239316145143E-6</v>
      </c>
      <c r="AI65" s="118">
        <f t="shared" si="36"/>
        <v>-5.4440239316145143E-6</v>
      </c>
      <c r="AJ65" s="118">
        <f t="shared" si="36"/>
        <v>-5.4440239316145143E-6</v>
      </c>
      <c r="AK65" s="118">
        <f t="shared" si="36"/>
        <v>-5.4440239316145143E-6</v>
      </c>
      <c r="AL65" s="118">
        <f t="shared" si="36"/>
        <v>-5.4440239316145143E-6</v>
      </c>
      <c r="AM65" s="118">
        <f t="shared" si="36"/>
        <v>-5.4440239316145143E-6</v>
      </c>
      <c r="AN65" s="118">
        <f t="shared" si="36"/>
        <v>-5.4440239316145143E-6</v>
      </c>
      <c r="AO65" s="118">
        <f t="shared" si="36"/>
        <v>-5.4440239316145143E-6</v>
      </c>
      <c r="AP65" s="118">
        <f t="shared" si="36"/>
        <v>-5.4440239316145143E-6</v>
      </c>
      <c r="AQ65" s="118">
        <f t="shared" si="36"/>
        <v>-5.4440239316145143E-6</v>
      </c>
      <c r="AR65" s="118">
        <f t="shared" si="36"/>
        <v>-5.4440239316145143E-6</v>
      </c>
      <c r="AS65" s="118">
        <f t="shared" si="36"/>
        <v>-5.4440239316145143E-6</v>
      </c>
      <c r="AT65" s="118">
        <f t="shared" si="36"/>
        <v>-5.4440239316145143E-6</v>
      </c>
      <c r="AU65" s="118">
        <f t="shared" si="36"/>
        <v>-5.4440239316145143E-6</v>
      </c>
      <c r="AV65" s="118">
        <f t="shared" si="36"/>
        <v>-5.4440239316145143E-6</v>
      </c>
      <c r="AW65" s="118">
        <f t="shared" si="36"/>
        <v>-5.4440239316145143E-6</v>
      </c>
      <c r="AX65" s="118">
        <f t="shared" si="36"/>
        <v>-5.4440239316145143E-6</v>
      </c>
      <c r="AY65" s="118">
        <f t="shared" si="36"/>
        <v>-5.4440239316145143E-6</v>
      </c>
      <c r="AZ65" s="118">
        <f t="shared" si="36"/>
        <v>-5.4440239316145143E-6</v>
      </c>
      <c r="BA65" s="118">
        <f t="shared" si="36"/>
        <v>-5.4440239316145143E-6</v>
      </c>
      <c r="BB65" s="118">
        <f t="shared" si="36"/>
        <v>-5.4440239316145143E-6</v>
      </c>
      <c r="BC65" s="118">
        <f t="shared" si="36"/>
        <v>-5.4440239316145143E-6</v>
      </c>
      <c r="BD65" s="118">
        <f t="shared" si="36"/>
        <v>-5.4440239316145143E-6</v>
      </c>
      <c r="BE65" s="118">
        <f t="shared" si="36"/>
        <v>-5.4440239316145143E-6</v>
      </c>
      <c r="BF65" s="118">
        <f t="shared" si="36"/>
        <v>-5.4440239316145143E-6</v>
      </c>
      <c r="BG65" s="118">
        <f t="shared" si="36"/>
        <v>-5.4440239316145143E-6</v>
      </c>
      <c r="BH65" s="118">
        <f t="shared" si="36"/>
        <v>-5.4440239316145143E-6</v>
      </c>
      <c r="BI65" s="118">
        <f t="shared" si="36"/>
        <v>-5.4440239316145143E-6</v>
      </c>
      <c r="BJ65" s="118">
        <f t="shared" si="36"/>
        <v>-5.4440239316145143E-6</v>
      </c>
      <c r="BK65" s="118">
        <f t="shared" si="36"/>
        <v>-5.4440239316145143E-6</v>
      </c>
      <c r="BL65" s="118">
        <f t="shared" si="36"/>
        <v>-5.4440239316145143E-6</v>
      </c>
      <c r="BM65" s="112"/>
      <c r="BN65" s="314">
        <f>SUM(B65:BM65)</f>
        <v>24.701050997392954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4.2640000000000002</v>
      </c>
      <c r="D71" s="86">
        <f t="shared" si="37"/>
        <v>5.1420000000000003</v>
      </c>
      <c r="E71" s="86">
        <f t="shared" si="37"/>
        <v>3.85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-4.2640000000000002</v>
      </c>
      <c r="M71" s="86">
        <f t="shared" si="37"/>
        <v>-5.1420000000000003</v>
      </c>
      <c r="N71" s="86">
        <f t="shared" si="37"/>
        <v>-3.85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4.2640000000000002</v>
      </c>
      <c r="D73" s="86">
        <f>SUM($B$71:D71)-SUM($B$72:D72)</f>
        <v>9.4060000000000006</v>
      </c>
      <c r="E73" s="86">
        <f>SUM($B$71:E71)-SUM($B$72:E72)</f>
        <v>13.256</v>
      </c>
      <c r="F73" s="86">
        <f>SUM($B$71:F71)-SUM($B$72:F72)</f>
        <v>13.256</v>
      </c>
      <c r="G73" s="86">
        <f>SUM($B$71:G71)-SUM($B$72:G72)</f>
        <v>13.256</v>
      </c>
      <c r="H73" s="86">
        <f>SUM($B$71:H71)-SUM($B$72:H72)</f>
        <v>13.256</v>
      </c>
      <c r="I73" s="86">
        <f>SUM($B$71:I71)-SUM($B$72:I72)</f>
        <v>13.256</v>
      </c>
      <c r="J73" s="86">
        <f>SUM($B$71:J71)-SUM($B$72:J72)</f>
        <v>13.256</v>
      </c>
      <c r="K73" s="86">
        <f>SUM($B$71:K71)-SUM($B$72:K72)</f>
        <v>13.256</v>
      </c>
      <c r="L73" s="86">
        <f>SUM($B$71:L71)-SUM($B$72:L72)</f>
        <v>8.9920000000000009</v>
      </c>
      <c r="M73" s="86">
        <f>SUM($B$71:M71)-SUM($B$72:M72)</f>
        <v>3.8500000000000005</v>
      </c>
      <c r="N73" s="86">
        <f>SUM($B$71:N71)-SUM($B$72:N72)</f>
        <v>0</v>
      </c>
      <c r="O73" s="86">
        <f>SUM($B$71:O71)-SUM($B$72:O72)</f>
        <v>4.4408920985006262E-16</v>
      </c>
      <c r="P73" s="86">
        <f>SUM($B$71:P71)-SUM($B$72:P72)</f>
        <v>4.4408920985006262E-16</v>
      </c>
      <c r="Q73" s="86">
        <f>SUM($B$71:Q71)-SUM($B$72:Q72)</f>
        <v>4.4408920985006262E-16</v>
      </c>
      <c r="R73" s="86">
        <f>SUM($B$71:R71)-SUM($B$72:R72)</f>
        <v>4.4408920985006262E-16</v>
      </c>
      <c r="S73" s="86">
        <f>SUM($B$71:S71)-SUM($B$72:S72)</f>
        <v>4.4408920985006262E-16</v>
      </c>
      <c r="T73" s="86">
        <f>SUM($B$71:T71)-SUM($B$72:T72)</f>
        <v>4.4408920985006262E-16</v>
      </c>
      <c r="U73" s="86">
        <f>SUM($B$71:U71)-SUM($B$72:U72)</f>
        <v>4.4408920985006262E-16</v>
      </c>
      <c r="V73" s="86">
        <f>SUM($B$71:V71)-SUM($B$72:V72)</f>
        <v>4.4408920985006262E-16</v>
      </c>
      <c r="W73" s="86">
        <f>SUM($B$71:W71)-SUM($B$72:W72)</f>
        <v>4.4408920985006262E-16</v>
      </c>
      <c r="X73" s="86">
        <f>SUM($B$71:X71)-SUM($B$72:X72)</f>
        <v>4.4408920985006262E-16</v>
      </c>
      <c r="Y73" s="86">
        <f>SUM($B$71:Y71)-SUM($B$72:Y72)</f>
        <v>4.4408920985006262E-16</v>
      </c>
      <c r="Z73" s="86">
        <f>SUM($B$71:Z71)-SUM($B$72:Z72)</f>
        <v>4.4408920985006262E-16</v>
      </c>
      <c r="AA73" s="86">
        <f>SUM($B$71:AA71)-SUM($B$72:AA72)</f>
        <v>4.4408920985006262E-16</v>
      </c>
      <c r="AB73" s="86">
        <f>SUM($B$71:AB71)-SUM($B$72:AB72)</f>
        <v>4.4408920985006262E-16</v>
      </c>
      <c r="AC73" s="86">
        <f>SUM($B$71:AC71)-SUM($B$72:AC72)</f>
        <v>4.4408920985006262E-16</v>
      </c>
      <c r="AD73" s="86">
        <f>SUM($B$71:AD71)-SUM($B$72:AD72)</f>
        <v>4.4408920985006262E-16</v>
      </c>
      <c r="AE73" s="86">
        <f>SUM($B$71:AE71)-SUM($B$72:AE72)</f>
        <v>4.4408920985006262E-16</v>
      </c>
      <c r="AF73" s="86">
        <f>SUM($B$71:AF71)-SUM($B$72:AF72)</f>
        <v>4.4408920985006262E-16</v>
      </c>
      <c r="AG73" s="86">
        <f>SUM($B$71:AG71)-SUM($B$72:AG72)</f>
        <v>4.4408920985006262E-16</v>
      </c>
      <c r="AH73" s="86">
        <f>SUM($B$71:AH71)-SUM($B$72:AH72)</f>
        <v>4.4408920985006262E-16</v>
      </c>
      <c r="AI73" s="86">
        <f>SUM($B$71:AI71)-SUM($B$72:AI72)</f>
        <v>4.4408920985006262E-16</v>
      </c>
      <c r="AJ73" s="86">
        <f>SUM($B$71:AJ71)-SUM($B$72:AJ72)</f>
        <v>4.4408920985006262E-16</v>
      </c>
      <c r="AK73" s="86">
        <f>SUM($B$71:AK71)-SUM($B$72:AK72)</f>
        <v>4.4408920985006262E-16</v>
      </c>
      <c r="AL73" s="86">
        <f>SUM($B$71:AL71)-SUM($B$72:AL72)</f>
        <v>4.4408920985006262E-16</v>
      </c>
      <c r="AM73" s="86">
        <f>SUM($B$71:AM71)-SUM($B$72:AM72)</f>
        <v>4.4408920985006262E-16</v>
      </c>
      <c r="AN73" s="86">
        <f>SUM($B$71:AN71)-SUM($B$72:AN72)</f>
        <v>4.4408920985006262E-16</v>
      </c>
      <c r="AO73" s="86">
        <f>SUM($B$71:AO71)-SUM($B$72:AO72)</f>
        <v>4.4408920985006262E-16</v>
      </c>
      <c r="AP73" s="86">
        <f>SUM($B$71:AP71)-SUM($B$72:AP72)</f>
        <v>4.4408920985006262E-16</v>
      </c>
      <c r="AQ73" s="86">
        <f>SUM($B$71:AQ71)-SUM($B$72:AQ72)</f>
        <v>4.4408920985006262E-16</v>
      </c>
      <c r="AR73" s="86">
        <f>SUM($B$71:AR71)-SUM($B$72:AR72)</f>
        <v>4.4408920985006262E-16</v>
      </c>
      <c r="AS73" s="86">
        <f>SUM($B$71:AS71)-SUM($B$72:AS72)</f>
        <v>4.4408920985006262E-16</v>
      </c>
      <c r="AT73" s="86">
        <f>SUM($B$71:AT71)-SUM($B$72:AT72)</f>
        <v>4.4408920985006262E-16</v>
      </c>
      <c r="AU73" s="86">
        <f>SUM($B$71:AU71)-SUM($B$72:AU72)</f>
        <v>4.4408920985006262E-16</v>
      </c>
      <c r="AV73" s="86">
        <f>SUM($B$71:AV71)-SUM($B$72:AV72)</f>
        <v>4.4408920985006262E-16</v>
      </c>
      <c r="AW73" s="86">
        <f>SUM($B$71:AW71)-SUM($B$72:AW72)</f>
        <v>4.4408920985006262E-16</v>
      </c>
      <c r="AX73" s="86">
        <f>SUM($B$71:AX71)-SUM($B$72:AX72)</f>
        <v>4.4408920985006262E-16</v>
      </c>
      <c r="AY73" s="86">
        <f>SUM($B$71:AY71)-SUM($B$72:AY72)</f>
        <v>4.4408920985006262E-16</v>
      </c>
      <c r="AZ73" s="86">
        <f>SUM($B$71:AZ71)-SUM($B$72:AZ72)</f>
        <v>4.4408920985006262E-16</v>
      </c>
      <c r="BA73" s="86">
        <f>SUM($B$71:BA71)-SUM($B$72:BA72)</f>
        <v>4.4408920985006262E-16</v>
      </c>
      <c r="BB73" s="86">
        <f>SUM($B$71:BB71)-SUM($B$72:BB72)</f>
        <v>4.4408920985006262E-16</v>
      </c>
      <c r="BC73" s="86">
        <f>SUM($B$71:BC71)-SUM($B$72:BC72)</f>
        <v>4.4408920985006262E-16</v>
      </c>
      <c r="BD73" s="86">
        <f>SUM($B$71:BD71)-SUM($B$72:BD72)</f>
        <v>4.4408920985006262E-16</v>
      </c>
      <c r="BE73" s="86">
        <f>SUM($B$71:BE71)-SUM($B$72:BE72)</f>
        <v>4.4408920985006262E-16</v>
      </c>
      <c r="BF73" s="86">
        <f>SUM($B$71:BF71)-SUM($B$72:BF72)</f>
        <v>4.4408920985006262E-16</v>
      </c>
      <c r="BG73" s="86">
        <f>SUM($B$71:BG71)-SUM($B$72:BG72)</f>
        <v>4.4408920985006262E-16</v>
      </c>
      <c r="BH73" s="86">
        <f>SUM($B$71:BH71)-SUM($B$72:BH72)</f>
        <v>4.4408920985006262E-16</v>
      </c>
      <c r="BI73" s="86">
        <f>SUM($B$71:BI71)-SUM($B$72:BI72)</f>
        <v>4.4408920985006262E-16</v>
      </c>
      <c r="BJ73" s="86">
        <f>SUM($B$71:BJ71)-SUM($B$72:BJ72)</f>
        <v>4.4408920985006262E-16</v>
      </c>
      <c r="BK73" s="86">
        <f>SUM($B$71:BK71)-SUM($B$72:BK72)</f>
        <v>4.4408920985006262E-16</v>
      </c>
      <c r="BL73" s="86">
        <f>SUM($B$71:BL71)-SUM($B$72:BL72)</f>
        <v>4.4408920985006262E-16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>
        <v>0</v>
      </c>
      <c r="C74" s="127">
        <f>($C$71*TaxDepr!B$32)</f>
        <v>0.6091124</v>
      </c>
      <c r="D74" s="329">
        <f>($C$71*TaxDepr!C$32)+($D$71*TaxDepr!B$32)</f>
        <v>1.7787883</v>
      </c>
      <c r="E74" s="329">
        <f>($C$71*TaxDepr!D$32)+($D$71*TaxDepr!C$32)+($E$71*TaxDepr!B$32)</f>
        <v>2.5551498200000005</v>
      </c>
      <c r="F74" s="329">
        <f>($C$71*TaxDepr!E$32)+($D$71*TaxDepr!D$32)+($E$71*TaxDepr!C$32)</f>
        <v>2.3751418600000003</v>
      </c>
      <c r="G74" s="329">
        <f>($C$71*TaxDepr!F$32)+($D$71*TaxDepr!E$32)+($E$71*TaxDepr!D$32)</f>
        <v>1.6965354000000001</v>
      </c>
      <c r="H74" s="329">
        <f>($C$71*TaxDepr!G$32)+($D$71*TaxDepr!F$32)+($E$71*TaxDepr!E$32)</f>
        <v>1.320543</v>
      </c>
      <c r="I74" s="329">
        <f>($C$71*TaxDepr!H$32)+($D$71*TaxDepr!G$32)+($E$71*TaxDepr!F$32)</f>
        <v>1.183098</v>
      </c>
      <c r="J74" s="329">
        <f>($C$71*TaxDepr!I$32)+($D$71*TaxDepr!H$32)+($E$71*TaxDepr!G$32)</f>
        <v>0.99283832000000005</v>
      </c>
      <c r="K74" s="329">
        <f>($C$71*TaxDepr!J$32)+($D$71*TaxDepr!I$32)+($E$71*TaxDepr!H$32)</f>
        <v>0.57309995999999996</v>
      </c>
      <c r="L74" s="329">
        <f>($C$71*TaxDepr!K$32)+($D$71*TaxDepr!J$32)+($E$71*TaxDepr!I$32)</f>
        <v>0.17182550000000002</v>
      </c>
      <c r="M74" s="329">
        <f>($C$71*TaxDepr!L$32)+($D$71*TaxDepr!K$32)+($E$71*TaxDepr!J$32)</f>
        <v>0</v>
      </c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13.256132560000003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0.6091124</v>
      </c>
      <c r="D75" s="94">
        <f t="shared" si="38"/>
        <v>1.7787883</v>
      </c>
      <c r="E75" s="94">
        <f t="shared" si="38"/>
        <v>2.5551498200000005</v>
      </c>
      <c r="F75" s="94">
        <f t="shared" si="38"/>
        <v>2.3751418600000003</v>
      </c>
      <c r="G75" s="94">
        <f t="shared" si="38"/>
        <v>1.6965354000000001</v>
      </c>
      <c r="H75" s="94">
        <f t="shared" si="38"/>
        <v>1.320543</v>
      </c>
      <c r="I75" s="94">
        <f t="shared" si="38"/>
        <v>1.183098</v>
      </c>
      <c r="J75" s="94">
        <f t="shared" si="38"/>
        <v>0.99283832000000005</v>
      </c>
      <c r="K75" s="94">
        <f t="shared" si="38"/>
        <v>0.57309995999999996</v>
      </c>
      <c r="L75" s="94">
        <f t="shared" si="38"/>
        <v>0.17182550000000002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4.2640000000000002</v>
      </c>
      <c r="D78" s="86">
        <f t="shared" si="39"/>
        <v>5.1420000000000003</v>
      </c>
      <c r="E78" s="86">
        <f t="shared" si="39"/>
        <v>3.85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-4.2640000000000002</v>
      </c>
      <c r="M78" s="86">
        <f t="shared" si="39"/>
        <v>-5.1420000000000003</v>
      </c>
      <c r="N78" s="86">
        <f t="shared" si="39"/>
        <v>-3.85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4.2640000000000002</v>
      </c>
      <c r="D80" s="86">
        <f>SUM($B$78:D78)</f>
        <v>9.4060000000000006</v>
      </c>
      <c r="E80" s="86">
        <f>SUM($B$78:E78)</f>
        <v>13.256</v>
      </c>
      <c r="F80" s="86">
        <f>SUM($B$78:F78)</f>
        <v>13.256</v>
      </c>
      <c r="G80" s="86">
        <f>SUM($B$78:G78)</f>
        <v>13.256</v>
      </c>
      <c r="H80" s="86">
        <f>SUM($B$78:H78)</f>
        <v>13.256</v>
      </c>
      <c r="I80" s="86">
        <f>SUM($B$78:I78)</f>
        <v>13.256</v>
      </c>
      <c r="J80" s="86">
        <f>SUM($B$78:J78)</f>
        <v>13.256</v>
      </c>
      <c r="K80" s="86">
        <f>SUM($B$78:K78)</f>
        <v>13.256</v>
      </c>
      <c r="L80" s="86">
        <f>SUM($B$78:L78)</f>
        <v>8.9920000000000009</v>
      </c>
      <c r="M80" s="86">
        <f>SUM($B$78:M78)</f>
        <v>3.8500000000000005</v>
      </c>
      <c r="N80" s="86">
        <f>SUM($B$78:N78)</f>
        <v>0</v>
      </c>
      <c r="O80" s="86">
        <f>SUM($B$78:O78)</f>
        <v>4.4408920985006262E-16</v>
      </c>
      <c r="P80" s="86">
        <f>SUM($B$78:P78)</f>
        <v>4.4408920985006262E-16</v>
      </c>
      <c r="Q80" s="86">
        <f>SUM($B$78:Q78)</f>
        <v>4.4408920985006262E-16</v>
      </c>
      <c r="R80" s="86">
        <f>SUM($B$78:R78)</f>
        <v>4.4408920985006262E-16</v>
      </c>
      <c r="S80" s="86">
        <f>SUM($B$78:S78)</f>
        <v>4.4408920985006262E-16</v>
      </c>
      <c r="T80" s="86">
        <f>SUM($B$78:T78)</f>
        <v>4.4408920985006262E-16</v>
      </c>
      <c r="U80" s="86">
        <f>SUM($B$78:U78)</f>
        <v>4.4408920985006262E-16</v>
      </c>
      <c r="V80" s="86">
        <f>SUM($B$78:V78)</f>
        <v>4.4408920985006262E-16</v>
      </c>
      <c r="W80" s="86">
        <f>SUM($B$78:W78)</f>
        <v>4.4408920985006262E-16</v>
      </c>
      <c r="X80" s="86">
        <f>SUM($B$78:X78)</f>
        <v>4.4408920985006262E-16</v>
      </c>
      <c r="Y80" s="86">
        <f>SUM($B$78:Y78)</f>
        <v>4.4408920985006262E-16</v>
      </c>
      <c r="Z80" s="86">
        <f>SUM($B$78:Z78)</f>
        <v>4.4408920985006262E-16</v>
      </c>
      <c r="AA80" s="86">
        <f>SUM($B$78:AA78)</f>
        <v>4.4408920985006262E-16</v>
      </c>
      <c r="AB80" s="86">
        <f>SUM($B$78:AB78)</f>
        <v>4.4408920985006262E-16</v>
      </c>
      <c r="AC80" s="86">
        <f>SUM($B$78:AC78)</f>
        <v>4.4408920985006262E-16</v>
      </c>
      <c r="AD80" s="86">
        <f>SUM($B$78:AD78)</f>
        <v>4.4408920985006262E-16</v>
      </c>
      <c r="AE80" s="86">
        <f>SUM($B$78:AE78)</f>
        <v>4.4408920985006262E-16</v>
      </c>
      <c r="AF80" s="86">
        <f>SUM($B$78:AF78)</f>
        <v>4.4408920985006262E-16</v>
      </c>
      <c r="AG80" s="86">
        <f>SUM($B$78:AG78)</f>
        <v>4.4408920985006262E-16</v>
      </c>
      <c r="AH80" s="86">
        <f>SUM($B$78:AH78)</f>
        <v>4.4408920985006262E-16</v>
      </c>
      <c r="AI80" s="86">
        <f>SUM($B$78:AI78)</f>
        <v>4.4408920985006262E-16</v>
      </c>
      <c r="AJ80" s="86">
        <f>SUM($B$78:AJ78)</f>
        <v>4.4408920985006262E-16</v>
      </c>
      <c r="AK80" s="86">
        <f>SUM($B$78:AK78)</f>
        <v>4.4408920985006262E-16</v>
      </c>
      <c r="AL80" s="86">
        <f>SUM($B$78:AL78)</f>
        <v>4.4408920985006262E-16</v>
      </c>
      <c r="AM80" s="86">
        <f>SUM($B$78:AM78)</f>
        <v>4.4408920985006262E-16</v>
      </c>
      <c r="AN80" s="86">
        <f>SUM($B$78:AN78)</f>
        <v>4.4408920985006262E-16</v>
      </c>
      <c r="AO80" s="86">
        <f>SUM($B$78:AO78)</f>
        <v>4.4408920985006262E-16</v>
      </c>
      <c r="AP80" s="86">
        <f>SUM($B$78:AP78)</f>
        <v>4.4408920985006262E-16</v>
      </c>
      <c r="AQ80" s="86">
        <f>SUM($B$78:AQ78)</f>
        <v>4.4408920985006262E-16</v>
      </c>
      <c r="AR80" s="86">
        <f>SUM($B$78:AR78)</f>
        <v>4.4408920985006262E-16</v>
      </c>
      <c r="AS80" s="86">
        <f>SUM($B$78:AS78)</f>
        <v>4.4408920985006262E-16</v>
      </c>
      <c r="AT80" s="86">
        <f>SUM($B$78:AT78)</f>
        <v>4.4408920985006262E-16</v>
      </c>
      <c r="AU80" s="86">
        <f>SUM($B$78:AU78)</f>
        <v>4.4408920985006262E-16</v>
      </c>
      <c r="AV80" s="86">
        <f>SUM($B$78:AV78)</f>
        <v>4.4408920985006262E-16</v>
      </c>
      <c r="AW80" s="86">
        <f>SUM($B$78:AW78)</f>
        <v>4.4408920985006262E-16</v>
      </c>
      <c r="AX80" s="86">
        <f>SUM($B$78:AX78)</f>
        <v>4.4408920985006262E-16</v>
      </c>
      <c r="AY80" s="86">
        <f>SUM($B$78:AY78)</f>
        <v>4.4408920985006262E-16</v>
      </c>
      <c r="AZ80" s="86">
        <f>SUM($B$78:AZ78)</f>
        <v>4.4408920985006262E-16</v>
      </c>
      <c r="BA80" s="86">
        <f>SUM($B$78:BA78)</f>
        <v>4.4408920985006262E-16</v>
      </c>
      <c r="BB80" s="86">
        <f>SUM($B$78:BB78)</f>
        <v>4.4408920985006262E-16</v>
      </c>
      <c r="BC80" s="86">
        <f>SUM($B$78:BC78)</f>
        <v>4.4408920985006262E-16</v>
      </c>
      <c r="BD80" s="86">
        <f>SUM($B$78:BD78)</f>
        <v>4.4408920985006262E-16</v>
      </c>
      <c r="BE80" s="86">
        <f>SUM($B$78:BE78)</f>
        <v>4.4408920985006262E-16</v>
      </c>
      <c r="BF80" s="86">
        <f>SUM($B$78:BF78)</f>
        <v>4.4408920985006262E-16</v>
      </c>
      <c r="BG80" s="86">
        <f>SUM($B$78:BG78)</f>
        <v>4.4408920985006262E-16</v>
      </c>
      <c r="BH80" s="86">
        <f>SUM($B$78:BH78)</f>
        <v>4.4408920985006262E-16</v>
      </c>
      <c r="BI80" s="86">
        <f>SUM($B$78:BI78)</f>
        <v>4.4408920985006262E-16</v>
      </c>
      <c r="BJ80" s="86">
        <f>SUM($B$78:BJ78)</f>
        <v>4.4408920985006262E-16</v>
      </c>
      <c r="BK80" s="86">
        <f>SUM($B$78:BK78)</f>
        <v>4.4408920985006262E-16</v>
      </c>
      <c r="BL80" s="86">
        <f>SUM($B$78:BL78)</f>
        <v>4.4408920985006262E-16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f>C74</f>
        <v>0.6091124</v>
      </c>
      <c r="D81" s="328">
        <f>D74</f>
        <v>1.7787883</v>
      </c>
      <c r="E81" s="328">
        <f t="shared" ref="E81:BL81" si="40">E74</f>
        <v>2.5551498200000005</v>
      </c>
      <c r="F81" s="328">
        <f t="shared" si="40"/>
        <v>2.3751418600000003</v>
      </c>
      <c r="G81" s="328">
        <f t="shared" si="40"/>
        <v>1.6965354000000001</v>
      </c>
      <c r="H81" s="328">
        <f t="shared" si="40"/>
        <v>1.320543</v>
      </c>
      <c r="I81" s="328">
        <f t="shared" si="40"/>
        <v>1.183098</v>
      </c>
      <c r="J81" s="328">
        <f t="shared" si="40"/>
        <v>0.99283832000000005</v>
      </c>
      <c r="K81" s="328">
        <f t="shared" si="40"/>
        <v>0.57309995999999996</v>
      </c>
      <c r="L81" s="328">
        <f t="shared" si="40"/>
        <v>0.17182550000000002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13.256132560000003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0.6091124</v>
      </c>
      <c r="D82" s="94">
        <f t="shared" si="41"/>
        <v>1.7787883</v>
      </c>
      <c r="E82" s="94">
        <f t="shared" si="41"/>
        <v>2.5551498200000005</v>
      </c>
      <c r="F82" s="94">
        <f t="shared" si="41"/>
        <v>2.3751418600000003</v>
      </c>
      <c r="G82" s="94">
        <f t="shared" si="41"/>
        <v>1.6965354000000001</v>
      </c>
      <c r="H82" s="94">
        <f t="shared" si="41"/>
        <v>1.320543</v>
      </c>
      <c r="I82" s="94">
        <f t="shared" si="41"/>
        <v>1.183098</v>
      </c>
      <c r="J82" s="94">
        <f t="shared" si="41"/>
        <v>0.99283832000000005</v>
      </c>
      <c r="K82" s="94">
        <f t="shared" si="41"/>
        <v>0.57309995999999996</v>
      </c>
      <c r="L82" s="94">
        <f t="shared" si="41"/>
        <v>0.17182550000000002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BJ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>
        <f t="shared" si="42"/>
        <v>0</v>
      </c>
      <c r="BA85" s="74">
        <f t="shared" si="42"/>
        <v>0</v>
      </c>
      <c r="BB85" s="74">
        <f t="shared" si="42"/>
        <v>0</v>
      </c>
      <c r="BC85" s="74">
        <f t="shared" si="42"/>
        <v>0</v>
      </c>
      <c r="BD85" s="74">
        <f t="shared" si="42"/>
        <v>0</v>
      </c>
      <c r="BE85" s="74">
        <f t="shared" si="42"/>
        <v>0</v>
      </c>
      <c r="BF85" s="74">
        <f t="shared" si="42"/>
        <v>0</v>
      </c>
      <c r="BG85" s="74">
        <f t="shared" si="42"/>
        <v>0</v>
      </c>
      <c r="BH85" s="74">
        <f t="shared" si="42"/>
        <v>0</v>
      </c>
      <c r="BI85" s="74">
        <f t="shared" si="42"/>
        <v>0</v>
      </c>
      <c r="BJ85" s="74">
        <f t="shared" si="42"/>
        <v>0</v>
      </c>
      <c r="BK85" s="74"/>
      <c r="BL85" s="74"/>
      <c r="BM85" s="36"/>
      <c r="BN85" s="74">
        <f t="shared" ref="BN85:BN97" si="43">SUM(B85:BM85)</f>
        <v>0</v>
      </c>
      <c r="BO85" s="332" t="s">
        <v>299</v>
      </c>
    </row>
    <row r="86" spans="1:75" s="37" customFormat="1" ht="15" customHeight="1" x14ac:dyDescent="0.2">
      <c r="A86" s="108">
        <v>2015</v>
      </c>
      <c r="B86" s="74"/>
      <c r="C86" s="74">
        <f t="shared" ref="C86:L86" si="44">$C$20*(1-$B$5)/$B$3</f>
        <v>0.4264</v>
      </c>
      <c r="D86" s="74">
        <f t="shared" si="44"/>
        <v>0.4264</v>
      </c>
      <c r="E86" s="74">
        <f t="shared" si="44"/>
        <v>0.4264</v>
      </c>
      <c r="F86" s="74">
        <f t="shared" si="44"/>
        <v>0.4264</v>
      </c>
      <c r="G86" s="74">
        <f t="shared" si="44"/>
        <v>0.4264</v>
      </c>
      <c r="H86" s="74">
        <f t="shared" si="44"/>
        <v>0.4264</v>
      </c>
      <c r="I86" s="74">
        <f t="shared" si="44"/>
        <v>0.4264</v>
      </c>
      <c r="J86" s="74">
        <f t="shared" si="44"/>
        <v>0.4264</v>
      </c>
      <c r="K86" s="74">
        <f t="shared" si="44"/>
        <v>0.4264</v>
      </c>
      <c r="L86" s="74">
        <f t="shared" si="44"/>
        <v>0.4264</v>
      </c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4.2640000000000002</v>
      </c>
      <c r="BO86" s="333">
        <f>BN102*(1-0)</f>
        <v>4.2640000000000002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0.51419999999999999</v>
      </c>
      <c r="E87" s="74">
        <f t="shared" ref="E87:M87" si="45">$D$20*(1-$B$5)/$B$3</f>
        <v>0.51419999999999999</v>
      </c>
      <c r="F87" s="74">
        <f t="shared" si="45"/>
        <v>0.51419999999999999</v>
      </c>
      <c r="G87" s="74">
        <f t="shared" si="45"/>
        <v>0.51419999999999999</v>
      </c>
      <c r="H87" s="74">
        <f t="shared" si="45"/>
        <v>0.51419999999999999</v>
      </c>
      <c r="I87" s="74">
        <f t="shared" si="45"/>
        <v>0.51419999999999999</v>
      </c>
      <c r="J87" s="74">
        <f t="shared" si="45"/>
        <v>0.51419999999999999</v>
      </c>
      <c r="K87" s="74">
        <f t="shared" si="45"/>
        <v>0.51419999999999999</v>
      </c>
      <c r="L87" s="74">
        <f t="shared" si="45"/>
        <v>0.51419999999999999</v>
      </c>
      <c r="M87" s="74">
        <f t="shared" si="45"/>
        <v>0.51419999999999999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5.1419999999999986</v>
      </c>
      <c r="BO87" s="333">
        <f>BN103*(1-0)</f>
        <v>5.1419999999999986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N88" si="46">$E$20*(1-$B$5)/$B$3</f>
        <v>0.38500000000000001</v>
      </c>
      <c r="F88" s="74">
        <f t="shared" si="46"/>
        <v>0.38500000000000001</v>
      </c>
      <c r="G88" s="74">
        <f t="shared" si="46"/>
        <v>0.38500000000000001</v>
      </c>
      <c r="H88" s="74">
        <f t="shared" si="46"/>
        <v>0.38500000000000001</v>
      </c>
      <c r="I88" s="74">
        <f t="shared" si="46"/>
        <v>0.38500000000000001</v>
      </c>
      <c r="J88" s="74">
        <f t="shared" si="46"/>
        <v>0.38500000000000001</v>
      </c>
      <c r="K88" s="74">
        <f t="shared" si="46"/>
        <v>0.38500000000000001</v>
      </c>
      <c r="L88" s="74">
        <f t="shared" si="46"/>
        <v>0.38500000000000001</v>
      </c>
      <c r="M88" s="74">
        <f t="shared" si="46"/>
        <v>0.38500000000000001</v>
      </c>
      <c r="N88" s="74">
        <f t="shared" si="46"/>
        <v>0.38500000000000001</v>
      </c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3.8499999999999996</v>
      </c>
      <c r="BO88" s="333"/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J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>
        <f t="shared" si="47"/>
        <v>0</v>
      </c>
      <c r="BE89" s="74">
        <f t="shared" si="47"/>
        <v>0</v>
      </c>
      <c r="BF89" s="74">
        <f t="shared" si="47"/>
        <v>0</v>
      </c>
      <c r="BG89" s="74">
        <f t="shared" si="47"/>
        <v>0</v>
      </c>
      <c r="BH89" s="74">
        <f t="shared" si="47"/>
        <v>0</v>
      </c>
      <c r="BI89" s="74">
        <f t="shared" si="47"/>
        <v>0</v>
      </c>
      <c r="BJ89" s="74">
        <f t="shared" si="47"/>
        <v>0</v>
      </c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/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J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>
        <f t="shared" si="49"/>
        <v>0</v>
      </c>
      <c r="BG91" s="74">
        <f t="shared" si="49"/>
        <v>0</v>
      </c>
      <c r="BH91" s="74">
        <f t="shared" si="49"/>
        <v>0</v>
      </c>
      <c r="BI91" s="74">
        <f t="shared" si="49"/>
        <v>0</v>
      </c>
      <c r="BJ91" s="74">
        <f t="shared" si="49"/>
        <v>0</v>
      </c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J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>
        <f t="shared" si="50"/>
        <v>0</v>
      </c>
      <c r="BH92" s="74">
        <f t="shared" si="50"/>
        <v>0</v>
      </c>
      <c r="BI92" s="74">
        <f t="shared" si="50"/>
        <v>0</v>
      </c>
      <c r="BJ92" s="74">
        <f t="shared" si="50"/>
        <v>0</v>
      </c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J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>
        <f t="shared" si="51"/>
        <v>0</v>
      </c>
      <c r="BI93" s="74">
        <f t="shared" si="51"/>
        <v>0</v>
      </c>
      <c r="BJ93" s="74">
        <f t="shared" si="51"/>
        <v>0</v>
      </c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J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>
        <f t="shared" si="52"/>
        <v>0</v>
      </c>
      <c r="BJ94" s="74">
        <f t="shared" si="52"/>
        <v>0</v>
      </c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36"/>
      <c r="BN95" s="74">
        <f t="shared" si="43"/>
        <v>0</v>
      </c>
      <c r="BO95" s="333"/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3">SUM(C85:C97)</f>
        <v>0.4264</v>
      </c>
      <c r="D98" s="103">
        <f t="shared" si="53"/>
        <v>0.94059999999999999</v>
      </c>
      <c r="E98" s="103">
        <f t="shared" si="53"/>
        <v>1.3256000000000001</v>
      </c>
      <c r="F98" s="103">
        <f t="shared" si="53"/>
        <v>1.3256000000000001</v>
      </c>
      <c r="G98" s="103">
        <f t="shared" si="53"/>
        <v>1.3256000000000001</v>
      </c>
      <c r="H98" s="103">
        <f t="shared" si="53"/>
        <v>1.3256000000000001</v>
      </c>
      <c r="I98" s="103">
        <f t="shared" si="53"/>
        <v>1.3256000000000001</v>
      </c>
      <c r="J98" s="103">
        <f t="shared" si="53"/>
        <v>1.3256000000000001</v>
      </c>
      <c r="K98" s="103">
        <f t="shared" si="53"/>
        <v>1.3256000000000001</v>
      </c>
      <c r="L98" s="103">
        <f t="shared" si="53"/>
        <v>1.3256000000000001</v>
      </c>
      <c r="M98" s="103">
        <f t="shared" si="53"/>
        <v>0.8992</v>
      </c>
      <c r="N98" s="103">
        <f t="shared" si="53"/>
        <v>0.38500000000000001</v>
      </c>
      <c r="O98" s="103">
        <f t="shared" si="53"/>
        <v>0</v>
      </c>
      <c r="P98" s="103">
        <f t="shared" si="53"/>
        <v>0</v>
      </c>
      <c r="Q98" s="103">
        <f t="shared" si="53"/>
        <v>0</v>
      </c>
      <c r="R98" s="103">
        <f t="shared" si="53"/>
        <v>0</v>
      </c>
      <c r="S98" s="103">
        <f t="shared" si="53"/>
        <v>0</v>
      </c>
      <c r="T98" s="103">
        <f t="shared" si="53"/>
        <v>0</v>
      </c>
      <c r="U98" s="103">
        <f t="shared" si="53"/>
        <v>0</v>
      </c>
      <c r="V98" s="103">
        <f t="shared" si="53"/>
        <v>0</v>
      </c>
      <c r="W98" s="103">
        <f t="shared" si="53"/>
        <v>0</v>
      </c>
      <c r="X98" s="103">
        <f t="shared" si="53"/>
        <v>0</v>
      </c>
      <c r="Y98" s="103">
        <f t="shared" si="53"/>
        <v>0</v>
      </c>
      <c r="Z98" s="103">
        <f t="shared" si="53"/>
        <v>0</v>
      </c>
      <c r="AA98" s="103">
        <f t="shared" si="53"/>
        <v>0</v>
      </c>
      <c r="AB98" s="103">
        <f t="shared" si="53"/>
        <v>0</v>
      </c>
      <c r="AC98" s="103">
        <f t="shared" si="53"/>
        <v>0</v>
      </c>
      <c r="AD98" s="103">
        <f t="shared" si="53"/>
        <v>0</v>
      </c>
      <c r="AE98" s="103">
        <f t="shared" si="53"/>
        <v>0</v>
      </c>
      <c r="AF98" s="103">
        <f t="shared" si="53"/>
        <v>0</v>
      </c>
      <c r="AG98" s="103">
        <f t="shared" si="53"/>
        <v>0</v>
      </c>
      <c r="AH98" s="103">
        <f t="shared" si="53"/>
        <v>0</v>
      </c>
      <c r="AI98" s="103">
        <f t="shared" si="53"/>
        <v>0</v>
      </c>
      <c r="AJ98" s="103">
        <f t="shared" si="53"/>
        <v>0</v>
      </c>
      <c r="AK98" s="103">
        <f t="shared" si="53"/>
        <v>0</v>
      </c>
      <c r="AL98" s="103">
        <f t="shared" si="53"/>
        <v>0</v>
      </c>
      <c r="AM98" s="103">
        <f t="shared" si="53"/>
        <v>0</v>
      </c>
      <c r="AN98" s="103">
        <f t="shared" si="53"/>
        <v>0</v>
      </c>
      <c r="AO98" s="103">
        <f t="shared" si="53"/>
        <v>0</v>
      </c>
      <c r="AP98" s="103">
        <f t="shared" si="53"/>
        <v>0</v>
      </c>
      <c r="AQ98" s="103">
        <f t="shared" si="53"/>
        <v>0</v>
      </c>
      <c r="AR98" s="103">
        <f t="shared" si="53"/>
        <v>0</v>
      </c>
      <c r="AS98" s="103">
        <f t="shared" si="53"/>
        <v>0</v>
      </c>
      <c r="AT98" s="103">
        <f t="shared" si="53"/>
        <v>0</v>
      </c>
      <c r="AU98" s="103">
        <f t="shared" si="53"/>
        <v>0</v>
      </c>
      <c r="AV98" s="103">
        <f t="shared" si="53"/>
        <v>0</v>
      </c>
      <c r="AW98" s="103">
        <f t="shared" si="53"/>
        <v>0</v>
      </c>
      <c r="AX98" s="103">
        <f t="shared" si="53"/>
        <v>0</v>
      </c>
      <c r="AY98" s="103">
        <f t="shared" si="53"/>
        <v>0</v>
      </c>
      <c r="AZ98" s="103">
        <f t="shared" si="53"/>
        <v>0</v>
      </c>
      <c r="BA98" s="103">
        <f t="shared" si="53"/>
        <v>0</v>
      </c>
      <c r="BB98" s="103">
        <f t="shared" si="53"/>
        <v>0</v>
      </c>
      <c r="BC98" s="103">
        <f t="shared" si="53"/>
        <v>0</v>
      </c>
      <c r="BD98" s="103">
        <f t="shared" si="53"/>
        <v>0</v>
      </c>
      <c r="BE98" s="103">
        <f t="shared" si="53"/>
        <v>0</v>
      </c>
      <c r="BF98" s="103">
        <f t="shared" si="53"/>
        <v>0</v>
      </c>
      <c r="BG98" s="103">
        <f t="shared" si="53"/>
        <v>0</v>
      </c>
      <c r="BH98" s="103">
        <f t="shared" si="53"/>
        <v>0</v>
      </c>
      <c r="BI98" s="103">
        <f t="shared" si="53"/>
        <v>0</v>
      </c>
      <c r="BJ98" s="103">
        <f t="shared" si="53"/>
        <v>0</v>
      </c>
      <c r="BK98" s="103">
        <f t="shared" si="53"/>
        <v>0</v>
      </c>
      <c r="BL98" s="103">
        <f t="shared" si="53"/>
        <v>0</v>
      </c>
      <c r="BM98" s="342"/>
      <c r="BN98" s="57">
        <f>SUM(BN85:BN97)</f>
        <v>13.255999999999998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J101" si="54">$B$20/$B$3</f>
        <v>0</v>
      </c>
      <c r="C101" s="74">
        <f t="shared" si="54"/>
        <v>0</v>
      </c>
      <c r="D101" s="74">
        <f t="shared" si="54"/>
        <v>0</v>
      </c>
      <c r="E101" s="74">
        <f t="shared" si="54"/>
        <v>0</v>
      </c>
      <c r="F101" s="74">
        <f t="shared" si="54"/>
        <v>0</v>
      </c>
      <c r="G101" s="74">
        <f t="shared" si="54"/>
        <v>0</v>
      </c>
      <c r="H101" s="74">
        <f t="shared" si="54"/>
        <v>0</v>
      </c>
      <c r="I101" s="74">
        <f t="shared" si="54"/>
        <v>0</v>
      </c>
      <c r="J101" s="74">
        <f t="shared" si="54"/>
        <v>0</v>
      </c>
      <c r="K101" s="74">
        <f t="shared" si="54"/>
        <v>0</v>
      </c>
      <c r="L101" s="74">
        <f t="shared" si="54"/>
        <v>0</v>
      </c>
      <c r="M101" s="74">
        <f t="shared" si="54"/>
        <v>0</v>
      </c>
      <c r="N101" s="74">
        <f t="shared" si="54"/>
        <v>0</v>
      </c>
      <c r="O101" s="74">
        <f t="shared" si="54"/>
        <v>0</v>
      </c>
      <c r="P101" s="74">
        <f t="shared" si="54"/>
        <v>0</v>
      </c>
      <c r="Q101" s="74">
        <f t="shared" si="54"/>
        <v>0</v>
      </c>
      <c r="R101" s="74">
        <f t="shared" si="54"/>
        <v>0</v>
      </c>
      <c r="S101" s="74">
        <f t="shared" si="54"/>
        <v>0</v>
      </c>
      <c r="T101" s="74">
        <f t="shared" si="54"/>
        <v>0</v>
      </c>
      <c r="U101" s="74">
        <f t="shared" si="54"/>
        <v>0</v>
      </c>
      <c r="V101" s="74">
        <f t="shared" si="54"/>
        <v>0</v>
      </c>
      <c r="W101" s="74">
        <f t="shared" si="54"/>
        <v>0</v>
      </c>
      <c r="X101" s="74">
        <f t="shared" si="54"/>
        <v>0</v>
      </c>
      <c r="Y101" s="74">
        <f t="shared" si="54"/>
        <v>0</v>
      </c>
      <c r="Z101" s="74">
        <f t="shared" si="54"/>
        <v>0</v>
      </c>
      <c r="AA101" s="74">
        <f t="shared" si="54"/>
        <v>0</v>
      </c>
      <c r="AB101" s="74">
        <f t="shared" si="54"/>
        <v>0</v>
      </c>
      <c r="AC101" s="74">
        <f t="shared" si="54"/>
        <v>0</v>
      </c>
      <c r="AD101" s="74">
        <f t="shared" si="54"/>
        <v>0</v>
      </c>
      <c r="AE101" s="74">
        <f t="shared" si="54"/>
        <v>0</v>
      </c>
      <c r="AF101" s="74">
        <f t="shared" si="54"/>
        <v>0</v>
      </c>
      <c r="AG101" s="74">
        <f t="shared" si="54"/>
        <v>0</v>
      </c>
      <c r="AH101" s="74">
        <f t="shared" si="54"/>
        <v>0</v>
      </c>
      <c r="AI101" s="74">
        <f t="shared" si="54"/>
        <v>0</v>
      </c>
      <c r="AJ101" s="74">
        <f t="shared" si="54"/>
        <v>0</v>
      </c>
      <c r="AK101" s="74">
        <f t="shared" si="54"/>
        <v>0</v>
      </c>
      <c r="AL101" s="74">
        <f t="shared" si="54"/>
        <v>0</v>
      </c>
      <c r="AM101" s="74">
        <f t="shared" si="54"/>
        <v>0</v>
      </c>
      <c r="AN101" s="74">
        <f t="shared" si="54"/>
        <v>0</v>
      </c>
      <c r="AO101" s="74">
        <f t="shared" si="54"/>
        <v>0</v>
      </c>
      <c r="AP101" s="74">
        <f t="shared" si="54"/>
        <v>0</v>
      </c>
      <c r="AQ101" s="74">
        <f t="shared" si="54"/>
        <v>0</v>
      </c>
      <c r="AR101" s="74">
        <f t="shared" si="54"/>
        <v>0</v>
      </c>
      <c r="AS101" s="74">
        <f t="shared" si="54"/>
        <v>0</v>
      </c>
      <c r="AT101" s="74">
        <f t="shared" si="54"/>
        <v>0</v>
      </c>
      <c r="AU101" s="74">
        <f t="shared" si="54"/>
        <v>0</v>
      </c>
      <c r="AV101" s="74">
        <f t="shared" si="54"/>
        <v>0</v>
      </c>
      <c r="AW101" s="74">
        <f t="shared" si="54"/>
        <v>0</v>
      </c>
      <c r="AX101" s="74">
        <f t="shared" si="54"/>
        <v>0</v>
      </c>
      <c r="AY101" s="74">
        <f t="shared" si="54"/>
        <v>0</v>
      </c>
      <c r="AZ101" s="74">
        <f t="shared" si="54"/>
        <v>0</v>
      </c>
      <c r="BA101" s="74">
        <f t="shared" si="54"/>
        <v>0</v>
      </c>
      <c r="BB101" s="74">
        <f t="shared" si="54"/>
        <v>0</v>
      </c>
      <c r="BC101" s="74">
        <f t="shared" si="54"/>
        <v>0</v>
      </c>
      <c r="BD101" s="74">
        <f t="shared" si="54"/>
        <v>0</v>
      </c>
      <c r="BE101" s="74">
        <f t="shared" si="54"/>
        <v>0</v>
      </c>
      <c r="BF101" s="74">
        <f t="shared" si="54"/>
        <v>0</v>
      </c>
      <c r="BG101" s="74">
        <f t="shared" si="54"/>
        <v>0</v>
      </c>
      <c r="BH101" s="74">
        <f t="shared" si="54"/>
        <v>0</v>
      </c>
      <c r="BI101" s="74">
        <f t="shared" si="54"/>
        <v>0</v>
      </c>
      <c r="BJ101" s="74">
        <f t="shared" si="54"/>
        <v>0</v>
      </c>
      <c r="BK101" s="74"/>
      <c r="BL101" s="74"/>
      <c r="BM101" s="36"/>
      <c r="BN101" s="74">
        <f t="shared" ref="BN101:BN113" si="55">SUM(B101:BM101)</f>
        <v>0</v>
      </c>
      <c r="BO101" s="332" t="s">
        <v>299</v>
      </c>
    </row>
    <row r="102" spans="1:67" s="37" customFormat="1" ht="15" customHeight="1" x14ac:dyDescent="0.2">
      <c r="A102" s="108">
        <v>2015</v>
      </c>
      <c r="B102" s="74"/>
      <c r="C102" s="74">
        <f t="shared" ref="C102:L102" si="56">$C$20/$B$3</f>
        <v>0.4264</v>
      </c>
      <c r="D102" s="74">
        <f t="shared" si="56"/>
        <v>0.4264</v>
      </c>
      <c r="E102" s="74">
        <f t="shared" si="56"/>
        <v>0.4264</v>
      </c>
      <c r="F102" s="74">
        <f t="shared" si="56"/>
        <v>0.4264</v>
      </c>
      <c r="G102" s="74">
        <f t="shared" si="56"/>
        <v>0.4264</v>
      </c>
      <c r="H102" s="74">
        <f t="shared" si="56"/>
        <v>0.4264</v>
      </c>
      <c r="I102" s="74">
        <f t="shared" si="56"/>
        <v>0.4264</v>
      </c>
      <c r="J102" s="74">
        <f t="shared" si="56"/>
        <v>0.4264</v>
      </c>
      <c r="K102" s="74">
        <f t="shared" si="56"/>
        <v>0.4264</v>
      </c>
      <c r="L102" s="74">
        <f t="shared" si="56"/>
        <v>0.4264</v>
      </c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5"/>
        <v>4.2640000000000002</v>
      </c>
      <c r="BO102" s="333">
        <f>D19</f>
        <v>4.2640000000000002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M103" si="57">$D$20/$B$3</f>
        <v>0.51419999999999999</v>
      </c>
      <c r="E103" s="74">
        <f t="shared" si="57"/>
        <v>0.51419999999999999</v>
      </c>
      <c r="F103" s="74">
        <f t="shared" si="57"/>
        <v>0.51419999999999999</v>
      </c>
      <c r="G103" s="74">
        <f t="shared" si="57"/>
        <v>0.51419999999999999</v>
      </c>
      <c r="H103" s="74">
        <f t="shared" si="57"/>
        <v>0.51419999999999999</v>
      </c>
      <c r="I103" s="74">
        <f t="shared" si="57"/>
        <v>0.51419999999999999</v>
      </c>
      <c r="J103" s="74">
        <f t="shared" si="57"/>
        <v>0.51419999999999999</v>
      </c>
      <c r="K103" s="74">
        <f t="shared" si="57"/>
        <v>0.51419999999999999</v>
      </c>
      <c r="L103" s="74">
        <f t="shared" si="57"/>
        <v>0.51419999999999999</v>
      </c>
      <c r="M103" s="74">
        <f t="shared" si="57"/>
        <v>0.51419999999999999</v>
      </c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5"/>
        <v>5.1419999999999986</v>
      </c>
      <c r="BO103" s="333">
        <f>D20</f>
        <v>5.1420000000000003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N104" si="58">$E$20/$B$3</f>
        <v>0.38500000000000001</v>
      </c>
      <c r="F104" s="74">
        <f t="shared" si="58"/>
        <v>0.38500000000000001</v>
      </c>
      <c r="G104" s="74">
        <f t="shared" si="58"/>
        <v>0.38500000000000001</v>
      </c>
      <c r="H104" s="74">
        <f t="shared" si="58"/>
        <v>0.38500000000000001</v>
      </c>
      <c r="I104" s="74">
        <f t="shared" si="58"/>
        <v>0.38500000000000001</v>
      </c>
      <c r="J104" s="74">
        <f t="shared" si="58"/>
        <v>0.38500000000000001</v>
      </c>
      <c r="K104" s="74">
        <f t="shared" si="58"/>
        <v>0.38500000000000001</v>
      </c>
      <c r="L104" s="74">
        <f t="shared" si="58"/>
        <v>0.38500000000000001</v>
      </c>
      <c r="M104" s="74">
        <f t="shared" si="58"/>
        <v>0.38500000000000001</v>
      </c>
      <c r="N104" s="74">
        <f t="shared" si="58"/>
        <v>0.38500000000000001</v>
      </c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5"/>
        <v>3.8499999999999996</v>
      </c>
      <c r="BO104" s="333"/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J105" si="59">$F$20/$B$3</f>
        <v>0</v>
      </c>
      <c r="G105" s="74">
        <f t="shared" si="59"/>
        <v>0</v>
      </c>
      <c r="H105" s="74">
        <f t="shared" si="59"/>
        <v>0</v>
      </c>
      <c r="I105" s="74">
        <f t="shared" si="59"/>
        <v>0</v>
      </c>
      <c r="J105" s="74">
        <f t="shared" si="59"/>
        <v>0</v>
      </c>
      <c r="K105" s="74">
        <f t="shared" si="59"/>
        <v>0</v>
      </c>
      <c r="L105" s="74">
        <f t="shared" si="59"/>
        <v>0</v>
      </c>
      <c r="M105" s="74">
        <f t="shared" si="59"/>
        <v>0</v>
      </c>
      <c r="N105" s="74">
        <f t="shared" si="59"/>
        <v>0</v>
      </c>
      <c r="O105" s="74">
        <f t="shared" si="59"/>
        <v>0</v>
      </c>
      <c r="P105" s="74">
        <f t="shared" si="59"/>
        <v>0</v>
      </c>
      <c r="Q105" s="74">
        <f t="shared" si="59"/>
        <v>0</v>
      </c>
      <c r="R105" s="74">
        <f t="shared" si="59"/>
        <v>0</v>
      </c>
      <c r="S105" s="74">
        <f t="shared" si="59"/>
        <v>0</v>
      </c>
      <c r="T105" s="74">
        <f t="shared" si="59"/>
        <v>0</v>
      </c>
      <c r="U105" s="74">
        <f t="shared" si="59"/>
        <v>0</v>
      </c>
      <c r="V105" s="74">
        <f t="shared" si="59"/>
        <v>0</v>
      </c>
      <c r="W105" s="74">
        <f t="shared" si="59"/>
        <v>0</v>
      </c>
      <c r="X105" s="74">
        <f t="shared" si="59"/>
        <v>0</v>
      </c>
      <c r="Y105" s="74">
        <f t="shared" si="59"/>
        <v>0</v>
      </c>
      <c r="Z105" s="74">
        <f t="shared" si="59"/>
        <v>0</v>
      </c>
      <c r="AA105" s="74">
        <f t="shared" si="59"/>
        <v>0</v>
      </c>
      <c r="AB105" s="74">
        <f t="shared" si="59"/>
        <v>0</v>
      </c>
      <c r="AC105" s="74">
        <f t="shared" si="59"/>
        <v>0</v>
      </c>
      <c r="AD105" s="74">
        <f t="shared" si="59"/>
        <v>0</v>
      </c>
      <c r="AE105" s="74">
        <f t="shared" si="59"/>
        <v>0</v>
      </c>
      <c r="AF105" s="74">
        <f t="shared" si="59"/>
        <v>0</v>
      </c>
      <c r="AG105" s="74">
        <f t="shared" si="59"/>
        <v>0</v>
      </c>
      <c r="AH105" s="74">
        <f t="shared" si="59"/>
        <v>0</v>
      </c>
      <c r="AI105" s="74">
        <f t="shared" si="59"/>
        <v>0</v>
      </c>
      <c r="AJ105" s="74">
        <f t="shared" si="59"/>
        <v>0</v>
      </c>
      <c r="AK105" s="74">
        <f t="shared" si="59"/>
        <v>0</v>
      </c>
      <c r="AL105" s="74">
        <f t="shared" si="59"/>
        <v>0</v>
      </c>
      <c r="AM105" s="74">
        <f t="shared" si="59"/>
        <v>0</v>
      </c>
      <c r="AN105" s="74">
        <f t="shared" si="59"/>
        <v>0</v>
      </c>
      <c r="AO105" s="74">
        <f t="shared" si="59"/>
        <v>0</v>
      </c>
      <c r="AP105" s="74">
        <f t="shared" si="59"/>
        <v>0</v>
      </c>
      <c r="AQ105" s="74">
        <f t="shared" si="59"/>
        <v>0</v>
      </c>
      <c r="AR105" s="74">
        <f t="shared" si="59"/>
        <v>0</v>
      </c>
      <c r="AS105" s="74">
        <f t="shared" si="59"/>
        <v>0</v>
      </c>
      <c r="AT105" s="74">
        <f t="shared" si="59"/>
        <v>0</v>
      </c>
      <c r="AU105" s="74">
        <f t="shared" si="59"/>
        <v>0</v>
      </c>
      <c r="AV105" s="74">
        <f t="shared" si="59"/>
        <v>0</v>
      </c>
      <c r="AW105" s="74">
        <f t="shared" si="59"/>
        <v>0</v>
      </c>
      <c r="AX105" s="74">
        <f t="shared" si="59"/>
        <v>0</v>
      </c>
      <c r="AY105" s="74">
        <f t="shared" si="59"/>
        <v>0</v>
      </c>
      <c r="AZ105" s="74">
        <f t="shared" si="59"/>
        <v>0</v>
      </c>
      <c r="BA105" s="74">
        <f t="shared" si="59"/>
        <v>0</v>
      </c>
      <c r="BB105" s="74">
        <f t="shared" si="59"/>
        <v>0</v>
      </c>
      <c r="BC105" s="74">
        <f t="shared" si="59"/>
        <v>0</v>
      </c>
      <c r="BD105" s="74">
        <f t="shared" si="59"/>
        <v>0</v>
      </c>
      <c r="BE105" s="74">
        <f t="shared" si="59"/>
        <v>0</v>
      </c>
      <c r="BF105" s="74">
        <f t="shared" si="59"/>
        <v>0</v>
      </c>
      <c r="BG105" s="74">
        <f t="shared" si="59"/>
        <v>0</v>
      </c>
      <c r="BH105" s="74">
        <f t="shared" si="59"/>
        <v>0</v>
      </c>
      <c r="BI105" s="74">
        <f t="shared" si="59"/>
        <v>0</v>
      </c>
      <c r="BJ105" s="74">
        <f t="shared" si="59"/>
        <v>0</v>
      </c>
      <c r="BK105" s="74"/>
      <c r="BL105" s="74"/>
      <c r="BM105" s="36"/>
      <c r="BN105" s="74">
        <f t="shared" si="55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0">$G$20/$B$3</f>
        <v>0</v>
      </c>
      <c r="H106" s="74">
        <f t="shared" si="60"/>
        <v>0</v>
      </c>
      <c r="I106" s="74">
        <f t="shared" si="60"/>
        <v>0</v>
      </c>
      <c r="J106" s="74">
        <f t="shared" si="60"/>
        <v>0</v>
      </c>
      <c r="K106" s="74">
        <f t="shared" si="60"/>
        <v>0</v>
      </c>
      <c r="L106" s="74">
        <f t="shared" si="60"/>
        <v>0</v>
      </c>
      <c r="M106" s="74">
        <f t="shared" si="60"/>
        <v>0</v>
      </c>
      <c r="N106" s="74">
        <f t="shared" si="60"/>
        <v>0</v>
      </c>
      <c r="O106" s="74">
        <f t="shared" si="60"/>
        <v>0</v>
      </c>
      <c r="P106" s="74">
        <f t="shared" si="60"/>
        <v>0</v>
      </c>
      <c r="Q106" s="74">
        <f t="shared" si="60"/>
        <v>0</v>
      </c>
      <c r="R106" s="74">
        <f t="shared" si="60"/>
        <v>0</v>
      </c>
      <c r="S106" s="74">
        <f t="shared" si="60"/>
        <v>0</v>
      </c>
      <c r="T106" s="74">
        <f t="shared" si="60"/>
        <v>0</v>
      </c>
      <c r="U106" s="74">
        <f t="shared" si="60"/>
        <v>0</v>
      </c>
      <c r="V106" s="74">
        <f t="shared" si="60"/>
        <v>0</v>
      </c>
      <c r="W106" s="74">
        <f t="shared" si="60"/>
        <v>0</v>
      </c>
      <c r="X106" s="74">
        <f t="shared" si="60"/>
        <v>0</v>
      </c>
      <c r="Y106" s="74">
        <f t="shared" si="60"/>
        <v>0</v>
      </c>
      <c r="Z106" s="74">
        <f t="shared" si="60"/>
        <v>0</v>
      </c>
      <c r="AA106" s="74">
        <f t="shared" si="60"/>
        <v>0</v>
      </c>
      <c r="AB106" s="74">
        <f t="shared" si="60"/>
        <v>0</v>
      </c>
      <c r="AC106" s="74">
        <f t="shared" si="60"/>
        <v>0</v>
      </c>
      <c r="AD106" s="74">
        <f t="shared" si="60"/>
        <v>0</v>
      </c>
      <c r="AE106" s="74">
        <f t="shared" si="60"/>
        <v>0</v>
      </c>
      <c r="AF106" s="74">
        <f t="shared" si="60"/>
        <v>0</v>
      </c>
      <c r="AG106" s="74">
        <f t="shared" si="60"/>
        <v>0</v>
      </c>
      <c r="AH106" s="74">
        <f t="shared" si="60"/>
        <v>0</v>
      </c>
      <c r="AI106" s="74">
        <f t="shared" si="60"/>
        <v>0</v>
      </c>
      <c r="AJ106" s="74">
        <f t="shared" si="60"/>
        <v>0</v>
      </c>
      <c r="AK106" s="74">
        <f t="shared" si="60"/>
        <v>0</v>
      </c>
      <c r="AL106" s="74">
        <f t="shared" si="60"/>
        <v>0</v>
      </c>
      <c r="AM106" s="74">
        <f t="shared" si="60"/>
        <v>0</v>
      </c>
      <c r="AN106" s="74">
        <f t="shared" si="60"/>
        <v>0</v>
      </c>
      <c r="AO106" s="74">
        <f t="shared" si="60"/>
        <v>0</v>
      </c>
      <c r="AP106" s="74">
        <f t="shared" si="60"/>
        <v>0</v>
      </c>
      <c r="AQ106" s="74">
        <f t="shared" si="60"/>
        <v>0</v>
      </c>
      <c r="AR106" s="74">
        <f t="shared" si="60"/>
        <v>0</v>
      </c>
      <c r="AS106" s="74">
        <f t="shared" si="60"/>
        <v>0</v>
      </c>
      <c r="AT106" s="74">
        <f t="shared" si="60"/>
        <v>0</v>
      </c>
      <c r="AU106" s="74">
        <f t="shared" si="60"/>
        <v>0</v>
      </c>
      <c r="AV106" s="74">
        <f t="shared" si="60"/>
        <v>0</v>
      </c>
      <c r="AW106" s="74">
        <f t="shared" si="60"/>
        <v>0</v>
      </c>
      <c r="AX106" s="74">
        <f t="shared" si="60"/>
        <v>0</v>
      </c>
      <c r="AY106" s="74">
        <f t="shared" si="60"/>
        <v>0</v>
      </c>
      <c r="AZ106" s="74">
        <f t="shared" si="60"/>
        <v>0</v>
      </c>
      <c r="BA106" s="74">
        <f t="shared" si="60"/>
        <v>0</v>
      </c>
      <c r="BB106" s="74">
        <f t="shared" si="60"/>
        <v>0</v>
      </c>
      <c r="BC106" s="74">
        <f t="shared" si="60"/>
        <v>0</v>
      </c>
      <c r="BD106" s="74">
        <f t="shared" si="60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5"/>
        <v>0</v>
      </c>
      <c r="BO106" s="333"/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J107" si="61">$H$20/$B$3</f>
        <v>0</v>
      </c>
      <c r="I107" s="74">
        <f t="shared" si="61"/>
        <v>0</v>
      </c>
      <c r="J107" s="74">
        <f t="shared" si="61"/>
        <v>0</v>
      </c>
      <c r="K107" s="74">
        <f t="shared" si="61"/>
        <v>0</v>
      </c>
      <c r="L107" s="74">
        <f t="shared" si="61"/>
        <v>0</v>
      </c>
      <c r="M107" s="74">
        <f t="shared" si="61"/>
        <v>0</v>
      </c>
      <c r="N107" s="74">
        <f t="shared" si="61"/>
        <v>0</v>
      </c>
      <c r="O107" s="74">
        <f t="shared" si="61"/>
        <v>0</v>
      </c>
      <c r="P107" s="74">
        <f t="shared" si="61"/>
        <v>0</v>
      </c>
      <c r="Q107" s="74">
        <f t="shared" si="61"/>
        <v>0</v>
      </c>
      <c r="R107" s="74">
        <f t="shared" si="61"/>
        <v>0</v>
      </c>
      <c r="S107" s="74">
        <f t="shared" si="61"/>
        <v>0</v>
      </c>
      <c r="T107" s="74">
        <f t="shared" si="61"/>
        <v>0</v>
      </c>
      <c r="U107" s="74">
        <f t="shared" si="61"/>
        <v>0</v>
      </c>
      <c r="V107" s="74">
        <f t="shared" si="61"/>
        <v>0</v>
      </c>
      <c r="W107" s="74">
        <f t="shared" si="61"/>
        <v>0</v>
      </c>
      <c r="X107" s="74">
        <f t="shared" si="61"/>
        <v>0</v>
      </c>
      <c r="Y107" s="74">
        <f t="shared" si="61"/>
        <v>0</v>
      </c>
      <c r="Z107" s="74">
        <f t="shared" si="61"/>
        <v>0</v>
      </c>
      <c r="AA107" s="74">
        <f t="shared" si="61"/>
        <v>0</v>
      </c>
      <c r="AB107" s="74">
        <f t="shared" si="61"/>
        <v>0</v>
      </c>
      <c r="AC107" s="74">
        <f t="shared" si="61"/>
        <v>0</v>
      </c>
      <c r="AD107" s="74">
        <f t="shared" si="61"/>
        <v>0</v>
      </c>
      <c r="AE107" s="74">
        <f t="shared" si="61"/>
        <v>0</v>
      </c>
      <c r="AF107" s="74">
        <f t="shared" si="61"/>
        <v>0</v>
      </c>
      <c r="AG107" s="74">
        <f t="shared" si="61"/>
        <v>0</v>
      </c>
      <c r="AH107" s="74">
        <f t="shared" si="61"/>
        <v>0</v>
      </c>
      <c r="AI107" s="74">
        <f t="shared" si="61"/>
        <v>0</v>
      </c>
      <c r="AJ107" s="74">
        <f t="shared" si="61"/>
        <v>0</v>
      </c>
      <c r="AK107" s="74">
        <f t="shared" si="61"/>
        <v>0</v>
      </c>
      <c r="AL107" s="74">
        <f t="shared" si="61"/>
        <v>0</v>
      </c>
      <c r="AM107" s="74">
        <f t="shared" si="61"/>
        <v>0</v>
      </c>
      <c r="AN107" s="74">
        <f t="shared" si="61"/>
        <v>0</v>
      </c>
      <c r="AO107" s="74">
        <f t="shared" si="61"/>
        <v>0</v>
      </c>
      <c r="AP107" s="74">
        <f t="shared" si="61"/>
        <v>0</v>
      </c>
      <c r="AQ107" s="74">
        <f t="shared" si="61"/>
        <v>0</v>
      </c>
      <c r="AR107" s="74">
        <f t="shared" si="61"/>
        <v>0</v>
      </c>
      <c r="AS107" s="74">
        <f t="shared" si="61"/>
        <v>0</v>
      </c>
      <c r="AT107" s="74">
        <f t="shared" si="61"/>
        <v>0</v>
      </c>
      <c r="AU107" s="74">
        <f t="shared" si="61"/>
        <v>0</v>
      </c>
      <c r="AV107" s="74">
        <f t="shared" si="61"/>
        <v>0</v>
      </c>
      <c r="AW107" s="74">
        <f t="shared" si="61"/>
        <v>0</v>
      </c>
      <c r="AX107" s="74">
        <f t="shared" si="61"/>
        <v>0</v>
      </c>
      <c r="AY107" s="74">
        <f t="shared" si="61"/>
        <v>0</v>
      </c>
      <c r="AZ107" s="74">
        <f t="shared" si="61"/>
        <v>0</v>
      </c>
      <c r="BA107" s="74">
        <f t="shared" si="61"/>
        <v>0</v>
      </c>
      <c r="BB107" s="74">
        <f t="shared" si="61"/>
        <v>0</v>
      </c>
      <c r="BC107" s="74">
        <f t="shared" si="61"/>
        <v>0</v>
      </c>
      <c r="BD107" s="74">
        <f t="shared" si="61"/>
        <v>0</v>
      </c>
      <c r="BE107" s="74">
        <f t="shared" si="61"/>
        <v>0</v>
      </c>
      <c r="BF107" s="74">
        <f t="shared" si="61"/>
        <v>0</v>
      </c>
      <c r="BG107" s="74">
        <f t="shared" si="61"/>
        <v>0</v>
      </c>
      <c r="BH107" s="74">
        <f t="shared" si="61"/>
        <v>0</v>
      </c>
      <c r="BI107" s="74">
        <f t="shared" si="61"/>
        <v>0</v>
      </c>
      <c r="BJ107" s="74">
        <f t="shared" si="61"/>
        <v>0</v>
      </c>
      <c r="BK107" s="74"/>
      <c r="BL107" s="74"/>
      <c r="BM107" s="36"/>
      <c r="BN107" s="74">
        <f t="shared" si="55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J108" si="62">$I$20/$B$3</f>
        <v>0</v>
      </c>
      <c r="J108" s="74">
        <f t="shared" si="62"/>
        <v>0</v>
      </c>
      <c r="K108" s="74">
        <f t="shared" si="62"/>
        <v>0</v>
      </c>
      <c r="L108" s="74">
        <f t="shared" si="62"/>
        <v>0</v>
      </c>
      <c r="M108" s="74">
        <f t="shared" si="62"/>
        <v>0</v>
      </c>
      <c r="N108" s="74">
        <f t="shared" si="62"/>
        <v>0</v>
      </c>
      <c r="O108" s="74">
        <f t="shared" si="62"/>
        <v>0</v>
      </c>
      <c r="P108" s="74">
        <f t="shared" si="62"/>
        <v>0</v>
      </c>
      <c r="Q108" s="74">
        <f t="shared" si="62"/>
        <v>0</v>
      </c>
      <c r="R108" s="74">
        <f t="shared" si="62"/>
        <v>0</v>
      </c>
      <c r="S108" s="74">
        <f t="shared" si="62"/>
        <v>0</v>
      </c>
      <c r="T108" s="74">
        <f t="shared" si="62"/>
        <v>0</v>
      </c>
      <c r="U108" s="74">
        <f t="shared" si="62"/>
        <v>0</v>
      </c>
      <c r="V108" s="74">
        <f t="shared" si="62"/>
        <v>0</v>
      </c>
      <c r="W108" s="74">
        <f t="shared" si="62"/>
        <v>0</v>
      </c>
      <c r="X108" s="74">
        <f t="shared" si="62"/>
        <v>0</v>
      </c>
      <c r="Y108" s="74">
        <f t="shared" si="62"/>
        <v>0</v>
      </c>
      <c r="Z108" s="74">
        <f t="shared" si="62"/>
        <v>0</v>
      </c>
      <c r="AA108" s="74">
        <f t="shared" si="62"/>
        <v>0</v>
      </c>
      <c r="AB108" s="74">
        <f t="shared" si="62"/>
        <v>0</v>
      </c>
      <c r="AC108" s="74">
        <f t="shared" si="62"/>
        <v>0</v>
      </c>
      <c r="AD108" s="74">
        <f t="shared" si="62"/>
        <v>0</v>
      </c>
      <c r="AE108" s="74">
        <f t="shared" si="62"/>
        <v>0</v>
      </c>
      <c r="AF108" s="74">
        <f t="shared" si="62"/>
        <v>0</v>
      </c>
      <c r="AG108" s="74">
        <f t="shared" si="62"/>
        <v>0</v>
      </c>
      <c r="AH108" s="74">
        <f t="shared" si="62"/>
        <v>0</v>
      </c>
      <c r="AI108" s="74">
        <f t="shared" si="62"/>
        <v>0</v>
      </c>
      <c r="AJ108" s="74">
        <f t="shared" si="62"/>
        <v>0</v>
      </c>
      <c r="AK108" s="74">
        <f t="shared" si="62"/>
        <v>0</v>
      </c>
      <c r="AL108" s="74">
        <f t="shared" si="62"/>
        <v>0</v>
      </c>
      <c r="AM108" s="74">
        <f t="shared" si="62"/>
        <v>0</v>
      </c>
      <c r="AN108" s="74">
        <f t="shared" si="62"/>
        <v>0</v>
      </c>
      <c r="AO108" s="74">
        <f t="shared" si="62"/>
        <v>0</v>
      </c>
      <c r="AP108" s="74">
        <f t="shared" si="62"/>
        <v>0</v>
      </c>
      <c r="AQ108" s="74">
        <f t="shared" si="62"/>
        <v>0</v>
      </c>
      <c r="AR108" s="74">
        <f t="shared" si="62"/>
        <v>0</v>
      </c>
      <c r="AS108" s="74">
        <f t="shared" si="62"/>
        <v>0</v>
      </c>
      <c r="AT108" s="74">
        <f t="shared" si="62"/>
        <v>0</v>
      </c>
      <c r="AU108" s="74">
        <f t="shared" si="62"/>
        <v>0</v>
      </c>
      <c r="AV108" s="74">
        <f t="shared" si="62"/>
        <v>0</v>
      </c>
      <c r="AW108" s="74">
        <f t="shared" si="62"/>
        <v>0</v>
      </c>
      <c r="AX108" s="74">
        <f t="shared" si="62"/>
        <v>0</v>
      </c>
      <c r="AY108" s="74">
        <f t="shared" si="62"/>
        <v>0</v>
      </c>
      <c r="AZ108" s="74">
        <f t="shared" si="62"/>
        <v>0</v>
      </c>
      <c r="BA108" s="74">
        <f t="shared" si="62"/>
        <v>0</v>
      </c>
      <c r="BB108" s="74">
        <f t="shared" si="62"/>
        <v>0</v>
      </c>
      <c r="BC108" s="74">
        <f t="shared" si="62"/>
        <v>0</v>
      </c>
      <c r="BD108" s="74">
        <f t="shared" si="62"/>
        <v>0</v>
      </c>
      <c r="BE108" s="74">
        <f t="shared" si="62"/>
        <v>0</v>
      </c>
      <c r="BF108" s="74">
        <f t="shared" si="62"/>
        <v>0</v>
      </c>
      <c r="BG108" s="74">
        <f t="shared" si="62"/>
        <v>0</v>
      </c>
      <c r="BH108" s="74">
        <f t="shared" si="62"/>
        <v>0</v>
      </c>
      <c r="BI108" s="74">
        <f t="shared" si="62"/>
        <v>0</v>
      </c>
      <c r="BJ108" s="74">
        <f t="shared" si="62"/>
        <v>0</v>
      </c>
      <c r="BK108" s="74"/>
      <c r="BL108" s="74"/>
      <c r="BM108" s="36"/>
      <c r="BN108" s="74">
        <f t="shared" si="55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J109" si="63">$J$20/$B$3</f>
        <v>0</v>
      </c>
      <c r="P109" s="74">
        <f t="shared" si="63"/>
        <v>0</v>
      </c>
      <c r="Q109" s="74">
        <f t="shared" si="63"/>
        <v>0</v>
      </c>
      <c r="R109" s="74">
        <f t="shared" si="63"/>
        <v>0</v>
      </c>
      <c r="S109" s="74">
        <f t="shared" si="63"/>
        <v>0</v>
      </c>
      <c r="T109" s="74">
        <f t="shared" si="63"/>
        <v>0</v>
      </c>
      <c r="U109" s="74">
        <f t="shared" si="63"/>
        <v>0</v>
      </c>
      <c r="V109" s="74">
        <f t="shared" si="63"/>
        <v>0</v>
      </c>
      <c r="W109" s="74">
        <f t="shared" si="63"/>
        <v>0</v>
      </c>
      <c r="X109" s="74">
        <f t="shared" si="63"/>
        <v>0</v>
      </c>
      <c r="Y109" s="74">
        <f t="shared" si="63"/>
        <v>0</v>
      </c>
      <c r="Z109" s="74">
        <f t="shared" si="63"/>
        <v>0</v>
      </c>
      <c r="AA109" s="74">
        <f t="shared" si="63"/>
        <v>0</v>
      </c>
      <c r="AB109" s="74">
        <f t="shared" si="63"/>
        <v>0</v>
      </c>
      <c r="AC109" s="74">
        <f t="shared" si="63"/>
        <v>0</v>
      </c>
      <c r="AD109" s="74">
        <f t="shared" si="63"/>
        <v>0</v>
      </c>
      <c r="AE109" s="74">
        <f t="shared" si="63"/>
        <v>0</v>
      </c>
      <c r="AF109" s="74">
        <f t="shared" si="63"/>
        <v>0</v>
      </c>
      <c r="AG109" s="74">
        <f t="shared" si="63"/>
        <v>0</v>
      </c>
      <c r="AH109" s="74">
        <f t="shared" si="63"/>
        <v>0</v>
      </c>
      <c r="AI109" s="74">
        <f t="shared" si="63"/>
        <v>0</v>
      </c>
      <c r="AJ109" s="74">
        <f t="shared" si="63"/>
        <v>0</v>
      </c>
      <c r="AK109" s="74">
        <f t="shared" si="63"/>
        <v>0</v>
      </c>
      <c r="AL109" s="74">
        <f t="shared" si="63"/>
        <v>0</v>
      </c>
      <c r="AM109" s="74">
        <f t="shared" si="63"/>
        <v>0</v>
      </c>
      <c r="AN109" s="74">
        <f t="shared" si="63"/>
        <v>0</v>
      </c>
      <c r="AO109" s="74">
        <f t="shared" si="63"/>
        <v>0</v>
      </c>
      <c r="AP109" s="74">
        <f t="shared" si="63"/>
        <v>0</v>
      </c>
      <c r="AQ109" s="74">
        <f t="shared" si="63"/>
        <v>0</v>
      </c>
      <c r="AR109" s="74">
        <f t="shared" si="63"/>
        <v>0</v>
      </c>
      <c r="AS109" s="74">
        <f t="shared" si="63"/>
        <v>0</v>
      </c>
      <c r="AT109" s="74">
        <f t="shared" si="63"/>
        <v>0</v>
      </c>
      <c r="AU109" s="74">
        <f t="shared" si="63"/>
        <v>0</v>
      </c>
      <c r="AV109" s="74">
        <f t="shared" si="63"/>
        <v>0</v>
      </c>
      <c r="AW109" s="74">
        <f t="shared" si="63"/>
        <v>0</v>
      </c>
      <c r="AX109" s="74">
        <f t="shared" si="63"/>
        <v>0</v>
      </c>
      <c r="AY109" s="74">
        <f t="shared" si="63"/>
        <v>0</v>
      </c>
      <c r="AZ109" s="74">
        <f t="shared" si="63"/>
        <v>0</v>
      </c>
      <c r="BA109" s="74">
        <f t="shared" si="63"/>
        <v>0</v>
      </c>
      <c r="BB109" s="74">
        <f t="shared" si="63"/>
        <v>0</v>
      </c>
      <c r="BC109" s="74">
        <f t="shared" si="63"/>
        <v>0</v>
      </c>
      <c r="BD109" s="74">
        <f t="shared" si="63"/>
        <v>0</v>
      </c>
      <c r="BE109" s="74">
        <f t="shared" si="63"/>
        <v>0</v>
      </c>
      <c r="BF109" s="74">
        <f t="shared" si="63"/>
        <v>0</v>
      </c>
      <c r="BG109" s="74">
        <f t="shared" si="63"/>
        <v>0</v>
      </c>
      <c r="BH109" s="74">
        <f t="shared" si="63"/>
        <v>0</v>
      </c>
      <c r="BI109" s="74">
        <f t="shared" si="63"/>
        <v>0</v>
      </c>
      <c r="BJ109" s="74">
        <f t="shared" si="63"/>
        <v>0</v>
      </c>
      <c r="BK109" s="74"/>
      <c r="BL109" s="74"/>
      <c r="BM109" s="36"/>
      <c r="BN109" s="74">
        <f t="shared" si="55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J110" si="64">$K$20/$B$3</f>
        <v>0</v>
      </c>
      <c r="P110" s="74">
        <f t="shared" si="64"/>
        <v>0</v>
      </c>
      <c r="Q110" s="74">
        <f t="shared" si="64"/>
        <v>0</v>
      </c>
      <c r="R110" s="74">
        <f t="shared" si="64"/>
        <v>0</v>
      </c>
      <c r="S110" s="74">
        <f t="shared" si="64"/>
        <v>0</v>
      </c>
      <c r="T110" s="74">
        <f t="shared" si="64"/>
        <v>0</v>
      </c>
      <c r="U110" s="74">
        <f t="shared" si="64"/>
        <v>0</v>
      </c>
      <c r="V110" s="74">
        <f t="shared" si="64"/>
        <v>0</v>
      </c>
      <c r="W110" s="74">
        <f t="shared" si="64"/>
        <v>0</v>
      </c>
      <c r="X110" s="74">
        <f t="shared" si="64"/>
        <v>0</v>
      </c>
      <c r="Y110" s="74">
        <f t="shared" si="64"/>
        <v>0</v>
      </c>
      <c r="Z110" s="74">
        <f t="shared" si="64"/>
        <v>0</v>
      </c>
      <c r="AA110" s="74">
        <f t="shared" si="64"/>
        <v>0</v>
      </c>
      <c r="AB110" s="74">
        <f t="shared" si="64"/>
        <v>0</v>
      </c>
      <c r="AC110" s="74">
        <f t="shared" si="64"/>
        <v>0</v>
      </c>
      <c r="AD110" s="74">
        <f t="shared" si="64"/>
        <v>0</v>
      </c>
      <c r="AE110" s="74">
        <f t="shared" si="64"/>
        <v>0</v>
      </c>
      <c r="AF110" s="74">
        <f t="shared" si="64"/>
        <v>0</v>
      </c>
      <c r="AG110" s="74">
        <f t="shared" si="64"/>
        <v>0</v>
      </c>
      <c r="AH110" s="74">
        <f t="shared" si="64"/>
        <v>0</v>
      </c>
      <c r="AI110" s="74">
        <f t="shared" si="64"/>
        <v>0</v>
      </c>
      <c r="AJ110" s="74">
        <f t="shared" si="64"/>
        <v>0</v>
      </c>
      <c r="AK110" s="74">
        <f t="shared" si="64"/>
        <v>0</v>
      </c>
      <c r="AL110" s="74">
        <f t="shared" si="64"/>
        <v>0</v>
      </c>
      <c r="AM110" s="74">
        <f t="shared" si="64"/>
        <v>0</v>
      </c>
      <c r="AN110" s="74">
        <f t="shared" si="64"/>
        <v>0</v>
      </c>
      <c r="AO110" s="74">
        <f t="shared" si="64"/>
        <v>0</v>
      </c>
      <c r="AP110" s="74">
        <f t="shared" si="64"/>
        <v>0</v>
      </c>
      <c r="AQ110" s="74">
        <f t="shared" si="64"/>
        <v>0</v>
      </c>
      <c r="AR110" s="74">
        <f t="shared" si="64"/>
        <v>0</v>
      </c>
      <c r="AS110" s="74">
        <f t="shared" si="64"/>
        <v>0</v>
      </c>
      <c r="AT110" s="74">
        <f t="shared" si="64"/>
        <v>0</v>
      </c>
      <c r="AU110" s="74">
        <f t="shared" si="64"/>
        <v>0</v>
      </c>
      <c r="AV110" s="74">
        <f t="shared" si="64"/>
        <v>0</v>
      </c>
      <c r="AW110" s="74">
        <f t="shared" si="64"/>
        <v>0</v>
      </c>
      <c r="AX110" s="74">
        <f t="shared" si="64"/>
        <v>0</v>
      </c>
      <c r="AY110" s="74">
        <f t="shared" si="64"/>
        <v>0</v>
      </c>
      <c r="AZ110" s="74">
        <f t="shared" si="64"/>
        <v>0</v>
      </c>
      <c r="BA110" s="74">
        <f t="shared" si="64"/>
        <v>0</v>
      </c>
      <c r="BB110" s="74">
        <f t="shared" si="64"/>
        <v>0</v>
      </c>
      <c r="BC110" s="74">
        <f t="shared" si="64"/>
        <v>0</v>
      </c>
      <c r="BD110" s="74">
        <f t="shared" si="64"/>
        <v>0</v>
      </c>
      <c r="BE110" s="74">
        <f t="shared" si="64"/>
        <v>0</v>
      </c>
      <c r="BF110" s="74">
        <f t="shared" si="64"/>
        <v>0</v>
      </c>
      <c r="BG110" s="74">
        <f t="shared" si="64"/>
        <v>0</v>
      </c>
      <c r="BH110" s="74">
        <f t="shared" si="64"/>
        <v>0</v>
      </c>
      <c r="BI110" s="74">
        <f t="shared" si="64"/>
        <v>0</v>
      </c>
      <c r="BJ110" s="74">
        <f t="shared" si="64"/>
        <v>0</v>
      </c>
      <c r="BK110" s="74"/>
      <c r="BL110" s="74"/>
      <c r="BM110" s="36"/>
      <c r="BN110" s="74">
        <f t="shared" si="55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36"/>
      <c r="BN111" s="74">
        <f t="shared" si="55"/>
        <v>0</v>
      </c>
      <c r="BO111" s="333"/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36"/>
      <c r="BN112" s="74">
        <f t="shared" si="55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36"/>
      <c r="BN113" s="74">
        <f t="shared" si="55"/>
        <v>0</v>
      </c>
      <c r="BO113" s="333"/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65">SUM(C101:C113)</f>
        <v>0.4264</v>
      </c>
      <c r="D114" s="68">
        <f t="shared" si="65"/>
        <v>0.94059999999999999</v>
      </c>
      <c r="E114" s="68">
        <f t="shared" si="65"/>
        <v>1.3256000000000001</v>
      </c>
      <c r="F114" s="68">
        <f t="shared" si="65"/>
        <v>1.3256000000000001</v>
      </c>
      <c r="G114" s="68">
        <f t="shared" si="65"/>
        <v>1.3256000000000001</v>
      </c>
      <c r="H114" s="68">
        <f t="shared" si="65"/>
        <v>1.3256000000000001</v>
      </c>
      <c r="I114" s="68">
        <f t="shared" si="65"/>
        <v>1.3256000000000001</v>
      </c>
      <c r="J114" s="68">
        <f t="shared" si="65"/>
        <v>1.3256000000000001</v>
      </c>
      <c r="K114" s="68">
        <f t="shared" si="65"/>
        <v>1.3256000000000001</v>
      </c>
      <c r="L114" s="68">
        <f t="shared" si="65"/>
        <v>1.3256000000000001</v>
      </c>
      <c r="M114" s="68">
        <f t="shared" si="65"/>
        <v>0.8992</v>
      </c>
      <c r="N114" s="68">
        <f t="shared" si="65"/>
        <v>0.38500000000000001</v>
      </c>
      <c r="O114" s="68">
        <f t="shared" si="65"/>
        <v>0</v>
      </c>
      <c r="P114" s="68">
        <f t="shared" si="65"/>
        <v>0</v>
      </c>
      <c r="Q114" s="68">
        <f t="shared" si="65"/>
        <v>0</v>
      </c>
      <c r="R114" s="68">
        <f t="shared" si="65"/>
        <v>0</v>
      </c>
      <c r="S114" s="68">
        <f t="shared" si="65"/>
        <v>0</v>
      </c>
      <c r="T114" s="68">
        <f t="shared" si="65"/>
        <v>0</v>
      </c>
      <c r="U114" s="68">
        <f t="shared" si="65"/>
        <v>0</v>
      </c>
      <c r="V114" s="68">
        <f t="shared" si="65"/>
        <v>0</v>
      </c>
      <c r="W114" s="68">
        <f t="shared" si="65"/>
        <v>0</v>
      </c>
      <c r="X114" s="68">
        <f t="shared" si="65"/>
        <v>0</v>
      </c>
      <c r="Y114" s="68">
        <f t="shared" si="65"/>
        <v>0</v>
      </c>
      <c r="Z114" s="68">
        <f t="shared" si="65"/>
        <v>0</v>
      </c>
      <c r="AA114" s="68">
        <f t="shared" si="65"/>
        <v>0</v>
      </c>
      <c r="AB114" s="68">
        <f t="shared" si="65"/>
        <v>0</v>
      </c>
      <c r="AC114" s="68">
        <f t="shared" si="65"/>
        <v>0</v>
      </c>
      <c r="AD114" s="68">
        <f t="shared" si="65"/>
        <v>0</v>
      </c>
      <c r="AE114" s="68">
        <f t="shared" si="65"/>
        <v>0</v>
      </c>
      <c r="AF114" s="68">
        <f t="shared" si="65"/>
        <v>0</v>
      </c>
      <c r="AG114" s="68">
        <f t="shared" si="65"/>
        <v>0</v>
      </c>
      <c r="AH114" s="68">
        <f t="shared" si="65"/>
        <v>0</v>
      </c>
      <c r="AI114" s="68">
        <f t="shared" si="65"/>
        <v>0</v>
      </c>
      <c r="AJ114" s="68">
        <f t="shared" si="65"/>
        <v>0</v>
      </c>
      <c r="AK114" s="68">
        <f t="shared" si="65"/>
        <v>0</v>
      </c>
      <c r="AL114" s="68">
        <f t="shared" si="65"/>
        <v>0</v>
      </c>
      <c r="AM114" s="68">
        <f t="shared" si="65"/>
        <v>0</v>
      </c>
      <c r="AN114" s="68">
        <f t="shared" si="65"/>
        <v>0</v>
      </c>
      <c r="AO114" s="68">
        <f t="shared" si="65"/>
        <v>0</v>
      </c>
      <c r="AP114" s="68">
        <f t="shared" si="65"/>
        <v>0</v>
      </c>
      <c r="AQ114" s="68">
        <f t="shared" si="65"/>
        <v>0</v>
      </c>
      <c r="AR114" s="68">
        <f t="shared" si="65"/>
        <v>0</v>
      </c>
      <c r="AS114" s="68">
        <f t="shared" si="65"/>
        <v>0</v>
      </c>
      <c r="AT114" s="68">
        <f t="shared" si="65"/>
        <v>0</v>
      </c>
      <c r="AU114" s="68">
        <f t="shared" si="65"/>
        <v>0</v>
      </c>
      <c r="AV114" s="68">
        <f t="shared" si="65"/>
        <v>0</v>
      </c>
      <c r="AW114" s="68">
        <f t="shared" si="65"/>
        <v>0</v>
      </c>
      <c r="AX114" s="68">
        <f t="shared" si="65"/>
        <v>0</v>
      </c>
      <c r="AY114" s="68">
        <f t="shared" si="65"/>
        <v>0</v>
      </c>
      <c r="AZ114" s="68">
        <f t="shared" si="65"/>
        <v>0</v>
      </c>
      <c r="BA114" s="68">
        <f t="shared" si="65"/>
        <v>0</v>
      </c>
      <c r="BB114" s="68">
        <f t="shared" si="65"/>
        <v>0</v>
      </c>
      <c r="BC114" s="68">
        <f t="shared" si="65"/>
        <v>0</v>
      </c>
      <c r="BD114" s="68">
        <f t="shared" si="65"/>
        <v>0</v>
      </c>
      <c r="BE114" s="68">
        <f t="shared" si="65"/>
        <v>0</v>
      </c>
      <c r="BF114" s="68">
        <f t="shared" si="65"/>
        <v>0</v>
      </c>
      <c r="BG114" s="68">
        <f t="shared" si="65"/>
        <v>0</v>
      </c>
      <c r="BH114" s="68">
        <f t="shared" si="65"/>
        <v>0</v>
      </c>
      <c r="BI114" s="68">
        <f t="shared" si="65"/>
        <v>0</v>
      </c>
      <c r="BJ114" s="68">
        <f t="shared" si="65"/>
        <v>0</v>
      </c>
      <c r="BK114" s="68">
        <f t="shared" si="65"/>
        <v>0</v>
      </c>
      <c r="BL114" s="68">
        <f t="shared" si="65"/>
        <v>0</v>
      </c>
      <c r="BM114" s="36"/>
      <c r="BN114" s="57">
        <f>SUM(BN101:BN113)</f>
        <v>13.255999999999998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E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322</v>
      </c>
    </row>
    <row r="2" spans="1:67" ht="15" customHeight="1" x14ac:dyDescent="0.2">
      <c r="A2" s="59" t="s">
        <v>21</v>
      </c>
      <c r="B2" s="107" t="str">
        <f>VLOOKUP($B$1,'Assumptions (Inputs)'!$B$7:$G$24,2,FALSE)</f>
        <v>Battery Installation (2 MWs by 2017)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10</v>
      </c>
    </row>
    <row r="4" spans="1:67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0</v>
      </c>
    </row>
    <row r="6" spans="1:67" ht="15" customHeight="1" x14ac:dyDescent="0.2">
      <c r="A6" s="59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(Escalated)'!E10</f>
        <v>0</v>
      </c>
      <c r="C13" s="128">
        <f>'CapEx (Escalated)'!F10</f>
        <v>4.2640000000000002</v>
      </c>
      <c r="D13" s="128">
        <f>'CapEx (Escalated)'!G10</f>
        <v>5.1420000000000003</v>
      </c>
      <c r="E13" s="128">
        <f>'CapEx (Escalated)'!H10</f>
        <v>3.85</v>
      </c>
      <c r="F13" s="128">
        <f>'CapEx (Escalated)'!I10</f>
        <v>0</v>
      </c>
      <c r="G13" s="128">
        <f>'CapEx (Escalated)'!J10</f>
        <v>0</v>
      </c>
      <c r="H13" s="128">
        <f>'CapEx (Escalated)'!K10</f>
        <v>0</v>
      </c>
      <c r="I13" s="128">
        <f>'CapEx (Escalated)'!L10</f>
        <v>0</v>
      </c>
      <c r="J13" s="128">
        <f>'CapEx (Escalated)'!M10</f>
        <v>0</v>
      </c>
      <c r="K13" s="128">
        <f>'CapEx (Escalated)'!N10</f>
        <v>0</v>
      </c>
      <c r="L13" s="128">
        <f>'CapEx (Escalated)'!O10</f>
        <v>0</v>
      </c>
      <c r="M13" s="128">
        <f>'CapEx (Escalated)'!P10</f>
        <v>0</v>
      </c>
      <c r="N13" s="128">
        <f>'CapEx (Escalated)'!Q10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13.256</v>
      </c>
      <c r="BO13" s="335"/>
    </row>
    <row r="14" spans="1:67" s="37" customFormat="1" ht="15" customHeight="1" x14ac:dyDescent="0.2">
      <c r="A14" s="66" t="s">
        <v>27</v>
      </c>
      <c r="B14" s="128"/>
      <c r="C14" s="128">
        <f>-C13</f>
        <v>-4.2640000000000002</v>
      </c>
      <c r="D14" s="128">
        <f>-D13</f>
        <v>-5.1420000000000003</v>
      </c>
      <c r="E14" s="128">
        <f>-E13</f>
        <v>-3.85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-13.256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4.2640000000000002</v>
      </c>
      <c r="E19" s="74">
        <f t="shared" si="5"/>
        <v>9.4060000000000006</v>
      </c>
      <c r="F19" s="74">
        <f t="shared" si="5"/>
        <v>13.256</v>
      </c>
      <c r="G19" s="74">
        <f t="shared" si="5"/>
        <v>13.256</v>
      </c>
      <c r="H19" s="74">
        <f t="shared" si="5"/>
        <v>13.256</v>
      </c>
      <c r="I19" s="74">
        <f t="shared" si="5"/>
        <v>13.256</v>
      </c>
      <c r="J19" s="74">
        <f t="shared" si="5"/>
        <v>13.256</v>
      </c>
      <c r="K19" s="74">
        <f t="shared" si="5"/>
        <v>13.256</v>
      </c>
      <c r="L19" s="74">
        <f t="shared" si="5"/>
        <v>13.256</v>
      </c>
      <c r="M19" s="74">
        <f t="shared" si="5"/>
        <v>8.9920000000000009</v>
      </c>
      <c r="N19" s="74">
        <f t="shared" si="5"/>
        <v>3.8500000000000005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37" customFormat="1" ht="15" customHeight="1" x14ac:dyDescent="0.2">
      <c r="A20" s="360" t="s">
        <v>25</v>
      </c>
      <c r="B20" s="74">
        <f>-B14</f>
        <v>0</v>
      </c>
      <c r="C20" s="74">
        <f t="shared" ref="C20:K20" si="6">-C14</f>
        <v>4.2640000000000002</v>
      </c>
      <c r="D20" s="74">
        <f t="shared" si="6"/>
        <v>5.1420000000000003</v>
      </c>
      <c r="E20" s="74">
        <f t="shared" si="6"/>
        <v>3.85</v>
      </c>
      <c r="F20" s="74">
        <f t="shared" si="6"/>
        <v>0</v>
      </c>
      <c r="G20" s="74">
        <f t="shared" si="6"/>
        <v>0</v>
      </c>
      <c r="H20" s="74">
        <f t="shared" si="6"/>
        <v>0</v>
      </c>
      <c r="I20" s="74">
        <f t="shared" si="6"/>
        <v>0</v>
      </c>
      <c r="J20" s="74">
        <f t="shared" si="6"/>
        <v>0</v>
      </c>
      <c r="K20" s="74">
        <f t="shared" si="6"/>
        <v>0</v>
      </c>
      <c r="L20" s="331">
        <f>-C13</f>
        <v>-4.2640000000000002</v>
      </c>
      <c r="M20" s="331">
        <f>-D20</f>
        <v>-5.1420000000000003</v>
      </c>
      <c r="N20" s="331">
        <f>-E20</f>
        <v>-3.85</v>
      </c>
      <c r="O20" s="74">
        <f t="shared" ref="O20:AZ20" si="7">-O14</f>
        <v>0</v>
      </c>
      <c r="P20" s="74">
        <f t="shared" si="7"/>
        <v>0</v>
      </c>
      <c r="Q20" s="74">
        <f t="shared" si="7"/>
        <v>0</v>
      </c>
      <c r="R20" s="74">
        <f t="shared" si="7"/>
        <v>0</v>
      </c>
      <c r="S20" s="74">
        <f t="shared" si="7"/>
        <v>0</v>
      </c>
      <c r="T20" s="74">
        <f t="shared" si="7"/>
        <v>0</v>
      </c>
      <c r="U20" s="74">
        <f t="shared" si="7"/>
        <v>0</v>
      </c>
      <c r="V20" s="74">
        <f t="shared" si="7"/>
        <v>0</v>
      </c>
      <c r="W20" s="74">
        <f t="shared" si="7"/>
        <v>0</v>
      </c>
      <c r="X20" s="74">
        <f t="shared" si="7"/>
        <v>0</v>
      </c>
      <c r="Y20" s="74">
        <f t="shared" si="7"/>
        <v>0</v>
      </c>
      <c r="Z20" s="74">
        <f t="shared" si="7"/>
        <v>0</v>
      </c>
      <c r="AA20" s="74">
        <f t="shared" si="7"/>
        <v>0</v>
      </c>
      <c r="AB20" s="74">
        <f t="shared" si="7"/>
        <v>0</v>
      </c>
      <c r="AC20" s="74">
        <f t="shared" si="7"/>
        <v>0</v>
      </c>
      <c r="AD20" s="74">
        <f t="shared" si="7"/>
        <v>0</v>
      </c>
      <c r="AE20" s="74">
        <f t="shared" si="7"/>
        <v>0</v>
      </c>
      <c r="AF20" s="74">
        <f t="shared" si="7"/>
        <v>0</v>
      </c>
      <c r="AG20" s="74">
        <f t="shared" si="7"/>
        <v>0</v>
      </c>
      <c r="AH20" s="74">
        <f t="shared" si="7"/>
        <v>0</v>
      </c>
      <c r="AI20" s="74">
        <f t="shared" si="7"/>
        <v>0</v>
      </c>
      <c r="AJ20" s="74">
        <f t="shared" si="7"/>
        <v>0</v>
      </c>
      <c r="AK20" s="74">
        <f t="shared" si="7"/>
        <v>0</v>
      </c>
      <c r="AL20" s="74">
        <f t="shared" si="7"/>
        <v>0</v>
      </c>
      <c r="AM20" s="74">
        <f t="shared" si="7"/>
        <v>0</v>
      </c>
      <c r="AN20" s="74">
        <f t="shared" si="7"/>
        <v>0</v>
      </c>
      <c r="AO20" s="74">
        <f t="shared" si="7"/>
        <v>0</v>
      </c>
      <c r="AP20" s="74">
        <f t="shared" si="7"/>
        <v>0</v>
      </c>
      <c r="AQ20" s="74">
        <f t="shared" si="7"/>
        <v>0</v>
      </c>
      <c r="AR20" s="74">
        <f t="shared" si="7"/>
        <v>0</v>
      </c>
      <c r="AS20" s="74">
        <f t="shared" si="7"/>
        <v>0</v>
      </c>
      <c r="AT20" s="74">
        <f t="shared" si="7"/>
        <v>0</v>
      </c>
      <c r="AU20" s="74">
        <f t="shared" si="7"/>
        <v>0</v>
      </c>
      <c r="AV20" s="74">
        <f t="shared" si="7"/>
        <v>0</v>
      </c>
      <c r="AW20" s="74">
        <f t="shared" si="7"/>
        <v>0</v>
      </c>
      <c r="AX20" s="74">
        <f t="shared" si="7"/>
        <v>0</v>
      </c>
      <c r="AY20" s="74">
        <f t="shared" si="7"/>
        <v>0</v>
      </c>
      <c r="AZ20" s="74">
        <f t="shared" si="7"/>
        <v>0</v>
      </c>
      <c r="BA20" s="54"/>
      <c r="BB20" s="74"/>
      <c r="BC20" s="74"/>
      <c r="BD20" s="54">
        <f>-G20</f>
        <v>0</v>
      </c>
      <c r="BE20" s="74"/>
      <c r="BF20" s="74"/>
      <c r="BG20" s="74"/>
      <c r="BH20" s="74"/>
      <c r="BI20" s="54"/>
      <c r="BJ20" s="74"/>
      <c r="BK20" s="54"/>
      <c r="BL20" s="74"/>
      <c r="BM20" s="36"/>
      <c r="BN20" s="74">
        <f>SUM(B20:BM20)</f>
        <v>4.4408920985006262E-16</v>
      </c>
      <c r="BO20" s="335"/>
    </row>
    <row r="21" spans="1:67" s="37" customFormat="1" ht="15" customHeight="1" x14ac:dyDescent="0.2">
      <c r="A21" s="35" t="s">
        <v>28</v>
      </c>
      <c r="B21" s="74">
        <f t="shared" ref="B21:BL21" si="8">SUM(B19:B20)</f>
        <v>0</v>
      </c>
      <c r="C21" s="74">
        <f t="shared" si="8"/>
        <v>4.2640000000000002</v>
      </c>
      <c r="D21" s="74">
        <f t="shared" si="8"/>
        <v>9.4060000000000006</v>
      </c>
      <c r="E21" s="74">
        <f t="shared" si="8"/>
        <v>13.256</v>
      </c>
      <c r="F21" s="74">
        <f t="shared" si="8"/>
        <v>13.256</v>
      </c>
      <c r="G21" s="74">
        <f t="shared" si="8"/>
        <v>13.256</v>
      </c>
      <c r="H21" s="74">
        <f t="shared" si="8"/>
        <v>13.256</v>
      </c>
      <c r="I21" s="74">
        <f t="shared" si="8"/>
        <v>13.256</v>
      </c>
      <c r="J21" s="74">
        <f t="shared" si="8"/>
        <v>13.256</v>
      </c>
      <c r="K21" s="74">
        <f t="shared" si="8"/>
        <v>13.256</v>
      </c>
      <c r="L21" s="74">
        <f t="shared" si="8"/>
        <v>8.9920000000000009</v>
      </c>
      <c r="M21" s="74">
        <f t="shared" si="8"/>
        <v>3.8500000000000005</v>
      </c>
      <c r="N21" s="74">
        <f t="shared" si="8"/>
        <v>0</v>
      </c>
      <c r="O21" s="74">
        <f t="shared" si="8"/>
        <v>0</v>
      </c>
      <c r="P21" s="74">
        <f t="shared" si="8"/>
        <v>0</v>
      </c>
      <c r="Q21" s="74">
        <f t="shared" si="8"/>
        <v>0</v>
      </c>
      <c r="R21" s="74">
        <f t="shared" si="8"/>
        <v>0</v>
      </c>
      <c r="S21" s="74">
        <f t="shared" si="8"/>
        <v>0</v>
      </c>
      <c r="T21" s="74">
        <f t="shared" si="8"/>
        <v>0</v>
      </c>
      <c r="U21" s="74">
        <f t="shared" si="8"/>
        <v>0</v>
      </c>
      <c r="V21" s="74">
        <f t="shared" si="8"/>
        <v>0</v>
      </c>
      <c r="W21" s="74">
        <f t="shared" si="8"/>
        <v>0</v>
      </c>
      <c r="X21" s="74">
        <f t="shared" si="8"/>
        <v>0</v>
      </c>
      <c r="Y21" s="74">
        <f t="shared" si="8"/>
        <v>0</v>
      </c>
      <c r="Z21" s="74">
        <f t="shared" si="8"/>
        <v>0</v>
      </c>
      <c r="AA21" s="74">
        <f t="shared" si="8"/>
        <v>0</v>
      </c>
      <c r="AB21" s="74">
        <f t="shared" si="8"/>
        <v>0</v>
      </c>
      <c r="AC21" s="74">
        <f t="shared" si="8"/>
        <v>0</v>
      </c>
      <c r="AD21" s="74">
        <f t="shared" si="8"/>
        <v>0</v>
      </c>
      <c r="AE21" s="74">
        <f t="shared" si="8"/>
        <v>0</v>
      </c>
      <c r="AF21" s="74">
        <f t="shared" si="8"/>
        <v>0</v>
      </c>
      <c r="AG21" s="74">
        <f t="shared" si="8"/>
        <v>0</v>
      </c>
      <c r="AH21" s="74">
        <f t="shared" si="8"/>
        <v>0</v>
      </c>
      <c r="AI21" s="74">
        <f t="shared" si="8"/>
        <v>0</v>
      </c>
      <c r="AJ21" s="74">
        <f t="shared" si="8"/>
        <v>0</v>
      </c>
      <c r="AK21" s="74">
        <f t="shared" si="8"/>
        <v>0</v>
      </c>
      <c r="AL21" s="74">
        <f t="shared" si="8"/>
        <v>0</v>
      </c>
      <c r="AM21" s="74">
        <f t="shared" si="8"/>
        <v>0</v>
      </c>
      <c r="AN21" s="74">
        <f t="shared" si="8"/>
        <v>0</v>
      </c>
      <c r="AO21" s="74">
        <f t="shared" si="8"/>
        <v>0</v>
      </c>
      <c r="AP21" s="74">
        <f t="shared" si="8"/>
        <v>0</v>
      </c>
      <c r="AQ21" s="74">
        <f t="shared" si="8"/>
        <v>0</v>
      </c>
      <c r="AR21" s="74">
        <f t="shared" si="8"/>
        <v>0</v>
      </c>
      <c r="AS21" s="74">
        <f t="shared" si="8"/>
        <v>0</v>
      </c>
      <c r="AT21" s="74">
        <f t="shared" si="8"/>
        <v>0</v>
      </c>
      <c r="AU21" s="74">
        <f t="shared" si="8"/>
        <v>0</v>
      </c>
      <c r="AV21" s="74">
        <f t="shared" si="8"/>
        <v>0</v>
      </c>
      <c r="AW21" s="74">
        <f t="shared" si="8"/>
        <v>0</v>
      </c>
      <c r="AX21" s="74">
        <f t="shared" si="8"/>
        <v>0</v>
      </c>
      <c r="AY21" s="74">
        <f t="shared" si="8"/>
        <v>0</v>
      </c>
      <c r="AZ21" s="74">
        <f t="shared" si="8"/>
        <v>0</v>
      </c>
      <c r="BA21" s="74">
        <f t="shared" si="8"/>
        <v>0</v>
      </c>
      <c r="BB21" s="74">
        <f t="shared" si="8"/>
        <v>0</v>
      </c>
      <c r="BC21" s="74">
        <f t="shared" si="8"/>
        <v>0</v>
      </c>
      <c r="BD21" s="74">
        <f t="shared" si="8"/>
        <v>0</v>
      </c>
      <c r="BE21" s="74">
        <f t="shared" si="8"/>
        <v>0</v>
      </c>
      <c r="BF21" s="74">
        <f t="shared" si="8"/>
        <v>0</v>
      </c>
      <c r="BG21" s="74">
        <f t="shared" si="8"/>
        <v>0</v>
      </c>
      <c r="BH21" s="74">
        <f t="shared" si="8"/>
        <v>0</v>
      </c>
      <c r="BI21" s="74">
        <f t="shared" si="8"/>
        <v>0</v>
      </c>
      <c r="BJ21" s="74">
        <f t="shared" si="8"/>
        <v>0</v>
      </c>
      <c r="BK21" s="74">
        <f t="shared" si="8"/>
        <v>0</v>
      </c>
      <c r="BL21" s="74">
        <f t="shared" si="8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9">AVERAGE(B19,B21)</f>
        <v>0</v>
      </c>
      <c r="C22" s="68">
        <f t="shared" si="9"/>
        <v>2.1320000000000001</v>
      </c>
      <c r="D22" s="68">
        <f t="shared" si="9"/>
        <v>6.8350000000000009</v>
      </c>
      <c r="E22" s="68">
        <f t="shared" si="9"/>
        <v>11.331</v>
      </c>
      <c r="F22" s="68">
        <f t="shared" si="9"/>
        <v>13.256</v>
      </c>
      <c r="G22" s="68">
        <f t="shared" si="9"/>
        <v>13.256</v>
      </c>
      <c r="H22" s="68">
        <f t="shared" si="9"/>
        <v>13.256</v>
      </c>
      <c r="I22" s="68">
        <f t="shared" si="9"/>
        <v>13.256</v>
      </c>
      <c r="J22" s="68">
        <f t="shared" si="9"/>
        <v>13.256</v>
      </c>
      <c r="K22" s="68">
        <f t="shared" si="9"/>
        <v>13.256</v>
      </c>
      <c r="L22" s="68">
        <f t="shared" si="9"/>
        <v>11.124000000000001</v>
      </c>
      <c r="M22" s="68">
        <f t="shared" si="9"/>
        <v>6.4210000000000012</v>
      </c>
      <c r="N22" s="68">
        <f t="shared" si="9"/>
        <v>1.9250000000000003</v>
      </c>
      <c r="O22" s="68">
        <f t="shared" si="9"/>
        <v>0</v>
      </c>
      <c r="P22" s="68">
        <f t="shared" si="9"/>
        <v>0</v>
      </c>
      <c r="Q22" s="68">
        <f t="shared" si="9"/>
        <v>0</v>
      </c>
      <c r="R22" s="68">
        <f t="shared" si="9"/>
        <v>0</v>
      </c>
      <c r="S22" s="68">
        <f t="shared" si="9"/>
        <v>0</v>
      </c>
      <c r="T22" s="68">
        <f t="shared" si="9"/>
        <v>0</v>
      </c>
      <c r="U22" s="68">
        <f t="shared" si="9"/>
        <v>0</v>
      </c>
      <c r="V22" s="68">
        <f t="shared" si="9"/>
        <v>0</v>
      </c>
      <c r="W22" s="68">
        <f t="shared" si="9"/>
        <v>0</v>
      </c>
      <c r="X22" s="68">
        <f t="shared" si="9"/>
        <v>0</v>
      </c>
      <c r="Y22" s="68">
        <f t="shared" si="9"/>
        <v>0</v>
      </c>
      <c r="Z22" s="68">
        <f t="shared" si="9"/>
        <v>0</v>
      </c>
      <c r="AA22" s="68">
        <f t="shared" si="9"/>
        <v>0</v>
      </c>
      <c r="AB22" s="68">
        <f t="shared" si="9"/>
        <v>0</v>
      </c>
      <c r="AC22" s="68">
        <f t="shared" si="9"/>
        <v>0</v>
      </c>
      <c r="AD22" s="68">
        <f t="shared" si="9"/>
        <v>0</v>
      </c>
      <c r="AE22" s="68">
        <f t="shared" si="9"/>
        <v>0</v>
      </c>
      <c r="AF22" s="68">
        <f t="shared" si="9"/>
        <v>0</v>
      </c>
      <c r="AG22" s="68">
        <f t="shared" si="9"/>
        <v>0</v>
      </c>
      <c r="AH22" s="68">
        <f t="shared" si="9"/>
        <v>0</v>
      </c>
      <c r="AI22" s="68">
        <f t="shared" si="9"/>
        <v>0</v>
      </c>
      <c r="AJ22" s="68">
        <f t="shared" si="9"/>
        <v>0</v>
      </c>
      <c r="AK22" s="68">
        <f t="shared" si="9"/>
        <v>0</v>
      </c>
      <c r="AL22" s="68">
        <f t="shared" si="9"/>
        <v>0</v>
      </c>
      <c r="AM22" s="68">
        <f t="shared" si="9"/>
        <v>0</v>
      </c>
      <c r="AN22" s="68">
        <f t="shared" si="9"/>
        <v>0</v>
      </c>
      <c r="AO22" s="68">
        <f t="shared" si="9"/>
        <v>0</v>
      </c>
      <c r="AP22" s="68">
        <f t="shared" si="9"/>
        <v>0</v>
      </c>
      <c r="AQ22" s="68">
        <f t="shared" si="9"/>
        <v>0</v>
      </c>
      <c r="AR22" s="68">
        <f t="shared" si="9"/>
        <v>0</v>
      </c>
      <c r="AS22" s="68">
        <f t="shared" si="9"/>
        <v>0</v>
      </c>
      <c r="AT22" s="68">
        <f t="shared" si="9"/>
        <v>0</v>
      </c>
      <c r="AU22" s="68">
        <f t="shared" si="9"/>
        <v>0</v>
      </c>
      <c r="AV22" s="68">
        <f t="shared" si="9"/>
        <v>0</v>
      </c>
      <c r="AW22" s="68">
        <f t="shared" si="9"/>
        <v>0</v>
      </c>
      <c r="AX22" s="68">
        <f t="shared" si="9"/>
        <v>0</v>
      </c>
      <c r="AY22" s="68">
        <f t="shared" si="9"/>
        <v>0</v>
      </c>
      <c r="AZ22" s="68">
        <f t="shared" si="9"/>
        <v>0</v>
      </c>
      <c r="BA22" s="68">
        <f t="shared" si="9"/>
        <v>0</v>
      </c>
      <c r="BB22" s="68">
        <f t="shared" si="9"/>
        <v>0</v>
      </c>
      <c r="BC22" s="68">
        <f t="shared" si="9"/>
        <v>0</v>
      </c>
      <c r="BD22" s="68">
        <f t="shared" si="9"/>
        <v>0</v>
      </c>
      <c r="BE22" s="68">
        <f t="shared" si="9"/>
        <v>0</v>
      </c>
      <c r="BF22" s="68">
        <f t="shared" si="9"/>
        <v>0</v>
      </c>
      <c r="BG22" s="68">
        <f t="shared" si="9"/>
        <v>0</v>
      </c>
      <c r="BH22" s="68">
        <f t="shared" si="9"/>
        <v>0</v>
      </c>
      <c r="BI22" s="68">
        <f t="shared" si="9"/>
        <v>0</v>
      </c>
      <c r="BJ22" s="68">
        <f t="shared" si="9"/>
        <v>0</v>
      </c>
      <c r="BK22" s="68">
        <f t="shared" si="9"/>
        <v>0</v>
      </c>
      <c r="BL22" s="68">
        <f t="shared" si="9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0">B28</f>
        <v>0</v>
      </c>
      <c r="D25" s="74">
        <f t="shared" si="10"/>
        <v>1.2182248</v>
      </c>
      <c r="E25" s="74">
        <f t="shared" si="10"/>
        <v>4.7758014000000006</v>
      </c>
      <c r="F25" s="74">
        <f t="shared" si="10"/>
        <v>9.8861010400000016</v>
      </c>
      <c r="G25" s="74">
        <f t="shared" si="10"/>
        <v>14.636384760000002</v>
      </c>
      <c r="H25" s="74">
        <f t="shared" si="10"/>
        <v>18.029455560000002</v>
      </c>
      <c r="I25" s="74">
        <f t="shared" si="10"/>
        <v>20.670541560000004</v>
      </c>
      <c r="J25" s="74">
        <f t="shared" si="10"/>
        <v>23.036737560000006</v>
      </c>
      <c r="K25" s="74">
        <f t="shared" si="10"/>
        <v>25.022414200000007</v>
      </c>
      <c r="L25" s="74">
        <f t="shared" si="10"/>
        <v>26.168614120000008</v>
      </c>
      <c r="M25" s="74">
        <f t="shared" si="10"/>
        <v>26.512265120000009</v>
      </c>
      <c r="N25" s="74">
        <f t="shared" si="10"/>
        <v>26.512265120000009</v>
      </c>
      <c r="O25" s="74">
        <f t="shared" si="10"/>
        <v>26.512265120000009</v>
      </c>
      <c r="P25" s="74">
        <f t="shared" si="10"/>
        <v>26.512265120000009</v>
      </c>
      <c r="Q25" s="74">
        <f t="shared" si="10"/>
        <v>26.512265120000009</v>
      </c>
      <c r="R25" s="74">
        <f t="shared" si="10"/>
        <v>26.512265120000009</v>
      </c>
      <c r="S25" s="74">
        <f t="shared" si="10"/>
        <v>26.512265120000009</v>
      </c>
      <c r="T25" s="74">
        <f t="shared" si="10"/>
        <v>26.512265120000009</v>
      </c>
      <c r="U25" s="74">
        <f t="shared" si="10"/>
        <v>26.512265120000009</v>
      </c>
      <c r="V25" s="74">
        <f t="shared" si="10"/>
        <v>26.512265120000009</v>
      </c>
      <c r="W25" s="74">
        <f t="shared" si="10"/>
        <v>26.512265120000009</v>
      </c>
      <c r="X25" s="74">
        <f t="shared" si="10"/>
        <v>26.512265120000009</v>
      </c>
      <c r="Y25" s="74">
        <f t="shared" si="10"/>
        <v>26.512265120000009</v>
      </c>
      <c r="Z25" s="74">
        <f t="shared" si="10"/>
        <v>26.512265120000009</v>
      </c>
      <c r="AA25" s="74">
        <f t="shared" si="10"/>
        <v>26.512265120000009</v>
      </c>
      <c r="AB25" s="74">
        <f t="shared" si="10"/>
        <v>26.512265120000009</v>
      </c>
      <c r="AC25" s="74">
        <f t="shared" si="10"/>
        <v>26.512265120000009</v>
      </c>
      <c r="AD25" s="74">
        <f t="shared" si="10"/>
        <v>26.512265120000009</v>
      </c>
      <c r="AE25" s="74">
        <f t="shared" si="10"/>
        <v>26.512265120000009</v>
      </c>
      <c r="AF25" s="74">
        <f t="shared" si="10"/>
        <v>26.512265120000009</v>
      </c>
      <c r="AG25" s="74">
        <f t="shared" si="10"/>
        <v>26.512265120000009</v>
      </c>
      <c r="AH25" s="74">
        <f t="shared" si="10"/>
        <v>26.512265120000009</v>
      </c>
      <c r="AI25" s="74">
        <f t="shared" si="10"/>
        <v>26.512265120000009</v>
      </c>
      <c r="AJ25" s="74">
        <f t="shared" si="10"/>
        <v>26.512265120000009</v>
      </c>
      <c r="AK25" s="74">
        <f t="shared" si="10"/>
        <v>26.512265120000009</v>
      </c>
      <c r="AL25" s="74">
        <f t="shared" si="10"/>
        <v>26.512265120000009</v>
      </c>
      <c r="AM25" s="74">
        <f t="shared" si="10"/>
        <v>26.512265120000009</v>
      </c>
      <c r="AN25" s="74">
        <f t="shared" si="10"/>
        <v>26.512265120000009</v>
      </c>
      <c r="AO25" s="74">
        <f t="shared" si="10"/>
        <v>26.512265120000009</v>
      </c>
      <c r="AP25" s="74">
        <f t="shared" si="10"/>
        <v>26.512265120000009</v>
      </c>
      <c r="AQ25" s="74">
        <f t="shared" si="10"/>
        <v>26.512265120000009</v>
      </c>
      <c r="AR25" s="74">
        <f t="shared" si="10"/>
        <v>26.512265120000009</v>
      </c>
      <c r="AS25" s="74">
        <f t="shared" si="10"/>
        <v>26.512265120000009</v>
      </c>
      <c r="AT25" s="74">
        <f t="shared" si="10"/>
        <v>26.512265120000009</v>
      </c>
      <c r="AU25" s="74">
        <f t="shared" si="10"/>
        <v>26.512265120000009</v>
      </c>
      <c r="AV25" s="74">
        <f t="shared" si="10"/>
        <v>26.512265120000009</v>
      </c>
      <c r="AW25" s="74">
        <f t="shared" si="10"/>
        <v>26.512265120000009</v>
      </c>
      <c r="AX25" s="74">
        <f t="shared" si="10"/>
        <v>26.512265120000009</v>
      </c>
      <c r="AY25" s="74">
        <f t="shared" si="10"/>
        <v>26.512265120000009</v>
      </c>
      <c r="AZ25" s="74">
        <f t="shared" si="10"/>
        <v>26.512265120000009</v>
      </c>
      <c r="BA25" s="74">
        <f t="shared" si="10"/>
        <v>26.512265120000009</v>
      </c>
      <c r="BB25" s="74">
        <f t="shared" si="10"/>
        <v>26.512265120000009</v>
      </c>
      <c r="BC25" s="74">
        <f t="shared" si="10"/>
        <v>26.512265120000009</v>
      </c>
      <c r="BD25" s="74">
        <f t="shared" si="10"/>
        <v>26.512265120000009</v>
      </c>
      <c r="BE25" s="74">
        <f t="shared" si="10"/>
        <v>26.512265120000009</v>
      </c>
      <c r="BF25" s="74">
        <f t="shared" si="10"/>
        <v>26.512265120000009</v>
      </c>
      <c r="BG25" s="74">
        <f t="shared" si="10"/>
        <v>26.512265120000009</v>
      </c>
      <c r="BH25" s="74">
        <f t="shared" si="10"/>
        <v>26.512265120000009</v>
      </c>
      <c r="BI25" s="74">
        <f t="shared" si="10"/>
        <v>26.512265120000009</v>
      </c>
      <c r="BJ25" s="74">
        <f t="shared" si="10"/>
        <v>26.512265120000009</v>
      </c>
      <c r="BK25" s="74">
        <f t="shared" si="10"/>
        <v>26.512265120000009</v>
      </c>
      <c r="BL25" s="74">
        <f t="shared" si="10"/>
        <v>26.512265120000009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1">C75</f>
        <v>0.6091124</v>
      </c>
      <c r="D26" s="74">
        <f t="shared" si="11"/>
        <v>1.7787883</v>
      </c>
      <c r="E26" s="74">
        <f t="shared" si="11"/>
        <v>2.5551498200000005</v>
      </c>
      <c r="F26" s="74">
        <f t="shared" si="11"/>
        <v>2.3751418600000003</v>
      </c>
      <c r="G26" s="74">
        <f t="shared" si="11"/>
        <v>1.6965354000000001</v>
      </c>
      <c r="H26" s="74">
        <f t="shared" si="11"/>
        <v>1.320543</v>
      </c>
      <c r="I26" s="74">
        <f t="shared" si="11"/>
        <v>1.183098</v>
      </c>
      <c r="J26" s="74">
        <f t="shared" si="11"/>
        <v>0.99283832000000005</v>
      </c>
      <c r="K26" s="74">
        <f t="shared" si="11"/>
        <v>0.57309995999999996</v>
      </c>
      <c r="L26" s="74">
        <f t="shared" si="11"/>
        <v>0.17182550000000002</v>
      </c>
      <c r="M26" s="74">
        <f t="shared" si="11"/>
        <v>0</v>
      </c>
      <c r="N26" s="74">
        <f t="shared" si="11"/>
        <v>0</v>
      </c>
      <c r="O26" s="74">
        <f t="shared" si="11"/>
        <v>0</v>
      </c>
      <c r="P26" s="74">
        <f t="shared" si="11"/>
        <v>0</v>
      </c>
      <c r="Q26" s="74">
        <f t="shared" si="11"/>
        <v>0</v>
      </c>
      <c r="R26" s="74">
        <f t="shared" si="11"/>
        <v>0</v>
      </c>
      <c r="S26" s="74">
        <f t="shared" si="11"/>
        <v>0</v>
      </c>
      <c r="T26" s="74">
        <f t="shared" si="11"/>
        <v>0</v>
      </c>
      <c r="U26" s="74">
        <f t="shared" si="11"/>
        <v>0</v>
      </c>
      <c r="V26" s="74">
        <f t="shared" si="11"/>
        <v>0</v>
      </c>
      <c r="W26" s="74">
        <f t="shared" si="11"/>
        <v>0</v>
      </c>
      <c r="X26" s="74">
        <f t="shared" si="11"/>
        <v>0</v>
      </c>
      <c r="Y26" s="74">
        <f t="shared" si="11"/>
        <v>0</v>
      </c>
      <c r="Z26" s="74">
        <f t="shared" si="11"/>
        <v>0</v>
      </c>
      <c r="AA26" s="74">
        <f t="shared" si="11"/>
        <v>0</v>
      </c>
      <c r="AB26" s="74">
        <f t="shared" si="11"/>
        <v>0</v>
      </c>
      <c r="AC26" s="74">
        <f t="shared" si="11"/>
        <v>0</v>
      </c>
      <c r="AD26" s="74">
        <f t="shared" si="11"/>
        <v>0</v>
      </c>
      <c r="AE26" s="74">
        <f t="shared" si="11"/>
        <v>0</v>
      </c>
      <c r="AF26" s="74">
        <f t="shared" si="11"/>
        <v>0</v>
      </c>
      <c r="AG26" s="74">
        <f t="shared" si="11"/>
        <v>0</v>
      </c>
      <c r="AH26" s="74">
        <f t="shared" si="11"/>
        <v>0</v>
      </c>
      <c r="AI26" s="74">
        <f t="shared" si="11"/>
        <v>0</v>
      </c>
      <c r="AJ26" s="74">
        <f t="shared" si="11"/>
        <v>0</v>
      </c>
      <c r="AK26" s="74">
        <f t="shared" si="11"/>
        <v>0</v>
      </c>
      <c r="AL26" s="74">
        <f t="shared" si="11"/>
        <v>0</v>
      </c>
      <c r="AM26" s="74">
        <f t="shared" si="11"/>
        <v>0</v>
      </c>
      <c r="AN26" s="74">
        <f t="shared" si="11"/>
        <v>0</v>
      </c>
      <c r="AO26" s="74">
        <f t="shared" si="11"/>
        <v>0</v>
      </c>
      <c r="AP26" s="74">
        <f t="shared" si="11"/>
        <v>0</v>
      </c>
      <c r="AQ26" s="74">
        <f t="shared" si="11"/>
        <v>0</v>
      </c>
      <c r="AR26" s="74">
        <f t="shared" si="11"/>
        <v>0</v>
      </c>
      <c r="AS26" s="74">
        <f t="shared" si="11"/>
        <v>0</v>
      </c>
      <c r="AT26" s="74">
        <f t="shared" si="11"/>
        <v>0</v>
      </c>
      <c r="AU26" s="74">
        <f t="shared" si="11"/>
        <v>0</v>
      </c>
      <c r="AV26" s="74">
        <f t="shared" si="11"/>
        <v>0</v>
      </c>
      <c r="AW26" s="74">
        <f t="shared" si="11"/>
        <v>0</v>
      </c>
      <c r="AX26" s="74">
        <f t="shared" si="11"/>
        <v>0</v>
      </c>
      <c r="AY26" s="74">
        <f t="shared" si="11"/>
        <v>0</v>
      </c>
      <c r="AZ26" s="74">
        <f t="shared" si="11"/>
        <v>0</v>
      </c>
      <c r="BA26" s="74">
        <f t="shared" si="11"/>
        <v>0</v>
      </c>
      <c r="BB26" s="74">
        <f t="shared" si="11"/>
        <v>0</v>
      </c>
      <c r="BC26" s="74">
        <f t="shared" si="11"/>
        <v>0</v>
      </c>
      <c r="BD26" s="74">
        <f t="shared" si="11"/>
        <v>0</v>
      </c>
      <c r="BE26" s="74">
        <f t="shared" si="11"/>
        <v>0</v>
      </c>
      <c r="BF26" s="74">
        <f t="shared" si="11"/>
        <v>0</v>
      </c>
      <c r="BG26" s="74">
        <f t="shared" si="11"/>
        <v>0</v>
      </c>
      <c r="BH26" s="74">
        <f t="shared" si="11"/>
        <v>0</v>
      </c>
      <c r="BI26" s="74">
        <f t="shared" si="11"/>
        <v>0</v>
      </c>
      <c r="BJ26" s="74">
        <f t="shared" si="11"/>
        <v>0</v>
      </c>
      <c r="BK26" s="74">
        <f t="shared" si="11"/>
        <v>0</v>
      </c>
      <c r="BL26" s="74">
        <f t="shared" si="11"/>
        <v>0</v>
      </c>
      <c r="BM26" s="36"/>
      <c r="BN26" s="74">
        <f>SUM(B26:BM26)</f>
        <v>13.256132560000003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2">B82</f>
        <v>0</v>
      </c>
      <c r="C27" s="74">
        <f t="shared" si="12"/>
        <v>0.6091124</v>
      </c>
      <c r="D27" s="74">
        <f t="shared" si="12"/>
        <v>1.7787883</v>
      </c>
      <c r="E27" s="74">
        <f t="shared" si="12"/>
        <v>2.5551498200000005</v>
      </c>
      <c r="F27" s="74">
        <f t="shared" si="12"/>
        <v>2.3751418600000003</v>
      </c>
      <c r="G27" s="74">
        <f t="shared" si="12"/>
        <v>1.6965354000000001</v>
      </c>
      <c r="H27" s="74">
        <f t="shared" si="12"/>
        <v>1.320543</v>
      </c>
      <c r="I27" s="74">
        <f t="shared" si="12"/>
        <v>1.183098</v>
      </c>
      <c r="J27" s="74">
        <f t="shared" si="12"/>
        <v>0.99283832000000005</v>
      </c>
      <c r="K27" s="74">
        <f t="shared" si="12"/>
        <v>0.57309995999999996</v>
      </c>
      <c r="L27" s="74">
        <f t="shared" si="12"/>
        <v>0.17182550000000002</v>
      </c>
      <c r="M27" s="74">
        <f t="shared" si="12"/>
        <v>0</v>
      </c>
      <c r="N27" s="74">
        <f t="shared" si="12"/>
        <v>0</v>
      </c>
      <c r="O27" s="74">
        <f t="shared" si="12"/>
        <v>0</v>
      </c>
      <c r="P27" s="74">
        <f t="shared" si="12"/>
        <v>0</v>
      </c>
      <c r="Q27" s="74">
        <f t="shared" si="12"/>
        <v>0</v>
      </c>
      <c r="R27" s="74">
        <f t="shared" si="12"/>
        <v>0</v>
      </c>
      <c r="S27" s="74">
        <f t="shared" si="12"/>
        <v>0</v>
      </c>
      <c r="T27" s="74">
        <f t="shared" si="12"/>
        <v>0</v>
      </c>
      <c r="U27" s="74">
        <f t="shared" si="12"/>
        <v>0</v>
      </c>
      <c r="V27" s="74">
        <f t="shared" si="12"/>
        <v>0</v>
      </c>
      <c r="W27" s="74">
        <f t="shared" si="12"/>
        <v>0</v>
      </c>
      <c r="X27" s="74">
        <f t="shared" si="12"/>
        <v>0</v>
      </c>
      <c r="Y27" s="74">
        <f t="shared" si="12"/>
        <v>0</v>
      </c>
      <c r="Z27" s="74">
        <f t="shared" si="12"/>
        <v>0</v>
      </c>
      <c r="AA27" s="74">
        <f t="shared" si="12"/>
        <v>0</v>
      </c>
      <c r="AB27" s="74">
        <f t="shared" si="12"/>
        <v>0</v>
      </c>
      <c r="AC27" s="74">
        <f t="shared" si="12"/>
        <v>0</v>
      </c>
      <c r="AD27" s="74">
        <f t="shared" si="12"/>
        <v>0</v>
      </c>
      <c r="AE27" s="74">
        <f t="shared" si="12"/>
        <v>0</v>
      </c>
      <c r="AF27" s="74">
        <f t="shared" si="12"/>
        <v>0</v>
      </c>
      <c r="AG27" s="74">
        <f t="shared" si="12"/>
        <v>0</v>
      </c>
      <c r="AH27" s="74">
        <f t="shared" si="12"/>
        <v>0</v>
      </c>
      <c r="AI27" s="74">
        <f t="shared" si="12"/>
        <v>0</v>
      </c>
      <c r="AJ27" s="74">
        <f t="shared" si="12"/>
        <v>0</v>
      </c>
      <c r="AK27" s="74">
        <f t="shared" si="12"/>
        <v>0</v>
      </c>
      <c r="AL27" s="74">
        <f t="shared" si="12"/>
        <v>0</v>
      </c>
      <c r="AM27" s="74">
        <f t="shared" si="12"/>
        <v>0</v>
      </c>
      <c r="AN27" s="74">
        <f t="shared" si="12"/>
        <v>0</v>
      </c>
      <c r="AO27" s="74">
        <f t="shared" si="12"/>
        <v>0</v>
      </c>
      <c r="AP27" s="74">
        <f t="shared" si="12"/>
        <v>0</v>
      </c>
      <c r="AQ27" s="74">
        <f t="shared" si="12"/>
        <v>0</v>
      </c>
      <c r="AR27" s="74">
        <f t="shared" si="12"/>
        <v>0</v>
      </c>
      <c r="AS27" s="74">
        <f t="shared" si="12"/>
        <v>0</v>
      </c>
      <c r="AT27" s="74">
        <f t="shared" si="12"/>
        <v>0</v>
      </c>
      <c r="AU27" s="74">
        <f t="shared" si="12"/>
        <v>0</v>
      </c>
      <c r="AV27" s="74">
        <f t="shared" si="12"/>
        <v>0</v>
      </c>
      <c r="AW27" s="74">
        <f t="shared" si="12"/>
        <v>0</v>
      </c>
      <c r="AX27" s="74">
        <f t="shared" si="12"/>
        <v>0</v>
      </c>
      <c r="AY27" s="74">
        <f t="shared" si="12"/>
        <v>0</v>
      </c>
      <c r="AZ27" s="74">
        <f t="shared" si="12"/>
        <v>0</v>
      </c>
      <c r="BA27" s="74">
        <f t="shared" si="12"/>
        <v>0</v>
      </c>
      <c r="BB27" s="74">
        <f t="shared" si="12"/>
        <v>0</v>
      </c>
      <c r="BC27" s="74">
        <f t="shared" si="12"/>
        <v>0</v>
      </c>
      <c r="BD27" s="74">
        <f t="shared" si="12"/>
        <v>0</v>
      </c>
      <c r="BE27" s="74">
        <f t="shared" si="12"/>
        <v>0</v>
      </c>
      <c r="BF27" s="74">
        <f t="shared" si="12"/>
        <v>0</v>
      </c>
      <c r="BG27" s="74">
        <f t="shared" si="12"/>
        <v>0</v>
      </c>
      <c r="BH27" s="74">
        <f t="shared" si="12"/>
        <v>0</v>
      </c>
      <c r="BI27" s="74">
        <f t="shared" si="12"/>
        <v>0</v>
      </c>
      <c r="BJ27" s="74">
        <f t="shared" si="12"/>
        <v>0</v>
      </c>
      <c r="BK27" s="74">
        <f t="shared" si="12"/>
        <v>0</v>
      </c>
      <c r="BL27" s="74">
        <f t="shared" si="12"/>
        <v>0</v>
      </c>
      <c r="BM27" s="36"/>
      <c r="BN27" s="74">
        <f>SUM(B27:BM27)</f>
        <v>13.256132560000003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3">SUM(B25:B27)</f>
        <v>0</v>
      </c>
      <c r="C28" s="74">
        <f t="shared" si="13"/>
        <v>1.2182248</v>
      </c>
      <c r="D28" s="74">
        <f t="shared" si="13"/>
        <v>4.7758014000000006</v>
      </c>
      <c r="E28" s="74">
        <f t="shared" si="13"/>
        <v>9.8861010400000016</v>
      </c>
      <c r="F28" s="74">
        <f t="shared" si="13"/>
        <v>14.636384760000002</v>
      </c>
      <c r="G28" s="74">
        <f t="shared" si="13"/>
        <v>18.029455560000002</v>
      </c>
      <c r="H28" s="74">
        <f t="shared" si="13"/>
        <v>20.670541560000004</v>
      </c>
      <c r="I28" s="74">
        <f t="shared" si="13"/>
        <v>23.036737560000006</v>
      </c>
      <c r="J28" s="74">
        <f t="shared" si="13"/>
        <v>25.022414200000007</v>
      </c>
      <c r="K28" s="74">
        <f t="shared" si="13"/>
        <v>26.168614120000008</v>
      </c>
      <c r="L28" s="74">
        <f t="shared" si="13"/>
        <v>26.512265120000009</v>
      </c>
      <c r="M28" s="74">
        <f t="shared" si="13"/>
        <v>26.512265120000009</v>
      </c>
      <c r="N28" s="74">
        <f t="shared" si="13"/>
        <v>26.512265120000009</v>
      </c>
      <c r="O28" s="74">
        <f t="shared" si="13"/>
        <v>26.512265120000009</v>
      </c>
      <c r="P28" s="74">
        <f t="shared" si="13"/>
        <v>26.512265120000009</v>
      </c>
      <c r="Q28" s="74">
        <f t="shared" si="13"/>
        <v>26.512265120000009</v>
      </c>
      <c r="R28" s="74">
        <f t="shared" si="13"/>
        <v>26.512265120000009</v>
      </c>
      <c r="S28" s="74">
        <f t="shared" si="13"/>
        <v>26.512265120000009</v>
      </c>
      <c r="T28" s="74">
        <f t="shared" si="13"/>
        <v>26.512265120000009</v>
      </c>
      <c r="U28" s="74">
        <f t="shared" si="13"/>
        <v>26.512265120000009</v>
      </c>
      <c r="V28" s="74">
        <f t="shared" si="13"/>
        <v>26.512265120000009</v>
      </c>
      <c r="W28" s="74">
        <f t="shared" si="13"/>
        <v>26.512265120000009</v>
      </c>
      <c r="X28" s="74">
        <f t="shared" si="13"/>
        <v>26.512265120000009</v>
      </c>
      <c r="Y28" s="74">
        <f t="shared" si="13"/>
        <v>26.512265120000009</v>
      </c>
      <c r="Z28" s="74">
        <f t="shared" si="13"/>
        <v>26.512265120000009</v>
      </c>
      <c r="AA28" s="74">
        <f t="shared" si="13"/>
        <v>26.512265120000009</v>
      </c>
      <c r="AB28" s="74">
        <f t="shared" si="13"/>
        <v>26.512265120000009</v>
      </c>
      <c r="AC28" s="74">
        <f t="shared" si="13"/>
        <v>26.512265120000009</v>
      </c>
      <c r="AD28" s="74">
        <f t="shared" si="13"/>
        <v>26.512265120000009</v>
      </c>
      <c r="AE28" s="74">
        <f t="shared" si="13"/>
        <v>26.512265120000009</v>
      </c>
      <c r="AF28" s="74">
        <f t="shared" si="13"/>
        <v>26.512265120000009</v>
      </c>
      <c r="AG28" s="74">
        <f t="shared" si="13"/>
        <v>26.512265120000009</v>
      </c>
      <c r="AH28" s="74">
        <f t="shared" si="13"/>
        <v>26.512265120000009</v>
      </c>
      <c r="AI28" s="74">
        <f t="shared" si="13"/>
        <v>26.512265120000009</v>
      </c>
      <c r="AJ28" s="74">
        <f t="shared" si="13"/>
        <v>26.512265120000009</v>
      </c>
      <c r="AK28" s="74">
        <f t="shared" si="13"/>
        <v>26.512265120000009</v>
      </c>
      <c r="AL28" s="74">
        <f t="shared" si="13"/>
        <v>26.512265120000009</v>
      </c>
      <c r="AM28" s="74">
        <f t="shared" si="13"/>
        <v>26.512265120000009</v>
      </c>
      <c r="AN28" s="74">
        <f t="shared" si="13"/>
        <v>26.512265120000009</v>
      </c>
      <c r="AO28" s="74">
        <f t="shared" si="13"/>
        <v>26.512265120000009</v>
      </c>
      <c r="AP28" s="74">
        <f t="shared" si="13"/>
        <v>26.512265120000009</v>
      </c>
      <c r="AQ28" s="74">
        <f t="shared" si="13"/>
        <v>26.512265120000009</v>
      </c>
      <c r="AR28" s="74">
        <f t="shared" si="13"/>
        <v>26.512265120000009</v>
      </c>
      <c r="AS28" s="74">
        <f t="shared" si="13"/>
        <v>26.512265120000009</v>
      </c>
      <c r="AT28" s="74">
        <f t="shared" si="13"/>
        <v>26.512265120000009</v>
      </c>
      <c r="AU28" s="74">
        <f t="shared" si="13"/>
        <v>26.512265120000009</v>
      </c>
      <c r="AV28" s="74">
        <f t="shared" si="13"/>
        <v>26.512265120000009</v>
      </c>
      <c r="AW28" s="74">
        <f t="shared" si="13"/>
        <v>26.512265120000009</v>
      </c>
      <c r="AX28" s="74">
        <f t="shared" si="13"/>
        <v>26.512265120000009</v>
      </c>
      <c r="AY28" s="74">
        <f t="shared" si="13"/>
        <v>26.512265120000009</v>
      </c>
      <c r="AZ28" s="74">
        <f t="shared" si="13"/>
        <v>26.512265120000009</v>
      </c>
      <c r="BA28" s="74">
        <f t="shared" si="13"/>
        <v>26.512265120000009</v>
      </c>
      <c r="BB28" s="74">
        <f t="shared" si="13"/>
        <v>26.512265120000009</v>
      </c>
      <c r="BC28" s="74">
        <f t="shared" si="13"/>
        <v>26.512265120000009</v>
      </c>
      <c r="BD28" s="74">
        <f t="shared" si="13"/>
        <v>26.512265120000009</v>
      </c>
      <c r="BE28" s="74">
        <f t="shared" si="13"/>
        <v>26.512265120000009</v>
      </c>
      <c r="BF28" s="74">
        <f t="shared" si="13"/>
        <v>26.512265120000009</v>
      </c>
      <c r="BG28" s="74">
        <f t="shared" si="13"/>
        <v>26.512265120000009</v>
      </c>
      <c r="BH28" s="74">
        <f t="shared" si="13"/>
        <v>26.512265120000009</v>
      </c>
      <c r="BI28" s="74">
        <f t="shared" si="13"/>
        <v>26.512265120000009</v>
      </c>
      <c r="BJ28" s="74">
        <f t="shared" si="13"/>
        <v>26.512265120000009</v>
      </c>
      <c r="BK28" s="74">
        <f t="shared" si="13"/>
        <v>26.512265120000009</v>
      </c>
      <c r="BL28" s="74">
        <f t="shared" si="13"/>
        <v>26.512265120000009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4">AVERAGE(B25,B28)</f>
        <v>0</v>
      </c>
      <c r="C29" s="68">
        <f t="shared" si="14"/>
        <v>0.6091124</v>
      </c>
      <c r="D29" s="68">
        <f t="shared" si="14"/>
        <v>2.9970131000000002</v>
      </c>
      <c r="E29" s="68">
        <f t="shared" si="14"/>
        <v>7.3309512200000011</v>
      </c>
      <c r="F29" s="68">
        <f t="shared" si="14"/>
        <v>12.261242900000003</v>
      </c>
      <c r="G29" s="68">
        <f>AVERAGE(G25,G28)</f>
        <v>16.33292016</v>
      </c>
      <c r="H29" s="68">
        <f t="shared" si="14"/>
        <v>19.349998560000003</v>
      </c>
      <c r="I29" s="68">
        <f t="shared" si="14"/>
        <v>21.853639560000005</v>
      </c>
      <c r="J29" s="68">
        <f t="shared" si="14"/>
        <v>24.029575880000007</v>
      </c>
      <c r="K29" s="68">
        <f t="shared" si="14"/>
        <v>25.595514160000008</v>
      </c>
      <c r="L29" s="68">
        <f t="shared" si="14"/>
        <v>26.340439620000009</v>
      </c>
      <c r="M29" s="68">
        <f t="shared" si="14"/>
        <v>26.512265120000009</v>
      </c>
      <c r="N29" s="68">
        <f t="shared" si="14"/>
        <v>26.512265120000009</v>
      </c>
      <c r="O29" s="68">
        <f t="shared" si="14"/>
        <v>26.512265120000009</v>
      </c>
      <c r="P29" s="68">
        <f t="shared" si="14"/>
        <v>26.512265120000009</v>
      </c>
      <c r="Q29" s="68">
        <f t="shared" si="14"/>
        <v>26.512265120000009</v>
      </c>
      <c r="R29" s="68">
        <f t="shared" si="14"/>
        <v>26.512265120000009</v>
      </c>
      <c r="S29" s="68">
        <f t="shared" si="14"/>
        <v>26.512265120000009</v>
      </c>
      <c r="T29" s="68">
        <f t="shared" si="14"/>
        <v>26.512265120000009</v>
      </c>
      <c r="U29" s="68">
        <f t="shared" si="14"/>
        <v>26.512265120000009</v>
      </c>
      <c r="V29" s="68">
        <f t="shared" si="14"/>
        <v>26.512265120000009</v>
      </c>
      <c r="W29" s="68">
        <f t="shared" si="14"/>
        <v>26.512265120000009</v>
      </c>
      <c r="X29" s="68">
        <f t="shared" si="14"/>
        <v>26.512265120000009</v>
      </c>
      <c r="Y29" s="68">
        <f t="shared" si="14"/>
        <v>26.512265120000009</v>
      </c>
      <c r="Z29" s="68">
        <f t="shared" si="14"/>
        <v>26.512265120000009</v>
      </c>
      <c r="AA29" s="68">
        <f t="shared" si="14"/>
        <v>26.512265120000009</v>
      </c>
      <c r="AB29" s="68">
        <f t="shared" si="14"/>
        <v>26.512265120000009</v>
      </c>
      <c r="AC29" s="68">
        <f t="shared" si="14"/>
        <v>26.512265120000009</v>
      </c>
      <c r="AD29" s="68">
        <f t="shared" si="14"/>
        <v>26.512265120000009</v>
      </c>
      <c r="AE29" s="68">
        <f t="shared" si="14"/>
        <v>26.512265120000009</v>
      </c>
      <c r="AF29" s="68">
        <f t="shared" si="14"/>
        <v>26.512265120000009</v>
      </c>
      <c r="AG29" s="68">
        <f t="shared" si="14"/>
        <v>26.512265120000009</v>
      </c>
      <c r="AH29" s="68">
        <f t="shared" si="14"/>
        <v>26.512265120000009</v>
      </c>
      <c r="AI29" s="68">
        <f t="shared" si="14"/>
        <v>26.512265120000009</v>
      </c>
      <c r="AJ29" s="68">
        <f t="shared" si="14"/>
        <v>26.512265120000009</v>
      </c>
      <c r="AK29" s="68">
        <f t="shared" si="14"/>
        <v>26.512265120000009</v>
      </c>
      <c r="AL29" s="68">
        <f t="shared" si="14"/>
        <v>26.512265120000009</v>
      </c>
      <c r="AM29" s="68">
        <f t="shared" si="14"/>
        <v>26.512265120000009</v>
      </c>
      <c r="AN29" s="68">
        <f t="shared" si="14"/>
        <v>26.512265120000009</v>
      </c>
      <c r="AO29" s="68">
        <f t="shared" si="14"/>
        <v>26.512265120000009</v>
      </c>
      <c r="AP29" s="68">
        <f t="shared" si="14"/>
        <v>26.512265120000009</v>
      </c>
      <c r="AQ29" s="68">
        <f t="shared" si="14"/>
        <v>26.512265120000009</v>
      </c>
      <c r="AR29" s="68">
        <f t="shared" si="14"/>
        <v>26.512265120000009</v>
      </c>
      <c r="AS29" s="68">
        <f t="shared" si="14"/>
        <v>26.512265120000009</v>
      </c>
      <c r="AT29" s="68">
        <f t="shared" si="14"/>
        <v>26.512265120000009</v>
      </c>
      <c r="AU29" s="68">
        <f t="shared" si="14"/>
        <v>26.512265120000009</v>
      </c>
      <c r="AV29" s="68">
        <f t="shared" si="14"/>
        <v>26.512265120000009</v>
      </c>
      <c r="AW29" s="68">
        <f t="shared" si="14"/>
        <v>26.512265120000009</v>
      </c>
      <c r="AX29" s="68">
        <f t="shared" si="14"/>
        <v>26.512265120000009</v>
      </c>
      <c r="AY29" s="68">
        <f t="shared" si="14"/>
        <v>26.512265120000009</v>
      </c>
      <c r="AZ29" s="68">
        <f t="shared" si="14"/>
        <v>26.512265120000009</v>
      </c>
      <c r="BA29" s="68">
        <f t="shared" si="14"/>
        <v>26.512265120000009</v>
      </c>
      <c r="BB29" s="68">
        <f t="shared" si="14"/>
        <v>26.512265120000009</v>
      </c>
      <c r="BC29" s="68">
        <f t="shared" si="14"/>
        <v>26.512265120000009</v>
      </c>
      <c r="BD29" s="68">
        <f t="shared" si="14"/>
        <v>26.512265120000009</v>
      </c>
      <c r="BE29" s="68">
        <f t="shared" si="14"/>
        <v>26.512265120000009</v>
      </c>
      <c r="BF29" s="68">
        <f t="shared" si="14"/>
        <v>26.512265120000009</v>
      </c>
      <c r="BG29" s="68">
        <f t="shared" si="14"/>
        <v>26.512265120000009</v>
      </c>
      <c r="BH29" s="68">
        <f t="shared" si="14"/>
        <v>26.512265120000009</v>
      </c>
      <c r="BI29" s="68">
        <f t="shared" si="14"/>
        <v>26.512265120000009</v>
      </c>
      <c r="BJ29" s="68">
        <f t="shared" si="14"/>
        <v>26.512265120000009</v>
      </c>
      <c r="BK29" s="68">
        <f t="shared" si="14"/>
        <v>26.512265120000009</v>
      </c>
      <c r="BL29" s="68">
        <f t="shared" si="14"/>
        <v>26.512265120000009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5">B35</f>
        <v>0</v>
      </c>
      <c r="D32" s="74">
        <f t="shared" si="15"/>
        <v>0.4264</v>
      </c>
      <c r="E32" s="74">
        <f t="shared" si="15"/>
        <v>1.367</v>
      </c>
      <c r="F32" s="74">
        <f t="shared" si="15"/>
        <v>2.6926000000000001</v>
      </c>
      <c r="G32" s="74">
        <f t="shared" si="15"/>
        <v>4.0182000000000002</v>
      </c>
      <c r="H32" s="74">
        <f t="shared" si="15"/>
        <v>5.3437999999999999</v>
      </c>
      <c r="I32" s="74">
        <f t="shared" si="15"/>
        <v>6.6693999999999996</v>
      </c>
      <c r="J32" s="74">
        <f t="shared" si="15"/>
        <v>7.9949999999999992</v>
      </c>
      <c r="K32" s="74">
        <f t="shared" si="15"/>
        <v>9.3205999999999989</v>
      </c>
      <c r="L32" s="74">
        <f t="shared" si="15"/>
        <v>10.646199999999999</v>
      </c>
      <c r="M32" s="74">
        <f t="shared" si="15"/>
        <v>7.707799999999998</v>
      </c>
      <c r="N32" s="74">
        <f t="shared" si="15"/>
        <v>3.464999999999999</v>
      </c>
      <c r="O32" s="74">
        <f t="shared" si="15"/>
        <v>0</v>
      </c>
      <c r="P32" s="74">
        <f t="shared" si="15"/>
        <v>0</v>
      </c>
      <c r="Q32" s="74">
        <f t="shared" si="15"/>
        <v>0</v>
      </c>
      <c r="R32" s="74">
        <f t="shared" si="15"/>
        <v>0</v>
      </c>
      <c r="S32" s="74">
        <f t="shared" si="15"/>
        <v>0</v>
      </c>
      <c r="T32" s="74">
        <f t="shared" si="15"/>
        <v>0</v>
      </c>
      <c r="U32" s="74">
        <f t="shared" si="15"/>
        <v>0</v>
      </c>
      <c r="V32" s="74">
        <f t="shared" si="15"/>
        <v>0</v>
      </c>
      <c r="W32" s="74">
        <f t="shared" si="15"/>
        <v>0</v>
      </c>
      <c r="X32" s="74">
        <f t="shared" si="15"/>
        <v>0</v>
      </c>
      <c r="Y32" s="74">
        <f t="shared" si="15"/>
        <v>0</v>
      </c>
      <c r="Z32" s="74">
        <f t="shared" si="15"/>
        <v>0</v>
      </c>
      <c r="AA32" s="74">
        <f t="shared" si="15"/>
        <v>0</v>
      </c>
      <c r="AB32" s="74">
        <f t="shared" si="15"/>
        <v>0</v>
      </c>
      <c r="AC32" s="74">
        <f t="shared" si="15"/>
        <v>0</v>
      </c>
      <c r="AD32" s="74">
        <f t="shared" si="15"/>
        <v>0</v>
      </c>
      <c r="AE32" s="74">
        <f t="shared" si="15"/>
        <v>0</v>
      </c>
      <c r="AF32" s="74">
        <f t="shared" si="15"/>
        <v>0</v>
      </c>
      <c r="AG32" s="74">
        <f t="shared" si="15"/>
        <v>0</v>
      </c>
      <c r="AH32" s="74">
        <f t="shared" si="15"/>
        <v>0</v>
      </c>
      <c r="AI32" s="74">
        <f t="shared" si="15"/>
        <v>0</v>
      </c>
      <c r="AJ32" s="74">
        <f t="shared" si="15"/>
        <v>0</v>
      </c>
      <c r="AK32" s="74">
        <f t="shared" si="15"/>
        <v>0</v>
      </c>
      <c r="AL32" s="74">
        <f t="shared" si="15"/>
        <v>0</v>
      </c>
      <c r="AM32" s="74">
        <f t="shared" si="15"/>
        <v>0</v>
      </c>
      <c r="AN32" s="74">
        <f t="shared" si="15"/>
        <v>0</v>
      </c>
      <c r="AO32" s="74">
        <f t="shared" si="15"/>
        <v>0</v>
      </c>
      <c r="AP32" s="74">
        <f t="shared" si="15"/>
        <v>0</v>
      </c>
      <c r="AQ32" s="74">
        <f t="shared" si="15"/>
        <v>0</v>
      </c>
      <c r="AR32" s="74">
        <f t="shared" si="15"/>
        <v>0</v>
      </c>
      <c r="AS32" s="74">
        <f t="shared" si="15"/>
        <v>0</v>
      </c>
      <c r="AT32" s="74">
        <f t="shared" si="15"/>
        <v>0</v>
      </c>
      <c r="AU32" s="74">
        <f t="shared" si="15"/>
        <v>0</v>
      </c>
      <c r="AV32" s="74">
        <f t="shared" si="15"/>
        <v>0</v>
      </c>
      <c r="AW32" s="74">
        <f t="shared" si="15"/>
        <v>0</v>
      </c>
      <c r="AX32" s="74">
        <f t="shared" si="15"/>
        <v>0</v>
      </c>
      <c r="AY32" s="74">
        <f t="shared" si="15"/>
        <v>0</v>
      </c>
      <c r="AZ32" s="74">
        <f t="shared" si="15"/>
        <v>0</v>
      </c>
      <c r="BA32" s="74">
        <f t="shared" si="15"/>
        <v>0</v>
      </c>
      <c r="BB32" s="74">
        <f t="shared" si="15"/>
        <v>0</v>
      </c>
      <c r="BC32" s="74">
        <f t="shared" si="15"/>
        <v>0</v>
      </c>
      <c r="BD32" s="74">
        <f t="shared" si="15"/>
        <v>0</v>
      </c>
      <c r="BE32" s="74">
        <f t="shared" si="15"/>
        <v>0</v>
      </c>
      <c r="BF32" s="74">
        <f t="shared" si="15"/>
        <v>0</v>
      </c>
      <c r="BG32" s="74">
        <f t="shared" si="15"/>
        <v>0</v>
      </c>
      <c r="BH32" s="74">
        <f t="shared" si="15"/>
        <v>0</v>
      </c>
      <c r="BI32" s="74">
        <f t="shared" si="15"/>
        <v>0</v>
      </c>
      <c r="BJ32" s="74">
        <f t="shared" si="15"/>
        <v>0</v>
      </c>
      <c r="BK32" s="74">
        <f t="shared" si="15"/>
        <v>0</v>
      </c>
      <c r="BL32" s="74">
        <f t="shared" si="15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6">B98</f>
        <v>0</v>
      </c>
      <c r="C33" s="74">
        <f t="shared" si="16"/>
        <v>0.4264</v>
      </c>
      <c r="D33" s="74">
        <f t="shared" si="16"/>
        <v>0.94059999999999999</v>
      </c>
      <c r="E33" s="74">
        <f t="shared" si="16"/>
        <v>1.3256000000000001</v>
      </c>
      <c r="F33" s="74">
        <f t="shared" si="16"/>
        <v>1.3256000000000001</v>
      </c>
      <c r="G33" s="74">
        <f t="shared" si="16"/>
        <v>1.3256000000000001</v>
      </c>
      <c r="H33" s="74">
        <f t="shared" si="16"/>
        <v>1.3256000000000001</v>
      </c>
      <c r="I33" s="74">
        <f t="shared" si="16"/>
        <v>1.3256000000000001</v>
      </c>
      <c r="J33" s="74">
        <f t="shared" si="16"/>
        <v>1.3256000000000001</v>
      </c>
      <c r="K33" s="74">
        <f t="shared" si="16"/>
        <v>1.3256000000000001</v>
      </c>
      <c r="L33" s="74">
        <f t="shared" si="16"/>
        <v>1.3256000000000001</v>
      </c>
      <c r="M33" s="74">
        <f t="shared" si="16"/>
        <v>0.8992</v>
      </c>
      <c r="N33" s="74">
        <f t="shared" si="16"/>
        <v>0.38500000000000001</v>
      </c>
      <c r="O33" s="74">
        <f t="shared" si="16"/>
        <v>0</v>
      </c>
      <c r="P33" s="74">
        <f t="shared" si="16"/>
        <v>0</v>
      </c>
      <c r="Q33" s="74">
        <f t="shared" si="16"/>
        <v>0</v>
      </c>
      <c r="R33" s="74">
        <f t="shared" si="16"/>
        <v>0</v>
      </c>
      <c r="S33" s="74">
        <f t="shared" si="16"/>
        <v>0</v>
      </c>
      <c r="T33" s="74">
        <f t="shared" si="16"/>
        <v>0</v>
      </c>
      <c r="U33" s="74">
        <f t="shared" si="16"/>
        <v>0</v>
      </c>
      <c r="V33" s="74">
        <f t="shared" si="16"/>
        <v>0</v>
      </c>
      <c r="W33" s="74">
        <f t="shared" si="16"/>
        <v>0</v>
      </c>
      <c r="X33" s="74">
        <f t="shared" si="16"/>
        <v>0</v>
      </c>
      <c r="Y33" s="74">
        <f t="shared" si="16"/>
        <v>0</v>
      </c>
      <c r="Z33" s="74">
        <f t="shared" si="16"/>
        <v>0</v>
      </c>
      <c r="AA33" s="74">
        <f t="shared" si="16"/>
        <v>0</v>
      </c>
      <c r="AB33" s="74">
        <f t="shared" si="16"/>
        <v>0</v>
      </c>
      <c r="AC33" s="74">
        <f t="shared" si="16"/>
        <v>0</v>
      </c>
      <c r="AD33" s="74">
        <f t="shared" si="16"/>
        <v>0</v>
      </c>
      <c r="AE33" s="74">
        <f t="shared" si="16"/>
        <v>0</v>
      </c>
      <c r="AF33" s="74">
        <f t="shared" si="16"/>
        <v>0</v>
      </c>
      <c r="AG33" s="74">
        <f t="shared" si="16"/>
        <v>0</v>
      </c>
      <c r="AH33" s="74">
        <f t="shared" si="16"/>
        <v>0</v>
      </c>
      <c r="AI33" s="74">
        <f t="shared" si="16"/>
        <v>0</v>
      </c>
      <c r="AJ33" s="74">
        <f t="shared" si="16"/>
        <v>0</v>
      </c>
      <c r="AK33" s="74">
        <f t="shared" si="16"/>
        <v>0</v>
      </c>
      <c r="AL33" s="74">
        <f t="shared" si="16"/>
        <v>0</v>
      </c>
      <c r="AM33" s="74">
        <f t="shared" si="16"/>
        <v>0</v>
      </c>
      <c r="AN33" s="74">
        <f t="shared" si="16"/>
        <v>0</v>
      </c>
      <c r="AO33" s="74">
        <f t="shared" si="16"/>
        <v>0</v>
      </c>
      <c r="AP33" s="74">
        <f t="shared" si="16"/>
        <v>0</v>
      </c>
      <c r="AQ33" s="74">
        <f t="shared" si="16"/>
        <v>0</v>
      </c>
      <c r="AR33" s="74">
        <f t="shared" si="16"/>
        <v>0</v>
      </c>
      <c r="AS33" s="74">
        <f t="shared" si="16"/>
        <v>0</v>
      </c>
      <c r="AT33" s="74">
        <f t="shared" si="16"/>
        <v>0</v>
      </c>
      <c r="AU33" s="74">
        <f t="shared" si="16"/>
        <v>0</v>
      </c>
      <c r="AV33" s="74">
        <f t="shared" si="16"/>
        <v>0</v>
      </c>
      <c r="AW33" s="74">
        <f t="shared" si="16"/>
        <v>0</v>
      </c>
      <c r="AX33" s="74">
        <f t="shared" si="16"/>
        <v>0</v>
      </c>
      <c r="AY33" s="74">
        <f t="shared" si="16"/>
        <v>0</v>
      </c>
      <c r="AZ33" s="74">
        <f t="shared" si="16"/>
        <v>0</v>
      </c>
      <c r="BA33" s="74">
        <f t="shared" si="16"/>
        <v>0</v>
      </c>
      <c r="BB33" s="74">
        <f t="shared" si="16"/>
        <v>0</v>
      </c>
      <c r="BC33" s="74">
        <f t="shared" si="16"/>
        <v>0</v>
      </c>
      <c r="BD33" s="74">
        <f t="shared" si="16"/>
        <v>0</v>
      </c>
      <c r="BE33" s="74">
        <f t="shared" si="16"/>
        <v>0</v>
      </c>
      <c r="BF33" s="74">
        <f t="shared" si="16"/>
        <v>0</v>
      </c>
      <c r="BG33" s="74">
        <f t="shared" si="16"/>
        <v>0</v>
      </c>
      <c r="BH33" s="74">
        <f t="shared" si="16"/>
        <v>0</v>
      </c>
      <c r="BI33" s="74">
        <f t="shared" si="16"/>
        <v>0</v>
      </c>
      <c r="BJ33" s="74">
        <f t="shared" si="16"/>
        <v>0</v>
      </c>
      <c r="BK33" s="74">
        <f t="shared" si="16"/>
        <v>0</v>
      </c>
      <c r="BL33" s="74">
        <f t="shared" si="16"/>
        <v>0</v>
      </c>
      <c r="BM33" s="36"/>
      <c r="BN33" s="74">
        <f>SUM(B33:BM33)</f>
        <v>13.255999999999998</v>
      </c>
      <c r="BO33" s="335"/>
    </row>
    <row r="34" spans="1:107" s="37" customFormat="1" ht="15" customHeight="1" x14ac:dyDescent="0.2">
      <c r="A34" s="360" t="s">
        <v>300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331">
        <f>-BN86</f>
        <v>-4.2640000000000002</v>
      </c>
      <c r="M34" s="331">
        <f>-BN87</f>
        <v>-5.1419999999999986</v>
      </c>
      <c r="N34" s="331">
        <f>-BN88</f>
        <v>-3.8499999999999996</v>
      </c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54"/>
      <c r="BB34" s="74"/>
      <c r="BC34" s="74"/>
      <c r="BD34" s="54">
        <f>-BN90</f>
        <v>0</v>
      </c>
      <c r="BE34" s="74"/>
      <c r="BF34" s="74"/>
      <c r="BG34" s="74"/>
      <c r="BH34" s="74"/>
      <c r="BI34" s="74"/>
      <c r="BJ34" s="74"/>
      <c r="BK34" s="54">
        <f>-BN97</f>
        <v>0</v>
      </c>
      <c r="BL34" s="74"/>
      <c r="BM34" s="36"/>
      <c r="BN34" s="74">
        <f>SUM(B34:BM34)</f>
        <v>-13.255999999999998</v>
      </c>
      <c r="BO34" s="335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7">SUM(C32:C34)</f>
        <v>0.4264</v>
      </c>
      <c r="D35" s="74">
        <f t="shared" si="17"/>
        <v>1.367</v>
      </c>
      <c r="E35" s="74">
        <f t="shared" si="17"/>
        <v>2.6926000000000001</v>
      </c>
      <c r="F35" s="74">
        <f t="shared" si="17"/>
        <v>4.0182000000000002</v>
      </c>
      <c r="G35" s="74">
        <f t="shared" si="17"/>
        <v>5.3437999999999999</v>
      </c>
      <c r="H35" s="74">
        <f t="shared" si="17"/>
        <v>6.6693999999999996</v>
      </c>
      <c r="I35" s="74">
        <f t="shared" si="17"/>
        <v>7.9949999999999992</v>
      </c>
      <c r="J35" s="74">
        <f t="shared" si="17"/>
        <v>9.3205999999999989</v>
      </c>
      <c r="K35" s="74">
        <f t="shared" si="17"/>
        <v>10.646199999999999</v>
      </c>
      <c r="L35" s="74">
        <f t="shared" si="17"/>
        <v>7.707799999999998</v>
      </c>
      <c r="M35" s="74">
        <f t="shared" si="17"/>
        <v>3.464999999999999</v>
      </c>
      <c r="N35" s="74">
        <f t="shared" si="17"/>
        <v>0</v>
      </c>
      <c r="O35" s="74">
        <f t="shared" si="17"/>
        <v>0</v>
      </c>
      <c r="P35" s="74">
        <f t="shared" si="17"/>
        <v>0</v>
      </c>
      <c r="Q35" s="74">
        <f t="shared" si="17"/>
        <v>0</v>
      </c>
      <c r="R35" s="74">
        <f t="shared" si="17"/>
        <v>0</v>
      </c>
      <c r="S35" s="74">
        <f t="shared" si="17"/>
        <v>0</v>
      </c>
      <c r="T35" s="74">
        <f t="shared" si="17"/>
        <v>0</v>
      </c>
      <c r="U35" s="74">
        <f t="shared" si="17"/>
        <v>0</v>
      </c>
      <c r="V35" s="74">
        <f t="shared" si="17"/>
        <v>0</v>
      </c>
      <c r="W35" s="74">
        <f t="shared" si="17"/>
        <v>0</v>
      </c>
      <c r="X35" s="74">
        <f t="shared" si="17"/>
        <v>0</v>
      </c>
      <c r="Y35" s="74">
        <f t="shared" si="17"/>
        <v>0</v>
      </c>
      <c r="Z35" s="74">
        <f t="shared" si="17"/>
        <v>0</v>
      </c>
      <c r="AA35" s="74">
        <f t="shared" si="17"/>
        <v>0</v>
      </c>
      <c r="AB35" s="74">
        <f t="shared" si="17"/>
        <v>0</v>
      </c>
      <c r="AC35" s="74">
        <f t="shared" si="17"/>
        <v>0</v>
      </c>
      <c r="AD35" s="74">
        <f t="shared" si="17"/>
        <v>0</v>
      </c>
      <c r="AE35" s="74">
        <f t="shared" si="17"/>
        <v>0</v>
      </c>
      <c r="AF35" s="74">
        <f t="shared" si="17"/>
        <v>0</v>
      </c>
      <c r="AG35" s="74">
        <f t="shared" si="17"/>
        <v>0</v>
      </c>
      <c r="AH35" s="74">
        <f t="shared" si="17"/>
        <v>0</v>
      </c>
      <c r="AI35" s="74">
        <f t="shared" si="17"/>
        <v>0</v>
      </c>
      <c r="AJ35" s="74">
        <f t="shared" si="17"/>
        <v>0</v>
      </c>
      <c r="AK35" s="74">
        <f t="shared" si="17"/>
        <v>0</v>
      </c>
      <c r="AL35" s="74">
        <f t="shared" si="17"/>
        <v>0</v>
      </c>
      <c r="AM35" s="74">
        <f t="shared" si="17"/>
        <v>0</v>
      </c>
      <c r="AN35" s="74">
        <f t="shared" si="17"/>
        <v>0</v>
      </c>
      <c r="AO35" s="74">
        <f t="shared" si="17"/>
        <v>0</v>
      </c>
      <c r="AP35" s="74">
        <f t="shared" si="17"/>
        <v>0</v>
      </c>
      <c r="AQ35" s="74">
        <f t="shared" si="17"/>
        <v>0</v>
      </c>
      <c r="AR35" s="74">
        <f t="shared" si="17"/>
        <v>0</v>
      </c>
      <c r="AS35" s="74">
        <f t="shared" si="17"/>
        <v>0</v>
      </c>
      <c r="AT35" s="74">
        <f t="shared" si="17"/>
        <v>0</v>
      </c>
      <c r="AU35" s="74">
        <f t="shared" si="17"/>
        <v>0</v>
      </c>
      <c r="AV35" s="74">
        <f t="shared" si="17"/>
        <v>0</v>
      </c>
      <c r="AW35" s="74">
        <f t="shared" si="17"/>
        <v>0</v>
      </c>
      <c r="AX35" s="74">
        <f t="shared" si="17"/>
        <v>0</v>
      </c>
      <c r="AY35" s="74">
        <f t="shared" si="17"/>
        <v>0</v>
      </c>
      <c r="AZ35" s="74">
        <f t="shared" si="17"/>
        <v>0</v>
      </c>
      <c r="BA35" s="74">
        <f t="shared" si="17"/>
        <v>0</v>
      </c>
      <c r="BB35" s="74">
        <f t="shared" si="17"/>
        <v>0</v>
      </c>
      <c r="BC35" s="74">
        <f t="shared" si="17"/>
        <v>0</v>
      </c>
      <c r="BD35" s="74">
        <f t="shared" si="17"/>
        <v>0</v>
      </c>
      <c r="BE35" s="74">
        <f t="shared" si="17"/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8">AVERAGE(B32,B35)</f>
        <v>0</v>
      </c>
      <c r="C36" s="68">
        <f t="shared" si="18"/>
        <v>0.2132</v>
      </c>
      <c r="D36" s="68">
        <f t="shared" si="18"/>
        <v>0.89670000000000005</v>
      </c>
      <c r="E36" s="68">
        <f t="shared" si="18"/>
        <v>2.0297999999999998</v>
      </c>
      <c r="F36" s="68">
        <f t="shared" si="18"/>
        <v>3.3554000000000004</v>
      </c>
      <c r="G36" s="68">
        <f t="shared" si="18"/>
        <v>4.681</v>
      </c>
      <c r="H36" s="68">
        <f t="shared" si="18"/>
        <v>6.0065999999999997</v>
      </c>
      <c r="I36" s="68">
        <f t="shared" si="18"/>
        <v>7.3321999999999994</v>
      </c>
      <c r="J36" s="68">
        <f t="shared" si="18"/>
        <v>8.6577999999999982</v>
      </c>
      <c r="K36" s="68">
        <f t="shared" si="18"/>
        <v>9.9833999999999996</v>
      </c>
      <c r="L36" s="68">
        <f t="shared" si="18"/>
        <v>9.1769999999999978</v>
      </c>
      <c r="M36" s="68">
        <f t="shared" si="18"/>
        <v>5.5863999999999985</v>
      </c>
      <c r="N36" s="68">
        <f t="shared" si="18"/>
        <v>1.7324999999999995</v>
      </c>
      <c r="O36" s="68">
        <f t="shared" si="18"/>
        <v>0</v>
      </c>
      <c r="P36" s="68">
        <f t="shared" si="18"/>
        <v>0</v>
      </c>
      <c r="Q36" s="68">
        <f t="shared" si="18"/>
        <v>0</v>
      </c>
      <c r="R36" s="68">
        <f t="shared" si="18"/>
        <v>0</v>
      </c>
      <c r="S36" s="68">
        <f t="shared" si="18"/>
        <v>0</v>
      </c>
      <c r="T36" s="68">
        <f t="shared" si="18"/>
        <v>0</v>
      </c>
      <c r="U36" s="68">
        <f t="shared" si="18"/>
        <v>0</v>
      </c>
      <c r="V36" s="68">
        <f t="shared" si="18"/>
        <v>0</v>
      </c>
      <c r="W36" s="68">
        <f t="shared" si="18"/>
        <v>0</v>
      </c>
      <c r="X36" s="68">
        <f t="shared" si="18"/>
        <v>0</v>
      </c>
      <c r="Y36" s="68">
        <f t="shared" si="18"/>
        <v>0</v>
      </c>
      <c r="Z36" s="68">
        <f t="shared" si="18"/>
        <v>0</v>
      </c>
      <c r="AA36" s="68">
        <f t="shared" si="18"/>
        <v>0</v>
      </c>
      <c r="AB36" s="68">
        <f t="shared" si="18"/>
        <v>0</v>
      </c>
      <c r="AC36" s="68">
        <f t="shared" si="18"/>
        <v>0</v>
      </c>
      <c r="AD36" s="68">
        <f t="shared" si="18"/>
        <v>0</v>
      </c>
      <c r="AE36" s="68">
        <f t="shared" si="18"/>
        <v>0</v>
      </c>
      <c r="AF36" s="68">
        <f t="shared" si="18"/>
        <v>0</v>
      </c>
      <c r="AG36" s="68">
        <f t="shared" si="18"/>
        <v>0</v>
      </c>
      <c r="AH36" s="68">
        <f t="shared" si="18"/>
        <v>0</v>
      </c>
      <c r="AI36" s="68">
        <f t="shared" si="18"/>
        <v>0</v>
      </c>
      <c r="AJ36" s="68">
        <f t="shared" si="18"/>
        <v>0</v>
      </c>
      <c r="AK36" s="68">
        <f t="shared" si="18"/>
        <v>0</v>
      </c>
      <c r="AL36" s="68">
        <f t="shared" si="18"/>
        <v>0</v>
      </c>
      <c r="AM36" s="68">
        <f t="shared" si="18"/>
        <v>0</v>
      </c>
      <c r="AN36" s="68">
        <f t="shared" si="18"/>
        <v>0</v>
      </c>
      <c r="AO36" s="68">
        <f t="shared" si="18"/>
        <v>0</v>
      </c>
      <c r="AP36" s="68">
        <f t="shared" si="18"/>
        <v>0</v>
      </c>
      <c r="AQ36" s="68">
        <f t="shared" si="18"/>
        <v>0</v>
      </c>
      <c r="AR36" s="68">
        <f t="shared" si="18"/>
        <v>0</v>
      </c>
      <c r="AS36" s="68">
        <f t="shared" si="18"/>
        <v>0</v>
      </c>
      <c r="AT36" s="68">
        <f t="shared" si="18"/>
        <v>0</v>
      </c>
      <c r="AU36" s="68">
        <f t="shared" si="18"/>
        <v>0</v>
      </c>
      <c r="AV36" s="68">
        <f t="shared" si="18"/>
        <v>0</v>
      </c>
      <c r="AW36" s="68">
        <f t="shared" si="18"/>
        <v>0</v>
      </c>
      <c r="AX36" s="68">
        <f t="shared" si="18"/>
        <v>0</v>
      </c>
      <c r="AY36" s="68">
        <f t="shared" si="18"/>
        <v>0</v>
      </c>
      <c r="AZ36" s="68">
        <f t="shared" si="18"/>
        <v>0</v>
      </c>
      <c r="BA36" s="68">
        <f t="shared" si="18"/>
        <v>0</v>
      </c>
      <c r="BB36" s="68">
        <f t="shared" si="18"/>
        <v>0</v>
      </c>
      <c r="BC36" s="68">
        <f t="shared" si="18"/>
        <v>0</v>
      </c>
      <c r="BD36" s="68">
        <f t="shared" si="18"/>
        <v>0</v>
      </c>
      <c r="BE36" s="68">
        <f t="shared" si="18"/>
        <v>0</v>
      </c>
      <c r="BF36" s="68">
        <f t="shared" si="18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19">B41</f>
        <v>0</v>
      </c>
      <c r="D39" s="74">
        <f t="shared" si="19"/>
        <v>6.3949339999999993E-2</v>
      </c>
      <c r="E39" s="74">
        <f t="shared" si="19"/>
        <v>0.357315245</v>
      </c>
      <c r="F39" s="74">
        <f t="shared" si="19"/>
        <v>0.78765768200000008</v>
      </c>
      <c r="G39" s="74">
        <f t="shared" si="19"/>
        <v>1.1549973330000001</v>
      </c>
      <c r="H39" s="74">
        <f t="shared" si="19"/>
        <v>1.2848247230000001</v>
      </c>
      <c r="I39" s="74">
        <f t="shared" si="19"/>
        <v>1.2830547729999999</v>
      </c>
      <c r="J39" s="74">
        <f t="shared" si="19"/>
        <v>1.2331790729999998</v>
      </c>
      <c r="K39" s="74">
        <f t="shared" si="19"/>
        <v>1.1167124849999999</v>
      </c>
      <c r="L39" s="74">
        <f t="shared" si="19"/>
        <v>0.8533374709999999</v>
      </c>
      <c r="M39" s="74">
        <f t="shared" si="19"/>
        <v>0.44951639599999987</v>
      </c>
      <c r="N39" s="74">
        <f t="shared" si="19"/>
        <v>0.13479639599999987</v>
      </c>
      <c r="O39" s="74">
        <f t="shared" si="19"/>
        <v>4.6395999999893078E-5</v>
      </c>
      <c r="P39" s="74">
        <f t="shared" si="19"/>
        <v>4.6395999999893078E-5</v>
      </c>
      <c r="Q39" s="74">
        <f t="shared" si="19"/>
        <v>4.6395999999893078E-5</v>
      </c>
      <c r="R39" s="74">
        <f t="shared" si="19"/>
        <v>4.6395999999893078E-5</v>
      </c>
      <c r="S39" s="74">
        <f t="shared" si="19"/>
        <v>4.6395999999893078E-5</v>
      </c>
      <c r="T39" s="74">
        <f t="shared" si="19"/>
        <v>4.6395999999893078E-5</v>
      </c>
      <c r="U39" s="74">
        <f t="shared" si="19"/>
        <v>4.6395999999893078E-5</v>
      </c>
      <c r="V39" s="74">
        <f t="shared" si="19"/>
        <v>4.6395999999893078E-5</v>
      </c>
      <c r="W39" s="74">
        <f t="shared" si="19"/>
        <v>4.6395999999893078E-5</v>
      </c>
      <c r="X39" s="74">
        <f t="shared" si="19"/>
        <v>4.6395999999893078E-5</v>
      </c>
      <c r="Y39" s="74">
        <f t="shared" si="19"/>
        <v>4.6395999999893078E-5</v>
      </c>
      <c r="Z39" s="74">
        <f t="shared" si="19"/>
        <v>4.6395999999893078E-5</v>
      </c>
      <c r="AA39" s="74">
        <f t="shared" si="19"/>
        <v>4.6395999999893078E-5</v>
      </c>
      <c r="AB39" s="74">
        <f t="shared" si="19"/>
        <v>4.6395999999893078E-5</v>
      </c>
      <c r="AC39" s="74">
        <f t="shared" si="19"/>
        <v>4.6395999999893078E-5</v>
      </c>
      <c r="AD39" s="74">
        <f t="shared" si="19"/>
        <v>4.6395999999893078E-5</v>
      </c>
      <c r="AE39" s="74">
        <f t="shared" si="19"/>
        <v>4.6395999999893078E-5</v>
      </c>
      <c r="AF39" s="74">
        <f t="shared" si="19"/>
        <v>4.6395999999893078E-5</v>
      </c>
      <c r="AG39" s="74">
        <f t="shared" si="19"/>
        <v>4.6395999999893078E-5</v>
      </c>
      <c r="AH39" s="74">
        <f t="shared" si="19"/>
        <v>4.6395999999893078E-5</v>
      </c>
      <c r="AI39" s="74">
        <f t="shared" si="19"/>
        <v>4.6395999999893078E-5</v>
      </c>
      <c r="AJ39" s="74">
        <f t="shared" si="19"/>
        <v>4.6395999999893078E-5</v>
      </c>
      <c r="AK39" s="74">
        <f t="shared" si="19"/>
        <v>4.6395999999893078E-5</v>
      </c>
      <c r="AL39" s="74">
        <f t="shared" si="19"/>
        <v>4.6395999999893078E-5</v>
      </c>
      <c r="AM39" s="74">
        <f t="shared" si="19"/>
        <v>4.6395999999893078E-5</v>
      </c>
      <c r="AN39" s="74">
        <f t="shared" si="19"/>
        <v>4.6395999999893078E-5</v>
      </c>
      <c r="AO39" s="74">
        <f t="shared" si="19"/>
        <v>4.6395999999893078E-5</v>
      </c>
      <c r="AP39" s="74">
        <f t="shared" si="19"/>
        <v>4.6395999999893078E-5</v>
      </c>
      <c r="AQ39" s="74">
        <f t="shared" si="19"/>
        <v>4.6395999999893078E-5</v>
      </c>
      <c r="AR39" s="74">
        <f t="shared" si="19"/>
        <v>4.6395999999893078E-5</v>
      </c>
      <c r="AS39" s="74">
        <f t="shared" si="19"/>
        <v>4.6395999999893078E-5</v>
      </c>
      <c r="AT39" s="74">
        <f t="shared" si="19"/>
        <v>4.6395999999893078E-5</v>
      </c>
      <c r="AU39" s="74">
        <f t="shared" si="19"/>
        <v>4.6395999999893078E-5</v>
      </c>
      <c r="AV39" s="74">
        <f t="shared" si="19"/>
        <v>4.6395999999893078E-5</v>
      </c>
      <c r="AW39" s="74">
        <f t="shared" si="19"/>
        <v>4.6395999999893078E-5</v>
      </c>
      <c r="AX39" s="74">
        <f t="shared" si="19"/>
        <v>4.6395999999893078E-5</v>
      </c>
      <c r="AY39" s="74">
        <f t="shared" si="19"/>
        <v>4.6395999999893078E-5</v>
      </c>
      <c r="AZ39" s="74">
        <f t="shared" si="19"/>
        <v>4.6395999999893078E-5</v>
      </c>
      <c r="BA39" s="74">
        <f t="shared" si="19"/>
        <v>4.6395999999893078E-5</v>
      </c>
      <c r="BB39" s="74">
        <f t="shared" si="19"/>
        <v>4.6395999999893078E-5</v>
      </c>
      <c r="BC39" s="74">
        <f t="shared" si="19"/>
        <v>4.6395999999893078E-5</v>
      </c>
      <c r="BD39" s="74">
        <f t="shared" si="19"/>
        <v>4.6395999999893078E-5</v>
      </c>
      <c r="BE39" s="74">
        <f t="shared" si="19"/>
        <v>4.6395999999893078E-5</v>
      </c>
      <c r="BF39" s="74">
        <f t="shared" si="19"/>
        <v>4.6395999999893078E-5</v>
      </c>
      <c r="BG39" s="74">
        <f t="shared" si="19"/>
        <v>4.6395999999893078E-5</v>
      </c>
      <c r="BH39" s="74">
        <f t="shared" si="19"/>
        <v>4.6395999999893078E-5</v>
      </c>
      <c r="BI39" s="74">
        <f t="shared" si="19"/>
        <v>4.6395999999893078E-5</v>
      </c>
      <c r="BJ39" s="74">
        <f t="shared" si="19"/>
        <v>4.6395999999893078E-5</v>
      </c>
      <c r="BK39" s="74">
        <f t="shared" si="19"/>
        <v>4.6395999999893078E-5</v>
      </c>
      <c r="BL39" s="74">
        <f t="shared" si="19"/>
        <v>4.6395999999893078E-5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6.3949339999999993E-2</v>
      </c>
      <c r="D40" s="76">
        <f>(D26-D114)*'Assumptions (Inputs)'!$D$29</f>
        <v>0.29336590499999998</v>
      </c>
      <c r="E40" s="76">
        <f>(E26-E114)*'Assumptions (Inputs)'!$D$29</f>
        <v>0.43034243700000008</v>
      </c>
      <c r="F40" s="76">
        <f>(F26-F114)*'Assumptions (Inputs)'!$D$29</f>
        <v>0.36733965100000004</v>
      </c>
      <c r="G40" s="76">
        <f>(G26-G114)*'Assumptions (Inputs)'!$D$29</f>
        <v>0.12982739000000001</v>
      </c>
      <c r="H40" s="76">
        <f>(H26-H114)*'Assumptions (Inputs)'!$D$29</f>
        <v>-1.7699500000000312E-3</v>
      </c>
      <c r="I40" s="76">
        <f>(I26-I114)*'Assumptions (Inputs)'!$D$29</f>
        <v>-4.9875700000000044E-2</v>
      </c>
      <c r="J40" s="76">
        <f>(J26-J114)*'Assumptions (Inputs)'!$D$29</f>
        <v>-0.11646658800000001</v>
      </c>
      <c r="K40" s="76">
        <f>(K26-K114)*'Assumptions (Inputs)'!$D$29</f>
        <v>-0.26337501400000002</v>
      </c>
      <c r="L40" s="76">
        <f>(L26-L114)*'Assumptions (Inputs)'!$D$29</f>
        <v>-0.40382107500000003</v>
      </c>
      <c r="M40" s="76">
        <f>(M26-M114)*'Assumptions (Inputs)'!$D$29</f>
        <v>-0.31472</v>
      </c>
      <c r="N40" s="76">
        <f>(N26-N114)*'Assumptions (Inputs)'!$D$29</f>
        <v>-0.13474999999999998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4.6395999999893078E-5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0">SUM(C39:C40)</f>
        <v>6.3949339999999993E-2</v>
      </c>
      <c r="D41" s="74">
        <f t="shared" si="20"/>
        <v>0.357315245</v>
      </c>
      <c r="E41" s="74">
        <f t="shared" si="20"/>
        <v>0.78765768200000008</v>
      </c>
      <c r="F41" s="74">
        <f t="shared" si="20"/>
        <v>1.1549973330000001</v>
      </c>
      <c r="G41" s="74">
        <f t="shared" si="20"/>
        <v>1.2848247230000001</v>
      </c>
      <c r="H41" s="74">
        <f t="shared" si="20"/>
        <v>1.2830547729999999</v>
      </c>
      <c r="I41" s="74">
        <f t="shared" si="20"/>
        <v>1.2331790729999998</v>
      </c>
      <c r="J41" s="74">
        <f t="shared" si="20"/>
        <v>1.1167124849999999</v>
      </c>
      <c r="K41" s="74">
        <f t="shared" si="20"/>
        <v>0.8533374709999999</v>
      </c>
      <c r="L41" s="74">
        <f t="shared" si="20"/>
        <v>0.44951639599999987</v>
      </c>
      <c r="M41" s="74">
        <f t="shared" si="20"/>
        <v>0.13479639599999987</v>
      </c>
      <c r="N41" s="74">
        <f t="shared" si="20"/>
        <v>4.6395999999893078E-5</v>
      </c>
      <c r="O41" s="74">
        <f t="shared" si="20"/>
        <v>4.6395999999893078E-5</v>
      </c>
      <c r="P41" s="74">
        <f t="shared" si="20"/>
        <v>4.6395999999893078E-5</v>
      </c>
      <c r="Q41" s="74">
        <f t="shared" si="20"/>
        <v>4.6395999999893078E-5</v>
      </c>
      <c r="R41" s="74">
        <f t="shared" si="20"/>
        <v>4.6395999999893078E-5</v>
      </c>
      <c r="S41" s="74">
        <f t="shared" si="20"/>
        <v>4.6395999999893078E-5</v>
      </c>
      <c r="T41" s="74">
        <f t="shared" si="20"/>
        <v>4.6395999999893078E-5</v>
      </c>
      <c r="U41" s="74">
        <f t="shared" si="20"/>
        <v>4.6395999999893078E-5</v>
      </c>
      <c r="V41" s="74">
        <f t="shared" si="20"/>
        <v>4.6395999999893078E-5</v>
      </c>
      <c r="W41" s="74">
        <f t="shared" si="20"/>
        <v>4.6395999999893078E-5</v>
      </c>
      <c r="X41" s="74">
        <f t="shared" si="20"/>
        <v>4.6395999999893078E-5</v>
      </c>
      <c r="Y41" s="74">
        <f t="shared" si="20"/>
        <v>4.6395999999893078E-5</v>
      </c>
      <c r="Z41" s="74">
        <f t="shared" si="20"/>
        <v>4.6395999999893078E-5</v>
      </c>
      <c r="AA41" s="74">
        <f t="shared" si="20"/>
        <v>4.6395999999893078E-5</v>
      </c>
      <c r="AB41" s="74">
        <f t="shared" si="20"/>
        <v>4.6395999999893078E-5</v>
      </c>
      <c r="AC41" s="74">
        <f t="shared" si="20"/>
        <v>4.6395999999893078E-5</v>
      </c>
      <c r="AD41" s="74">
        <f t="shared" si="20"/>
        <v>4.6395999999893078E-5</v>
      </c>
      <c r="AE41" s="74">
        <f t="shared" si="20"/>
        <v>4.6395999999893078E-5</v>
      </c>
      <c r="AF41" s="74">
        <f t="shared" si="20"/>
        <v>4.6395999999893078E-5</v>
      </c>
      <c r="AG41" s="74">
        <f t="shared" si="20"/>
        <v>4.6395999999893078E-5</v>
      </c>
      <c r="AH41" s="74">
        <f t="shared" si="20"/>
        <v>4.6395999999893078E-5</v>
      </c>
      <c r="AI41" s="74">
        <f t="shared" si="20"/>
        <v>4.6395999999893078E-5</v>
      </c>
      <c r="AJ41" s="74">
        <f t="shared" si="20"/>
        <v>4.6395999999893078E-5</v>
      </c>
      <c r="AK41" s="74">
        <f t="shared" si="20"/>
        <v>4.6395999999893078E-5</v>
      </c>
      <c r="AL41" s="74">
        <f t="shared" si="20"/>
        <v>4.6395999999893078E-5</v>
      </c>
      <c r="AM41" s="74">
        <f t="shared" si="20"/>
        <v>4.6395999999893078E-5</v>
      </c>
      <c r="AN41" s="74">
        <f t="shared" si="20"/>
        <v>4.6395999999893078E-5</v>
      </c>
      <c r="AO41" s="74">
        <f t="shared" si="20"/>
        <v>4.6395999999893078E-5</v>
      </c>
      <c r="AP41" s="74">
        <f t="shared" si="20"/>
        <v>4.6395999999893078E-5</v>
      </c>
      <c r="AQ41" s="74">
        <f t="shared" si="20"/>
        <v>4.6395999999893078E-5</v>
      </c>
      <c r="AR41" s="74">
        <f t="shared" si="20"/>
        <v>4.6395999999893078E-5</v>
      </c>
      <c r="AS41" s="74">
        <f t="shared" si="20"/>
        <v>4.6395999999893078E-5</v>
      </c>
      <c r="AT41" s="74">
        <f t="shared" si="20"/>
        <v>4.6395999999893078E-5</v>
      </c>
      <c r="AU41" s="74">
        <f t="shared" si="20"/>
        <v>4.6395999999893078E-5</v>
      </c>
      <c r="AV41" s="74">
        <f t="shared" si="20"/>
        <v>4.6395999999893078E-5</v>
      </c>
      <c r="AW41" s="74">
        <f t="shared" si="20"/>
        <v>4.6395999999893078E-5</v>
      </c>
      <c r="AX41" s="74">
        <f t="shared" si="20"/>
        <v>4.6395999999893078E-5</v>
      </c>
      <c r="AY41" s="74">
        <f t="shared" si="20"/>
        <v>4.6395999999893078E-5</v>
      </c>
      <c r="AZ41" s="74">
        <f t="shared" si="20"/>
        <v>4.6395999999893078E-5</v>
      </c>
      <c r="BA41" s="74">
        <f t="shared" si="20"/>
        <v>4.6395999999893078E-5</v>
      </c>
      <c r="BB41" s="74">
        <f t="shared" si="20"/>
        <v>4.6395999999893078E-5</v>
      </c>
      <c r="BC41" s="74">
        <f t="shared" si="20"/>
        <v>4.6395999999893078E-5</v>
      </c>
      <c r="BD41" s="74">
        <f t="shared" si="20"/>
        <v>4.6395999999893078E-5</v>
      </c>
      <c r="BE41" s="74">
        <f t="shared" si="20"/>
        <v>4.6395999999893078E-5</v>
      </c>
      <c r="BF41" s="74">
        <f t="shared" si="20"/>
        <v>4.6395999999893078E-5</v>
      </c>
      <c r="BG41" s="74">
        <f t="shared" si="20"/>
        <v>4.6395999999893078E-5</v>
      </c>
      <c r="BH41" s="74">
        <f t="shared" si="20"/>
        <v>4.6395999999893078E-5</v>
      </c>
      <c r="BI41" s="74">
        <f t="shared" si="20"/>
        <v>4.6395999999893078E-5</v>
      </c>
      <c r="BJ41" s="74">
        <f t="shared" si="20"/>
        <v>4.6395999999893078E-5</v>
      </c>
      <c r="BK41" s="74">
        <f t="shared" si="20"/>
        <v>4.6395999999893078E-5</v>
      </c>
      <c r="BL41" s="74">
        <f t="shared" si="20"/>
        <v>4.6395999999893078E-5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1">AVERAGE(C39,C41)</f>
        <v>3.1974669999999997E-2</v>
      </c>
      <c r="D42" s="68">
        <f t="shared" si="21"/>
        <v>0.21063229249999998</v>
      </c>
      <c r="E42" s="68">
        <f t="shared" si="21"/>
        <v>0.57248646349999999</v>
      </c>
      <c r="F42" s="68">
        <f>AVERAGE(F39,F41)</f>
        <v>0.97132750750000008</v>
      </c>
      <c r="G42" s="68">
        <f t="shared" si="21"/>
        <v>1.2199110280000001</v>
      </c>
      <c r="H42" s="68">
        <f t="shared" si="21"/>
        <v>1.2839397479999999</v>
      </c>
      <c r="I42" s="68">
        <f t="shared" si="21"/>
        <v>1.2581169229999998</v>
      </c>
      <c r="J42" s="68">
        <f t="shared" si="21"/>
        <v>1.1749457789999997</v>
      </c>
      <c r="K42" s="68">
        <f t="shared" si="21"/>
        <v>0.98502497799999988</v>
      </c>
      <c r="L42" s="68">
        <f t="shared" si="21"/>
        <v>0.65142693349999992</v>
      </c>
      <c r="M42" s="68">
        <f t="shared" si="21"/>
        <v>0.29215639599999987</v>
      </c>
      <c r="N42" s="68">
        <f t="shared" si="21"/>
        <v>6.7421395999999884E-2</v>
      </c>
      <c r="O42" s="68">
        <f t="shared" si="21"/>
        <v>4.6395999999893078E-5</v>
      </c>
      <c r="P42" s="68">
        <f t="shared" si="21"/>
        <v>4.6395999999893078E-5</v>
      </c>
      <c r="Q42" s="68">
        <f t="shared" si="21"/>
        <v>4.6395999999893078E-5</v>
      </c>
      <c r="R42" s="68">
        <f t="shared" si="21"/>
        <v>4.6395999999893078E-5</v>
      </c>
      <c r="S42" s="68">
        <f t="shared" si="21"/>
        <v>4.6395999999893078E-5</v>
      </c>
      <c r="T42" s="68">
        <f t="shared" si="21"/>
        <v>4.6395999999893078E-5</v>
      </c>
      <c r="U42" s="68">
        <f t="shared" si="21"/>
        <v>4.6395999999893078E-5</v>
      </c>
      <c r="V42" s="68">
        <f t="shared" si="21"/>
        <v>4.6395999999893078E-5</v>
      </c>
      <c r="W42" s="68">
        <f t="shared" si="21"/>
        <v>4.6395999999893078E-5</v>
      </c>
      <c r="X42" s="68">
        <f t="shared" si="21"/>
        <v>4.6395999999893078E-5</v>
      </c>
      <c r="Y42" s="68">
        <f t="shared" si="21"/>
        <v>4.6395999999893078E-5</v>
      </c>
      <c r="Z42" s="68">
        <f t="shared" si="21"/>
        <v>4.6395999999893078E-5</v>
      </c>
      <c r="AA42" s="68">
        <f t="shared" si="21"/>
        <v>4.6395999999893078E-5</v>
      </c>
      <c r="AB42" s="68">
        <f t="shared" si="21"/>
        <v>4.6395999999893078E-5</v>
      </c>
      <c r="AC42" s="68">
        <f t="shared" si="21"/>
        <v>4.6395999999893078E-5</v>
      </c>
      <c r="AD42" s="68">
        <f t="shared" si="21"/>
        <v>4.6395999999893078E-5</v>
      </c>
      <c r="AE42" s="68">
        <f t="shared" si="21"/>
        <v>4.6395999999893078E-5</v>
      </c>
      <c r="AF42" s="68">
        <f t="shared" si="21"/>
        <v>4.6395999999893078E-5</v>
      </c>
      <c r="AG42" s="68">
        <f t="shared" si="21"/>
        <v>4.6395999999893078E-5</v>
      </c>
      <c r="AH42" s="68">
        <f t="shared" si="21"/>
        <v>4.6395999999893078E-5</v>
      </c>
      <c r="AI42" s="68">
        <f t="shared" si="21"/>
        <v>4.6395999999893078E-5</v>
      </c>
      <c r="AJ42" s="68">
        <f t="shared" si="21"/>
        <v>4.6395999999893078E-5</v>
      </c>
      <c r="AK42" s="68">
        <f t="shared" si="21"/>
        <v>4.6395999999893078E-5</v>
      </c>
      <c r="AL42" s="68">
        <f t="shared" si="21"/>
        <v>4.6395999999893078E-5</v>
      </c>
      <c r="AM42" s="68">
        <f t="shared" si="21"/>
        <v>4.6395999999893078E-5</v>
      </c>
      <c r="AN42" s="68">
        <f t="shared" si="21"/>
        <v>4.6395999999893078E-5</v>
      </c>
      <c r="AO42" s="68">
        <f t="shared" si="21"/>
        <v>4.6395999999893078E-5</v>
      </c>
      <c r="AP42" s="68">
        <f t="shared" si="21"/>
        <v>4.6395999999893078E-5</v>
      </c>
      <c r="AQ42" s="68">
        <f t="shared" si="21"/>
        <v>4.6395999999893078E-5</v>
      </c>
      <c r="AR42" s="68">
        <f t="shared" si="21"/>
        <v>4.6395999999893078E-5</v>
      </c>
      <c r="AS42" s="68">
        <f t="shared" si="21"/>
        <v>4.6395999999893078E-5</v>
      </c>
      <c r="AT42" s="68">
        <f t="shared" si="21"/>
        <v>4.6395999999893078E-5</v>
      </c>
      <c r="AU42" s="68">
        <f t="shared" si="21"/>
        <v>4.6395999999893078E-5</v>
      </c>
      <c r="AV42" s="68">
        <f t="shared" si="21"/>
        <v>4.6395999999893078E-5</v>
      </c>
      <c r="AW42" s="68">
        <f t="shared" si="21"/>
        <v>4.6395999999893078E-5</v>
      </c>
      <c r="AX42" s="68">
        <f t="shared" si="21"/>
        <v>4.6395999999893078E-5</v>
      </c>
      <c r="AY42" s="68">
        <f t="shared" si="21"/>
        <v>4.6395999999893078E-5</v>
      </c>
      <c r="AZ42" s="68">
        <f t="shared" si="21"/>
        <v>4.6395999999893078E-5</v>
      </c>
      <c r="BA42" s="68">
        <f t="shared" si="21"/>
        <v>4.6395999999893078E-5</v>
      </c>
      <c r="BB42" s="68">
        <f t="shared" si="21"/>
        <v>4.6395999999893078E-5</v>
      </c>
      <c r="BC42" s="68">
        <f t="shared" si="21"/>
        <v>4.6395999999893078E-5</v>
      </c>
      <c r="BD42" s="68">
        <f t="shared" si="21"/>
        <v>4.6395999999893078E-5</v>
      </c>
      <c r="BE42" s="68">
        <f t="shared" si="21"/>
        <v>4.6395999999893078E-5</v>
      </c>
      <c r="BF42" s="68">
        <f t="shared" si="21"/>
        <v>4.6395999999893078E-5</v>
      </c>
      <c r="BG42" s="68">
        <f t="shared" si="21"/>
        <v>4.6395999999893078E-5</v>
      </c>
      <c r="BH42" s="68">
        <f t="shared" si="21"/>
        <v>4.6395999999893078E-5</v>
      </c>
      <c r="BI42" s="68">
        <f t="shared" si="21"/>
        <v>4.6395999999893078E-5</v>
      </c>
      <c r="BJ42" s="68">
        <f t="shared" si="21"/>
        <v>4.6395999999893078E-5</v>
      </c>
      <c r="BK42" s="68">
        <f t="shared" si="21"/>
        <v>4.6395999999893078E-5</v>
      </c>
      <c r="BL42" s="68">
        <f t="shared" si="21"/>
        <v>4.6395999999893078E-5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2">B47</f>
        <v>0</v>
      </c>
      <c r="D45" s="55">
        <f t="shared" si="22"/>
        <v>1.1876306E-2</v>
      </c>
      <c r="E45" s="55">
        <f t="shared" si="22"/>
        <v>6.6358545500000005E-2</v>
      </c>
      <c r="F45" s="55">
        <f t="shared" si="22"/>
        <v>0.14627928380000005</v>
      </c>
      <c r="G45" s="55">
        <f t="shared" si="22"/>
        <v>0.21449950470000007</v>
      </c>
      <c r="H45" s="55">
        <f t="shared" si="22"/>
        <v>0.23861030570000008</v>
      </c>
      <c r="I45" s="55">
        <f t="shared" si="22"/>
        <v>0.23828160070000007</v>
      </c>
      <c r="J45" s="55">
        <f t="shared" si="22"/>
        <v>0.22901897070000005</v>
      </c>
      <c r="K45" s="55">
        <f t="shared" si="22"/>
        <v>0.20738946150000004</v>
      </c>
      <c r="L45" s="55">
        <f t="shared" si="22"/>
        <v>0.15847695890000002</v>
      </c>
      <c r="M45" s="55">
        <f t="shared" si="22"/>
        <v>8.3481616400000014E-2</v>
      </c>
      <c r="N45" s="55">
        <f t="shared" si="22"/>
        <v>2.5033616400000014E-2</v>
      </c>
      <c r="O45" s="55">
        <f t="shared" si="22"/>
        <v>8.6164000000117646E-6</v>
      </c>
      <c r="P45" s="55">
        <f t="shared" si="22"/>
        <v>8.6164000000117646E-6</v>
      </c>
      <c r="Q45" s="55">
        <f t="shared" si="22"/>
        <v>8.6164000000117646E-6</v>
      </c>
      <c r="R45" s="55">
        <f t="shared" si="22"/>
        <v>8.6164000000117646E-6</v>
      </c>
      <c r="S45" s="55">
        <f t="shared" si="22"/>
        <v>8.6164000000117646E-6</v>
      </c>
      <c r="T45" s="55">
        <f t="shared" si="22"/>
        <v>8.6164000000117646E-6</v>
      </c>
      <c r="U45" s="55">
        <f t="shared" si="22"/>
        <v>8.6164000000117646E-6</v>
      </c>
      <c r="V45" s="55">
        <f t="shared" si="22"/>
        <v>8.6164000000117646E-6</v>
      </c>
      <c r="W45" s="55">
        <f t="shared" si="22"/>
        <v>8.6164000000117646E-6</v>
      </c>
      <c r="X45" s="55">
        <f t="shared" si="22"/>
        <v>8.6164000000117646E-6</v>
      </c>
      <c r="Y45" s="55">
        <f t="shared" si="22"/>
        <v>8.6164000000117646E-6</v>
      </c>
      <c r="Z45" s="55">
        <f t="shared" si="22"/>
        <v>8.6164000000117646E-6</v>
      </c>
      <c r="AA45" s="55">
        <f t="shared" si="22"/>
        <v>8.6164000000117646E-6</v>
      </c>
      <c r="AB45" s="55">
        <f t="shared" si="22"/>
        <v>8.6164000000117646E-6</v>
      </c>
      <c r="AC45" s="55">
        <f t="shared" si="22"/>
        <v>8.6164000000117646E-6</v>
      </c>
      <c r="AD45" s="55">
        <f t="shared" si="22"/>
        <v>8.6164000000117646E-6</v>
      </c>
      <c r="AE45" s="55">
        <f t="shared" si="22"/>
        <v>8.6164000000117646E-6</v>
      </c>
      <c r="AF45" s="55">
        <f t="shared" si="22"/>
        <v>8.6164000000117646E-6</v>
      </c>
      <c r="AG45" s="55">
        <f t="shared" si="22"/>
        <v>8.6164000000117646E-6</v>
      </c>
      <c r="AH45" s="55">
        <f t="shared" si="22"/>
        <v>8.6164000000117646E-6</v>
      </c>
      <c r="AI45" s="55">
        <f t="shared" si="22"/>
        <v>8.6164000000117646E-6</v>
      </c>
      <c r="AJ45" s="55">
        <f t="shared" si="22"/>
        <v>8.6164000000117646E-6</v>
      </c>
      <c r="AK45" s="55">
        <f t="shared" si="22"/>
        <v>8.6164000000117646E-6</v>
      </c>
      <c r="AL45" s="55">
        <f t="shared" si="22"/>
        <v>8.6164000000117646E-6</v>
      </c>
      <c r="AM45" s="55">
        <f t="shared" si="22"/>
        <v>8.6164000000117646E-6</v>
      </c>
      <c r="AN45" s="55">
        <f t="shared" si="22"/>
        <v>8.6164000000117646E-6</v>
      </c>
      <c r="AO45" s="55">
        <f t="shared" si="22"/>
        <v>8.6164000000117646E-6</v>
      </c>
      <c r="AP45" s="55">
        <f t="shared" si="22"/>
        <v>8.6164000000117646E-6</v>
      </c>
      <c r="AQ45" s="55">
        <f t="shared" si="22"/>
        <v>8.6164000000117646E-6</v>
      </c>
      <c r="AR45" s="55">
        <f t="shared" si="22"/>
        <v>8.6164000000117646E-6</v>
      </c>
      <c r="AS45" s="55">
        <f t="shared" si="22"/>
        <v>8.6164000000117646E-6</v>
      </c>
      <c r="AT45" s="55">
        <f t="shared" si="22"/>
        <v>8.6164000000117646E-6</v>
      </c>
      <c r="AU45" s="55">
        <f t="shared" si="22"/>
        <v>8.6164000000117646E-6</v>
      </c>
      <c r="AV45" s="55">
        <f t="shared" si="22"/>
        <v>8.6164000000117646E-6</v>
      </c>
      <c r="AW45" s="55">
        <f t="shared" si="22"/>
        <v>8.6164000000117646E-6</v>
      </c>
      <c r="AX45" s="55">
        <f t="shared" si="22"/>
        <v>8.6164000000117646E-6</v>
      </c>
      <c r="AY45" s="55">
        <f t="shared" si="22"/>
        <v>8.6164000000117646E-6</v>
      </c>
      <c r="AZ45" s="55">
        <f t="shared" si="22"/>
        <v>8.6164000000117646E-6</v>
      </c>
      <c r="BA45" s="55">
        <f t="shared" si="22"/>
        <v>8.6164000000117646E-6</v>
      </c>
      <c r="BB45" s="55">
        <f t="shared" si="22"/>
        <v>8.6164000000117646E-6</v>
      </c>
      <c r="BC45" s="55">
        <f t="shared" si="22"/>
        <v>8.6164000000117646E-6</v>
      </c>
      <c r="BD45" s="55">
        <f t="shared" si="22"/>
        <v>8.6164000000117646E-6</v>
      </c>
      <c r="BE45" s="55">
        <f t="shared" si="22"/>
        <v>8.6164000000117646E-6</v>
      </c>
      <c r="BF45" s="55">
        <f t="shared" si="22"/>
        <v>8.6164000000117646E-6</v>
      </c>
      <c r="BG45" s="55">
        <f t="shared" si="22"/>
        <v>8.6164000000117646E-6</v>
      </c>
      <c r="BH45" s="55">
        <f t="shared" si="22"/>
        <v>8.6164000000117646E-6</v>
      </c>
      <c r="BI45" s="55">
        <f t="shared" si="22"/>
        <v>8.6164000000117646E-6</v>
      </c>
      <c r="BJ45" s="55">
        <f t="shared" si="22"/>
        <v>8.6164000000117646E-6</v>
      </c>
      <c r="BK45" s="55">
        <f t="shared" si="22"/>
        <v>8.6164000000117646E-6</v>
      </c>
      <c r="BL45" s="55">
        <f t="shared" si="22"/>
        <v>8.6164000000117646E-6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1.1876306E-2</v>
      </c>
      <c r="D46" s="55">
        <f>(D27-D114)*'Assumptions (Inputs)'!$D$26</f>
        <v>5.4482239500000001E-2</v>
      </c>
      <c r="E46" s="55">
        <f>(E27-E114)*'Assumptions (Inputs)'!$D$26</f>
        <v>7.992073830000003E-2</v>
      </c>
      <c r="F46" s="55">
        <f>(F27-F114)*'Assumptions (Inputs)'!$D$26</f>
        <v>6.8220220900000017E-2</v>
      </c>
      <c r="G46" s="55">
        <f>(G27-G114)*'Assumptions (Inputs)'!$D$26</f>
        <v>2.4110801000000001E-2</v>
      </c>
      <c r="H46" s="55">
        <f>(H27-H114)*'Assumptions (Inputs)'!$D$26</f>
        <v>-3.2870500000000579E-4</v>
      </c>
      <c r="I46" s="55">
        <f>(I27-I114)*'Assumptions (Inputs)'!$D$26</f>
        <v>-9.2626300000000095E-3</v>
      </c>
      <c r="J46" s="55">
        <f>(J27-J114)*'Assumptions (Inputs)'!$D$26</f>
        <v>-2.1629509200000004E-2</v>
      </c>
      <c r="K46" s="55">
        <f>(K27-K114)*'Assumptions (Inputs)'!$D$26</f>
        <v>-4.8912502600000012E-2</v>
      </c>
      <c r="L46" s="55">
        <f>(L27-L114)*'Assumptions (Inputs)'!$D$26</f>
        <v>-7.4995342500000006E-2</v>
      </c>
      <c r="M46" s="55">
        <f>(M27-M114)*'Assumptions (Inputs)'!$D$26</f>
        <v>-5.8448E-2</v>
      </c>
      <c r="N46" s="55">
        <f>(N27-N114)*'Assumptions (Inputs)'!$D$26</f>
        <v>-2.5025000000000002E-2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8.6164000000117646E-6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3">SUM(B45:B46)</f>
        <v>0</v>
      </c>
      <c r="C47" s="77">
        <f t="shared" si="23"/>
        <v>1.1876306E-2</v>
      </c>
      <c r="D47" s="77">
        <f>SUM(D45:D46)</f>
        <v>6.6358545500000005E-2</v>
      </c>
      <c r="E47" s="77">
        <f>SUM(E45:E46)</f>
        <v>0.14627928380000005</v>
      </c>
      <c r="F47" s="77">
        <f t="shared" si="23"/>
        <v>0.21449950470000007</v>
      </c>
      <c r="G47" s="77">
        <f t="shared" si="23"/>
        <v>0.23861030570000008</v>
      </c>
      <c r="H47" s="77">
        <f t="shared" si="23"/>
        <v>0.23828160070000007</v>
      </c>
      <c r="I47" s="77">
        <f t="shared" si="23"/>
        <v>0.22901897070000005</v>
      </c>
      <c r="J47" s="77">
        <f t="shared" si="23"/>
        <v>0.20738946150000004</v>
      </c>
      <c r="K47" s="77">
        <f t="shared" si="23"/>
        <v>0.15847695890000002</v>
      </c>
      <c r="L47" s="77">
        <f t="shared" si="23"/>
        <v>8.3481616400000014E-2</v>
      </c>
      <c r="M47" s="77">
        <f t="shared" si="23"/>
        <v>2.5033616400000014E-2</v>
      </c>
      <c r="N47" s="77">
        <f t="shared" si="23"/>
        <v>8.6164000000117646E-6</v>
      </c>
      <c r="O47" s="77">
        <f t="shared" si="23"/>
        <v>8.6164000000117646E-6</v>
      </c>
      <c r="P47" s="77">
        <f t="shared" si="23"/>
        <v>8.6164000000117646E-6</v>
      </c>
      <c r="Q47" s="77">
        <f t="shared" si="23"/>
        <v>8.6164000000117646E-6</v>
      </c>
      <c r="R47" s="77">
        <f t="shared" si="23"/>
        <v>8.6164000000117646E-6</v>
      </c>
      <c r="S47" s="77">
        <f t="shared" si="23"/>
        <v>8.6164000000117646E-6</v>
      </c>
      <c r="T47" s="77">
        <f t="shared" si="23"/>
        <v>8.6164000000117646E-6</v>
      </c>
      <c r="U47" s="77">
        <f t="shared" si="23"/>
        <v>8.6164000000117646E-6</v>
      </c>
      <c r="V47" s="77">
        <f t="shared" si="23"/>
        <v>8.6164000000117646E-6</v>
      </c>
      <c r="W47" s="77">
        <f t="shared" si="23"/>
        <v>8.6164000000117646E-6</v>
      </c>
      <c r="X47" s="77">
        <f t="shared" si="23"/>
        <v>8.6164000000117646E-6</v>
      </c>
      <c r="Y47" s="77">
        <f t="shared" si="23"/>
        <v>8.6164000000117646E-6</v>
      </c>
      <c r="Z47" s="77">
        <f t="shared" si="23"/>
        <v>8.6164000000117646E-6</v>
      </c>
      <c r="AA47" s="77">
        <f t="shared" si="23"/>
        <v>8.6164000000117646E-6</v>
      </c>
      <c r="AB47" s="77">
        <f t="shared" si="23"/>
        <v>8.6164000000117646E-6</v>
      </c>
      <c r="AC47" s="77">
        <f t="shared" si="23"/>
        <v>8.6164000000117646E-6</v>
      </c>
      <c r="AD47" s="77">
        <f t="shared" si="23"/>
        <v>8.6164000000117646E-6</v>
      </c>
      <c r="AE47" s="77">
        <f t="shared" si="23"/>
        <v>8.6164000000117646E-6</v>
      </c>
      <c r="AF47" s="77">
        <f t="shared" si="23"/>
        <v>8.6164000000117646E-6</v>
      </c>
      <c r="AG47" s="77">
        <f t="shared" si="23"/>
        <v>8.6164000000117646E-6</v>
      </c>
      <c r="AH47" s="77">
        <f t="shared" si="23"/>
        <v>8.6164000000117646E-6</v>
      </c>
      <c r="AI47" s="77">
        <f t="shared" si="23"/>
        <v>8.6164000000117646E-6</v>
      </c>
      <c r="AJ47" s="77">
        <f t="shared" si="23"/>
        <v>8.6164000000117646E-6</v>
      </c>
      <c r="AK47" s="77">
        <f t="shared" si="23"/>
        <v>8.6164000000117646E-6</v>
      </c>
      <c r="AL47" s="77">
        <f t="shared" si="23"/>
        <v>8.6164000000117646E-6</v>
      </c>
      <c r="AM47" s="77">
        <f t="shared" si="23"/>
        <v>8.6164000000117646E-6</v>
      </c>
      <c r="AN47" s="77">
        <f t="shared" si="23"/>
        <v>8.6164000000117646E-6</v>
      </c>
      <c r="AO47" s="77">
        <f t="shared" si="23"/>
        <v>8.6164000000117646E-6</v>
      </c>
      <c r="AP47" s="77">
        <f t="shared" si="23"/>
        <v>8.6164000000117646E-6</v>
      </c>
      <c r="AQ47" s="77">
        <f t="shared" si="23"/>
        <v>8.6164000000117646E-6</v>
      </c>
      <c r="AR47" s="77">
        <f t="shared" si="23"/>
        <v>8.6164000000117646E-6</v>
      </c>
      <c r="AS47" s="77">
        <f t="shared" si="23"/>
        <v>8.6164000000117646E-6</v>
      </c>
      <c r="AT47" s="77">
        <f t="shared" si="23"/>
        <v>8.6164000000117646E-6</v>
      </c>
      <c r="AU47" s="77">
        <f t="shared" si="23"/>
        <v>8.6164000000117646E-6</v>
      </c>
      <c r="AV47" s="77">
        <f t="shared" si="23"/>
        <v>8.6164000000117646E-6</v>
      </c>
      <c r="AW47" s="77">
        <f t="shared" si="23"/>
        <v>8.6164000000117646E-6</v>
      </c>
      <c r="AX47" s="77">
        <f t="shared" si="23"/>
        <v>8.6164000000117646E-6</v>
      </c>
      <c r="AY47" s="77">
        <f t="shared" si="23"/>
        <v>8.6164000000117646E-6</v>
      </c>
      <c r="AZ47" s="77">
        <f t="shared" si="23"/>
        <v>8.6164000000117646E-6</v>
      </c>
      <c r="BA47" s="77">
        <f t="shared" si="23"/>
        <v>8.6164000000117646E-6</v>
      </c>
      <c r="BB47" s="77">
        <f t="shared" si="23"/>
        <v>8.6164000000117646E-6</v>
      </c>
      <c r="BC47" s="77">
        <f t="shared" si="23"/>
        <v>8.6164000000117646E-6</v>
      </c>
      <c r="BD47" s="77">
        <f t="shared" si="23"/>
        <v>8.6164000000117646E-6</v>
      </c>
      <c r="BE47" s="77">
        <f t="shared" si="23"/>
        <v>8.6164000000117646E-6</v>
      </c>
      <c r="BF47" s="77">
        <f t="shared" si="23"/>
        <v>8.6164000000117646E-6</v>
      </c>
      <c r="BG47" s="77">
        <f t="shared" si="23"/>
        <v>8.6164000000117646E-6</v>
      </c>
      <c r="BH47" s="77">
        <f t="shared" si="23"/>
        <v>8.6164000000117646E-6</v>
      </c>
      <c r="BI47" s="77">
        <f t="shared" si="23"/>
        <v>8.6164000000117646E-6</v>
      </c>
      <c r="BJ47" s="77">
        <f t="shared" si="23"/>
        <v>8.6164000000117646E-6</v>
      </c>
      <c r="BK47" s="77">
        <f t="shared" si="23"/>
        <v>8.6164000000117646E-6</v>
      </c>
      <c r="BL47" s="77">
        <f t="shared" si="23"/>
        <v>8.6164000000117646E-6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4">AVERAGE(B45,B47)</f>
        <v>0</v>
      </c>
      <c r="C48" s="68">
        <f t="shared" si="24"/>
        <v>5.9381529999999998E-3</v>
      </c>
      <c r="D48" s="68">
        <f t="shared" si="24"/>
        <v>3.9117425750000004E-2</v>
      </c>
      <c r="E48" s="68">
        <f>AVERAGE(E45,E47)</f>
        <v>0.10631891465000003</v>
      </c>
      <c r="F48" s="68">
        <f t="shared" si="24"/>
        <v>0.18038939425000006</v>
      </c>
      <c r="G48" s="68">
        <f>AVERAGE(G45,G47)</f>
        <v>0.22655490520000007</v>
      </c>
      <c r="H48" s="68">
        <f t="shared" si="24"/>
        <v>0.23844595320000006</v>
      </c>
      <c r="I48" s="68">
        <f t="shared" si="24"/>
        <v>0.23365028570000007</v>
      </c>
      <c r="J48" s="68">
        <f t="shared" si="24"/>
        <v>0.21820421610000004</v>
      </c>
      <c r="K48" s="68">
        <f t="shared" si="24"/>
        <v>0.18293321020000003</v>
      </c>
      <c r="L48" s="68">
        <f>AVERAGE(L45,L47)</f>
        <v>0.12097928765000002</v>
      </c>
      <c r="M48" s="68">
        <f>AVERAGE(M45,M47)</f>
        <v>5.4257616400000014E-2</v>
      </c>
      <c r="N48" s="68">
        <f>AVERAGE(N45,N47)</f>
        <v>1.2521116400000013E-2</v>
      </c>
      <c r="O48" s="68">
        <f t="shared" ref="O48:BL48" si="25">AVERAGE(O45,O47)</f>
        <v>8.6164000000117646E-6</v>
      </c>
      <c r="P48" s="68">
        <f t="shared" si="25"/>
        <v>8.6164000000117646E-6</v>
      </c>
      <c r="Q48" s="68">
        <f t="shared" si="25"/>
        <v>8.6164000000117646E-6</v>
      </c>
      <c r="R48" s="68">
        <f t="shared" si="25"/>
        <v>8.6164000000117646E-6</v>
      </c>
      <c r="S48" s="68">
        <f t="shared" si="25"/>
        <v>8.6164000000117646E-6</v>
      </c>
      <c r="T48" s="68">
        <f t="shared" si="25"/>
        <v>8.6164000000117646E-6</v>
      </c>
      <c r="U48" s="68">
        <f t="shared" si="25"/>
        <v>8.6164000000117646E-6</v>
      </c>
      <c r="V48" s="68">
        <f t="shared" si="25"/>
        <v>8.6164000000117646E-6</v>
      </c>
      <c r="W48" s="68">
        <f t="shared" si="25"/>
        <v>8.6164000000117646E-6</v>
      </c>
      <c r="X48" s="68">
        <f t="shared" si="25"/>
        <v>8.6164000000117646E-6</v>
      </c>
      <c r="Y48" s="68">
        <f t="shared" si="25"/>
        <v>8.6164000000117646E-6</v>
      </c>
      <c r="Z48" s="68">
        <f t="shared" si="25"/>
        <v>8.6164000000117646E-6</v>
      </c>
      <c r="AA48" s="68">
        <f t="shared" si="25"/>
        <v>8.6164000000117646E-6</v>
      </c>
      <c r="AB48" s="68">
        <f t="shared" si="25"/>
        <v>8.6164000000117646E-6</v>
      </c>
      <c r="AC48" s="68">
        <f t="shared" si="25"/>
        <v>8.6164000000117646E-6</v>
      </c>
      <c r="AD48" s="68">
        <f t="shared" si="25"/>
        <v>8.6164000000117646E-6</v>
      </c>
      <c r="AE48" s="68">
        <f t="shared" si="25"/>
        <v>8.6164000000117646E-6</v>
      </c>
      <c r="AF48" s="68">
        <f t="shared" si="25"/>
        <v>8.6164000000117646E-6</v>
      </c>
      <c r="AG48" s="68">
        <f t="shared" si="25"/>
        <v>8.6164000000117646E-6</v>
      </c>
      <c r="AH48" s="68">
        <f t="shared" si="25"/>
        <v>8.6164000000117646E-6</v>
      </c>
      <c r="AI48" s="68">
        <f t="shared" si="25"/>
        <v>8.6164000000117646E-6</v>
      </c>
      <c r="AJ48" s="68">
        <f t="shared" si="25"/>
        <v>8.6164000000117646E-6</v>
      </c>
      <c r="AK48" s="68">
        <f t="shared" si="25"/>
        <v>8.6164000000117646E-6</v>
      </c>
      <c r="AL48" s="68">
        <f t="shared" si="25"/>
        <v>8.6164000000117646E-6</v>
      </c>
      <c r="AM48" s="68">
        <f t="shared" si="25"/>
        <v>8.6164000000117646E-6</v>
      </c>
      <c r="AN48" s="68">
        <f t="shared" si="25"/>
        <v>8.6164000000117646E-6</v>
      </c>
      <c r="AO48" s="68">
        <f t="shared" si="25"/>
        <v>8.6164000000117646E-6</v>
      </c>
      <c r="AP48" s="68">
        <f t="shared" si="25"/>
        <v>8.6164000000117646E-6</v>
      </c>
      <c r="AQ48" s="68">
        <f t="shared" si="25"/>
        <v>8.6164000000117646E-6</v>
      </c>
      <c r="AR48" s="68">
        <f t="shared" si="25"/>
        <v>8.6164000000117646E-6</v>
      </c>
      <c r="AS48" s="68">
        <f t="shared" si="25"/>
        <v>8.6164000000117646E-6</v>
      </c>
      <c r="AT48" s="68">
        <f t="shared" si="25"/>
        <v>8.6164000000117646E-6</v>
      </c>
      <c r="AU48" s="68">
        <f t="shared" si="25"/>
        <v>8.6164000000117646E-6</v>
      </c>
      <c r="AV48" s="68">
        <f t="shared" si="25"/>
        <v>8.6164000000117646E-6</v>
      </c>
      <c r="AW48" s="68">
        <f t="shared" si="25"/>
        <v>8.6164000000117646E-6</v>
      </c>
      <c r="AX48" s="68">
        <f t="shared" si="25"/>
        <v>8.6164000000117646E-6</v>
      </c>
      <c r="AY48" s="68">
        <f t="shared" si="25"/>
        <v>8.6164000000117646E-6</v>
      </c>
      <c r="AZ48" s="68">
        <f t="shared" si="25"/>
        <v>8.6164000000117646E-6</v>
      </c>
      <c r="BA48" s="68">
        <f t="shared" si="25"/>
        <v>8.6164000000117646E-6</v>
      </c>
      <c r="BB48" s="68">
        <f t="shared" si="25"/>
        <v>8.6164000000117646E-6</v>
      </c>
      <c r="BC48" s="68">
        <f t="shared" si="25"/>
        <v>8.6164000000117646E-6</v>
      </c>
      <c r="BD48" s="68">
        <f t="shared" si="25"/>
        <v>8.6164000000117646E-6</v>
      </c>
      <c r="BE48" s="68">
        <f t="shared" si="25"/>
        <v>8.6164000000117646E-6</v>
      </c>
      <c r="BF48" s="68">
        <f t="shared" si="25"/>
        <v>8.6164000000117646E-6</v>
      </c>
      <c r="BG48" s="68">
        <f t="shared" si="25"/>
        <v>8.6164000000117646E-6</v>
      </c>
      <c r="BH48" s="68">
        <f t="shared" si="25"/>
        <v>8.6164000000117646E-6</v>
      </c>
      <c r="BI48" s="68">
        <f t="shared" si="25"/>
        <v>8.6164000000117646E-6</v>
      </c>
      <c r="BJ48" s="68">
        <f t="shared" si="25"/>
        <v>8.6164000000117646E-6</v>
      </c>
      <c r="BK48" s="68">
        <f t="shared" si="25"/>
        <v>8.6164000000117646E-6</v>
      </c>
      <c r="BL48" s="68">
        <f t="shared" si="25"/>
        <v>8.6164000000117646E-6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6">C22-C36-C42-C48</f>
        <v>1.880887177</v>
      </c>
      <c r="D50" s="71">
        <f t="shared" si="26"/>
        <v>5.6885502817500013</v>
      </c>
      <c r="E50" s="71">
        <f t="shared" si="26"/>
        <v>8.6223946218499989</v>
      </c>
      <c r="F50" s="71">
        <f t="shared" si="26"/>
        <v>8.7488830982500012</v>
      </c>
      <c r="G50" s="71">
        <f t="shared" si="26"/>
        <v>7.1285340667999986</v>
      </c>
      <c r="H50" s="71">
        <f t="shared" si="26"/>
        <v>5.7270142988000003</v>
      </c>
      <c r="I50" s="71">
        <f t="shared" si="26"/>
        <v>4.4320327913000002</v>
      </c>
      <c r="J50" s="71">
        <f t="shared" si="26"/>
        <v>3.2050500049000021</v>
      </c>
      <c r="K50" s="71">
        <f t="shared" si="26"/>
        <v>2.104641811800001</v>
      </c>
      <c r="L50" s="71">
        <f t="shared" si="26"/>
        <v>1.1745937788500029</v>
      </c>
      <c r="M50" s="71">
        <f t="shared" si="26"/>
        <v>0.48818598760000276</v>
      </c>
      <c r="N50" s="71">
        <f t="shared" si="26"/>
        <v>0.11255748760000088</v>
      </c>
      <c r="O50" s="71">
        <f t="shared" si="26"/>
        <v>-5.5012399999904843E-5</v>
      </c>
      <c r="P50" s="71">
        <f t="shared" si="26"/>
        <v>-5.5012399999904843E-5</v>
      </c>
      <c r="Q50" s="71">
        <f t="shared" si="26"/>
        <v>-5.5012399999904843E-5</v>
      </c>
      <c r="R50" s="71">
        <f t="shared" si="26"/>
        <v>-5.5012399999904843E-5</v>
      </c>
      <c r="S50" s="71">
        <f t="shared" si="26"/>
        <v>-5.5012399999904843E-5</v>
      </c>
      <c r="T50" s="71">
        <f t="shared" si="26"/>
        <v>-5.5012399999904843E-5</v>
      </c>
      <c r="U50" s="71">
        <f t="shared" si="26"/>
        <v>-5.5012399999904843E-5</v>
      </c>
      <c r="V50" s="71">
        <f t="shared" si="26"/>
        <v>-5.5012399999904843E-5</v>
      </c>
      <c r="W50" s="71">
        <f t="shared" si="26"/>
        <v>-5.5012399999904843E-5</v>
      </c>
      <c r="X50" s="71">
        <f t="shared" si="26"/>
        <v>-5.5012399999904843E-5</v>
      </c>
      <c r="Y50" s="71">
        <f t="shared" si="26"/>
        <v>-5.5012399999904843E-5</v>
      </c>
      <c r="Z50" s="71">
        <f t="shared" si="26"/>
        <v>-5.5012399999904843E-5</v>
      </c>
      <c r="AA50" s="71">
        <f t="shared" si="26"/>
        <v>-5.5012399999904843E-5</v>
      </c>
      <c r="AB50" s="71">
        <f t="shared" si="26"/>
        <v>-5.5012399999904843E-5</v>
      </c>
      <c r="AC50" s="71">
        <f t="shared" si="26"/>
        <v>-5.5012399999904843E-5</v>
      </c>
      <c r="AD50" s="71">
        <f t="shared" si="26"/>
        <v>-5.5012399999904843E-5</v>
      </c>
      <c r="AE50" s="71">
        <f t="shared" si="26"/>
        <v>-5.5012399999904843E-5</v>
      </c>
      <c r="AF50" s="71">
        <f t="shared" si="26"/>
        <v>-5.5012399999904843E-5</v>
      </c>
      <c r="AG50" s="71">
        <f t="shared" si="26"/>
        <v>-5.5012399999904843E-5</v>
      </c>
      <c r="AH50" s="71">
        <f t="shared" si="26"/>
        <v>-5.5012399999904843E-5</v>
      </c>
      <c r="AI50" s="71">
        <f t="shared" si="26"/>
        <v>-5.5012399999904843E-5</v>
      </c>
      <c r="AJ50" s="71">
        <f t="shared" si="26"/>
        <v>-5.5012399999904843E-5</v>
      </c>
      <c r="AK50" s="71">
        <f t="shared" si="26"/>
        <v>-5.5012399999904843E-5</v>
      </c>
      <c r="AL50" s="71">
        <f t="shared" si="26"/>
        <v>-5.5012399999904843E-5</v>
      </c>
      <c r="AM50" s="71">
        <f t="shared" si="26"/>
        <v>-5.5012399999904843E-5</v>
      </c>
      <c r="AN50" s="71">
        <f t="shared" si="26"/>
        <v>-5.5012399999904843E-5</v>
      </c>
      <c r="AO50" s="71">
        <f t="shared" si="26"/>
        <v>-5.5012399999904843E-5</v>
      </c>
      <c r="AP50" s="71">
        <f t="shared" si="26"/>
        <v>-5.5012399999904843E-5</v>
      </c>
      <c r="AQ50" s="71">
        <f t="shared" si="26"/>
        <v>-5.5012399999904843E-5</v>
      </c>
      <c r="AR50" s="71">
        <f t="shared" si="26"/>
        <v>-5.5012399999904843E-5</v>
      </c>
      <c r="AS50" s="71">
        <f t="shared" si="26"/>
        <v>-5.5012399999904843E-5</v>
      </c>
      <c r="AT50" s="71">
        <f t="shared" si="26"/>
        <v>-5.5012399999904843E-5</v>
      </c>
      <c r="AU50" s="71">
        <f t="shared" si="26"/>
        <v>-5.5012399999904843E-5</v>
      </c>
      <c r="AV50" s="71">
        <f t="shared" si="26"/>
        <v>-5.5012399999904843E-5</v>
      </c>
      <c r="AW50" s="71">
        <f t="shared" si="26"/>
        <v>-5.5012399999904843E-5</v>
      </c>
      <c r="AX50" s="71">
        <f t="shared" si="26"/>
        <v>-5.5012399999904843E-5</v>
      </c>
      <c r="AY50" s="71">
        <f t="shared" si="26"/>
        <v>-5.5012399999904843E-5</v>
      </c>
      <c r="AZ50" s="71">
        <f t="shared" si="26"/>
        <v>-5.5012399999904843E-5</v>
      </c>
      <c r="BA50" s="71">
        <f t="shared" si="26"/>
        <v>-5.5012399999904843E-5</v>
      </c>
      <c r="BB50" s="71">
        <f t="shared" si="26"/>
        <v>-5.5012399999904843E-5</v>
      </c>
      <c r="BC50" s="71">
        <f t="shared" si="26"/>
        <v>-5.5012399999904843E-5</v>
      </c>
      <c r="BD50" s="71">
        <f>BD22-BD36-BD42-BD48</f>
        <v>-5.5012399999904843E-5</v>
      </c>
      <c r="BE50" s="71">
        <f t="shared" si="26"/>
        <v>-5.5012399999904843E-5</v>
      </c>
      <c r="BF50" s="71">
        <f t="shared" si="26"/>
        <v>-5.5012399999904843E-5</v>
      </c>
      <c r="BG50" s="71">
        <f t="shared" si="26"/>
        <v>-5.5012399999904843E-5</v>
      </c>
      <c r="BH50" s="71">
        <f t="shared" si="26"/>
        <v>-5.5012399999904843E-5</v>
      </c>
      <c r="BI50" s="71">
        <f>BI22-BI36-BI42-BI48</f>
        <v>-5.5012399999904843E-5</v>
      </c>
      <c r="BJ50" s="71">
        <f>BJ22-BJ36-BJ42-BJ48</f>
        <v>-5.5012399999904843E-5</v>
      </c>
      <c r="BK50" s="71">
        <f>BK22-BK36-BK42-BK48</f>
        <v>-5.5012399999904843E-5</v>
      </c>
      <c r="BL50" s="71">
        <f>BL22-BL36-BL42-BL48</f>
        <v>-5.5012399999904843E-5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7">B33</f>
        <v>0</v>
      </c>
      <c r="C54" s="74">
        <f t="shared" si="27"/>
        <v>0.4264</v>
      </c>
      <c r="D54" s="74">
        <f t="shared" si="27"/>
        <v>0.94059999999999999</v>
      </c>
      <c r="E54" s="74">
        <f t="shared" si="27"/>
        <v>1.3256000000000001</v>
      </c>
      <c r="F54" s="74">
        <f t="shared" si="27"/>
        <v>1.3256000000000001</v>
      </c>
      <c r="G54" s="74">
        <f t="shared" si="27"/>
        <v>1.3256000000000001</v>
      </c>
      <c r="H54" s="74">
        <f t="shared" si="27"/>
        <v>1.3256000000000001</v>
      </c>
      <c r="I54" s="74">
        <f t="shared" si="27"/>
        <v>1.3256000000000001</v>
      </c>
      <c r="J54" s="74">
        <f t="shared" si="27"/>
        <v>1.3256000000000001</v>
      </c>
      <c r="K54" s="74">
        <f t="shared" si="27"/>
        <v>1.3256000000000001</v>
      </c>
      <c r="L54" s="74">
        <f t="shared" si="27"/>
        <v>1.3256000000000001</v>
      </c>
      <c r="M54" s="74">
        <f t="shared" si="27"/>
        <v>0.8992</v>
      </c>
      <c r="N54" s="74">
        <f t="shared" si="27"/>
        <v>0.38500000000000001</v>
      </c>
      <c r="O54" s="74">
        <f t="shared" si="27"/>
        <v>0</v>
      </c>
      <c r="P54" s="74">
        <f t="shared" si="27"/>
        <v>0</v>
      </c>
      <c r="Q54" s="74">
        <f t="shared" si="27"/>
        <v>0</v>
      </c>
      <c r="R54" s="74">
        <f t="shared" si="27"/>
        <v>0</v>
      </c>
      <c r="S54" s="74">
        <f t="shared" si="27"/>
        <v>0</v>
      </c>
      <c r="T54" s="74">
        <f t="shared" si="27"/>
        <v>0</v>
      </c>
      <c r="U54" s="74">
        <f t="shared" si="27"/>
        <v>0</v>
      </c>
      <c r="V54" s="74">
        <f t="shared" si="27"/>
        <v>0</v>
      </c>
      <c r="W54" s="74">
        <f t="shared" si="27"/>
        <v>0</v>
      </c>
      <c r="X54" s="74">
        <f t="shared" si="27"/>
        <v>0</v>
      </c>
      <c r="Y54" s="74">
        <f t="shared" si="27"/>
        <v>0</v>
      </c>
      <c r="Z54" s="74">
        <f t="shared" si="27"/>
        <v>0</v>
      </c>
      <c r="AA54" s="74">
        <f t="shared" si="27"/>
        <v>0</v>
      </c>
      <c r="AB54" s="74">
        <f t="shared" si="27"/>
        <v>0</v>
      </c>
      <c r="AC54" s="74">
        <f t="shared" si="27"/>
        <v>0</v>
      </c>
      <c r="AD54" s="74">
        <f t="shared" si="27"/>
        <v>0</v>
      </c>
      <c r="AE54" s="74">
        <f t="shared" si="27"/>
        <v>0</v>
      </c>
      <c r="AF54" s="74">
        <f t="shared" si="27"/>
        <v>0</v>
      </c>
      <c r="AG54" s="74">
        <f t="shared" si="27"/>
        <v>0</v>
      </c>
      <c r="AH54" s="74">
        <f t="shared" si="27"/>
        <v>0</v>
      </c>
      <c r="AI54" s="74">
        <f t="shared" si="27"/>
        <v>0</v>
      </c>
      <c r="AJ54" s="74">
        <f t="shared" si="27"/>
        <v>0</v>
      </c>
      <c r="AK54" s="74">
        <f t="shared" si="27"/>
        <v>0</v>
      </c>
      <c r="AL54" s="74">
        <f t="shared" si="27"/>
        <v>0</v>
      </c>
      <c r="AM54" s="74">
        <f t="shared" si="27"/>
        <v>0</v>
      </c>
      <c r="AN54" s="74">
        <f t="shared" si="27"/>
        <v>0</v>
      </c>
      <c r="AO54" s="74">
        <f t="shared" si="27"/>
        <v>0</v>
      </c>
      <c r="AP54" s="74">
        <f t="shared" si="27"/>
        <v>0</v>
      </c>
      <c r="AQ54" s="74">
        <f t="shared" si="27"/>
        <v>0</v>
      </c>
      <c r="AR54" s="74">
        <f t="shared" si="27"/>
        <v>0</v>
      </c>
      <c r="AS54" s="74">
        <f t="shared" si="27"/>
        <v>0</v>
      </c>
      <c r="AT54" s="74">
        <f t="shared" si="27"/>
        <v>0</v>
      </c>
      <c r="AU54" s="74">
        <f t="shared" si="27"/>
        <v>0</v>
      </c>
      <c r="AV54" s="74">
        <f t="shared" si="27"/>
        <v>0</v>
      </c>
      <c r="AW54" s="74">
        <f t="shared" si="27"/>
        <v>0</v>
      </c>
      <c r="AX54" s="74">
        <f t="shared" si="27"/>
        <v>0</v>
      </c>
      <c r="AY54" s="74">
        <f t="shared" si="27"/>
        <v>0</v>
      </c>
      <c r="AZ54" s="74">
        <f t="shared" si="27"/>
        <v>0</v>
      </c>
      <c r="BA54" s="74">
        <f t="shared" si="27"/>
        <v>0</v>
      </c>
      <c r="BB54" s="74">
        <f t="shared" si="27"/>
        <v>0</v>
      </c>
      <c r="BC54" s="74">
        <f t="shared" si="27"/>
        <v>0</v>
      </c>
      <c r="BD54" s="74">
        <f t="shared" si="27"/>
        <v>0</v>
      </c>
      <c r="BE54" s="74">
        <f t="shared" si="27"/>
        <v>0</v>
      </c>
      <c r="BF54" s="74">
        <f t="shared" si="27"/>
        <v>0</v>
      </c>
      <c r="BG54" s="74">
        <f t="shared" si="27"/>
        <v>0</v>
      </c>
      <c r="BH54" s="74">
        <f t="shared" si="27"/>
        <v>0</v>
      </c>
      <c r="BI54" s="74">
        <f t="shared" si="27"/>
        <v>0</v>
      </c>
      <c r="BJ54" s="74">
        <f t="shared" si="27"/>
        <v>0</v>
      </c>
      <c r="BK54" s="74">
        <f t="shared" si="27"/>
        <v>0</v>
      </c>
      <c r="BL54" s="74">
        <f t="shared" si="27"/>
        <v>0</v>
      </c>
      <c r="BM54" s="36"/>
      <c r="BN54" s="74">
        <f>SUM(B54:BM54)</f>
        <v>13.255999999999998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0.21320000000000003</v>
      </c>
      <c r="D55" s="67">
        <f>D21*'Assumptions (Inputs)'!$D$48</f>
        <v>0.47030000000000005</v>
      </c>
      <c r="E55" s="67">
        <f>E21*'Assumptions (Inputs)'!$D$48</f>
        <v>0.66280000000000006</v>
      </c>
      <c r="F55" s="67">
        <f>F21*'Assumptions (Inputs)'!$D$48</f>
        <v>0.66280000000000006</v>
      </c>
      <c r="G55" s="67">
        <f>G21*'Assumptions (Inputs)'!$D$48</f>
        <v>0.66280000000000006</v>
      </c>
      <c r="H55" s="67">
        <f>H21*'Assumptions (Inputs)'!$D$48</f>
        <v>0.66280000000000006</v>
      </c>
      <c r="I55" s="67">
        <f>I21*'Assumptions (Inputs)'!$D$48</f>
        <v>0.66280000000000006</v>
      </c>
      <c r="J55" s="67">
        <f>J21*'Assumptions (Inputs)'!$D$48</f>
        <v>0.66280000000000006</v>
      </c>
      <c r="K55" s="67">
        <f>K21*'Assumptions (Inputs)'!$D$48</f>
        <v>0.66280000000000006</v>
      </c>
      <c r="L55" s="67">
        <f>L21*'Assumptions (Inputs)'!$D$48</f>
        <v>0.44960000000000006</v>
      </c>
      <c r="M55" s="67">
        <f>M21*'Assumptions (Inputs)'!$D$48</f>
        <v>0.19250000000000003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5.9651999999999994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8">SUM(B53:B55)</f>
        <v>0</v>
      </c>
      <c r="C56" s="68">
        <f t="shared" si="28"/>
        <v>0.63960000000000006</v>
      </c>
      <c r="D56" s="68">
        <f t="shared" si="28"/>
        <v>1.4109</v>
      </c>
      <c r="E56" s="68">
        <f t="shared" si="28"/>
        <v>1.9884000000000002</v>
      </c>
      <c r="F56" s="68">
        <f t="shared" si="28"/>
        <v>1.9884000000000002</v>
      </c>
      <c r="G56" s="68">
        <f t="shared" si="28"/>
        <v>1.9884000000000002</v>
      </c>
      <c r="H56" s="68">
        <f t="shared" si="28"/>
        <v>1.9884000000000002</v>
      </c>
      <c r="I56" s="68">
        <f t="shared" si="28"/>
        <v>1.9884000000000002</v>
      </c>
      <c r="J56" s="68">
        <f t="shared" si="28"/>
        <v>1.9884000000000002</v>
      </c>
      <c r="K56" s="68">
        <f t="shared" si="28"/>
        <v>1.9884000000000002</v>
      </c>
      <c r="L56" s="68">
        <f t="shared" si="28"/>
        <v>1.7752000000000001</v>
      </c>
      <c r="M56" s="68">
        <f t="shared" si="28"/>
        <v>1.0917000000000001</v>
      </c>
      <c r="N56" s="68">
        <f t="shared" si="28"/>
        <v>0.38500000000000001</v>
      </c>
      <c r="O56" s="68">
        <f t="shared" si="28"/>
        <v>0</v>
      </c>
      <c r="P56" s="68">
        <f t="shared" si="28"/>
        <v>0</v>
      </c>
      <c r="Q56" s="68">
        <f t="shared" si="28"/>
        <v>0</v>
      </c>
      <c r="R56" s="68">
        <f t="shared" si="28"/>
        <v>0</v>
      </c>
      <c r="S56" s="68">
        <f t="shared" si="28"/>
        <v>0</v>
      </c>
      <c r="T56" s="68">
        <f t="shared" si="28"/>
        <v>0</v>
      </c>
      <c r="U56" s="68">
        <f t="shared" si="28"/>
        <v>0</v>
      </c>
      <c r="V56" s="68">
        <f t="shared" si="28"/>
        <v>0</v>
      </c>
      <c r="W56" s="68">
        <f t="shared" si="28"/>
        <v>0</v>
      </c>
      <c r="X56" s="68">
        <f t="shared" si="28"/>
        <v>0</v>
      </c>
      <c r="Y56" s="68">
        <f t="shared" si="28"/>
        <v>0</v>
      </c>
      <c r="Z56" s="68">
        <f t="shared" si="28"/>
        <v>0</v>
      </c>
      <c r="AA56" s="68">
        <f t="shared" si="28"/>
        <v>0</v>
      </c>
      <c r="AB56" s="68">
        <f t="shared" si="28"/>
        <v>0</v>
      </c>
      <c r="AC56" s="68">
        <f t="shared" si="28"/>
        <v>0</v>
      </c>
      <c r="AD56" s="68">
        <f t="shared" si="28"/>
        <v>0</v>
      </c>
      <c r="AE56" s="68">
        <f t="shared" si="28"/>
        <v>0</v>
      </c>
      <c r="AF56" s="68">
        <f t="shared" si="28"/>
        <v>0</v>
      </c>
      <c r="AG56" s="68">
        <f t="shared" si="28"/>
        <v>0</v>
      </c>
      <c r="AH56" s="68">
        <f t="shared" si="28"/>
        <v>0</v>
      </c>
      <c r="AI56" s="68">
        <f t="shared" si="28"/>
        <v>0</v>
      </c>
      <c r="AJ56" s="68">
        <f t="shared" si="28"/>
        <v>0</v>
      </c>
      <c r="AK56" s="68">
        <f t="shared" si="28"/>
        <v>0</v>
      </c>
      <c r="AL56" s="68">
        <f t="shared" si="28"/>
        <v>0</v>
      </c>
      <c r="AM56" s="68">
        <f t="shared" si="28"/>
        <v>0</v>
      </c>
      <c r="AN56" s="68">
        <f t="shared" si="28"/>
        <v>0</v>
      </c>
      <c r="AO56" s="68">
        <f t="shared" si="28"/>
        <v>0</v>
      </c>
      <c r="AP56" s="68">
        <f t="shared" si="28"/>
        <v>0</v>
      </c>
      <c r="AQ56" s="68">
        <f t="shared" si="28"/>
        <v>0</v>
      </c>
      <c r="AR56" s="68">
        <f t="shared" si="28"/>
        <v>0</v>
      </c>
      <c r="AS56" s="68">
        <f t="shared" si="28"/>
        <v>0</v>
      </c>
      <c r="AT56" s="68">
        <f t="shared" si="28"/>
        <v>0</v>
      </c>
      <c r="AU56" s="68">
        <f t="shared" si="28"/>
        <v>0</v>
      </c>
      <c r="AV56" s="68">
        <f t="shared" si="28"/>
        <v>0</v>
      </c>
      <c r="AW56" s="68">
        <f t="shared" si="28"/>
        <v>0</v>
      </c>
      <c r="AX56" s="68">
        <f t="shared" si="28"/>
        <v>0</v>
      </c>
      <c r="AY56" s="68">
        <f t="shared" si="28"/>
        <v>0</v>
      </c>
      <c r="AZ56" s="68">
        <f t="shared" si="28"/>
        <v>0</v>
      </c>
      <c r="BA56" s="68">
        <f t="shared" si="28"/>
        <v>0</v>
      </c>
      <c r="BB56" s="68">
        <f t="shared" si="28"/>
        <v>0</v>
      </c>
      <c r="BC56" s="68">
        <f t="shared" si="28"/>
        <v>0</v>
      </c>
      <c r="BD56" s="68">
        <f t="shared" si="28"/>
        <v>0</v>
      </c>
      <c r="BE56" s="68">
        <f t="shared" si="28"/>
        <v>0</v>
      </c>
      <c r="BF56" s="68">
        <f t="shared" si="28"/>
        <v>0</v>
      </c>
      <c r="BG56" s="68">
        <f t="shared" si="28"/>
        <v>0</v>
      </c>
      <c r="BH56" s="68">
        <f t="shared" si="28"/>
        <v>0</v>
      </c>
      <c r="BI56" s="68">
        <f t="shared" si="28"/>
        <v>0</v>
      </c>
      <c r="BJ56" s="68">
        <f t="shared" si="28"/>
        <v>0</v>
      </c>
      <c r="BK56" s="68">
        <f t="shared" si="28"/>
        <v>0</v>
      </c>
      <c r="BL56" s="68">
        <f t="shared" si="28"/>
        <v>0</v>
      </c>
      <c r="BM56" s="36"/>
      <c r="BN56" s="74">
        <f>SUM(B56:BM56)</f>
        <v>19.221200000000003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29">B50</f>
        <v>0</v>
      </c>
      <c r="C59" s="74">
        <f t="shared" si="29"/>
        <v>1.880887177</v>
      </c>
      <c r="D59" s="74">
        <f t="shared" si="29"/>
        <v>5.6885502817500013</v>
      </c>
      <c r="E59" s="74">
        <f t="shared" si="29"/>
        <v>8.6223946218499989</v>
      </c>
      <c r="F59" s="74">
        <f t="shared" si="29"/>
        <v>8.7488830982500012</v>
      </c>
      <c r="G59" s="74">
        <f t="shared" si="29"/>
        <v>7.1285340667999986</v>
      </c>
      <c r="H59" s="74">
        <f t="shared" si="29"/>
        <v>5.7270142988000003</v>
      </c>
      <c r="I59" s="74">
        <f t="shared" si="29"/>
        <v>4.4320327913000002</v>
      </c>
      <c r="J59" s="74">
        <f t="shared" si="29"/>
        <v>3.2050500049000021</v>
      </c>
      <c r="K59" s="74">
        <f t="shared" si="29"/>
        <v>2.104641811800001</v>
      </c>
      <c r="L59" s="74">
        <f t="shared" si="29"/>
        <v>1.1745937788500029</v>
      </c>
      <c r="M59" s="74">
        <f t="shared" si="29"/>
        <v>0.48818598760000276</v>
      </c>
      <c r="N59" s="74">
        <f t="shared" si="29"/>
        <v>0.11255748760000088</v>
      </c>
      <c r="O59" s="74">
        <f t="shared" si="29"/>
        <v>-5.5012399999904843E-5</v>
      </c>
      <c r="P59" s="74">
        <f t="shared" si="29"/>
        <v>-5.5012399999904843E-5</v>
      </c>
      <c r="Q59" s="74">
        <f t="shared" si="29"/>
        <v>-5.5012399999904843E-5</v>
      </c>
      <c r="R59" s="74">
        <f t="shared" si="29"/>
        <v>-5.5012399999904843E-5</v>
      </c>
      <c r="S59" s="74">
        <f t="shared" si="29"/>
        <v>-5.5012399999904843E-5</v>
      </c>
      <c r="T59" s="74">
        <f t="shared" si="29"/>
        <v>-5.5012399999904843E-5</v>
      </c>
      <c r="U59" s="74">
        <f t="shared" si="29"/>
        <v>-5.5012399999904843E-5</v>
      </c>
      <c r="V59" s="74">
        <f t="shared" si="29"/>
        <v>-5.5012399999904843E-5</v>
      </c>
      <c r="W59" s="74">
        <f t="shared" si="29"/>
        <v>-5.5012399999904843E-5</v>
      </c>
      <c r="X59" s="74">
        <f t="shared" si="29"/>
        <v>-5.5012399999904843E-5</v>
      </c>
      <c r="Y59" s="74">
        <f t="shared" si="29"/>
        <v>-5.5012399999904843E-5</v>
      </c>
      <c r="Z59" s="74">
        <f t="shared" si="29"/>
        <v>-5.5012399999904843E-5</v>
      </c>
      <c r="AA59" s="74">
        <f t="shared" si="29"/>
        <v>-5.5012399999904843E-5</v>
      </c>
      <c r="AB59" s="74">
        <f t="shared" si="29"/>
        <v>-5.5012399999904843E-5</v>
      </c>
      <c r="AC59" s="74">
        <f t="shared" si="29"/>
        <v>-5.5012399999904843E-5</v>
      </c>
      <c r="AD59" s="74">
        <f t="shared" si="29"/>
        <v>-5.5012399999904843E-5</v>
      </c>
      <c r="AE59" s="74">
        <f t="shared" si="29"/>
        <v>-5.5012399999904843E-5</v>
      </c>
      <c r="AF59" s="74">
        <f t="shared" si="29"/>
        <v>-5.5012399999904843E-5</v>
      </c>
      <c r="AG59" s="74">
        <f t="shared" si="29"/>
        <v>-5.5012399999904843E-5</v>
      </c>
      <c r="AH59" s="74">
        <f t="shared" si="29"/>
        <v>-5.5012399999904843E-5</v>
      </c>
      <c r="AI59" s="74">
        <f t="shared" si="29"/>
        <v>-5.5012399999904843E-5</v>
      </c>
      <c r="AJ59" s="74">
        <f t="shared" si="29"/>
        <v>-5.5012399999904843E-5</v>
      </c>
      <c r="AK59" s="74">
        <f t="shared" si="29"/>
        <v>-5.5012399999904843E-5</v>
      </c>
      <c r="AL59" s="74">
        <f t="shared" si="29"/>
        <v>-5.5012399999904843E-5</v>
      </c>
      <c r="AM59" s="74">
        <f t="shared" si="29"/>
        <v>-5.5012399999904843E-5</v>
      </c>
      <c r="AN59" s="74">
        <f t="shared" si="29"/>
        <v>-5.5012399999904843E-5</v>
      </c>
      <c r="AO59" s="74">
        <f t="shared" si="29"/>
        <v>-5.5012399999904843E-5</v>
      </c>
      <c r="AP59" s="74">
        <f t="shared" si="29"/>
        <v>-5.5012399999904843E-5</v>
      </c>
      <c r="AQ59" s="74">
        <f t="shared" si="29"/>
        <v>-5.5012399999904843E-5</v>
      </c>
      <c r="AR59" s="74">
        <f t="shared" si="29"/>
        <v>-5.5012399999904843E-5</v>
      </c>
      <c r="AS59" s="74">
        <f t="shared" si="29"/>
        <v>-5.5012399999904843E-5</v>
      </c>
      <c r="AT59" s="74">
        <f t="shared" si="29"/>
        <v>-5.5012399999904843E-5</v>
      </c>
      <c r="AU59" s="74">
        <f t="shared" si="29"/>
        <v>-5.5012399999904843E-5</v>
      </c>
      <c r="AV59" s="74">
        <f t="shared" si="29"/>
        <v>-5.5012399999904843E-5</v>
      </c>
      <c r="AW59" s="74">
        <f t="shared" si="29"/>
        <v>-5.5012399999904843E-5</v>
      </c>
      <c r="AX59" s="74">
        <f t="shared" si="29"/>
        <v>-5.5012399999904843E-5</v>
      </c>
      <c r="AY59" s="74">
        <f t="shared" si="29"/>
        <v>-5.5012399999904843E-5</v>
      </c>
      <c r="AZ59" s="74">
        <f t="shared" si="29"/>
        <v>-5.5012399999904843E-5</v>
      </c>
      <c r="BA59" s="74">
        <f t="shared" si="29"/>
        <v>-5.5012399999904843E-5</v>
      </c>
      <c r="BB59" s="74">
        <f t="shared" si="29"/>
        <v>-5.5012399999904843E-5</v>
      </c>
      <c r="BC59" s="74">
        <f t="shared" si="29"/>
        <v>-5.5012399999904843E-5</v>
      </c>
      <c r="BD59" s="74">
        <f t="shared" si="29"/>
        <v>-5.5012399999904843E-5</v>
      </c>
      <c r="BE59" s="74">
        <f t="shared" si="29"/>
        <v>-5.5012399999904843E-5</v>
      </c>
      <c r="BF59" s="74">
        <f t="shared" si="29"/>
        <v>-5.5012399999904843E-5</v>
      </c>
      <c r="BG59" s="74">
        <f t="shared" si="29"/>
        <v>-5.5012399999904843E-5</v>
      </c>
      <c r="BH59" s="74">
        <f t="shared" si="29"/>
        <v>-5.5012399999904843E-5</v>
      </c>
      <c r="BI59" s="74">
        <f t="shared" si="29"/>
        <v>-5.5012399999904843E-5</v>
      </c>
      <c r="BJ59" s="74">
        <f t="shared" si="29"/>
        <v>-5.5012399999904843E-5</v>
      </c>
      <c r="BK59" s="74">
        <f t="shared" si="29"/>
        <v>-5.5012399999904843E-5</v>
      </c>
      <c r="BL59" s="74">
        <f t="shared" si="29"/>
        <v>-5.5012399999904843E-5</v>
      </c>
      <c r="BM59" s="36"/>
      <c r="BN59" s="74">
        <f>SUM(B59:BM59)</f>
        <v>49.310574786500155</v>
      </c>
      <c r="BO59" s="335"/>
    </row>
    <row r="60" spans="1:107" ht="15" customHeight="1" x14ac:dyDescent="0.2">
      <c r="A60" s="327" t="s">
        <v>295</v>
      </c>
      <c r="B60" s="367">
        <f>'Capital Structure'!E26</f>
        <v>0.1077</v>
      </c>
      <c r="C60" s="367">
        <f>B60</f>
        <v>0.1077</v>
      </c>
      <c r="D60" s="367">
        <f>'Capital Structure'!K26</f>
        <v>0.1056</v>
      </c>
      <c r="E60" s="367">
        <f>'Capital Structure'!Q26</f>
        <v>0.104</v>
      </c>
      <c r="F60" s="367">
        <f t="shared" ref="F60:BL60" si="30">E60</f>
        <v>0.104</v>
      </c>
      <c r="G60" s="367">
        <f t="shared" si="30"/>
        <v>0.104</v>
      </c>
      <c r="H60" s="367">
        <f t="shared" si="30"/>
        <v>0.104</v>
      </c>
      <c r="I60" s="367">
        <f t="shared" si="30"/>
        <v>0.104</v>
      </c>
      <c r="J60" s="367">
        <f t="shared" si="30"/>
        <v>0.104</v>
      </c>
      <c r="K60" s="367">
        <f t="shared" si="30"/>
        <v>0.104</v>
      </c>
      <c r="L60" s="367">
        <f t="shared" si="30"/>
        <v>0.104</v>
      </c>
      <c r="M60" s="367">
        <f t="shared" si="30"/>
        <v>0.104</v>
      </c>
      <c r="N60" s="367">
        <f t="shared" si="30"/>
        <v>0.104</v>
      </c>
      <c r="O60" s="367">
        <f t="shared" si="30"/>
        <v>0.104</v>
      </c>
      <c r="P60" s="367">
        <f t="shared" si="30"/>
        <v>0.104</v>
      </c>
      <c r="Q60" s="367">
        <f t="shared" si="30"/>
        <v>0.104</v>
      </c>
      <c r="R60" s="367">
        <f t="shared" si="30"/>
        <v>0.104</v>
      </c>
      <c r="S60" s="367">
        <f t="shared" si="30"/>
        <v>0.104</v>
      </c>
      <c r="T60" s="367">
        <f t="shared" si="30"/>
        <v>0.104</v>
      </c>
      <c r="U60" s="367">
        <f t="shared" si="30"/>
        <v>0.104</v>
      </c>
      <c r="V60" s="367">
        <f t="shared" si="30"/>
        <v>0.104</v>
      </c>
      <c r="W60" s="367">
        <f t="shared" si="30"/>
        <v>0.104</v>
      </c>
      <c r="X60" s="367">
        <f t="shared" si="30"/>
        <v>0.104</v>
      </c>
      <c r="Y60" s="367">
        <f t="shared" si="30"/>
        <v>0.104</v>
      </c>
      <c r="Z60" s="367">
        <f t="shared" si="30"/>
        <v>0.104</v>
      </c>
      <c r="AA60" s="367">
        <f t="shared" si="30"/>
        <v>0.104</v>
      </c>
      <c r="AB60" s="367">
        <f t="shared" si="30"/>
        <v>0.104</v>
      </c>
      <c r="AC60" s="367">
        <f t="shared" si="30"/>
        <v>0.104</v>
      </c>
      <c r="AD60" s="367">
        <f t="shared" si="30"/>
        <v>0.104</v>
      </c>
      <c r="AE60" s="367">
        <f t="shared" si="30"/>
        <v>0.104</v>
      </c>
      <c r="AF60" s="367">
        <f t="shared" si="30"/>
        <v>0.104</v>
      </c>
      <c r="AG60" s="367">
        <f t="shared" si="30"/>
        <v>0.104</v>
      </c>
      <c r="AH60" s="367">
        <f t="shared" si="30"/>
        <v>0.104</v>
      </c>
      <c r="AI60" s="367">
        <f t="shared" si="30"/>
        <v>0.104</v>
      </c>
      <c r="AJ60" s="367">
        <f t="shared" si="30"/>
        <v>0.104</v>
      </c>
      <c r="AK60" s="367">
        <f t="shared" si="30"/>
        <v>0.104</v>
      </c>
      <c r="AL60" s="367">
        <f t="shared" si="30"/>
        <v>0.104</v>
      </c>
      <c r="AM60" s="367">
        <f t="shared" si="30"/>
        <v>0.104</v>
      </c>
      <c r="AN60" s="367">
        <f t="shared" si="30"/>
        <v>0.104</v>
      </c>
      <c r="AO60" s="367">
        <f t="shared" si="30"/>
        <v>0.104</v>
      </c>
      <c r="AP60" s="367">
        <f t="shared" si="30"/>
        <v>0.104</v>
      </c>
      <c r="AQ60" s="367">
        <f t="shared" si="30"/>
        <v>0.104</v>
      </c>
      <c r="AR60" s="367">
        <f t="shared" si="30"/>
        <v>0.104</v>
      </c>
      <c r="AS60" s="367">
        <f t="shared" si="30"/>
        <v>0.104</v>
      </c>
      <c r="AT60" s="367">
        <f t="shared" si="30"/>
        <v>0.104</v>
      </c>
      <c r="AU60" s="367">
        <f t="shared" si="30"/>
        <v>0.104</v>
      </c>
      <c r="AV60" s="367">
        <f t="shared" si="30"/>
        <v>0.104</v>
      </c>
      <c r="AW60" s="367">
        <f t="shared" si="30"/>
        <v>0.104</v>
      </c>
      <c r="AX60" s="367">
        <f t="shared" si="30"/>
        <v>0.104</v>
      </c>
      <c r="AY60" s="367">
        <f t="shared" si="30"/>
        <v>0.104</v>
      </c>
      <c r="AZ60" s="367">
        <f t="shared" si="30"/>
        <v>0.104</v>
      </c>
      <c r="BA60" s="367">
        <f t="shared" si="30"/>
        <v>0.104</v>
      </c>
      <c r="BB60" s="367">
        <f t="shared" si="30"/>
        <v>0.104</v>
      </c>
      <c r="BC60" s="367">
        <f t="shared" si="30"/>
        <v>0.104</v>
      </c>
      <c r="BD60" s="367">
        <f t="shared" si="30"/>
        <v>0.104</v>
      </c>
      <c r="BE60" s="367">
        <f t="shared" si="30"/>
        <v>0.104</v>
      </c>
      <c r="BF60" s="367">
        <f t="shared" si="30"/>
        <v>0.104</v>
      </c>
      <c r="BG60" s="367">
        <f t="shared" si="30"/>
        <v>0.104</v>
      </c>
      <c r="BH60" s="367">
        <f t="shared" si="30"/>
        <v>0.104</v>
      </c>
      <c r="BI60" s="367">
        <f t="shared" si="30"/>
        <v>0.104</v>
      </c>
      <c r="BJ60" s="367">
        <f t="shared" si="30"/>
        <v>0.104</v>
      </c>
      <c r="BK60" s="367">
        <f t="shared" si="30"/>
        <v>0.104</v>
      </c>
      <c r="BL60" s="367">
        <f t="shared" si="30"/>
        <v>0.104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1">+B59*B60</f>
        <v>0</v>
      </c>
      <c r="C61" s="74">
        <f t="shared" si="31"/>
        <v>0.2025715489629</v>
      </c>
      <c r="D61" s="74">
        <f t="shared" si="31"/>
        <v>0.60071090975280017</v>
      </c>
      <c r="E61" s="74">
        <f t="shared" si="31"/>
        <v>0.89672904067239989</v>
      </c>
      <c r="F61" s="74">
        <f>+F59*F60</f>
        <v>0.90988384221800012</v>
      </c>
      <c r="G61" s="74">
        <f t="shared" ref="G61:BL61" si="32">+G59*G60</f>
        <v>0.74136754294719986</v>
      </c>
      <c r="H61" s="74">
        <f t="shared" si="32"/>
        <v>0.59560948707520001</v>
      </c>
      <c r="I61" s="74">
        <f t="shared" si="32"/>
        <v>0.46093141029520002</v>
      </c>
      <c r="J61" s="74">
        <f t="shared" si="32"/>
        <v>0.33332520050960018</v>
      </c>
      <c r="K61" s="74">
        <f t="shared" si="32"/>
        <v>0.2188827484272001</v>
      </c>
      <c r="L61" s="74">
        <f t="shared" si="32"/>
        <v>0.1221577530004003</v>
      </c>
      <c r="M61" s="74">
        <f t="shared" si="32"/>
        <v>5.0771342710400284E-2</v>
      </c>
      <c r="N61" s="74">
        <f t="shared" si="32"/>
        <v>1.1705978710400092E-2</v>
      </c>
      <c r="O61" s="74">
        <f t="shared" si="32"/>
        <v>-5.7212895999901034E-6</v>
      </c>
      <c r="P61" s="74">
        <f t="shared" si="32"/>
        <v>-5.7212895999901034E-6</v>
      </c>
      <c r="Q61" s="74">
        <f t="shared" si="32"/>
        <v>-5.7212895999901034E-6</v>
      </c>
      <c r="R61" s="74">
        <f t="shared" si="32"/>
        <v>-5.7212895999901034E-6</v>
      </c>
      <c r="S61" s="74">
        <f t="shared" si="32"/>
        <v>-5.7212895999901034E-6</v>
      </c>
      <c r="T61" s="74">
        <f t="shared" si="32"/>
        <v>-5.7212895999901034E-6</v>
      </c>
      <c r="U61" s="74">
        <f t="shared" si="32"/>
        <v>-5.7212895999901034E-6</v>
      </c>
      <c r="V61" s="74">
        <f t="shared" si="32"/>
        <v>-5.7212895999901034E-6</v>
      </c>
      <c r="W61" s="74">
        <f t="shared" si="32"/>
        <v>-5.7212895999901034E-6</v>
      </c>
      <c r="X61" s="74">
        <f t="shared" si="32"/>
        <v>-5.7212895999901034E-6</v>
      </c>
      <c r="Y61" s="74">
        <f t="shared" si="32"/>
        <v>-5.7212895999901034E-6</v>
      </c>
      <c r="Z61" s="74">
        <f t="shared" si="32"/>
        <v>-5.7212895999901034E-6</v>
      </c>
      <c r="AA61" s="74">
        <f t="shared" si="32"/>
        <v>-5.7212895999901034E-6</v>
      </c>
      <c r="AB61" s="74">
        <f t="shared" si="32"/>
        <v>-5.7212895999901034E-6</v>
      </c>
      <c r="AC61" s="74">
        <f t="shared" si="32"/>
        <v>-5.7212895999901034E-6</v>
      </c>
      <c r="AD61" s="74">
        <f t="shared" si="32"/>
        <v>-5.7212895999901034E-6</v>
      </c>
      <c r="AE61" s="74">
        <f t="shared" si="32"/>
        <v>-5.7212895999901034E-6</v>
      </c>
      <c r="AF61" s="74">
        <f t="shared" si="32"/>
        <v>-5.7212895999901034E-6</v>
      </c>
      <c r="AG61" s="74">
        <f t="shared" si="32"/>
        <v>-5.7212895999901034E-6</v>
      </c>
      <c r="AH61" s="74">
        <f t="shared" si="32"/>
        <v>-5.7212895999901034E-6</v>
      </c>
      <c r="AI61" s="74">
        <f t="shared" si="32"/>
        <v>-5.7212895999901034E-6</v>
      </c>
      <c r="AJ61" s="74">
        <f t="shared" si="32"/>
        <v>-5.7212895999901034E-6</v>
      </c>
      <c r="AK61" s="74">
        <f t="shared" si="32"/>
        <v>-5.7212895999901034E-6</v>
      </c>
      <c r="AL61" s="74">
        <f t="shared" si="32"/>
        <v>-5.7212895999901034E-6</v>
      </c>
      <c r="AM61" s="74">
        <f t="shared" si="32"/>
        <v>-5.7212895999901034E-6</v>
      </c>
      <c r="AN61" s="74">
        <f t="shared" si="32"/>
        <v>-5.7212895999901034E-6</v>
      </c>
      <c r="AO61" s="74">
        <f t="shared" si="32"/>
        <v>-5.7212895999901034E-6</v>
      </c>
      <c r="AP61" s="74">
        <f t="shared" si="32"/>
        <v>-5.7212895999901034E-6</v>
      </c>
      <c r="AQ61" s="74">
        <f t="shared" si="32"/>
        <v>-5.7212895999901034E-6</v>
      </c>
      <c r="AR61" s="74">
        <f t="shared" si="32"/>
        <v>-5.7212895999901034E-6</v>
      </c>
      <c r="AS61" s="74">
        <f t="shared" si="32"/>
        <v>-5.7212895999901034E-6</v>
      </c>
      <c r="AT61" s="74">
        <f t="shared" si="32"/>
        <v>-5.7212895999901034E-6</v>
      </c>
      <c r="AU61" s="74">
        <f t="shared" si="32"/>
        <v>-5.7212895999901034E-6</v>
      </c>
      <c r="AV61" s="74">
        <f t="shared" si="32"/>
        <v>-5.7212895999901034E-6</v>
      </c>
      <c r="AW61" s="74">
        <f t="shared" si="32"/>
        <v>-5.7212895999901034E-6</v>
      </c>
      <c r="AX61" s="74">
        <f t="shared" si="32"/>
        <v>-5.7212895999901034E-6</v>
      </c>
      <c r="AY61" s="74">
        <f t="shared" si="32"/>
        <v>-5.7212895999901034E-6</v>
      </c>
      <c r="AZ61" s="74">
        <f t="shared" si="32"/>
        <v>-5.7212895999901034E-6</v>
      </c>
      <c r="BA61" s="74">
        <f t="shared" si="32"/>
        <v>-5.7212895999901034E-6</v>
      </c>
      <c r="BB61" s="74">
        <f t="shared" si="32"/>
        <v>-5.7212895999901034E-6</v>
      </c>
      <c r="BC61" s="74">
        <f t="shared" si="32"/>
        <v>-5.7212895999901034E-6</v>
      </c>
      <c r="BD61" s="74">
        <f t="shared" si="32"/>
        <v>-5.7212895999901034E-6</v>
      </c>
      <c r="BE61" s="74">
        <f t="shared" si="32"/>
        <v>-5.7212895999901034E-6</v>
      </c>
      <c r="BF61" s="74">
        <f t="shared" si="32"/>
        <v>-5.7212895999901034E-6</v>
      </c>
      <c r="BG61" s="74">
        <f t="shared" si="32"/>
        <v>-5.7212895999901034E-6</v>
      </c>
      <c r="BH61" s="74">
        <f t="shared" si="32"/>
        <v>-5.7212895999901034E-6</v>
      </c>
      <c r="BI61" s="74">
        <f t="shared" si="32"/>
        <v>-5.7212895999901034E-6</v>
      </c>
      <c r="BJ61" s="74">
        <f t="shared" si="32"/>
        <v>-5.7212895999901034E-6</v>
      </c>
      <c r="BK61" s="74">
        <f t="shared" si="32"/>
        <v>-5.7212895999901034E-6</v>
      </c>
      <c r="BL61" s="74">
        <f t="shared" si="32"/>
        <v>-5.7212895999901034E-6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3">B56</f>
        <v>0</v>
      </c>
      <c r="C62" s="67">
        <f t="shared" si="33"/>
        <v>0.63960000000000006</v>
      </c>
      <c r="D62" s="67">
        <f t="shared" si="33"/>
        <v>1.4109</v>
      </c>
      <c r="E62" s="67">
        <f t="shared" si="33"/>
        <v>1.9884000000000002</v>
      </c>
      <c r="F62" s="67">
        <f t="shared" si="33"/>
        <v>1.9884000000000002</v>
      </c>
      <c r="G62" s="67">
        <f t="shared" si="33"/>
        <v>1.9884000000000002</v>
      </c>
      <c r="H62" s="67">
        <f t="shared" si="33"/>
        <v>1.9884000000000002</v>
      </c>
      <c r="I62" s="67">
        <f t="shared" si="33"/>
        <v>1.9884000000000002</v>
      </c>
      <c r="J62" s="67">
        <f t="shared" si="33"/>
        <v>1.9884000000000002</v>
      </c>
      <c r="K62" s="67">
        <f t="shared" si="33"/>
        <v>1.9884000000000002</v>
      </c>
      <c r="L62" s="67">
        <f t="shared" si="33"/>
        <v>1.7752000000000001</v>
      </c>
      <c r="M62" s="67">
        <f t="shared" si="33"/>
        <v>1.0917000000000001</v>
      </c>
      <c r="N62" s="67">
        <f t="shared" si="33"/>
        <v>0.38500000000000001</v>
      </c>
      <c r="O62" s="67">
        <f t="shared" si="33"/>
        <v>0</v>
      </c>
      <c r="P62" s="67">
        <f t="shared" si="33"/>
        <v>0</v>
      </c>
      <c r="Q62" s="67">
        <f t="shared" si="33"/>
        <v>0</v>
      </c>
      <c r="R62" s="67">
        <f t="shared" si="33"/>
        <v>0</v>
      </c>
      <c r="S62" s="67">
        <f t="shared" si="33"/>
        <v>0</v>
      </c>
      <c r="T62" s="67">
        <f t="shared" si="33"/>
        <v>0</v>
      </c>
      <c r="U62" s="67">
        <f t="shared" si="33"/>
        <v>0</v>
      </c>
      <c r="V62" s="67">
        <f t="shared" si="33"/>
        <v>0</v>
      </c>
      <c r="W62" s="67">
        <f t="shared" si="33"/>
        <v>0</v>
      </c>
      <c r="X62" s="67">
        <f t="shared" si="33"/>
        <v>0</v>
      </c>
      <c r="Y62" s="67">
        <f t="shared" si="33"/>
        <v>0</v>
      </c>
      <c r="Z62" s="67">
        <f t="shared" si="33"/>
        <v>0</v>
      </c>
      <c r="AA62" s="67">
        <f t="shared" si="33"/>
        <v>0</v>
      </c>
      <c r="AB62" s="67">
        <f t="shared" si="33"/>
        <v>0</v>
      </c>
      <c r="AC62" s="67">
        <f t="shared" si="33"/>
        <v>0</v>
      </c>
      <c r="AD62" s="67">
        <f t="shared" si="33"/>
        <v>0</v>
      </c>
      <c r="AE62" s="67">
        <f t="shared" si="33"/>
        <v>0</v>
      </c>
      <c r="AF62" s="67">
        <f t="shared" si="33"/>
        <v>0</v>
      </c>
      <c r="AG62" s="67">
        <f t="shared" si="33"/>
        <v>0</v>
      </c>
      <c r="AH62" s="67">
        <f t="shared" si="33"/>
        <v>0</v>
      </c>
      <c r="AI62" s="67">
        <f t="shared" si="33"/>
        <v>0</v>
      </c>
      <c r="AJ62" s="67">
        <f t="shared" si="33"/>
        <v>0</v>
      </c>
      <c r="AK62" s="67">
        <f t="shared" si="33"/>
        <v>0</v>
      </c>
      <c r="AL62" s="67">
        <f t="shared" si="33"/>
        <v>0</v>
      </c>
      <c r="AM62" s="67">
        <f t="shared" si="33"/>
        <v>0</v>
      </c>
      <c r="AN62" s="67">
        <f t="shared" si="33"/>
        <v>0</v>
      </c>
      <c r="AO62" s="67">
        <f t="shared" si="33"/>
        <v>0</v>
      </c>
      <c r="AP62" s="67">
        <f t="shared" si="33"/>
        <v>0</v>
      </c>
      <c r="AQ62" s="67">
        <f t="shared" si="33"/>
        <v>0</v>
      </c>
      <c r="AR62" s="67">
        <f t="shared" si="33"/>
        <v>0</v>
      </c>
      <c r="AS62" s="67">
        <f t="shared" si="33"/>
        <v>0</v>
      </c>
      <c r="AT62" s="67">
        <f t="shared" si="33"/>
        <v>0</v>
      </c>
      <c r="AU62" s="67">
        <f t="shared" si="33"/>
        <v>0</v>
      </c>
      <c r="AV62" s="67">
        <f t="shared" si="33"/>
        <v>0</v>
      </c>
      <c r="AW62" s="67">
        <f t="shared" si="33"/>
        <v>0</v>
      </c>
      <c r="AX62" s="67">
        <f t="shared" si="33"/>
        <v>0</v>
      </c>
      <c r="AY62" s="67">
        <f t="shared" si="33"/>
        <v>0</v>
      </c>
      <c r="AZ62" s="67">
        <f t="shared" si="33"/>
        <v>0</v>
      </c>
      <c r="BA62" s="67">
        <f t="shared" si="33"/>
        <v>0</v>
      </c>
      <c r="BB62" s="67">
        <f t="shared" si="33"/>
        <v>0</v>
      </c>
      <c r="BC62" s="67">
        <f t="shared" si="33"/>
        <v>0</v>
      </c>
      <c r="BD62" s="67">
        <f t="shared" si="33"/>
        <v>0</v>
      </c>
      <c r="BE62" s="67">
        <f t="shared" si="33"/>
        <v>0</v>
      </c>
      <c r="BF62" s="67">
        <f t="shared" si="33"/>
        <v>0</v>
      </c>
      <c r="BG62" s="67">
        <f t="shared" si="33"/>
        <v>0</v>
      </c>
      <c r="BH62" s="67">
        <f t="shared" si="33"/>
        <v>0</v>
      </c>
      <c r="BI62" s="67">
        <f t="shared" si="33"/>
        <v>0</v>
      </c>
      <c r="BJ62" s="67">
        <f t="shared" si="33"/>
        <v>0</v>
      </c>
      <c r="BK62" s="67">
        <f t="shared" si="33"/>
        <v>0</v>
      </c>
      <c r="BL62" s="67">
        <f t="shared" si="33"/>
        <v>0</v>
      </c>
      <c r="BM62" s="36"/>
      <c r="BN62" s="74">
        <f>SUM(B62:BM62)</f>
        <v>19.221200000000003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4">SUM(C61:C62)</f>
        <v>0.84217154896290003</v>
      </c>
      <c r="D63" s="74">
        <f t="shared" si="34"/>
        <v>2.0116109097528003</v>
      </c>
      <c r="E63" s="74">
        <f t="shared" si="34"/>
        <v>2.8851290406724002</v>
      </c>
      <c r="F63" s="74">
        <f t="shared" si="34"/>
        <v>2.8982838422180004</v>
      </c>
      <c r="G63" s="74">
        <f t="shared" si="34"/>
        <v>2.7297675429471999</v>
      </c>
      <c r="H63" s="74">
        <f t="shared" si="34"/>
        <v>2.5840094870752002</v>
      </c>
      <c r="I63" s="74">
        <f t="shared" si="34"/>
        <v>2.4493314102952004</v>
      </c>
      <c r="J63" s="74">
        <f t="shared" si="34"/>
        <v>2.3217252005096003</v>
      </c>
      <c r="K63" s="74">
        <f t="shared" si="34"/>
        <v>2.2072827484272004</v>
      </c>
      <c r="L63" s="74">
        <f t="shared" si="34"/>
        <v>1.8973577530004004</v>
      </c>
      <c r="M63" s="74">
        <f t="shared" si="34"/>
        <v>1.1424713427104003</v>
      </c>
      <c r="N63" s="74">
        <f t="shared" si="34"/>
        <v>0.39670597871040009</v>
      </c>
      <c r="O63" s="74">
        <f t="shared" si="34"/>
        <v>-5.7212895999901034E-6</v>
      </c>
      <c r="P63" s="74">
        <f t="shared" si="34"/>
        <v>-5.7212895999901034E-6</v>
      </c>
      <c r="Q63" s="74">
        <f t="shared" si="34"/>
        <v>-5.7212895999901034E-6</v>
      </c>
      <c r="R63" s="74">
        <f t="shared" si="34"/>
        <v>-5.7212895999901034E-6</v>
      </c>
      <c r="S63" s="74">
        <f t="shared" si="34"/>
        <v>-5.7212895999901034E-6</v>
      </c>
      <c r="T63" s="74">
        <f t="shared" si="34"/>
        <v>-5.7212895999901034E-6</v>
      </c>
      <c r="U63" s="74">
        <f t="shared" si="34"/>
        <v>-5.7212895999901034E-6</v>
      </c>
      <c r="V63" s="74">
        <f t="shared" si="34"/>
        <v>-5.7212895999901034E-6</v>
      </c>
      <c r="W63" s="74">
        <f t="shared" si="34"/>
        <v>-5.7212895999901034E-6</v>
      </c>
      <c r="X63" s="74">
        <f t="shared" si="34"/>
        <v>-5.7212895999901034E-6</v>
      </c>
      <c r="Y63" s="74">
        <f t="shared" si="34"/>
        <v>-5.7212895999901034E-6</v>
      </c>
      <c r="Z63" s="74">
        <f t="shared" si="34"/>
        <v>-5.7212895999901034E-6</v>
      </c>
      <c r="AA63" s="74">
        <f t="shared" si="34"/>
        <v>-5.7212895999901034E-6</v>
      </c>
      <c r="AB63" s="74">
        <f t="shared" si="34"/>
        <v>-5.7212895999901034E-6</v>
      </c>
      <c r="AC63" s="74">
        <f t="shared" si="34"/>
        <v>-5.7212895999901034E-6</v>
      </c>
      <c r="AD63" s="74">
        <f t="shared" si="34"/>
        <v>-5.7212895999901034E-6</v>
      </c>
      <c r="AE63" s="74">
        <f t="shared" si="34"/>
        <v>-5.7212895999901034E-6</v>
      </c>
      <c r="AF63" s="74">
        <f t="shared" si="34"/>
        <v>-5.7212895999901034E-6</v>
      </c>
      <c r="AG63" s="74">
        <f t="shared" si="34"/>
        <v>-5.7212895999901034E-6</v>
      </c>
      <c r="AH63" s="74">
        <f t="shared" si="34"/>
        <v>-5.7212895999901034E-6</v>
      </c>
      <c r="AI63" s="74">
        <f t="shared" si="34"/>
        <v>-5.7212895999901034E-6</v>
      </c>
      <c r="AJ63" s="74">
        <f t="shared" si="34"/>
        <v>-5.7212895999901034E-6</v>
      </c>
      <c r="AK63" s="74">
        <f t="shared" si="34"/>
        <v>-5.7212895999901034E-6</v>
      </c>
      <c r="AL63" s="74">
        <f t="shared" si="34"/>
        <v>-5.7212895999901034E-6</v>
      </c>
      <c r="AM63" s="74">
        <f t="shared" si="34"/>
        <v>-5.7212895999901034E-6</v>
      </c>
      <c r="AN63" s="74">
        <f t="shared" si="34"/>
        <v>-5.7212895999901034E-6</v>
      </c>
      <c r="AO63" s="74">
        <f t="shared" si="34"/>
        <v>-5.7212895999901034E-6</v>
      </c>
      <c r="AP63" s="74">
        <f t="shared" si="34"/>
        <v>-5.7212895999901034E-6</v>
      </c>
      <c r="AQ63" s="74">
        <f t="shared" si="34"/>
        <v>-5.7212895999901034E-6</v>
      </c>
      <c r="AR63" s="74">
        <f t="shared" si="34"/>
        <v>-5.7212895999901034E-6</v>
      </c>
      <c r="AS63" s="74">
        <f t="shared" si="34"/>
        <v>-5.7212895999901034E-6</v>
      </c>
      <c r="AT63" s="74">
        <f t="shared" si="34"/>
        <v>-5.7212895999901034E-6</v>
      </c>
      <c r="AU63" s="74">
        <f t="shared" si="34"/>
        <v>-5.7212895999901034E-6</v>
      </c>
      <c r="AV63" s="74">
        <f t="shared" si="34"/>
        <v>-5.7212895999901034E-6</v>
      </c>
      <c r="AW63" s="74">
        <f t="shared" si="34"/>
        <v>-5.7212895999901034E-6</v>
      </c>
      <c r="AX63" s="74">
        <f t="shared" si="34"/>
        <v>-5.7212895999901034E-6</v>
      </c>
      <c r="AY63" s="74">
        <f t="shared" si="34"/>
        <v>-5.7212895999901034E-6</v>
      </c>
      <c r="AZ63" s="74">
        <f t="shared" si="34"/>
        <v>-5.7212895999901034E-6</v>
      </c>
      <c r="BA63" s="74">
        <f t="shared" si="34"/>
        <v>-5.7212895999901034E-6</v>
      </c>
      <c r="BB63" s="74">
        <f t="shared" si="34"/>
        <v>-5.7212895999901034E-6</v>
      </c>
      <c r="BC63" s="74">
        <f t="shared" si="34"/>
        <v>-5.7212895999901034E-6</v>
      </c>
      <c r="BD63" s="74">
        <f t="shared" si="34"/>
        <v>-5.7212895999901034E-6</v>
      </c>
      <c r="BE63" s="74">
        <f t="shared" si="34"/>
        <v>-5.7212895999901034E-6</v>
      </c>
      <c r="BF63" s="74">
        <f t="shared" si="34"/>
        <v>-5.7212895999901034E-6</v>
      </c>
      <c r="BG63" s="74">
        <f t="shared" si="34"/>
        <v>-5.7212895999901034E-6</v>
      </c>
      <c r="BH63" s="74">
        <f t="shared" si="34"/>
        <v>-5.7212895999901034E-6</v>
      </c>
      <c r="BI63" s="74">
        <f t="shared" si="34"/>
        <v>-5.7212895999901034E-6</v>
      </c>
      <c r="BJ63" s="74">
        <f t="shared" si="34"/>
        <v>-5.7212895999901034E-6</v>
      </c>
      <c r="BK63" s="74">
        <f t="shared" si="34"/>
        <v>-5.7212895999901034E-6</v>
      </c>
      <c r="BL63" s="74">
        <f t="shared" si="34"/>
        <v>-5.7212895999901034E-6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5">F64</f>
        <v>1.0297600659046442</v>
      </c>
      <c r="H64" s="213">
        <f t="shared" si="35"/>
        <v>1.0297600659046442</v>
      </c>
      <c r="I64" s="213">
        <f t="shared" si="35"/>
        <v>1.0297600659046442</v>
      </c>
      <c r="J64" s="213">
        <f t="shared" si="35"/>
        <v>1.0297600659046442</v>
      </c>
      <c r="K64" s="213">
        <f t="shared" si="35"/>
        <v>1.0297600659046442</v>
      </c>
      <c r="L64" s="213">
        <f t="shared" si="35"/>
        <v>1.0297600659046442</v>
      </c>
      <c r="M64" s="213">
        <f t="shared" si="35"/>
        <v>1.0297600659046442</v>
      </c>
      <c r="N64" s="213">
        <f t="shared" si="35"/>
        <v>1.0297600659046442</v>
      </c>
      <c r="O64" s="213">
        <f t="shared" si="35"/>
        <v>1.0297600659046442</v>
      </c>
      <c r="P64" s="213">
        <f t="shared" si="35"/>
        <v>1.0297600659046442</v>
      </c>
      <c r="Q64" s="213">
        <f t="shared" si="35"/>
        <v>1.0297600659046442</v>
      </c>
      <c r="R64" s="213">
        <f t="shared" si="35"/>
        <v>1.0297600659046442</v>
      </c>
      <c r="S64" s="213">
        <f t="shared" si="35"/>
        <v>1.0297600659046442</v>
      </c>
      <c r="T64" s="213">
        <f t="shared" si="35"/>
        <v>1.0297600659046442</v>
      </c>
      <c r="U64" s="213">
        <f t="shared" si="35"/>
        <v>1.0297600659046442</v>
      </c>
      <c r="V64" s="213">
        <f t="shared" si="35"/>
        <v>1.0297600659046442</v>
      </c>
      <c r="W64" s="213">
        <f t="shared" si="35"/>
        <v>1.0297600659046442</v>
      </c>
      <c r="X64" s="213">
        <f t="shared" si="35"/>
        <v>1.0297600659046442</v>
      </c>
      <c r="Y64" s="213">
        <f t="shared" si="35"/>
        <v>1.0297600659046442</v>
      </c>
      <c r="Z64" s="213">
        <f t="shared" si="35"/>
        <v>1.0297600659046442</v>
      </c>
      <c r="AA64" s="213">
        <f t="shared" si="35"/>
        <v>1.0297600659046442</v>
      </c>
      <c r="AB64" s="213">
        <f t="shared" si="35"/>
        <v>1.0297600659046442</v>
      </c>
      <c r="AC64" s="213">
        <f t="shared" si="35"/>
        <v>1.0297600659046442</v>
      </c>
      <c r="AD64" s="213">
        <f t="shared" si="35"/>
        <v>1.0297600659046442</v>
      </c>
      <c r="AE64" s="213">
        <f t="shared" si="35"/>
        <v>1.0297600659046442</v>
      </c>
      <c r="AF64" s="213">
        <f t="shared" si="35"/>
        <v>1.0297600659046442</v>
      </c>
      <c r="AG64" s="213">
        <f t="shared" si="35"/>
        <v>1.0297600659046442</v>
      </c>
      <c r="AH64" s="213">
        <f t="shared" si="35"/>
        <v>1.0297600659046442</v>
      </c>
      <c r="AI64" s="213">
        <f t="shared" si="35"/>
        <v>1.0297600659046442</v>
      </c>
      <c r="AJ64" s="213">
        <f t="shared" si="35"/>
        <v>1.0297600659046442</v>
      </c>
      <c r="AK64" s="213">
        <f t="shared" si="35"/>
        <v>1.0297600659046442</v>
      </c>
      <c r="AL64" s="213">
        <f t="shared" si="35"/>
        <v>1.0297600659046442</v>
      </c>
      <c r="AM64" s="213">
        <f t="shared" si="35"/>
        <v>1.0297600659046442</v>
      </c>
      <c r="AN64" s="213">
        <f t="shared" si="35"/>
        <v>1.0297600659046442</v>
      </c>
      <c r="AO64" s="213">
        <f t="shared" si="35"/>
        <v>1.0297600659046442</v>
      </c>
      <c r="AP64" s="213">
        <f t="shared" si="35"/>
        <v>1.0297600659046442</v>
      </c>
      <c r="AQ64" s="213">
        <f t="shared" si="35"/>
        <v>1.0297600659046442</v>
      </c>
      <c r="AR64" s="213">
        <f t="shared" si="35"/>
        <v>1.0297600659046442</v>
      </c>
      <c r="AS64" s="213">
        <f t="shared" si="35"/>
        <v>1.0297600659046442</v>
      </c>
      <c r="AT64" s="213">
        <f t="shared" si="35"/>
        <v>1.0297600659046442</v>
      </c>
      <c r="AU64" s="213">
        <f t="shared" si="35"/>
        <v>1.0297600659046442</v>
      </c>
      <c r="AV64" s="213">
        <f t="shared" si="35"/>
        <v>1.0297600659046442</v>
      </c>
      <c r="AW64" s="213">
        <f t="shared" si="35"/>
        <v>1.0297600659046442</v>
      </c>
      <c r="AX64" s="213">
        <f t="shared" si="35"/>
        <v>1.0297600659046442</v>
      </c>
      <c r="AY64" s="213">
        <f t="shared" si="35"/>
        <v>1.0297600659046442</v>
      </c>
      <c r="AZ64" s="213">
        <f t="shared" si="35"/>
        <v>1.0297600659046442</v>
      </c>
      <c r="BA64" s="213">
        <f t="shared" si="35"/>
        <v>1.0297600659046442</v>
      </c>
      <c r="BB64" s="213">
        <f t="shared" si="35"/>
        <v>1.0297600659046442</v>
      </c>
      <c r="BC64" s="213">
        <f t="shared" si="35"/>
        <v>1.0297600659046442</v>
      </c>
      <c r="BD64" s="213">
        <f t="shared" si="35"/>
        <v>1.0297600659046442</v>
      </c>
      <c r="BE64" s="213">
        <f t="shared" si="35"/>
        <v>1.0297600659046442</v>
      </c>
      <c r="BF64" s="213">
        <f t="shared" si="35"/>
        <v>1.0297600659046442</v>
      </c>
      <c r="BG64" s="213">
        <f t="shared" si="35"/>
        <v>1.0297600659046442</v>
      </c>
      <c r="BH64" s="213">
        <f t="shared" si="35"/>
        <v>1.0297600659046442</v>
      </c>
      <c r="BI64" s="213">
        <f t="shared" si="35"/>
        <v>1.0297600659046442</v>
      </c>
      <c r="BJ64" s="213">
        <f t="shared" si="35"/>
        <v>1.0297600659046442</v>
      </c>
      <c r="BK64" s="213">
        <f t="shared" si="35"/>
        <v>1.0297600659046442</v>
      </c>
      <c r="BL64" s="213">
        <f t="shared" si="35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0.87194859342848263</v>
      </c>
      <c r="D65" s="118">
        <f t="shared" si="36"/>
        <v>2.0827363563211683</v>
      </c>
      <c r="E65" s="118">
        <f t="shared" si="36"/>
        <v>2.9709906710662137</v>
      </c>
      <c r="F65" s="118">
        <f t="shared" si="36"/>
        <v>2.9845369603727736</v>
      </c>
      <c r="G65" s="118">
        <f t="shared" si="36"/>
        <v>2.8110056049296674</v>
      </c>
      <c r="H65" s="118">
        <f t="shared" si="36"/>
        <v>2.660909779708784</v>
      </c>
      <c r="I65" s="118">
        <f t="shared" si="36"/>
        <v>2.5222236744879005</v>
      </c>
      <c r="J65" s="118">
        <f t="shared" si="36"/>
        <v>2.3908198954892392</v>
      </c>
      <c r="K65" s="118">
        <f t="shared" si="36"/>
        <v>2.2729716284905779</v>
      </c>
      <c r="L65" s="118">
        <f t="shared" si="36"/>
        <v>1.95382324477438</v>
      </c>
      <c r="M65" s="118">
        <f t="shared" si="36"/>
        <v>1.1764713651636292</v>
      </c>
      <c r="N65" s="118">
        <f t="shared" si="36"/>
        <v>0.40851197478158796</v>
      </c>
      <c r="O65" s="118">
        <f t="shared" si="36"/>
        <v>-5.8915555555453642E-6</v>
      </c>
      <c r="P65" s="118">
        <f t="shared" si="36"/>
        <v>-5.8915555555453642E-6</v>
      </c>
      <c r="Q65" s="118">
        <f t="shared" si="36"/>
        <v>-5.8915555555453642E-6</v>
      </c>
      <c r="R65" s="118">
        <f t="shared" si="36"/>
        <v>-5.8915555555453642E-6</v>
      </c>
      <c r="S65" s="118">
        <f t="shared" si="36"/>
        <v>-5.8915555555453642E-6</v>
      </c>
      <c r="T65" s="118">
        <f t="shared" si="36"/>
        <v>-5.8915555555453642E-6</v>
      </c>
      <c r="U65" s="118">
        <f t="shared" si="36"/>
        <v>-5.8915555555453642E-6</v>
      </c>
      <c r="V65" s="118">
        <f t="shared" si="36"/>
        <v>-5.8915555555453642E-6</v>
      </c>
      <c r="W65" s="118">
        <f t="shared" si="36"/>
        <v>-5.8915555555453642E-6</v>
      </c>
      <c r="X65" s="118">
        <f t="shared" si="36"/>
        <v>-5.8915555555453642E-6</v>
      </c>
      <c r="Y65" s="118">
        <f t="shared" si="36"/>
        <v>-5.8915555555453642E-6</v>
      </c>
      <c r="Z65" s="118">
        <f t="shared" si="36"/>
        <v>-5.8915555555453642E-6</v>
      </c>
      <c r="AA65" s="118">
        <f t="shared" si="36"/>
        <v>-5.8915555555453642E-6</v>
      </c>
      <c r="AB65" s="118">
        <f t="shared" si="36"/>
        <v>-5.8915555555453642E-6</v>
      </c>
      <c r="AC65" s="118">
        <f t="shared" si="36"/>
        <v>-5.8915555555453642E-6</v>
      </c>
      <c r="AD65" s="118">
        <f t="shared" si="36"/>
        <v>-5.8915555555453642E-6</v>
      </c>
      <c r="AE65" s="118">
        <f t="shared" si="36"/>
        <v>-5.8915555555453642E-6</v>
      </c>
      <c r="AF65" s="118">
        <f t="shared" si="36"/>
        <v>-5.8915555555453642E-6</v>
      </c>
      <c r="AG65" s="118">
        <f t="shared" si="36"/>
        <v>-5.8915555555453642E-6</v>
      </c>
      <c r="AH65" s="118">
        <f t="shared" si="36"/>
        <v>-5.8915555555453642E-6</v>
      </c>
      <c r="AI65" s="118">
        <f t="shared" si="36"/>
        <v>-5.8915555555453642E-6</v>
      </c>
      <c r="AJ65" s="118">
        <f t="shared" si="36"/>
        <v>-5.8915555555453642E-6</v>
      </c>
      <c r="AK65" s="118">
        <f t="shared" si="36"/>
        <v>-5.8915555555453642E-6</v>
      </c>
      <c r="AL65" s="118">
        <f t="shared" si="36"/>
        <v>-5.8915555555453642E-6</v>
      </c>
      <c r="AM65" s="118">
        <f t="shared" si="36"/>
        <v>-5.8915555555453642E-6</v>
      </c>
      <c r="AN65" s="118">
        <f t="shared" si="36"/>
        <v>-5.8915555555453642E-6</v>
      </c>
      <c r="AO65" s="118">
        <f t="shared" si="36"/>
        <v>-5.8915555555453642E-6</v>
      </c>
      <c r="AP65" s="118">
        <f t="shared" si="36"/>
        <v>-5.8915555555453642E-6</v>
      </c>
      <c r="AQ65" s="118">
        <f t="shared" si="36"/>
        <v>-5.8915555555453642E-6</v>
      </c>
      <c r="AR65" s="118">
        <f t="shared" si="36"/>
        <v>-5.8915555555453642E-6</v>
      </c>
      <c r="AS65" s="118">
        <f t="shared" si="36"/>
        <v>-5.8915555555453642E-6</v>
      </c>
      <c r="AT65" s="118">
        <f t="shared" si="36"/>
        <v>-5.8915555555453642E-6</v>
      </c>
      <c r="AU65" s="118">
        <f t="shared" si="36"/>
        <v>-5.8915555555453642E-6</v>
      </c>
      <c r="AV65" s="118">
        <f t="shared" si="36"/>
        <v>-5.8915555555453642E-6</v>
      </c>
      <c r="AW65" s="118">
        <f t="shared" si="36"/>
        <v>-5.8915555555453642E-6</v>
      </c>
      <c r="AX65" s="118">
        <f t="shared" si="36"/>
        <v>-5.8915555555453642E-6</v>
      </c>
      <c r="AY65" s="118">
        <f t="shared" si="36"/>
        <v>-5.8915555555453642E-6</v>
      </c>
      <c r="AZ65" s="118">
        <f t="shared" si="36"/>
        <v>-5.8915555555453642E-6</v>
      </c>
      <c r="BA65" s="118">
        <f t="shared" si="36"/>
        <v>-5.8915555555453642E-6</v>
      </c>
      <c r="BB65" s="118">
        <f t="shared" si="36"/>
        <v>-5.8915555555453642E-6</v>
      </c>
      <c r="BC65" s="118">
        <f t="shared" si="36"/>
        <v>-5.8915555555453642E-6</v>
      </c>
      <c r="BD65" s="118">
        <f t="shared" si="36"/>
        <v>-5.8915555555453642E-6</v>
      </c>
      <c r="BE65" s="118">
        <f t="shared" si="36"/>
        <v>-5.8915555555453642E-6</v>
      </c>
      <c r="BF65" s="118">
        <f t="shared" si="36"/>
        <v>-5.8915555555453642E-6</v>
      </c>
      <c r="BG65" s="118">
        <f t="shared" si="36"/>
        <v>-5.8915555555453642E-6</v>
      </c>
      <c r="BH65" s="118">
        <f t="shared" si="36"/>
        <v>-5.8915555555453642E-6</v>
      </c>
      <c r="BI65" s="118">
        <f t="shared" si="36"/>
        <v>-5.8915555555453642E-6</v>
      </c>
      <c r="BJ65" s="118">
        <f t="shared" si="36"/>
        <v>-5.8915555555453642E-6</v>
      </c>
      <c r="BK65" s="118">
        <f t="shared" si="36"/>
        <v>-5.8915555555453642E-6</v>
      </c>
      <c r="BL65" s="118">
        <f t="shared" si="36"/>
        <v>-5.8915555555453642E-6</v>
      </c>
      <c r="BM65" s="112"/>
      <c r="BN65" s="314">
        <f>SUM(B65:BM65)</f>
        <v>25.106655171236589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4.2640000000000002</v>
      </c>
      <c r="D71" s="86">
        <f t="shared" si="37"/>
        <v>5.1420000000000003</v>
      </c>
      <c r="E71" s="86">
        <f t="shared" si="37"/>
        <v>3.85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-4.2640000000000002</v>
      </c>
      <c r="M71" s="86">
        <f t="shared" si="37"/>
        <v>-5.1420000000000003</v>
      </c>
      <c r="N71" s="86">
        <f t="shared" si="37"/>
        <v>-3.85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4.2640000000000002</v>
      </c>
      <c r="D73" s="86">
        <f>SUM($B$71:D71)-SUM($B$72:D72)</f>
        <v>9.4060000000000006</v>
      </c>
      <c r="E73" s="86">
        <f>SUM($B$71:E71)-SUM($B$72:E72)</f>
        <v>13.256</v>
      </c>
      <c r="F73" s="86">
        <f>SUM($B$71:F71)-SUM($B$72:F72)</f>
        <v>13.256</v>
      </c>
      <c r="G73" s="86">
        <f>SUM($B$71:G71)-SUM($B$72:G72)</f>
        <v>13.256</v>
      </c>
      <c r="H73" s="86">
        <f>SUM($B$71:H71)-SUM($B$72:H72)</f>
        <v>13.256</v>
      </c>
      <c r="I73" s="86">
        <f>SUM($B$71:I71)-SUM($B$72:I72)</f>
        <v>13.256</v>
      </c>
      <c r="J73" s="86">
        <f>SUM($B$71:J71)-SUM($B$72:J72)</f>
        <v>13.256</v>
      </c>
      <c r="K73" s="86">
        <f>SUM($B$71:K71)-SUM($B$72:K72)</f>
        <v>13.256</v>
      </c>
      <c r="L73" s="86">
        <f>SUM($B$71:L71)-SUM($B$72:L72)</f>
        <v>8.9920000000000009</v>
      </c>
      <c r="M73" s="86">
        <f>SUM($B$71:M71)-SUM($B$72:M72)</f>
        <v>3.8500000000000005</v>
      </c>
      <c r="N73" s="86">
        <f>SUM($B$71:N71)-SUM($B$72:N72)</f>
        <v>0</v>
      </c>
      <c r="O73" s="86">
        <f>SUM($B$71:O71)-SUM($B$72:O72)</f>
        <v>4.4408920985006262E-16</v>
      </c>
      <c r="P73" s="86">
        <f>SUM($B$71:P71)-SUM($B$72:P72)</f>
        <v>4.4408920985006262E-16</v>
      </c>
      <c r="Q73" s="86">
        <f>SUM($B$71:Q71)-SUM($B$72:Q72)</f>
        <v>4.4408920985006262E-16</v>
      </c>
      <c r="R73" s="86">
        <f>SUM($B$71:R71)-SUM($B$72:R72)</f>
        <v>4.4408920985006262E-16</v>
      </c>
      <c r="S73" s="86">
        <f>SUM($B$71:S71)-SUM($B$72:S72)</f>
        <v>4.4408920985006262E-16</v>
      </c>
      <c r="T73" s="86">
        <f>SUM($B$71:T71)-SUM($B$72:T72)</f>
        <v>4.4408920985006262E-16</v>
      </c>
      <c r="U73" s="86">
        <f>SUM($B$71:U71)-SUM($B$72:U72)</f>
        <v>4.4408920985006262E-16</v>
      </c>
      <c r="V73" s="86">
        <f>SUM($B$71:V71)-SUM($B$72:V72)</f>
        <v>4.4408920985006262E-16</v>
      </c>
      <c r="W73" s="86">
        <f>SUM($B$71:W71)-SUM($B$72:W72)</f>
        <v>4.4408920985006262E-16</v>
      </c>
      <c r="X73" s="86">
        <f>SUM($B$71:X71)-SUM($B$72:X72)</f>
        <v>4.4408920985006262E-16</v>
      </c>
      <c r="Y73" s="86">
        <f>SUM($B$71:Y71)-SUM($B$72:Y72)</f>
        <v>4.4408920985006262E-16</v>
      </c>
      <c r="Z73" s="86">
        <f>SUM($B$71:Z71)-SUM($B$72:Z72)</f>
        <v>4.4408920985006262E-16</v>
      </c>
      <c r="AA73" s="86">
        <f>SUM($B$71:AA71)-SUM($B$72:AA72)</f>
        <v>4.4408920985006262E-16</v>
      </c>
      <c r="AB73" s="86">
        <f>SUM($B$71:AB71)-SUM($B$72:AB72)</f>
        <v>4.4408920985006262E-16</v>
      </c>
      <c r="AC73" s="86">
        <f>SUM($B$71:AC71)-SUM($B$72:AC72)</f>
        <v>4.4408920985006262E-16</v>
      </c>
      <c r="AD73" s="86">
        <f>SUM($B$71:AD71)-SUM($B$72:AD72)</f>
        <v>4.4408920985006262E-16</v>
      </c>
      <c r="AE73" s="86">
        <f>SUM($B$71:AE71)-SUM($B$72:AE72)</f>
        <v>4.4408920985006262E-16</v>
      </c>
      <c r="AF73" s="86">
        <f>SUM($B$71:AF71)-SUM($B$72:AF72)</f>
        <v>4.4408920985006262E-16</v>
      </c>
      <c r="AG73" s="86">
        <f>SUM($B$71:AG71)-SUM($B$72:AG72)</f>
        <v>4.4408920985006262E-16</v>
      </c>
      <c r="AH73" s="86">
        <f>SUM($B$71:AH71)-SUM($B$72:AH72)</f>
        <v>4.4408920985006262E-16</v>
      </c>
      <c r="AI73" s="86">
        <f>SUM($B$71:AI71)-SUM($B$72:AI72)</f>
        <v>4.4408920985006262E-16</v>
      </c>
      <c r="AJ73" s="86">
        <f>SUM($B$71:AJ71)-SUM($B$72:AJ72)</f>
        <v>4.4408920985006262E-16</v>
      </c>
      <c r="AK73" s="86">
        <f>SUM($B$71:AK71)-SUM($B$72:AK72)</f>
        <v>4.4408920985006262E-16</v>
      </c>
      <c r="AL73" s="86">
        <f>SUM($B$71:AL71)-SUM($B$72:AL72)</f>
        <v>4.4408920985006262E-16</v>
      </c>
      <c r="AM73" s="86">
        <f>SUM($B$71:AM71)-SUM($B$72:AM72)</f>
        <v>4.4408920985006262E-16</v>
      </c>
      <c r="AN73" s="86">
        <f>SUM($B$71:AN71)-SUM($B$72:AN72)</f>
        <v>4.4408920985006262E-16</v>
      </c>
      <c r="AO73" s="86">
        <f>SUM($B$71:AO71)-SUM($B$72:AO72)</f>
        <v>4.4408920985006262E-16</v>
      </c>
      <c r="AP73" s="86">
        <f>SUM($B$71:AP71)-SUM($B$72:AP72)</f>
        <v>4.4408920985006262E-16</v>
      </c>
      <c r="AQ73" s="86">
        <f>SUM($B$71:AQ71)-SUM($B$72:AQ72)</f>
        <v>4.4408920985006262E-16</v>
      </c>
      <c r="AR73" s="86">
        <f>SUM($B$71:AR71)-SUM($B$72:AR72)</f>
        <v>4.4408920985006262E-16</v>
      </c>
      <c r="AS73" s="86">
        <f>SUM($B$71:AS71)-SUM($B$72:AS72)</f>
        <v>4.4408920985006262E-16</v>
      </c>
      <c r="AT73" s="86">
        <f>SUM($B$71:AT71)-SUM($B$72:AT72)</f>
        <v>4.4408920985006262E-16</v>
      </c>
      <c r="AU73" s="86">
        <f>SUM($B$71:AU71)-SUM($B$72:AU72)</f>
        <v>4.4408920985006262E-16</v>
      </c>
      <c r="AV73" s="86">
        <f>SUM($B$71:AV71)-SUM($B$72:AV72)</f>
        <v>4.4408920985006262E-16</v>
      </c>
      <c r="AW73" s="86">
        <f>SUM($B$71:AW71)-SUM($B$72:AW72)</f>
        <v>4.4408920985006262E-16</v>
      </c>
      <c r="AX73" s="86">
        <f>SUM($B$71:AX71)-SUM($B$72:AX72)</f>
        <v>4.4408920985006262E-16</v>
      </c>
      <c r="AY73" s="86">
        <f>SUM($B$71:AY71)-SUM($B$72:AY72)</f>
        <v>4.4408920985006262E-16</v>
      </c>
      <c r="AZ73" s="86">
        <f>SUM($B$71:AZ71)-SUM($B$72:AZ72)</f>
        <v>4.4408920985006262E-16</v>
      </c>
      <c r="BA73" s="86">
        <f>SUM($B$71:BA71)-SUM($B$72:BA72)</f>
        <v>4.4408920985006262E-16</v>
      </c>
      <c r="BB73" s="86">
        <f>SUM($B$71:BB71)-SUM($B$72:BB72)</f>
        <v>4.4408920985006262E-16</v>
      </c>
      <c r="BC73" s="86">
        <f>SUM($B$71:BC71)-SUM($B$72:BC72)</f>
        <v>4.4408920985006262E-16</v>
      </c>
      <c r="BD73" s="86">
        <f>SUM($B$71:BD71)-SUM($B$72:BD72)</f>
        <v>4.4408920985006262E-16</v>
      </c>
      <c r="BE73" s="86">
        <f>SUM($B$71:BE71)-SUM($B$72:BE72)</f>
        <v>4.4408920985006262E-16</v>
      </c>
      <c r="BF73" s="86">
        <f>SUM($B$71:BF71)-SUM($B$72:BF72)</f>
        <v>4.4408920985006262E-16</v>
      </c>
      <c r="BG73" s="86">
        <f>SUM($B$71:BG71)-SUM($B$72:BG72)</f>
        <v>4.4408920985006262E-16</v>
      </c>
      <c r="BH73" s="86">
        <f>SUM($B$71:BH71)-SUM($B$72:BH72)</f>
        <v>4.4408920985006262E-16</v>
      </c>
      <c r="BI73" s="86">
        <f>SUM($B$71:BI71)-SUM($B$72:BI72)</f>
        <v>4.4408920985006262E-16</v>
      </c>
      <c r="BJ73" s="86">
        <f>SUM($B$71:BJ71)-SUM($B$72:BJ72)</f>
        <v>4.4408920985006262E-16</v>
      </c>
      <c r="BK73" s="86">
        <f>SUM($B$71:BK71)-SUM($B$72:BK72)</f>
        <v>4.4408920985006262E-16</v>
      </c>
      <c r="BL73" s="86">
        <f>SUM($B$71:BL71)-SUM($B$72:BL72)</f>
        <v>4.4408920985006262E-16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>
        <v>0</v>
      </c>
      <c r="C74" s="127">
        <f>($C$71*TaxDepr!B$32)</f>
        <v>0.6091124</v>
      </c>
      <c r="D74" s="329">
        <f>($C$71*TaxDepr!C$32)+($D$71*TaxDepr!B$32)</f>
        <v>1.7787883</v>
      </c>
      <c r="E74" s="329">
        <f>($C$71*TaxDepr!D$32)+($D$71*TaxDepr!C$32)+($E$71*TaxDepr!B$32)</f>
        <v>2.5551498200000005</v>
      </c>
      <c r="F74" s="329">
        <f>($C$71*TaxDepr!E$32)+($D$71*TaxDepr!D$32)+($E$71*TaxDepr!C$32)</f>
        <v>2.3751418600000003</v>
      </c>
      <c r="G74" s="329">
        <f>($C$71*TaxDepr!F$32)+($D$71*TaxDepr!E$32)+($E$71*TaxDepr!D$32)</f>
        <v>1.6965354000000001</v>
      </c>
      <c r="H74" s="329">
        <f>($C$71*TaxDepr!G$32)+($D$71*TaxDepr!F$32)+($E$71*TaxDepr!E$32)</f>
        <v>1.320543</v>
      </c>
      <c r="I74" s="329">
        <f>($C$71*TaxDepr!H$32)+($D$71*TaxDepr!G$32)+($E$71*TaxDepr!F$32)</f>
        <v>1.183098</v>
      </c>
      <c r="J74" s="329">
        <f>($C$71*TaxDepr!I$32)+($D$71*TaxDepr!H$32)+($E$71*TaxDepr!G$32)</f>
        <v>0.99283832000000005</v>
      </c>
      <c r="K74" s="329">
        <f>($C$71*TaxDepr!J$32)+($D$71*TaxDepr!I$32)+($E$71*TaxDepr!H$32)</f>
        <v>0.57309995999999996</v>
      </c>
      <c r="L74" s="329">
        <f>($C$71*TaxDepr!K$32)+($D$71*TaxDepr!J$32)+($E$71*TaxDepr!I$32)</f>
        <v>0.17182550000000002</v>
      </c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13.256132560000003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0.6091124</v>
      </c>
      <c r="D75" s="94">
        <f t="shared" si="38"/>
        <v>1.7787883</v>
      </c>
      <c r="E75" s="94">
        <f t="shared" si="38"/>
        <v>2.5551498200000005</v>
      </c>
      <c r="F75" s="94">
        <f t="shared" si="38"/>
        <v>2.3751418600000003</v>
      </c>
      <c r="G75" s="94">
        <f t="shared" si="38"/>
        <v>1.6965354000000001</v>
      </c>
      <c r="H75" s="94">
        <f t="shared" si="38"/>
        <v>1.320543</v>
      </c>
      <c r="I75" s="94">
        <f t="shared" si="38"/>
        <v>1.183098</v>
      </c>
      <c r="J75" s="94">
        <f t="shared" si="38"/>
        <v>0.99283832000000005</v>
      </c>
      <c r="K75" s="94">
        <f t="shared" si="38"/>
        <v>0.57309995999999996</v>
      </c>
      <c r="L75" s="94">
        <f t="shared" si="38"/>
        <v>0.17182550000000002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4.2640000000000002</v>
      </c>
      <c r="D78" s="86">
        <f t="shared" si="39"/>
        <v>5.1420000000000003</v>
      </c>
      <c r="E78" s="86">
        <f t="shared" si="39"/>
        <v>3.85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-4.2640000000000002</v>
      </c>
      <c r="M78" s="86">
        <f t="shared" si="39"/>
        <v>-5.1420000000000003</v>
      </c>
      <c r="N78" s="86">
        <f t="shared" si="39"/>
        <v>-3.85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4.2640000000000002</v>
      </c>
      <c r="D80" s="86">
        <f>SUM($B$78:D78)</f>
        <v>9.4060000000000006</v>
      </c>
      <c r="E80" s="86">
        <f>SUM($B$78:E78)</f>
        <v>13.256</v>
      </c>
      <c r="F80" s="86">
        <f>SUM($B$78:F78)</f>
        <v>13.256</v>
      </c>
      <c r="G80" s="86">
        <f>SUM($B$78:G78)</f>
        <v>13.256</v>
      </c>
      <c r="H80" s="86">
        <f>SUM($B$78:H78)</f>
        <v>13.256</v>
      </c>
      <c r="I80" s="86">
        <f>SUM($B$78:I78)</f>
        <v>13.256</v>
      </c>
      <c r="J80" s="86">
        <f>SUM($B$78:J78)</f>
        <v>13.256</v>
      </c>
      <c r="K80" s="86">
        <f>SUM($B$78:K78)</f>
        <v>13.256</v>
      </c>
      <c r="L80" s="86">
        <f>SUM($B$78:L78)</f>
        <v>8.9920000000000009</v>
      </c>
      <c r="M80" s="86">
        <f>SUM($B$78:M78)</f>
        <v>3.8500000000000005</v>
      </c>
      <c r="N80" s="86">
        <f>SUM($B$78:N78)</f>
        <v>0</v>
      </c>
      <c r="O80" s="86">
        <f>SUM($B$78:O78)</f>
        <v>4.4408920985006262E-16</v>
      </c>
      <c r="P80" s="86">
        <f>SUM($B$78:P78)</f>
        <v>4.4408920985006262E-16</v>
      </c>
      <c r="Q80" s="86">
        <f>SUM($B$78:Q78)</f>
        <v>4.4408920985006262E-16</v>
      </c>
      <c r="R80" s="86">
        <f>SUM($B$78:R78)</f>
        <v>4.4408920985006262E-16</v>
      </c>
      <c r="S80" s="86">
        <f>SUM($B$78:S78)</f>
        <v>4.4408920985006262E-16</v>
      </c>
      <c r="T80" s="86">
        <f>SUM($B$78:T78)</f>
        <v>4.4408920985006262E-16</v>
      </c>
      <c r="U80" s="86">
        <f>SUM($B$78:U78)</f>
        <v>4.4408920985006262E-16</v>
      </c>
      <c r="V80" s="86">
        <f>SUM($B$78:V78)</f>
        <v>4.4408920985006262E-16</v>
      </c>
      <c r="W80" s="86">
        <f>SUM($B$78:W78)</f>
        <v>4.4408920985006262E-16</v>
      </c>
      <c r="X80" s="86">
        <f>SUM($B$78:X78)</f>
        <v>4.4408920985006262E-16</v>
      </c>
      <c r="Y80" s="86">
        <f>SUM($B$78:Y78)</f>
        <v>4.4408920985006262E-16</v>
      </c>
      <c r="Z80" s="86">
        <f>SUM($B$78:Z78)</f>
        <v>4.4408920985006262E-16</v>
      </c>
      <c r="AA80" s="86">
        <f>SUM($B$78:AA78)</f>
        <v>4.4408920985006262E-16</v>
      </c>
      <c r="AB80" s="86">
        <f>SUM($B$78:AB78)</f>
        <v>4.4408920985006262E-16</v>
      </c>
      <c r="AC80" s="86">
        <f>SUM($B$78:AC78)</f>
        <v>4.4408920985006262E-16</v>
      </c>
      <c r="AD80" s="86">
        <f>SUM($B$78:AD78)</f>
        <v>4.4408920985006262E-16</v>
      </c>
      <c r="AE80" s="86">
        <f>SUM($B$78:AE78)</f>
        <v>4.4408920985006262E-16</v>
      </c>
      <c r="AF80" s="86">
        <f>SUM($B$78:AF78)</f>
        <v>4.4408920985006262E-16</v>
      </c>
      <c r="AG80" s="86">
        <f>SUM($B$78:AG78)</f>
        <v>4.4408920985006262E-16</v>
      </c>
      <c r="AH80" s="86">
        <f>SUM($B$78:AH78)</f>
        <v>4.4408920985006262E-16</v>
      </c>
      <c r="AI80" s="86">
        <f>SUM($B$78:AI78)</f>
        <v>4.4408920985006262E-16</v>
      </c>
      <c r="AJ80" s="86">
        <f>SUM($B$78:AJ78)</f>
        <v>4.4408920985006262E-16</v>
      </c>
      <c r="AK80" s="86">
        <f>SUM($B$78:AK78)</f>
        <v>4.4408920985006262E-16</v>
      </c>
      <c r="AL80" s="86">
        <f>SUM($B$78:AL78)</f>
        <v>4.4408920985006262E-16</v>
      </c>
      <c r="AM80" s="86">
        <f>SUM($B$78:AM78)</f>
        <v>4.4408920985006262E-16</v>
      </c>
      <c r="AN80" s="86">
        <f>SUM($B$78:AN78)</f>
        <v>4.4408920985006262E-16</v>
      </c>
      <c r="AO80" s="86">
        <f>SUM($B$78:AO78)</f>
        <v>4.4408920985006262E-16</v>
      </c>
      <c r="AP80" s="86">
        <f>SUM($B$78:AP78)</f>
        <v>4.4408920985006262E-16</v>
      </c>
      <c r="AQ80" s="86">
        <f>SUM($B$78:AQ78)</f>
        <v>4.4408920985006262E-16</v>
      </c>
      <c r="AR80" s="86">
        <f>SUM($B$78:AR78)</f>
        <v>4.4408920985006262E-16</v>
      </c>
      <c r="AS80" s="86">
        <f>SUM($B$78:AS78)</f>
        <v>4.4408920985006262E-16</v>
      </c>
      <c r="AT80" s="86">
        <f>SUM($B$78:AT78)</f>
        <v>4.4408920985006262E-16</v>
      </c>
      <c r="AU80" s="86">
        <f>SUM($B$78:AU78)</f>
        <v>4.4408920985006262E-16</v>
      </c>
      <c r="AV80" s="86">
        <f>SUM($B$78:AV78)</f>
        <v>4.4408920985006262E-16</v>
      </c>
      <c r="AW80" s="86">
        <f>SUM($B$78:AW78)</f>
        <v>4.4408920985006262E-16</v>
      </c>
      <c r="AX80" s="86">
        <f>SUM($B$78:AX78)</f>
        <v>4.4408920985006262E-16</v>
      </c>
      <c r="AY80" s="86">
        <f>SUM($B$78:AY78)</f>
        <v>4.4408920985006262E-16</v>
      </c>
      <c r="AZ80" s="86">
        <f>SUM($B$78:AZ78)</f>
        <v>4.4408920985006262E-16</v>
      </c>
      <c r="BA80" s="86">
        <f>SUM($B$78:BA78)</f>
        <v>4.4408920985006262E-16</v>
      </c>
      <c r="BB80" s="86">
        <f>SUM($B$78:BB78)</f>
        <v>4.4408920985006262E-16</v>
      </c>
      <c r="BC80" s="86">
        <f>SUM($B$78:BC78)</f>
        <v>4.4408920985006262E-16</v>
      </c>
      <c r="BD80" s="86">
        <f>SUM($B$78:BD78)</f>
        <v>4.4408920985006262E-16</v>
      </c>
      <c r="BE80" s="86">
        <f>SUM($B$78:BE78)</f>
        <v>4.4408920985006262E-16</v>
      </c>
      <c r="BF80" s="86">
        <f>SUM($B$78:BF78)</f>
        <v>4.4408920985006262E-16</v>
      </c>
      <c r="BG80" s="86">
        <f>SUM($B$78:BG78)</f>
        <v>4.4408920985006262E-16</v>
      </c>
      <c r="BH80" s="86">
        <f>SUM($B$78:BH78)</f>
        <v>4.4408920985006262E-16</v>
      </c>
      <c r="BI80" s="86">
        <f>SUM($B$78:BI78)</f>
        <v>4.4408920985006262E-16</v>
      </c>
      <c r="BJ80" s="86">
        <f>SUM($B$78:BJ78)</f>
        <v>4.4408920985006262E-16</v>
      </c>
      <c r="BK80" s="86">
        <f>SUM($B$78:BK78)</f>
        <v>4.4408920985006262E-16</v>
      </c>
      <c r="BL80" s="86">
        <f>SUM($B$78:BL78)</f>
        <v>4.4408920985006262E-16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f>C74</f>
        <v>0.6091124</v>
      </c>
      <c r="D81" s="328">
        <f>D74</f>
        <v>1.7787883</v>
      </c>
      <c r="E81" s="328">
        <f t="shared" ref="E81:BL81" si="40">E74</f>
        <v>2.5551498200000005</v>
      </c>
      <c r="F81" s="328">
        <f t="shared" si="40"/>
        <v>2.3751418600000003</v>
      </c>
      <c r="G81" s="328">
        <f t="shared" si="40"/>
        <v>1.6965354000000001</v>
      </c>
      <c r="H81" s="328">
        <f t="shared" si="40"/>
        <v>1.320543</v>
      </c>
      <c r="I81" s="328">
        <f t="shared" si="40"/>
        <v>1.183098</v>
      </c>
      <c r="J81" s="328">
        <f t="shared" si="40"/>
        <v>0.99283832000000005</v>
      </c>
      <c r="K81" s="328">
        <f t="shared" si="40"/>
        <v>0.57309995999999996</v>
      </c>
      <c r="L81" s="328">
        <f t="shared" si="40"/>
        <v>0.17182550000000002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13.256132560000003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0.6091124</v>
      </c>
      <c r="D82" s="94">
        <f t="shared" si="41"/>
        <v>1.7787883</v>
      </c>
      <c r="E82" s="94">
        <f t="shared" si="41"/>
        <v>2.5551498200000005</v>
      </c>
      <c r="F82" s="94">
        <f t="shared" si="41"/>
        <v>2.3751418600000003</v>
      </c>
      <c r="G82" s="94">
        <f t="shared" si="41"/>
        <v>1.6965354000000001</v>
      </c>
      <c r="H82" s="94">
        <f t="shared" si="41"/>
        <v>1.320543</v>
      </c>
      <c r="I82" s="94">
        <f t="shared" si="41"/>
        <v>1.183098</v>
      </c>
      <c r="J82" s="94">
        <f t="shared" si="41"/>
        <v>0.99283832000000005</v>
      </c>
      <c r="K82" s="94">
        <f t="shared" si="41"/>
        <v>0.57309995999999996</v>
      </c>
      <c r="L82" s="94">
        <f t="shared" si="41"/>
        <v>0.17182550000000002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BJ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>
        <f t="shared" si="42"/>
        <v>0</v>
      </c>
      <c r="BA85" s="74">
        <f t="shared" si="42"/>
        <v>0</v>
      </c>
      <c r="BB85" s="74">
        <f t="shared" si="42"/>
        <v>0</v>
      </c>
      <c r="BC85" s="74">
        <f t="shared" si="42"/>
        <v>0</v>
      </c>
      <c r="BD85" s="74">
        <f t="shared" si="42"/>
        <v>0</v>
      </c>
      <c r="BE85" s="74">
        <f t="shared" si="42"/>
        <v>0</v>
      </c>
      <c r="BF85" s="74">
        <f t="shared" si="42"/>
        <v>0</v>
      </c>
      <c r="BG85" s="74">
        <f t="shared" si="42"/>
        <v>0</v>
      </c>
      <c r="BH85" s="74">
        <f t="shared" si="42"/>
        <v>0</v>
      </c>
      <c r="BI85" s="74">
        <f t="shared" si="42"/>
        <v>0</v>
      </c>
      <c r="BJ85" s="74">
        <f t="shared" si="42"/>
        <v>0</v>
      </c>
      <c r="BK85" s="74"/>
      <c r="BL85" s="74"/>
      <c r="BM85" s="36"/>
      <c r="BN85" s="74">
        <f t="shared" ref="BN85:BN97" si="43">SUM(B85:BM85)</f>
        <v>0</v>
      </c>
      <c r="BO85" s="332" t="s">
        <v>299</v>
      </c>
    </row>
    <row r="86" spans="1:75" s="37" customFormat="1" ht="15" customHeight="1" x14ac:dyDescent="0.2">
      <c r="A86" s="108">
        <v>2015</v>
      </c>
      <c r="B86" s="74"/>
      <c r="C86" s="74">
        <f t="shared" ref="C86:L86" si="44">$C$20*(1-$B$5)/$B$3</f>
        <v>0.4264</v>
      </c>
      <c r="D86" s="74">
        <f t="shared" si="44"/>
        <v>0.4264</v>
      </c>
      <c r="E86" s="74">
        <f t="shared" si="44"/>
        <v>0.4264</v>
      </c>
      <c r="F86" s="74">
        <f t="shared" si="44"/>
        <v>0.4264</v>
      </c>
      <c r="G86" s="74">
        <f t="shared" si="44"/>
        <v>0.4264</v>
      </c>
      <c r="H86" s="74">
        <f t="shared" si="44"/>
        <v>0.4264</v>
      </c>
      <c r="I86" s="74">
        <f t="shared" si="44"/>
        <v>0.4264</v>
      </c>
      <c r="J86" s="74">
        <f t="shared" si="44"/>
        <v>0.4264</v>
      </c>
      <c r="K86" s="74">
        <f t="shared" si="44"/>
        <v>0.4264</v>
      </c>
      <c r="L86" s="74">
        <f t="shared" si="44"/>
        <v>0.4264</v>
      </c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4.2640000000000002</v>
      </c>
      <c r="BO86" s="333">
        <f>BN102*(1-0)</f>
        <v>4.2640000000000002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0.51419999999999999</v>
      </c>
      <c r="E87" s="74">
        <f t="shared" ref="E87:M87" si="45">$D$20*(1-$B$5)/$B$3</f>
        <v>0.51419999999999999</v>
      </c>
      <c r="F87" s="74">
        <f t="shared" si="45"/>
        <v>0.51419999999999999</v>
      </c>
      <c r="G87" s="74">
        <f t="shared" si="45"/>
        <v>0.51419999999999999</v>
      </c>
      <c r="H87" s="74">
        <f t="shared" si="45"/>
        <v>0.51419999999999999</v>
      </c>
      <c r="I87" s="74">
        <f t="shared" si="45"/>
        <v>0.51419999999999999</v>
      </c>
      <c r="J87" s="74">
        <f t="shared" si="45"/>
        <v>0.51419999999999999</v>
      </c>
      <c r="K87" s="74">
        <f t="shared" si="45"/>
        <v>0.51419999999999999</v>
      </c>
      <c r="L87" s="74">
        <f t="shared" si="45"/>
        <v>0.51419999999999999</v>
      </c>
      <c r="M87" s="74">
        <f t="shared" si="45"/>
        <v>0.51419999999999999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5.1419999999999986</v>
      </c>
      <c r="BO87" s="333">
        <f>BN103*(1-0)</f>
        <v>5.1419999999999986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N88" si="46">$E$20*(1-$B$5)/$B$3</f>
        <v>0.38500000000000001</v>
      </c>
      <c r="F88" s="74">
        <f t="shared" si="46"/>
        <v>0.38500000000000001</v>
      </c>
      <c r="G88" s="74">
        <f t="shared" si="46"/>
        <v>0.38500000000000001</v>
      </c>
      <c r="H88" s="74">
        <f t="shared" si="46"/>
        <v>0.38500000000000001</v>
      </c>
      <c r="I88" s="74">
        <f t="shared" si="46"/>
        <v>0.38500000000000001</v>
      </c>
      <c r="J88" s="74">
        <f t="shared" si="46"/>
        <v>0.38500000000000001</v>
      </c>
      <c r="K88" s="74">
        <f t="shared" si="46"/>
        <v>0.38500000000000001</v>
      </c>
      <c r="L88" s="74">
        <f t="shared" si="46"/>
        <v>0.38500000000000001</v>
      </c>
      <c r="M88" s="74">
        <f t="shared" si="46"/>
        <v>0.38500000000000001</v>
      </c>
      <c r="N88" s="74">
        <f t="shared" si="46"/>
        <v>0.38500000000000001</v>
      </c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3.8499999999999996</v>
      </c>
      <c r="BO88" s="333">
        <f>BN104*(1-0)</f>
        <v>3.8499999999999996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J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>
        <f t="shared" si="47"/>
        <v>0</v>
      </c>
      <c r="BE89" s="74">
        <f t="shared" si="47"/>
        <v>0</v>
      </c>
      <c r="BF89" s="74">
        <f t="shared" si="47"/>
        <v>0</v>
      </c>
      <c r="BG89" s="74">
        <f t="shared" si="47"/>
        <v>0</v>
      </c>
      <c r="BH89" s="74">
        <f t="shared" si="47"/>
        <v>0</v>
      </c>
      <c r="BI89" s="74">
        <f t="shared" si="47"/>
        <v>0</v>
      </c>
      <c r="BJ89" s="74">
        <f t="shared" si="47"/>
        <v>0</v>
      </c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J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>
        <f t="shared" si="49"/>
        <v>0</v>
      </c>
      <c r="BG91" s="74">
        <f t="shared" si="49"/>
        <v>0</v>
      </c>
      <c r="BH91" s="74">
        <f t="shared" si="49"/>
        <v>0</v>
      </c>
      <c r="BI91" s="74">
        <f t="shared" si="49"/>
        <v>0</v>
      </c>
      <c r="BJ91" s="74">
        <f t="shared" si="49"/>
        <v>0</v>
      </c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J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>
        <f t="shared" si="50"/>
        <v>0</v>
      </c>
      <c r="BH92" s="74">
        <f t="shared" si="50"/>
        <v>0</v>
      </c>
      <c r="BI92" s="74">
        <f t="shared" si="50"/>
        <v>0</v>
      </c>
      <c r="BJ92" s="74">
        <f t="shared" si="50"/>
        <v>0</v>
      </c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J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>
        <f t="shared" si="51"/>
        <v>0</v>
      </c>
      <c r="BI93" s="74">
        <f t="shared" si="51"/>
        <v>0</v>
      </c>
      <c r="BJ93" s="74">
        <f t="shared" si="51"/>
        <v>0</v>
      </c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J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>
        <f t="shared" si="52"/>
        <v>0</v>
      </c>
      <c r="BJ94" s="74">
        <f t="shared" si="52"/>
        <v>0</v>
      </c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3">SUM(C85:C97)</f>
        <v>0.4264</v>
      </c>
      <c r="D98" s="103">
        <f t="shared" si="53"/>
        <v>0.94059999999999999</v>
      </c>
      <c r="E98" s="103">
        <f t="shared" si="53"/>
        <v>1.3256000000000001</v>
      </c>
      <c r="F98" s="103">
        <f t="shared" si="53"/>
        <v>1.3256000000000001</v>
      </c>
      <c r="G98" s="103">
        <f t="shared" si="53"/>
        <v>1.3256000000000001</v>
      </c>
      <c r="H98" s="103">
        <f t="shared" si="53"/>
        <v>1.3256000000000001</v>
      </c>
      <c r="I98" s="103">
        <f t="shared" si="53"/>
        <v>1.3256000000000001</v>
      </c>
      <c r="J98" s="103">
        <f t="shared" si="53"/>
        <v>1.3256000000000001</v>
      </c>
      <c r="K98" s="103">
        <f t="shared" si="53"/>
        <v>1.3256000000000001</v>
      </c>
      <c r="L98" s="103">
        <f t="shared" si="53"/>
        <v>1.3256000000000001</v>
      </c>
      <c r="M98" s="103">
        <f t="shared" si="53"/>
        <v>0.8992</v>
      </c>
      <c r="N98" s="103">
        <f t="shared" si="53"/>
        <v>0.38500000000000001</v>
      </c>
      <c r="O98" s="103">
        <f t="shared" si="53"/>
        <v>0</v>
      </c>
      <c r="P98" s="103">
        <f t="shared" si="53"/>
        <v>0</v>
      </c>
      <c r="Q98" s="103">
        <f t="shared" si="53"/>
        <v>0</v>
      </c>
      <c r="R98" s="103">
        <f t="shared" si="53"/>
        <v>0</v>
      </c>
      <c r="S98" s="103">
        <f t="shared" si="53"/>
        <v>0</v>
      </c>
      <c r="T98" s="103">
        <f t="shared" si="53"/>
        <v>0</v>
      </c>
      <c r="U98" s="103">
        <f t="shared" si="53"/>
        <v>0</v>
      </c>
      <c r="V98" s="103">
        <f t="shared" si="53"/>
        <v>0</v>
      </c>
      <c r="W98" s="103">
        <f t="shared" si="53"/>
        <v>0</v>
      </c>
      <c r="X98" s="103">
        <f t="shared" si="53"/>
        <v>0</v>
      </c>
      <c r="Y98" s="103">
        <f t="shared" si="53"/>
        <v>0</v>
      </c>
      <c r="Z98" s="103">
        <f t="shared" si="53"/>
        <v>0</v>
      </c>
      <c r="AA98" s="103">
        <f t="shared" si="53"/>
        <v>0</v>
      </c>
      <c r="AB98" s="103">
        <f t="shared" si="53"/>
        <v>0</v>
      </c>
      <c r="AC98" s="103">
        <f t="shared" si="53"/>
        <v>0</v>
      </c>
      <c r="AD98" s="103">
        <f t="shared" si="53"/>
        <v>0</v>
      </c>
      <c r="AE98" s="103">
        <f t="shared" si="53"/>
        <v>0</v>
      </c>
      <c r="AF98" s="103">
        <f t="shared" si="53"/>
        <v>0</v>
      </c>
      <c r="AG98" s="103">
        <f t="shared" si="53"/>
        <v>0</v>
      </c>
      <c r="AH98" s="103">
        <f t="shared" si="53"/>
        <v>0</v>
      </c>
      <c r="AI98" s="103">
        <f t="shared" si="53"/>
        <v>0</v>
      </c>
      <c r="AJ98" s="103">
        <f t="shared" si="53"/>
        <v>0</v>
      </c>
      <c r="AK98" s="103">
        <f t="shared" si="53"/>
        <v>0</v>
      </c>
      <c r="AL98" s="103">
        <f t="shared" si="53"/>
        <v>0</v>
      </c>
      <c r="AM98" s="103">
        <f t="shared" si="53"/>
        <v>0</v>
      </c>
      <c r="AN98" s="103">
        <f t="shared" si="53"/>
        <v>0</v>
      </c>
      <c r="AO98" s="103">
        <f t="shared" si="53"/>
        <v>0</v>
      </c>
      <c r="AP98" s="103">
        <f t="shared" si="53"/>
        <v>0</v>
      </c>
      <c r="AQ98" s="103">
        <f t="shared" si="53"/>
        <v>0</v>
      </c>
      <c r="AR98" s="103">
        <f t="shared" si="53"/>
        <v>0</v>
      </c>
      <c r="AS98" s="103">
        <f t="shared" si="53"/>
        <v>0</v>
      </c>
      <c r="AT98" s="103">
        <f t="shared" si="53"/>
        <v>0</v>
      </c>
      <c r="AU98" s="103">
        <f t="shared" si="53"/>
        <v>0</v>
      </c>
      <c r="AV98" s="103">
        <f t="shared" si="53"/>
        <v>0</v>
      </c>
      <c r="AW98" s="103">
        <f t="shared" si="53"/>
        <v>0</v>
      </c>
      <c r="AX98" s="103">
        <f t="shared" si="53"/>
        <v>0</v>
      </c>
      <c r="AY98" s="103">
        <f t="shared" si="53"/>
        <v>0</v>
      </c>
      <c r="AZ98" s="103">
        <f t="shared" si="53"/>
        <v>0</v>
      </c>
      <c r="BA98" s="103">
        <f t="shared" si="53"/>
        <v>0</v>
      </c>
      <c r="BB98" s="103">
        <f t="shared" si="53"/>
        <v>0</v>
      </c>
      <c r="BC98" s="103">
        <f t="shared" si="53"/>
        <v>0</v>
      </c>
      <c r="BD98" s="103">
        <f t="shared" si="53"/>
        <v>0</v>
      </c>
      <c r="BE98" s="103">
        <f t="shared" si="53"/>
        <v>0</v>
      </c>
      <c r="BF98" s="103">
        <f t="shared" si="53"/>
        <v>0</v>
      </c>
      <c r="BG98" s="103">
        <f t="shared" si="53"/>
        <v>0</v>
      </c>
      <c r="BH98" s="103">
        <f t="shared" si="53"/>
        <v>0</v>
      </c>
      <c r="BI98" s="103">
        <f t="shared" si="53"/>
        <v>0</v>
      </c>
      <c r="BJ98" s="103">
        <f t="shared" si="53"/>
        <v>0</v>
      </c>
      <c r="BK98" s="103">
        <f t="shared" si="53"/>
        <v>0</v>
      </c>
      <c r="BL98" s="103">
        <f t="shared" si="53"/>
        <v>0</v>
      </c>
      <c r="BM98" s="342"/>
      <c r="BN98" s="57">
        <f>SUM(BN85:BN97)</f>
        <v>13.255999999999998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J101" si="54">$B$20/$B$3</f>
        <v>0</v>
      </c>
      <c r="C101" s="74">
        <f t="shared" si="54"/>
        <v>0</v>
      </c>
      <c r="D101" s="74">
        <f t="shared" si="54"/>
        <v>0</v>
      </c>
      <c r="E101" s="74">
        <f t="shared" si="54"/>
        <v>0</v>
      </c>
      <c r="F101" s="74">
        <f t="shared" si="54"/>
        <v>0</v>
      </c>
      <c r="G101" s="74">
        <f t="shared" si="54"/>
        <v>0</v>
      </c>
      <c r="H101" s="74">
        <f t="shared" si="54"/>
        <v>0</v>
      </c>
      <c r="I101" s="74">
        <f t="shared" si="54"/>
        <v>0</v>
      </c>
      <c r="J101" s="74">
        <f t="shared" si="54"/>
        <v>0</v>
      </c>
      <c r="K101" s="74">
        <f t="shared" si="54"/>
        <v>0</v>
      </c>
      <c r="L101" s="74">
        <f t="shared" si="54"/>
        <v>0</v>
      </c>
      <c r="M101" s="74">
        <f t="shared" si="54"/>
        <v>0</v>
      </c>
      <c r="N101" s="74">
        <f t="shared" si="54"/>
        <v>0</v>
      </c>
      <c r="O101" s="74">
        <f t="shared" si="54"/>
        <v>0</v>
      </c>
      <c r="P101" s="74">
        <f t="shared" si="54"/>
        <v>0</v>
      </c>
      <c r="Q101" s="74">
        <f t="shared" si="54"/>
        <v>0</v>
      </c>
      <c r="R101" s="74">
        <f t="shared" si="54"/>
        <v>0</v>
      </c>
      <c r="S101" s="74">
        <f t="shared" si="54"/>
        <v>0</v>
      </c>
      <c r="T101" s="74">
        <f t="shared" si="54"/>
        <v>0</v>
      </c>
      <c r="U101" s="74">
        <f t="shared" si="54"/>
        <v>0</v>
      </c>
      <c r="V101" s="74">
        <f t="shared" si="54"/>
        <v>0</v>
      </c>
      <c r="W101" s="74">
        <f t="shared" si="54"/>
        <v>0</v>
      </c>
      <c r="X101" s="74">
        <f t="shared" si="54"/>
        <v>0</v>
      </c>
      <c r="Y101" s="74">
        <f t="shared" si="54"/>
        <v>0</v>
      </c>
      <c r="Z101" s="74">
        <f t="shared" si="54"/>
        <v>0</v>
      </c>
      <c r="AA101" s="74">
        <f t="shared" si="54"/>
        <v>0</v>
      </c>
      <c r="AB101" s="74">
        <f t="shared" si="54"/>
        <v>0</v>
      </c>
      <c r="AC101" s="74">
        <f t="shared" si="54"/>
        <v>0</v>
      </c>
      <c r="AD101" s="74">
        <f t="shared" si="54"/>
        <v>0</v>
      </c>
      <c r="AE101" s="74">
        <f t="shared" si="54"/>
        <v>0</v>
      </c>
      <c r="AF101" s="74">
        <f t="shared" si="54"/>
        <v>0</v>
      </c>
      <c r="AG101" s="74">
        <f t="shared" si="54"/>
        <v>0</v>
      </c>
      <c r="AH101" s="74">
        <f t="shared" si="54"/>
        <v>0</v>
      </c>
      <c r="AI101" s="74">
        <f t="shared" si="54"/>
        <v>0</v>
      </c>
      <c r="AJ101" s="74">
        <f t="shared" si="54"/>
        <v>0</v>
      </c>
      <c r="AK101" s="74">
        <f t="shared" si="54"/>
        <v>0</v>
      </c>
      <c r="AL101" s="74">
        <f t="shared" si="54"/>
        <v>0</v>
      </c>
      <c r="AM101" s="74">
        <f t="shared" si="54"/>
        <v>0</v>
      </c>
      <c r="AN101" s="74">
        <f t="shared" si="54"/>
        <v>0</v>
      </c>
      <c r="AO101" s="74">
        <f t="shared" si="54"/>
        <v>0</v>
      </c>
      <c r="AP101" s="74">
        <f t="shared" si="54"/>
        <v>0</v>
      </c>
      <c r="AQ101" s="74">
        <f t="shared" si="54"/>
        <v>0</v>
      </c>
      <c r="AR101" s="74">
        <f t="shared" si="54"/>
        <v>0</v>
      </c>
      <c r="AS101" s="74">
        <f t="shared" si="54"/>
        <v>0</v>
      </c>
      <c r="AT101" s="74">
        <f t="shared" si="54"/>
        <v>0</v>
      </c>
      <c r="AU101" s="74">
        <f t="shared" si="54"/>
        <v>0</v>
      </c>
      <c r="AV101" s="74">
        <f t="shared" si="54"/>
        <v>0</v>
      </c>
      <c r="AW101" s="74">
        <f t="shared" si="54"/>
        <v>0</v>
      </c>
      <c r="AX101" s="74">
        <f t="shared" si="54"/>
        <v>0</v>
      </c>
      <c r="AY101" s="74">
        <f t="shared" si="54"/>
        <v>0</v>
      </c>
      <c r="AZ101" s="74">
        <f t="shared" si="54"/>
        <v>0</v>
      </c>
      <c r="BA101" s="74">
        <f t="shared" si="54"/>
        <v>0</v>
      </c>
      <c r="BB101" s="74">
        <f t="shared" si="54"/>
        <v>0</v>
      </c>
      <c r="BC101" s="74">
        <f t="shared" si="54"/>
        <v>0</v>
      </c>
      <c r="BD101" s="74">
        <f t="shared" si="54"/>
        <v>0</v>
      </c>
      <c r="BE101" s="74">
        <f t="shared" si="54"/>
        <v>0</v>
      </c>
      <c r="BF101" s="74">
        <f t="shared" si="54"/>
        <v>0</v>
      </c>
      <c r="BG101" s="74">
        <f t="shared" si="54"/>
        <v>0</v>
      </c>
      <c r="BH101" s="74">
        <f t="shared" si="54"/>
        <v>0</v>
      </c>
      <c r="BI101" s="74">
        <f t="shared" si="54"/>
        <v>0</v>
      </c>
      <c r="BJ101" s="74">
        <f t="shared" si="54"/>
        <v>0</v>
      </c>
      <c r="BK101" s="74"/>
      <c r="BL101" s="74"/>
      <c r="BM101" s="36"/>
      <c r="BN101" s="74">
        <f t="shared" ref="BN101:BN113" si="55">SUM(B101:BM101)</f>
        <v>0</v>
      </c>
      <c r="BO101" s="332" t="s">
        <v>299</v>
      </c>
    </row>
    <row r="102" spans="1:67" s="37" customFormat="1" ht="15" customHeight="1" x14ac:dyDescent="0.2">
      <c r="A102" s="108">
        <v>2015</v>
      </c>
      <c r="B102" s="74"/>
      <c r="C102" s="74">
        <f t="shared" ref="C102:L102" si="56">$C$20/$B$3</f>
        <v>0.4264</v>
      </c>
      <c r="D102" s="74">
        <f t="shared" si="56"/>
        <v>0.4264</v>
      </c>
      <c r="E102" s="74">
        <f t="shared" si="56"/>
        <v>0.4264</v>
      </c>
      <c r="F102" s="74">
        <f t="shared" si="56"/>
        <v>0.4264</v>
      </c>
      <c r="G102" s="74">
        <f t="shared" si="56"/>
        <v>0.4264</v>
      </c>
      <c r="H102" s="74">
        <f t="shared" si="56"/>
        <v>0.4264</v>
      </c>
      <c r="I102" s="74">
        <f t="shared" si="56"/>
        <v>0.4264</v>
      </c>
      <c r="J102" s="74">
        <f t="shared" si="56"/>
        <v>0.4264</v>
      </c>
      <c r="K102" s="74">
        <f t="shared" si="56"/>
        <v>0.4264</v>
      </c>
      <c r="L102" s="74">
        <f t="shared" si="56"/>
        <v>0.4264</v>
      </c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5"/>
        <v>4.2640000000000002</v>
      </c>
      <c r="BO102" s="333">
        <f>D19</f>
        <v>4.2640000000000002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M103" si="57">$D$20/$B$3</f>
        <v>0.51419999999999999</v>
      </c>
      <c r="E103" s="74">
        <f t="shared" si="57"/>
        <v>0.51419999999999999</v>
      </c>
      <c r="F103" s="74">
        <f t="shared" si="57"/>
        <v>0.51419999999999999</v>
      </c>
      <c r="G103" s="74">
        <f t="shared" si="57"/>
        <v>0.51419999999999999</v>
      </c>
      <c r="H103" s="74">
        <f t="shared" si="57"/>
        <v>0.51419999999999999</v>
      </c>
      <c r="I103" s="74">
        <f t="shared" si="57"/>
        <v>0.51419999999999999</v>
      </c>
      <c r="J103" s="74">
        <f t="shared" si="57"/>
        <v>0.51419999999999999</v>
      </c>
      <c r="K103" s="74">
        <f t="shared" si="57"/>
        <v>0.51419999999999999</v>
      </c>
      <c r="L103" s="74">
        <f t="shared" si="57"/>
        <v>0.51419999999999999</v>
      </c>
      <c r="M103" s="74">
        <f t="shared" si="57"/>
        <v>0.51419999999999999</v>
      </c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5"/>
        <v>5.1419999999999986</v>
      </c>
      <c r="BO103" s="333">
        <f>D20</f>
        <v>5.1420000000000003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N104" si="58">$E$20/$B$3</f>
        <v>0.38500000000000001</v>
      </c>
      <c r="F104" s="74">
        <f t="shared" si="58"/>
        <v>0.38500000000000001</v>
      </c>
      <c r="G104" s="74">
        <f t="shared" si="58"/>
        <v>0.38500000000000001</v>
      </c>
      <c r="H104" s="74">
        <f t="shared" si="58"/>
        <v>0.38500000000000001</v>
      </c>
      <c r="I104" s="74">
        <f t="shared" si="58"/>
        <v>0.38500000000000001</v>
      </c>
      <c r="J104" s="74">
        <f t="shared" si="58"/>
        <v>0.38500000000000001</v>
      </c>
      <c r="K104" s="74">
        <f t="shared" si="58"/>
        <v>0.38500000000000001</v>
      </c>
      <c r="L104" s="74">
        <f t="shared" si="58"/>
        <v>0.38500000000000001</v>
      </c>
      <c r="M104" s="74">
        <f t="shared" si="58"/>
        <v>0.38500000000000001</v>
      </c>
      <c r="N104" s="74">
        <f t="shared" si="58"/>
        <v>0.38500000000000001</v>
      </c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5"/>
        <v>3.8499999999999996</v>
      </c>
      <c r="BO104" s="333">
        <f>-E14</f>
        <v>3.85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J105" si="59">$F$20/$B$3</f>
        <v>0</v>
      </c>
      <c r="G105" s="74">
        <f t="shared" si="59"/>
        <v>0</v>
      </c>
      <c r="H105" s="74">
        <f t="shared" si="59"/>
        <v>0</v>
      </c>
      <c r="I105" s="74">
        <f t="shared" si="59"/>
        <v>0</v>
      </c>
      <c r="J105" s="74">
        <f t="shared" si="59"/>
        <v>0</v>
      </c>
      <c r="K105" s="74">
        <f t="shared" si="59"/>
        <v>0</v>
      </c>
      <c r="L105" s="74">
        <f t="shared" si="59"/>
        <v>0</v>
      </c>
      <c r="M105" s="74">
        <f t="shared" si="59"/>
        <v>0</v>
      </c>
      <c r="N105" s="74">
        <f t="shared" si="59"/>
        <v>0</v>
      </c>
      <c r="O105" s="74">
        <f t="shared" si="59"/>
        <v>0</v>
      </c>
      <c r="P105" s="74">
        <f t="shared" si="59"/>
        <v>0</v>
      </c>
      <c r="Q105" s="74">
        <f t="shared" si="59"/>
        <v>0</v>
      </c>
      <c r="R105" s="74">
        <f t="shared" si="59"/>
        <v>0</v>
      </c>
      <c r="S105" s="74">
        <f t="shared" si="59"/>
        <v>0</v>
      </c>
      <c r="T105" s="74">
        <f t="shared" si="59"/>
        <v>0</v>
      </c>
      <c r="U105" s="74">
        <f t="shared" si="59"/>
        <v>0</v>
      </c>
      <c r="V105" s="74">
        <f t="shared" si="59"/>
        <v>0</v>
      </c>
      <c r="W105" s="74">
        <f t="shared" si="59"/>
        <v>0</v>
      </c>
      <c r="X105" s="74">
        <f t="shared" si="59"/>
        <v>0</v>
      </c>
      <c r="Y105" s="74">
        <f t="shared" si="59"/>
        <v>0</v>
      </c>
      <c r="Z105" s="74">
        <f t="shared" si="59"/>
        <v>0</v>
      </c>
      <c r="AA105" s="74">
        <f t="shared" si="59"/>
        <v>0</v>
      </c>
      <c r="AB105" s="74">
        <f t="shared" si="59"/>
        <v>0</v>
      </c>
      <c r="AC105" s="74">
        <f t="shared" si="59"/>
        <v>0</v>
      </c>
      <c r="AD105" s="74">
        <f t="shared" si="59"/>
        <v>0</v>
      </c>
      <c r="AE105" s="74">
        <f t="shared" si="59"/>
        <v>0</v>
      </c>
      <c r="AF105" s="74">
        <f t="shared" si="59"/>
        <v>0</v>
      </c>
      <c r="AG105" s="74">
        <f t="shared" si="59"/>
        <v>0</v>
      </c>
      <c r="AH105" s="74">
        <f t="shared" si="59"/>
        <v>0</v>
      </c>
      <c r="AI105" s="74">
        <f t="shared" si="59"/>
        <v>0</v>
      </c>
      <c r="AJ105" s="74">
        <f t="shared" si="59"/>
        <v>0</v>
      </c>
      <c r="AK105" s="74">
        <f t="shared" si="59"/>
        <v>0</v>
      </c>
      <c r="AL105" s="74">
        <f t="shared" si="59"/>
        <v>0</v>
      </c>
      <c r="AM105" s="74">
        <f t="shared" si="59"/>
        <v>0</v>
      </c>
      <c r="AN105" s="74">
        <f t="shared" si="59"/>
        <v>0</v>
      </c>
      <c r="AO105" s="74">
        <f t="shared" si="59"/>
        <v>0</v>
      </c>
      <c r="AP105" s="74">
        <f t="shared" si="59"/>
        <v>0</v>
      </c>
      <c r="AQ105" s="74">
        <f t="shared" si="59"/>
        <v>0</v>
      </c>
      <c r="AR105" s="74">
        <f t="shared" si="59"/>
        <v>0</v>
      </c>
      <c r="AS105" s="74">
        <f t="shared" si="59"/>
        <v>0</v>
      </c>
      <c r="AT105" s="74">
        <f t="shared" si="59"/>
        <v>0</v>
      </c>
      <c r="AU105" s="74">
        <f t="shared" si="59"/>
        <v>0</v>
      </c>
      <c r="AV105" s="74">
        <f t="shared" si="59"/>
        <v>0</v>
      </c>
      <c r="AW105" s="74">
        <f t="shared" si="59"/>
        <v>0</v>
      </c>
      <c r="AX105" s="74">
        <f t="shared" si="59"/>
        <v>0</v>
      </c>
      <c r="AY105" s="74">
        <f t="shared" si="59"/>
        <v>0</v>
      </c>
      <c r="AZ105" s="74">
        <f t="shared" si="59"/>
        <v>0</v>
      </c>
      <c r="BA105" s="74">
        <f t="shared" si="59"/>
        <v>0</v>
      </c>
      <c r="BB105" s="74">
        <f t="shared" si="59"/>
        <v>0</v>
      </c>
      <c r="BC105" s="74">
        <f t="shared" si="59"/>
        <v>0</v>
      </c>
      <c r="BD105" s="74">
        <f t="shared" si="59"/>
        <v>0</v>
      </c>
      <c r="BE105" s="74">
        <f t="shared" si="59"/>
        <v>0</v>
      </c>
      <c r="BF105" s="74">
        <f t="shared" si="59"/>
        <v>0</v>
      </c>
      <c r="BG105" s="74">
        <f t="shared" si="59"/>
        <v>0</v>
      </c>
      <c r="BH105" s="74">
        <f t="shared" si="59"/>
        <v>0</v>
      </c>
      <c r="BI105" s="74">
        <f t="shared" si="59"/>
        <v>0</v>
      </c>
      <c r="BJ105" s="74">
        <f t="shared" si="59"/>
        <v>0</v>
      </c>
      <c r="BK105" s="74"/>
      <c r="BL105" s="74"/>
      <c r="BM105" s="36"/>
      <c r="BN105" s="74">
        <f t="shared" si="55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0">$G$20/$B$3</f>
        <v>0</v>
      </c>
      <c r="H106" s="74">
        <f t="shared" si="60"/>
        <v>0</v>
      </c>
      <c r="I106" s="74">
        <f t="shared" si="60"/>
        <v>0</v>
      </c>
      <c r="J106" s="74">
        <f t="shared" si="60"/>
        <v>0</v>
      </c>
      <c r="K106" s="74">
        <f t="shared" si="60"/>
        <v>0</v>
      </c>
      <c r="L106" s="74">
        <f t="shared" si="60"/>
        <v>0</v>
      </c>
      <c r="M106" s="74">
        <f t="shared" si="60"/>
        <v>0</v>
      </c>
      <c r="N106" s="74">
        <f t="shared" si="60"/>
        <v>0</v>
      </c>
      <c r="O106" s="74">
        <f t="shared" si="60"/>
        <v>0</v>
      </c>
      <c r="P106" s="74">
        <f t="shared" si="60"/>
        <v>0</v>
      </c>
      <c r="Q106" s="74">
        <f t="shared" si="60"/>
        <v>0</v>
      </c>
      <c r="R106" s="74">
        <f t="shared" si="60"/>
        <v>0</v>
      </c>
      <c r="S106" s="74">
        <f t="shared" si="60"/>
        <v>0</v>
      </c>
      <c r="T106" s="74">
        <f t="shared" si="60"/>
        <v>0</v>
      </c>
      <c r="U106" s="74">
        <f t="shared" si="60"/>
        <v>0</v>
      </c>
      <c r="V106" s="74">
        <f t="shared" si="60"/>
        <v>0</v>
      </c>
      <c r="W106" s="74">
        <f t="shared" si="60"/>
        <v>0</v>
      </c>
      <c r="X106" s="74">
        <f t="shared" si="60"/>
        <v>0</v>
      </c>
      <c r="Y106" s="74">
        <f t="shared" si="60"/>
        <v>0</v>
      </c>
      <c r="Z106" s="74">
        <f t="shared" si="60"/>
        <v>0</v>
      </c>
      <c r="AA106" s="74">
        <f t="shared" si="60"/>
        <v>0</v>
      </c>
      <c r="AB106" s="74">
        <f t="shared" si="60"/>
        <v>0</v>
      </c>
      <c r="AC106" s="74">
        <f t="shared" si="60"/>
        <v>0</v>
      </c>
      <c r="AD106" s="74">
        <f t="shared" si="60"/>
        <v>0</v>
      </c>
      <c r="AE106" s="74">
        <f t="shared" si="60"/>
        <v>0</v>
      </c>
      <c r="AF106" s="74">
        <f t="shared" si="60"/>
        <v>0</v>
      </c>
      <c r="AG106" s="74">
        <f t="shared" si="60"/>
        <v>0</v>
      </c>
      <c r="AH106" s="74">
        <f t="shared" si="60"/>
        <v>0</v>
      </c>
      <c r="AI106" s="74">
        <f t="shared" si="60"/>
        <v>0</v>
      </c>
      <c r="AJ106" s="74">
        <f t="shared" si="60"/>
        <v>0</v>
      </c>
      <c r="AK106" s="74">
        <f t="shared" si="60"/>
        <v>0</v>
      </c>
      <c r="AL106" s="74">
        <f t="shared" si="60"/>
        <v>0</v>
      </c>
      <c r="AM106" s="74">
        <f t="shared" si="60"/>
        <v>0</v>
      </c>
      <c r="AN106" s="74">
        <f t="shared" si="60"/>
        <v>0</v>
      </c>
      <c r="AO106" s="74">
        <f t="shared" si="60"/>
        <v>0</v>
      </c>
      <c r="AP106" s="74">
        <f t="shared" si="60"/>
        <v>0</v>
      </c>
      <c r="AQ106" s="74">
        <f t="shared" si="60"/>
        <v>0</v>
      </c>
      <c r="AR106" s="74">
        <f t="shared" si="60"/>
        <v>0</v>
      </c>
      <c r="AS106" s="74">
        <f t="shared" si="60"/>
        <v>0</v>
      </c>
      <c r="AT106" s="74">
        <f t="shared" si="60"/>
        <v>0</v>
      </c>
      <c r="AU106" s="74">
        <f t="shared" si="60"/>
        <v>0</v>
      </c>
      <c r="AV106" s="74">
        <f t="shared" si="60"/>
        <v>0</v>
      </c>
      <c r="AW106" s="74">
        <f t="shared" si="60"/>
        <v>0</v>
      </c>
      <c r="AX106" s="74">
        <f t="shared" si="60"/>
        <v>0</v>
      </c>
      <c r="AY106" s="74">
        <f t="shared" si="60"/>
        <v>0</v>
      </c>
      <c r="AZ106" s="74">
        <f t="shared" si="60"/>
        <v>0</v>
      </c>
      <c r="BA106" s="74">
        <f t="shared" si="60"/>
        <v>0</v>
      </c>
      <c r="BB106" s="74">
        <f t="shared" si="60"/>
        <v>0</v>
      </c>
      <c r="BC106" s="74">
        <f t="shared" si="60"/>
        <v>0</v>
      </c>
      <c r="BD106" s="74">
        <f t="shared" si="60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5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J107" si="61">$H$20/$B$3</f>
        <v>0</v>
      </c>
      <c r="I107" s="74">
        <f t="shared" si="61"/>
        <v>0</v>
      </c>
      <c r="J107" s="74">
        <f t="shared" si="61"/>
        <v>0</v>
      </c>
      <c r="K107" s="74">
        <f t="shared" si="61"/>
        <v>0</v>
      </c>
      <c r="L107" s="74">
        <f t="shared" si="61"/>
        <v>0</v>
      </c>
      <c r="M107" s="74">
        <f t="shared" si="61"/>
        <v>0</v>
      </c>
      <c r="N107" s="74">
        <f t="shared" si="61"/>
        <v>0</v>
      </c>
      <c r="O107" s="74">
        <f t="shared" si="61"/>
        <v>0</v>
      </c>
      <c r="P107" s="74">
        <f t="shared" si="61"/>
        <v>0</v>
      </c>
      <c r="Q107" s="74">
        <f t="shared" si="61"/>
        <v>0</v>
      </c>
      <c r="R107" s="74">
        <f t="shared" si="61"/>
        <v>0</v>
      </c>
      <c r="S107" s="74">
        <f t="shared" si="61"/>
        <v>0</v>
      </c>
      <c r="T107" s="74">
        <f t="shared" si="61"/>
        <v>0</v>
      </c>
      <c r="U107" s="74">
        <f t="shared" si="61"/>
        <v>0</v>
      </c>
      <c r="V107" s="74">
        <f t="shared" si="61"/>
        <v>0</v>
      </c>
      <c r="W107" s="74">
        <f t="shared" si="61"/>
        <v>0</v>
      </c>
      <c r="X107" s="74">
        <f t="shared" si="61"/>
        <v>0</v>
      </c>
      <c r="Y107" s="74">
        <f t="shared" si="61"/>
        <v>0</v>
      </c>
      <c r="Z107" s="74">
        <f t="shared" si="61"/>
        <v>0</v>
      </c>
      <c r="AA107" s="74">
        <f t="shared" si="61"/>
        <v>0</v>
      </c>
      <c r="AB107" s="74">
        <f t="shared" si="61"/>
        <v>0</v>
      </c>
      <c r="AC107" s="74">
        <f t="shared" si="61"/>
        <v>0</v>
      </c>
      <c r="AD107" s="74">
        <f t="shared" si="61"/>
        <v>0</v>
      </c>
      <c r="AE107" s="74">
        <f t="shared" si="61"/>
        <v>0</v>
      </c>
      <c r="AF107" s="74">
        <f t="shared" si="61"/>
        <v>0</v>
      </c>
      <c r="AG107" s="74">
        <f t="shared" si="61"/>
        <v>0</v>
      </c>
      <c r="AH107" s="74">
        <f t="shared" si="61"/>
        <v>0</v>
      </c>
      <c r="AI107" s="74">
        <f t="shared" si="61"/>
        <v>0</v>
      </c>
      <c r="AJ107" s="74">
        <f t="shared" si="61"/>
        <v>0</v>
      </c>
      <c r="AK107" s="74">
        <f t="shared" si="61"/>
        <v>0</v>
      </c>
      <c r="AL107" s="74">
        <f t="shared" si="61"/>
        <v>0</v>
      </c>
      <c r="AM107" s="74">
        <f t="shared" si="61"/>
        <v>0</v>
      </c>
      <c r="AN107" s="74">
        <f t="shared" si="61"/>
        <v>0</v>
      </c>
      <c r="AO107" s="74">
        <f t="shared" si="61"/>
        <v>0</v>
      </c>
      <c r="AP107" s="74">
        <f t="shared" si="61"/>
        <v>0</v>
      </c>
      <c r="AQ107" s="74">
        <f t="shared" si="61"/>
        <v>0</v>
      </c>
      <c r="AR107" s="74">
        <f t="shared" si="61"/>
        <v>0</v>
      </c>
      <c r="AS107" s="74">
        <f t="shared" si="61"/>
        <v>0</v>
      </c>
      <c r="AT107" s="74">
        <f t="shared" si="61"/>
        <v>0</v>
      </c>
      <c r="AU107" s="74">
        <f t="shared" si="61"/>
        <v>0</v>
      </c>
      <c r="AV107" s="74">
        <f t="shared" si="61"/>
        <v>0</v>
      </c>
      <c r="AW107" s="74">
        <f t="shared" si="61"/>
        <v>0</v>
      </c>
      <c r="AX107" s="74">
        <f t="shared" si="61"/>
        <v>0</v>
      </c>
      <c r="AY107" s="74">
        <f t="shared" si="61"/>
        <v>0</v>
      </c>
      <c r="AZ107" s="74">
        <f t="shared" si="61"/>
        <v>0</v>
      </c>
      <c r="BA107" s="74">
        <f t="shared" si="61"/>
        <v>0</v>
      </c>
      <c r="BB107" s="74">
        <f t="shared" si="61"/>
        <v>0</v>
      </c>
      <c r="BC107" s="74">
        <f t="shared" si="61"/>
        <v>0</v>
      </c>
      <c r="BD107" s="74">
        <f t="shared" si="61"/>
        <v>0</v>
      </c>
      <c r="BE107" s="74">
        <f t="shared" si="61"/>
        <v>0</v>
      </c>
      <c r="BF107" s="74">
        <f t="shared" si="61"/>
        <v>0</v>
      </c>
      <c r="BG107" s="74">
        <f t="shared" si="61"/>
        <v>0</v>
      </c>
      <c r="BH107" s="74">
        <f t="shared" si="61"/>
        <v>0</v>
      </c>
      <c r="BI107" s="74">
        <f t="shared" si="61"/>
        <v>0</v>
      </c>
      <c r="BJ107" s="74">
        <f t="shared" si="61"/>
        <v>0</v>
      </c>
      <c r="BK107" s="74"/>
      <c r="BL107" s="74"/>
      <c r="BM107" s="36"/>
      <c r="BN107" s="74">
        <f t="shared" si="55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J108" si="62">$I$20/$B$3</f>
        <v>0</v>
      </c>
      <c r="J108" s="74">
        <f t="shared" si="62"/>
        <v>0</v>
      </c>
      <c r="K108" s="74">
        <f t="shared" si="62"/>
        <v>0</v>
      </c>
      <c r="L108" s="74">
        <f t="shared" si="62"/>
        <v>0</v>
      </c>
      <c r="M108" s="74">
        <f t="shared" si="62"/>
        <v>0</v>
      </c>
      <c r="N108" s="74">
        <f t="shared" si="62"/>
        <v>0</v>
      </c>
      <c r="O108" s="74">
        <f t="shared" si="62"/>
        <v>0</v>
      </c>
      <c r="P108" s="74">
        <f t="shared" si="62"/>
        <v>0</v>
      </c>
      <c r="Q108" s="74">
        <f t="shared" si="62"/>
        <v>0</v>
      </c>
      <c r="R108" s="74">
        <f t="shared" si="62"/>
        <v>0</v>
      </c>
      <c r="S108" s="74">
        <f t="shared" si="62"/>
        <v>0</v>
      </c>
      <c r="T108" s="74">
        <f t="shared" si="62"/>
        <v>0</v>
      </c>
      <c r="U108" s="74">
        <f t="shared" si="62"/>
        <v>0</v>
      </c>
      <c r="V108" s="74">
        <f t="shared" si="62"/>
        <v>0</v>
      </c>
      <c r="W108" s="74">
        <f t="shared" si="62"/>
        <v>0</v>
      </c>
      <c r="X108" s="74">
        <f t="shared" si="62"/>
        <v>0</v>
      </c>
      <c r="Y108" s="74">
        <f t="shared" si="62"/>
        <v>0</v>
      </c>
      <c r="Z108" s="74">
        <f t="shared" si="62"/>
        <v>0</v>
      </c>
      <c r="AA108" s="74">
        <f t="shared" si="62"/>
        <v>0</v>
      </c>
      <c r="AB108" s="74">
        <f t="shared" si="62"/>
        <v>0</v>
      </c>
      <c r="AC108" s="74">
        <f t="shared" si="62"/>
        <v>0</v>
      </c>
      <c r="AD108" s="74">
        <f t="shared" si="62"/>
        <v>0</v>
      </c>
      <c r="AE108" s="74">
        <f t="shared" si="62"/>
        <v>0</v>
      </c>
      <c r="AF108" s="74">
        <f t="shared" si="62"/>
        <v>0</v>
      </c>
      <c r="AG108" s="74">
        <f t="shared" si="62"/>
        <v>0</v>
      </c>
      <c r="AH108" s="74">
        <f t="shared" si="62"/>
        <v>0</v>
      </c>
      <c r="AI108" s="74">
        <f t="shared" si="62"/>
        <v>0</v>
      </c>
      <c r="AJ108" s="74">
        <f t="shared" si="62"/>
        <v>0</v>
      </c>
      <c r="AK108" s="74">
        <f t="shared" si="62"/>
        <v>0</v>
      </c>
      <c r="AL108" s="74">
        <f t="shared" si="62"/>
        <v>0</v>
      </c>
      <c r="AM108" s="74">
        <f t="shared" si="62"/>
        <v>0</v>
      </c>
      <c r="AN108" s="74">
        <f t="shared" si="62"/>
        <v>0</v>
      </c>
      <c r="AO108" s="74">
        <f t="shared" si="62"/>
        <v>0</v>
      </c>
      <c r="AP108" s="74">
        <f t="shared" si="62"/>
        <v>0</v>
      </c>
      <c r="AQ108" s="74">
        <f t="shared" si="62"/>
        <v>0</v>
      </c>
      <c r="AR108" s="74">
        <f t="shared" si="62"/>
        <v>0</v>
      </c>
      <c r="AS108" s="74">
        <f t="shared" si="62"/>
        <v>0</v>
      </c>
      <c r="AT108" s="74">
        <f t="shared" si="62"/>
        <v>0</v>
      </c>
      <c r="AU108" s="74">
        <f t="shared" si="62"/>
        <v>0</v>
      </c>
      <c r="AV108" s="74">
        <f t="shared" si="62"/>
        <v>0</v>
      </c>
      <c r="AW108" s="74">
        <f t="shared" si="62"/>
        <v>0</v>
      </c>
      <c r="AX108" s="74">
        <f t="shared" si="62"/>
        <v>0</v>
      </c>
      <c r="AY108" s="74">
        <f t="shared" si="62"/>
        <v>0</v>
      </c>
      <c r="AZ108" s="74">
        <f t="shared" si="62"/>
        <v>0</v>
      </c>
      <c r="BA108" s="74">
        <f t="shared" si="62"/>
        <v>0</v>
      </c>
      <c r="BB108" s="74">
        <f t="shared" si="62"/>
        <v>0</v>
      </c>
      <c r="BC108" s="74">
        <f t="shared" si="62"/>
        <v>0</v>
      </c>
      <c r="BD108" s="74">
        <f t="shared" si="62"/>
        <v>0</v>
      </c>
      <c r="BE108" s="74">
        <f t="shared" si="62"/>
        <v>0</v>
      </c>
      <c r="BF108" s="74">
        <f t="shared" si="62"/>
        <v>0</v>
      </c>
      <c r="BG108" s="74">
        <f t="shared" si="62"/>
        <v>0</v>
      </c>
      <c r="BH108" s="74">
        <f t="shared" si="62"/>
        <v>0</v>
      </c>
      <c r="BI108" s="74">
        <f t="shared" si="62"/>
        <v>0</v>
      </c>
      <c r="BJ108" s="74">
        <f t="shared" si="62"/>
        <v>0</v>
      </c>
      <c r="BK108" s="74"/>
      <c r="BL108" s="74"/>
      <c r="BM108" s="36"/>
      <c r="BN108" s="74">
        <f t="shared" si="55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J109" si="63">$J$20/$B$3</f>
        <v>0</v>
      </c>
      <c r="P109" s="74">
        <f t="shared" si="63"/>
        <v>0</v>
      </c>
      <c r="Q109" s="74">
        <f t="shared" si="63"/>
        <v>0</v>
      </c>
      <c r="R109" s="74">
        <f t="shared" si="63"/>
        <v>0</v>
      </c>
      <c r="S109" s="74">
        <f t="shared" si="63"/>
        <v>0</v>
      </c>
      <c r="T109" s="74">
        <f t="shared" si="63"/>
        <v>0</v>
      </c>
      <c r="U109" s="74">
        <f t="shared" si="63"/>
        <v>0</v>
      </c>
      <c r="V109" s="74">
        <f t="shared" si="63"/>
        <v>0</v>
      </c>
      <c r="W109" s="74">
        <f t="shared" si="63"/>
        <v>0</v>
      </c>
      <c r="X109" s="74">
        <f t="shared" si="63"/>
        <v>0</v>
      </c>
      <c r="Y109" s="74">
        <f t="shared" si="63"/>
        <v>0</v>
      </c>
      <c r="Z109" s="74">
        <f t="shared" si="63"/>
        <v>0</v>
      </c>
      <c r="AA109" s="74">
        <f t="shared" si="63"/>
        <v>0</v>
      </c>
      <c r="AB109" s="74">
        <f t="shared" si="63"/>
        <v>0</v>
      </c>
      <c r="AC109" s="74">
        <f t="shared" si="63"/>
        <v>0</v>
      </c>
      <c r="AD109" s="74">
        <f t="shared" si="63"/>
        <v>0</v>
      </c>
      <c r="AE109" s="74">
        <f t="shared" si="63"/>
        <v>0</v>
      </c>
      <c r="AF109" s="74">
        <f t="shared" si="63"/>
        <v>0</v>
      </c>
      <c r="AG109" s="74">
        <f t="shared" si="63"/>
        <v>0</v>
      </c>
      <c r="AH109" s="74">
        <f t="shared" si="63"/>
        <v>0</v>
      </c>
      <c r="AI109" s="74">
        <f t="shared" si="63"/>
        <v>0</v>
      </c>
      <c r="AJ109" s="74">
        <f t="shared" si="63"/>
        <v>0</v>
      </c>
      <c r="AK109" s="74">
        <f t="shared" si="63"/>
        <v>0</v>
      </c>
      <c r="AL109" s="74">
        <f t="shared" si="63"/>
        <v>0</v>
      </c>
      <c r="AM109" s="74">
        <f t="shared" si="63"/>
        <v>0</v>
      </c>
      <c r="AN109" s="74">
        <f t="shared" si="63"/>
        <v>0</v>
      </c>
      <c r="AO109" s="74">
        <f t="shared" si="63"/>
        <v>0</v>
      </c>
      <c r="AP109" s="74">
        <f t="shared" si="63"/>
        <v>0</v>
      </c>
      <c r="AQ109" s="74">
        <f t="shared" si="63"/>
        <v>0</v>
      </c>
      <c r="AR109" s="74">
        <f t="shared" si="63"/>
        <v>0</v>
      </c>
      <c r="AS109" s="74">
        <f t="shared" si="63"/>
        <v>0</v>
      </c>
      <c r="AT109" s="74">
        <f t="shared" si="63"/>
        <v>0</v>
      </c>
      <c r="AU109" s="74">
        <f t="shared" si="63"/>
        <v>0</v>
      </c>
      <c r="AV109" s="74">
        <f t="shared" si="63"/>
        <v>0</v>
      </c>
      <c r="AW109" s="74">
        <f t="shared" si="63"/>
        <v>0</v>
      </c>
      <c r="AX109" s="74">
        <f t="shared" si="63"/>
        <v>0</v>
      </c>
      <c r="AY109" s="74">
        <f t="shared" si="63"/>
        <v>0</v>
      </c>
      <c r="AZ109" s="74">
        <f t="shared" si="63"/>
        <v>0</v>
      </c>
      <c r="BA109" s="74">
        <f t="shared" si="63"/>
        <v>0</v>
      </c>
      <c r="BB109" s="74">
        <f t="shared" si="63"/>
        <v>0</v>
      </c>
      <c r="BC109" s="74">
        <f t="shared" si="63"/>
        <v>0</v>
      </c>
      <c r="BD109" s="74">
        <f t="shared" si="63"/>
        <v>0</v>
      </c>
      <c r="BE109" s="74">
        <f t="shared" si="63"/>
        <v>0</v>
      </c>
      <c r="BF109" s="74">
        <f t="shared" si="63"/>
        <v>0</v>
      </c>
      <c r="BG109" s="74">
        <f t="shared" si="63"/>
        <v>0</v>
      </c>
      <c r="BH109" s="74">
        <f t="shared" si="63"/>
        <v>0</v>
      </c>
      <c r="BI109" s="74">
        <f t="shared" si="63"/>
        <v>0</v>
      </c>
      <c r="BJ109" s="74">
        <f t="shared" si="63"/>
        <v>0</v>
      </c>
      <c r="BK109" s="74"/>
      <c r="BL109" s="74"/>
      <c r="BM109" s="36"/>
      <c r="BN109" s="74">
        <f t="shared" si="55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J110" si="64">$K$20/$B$3</f>
        <v>0</v>
      </c>
      <c r="P110" s="74">
        <f t="shared" si="64"/>
        <v>0</v>
      </c>
      <c r="Q110" s="74">
        <f t="shared" si="64"/>
        <v>0</v>
      </c>
      <c r="R110" s="74">
        <f t="shared" si="64"/>
        <v>0</v>
      </c>
      <c r="S110" s="74">
        <f t="shared" si="64"/>
        <v>0</v>
      </c>
      <c r="T110" s="74">
        <f t="shared" si="64"/>
        <v>0</v>
      </c>
      <c r="U110" s="74">
        <f t="shared" si="64"/>
        <v>0</v>
      </c>
      <c r="V110" s="74">
        <f t="shared" si="64"/>
        <v>0</v>
      </c>
      <c r="W110" s="74">
        <f t="shared" si="64"/>
        <v>0</v>
      </c>
      <c r="X110" s="74">
        <f t="shared" si="64"/>
        <v>0</v>
      </c>
      <c r="Y110" s="74">
        <f t="shared" si="64"/>
        <v>0</v>
      </c>
      <c r="Z110" s="74">
        <f t="shared" si="64"/>
        <v>0</v>
      </c>
      <c r="AA110" s="74">
        <f t="shared" si="64"/>
        <v>0</v>
      </c>
      <c r="AB110" s="74">
        <f t="shared" si="64"/>
        <v>0</v>
      </c>
      <c r="AC110" s="74">
        <f t="shared" si="64"/>
        <v>0</v>
      </c>
      <c r="AD110" s="74">
        <f t="shared" si="64"/>
        <v>0</v>
      </c>
      <c r="AE110" s="74">
        <f t="shared" si="64"/>
        <v>0</v>
      </c>
      <c r="AF110" s="74">
        <f t="shared" si="64"/>
        <v>0</v>
      </c>
      <c r="AG110" s="74">
        <f t="shared" si="64"/>
        <v>0</v>
      </c>
      <c r="AH110" s="74">
        <f t="shared" si="64"/>
        <v>0</v>
      </c>
      <c r="AI110" s="74">
        <f t="shared" si="64"/>
        <v>0</v>
      </c>
      <c r="AJ110" s="74">
        <f t="shared" si="64"/>
        <v>0</v>
      </c>
      <c r="AK110" s="74">
        <f t="shared" si="64"/>
        <v>0</v>
      </c>
      <c r="AL110" s="74">
        <f t="shared" si="64"/>
        <v>0</v>
      </c>
      <c r="AM110" s="74">
        <f t="shared" si="64"/>
        <v>0</v>
      </c>
      <c r="AN110" s="74">
        <f t="shared" si="64"/>
        <v>0</v>
      </c>
      <c r="AO110" s="74">
        <f t="shared" si="64"/>
        <v>0</v>
      </c>
      <c r="AP110" s="74">
        <f t="shared" si="64"/>
        <v>0</v>
      </c>
      <c r="AQ110" s="74">
        <f t="shared" si="64"/>
        <v>0</v>
      </c>
      <c r="AR110" s="74">
        <f t="shared" si="64"/>
        <v>0</v>
      </c>
      <c r="AS110" s="74">
        <f t="shared" si="64"/>
        <v>0</v>
      </c>
      <c r="AT110" s="74">
        <f t="shared" si="64"/>
        <v>0</v>
      </c>
      <c r="AU110" s="74">
        <f t="shared" si="64"/>
        <v>0</v>
      </c>
      <c r="AV110" s="74">
        <f t="shared" si="64"/>
        <v>0</v>
      </c>
      <c r="AW110" s="74">
        <f t="shared" si="64"/>
        <v>0</v>
      </c>
      <c r="AX110" s="74">
        <f t="shared" si="64"/>
        <v>0</v>
      </c>
      <c r="AY110" s="74">
        <f t="shared" si="64"/>
        <v>0</v>
      </c>
      <c r="AZ110" s="74">
        <f t="shared" si="64"/>
        <v>0</v>
      </c>
      <c r="BA110" s="74">
        <f t="shared" si="64"/>
        <v>0</v>
      </c>
      <c r="BB110" s="74">
        <f t="shared" si="64"/>
        <v>0</v>
      </c>
      <c r="BC110" s="74">
        <f t="shared" si="64"/>
        <v>0</v>
      </c>
      <c r="BD110" s="74">
        <f t="shared" si="64"/>
        <v>0</v>
      </c>
      <c r="BE110" s="74">
        <f t="shared" si="64"/>
        <v>0</v>
      </c>
      <c r="BF110" s="74">
        <f t="shared" si="64"/>
        <v>0</v>
      </c>
      <c r="BG110" s="74">
        <f t="shared" si="64"/>
        <v>0</v>
      </c>
      <c r="BH110" s="74">
        <f t="shared" si="64"/>
        <v>0</v>
      </c>
      <c r="BI110" s="74">
        <f t="shared" si="64"/>
        <v>0</v>
      </c>
      <c r="BJ110" s="74">
        <f t="shared" si="64"/>
        <v>0</v>
      </c>
      <c r="BK110" s="74"/>
      <c r="BL110" s="74"/>
      <c r="BM110" s="36"/>
      <c r="BN110" s="74">
        <f t="shared" si="55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36"/>
      <c r="BN111" s="74">
        <f t="shared" si="55"/>
        <v>0</v>
      </c>
      <c r="BO111" s="333">
        <f>L20</f>
        <v>-4.2640000000000002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36"/>
      <c r="BN112" s="74">
        <f t="shared" si="55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36"/>
      <c r="BN113" s="74">
        <f t="shared" si="55"/>
        <v>0</v>
      </c>
      <c r="BO113" s="333">
        <f>N20</f>
        <v>-3.85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65">SUM(C101:C113)</f>
        <v>0.4264</v>
      </c>
      <c r="D114" s="68">
        <f t="shared" si="65"/>
        <v>0.94059999999999999</v>
      </c>
      <c r="E114" s="68">
        <f t="shared" si="65"/>
        <v>1.3256000000000001</v>
      </c>
      <c r="F114" s="68">
        <f t="shared" si="65"/>
        <v>1.3256000000000001</v>
      </c>
      <c r="G114" s="68">
        <f t="shared" si="65"/>
        <v>1.3256000000000001</v>
      </c>
      <c r="H114" s="68">
        <f t="shared" si="65"/>
        <v>1.3256000000000001</v>
      </c>
      <c r="I114" s="68">
        <f t="shared" si="65"/>
        <v>1.3256000000000001</v>
      </c>
      <c r="J114" s="68">
        <f t="shared" si="65"/>
        <v>1.3256000000000001</v>
      </c>
      <c r="K114" s="68">
        <f t="shared" si="65"/>
        <v>1.3256000000000001</v>
      </c>
      <c r="L114" s="68">
        <f t="shared" si="65"/>
        <v>1.3256000000000001</v>
      </c>
      <c r="M114" s="68">
        <f t="shared" si="65"/>
        <v>0.8992</v>
      </c>
      <c r="N114" s="68">
        <f t="shared" si="65"/>
        <v>0.38500000000000001</v>
      </c>
      <c r="O114" s="68">
        <f t="shared" si="65"/>
        <v>0</v>
      </c>
      <c r="P114" s="68">
        <f t="shared" si="65"/>
        <v>0</v>
      </c>
      <c r="Q114" s="68">
        <f t="shared" si="65"/>
        <v>0</v>
      </c>
      <c r="R114" s="68">
        <f t="shared" si="65"/>
        <v>0</v>
      </c>
      <c r="S114" s="68">
        <f t="shared" si="65"/>
        <v>0</v>
      </c>
      <c r="T114" s="68">
        <f t="shared" si="65"/>
        <v>0</v>
      </c>
      <c r="U114" s="68">
        <f t="shared" si="65"/>
        <v>0</v>
      </c>
      <c r="V114" s="68">
        <f t="shared" si="65"/>
        <v>0</v>
      </c>
      <c r="W114" s="68">
        <f t="shared" si="65"/>
        <v>0</v>
      </c>
      <c r="X114" s="68">
        <f t="shared" si="65"/>
        <v>0</v>
      </c>
      <c r="Y114" s="68">
        <f t="shared" si="65"/>
        <v>0</v>
      </c>
      <c r="Z114" s="68">
        <f t="shared" si="65"/>
        <v>0</v>
      </c>
      <c r="AA114" s="68">
        <f t="shared" si="65"/>
        <v>0</v>
      </c>
      <c r="AB114" s="68">
        <f t="shared" si="65"/>
        <v>0</v>
      </c>
      <c r="AC114" s="68">
        <f t="shared" si="65"/>
        <v>0</v>
      </c>
      <c r="AD114" s="68">
        <f t="shared" si="65"/>
        <v>0</v>
      </c>
      <c r="AE114" s="68">
        <f t="shared" si="65"/>
        <v>0</v>
      </c>
      <c r="AF114" s="68">
        <f t="shared" si="65"/>
        <v>0</v>
      </c>
      <c r="AG114" s="68">
        <f t="shared" si="65"/>
        <v>0</v>
      </c>
      <c r="AH114" s="68">
        <f t="shared" si="65"/>
        <v>0</v>
      </c>
      <c r="AI114" s="68">
        <f t="shared" si="65"/>
        <v>0</v>
      </c>
      <c r="AJ114" s="68">
        <f t="shared" si="65"/>
        <v>0</v>
      </c>
      <c r="AK114" s="68">
        <f t="shared" si="65"/>
        <v>0</v>
      </c>
      <c r="AL114" s="68">
        <f t="shared" si="65"/>
        <v>0</v>
      </c>
      <c r="AM114" s="68">
        <f t="shared" si="65"/>
        <v>0</v>
      </c>
      <c r="AN114" s="68">
        <f t="shared" si="65"/>
        <v>0</v>
      </c>
      <c r="AO114" s="68">
        <f t="shared" si="65"/>
        <v>0</v>
      </c>
      <c r="AP114" s="68">
        <f t="shared" si="65"/>
        <v>0</v>
      </c>
      <c r="AQ114" s="68">
        <f t="shared" si="65"/>
        <v>0</v>
      </c>
      <c r="AR114" s="68">
        <f t="shared" si="65"/>
        <v>0</v>
      </c>
      <c r="AS114" s="68">
        <f t="shared" si="65"/>
        <v>0</v>
      </c>
      <c r="AT114" s="68">
        <f t="shared" si="65"/>
        <v>0</v>
      </c>
      <c r="AU114" s="68">
        <f t="shared" si="65"/>
        <v>0</v>
      </c>
      <c r="AV114" s="68">
        <f t="shared" si="65"/>
        <v>0</v>
      </c>
      <c r="AW114" s="68">
        <f t="shared" si="65"/>
        <v>0</v>
      </c>
      <c r="AX114" s="68">
        <f t="shared" si="65"/>
        <v>0</v>
      </c>
      <c r="AY114" s="68">
        <f t="shared" si="65"/>
        <v>0</v>
      </c>
      <c r="AZ114" s="68">
        <f t="shared" si="65"/>
        <v>0</v>
      </c>
      <c r="BA114" s="68">
        <f t="shared" si="65"/>
        <v>0</v>
      </c>
      <c r="BB114" s="68">
        <f t="shared" si="65"/>
        <v>0</v>
      </c>
      <c r="BC114" s="68">
        <f t="shared" si="65"/>
        <v>0</v>
      </c>
      <c r="BD114" s="68">
        <f t="shared" si="65"/>
        <v>0</v>
      </c>
      <c r="BE114" s="68">
        <f t="shared" si="65"/>
        <v>0</v>
      </c>
      <c r="BF114" s="68">
        <f t="shared" si="65"/>
        <v>0</v>
      </c>
      <c r="BG114" s="68">
        <f t="shared" si="65"/>
        <v>0</v>
      </c>
      <c r="BH114" s="68">
        <f t="shared" si="65"/>
        <v>0</v>
      </c>
      <c r="BI114" s="68">
        <f t="shared" si="65"/>
        <v>0</v>
      </c>
      <c r="BJ114" s="68">
        <f t="shared" si="65"/>
        <v>0</v>
      </c>
      <c r="BK114" s="68">
        <f t="shared" si="65"/>
        <v>0</v>
      </c>
      <c r="BL114" s="68">
        <f t="shared" si="65"/>
        <v>0</v>
      </c>
      <c r="BM114" s="36"/>
      <c r="BN114" s="57">
        <f>SUM(BN101:BN113)</f>
        <v>13.255999999999998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78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323</v>
      </c>
    </row>
    <row r="2" spans="1:67" ht="15" customHeight="1" x14ac:dyDescent="0.2">
      <c r="A2" s="59" t="s">
        <v>21</v>
      </c>
      <c r="B2" s="107" t="str">
        <f>VLOOKUP($B$1,'Assumptions (Inputs)'!$B$7:$G$24,2,FALSE)</f>
        <v>Utility Solutions (Solar, Fuel Cells, DG) (2 MWs)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10</v>
      </c>
    </row>
    <row r="4" spans="1:67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0</v>
      </c>
    </row>
    <row r="6" spans="1:67" ht="15" customHeight="1" x14ac:dyDescent="0.2">
      <c r="A6" s="59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(Escalated)'!E12</f>
        <v>0</v>
      </c>
      <c r="C13" s="128">
        <f>'CapEx (Escalated)'!F12</f>
        <v>0</v>
      </c>
      <c r="D13" s="128">
        <f>'CapEx (Escalated)'!G12</f>
        <v>0</v>
      </c>
      <c r="E13" s="128">
        <f>'CapEx (Escalated)'!H12</f>
        <v>0</v>
      </c>
      <c r="F13" s="128">
        <f>'CapEx (Escalated)'!I12</f>
        <v>0</v>
      </c>
      <c r="G13" s="128">
        <f>'CapEx (Escalated)'!J12</f>
        <v>0</v>
      </c>
      <c r="H13" s="128">
        <f>'CapEx (Escalated)'!K12</f>
        <v>0</v>
      </c>
      <c r="I13" s="128">
        <f>'CapEx (Escalated)'!L12</f>
        <v>0</v>
      </c>
      <c r="J13" s="128">
        <f>'CapEx (Escalated)'!M12</f>
        <v>0</v>
      </c>
      <c r="K13" s="128">
        <f>'CapEx (Escalated)'!N12</f>
        <v>0</v>
      </c>
      <c r="L13" s="128">
        <f>'CapEx (Escalated)'!O12</f>
        <v>0</v>
      </c>
      <c r="M13" s="128">
        <f>'CapEx (Escalated)'!P12</f>
        <v>0</v>
      </c>
      <c r="N13" s="128">
        <f>'CapEx (Escalated)'!Q12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37" customFormat="1" ht="15" customHeight="1" x14ac:dyDescent="0.2">
      <c r="A20" s="35" t="s">
        <v>25</v>
      </c>
      <c r="B20" s="74">
        <f>-B14</f>
        <v>0</v>
      </c>
      <c r="C20" s="74">
        <f t="shared" ref="C20:K20" si="6">-C14</f>
        <v>0</v>
      </c>
      <c r="D20" s="74">
        <f t="shared" si="6"/>
        <v>0</v>
      </c>
      <c r="E20" s="74">
        <f t="shared" si="6"/>
        <v>0</v>
      </c>
      <c r="F20" s="74">
        <f t="shared" si="6"/>
        <v>0</v>
      </c>
      <c r="G20" s="74">
        <f t="shared" si="6"/>
        <v>0</v>
      </c>
      <c r="H20" s="74">
        <f t="shared" si="6"/>
        <v>0</v>
      </c>
      <c r="I20" s="74">
        <f t="shared" si="6"/>
        <v>0</v>
      </c>
      <c r="J20" s="74">
        <f t="shared" si="6"/>
        <v>0</v>
      </c>
      <c r="K20" s="74">
        <f t="shared" si="6"/>
        <v>0</v>
      </c>
      <c r="L20" s="74">
        <f>-L14</f>
        <v>0</v>
      </c>
      <c r="M20" s="74">
        <f>-M14</f>
        <v>0</v>
      </c>
      <c r="N20" s="74">
        <f>-N14</f>
        <v>0</v>
      </c>
      <c r="O20" s="74">
        <f t="shared" ref="O20:AZ20" si="7">-O14</f>
        <v>0</v>
      </c>
      <c r="P20" s="74">
        <f t="shared" si="7"/>
        <v>0</v>
      </c>
      <c r="Q20" s="74">
        <f t="shared" si="7"/>
        <v>0</v>
      </c>
      <c r="R20" s="74">
        <f t="shared" si="7"/>
        <v>0</v>
      </c>
      <c r="S20" s="74">
        <f t="shared" si="7"/>
        <v>0</v>
      </c>
      <c r="T20" s="74">
        <f t="shared" si="7"/>
        <v>0</v>
      </c>
      <c r="U20" s="74">
        <f t="shared" si="7"/>
        <v>0</v>
      </c>
      <c r="V20" s="74">
        <f t="shared" si="7"/>
        <v>0</v>
      </c>
      <c r="W20" s="74">
        <f t="shared" si="7"/>
        <v>0</v>
      </c>
      <c r="X20" s="74">
        <f t="shared" si="7"/>
        <v>0</v>
      </c>
      <c r="Y20" s="74">
        <f t="shared" si="7"/>
        <v>0</v>
      </c>
      <c r="Z20" s="74">
        <f t="shared" si="7"/>
        <v>0</v>
      </c>
      <c r="AA20" s="74">
        <f t="shared" si="7"/>
        <v>0</v>
      </c>
      <c r="AB20" s="74">
        <f t="shared" si="7"/>
        <v>0</v>
      </c>
      <c r="AC20" s="74">
        <f t="shared" si="7"/>
        <v>0</v>
      </c>
      <c r="AD20" s="74">
        <f t="shared" si="7"/>
        <v>0</v>
      </c>
      <c r="AE20" s="74">
        <f t="shared" si="7"/>
        <v>0</v>
      </c>
      <c r="AF20" s="74">
        <f t="shared" si="7"/>
        <v>0</v>
      </c>
      <c r="AG20" s="74">
        <f t="shared" si="7"/>
        <v>0</v>
      </c>
      <c r="AH20" s="74">
        <f t="shared" si="7"/>
        <v>0</v>
      </c>
      <c r="AI20" s="74">
        <f t="shared" si="7"/>
        <v>0</v>
      </c>
      <c r="AJ20" s="74">
        <f t="shared" si="7"/>
        <v>0</v>
      </c>
      <c r="AK20" s="74">
        <f t="shared" si="7"/>
        <v>0</v>
      </c>
      <c r="AL20" s="74">
        <f t="shared" si="7"/>
        <v>0</v>
      </c>
      <c r="AM20" s="74">
        <f t="shared" si="7"/>
        <v>0</v>
      </c>
      <c r="AN20" s="74">
        <f t="shared" si="7"/>
        <v>0</v>
      </c>
      <c r="AO20" s="74">
        <f t="shared" si="7"/>
        <v>0</v>
      </c>
      <c r="AP20" s="74">
        <f t="shared" si="7"/>
        <v>0</v>
      </c>
      <c r="AQ20" s="74">
        <f t="shared" si="7"/>
        <v>0</v>
      </c>
      <c r="AR20" s="74">
        <f t="shared" si="7"/>
        <v>0</v>
      </c>
      <c r="AS20" s="74">
        <f t="shared" si="7"/>
        <v>0</v>
      </c>
      <c r="AT20" s="74">
        <f t="shared" si="7"/>
        <v>0</v>
      </c>
      <c r="AU20" s="74">
        <f t="shared" si="7"/>
        <v>0</v>
      </c>
      <c r="AV20" s="74">
        <f t="shared" si="7"/>
        <v>0</v>
      </c>
      <c r="AW20" s="74">
        <f t="shared" si="7"/>
        <v>0</v>
      </c>
      <c r="AX20" s="74">
        <f t="shared" si="7"/>
        <v>0</v>
      </c>
      <c r="AY20" s="74">
        <f t="shared" si="7"/>
        <v>0</v>
      </c>
      <c r="AZ20" s="74">
        <f t="shared" si="7"/>
        <v>0</v>
      </c>
      <c r="BA20" s="331">
        <f>-D20</f>
        <v>0</v>
      </c>
      <c r="BB20" s="74"/>
      <c r="BC20" s="74"/>
      <c r="BD20" s="331">
        <f>-G20</f>
        <v>0</v>
      </c>
      <c r="BE20" s="74"/>
      <c r="BF20" s="74"/>
      <c r="BG20" s="74"/>
      <c r="BH20" s="74"/>
      <c r="BI20" s="54"/>
      <c r="BJ20" s="74"/>
      <c r="BK20" s="331">
        <f>N14</f>
        <v>0</v>
      </c>
      <c r="BL20" s="74"/>
      <c r="BM20" s="36"/>
      <c r="BN20" s="74">
        <f>SUM(B20:BM20)</f>
        <v>0</v>
      </c>
      <c r="BO20" s="335"/>
    </row>
    <row r="21" spans="1:67" s="37" customFormat="1" ht="15" customHeight="1" x14ac:dyDescent="0.2">
      <c r="A21" s="35" t="s">
        <v>28</v>
      </c>
      <c r="B21" s="74">
        <f t="shared" ref="B21:BL21" si="8">SUM(B19:B20)</f>
        <v>0</v>
      </c>
      <c r="C21" s="74">
        <f t="shared" si="8"/>
        <v>0</v>
      </c>
      <c r="D21" s="74">
        <f t="shared" si="8"/>
        <v>0</v>
      </c>
      <c r="E21" s="74">
        <f t="shared" si="8"/>
        <v>0</v>
      </c>
      <c r="F21" s="74">
        <f t="shared" si="8"/>
        <v>0</v>
      </c>
      <c r="G21" s="74">
        <f t="shared" si="8"/>
        <v>0</v>
      </c>
      <c r="H21" s="74">
        <f t="shared" si="8"/>
        <v>0</v>
      </c>
      <c r="I21" s="74">
        <f t="shared" si="8"/>
        <v>0</v>
      </c>
      <c r="J21" s="74">
        <f t="shared" si="8"/>
        <v>0</v>
      </c>
      <c r="K21" s="74">
        <f t="shared" si="8"/>
        <v>0</v>
      </c>
      <c r="L21" s="74">
        <f t="shared" si="8"/>
        <v>0</v>
      </c>
      <c r="M21" s="74">
        <f t="shared" si="8"/>
        <v>0</v>
      </c>
      <c r="N21" s="74">
        <f t="shared" si="8"/>
        <v>0</v>
      </c>
      <c r="O21" s="74">
        <f t="shared" si="8"/>
        <v>0</v>
      </c>
      <c r="P21" s="74">
        <f t="shared" si="8"/>
        <v>0</v>
      </c>
      <c r="Q21" s="74">
        <f t="shared" si="8"/>
        <v>0</v>
      </c>
      <c r="R21" s="74">
        <f t="shared" si="8"/>
        <v>0</v>
      </c>
      <c r="S21" s="74">
        <f t="shared" si="8"/>
        <v>0</v>
      </c>
      <c r="T21" s="74">
        <f t="shared" si="8"/>
        <v>0</v>
      </c>
      <c r="U21" s="74">
        <f t="shared" si="8"/>
        <v>0</v>
      </c>
      <c r="V21" s="74">
        <f t="shared" si="8"/>
        <v>0</v>
      </c>
      <c r="W21" s="74">
        <f t="shared" si="8"/>
        <v>0</v>
      </c>
      <c r="X21" s="74">
        <f t="shared" si="8"/>
        <v>0</v>
      </c>
      <c r="Y21" s="74">
        <f t="shared" si="8"/>
        <v>0</v>
      </c>
      <c r="Z21" s="74">
        <f t="shared" si="8"/>
        <v>0</v>
      </c>
      <c r="AA21" s="74">
        <f t="shared" si="8"/>
        <v>0</v>
      </c>
      <c r="AB21" s="74">
        <f t="shared" si="8"/>
        <v>0</v>
      </c>
      <c r="AC21" s="74">
        <f t="shared" si="8"/>
        <v>0</v>
      </c>
      <c r="AD21" s="74">
        <f t="shared" si="8"/>
        <v>0</v>
      </c>
      <c r="AE21" s="74">
        <f t="shared" si="8"/>
        <v>0</v>
      </c>
      <c r="AF21" s="74">
        <f t="shared" si="8"/>
        <v>0</v>
      </c>
      <c r="AG21" s="74">
        <f t="shared" si="8"/>
        <v>0</v>
      </c>
      <c r="AH21" s="74">
        <f t="shared" si="8"/>
        <v>0</v>
      </c>
      <c r="AI21" s="74">
        <f t="shared" si="8"/>
        <v>0</v>
      </c>
      <c r="AJ21" s="74">
        <f t="shared" si="8"/>
        <v>0</v>
      </c>
      <c r="AK21" s="74">
        <f t="shared" si="8"/>
        <v>0</v>
      </c>
      <c r="AL21" s="74">
        <f t="shared" si="8"/>
        <v>0</v>
      </c>
      <c r="AM21" s="74">
        <f t="shared" si="8"/>
        <v>0</v>
      </c>
      <c r="AN21" s="74">
        <f t="shared" si="8"/>
        <v>0</v>
      </c>
      <c r="AO21" s="74">
        <f t="shared" si="8"/>
        <v>0</v>
      </c>
      <c r="AP21" s="74">
        <f t="shared" si="8"/>
        <v>0</v>
      </c>
      <c r="AQ21" s="74">
        <f t="shared" si="8"/>
        <v>0</v>
      </c>
      <c r="AR21" s="74">
        <f t="shared" si="8"/>
        <v>0</v>
      </c>
      <c r="AS21" s="74">
        <f t="shared" si="8"/>
        <v>0</v>
      </c>
      <c r="AT21" s="74">
        <f t="shared" si="8"/>
        <v>0</v>
      </c>
      <c r="AU21" s="74">
        <f t="shared" si="8"/>
        <v>0</v>
      </c>
      <c r="AV21" s="74">
        <f t="shared" si="8"/>
        <v>0</v>
      </c>
      <c r="AW21" s="74">
        <f t="shared" si="8"/>
        <v>0</v>
      </c>
      <c r="AX21" s="74">
        <f t="shared" si="8"/>
        <v>0</v>
      </c>
      <c r="AY21" s="74">
        <f t="shared" si="8"/>
        <v>0</v>
      </c>
      <c r="AZ21" s="74">
        <f t="shared" si="8"/>
        <v>0</v>
      </c>
      <c r="BA21" s="74">
        <f t="shared" si="8"/>
        <v>0</v>
      </c>
      <c r="BB21" s="74">
        <f t="shared" si="8"/>
        <v>0</v>
      </c>
      <c r="BC21" s="74">
        <f t="shared" si="8"/>
        <v>0</v>
      </c>
      <c r="BD21" s="74">
        <f t="shared" si="8"/>
        <v>0</v>
      </c>
      <c r="BE21" s="74">
        <f t="shared" si="8"/>
        <v>0</v>
      </c>
      <c r="BF21" s="74">
        <f t="shared" si="8"/>
        <v>0</v>
      </c>
      <c r="BG21" s="74">
        <f t="shared" si="8"/>
        <v>0</v>
      </c>
      <c r="BH21" s="74">
        <f t="shared" si="8"/>
        <v>0</v>
      </c>
      <c r="BI21" s="74">
        <f t="shared" si="8"/>
        <v>0</v>
      </c>
      <c r="BJ21" s="74">
        <f t="shared" si="8"/>
        <v>0</v>
      </c>
      <c r="BK21" s="74">
        <f t="shared" si="8"/>
        <v>0</v>
      </c>
      <c r="BL21" s="74">
        <f t="shared" si="8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9">AVERAGE(B19,B21)</f>
        <v>0</v>
      </c>
      <c r="C22" s="68">
        <f t="shared" si="9"/>
        <v>0</v>
      </c>
      <c r="D22" s="68">
        <f t="shared" si="9"/>
        <v>0</v>
      </c>
      <c r="E22" s="68">
        <f t="shared" si="9"/>
        <v>0</v>
      </c>
      <c r="F22" s="68">
        <f t="shared" si="9"/>
        <v>0</v>
      </c>
      <c r="G22" s="68">
        <f t="shared" si="9"/>
        <v>0</v>
      </c>
      <c r="H22" s="68">
        <f t="shared" si="9"/>
        <v>0</v>
      </c>
      <c r="I22" s="68">
        <f t="shared" si="9"/>
        <v>0</v>
      </c>
      <c r="J22" s="68">
        <f t="shared" si="9"/>
        <v>0</v>
      </c>
      <c r="K22" s="68">
        <f t="shared" si="9"/>
        <v>0</v>
      </c>
      <c r="L22" s="68">
        <f t="shared" si="9"/>
        <v>0</v>
      </c>
      <c r="M22" s="68">
        <f t="shared" si="9"/>
        <v>0</v>
      </c>
      <c r="N22" s="68">
        <f t="shared" si="9"/>
        <v>0</v>
      </c>
      <c r="O22" s="68">
        <f t="shared" si="9"/>
        <v>0</v>
      </c>
      <c r="P22" s="68">
        <f t="shared" si="9"/>
        <v>0</v>
      </c>
      <c r="Q22" s="68">
        <f t="shared" si="9"/>
        <v>0</v>
      </c>
      <c r="R22" s="68">
        <f t="shared" si="9"/>
        <v>0</v>
      </c>
      <c r="S22" s="68">
        <f t="shared" si="9"/>
        <v>0</v>
      </c>
      <c r="T22" s="68">
        <f t="shared" si="9"/>
        <v>0</v>
      </c>
      <c r="U22" s="68">
        <f t="shared" si="9"/>
        <v>0</v>
      </c>
      <c r="V22" s="68">
        <f t="shared" si="9"/>
        <v>0</v>
      </c>
      <c r="W22" s="68">
        <f t="shared" si="9"/>
        <v>0</v>
      </c>
      <c r="X22" s="68">
        <f t="shared" si="9"/>
        <v>0</v>
      </c>
      <c r="Y22" s="68">
        <f t="shared" si="9"/>
        <v>0</v>
      </c>
      <c r="Z22" s="68">
        <f t="shared" si="9"/>
        <v>0</v>
      </c>
      <c r="AA22" s="68">
        <f t="shared" si="9"/>
        <v>0</v>
      </c>
      <c r="AB22" s="68">
        <f t="shared" si="9"/>
        <v>0</v>
      </c>
      <c r="AC22" s="68">
        <f t="shared" si="9"/>
        <v>0</v>
      </c>
      <c r="AD22" s="68">
        <f t="shared" si="9"/>
        <v>0</v>
      </c>
      <c r="AE22" s="68">
        <f t="shared" si="9"/>
        <v>0</v>
      </c>
      <c r="AF22" s="68">
        <f t="shared" si="9"/>
        <v>0</v>
      </c>
      <c r="AG22" s="68">
        <f t="shared" si="9"/>
        <v>0</v>
      </c>
      <c r="AH22" s="68">
        <f t="shared" si="9"/>
        <v>0</v>
      </c>
      <c r="AI22" s="68">
        <f t="shared" si="9"/>
        <v>0</v>
      </c>
      <c r="AJ22" s="68">
        <f t="shared" si="9"/>
        <v>0</v>
      </c>
      <c r="AK22" s="68">
        <f t="shared" si="9"/>
        <v>0</v>
      </c>
      <c r="AL22" s="68">
        <f t="shared" si="9"/>
        <v>0</v>
      </c>
      <c r="AM22" s="68">
        <f t="shared" si="9"/>
        <v>0</v>
      </c>
      <c r="AN22" s="68">
        <f t="shared" si="9"/>
        <v>0</v>
      </c>
      <c r="AO22" s="68">
        <f t="shared" si="9"/>
        <v>0</v>
      </c>
      <c r="AP22" s="68">
        <f t="shared" si="9"/>
        <v>0</v>
      </c>
      <c r="AQ22" s="68">
        <f t="shared" si="9"/>
        <v>0</v>
      </c>
      <c r="AR22" s="68">
        <f t="shared" si="9"/>
        <v>0</v>
      </c>
      <c r="AS22" s="68">
        <f t="shared" si="9"/>
        <v>0</v>
      </c>
      <c r="AT22" s="68">
        <f t="shared" si="9"/>
        <v>0</v>
      </c>
      <c r="AU22" s="68">
        <f t="shared" si="9"/>
        <v>0</v>
      </c>
      <c r="AV22" s="68">
        <f t="shared" si="9"/>
        <v>0</v>
      </c>
      <c r="AW22" s="68">
        <f t="shared" si="9"/>
        <v>0</v>
      </c>
      <c r="AX22" s="68">
        <f t="shared" si="9"/>
        <v>0</v>
      </c>
      <c r="AY22" s="68">
        <f t="shared" si="9"/>
        <v>0</v>
      </c>
      <c r="AZ22" s="68">
        <f t="shared" si="9"/>
        <v>0</v>
      </c>
      <c r="BA22" s="68">
        <f t="shared" si="9"/>
        <v>0</v>
      </c>
      <c r="BB22" s="68">
        <f t="shared" si="9"/>
        <v>0</v>
      </c>
      <c r="BC22" s="68">
        <f t="shared" si="9"/>
        <v>0</v>
      </c>
      <c r="BD22" s="68">
        <f t="shared" si="9"/>
        <v>0</v>
      </c>
      <c r="BE22" s="68">
        <f t="shared" si="9"/>
        <v>0</v>
      </c>
      <c r="BF22" s="68">
        <f t="shared" si="9"/>
        <v>0</v>
      </c>
      <c r="BG22" s="68">
        <f t="shared" si="9"/>
        <v>0</v>
      </c>
      <c r="BH22" s="68">
        <f t="shared" si="9"/>
        <v>0</v>
      </c>
      <c r="BI22" s="68">
        <f t="shared" si="9"/>
        <v>0</v>
      </c>
      <c r="BJ22" s="68">
        <f t="shared" si="9"/>
        <v>0</v>
      </c>
      <c r="BK22" s="68">
        <f t="shared" si="9"/>
        <v>0</v>
      </c>
      <c r="BL22" s="68">
        <f t="shared" si="9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0">B28</f>
        <v>0</v>
      </c>
      <c r="D25" s="74">
        <f t="shared" si="10"/>
        <v>0</v>
      </c>
      <c r="E25" s="74">
        <f t="shared" si="10"/>
        <v>0</v>
      </c>
      <c r="F25" s="74">
        <f t="shared" si="10"/>
        <v>0</v>
      </c>
      <c r="G25" s="74">
        <f t="shared" si="10"/>
        <v>0</v>
      </c>
      <c r="H25" s="74">
        <f t="shared" si="10"/>
        <v>0</v>
      </c>
      <c r="I25" s="74">
        <f t="shared" si="10"/>
        <v>0</v>
      </c>
      <c r="J25" s="74">
        <f t="shared" si="10"/>
        <v>0</v>
      </c>
      <c r="K25" s="74">
        <f t="shared" si="10"/>
        <v>0</v>
      </c>
      <c r="L25" s="74">
        <f t="shared" si="10"/>
        <v>0</v>
      </c>
      <c r="M25" s="74">
        <f t="shared" si="10"/>
        <v>0</v>
      </c>
      <c r="N25" s="74">
        <f t="shared" si="10"/>
        <v>0</v>
      </c>
      <c r="O25" s="74">
        <f t="shared" si="10"/>
        <v>0</v>
      </c>
      <c r="P25" s="74">
        <f t="shared" si="10"/>
        <v>0</v>
      </c>
      <c r="Q25" s="74">
        <f t="shared" si="10"/>
        <v>0</v>
      </c>
      <c r="R25" s="74">
        <f t="shared" si="10"/>
        <v>0</v>
      </c>
      <c r="S25" s="74">
        <f t="shared" si="10"/>
        <v>0</v>
      </c>
      <c r="T25" s="74">
        <f t="shared" si="10"/>
        <v>0</v>
      </c>
      <c r="U25" s="74">
        <f t="shared" si="10"/>
        <v>0</v>
      </c>
      <c r="V25" s="74">
        <f t="shared" si="10"/>
        <v>0</v>
      </c>
      <c r="W25" s="74">
        <f t="shared" si="10"/>
        <v>0</v>
      </c>
      <c r="X25" s="74">
        <f t="shared" si="10"/>
        <v>0</v>
      </c>
      <c r="Y25" s="74">
        <f t="shared" si="10"/>
        <v>0</v>
      </c>
      <c r="Z25" s="74">
        <f t="shared" si="10"/>
        <v>0</v>
      </c>
      <c r="AA25" s="74">
        <f t="shared" si="10"/>
        <v>0</v>
      </c>
      <c r="AB25" s="74">
        <f t="shared" si="10"/>
        <v>0</v>
      </c>
      <c r="AC25" s="74">
        <f t="shared" si="10"/>
        <v>0</v>
      </c>
      <c r="AD25" s="74">
        <f t="shared" si="10"/>
        <v>0</v>
      </c>
      <c r="AE25" s="74">
        <f t="shared" si="10"/>
        <v>0</v>
      </c>
      <c r="AF25" s="74">
        <f t="shared" si="10"/>
        <v>0</v>
      </c>
      <c r="AG25" s="74">
        <f t="shared" si="10"/>
        <v>0</v>
      </c>
      <c r="AH25" s="74">
        <f t="shared" si="10"/>
        <v>0</v>
      </c>
      <c r="AI25" s="74">
        <f t="shared" si="10"/>
        <v>0</v>
      </c>
      <c r="AJ25" s="74">
        <f t="shared" si="10"/>
        <v>0</v>
      </c>
      <c r="AK25" s="74">
        <f t="shared" si="10"/>
        <v>0</v>
      </c>
      <c r="AL25" s="74">
        <f t="shared" si="10"/>
        <v>0</v>
      </c>
      <c r="AM25" s="74">
        <f t="shared" si="10"/>
        <v>0</v>
      </c>
      <c r="AN25" s="74">
        <f t="shared" si="10"/>
        <v>0</v>
      </c>
      <c r="AO25" s="74">
        <f t="shared" si="10"/>
        <v>0</v>
      </c>
      <c r="AP25" s="74">
        <f t="shared" si="10"/>
        <v>0</v>
      </c>
      <c r="AQ25" s="74">
        <f t="shared" si="10"/>
        <v>0</v>
      </c>
      <c r="AR25" s="74">
        <f t="shared" si="10"/>
        <v>0</v>
      </c>
      <c r="AS25" s="74">
        <f t="shared" si="10"/>
        <v>0</v>
      </c>
      <c r="AT25" s="74">
        <f t="shared" si="10"/>
        <v>0</v>
      </c>
      <c r="AU25" s="74">
        <f t="shared" si="10"/>
        <v>0</v>
      </c>
      <c r="AV25" s="74">
        <f t="shared" si="10"/>
        <v>0</v>
      </c>
      <c r="AW25" s="74">
        <f t="shared" si="10"/>
        <v>0</v>
      </c>
      <c r="AX25" s="74">
        <f t="shared" si="10"/>
        <v>0</v>
      </c>
      <c r="AY25" s="74">
        <f t="shared" si="10"/>
        <v>0</v>
      </c>
      <c r="AZ25" s="74">
        <f t="shared" si="10"/>
        <v>0</v>
      </c>
      <c r="BA25" s="74">
        <f t="shared" si="10"/>
        <v>0</v>
      </c>
      <c r="BB25" s="74">
        <f t="shared" si="10"/>
        <v>0</v>
      </c>
      <c r="BC25" s="74">
        <f t="shared" si="10"/>
        <v>0</v>
      </c>
      <c r="BD25" s="74">
        <f t="shared" si="10"/>
        <v>0</v>
      </c>
      <c r="BE25" s="74">
        <f t="shared" si="10"/>
        <v>0</v>
      </c>
      <c r="BF25" s="74">
        <f t="shared" si="10"/>
        <v>0</v>
      </c>
      <c r="BG25" s="74">
        <f t="shared" si="10"/>
        <v>0</v>
      </c>
      <c r="BH25" s="74">
        <f t="shared" si="10"/>
        <v>0</v>
      </c>
      <c r="BI25" s="74">
        <f t="shared" si="10"/>
        <v>0</v>
      </c>
      <c r="BJ25" s="74">
        <f t="shared" si="10"/>
        <v>0</v>
      </c>
      <c r="BK25" s="74">
        <f t="shared" si="10"/>
        <v>0</v>
      </c>
      <c r="BL25" s="74">
        <f t="shared" si="10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1">C75</f>
        <v>0</v>
      </c>
      <c r="D26" s="74">
        <f t="shared" si="11"/>
        <v>0</v>
      </c>
      <c r="E26" s="74">
        <f t="shared" si="11"/>
        <v>0</v>
      </c>
      <c r="F26" s="74">
        <f t="shared" si="11"/>
        <v>0</v>
      </c>
      <c r="G26" s="74">
        <f t="shared" si="11"/>
        <v>0</v>
      </c>
      <c r="H26" s="74">
        <f t="shared" si="11"/>
        <v>0</v>
      </c>
      <c r="I26" s="74">
        <f t="shared" si="11"/>
        <v>0</v>
      </c>
      <c r="J26" s="74">
        <f t="shared" si="11"/>
        <v>0</v>
      </c>
      <c r="K26" s="74">
        <f t="shared" si="11"/>
        <v>0</v>
      </c>
      <c r="L26" s="74">
        <f t="shared" si="11"/>
        <v>0</v>
      </c>
      <c r="M26" s="74">
        <f t="shared" si="11"/>
        <v>0</v>
      </c>
      <c r="N26" s="74">
        <f t="shared" si="11"/>
        <v>0</v>
      </c>
      <c r="O26" s="74">
        <f t="shared" si="11"/>
        <v>0</v>
      </c>
      <c r="P26" s="74">
        <f t="shared" si="11"/>
        <v>0</v>
      </c>
      <c r="Q26" s="74">
        <f t="shared" si="11"/>
        <v>0</v>
      </c>
      <c r="R26" s="74">
        <f t="shared" si="11"/>
        <v>0</v>
      </c>
      <c r="S26" s="74">
        <f t="shared" si="11"/>
        <v>0</v>
      </c>
      <c r="T26" s="74">
        <f t="shared" si="11"/>
        <v>0</v>
      </c>
      <c r="U26" s="74">
        <f t="shared" si="11"/>
        <v>0</v>
      </c>
      <c r="V26" s="74">
        <f t="shared" si="11"/>
        <v>0</v>
      </c>
      <c r="W26" s="74">
        <f t="shared" si="11"/>
        <v>0</v>
      </c>
      <c r="X26" s="74">
        <f t="shared" si="11"/>
        <v>0</v>
      </c>
      <c r="Y26" s="74">
        <f t="shared" si="11"/>
        <v>0</v>
      </c>
      <c r="Z26" s="74">
        <f t="shared" si="11"/>
        <v>0</v>
      </c>
      <c r="AA26" s="74">
        <f t="shared" si="11"/>
        <v>0</v>
      </c>
      <c r="AB26" s="74">
        <f t="shared" si="11"/>
        <v>0</v>
      </c>
      <c r="AC26" s="74">
        <f t="shared" si="11"/>
        <v>0</v>
      </c>
      <c r="AD26" s="74">
        <f t="shared" si="11"/>
        <v>0</v>
      </c>
      <c r="AE26" s="74">
        <f t="shared" si="11"/>
        <v>0</v>
      </c>
      <c r="AF26" s="74">
        <f t="shared" si="11"/>
        <v>0</v>
      </c>
      <c r="AG26" s="74">
        <f t="shared" si="11"/>
        <v>0</v>
      </c>
      <c r="AH26" s="74">
        <f t="shared" si="11"/>
        <v>0</v>
      </c>
      <c r="AI26" s="74">
        <f t="shared" si="11"/>
        <v>0</v>
      </c>
      <c r="AJ26" s="74">
        <f t="shared" si="11"/>
        <v>0</v>
      </c>
      <c r="AK26" s="74">
        <f t="shared" si="11"/>
        <v>0</v>
      </c>
      <c r="AL26" s="74">
        <f t="shared" si="11"/>
        <v>0</v>
      </c>
      <c r="AM26" s="74">
        <f t="shared" si="11"/>
        <v>0</v>
      </c>
      <c r="AN26" s="74">
        <f t="shared" si="11"/>
        <v>0</v>
      </c>
      <c r="AO26" s="74">
        <f t="shared" si="11"/>
        <v>0</v>
      </c>
      <c r="AP26" s="74">
        <f t="shared" si="11"/>
        <v>0</v>
      </c>
      <c r="AQ26" s="74">
        <f t="shared" si="11"/>
        <v>0</v>
      </c>
      <c r="AR26" s="74">
        <f t="shared" si="11"/>
        <v>0</v>
      </c>
      <c r="AS26" s="74">
        <f t="shared" si="11"/>
        <v>0</v>
      </c>
      <c r="AT26" s="74">
        <f t="shared" si="11"/>
        <v>0</v>
      </c>
      <c r="AU26" s="74">
        <f t="shared" si="11"/>
        <v>0</v>
      </c>
      <c r="AV26" s="74">
        <f t="shared" si="11"/>
        <v>0</v>
      </c>
      <c r="AW26" s="74">
        <f t="shared" si="11"/>
        <v>0</v>
      </c>
      <c r="AX26" s="74">
        <f t="shared" si="11"/>
        <v>0</v>
      </c>
      <c r="AY26" s="74">
        <f t="shared" si="11"/>
        <v>0</v>
      </c>
      <c r="AZ26" s="74">
        <f t="shared" si="11"/>
        <v>0</v>
      </c>
      <c r="BA26" s="74">
        <f t="shared" si="11"/>
        <v>0</v>
      </c>
      <c r="BB26" s="74">
        <f t="shared" si="11"/>
        <v>0</v>
      </c>
      <c r="BC26" s="74">
        <f t="shared" si="11"/>
        <v>0</v>
      </c>
      <c r="BD26" s="74">
        <f t="shared" si="11"/>
        <v>0</v>
      </c>
      <c r="BE26" s="74">
        <f t="shared" si="11"/>
        <v>0</v>
      </c>
      <c r="BF26" s="74">
        <f t="shared" si="11"/>
        <v>0</v>
      </c>
      <c r="BG26" s="74">
        <f t="shared" si="11"/>
        <v>0</v>
      </c>
      <c r="BH26" s="74">
        <f t="shared" si="11"/>
        <v>0</v>
      </c>
      <c r="BI26" s="74">
        <f t="shared" si="11"/>
        <v>0</v>
      </c>
      <c r="BJ26" s="74">
        <f t="shared" si="11"/>
        <v>0</v>
      </c>
      <c r="BK26" s="74">
        <f t="shared" si="11"/>
        <v>0</v>
      </c>
      <c r="BL26" s="74">
        <f t="shared" si="11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2">B82</f>
        <v>0</v>
      </c>
      <c r="C27" s="74">
        <f t="shared" si="12"/>
        <v>0</v>
      </c>
      <c r="D27" s="74">
        <f t="shared" si="12"/>
        <v>0</v>
      </c>
      <c r="E27" s="74">
        <f t="shared" si="12"/>
        <v>0</v>
      </c>
      <c r="F27" s="74">
        <f t="shared" si="12"/>
        <v>0</v>
      </c>
      <c r="G27" s="74">
        <f t="shared" si="12"/>
        <v>0</v>
      </c>
      <c r="H27" s="74">
        <f t="shared" si="12"/>
        <v>0</v>
      </c>
      <c r="I27" s="74">
        <f t="shared" si="12"/>
        <v>0</v>
      </c>
      <c r="J27" s="74">
        <f t="shared" si="12"/>
        <v>0</v>
      </c>
      <c r="K27" s="74">
        <f t="shared" si="12"/>
        <v>0</v>
      </c>
      <c r="L27" s="74">
        <f t="shared" si="12"/>
        <v>0</v>
      </c>
      <c r="M27" s="74">
        <f t="shared" si="12"/>
        <v>0</v>
      </c>
      <c r="N27" s="74">
        <f t="shared" si="12"/>
        <v>0</v>
      </c>
      <c r="O27" s="74">
        <f t="shared" si="12"/>
        <v>0</v>
      </c>
      <c r="P27" s="74">
        <f t="shared" si="12"/>
        <v>0</v>
      </c>
      <c r="Q27" s="74">
        <f t="shared" si="12"/>
        <v>0</v>
      </c>
      <c r="R27" s="74">
        <f t="shared" si="12"/>
        <v>0</v>
      </c>
      <c r="S27" s="74">
        <f t="shared" si="12"/>
        <v>0</v>
      </c>
      <c r="T27" s="74">
        <f t="shared" si="12"/>
        <v>0</v>
      </c>
      <c r="U27" s="74">
        <f t="shared" si="12"/>
        <v>0</v>
      </c>
      <c r="V27" s="74">
        <f t="shared" si="12"/>
        <v>0</v>
      </c>
      <c r="W27" s="74">
        <f t="shared" si="12"/>
        <v>0</v>
      </c>
      <c r="X27" s="74">
        <f t="shared" si="12"/>
        <v>0</v>
      </c>
      <c r="Y27" s="74">
        <f t="shared" si="12"/>
        <v>0</v>
      </c>
      <c r="Z27" s="74">
        <f t="shared" si="12"/>
        <v>0</v>
      </c>
      <c r="AA27" s="74">
        <f t="shared" si="12"/>
        <v>0</v>
      </c>
      <c r="AB27" s="74">
        <f t="shared" si="12"/>
        <v>0</v>
      </c>
      <c r="AC27" s="74">
        <f t="shared" si="12"/>
        <v>0</v>
      </c>
      <c r="AD27" s="74">
        <f t="shared" si="12"/>
        <v>0</v>
      </c>
      <c r="AE27" s="74">
        <f t="shared" si="12"/>
        <v>0</v>
      </c>
      <c r="AF27" s="74">
        <f t="shared" si="12"/>
        <v>0</v>
      </c>
      <c r="AG27" s="74">
        <f t="shared" si="12"/>
        <v>0</v>
      </c>
      <c r="AH27" s="74">
        <f t="shared" si="12"/>
        <v>0</v>
      </c>
      <c r="AI27" s="74">
        <f t="shared" si="12"/>
        <v>0</v>
      </c>
      <c r="AJ27" s="74">
        <f t="shared" si="12"/>
        <v>0</v>
      </c>
      <c r="AK27" s="74">
        <f t="shared" si="12"/>
        <v>0</v>
      </c>
      <c r="AL27" s="74">
        <f t="shared" si="12"/>
        <v>0</v>
      </c>
      <c r="AM27" s="74">
        <f t="shared" si="12"/>
        <v>0</v>
      </c>
      <c r="AN27" s="74">
        <f t="shared" si="12"/>
        <v>0</v>
      </c>
      <c r="AO27" s="74">
        <f t="shared" si="12"/>
        <v>0</v>
      </c>
      <c r="AP27" s="74">
        <f t="shared" si="12"/>
        <v>0</v>
      </c>
      <c r="AQ27" s="74">
        <f t="shared" si="12"/>
        <v>0</v>
      </c>
      <c r="AR27" s="74">
        <f t="shared" si="12"/>
        <v>0</v>
      </c>
      <c r="AS27" s="74">
        <f t="shared" si="12"/>
        <v>0</v>
      </c>
      <c r="AT27" s="74">
        <f t="shared" si="12"/>
        <v>0</v>
      </c>
      <c r="AU27" s="74">
        <f t="shared" si="12"/>
        <v>0</v>
      </c>
      <c r="AV27" s="74">
        <f t="shared" si="12"/>
        <v>0</v>
      </c>
      <c r="AW27" s="74">
        <f t="shared" si="12"/>
        <v>0</v>
      </c>
      <c r="AX27" s="74">
        <f t="shared" si="12"/>
        <v>0</v>
      </c>
      <c r="AY27" s="74">
        <f t="shared" si="12"/>
        <v>0</v>
      </c>
      <c r="AZ27" s="74">
        <f t="shared" si="12"/>
        <v>0</v>
      </c>
      <c r="BA27" s="74">
        <f t="shared" si="12"/>
        <v>0</v>
      </c>
      <c r="BB27" s="74">
        <f t="shared" si="12"/>
        <v>0</v>
      </c>
      <c r="BC27" s="74">
        <f t="shared" si="12"/>
        <v>0</v>
      </c>
      <c r="BD27" s="74">
        <f t="shared" si="12"/>
        <v>0</v>
      </c>
      <c r="BE27" s="74">
        <f t="shared" si="12"/>
        <v>0</v>
      </c>
      <c r="BF27" s="74">
        <f t="shared" si="12"/>
        <v>0</v>
      </c>
      <c r="BG27" s="74">
        <f t="shared" si="12"/>
        <v>0</v>
      </c>
      <c r="BH27" s="74">
        <f t="shared" si="12"/>
        <v>0</v>
      </c>
      <c r="BI27" s="74">
        <f t="shared" si="12"/>
        <v>0</v>
      </c>
      <c r="BJ27" s="74">
        <f t="shared" si="12"/>
        <v>0</v>
      </c>
      <c r="BK27" s="74">
        <f t="shared" si="12"/>
        <v>0</v>
      </c>
      <c r="BL27" s="74">
        <f t="shared" si="12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3">SUM(B25:B27)</f>
        <v>0</v>
      </c>
      <c r="C28" s="74">
        <f t="shared" si="13"/>
        <v>0</v>
      </c>
      <c r="D28" s="74">
        <f t="shared" si="13"/>
        <v>0</v>
      </c>
      <c r="E28" s="74">
        <f t="shared" si="13"/>
        <v>0</v>
      </c>
      <c r="F28" s="74">
        <f t="shared" si="13"/>
        <v>0</v>
      </c>
      <c r="G28" s="74">
        <f t="shared" si="13"/>
        <v>0</v>
      </c>
      <c r="H28" s="74">
        <f t="shared" si="13"/>
        <v>0</v>
      </c>
      <c r="I28" s="74">
        <f t="shared" si="13"/>
        <v>0</v>
      </c>
      <c r="J28" s="74">
        <f t="shared" si="13"/>
        <v>0</v>
      </c>
      <c r="K28" s="74">
        <f t="shared" si="13"/>
        <v>0</v>
      </c>
      <c r="L28" s="74">
        <f t="shared" si="13"/>
        <v>0</v>
      </c>
      <c r="M28" s="74">
        <f t="shared" si="13"/>
        <v>0</v>
      </c>
      <c r="N28" s="74">
        <f t="shared" si="13"/>
        <v>0</v>
      </c>
      <c r="O28" s="74">
        <f t="shared" si="13"/>
        <v>0</v>
      </c>
      <c r="P28" s="74">
        <f t="shared" si="13"/>
        <v>0</v>
      </c>
      <c r="Q28" s="74">
        <f t="shared" si="13"/>
        <v>0</v>
      </c>
      <c r="R28" s="74">
        <f t="shared" si="13"/>
        <v>0</v>
      </c>
      <c r="S28" s="74">
        <f t="shared" si="13"/>
        <v>0</v>
      </c>
      <c r="T28" s="74">
        <f t="shared" si="13"/>
        <v>0</v>
      </c>
      <c r="U28" s="74">
        <f t="shared" si="13"/>
        <v>0</v>
      </c>
      <c r="V28" s="74">
        <f t="shared" si="13"/>
        <v>0</v>
      </c>
      <c r="W28" s="74">
        <f t="shared" si="13"/>
        <v>0</v>
      </c>
      <c r="X28" s="74">
        <f t="shared" si="13"/>
        <v>0</v>
      </c>
      <c r="Y28" s="74">
        <f t="shared" si="13"/>
        <v>0</v>
      </c>
      <c r="Z28" s="74">
        <f t="shared" si="13"/>
        <v>0</v>
      </c>
      <c r="AA28" s="74">
        <f t="shared" si="13"/>
        <v>0</v>
      </c>
      <c r="AB28" s="74">
        <f t="shared" si="13"/>
        <v>0</v>
      </c>
      <c r="AC28" s="74">
        <f t="shared" si="13"/>
        <v>0</v>
      </c>
      <c r="AD28" s="74">
        <f t="shared" si="13"/>
        <v>0</v>
      </c>
      <c r="AE28" s="74">
        <f t="shared" si="13"/>
        <v>0</v>
      </c>
      <c r="AF28" s="74">
        <f t="shared" si="13"/>
        <v>0</v>
      </c>
      <c r="AG28" s="74">
        <f t="shared" si="13"/>
        <v>0</v>
      </c>
      <c r="AH28" s="74">
        <f t="shared" si="13"/>
        <v>0</v>
      </c>
      <c r="AI28" s="74">
        <f t="shared" si="13"/>
        <v>0</v>
      </c>
      <c r="AJ28" s="74">
        <f t="shared" si="13"/>
        <v>0</v>
      </c>
      <c r="AK28" s="74">
        <f t="shared" si="13"/>
        <v>0</v>
      </c>
      <c r="AL28" s="74">
        <f t="shared" si="13"/>
        <v>0</v>
      </c>
      <c r="AM28" s="74">
        <f t="shared" si="13"/>
        <v>0</v>
      </c>
      <c r="AN28" s="74">
        <f t="shared" si="13"/>
        <v>0</v>
      </c>
      <c r="AO28" s="74">
        <f t="shared" si="13"/>
        <v>0</v>
      </c>
      <c r="AP28" s="74">
        <f t="shared" si="13"/>
        <v>0</v>
      </c>
      <c r="AQ28" s="74">
        <f t="shared" si="13"/>
        <v>0</v>
      </c>
      <c r="AR28" s="74">
        <f t="shared" si="13"/>
        <v>0</v>
      </c>
      <c r="AS28" s="74">
        <f t="shared" si="13"/>
        <v>0</v>
      </c>
      <c r="AT28" s="74">
        <f t="shared" si="13"/>
        <v>0</v>
      </c>
      <c r="AU28" s="74">
        <f t="shared" si="13"/>
        <v>0</v>
      </c>
      <c r="AV28" s="74">
        <f t="shared" si="13"/>
        <v>0</v>
      </c>
      <c r="AW28" s="74">
        <f t="shared" si="13"/>
        <v>0</v>
      </c>
      <c r="AX28" s="74">
        <f t="shared" si="13"/>
        <v>0</v>
      </c>
      <c r="AY28" s="74">
        <f t="shared" si="13"/>
        <v>0</v>
      </c>
      <c r="AZ28" s="74">
        <f t="shared" si="13"/>
        <v>0</v>
      </c>
      <c r="BA28" s="74">
        <f t="shared" si="13"/>
        <v>0</v>
      </c>
      <c r="BB28" s="74">
        <f t="shared" si="13"/>
        <v>0</v>
      </c>
      <c r="BC28" s="74">
        <f t="shared" si="13"/>
        <v>0</v>
      </c>
      <c r="BD28" s="74">
        <f t="shared" si="13"/>
        <v>0</v>
      </c>
      <c r="BE28" s="74">
        <f t="shared" si="13"/>
        <v>0</v>
      </c>
      <c r="BF28" s="74">
        <f t="shared" si="13"/>
        <v>0</v>
      </c>
      <c r="BG28" s="74">
        <f t="shared" si="13"/>
        <v>0</v>
      </c>
      <c r="BH28" s="74">
        <f t="shared" si="13"/>
        <v>0</v>
      </c>
      <c r="BI28" s="74">
        <f t="shared" si="13"/>
        <v>0</v>
      </c>
      <c r="BJ28" s="74">
        <f t="shared" si="13"/>
        <v>0</v>
      </c>
      <c r="BK28" s="74">
        <f t="shared" si="13"/>
        <v>0</v>
      </c>
      <c r="BL28" s="74">
        <f t="shared" si="13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4">AVERAGE(B25,B28)</f>
        <v>0</v>
      </c>
      <c r="C29" s="68">
        <f t="shared" si="14"/>
        <v>0</v>
      </c>
      <c r="D29" s="68">
        <f t="shared" si="14"/>
        <v>0</v>
      </c>
      <c r="E29" s="68">
        <f t="shared" si="14"/>
        <v>0</v>
      </c>
      <c r="F29" s="68">
        <f t="shared" si="14"/>
        <v>0</v>
      </c>
      <c r="G29" s="68">
        <f>AVERAGE(G25,G28)</f>
        <v>0</v>
      </c>
      <c r="H29" s="68">
        <f t="shared" si="14"/>
        <v>0</v>
      </c>
      <c r="I29" s="68">
        <f t="shared" si="14"/>
        <v>0</v>
      </c>
      <c r="J29" s="68">
        <f t="shared" si="14"/>
        <v>0</v>
      </c>
      <c r="K29" s="68">
        <f t="shared" si="14"/>
        <v>0</v>
      </c>
      <c r="L29" s="68">
        <f t="shared" si="14"/>
        <v>0</v>
      </c>
      <c r="M29" s="68">
        <f t="shared" si="14"/>
        <v>0</v>
      </c>
      <c r="N29" s="68">
        <f t="shared" si="14"/>
        <v>0</v>
      </c>
      <c r="O29" s="68">
        <f t="shared" si="14"/>
        <v>0</v>
      </c>
      <c r="P29" s="68">
        <f t="shared" si="14"/>
        <v>0</v>
      </c>
      <c r="Q29" s="68">
        <f t="shared" si="14"/>
        <v>0</v>
      </c>
      <c r="R29" s="68">
        <f t="shared" si="14"/>
        <v>0</v>
      </c>
      <c r="S29" s="68">
        <f t="shared" si="14"/>
        <v>0</v>
      </c>
      <c r="T29" s="68">
        <f t="shared" si="14"/>
        <v>0</v>
      </c>
      <c r="U29" s="68">
        <f t="shared" si="14"/>
        <v>0</v>
      </c>
      <c r="V29" s="68">
        <f t="shared" si="14"/>
        <v>0</v>
      </c>
      <c r="W29" s="68">
        <f t="shared" si="14"/>
        <v>0</v>
      </c>
      <c r="X29" s="68">
        <f t="shared" si="14"/>
        <v>0</v>
      </c>
      <c r="Y29" s="68">
        <f t="shared" si="14"/>
        <v>0</v>
      </c>
      <c r="Z29" s="68">
        <f t="shared" si="14"/>
        <v>0</v>
      </c>
      <c r="AA29" s="68">
        <f t="shared" si="14"/>
        <v>0</v>
      </c>
      <c r="AB29" s="68">
        <f t="shared" si="14"/>
        <v>0</v>
      </c>
      <c r="AC29" s="68">
        <f t="shared" si="14"/>
        <v>0</v>
      </c>
      <c r="AD29" s="68">
        <f t="shared" si="14"/>
        <v>0</v>
      </c>
      <c r="AE29" s="68">
        <f t="shared" si="14"/>
        <v>0</v>
      </c>
      <c r="AF29" s="68">
        <f t="shared" si="14"/>
        <v>0</v>
      </c>
      <c r="AG29" s="68">
        <f t="shared" si="14"/>
        <v>0</v>
      </c>
      <c r="AH29" s="68">
        <f t="shared" si="14"/>
        <v>0</v>
      </c>
      <c r="AI29" s="68">
        <f t="shared" si="14"/>
        <v>0</v>
      </c>
      <c r="AJ29" s="68">
        <f t="shared" si="14"/>
        <v>0</v>
      </c>
      <c r="AK29" s="68">
        <f t="shared" si="14"/>
        <v>0</v>
      </c>
      <c r="AL29" s="68">
        <f t="shared" si="14"/>
        <v>0</v>
      </c>
      <c r="AM29" s="68">
        <f t="shared" si="14"/>
        <v>0</v>
      </c>
      <c r="AN29" s="68">
        <f t="shared" si="14"/>
        <v>0</v>
      </c>
      <c r="AO29" s="68">
        <f t="shared" si="14"/>
        <v>0</v>
      </c>
      <c r="AP29" s="68">
        <f t="shared" si="14"/>
        <v>0</v>
      </c>
      <c r="AQ29" s="68">
        <f t="shared" si="14"/>
        <v>0</v>
      </c>
      <c r="AR29" s="68">
        <f t="shared" si="14"/>
        <v>0</v>
      </c>
      <c r="AS29" s="68">
        <f t="shared" si="14"/>
        <v>0</v>
      </c>
      <c r="AT29" s="68">
        <f t="shared" si="14"/>
        <v>0</v>
      </c>
      <c r="AU29" s="68">
        <f t="shared" si="14"/>
        <v>0</v>
      </c>
      <c r="AV29" s="68">
        <f t="shared" si="14"/>
        <v>0</v>
      </c>
      <c r="AW29" s="68">
        <f t="shared" si="14"/>
        <v>0</v>
      </c>
      <c r="AX29" s="68">
        <f t="shared" si="14"/>
        <v>0</v>
      </c>
      <c r="AY29" s="68">
        <f t="shared" si="14"/>
        <v>0</v>
      </c>
      <c r="AZ29" s="68">
        <f t="shared" si="14"/>
        <v>0</v>
      </c>
      <c r="BA29" s="68">
        <f t="shared" si="14"/>
        <v>0</v>
      </c>
      <c r="BB29" s="68">
        <f t="shared" si="14"/>
        <v>0</v>
      </c>
      <c r="BC29" s="68">
        <f t="shared" si="14"/>
        <v>0</v>
      </c>
      <c r="BD29" s="68">
        <f t="shared" si="14"/>
        <v>0</v>
      </c>
      <c r="BE29" s="68">
        <f t="shared" si="14"/>
        <v>0</v>
      </c>
      <c r="BF29" s="68">
        <f t="shared" si="14"/>
        <v>0</v>
      </c>
      <c r="BG29" s="68">
        <f t="shared" si="14"/>
        <v>0</v>
      </c>
      <c r="BH29" s="68">
        <f t="shared" si="14"/>
        <v>0</v>
      </c>
      <c r="BI29" s="68">
        <f t="shared" si="14"/>
        <v>0</v>
      </c>
      <c r="BJ29" s="68">
        <f t="shared" si="14"/>
        <v>0</v>
      </c>
      <c r="BK29" s="68">
        <f t="shared" si="14"/>
        <v>0</v>
      </c>
      <c r="BL29" s="68">
        <f t="shared" si="14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5">B35</f>
        <v>0</v>
      </c>
      <c r="D32" s="74">
        <f t="shared" si="15"/>
        <v>0</v>
      </c>
      <c r="E32" s="74">
        <f t="shared" si="15"/>
        <v>0</v>
      </c>
      <c r="F32" s="74">
        <f t="shared" si="15"/>
        <v>0</v>
      </c>
      <c r="G32" s="74">
        <f t="shared" si="15"/>
        <v>0</v>
      </c>
      <c r="H32" s="74">
        <f t="shared" si="15"/>
        <v>0</v>
      </c>
      <c r="I32" s="74">
        <f t="shared" si="15"/>
        <v>0</v>
      </c>
      <c r="J32" s="74">
        <f t="shared" si="15"/>
        <v>0</v>
      </c>
      <c r="K32" s="74">
        <f t="shared" si="15"/>
        <v>0</v>
      </c>
      <c r="L32" s="74">
        <f t="shared" si="15"/>
        <v>0</v>
      </c>
      <c r="M32" s="74">
        <f t="shared" si="15"/>
        <v>0</v>
      </c>
      <c r="N32" s="74">
        <f t="shared" si="15"/>
        <v>0</v>
      </c>
      <c r="O32" s="74">
        <f t="shared" si="15"/>
        <v>0</v>
      </c>
      <c r="P32" s="74">
        <f t="shared" si="15"/>
        <v>0</v>
      </c>
      <c r="Q32" s="74">
        <f t="shared" si="15"/>
        <v>0</v>
      </c>
      <c r="R32" s="74">
        <f t="shared" si="15"/>
        <v>0</v>
      </c>
      <c r="S32" s="74">
        <f t="shared" si="15"/>
        <v>0</v>
      </c>
      <c r="T32" s="74">
        <f t="shared" si="15"/>
        <v>0</v>
      </c>
      <c r="U32" s="74">
        <f t="shared" si="15"/>
        <v>0</v>
      </c>
      <c r="V32" s="74">
        <f t="shared" si="15"/>
        <v>0</v>
      </c>
      <c r="W32" s="74">
        <f t="shared" si="15"/>
        <v>0</v>
      </c>
      <c r="X32" s="74">
        <f t="shared" si="15"/>
        <v>0</v>
      </c>
      <c r="Y32" s="74">
        <f t="shared" si="15"/>
        <v>0</v>
      </c>
      <c r="Z32" s="74">
        <f t="shared" si="15"/>
        <v>0</v>
      </c>
      <c r="AA32" s="74">
        <f t="shared" si="15"/>
        <v>0</v>
      </c>
      <c r="AB32" s="74">
        <f t="shared" si="15"/>
        <v>0</v>
      </c>
      <c r="AC32" s="74">
        <f t="shared" si="15"/>
        <v>0</v>
      </c>
      <c r="AD32" s="74">
        <f t="shared" si="15"/>
        <v>0</v>
      </c>
      <c r="AE32" s="74">
        <f t="shared" si="15"/>
        <v>0</v>
      </c>
      <c r="AF32" s="74">
        <f t="shared" si="15"/>
        <v>0</v>
      </c>
      <c r="AG32" s="74">
        <f t="shared" si="15"/>
        <v>0</v>
      </c>
      <c r="AH32" s="74">
        <f t="shared" si="15"/>
        <v>0</v>
      </c>
      <c r="AI32" s="74">
        <f t="shared" si="15"/>
        <v>0</v>
      </c>
      <c r="AJ32" s="74">
        <f t="shared" si="15"/>
        <v>0</v>
      </c>
      <c r="AK32" s="74">
        <f t="shared" si="15"/>
        <v>0</v>
      </c>
      <c r="AL32" s="74">
        <f t="shared" si="15"/>
        <v>0</v>
      </c>
      <c r="AM32" s="74">
        <f t="shared" si="15"/>
        <v>0</v>
      </c>
      <c r="AN32" s="74">
        <f t="shared" si="15"/>
        <v>0</v>
      </c>
      <c r="AO32" s="74">
        <f t="shared" si="15"/>
        <v>0</v>
      </c>
      <c r="AP32" s="74">
        <f t="shared" si="15"/>
        <v>0</v>
      </c>
      <c r="AQ32" s="74">
        <f t="shared" si="15"/>
        <v>0</v>
      </c>
      <c r="AR32" s="74">
        <f t="shared" si="15"/>
        <v>0</v>
      </c>
      <c r="AS32" s="74">
        <f t="shared" si="15"/>
        <v>0</v>
      </c>
      <c r="AT32" s="74">
        <f t="shared" si="15"/>
        <v>0</v>
      </c>
      <c r="AU32" s="74">
        <f t="shared" si="15"/>
        <v>0</v>
      </c>
      <c r="AV32" s="74">
        <f t="shared" si="15"/>
        <v>0</v>
      </c>
      <c r="AW32" s="74">
        <f t="shared" si="15"/>
        <v>0</v>
      </c>
      <c r="AX32" s="74">
        <f t="shared" si="15"/>
        <v>0</v>
      </c>
      <c r="AY32" s="74">
        <f t="shared" si="15"/>
        <v>0</v>
      </c>
      <c r="AZ32" s="74">
        <f t="shared" si="15"/>
        <v>0</v>
      </c>
      <c r="BA32" s="74">
        <f t="shared" si="15"/>
        <v>0</v>
      </c>
      <c r="BB32" s="74">
        <f t="shared" si="15"/>
        <v>0</v>
      </c>
      <c r="BC32" s="74">
        <f t="shared" si="15"/>
        <v>0</v>
      </c>
      <c r="BD32" s="74">
        <f t="shared" si="15"/>
        <v>0</v>
      </c>
      <c r="BE32" s="74">
        <f t="shared" si="15"/>
        <v>0</v>
      </c>
      <c r="BF32" s="74">
        <f t="shared" si="15"/>
        <v>0</v>
      </c>
      <c r="BG32" s="74">
        <f t="shared" si="15"/>
        <v>0</v>
      </c>
      <c r="BH32" s="74">
        <f t="shared" si="15"/>
        <v>0</v>
      </c>
      <c r="BI32" s="74">
        <f t="shared" si="15"/>
        <v>0</v>
      </c>
      <c r="BJ32" s="74">
        <f t="shared" si="15"/>
        <v>0</v>
      </c>
      <c r="BK32" s="74">
        <f t="shared" si="15"/>
        <v>0</v>
      </c>
      <c r="BL32" s="74">
        <f t="shared" si="15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6">B98</f>
        <v>0</v>
      </c>
      <c r="C33" s="74">
        <f t="shared" si="16"/>
        <v>0</v>
      </c>
      <c r="D33" s="74">
        <f t="shared" si="16"/>
        <v>0</v>
      </c>
      <c r="E33" s="74">
        <f t="shared" si="16"/>
        <v>0</v>
      </c>
      <c r="F33" s="74">
        <f t="shared" si="16"/>
        <v>0</v>
      </c>
      <c r="G33" s="74">
        <f t="shared" si="16"/>
        <v>0</v>
      </c>
      <c r="H33" s="74">
        <f t="shared" si="16"/>
        <v>0</v>
      </c>
      <c r="I33" s="74">
        <f t="shared" si="16"/>
        <v>0</v>
      </c>
      <c r="J33" s="74">
        <f t="shared" si="16"/>
        <v>0</v>
      </c>
      <c r="K33" s="74">
        <f t="shared" si="16"/>
        <v>0</v>
      </c>
      <c r="L33" s="74">
        <f t="shared" si="16"/>
        <v>0</v>
      </c>
      <c r="M33" s="74">
        <f t="shared" si="16"/>
        <v>0</v>
      </c>
      <c r="N33" s="74">
        <f t="shared" si="16"/>
        <v>0</v>
      </c>
      <c r="O33" s="74">
        <f t="shared" si="16"/>
        <v>0</v>
      </c>
      <c r="P33" s="74">
        <f t="shared" si="16"/>
        <v>0</v>
      </c>
      <c r="Q33" s="74">
        <f t="shared" si="16"/>
        <v>0</v>
      </c>
      <c r="R33" s="74">
        <f t="shared" si="16"/>
        <v>0</v>
      </c>
      <c r="S33" s="74">
        <f t="shared" si="16"/>
        <v>0</v>
      </c>
      <c r="T33" s="74">
        <f t="shared" si="16"/>
        <v>0</v>
      </c>
      <c r="U33" s="74">
        <f t="shared" si="16"/>
        <v>0</v>
      </c>
      <c r="V33" s="74">
        <f t="shared" si="16"/>
        <v>0</v>
      </c>
      <c r="W33" s="74">
        <f t="shared" si="16"/>
        <v>0</v>
      </c>
      <c r="X33" s="74">
        <f t="shared" si="16"/>
        <v>0</v>
      </c>
      <c r="Y33" s="74">
        <f t="shared" si="16"/>
        <v>0</v>
      </c>
      <c r="Z33" s="74">
        <f t="shared" si="16"/>
        <v>0</v>
      </c>
      <c r="AA33" s="74">
        <f t="shared" si="16"/>
        <v>0</v>
      </c>
      <c r="AB33" s="74">
        <f t="shared" si="16"/>
        <v>0</v>
      </c>
      <c r="AC33" s="74">
        <f t="shared" si="16"/>
        <v>0</v>
      </c>
      <c r="AD33" s="74">
        <f t="shared" si="16"/>
        <v>0</v>
      </c>
      <c r="AE33" s="74">
        <f t="shared" si="16"/>
        <v>0</v>
      </c>
      <c r="AF33" s="74">
        <f t="shared" si="16"/>
        <v>0</v>
      </c>
      <c r="AG33" s="74">
        <f t="shared" si="16"/>
        <v>0</v>
      </c>
      <c r="AH33" s="74">
        <f t="shared" si="16"/>
        <v>0</v>
      </c>
      <c r="AI33" s="74">
        <f t="shared" si="16"/>
        <v>0</v>
      </c>
      <c r="AJ33" s="74">
        <f t="shared" si="16"/>
        <v>0</v>
      </c>
      <c r="AK33" s="74">
        <f t="shared" si="16"/>
        <v>0</v>
      </c>
      <c r="AL33" s="74">
        <f t="shared" si="16"/>
        <v>0</v>
      </c>
      <c r="AM33" s="74">
        <f t="shared" si="16"/>
        <v>0</v>
      </c>
      <c r="AN33" s="74">
        <f t="shared" si="16"/>
        <v>0</v>
      </c>
      <c r="AO33" s="74">
        <f t="shared" si="16"/>
        <v>0</v>
      </c>
      <c r="AP33" s="74">
        <f t="shared" si="16"/>
        <v>0</v>
      </c>
      <c r="AQ33" s="74">
        <f t="shared" si="16"/>
        <v>0</v>
      </c>
      <c r="AR33" s="74">
        <f t="shared" si="16"/>
        <v>0</v>
      </c>
      <c r="AS33" s="74">
        <f t="shared" si="16"/>
        <v>0</v>
      </c>
      <c r="AT33" s="74">
        <f t="shared" si="16"/>
        <v>0</v>
      </c>
      <c r="AU33" s="74">
        <f t="shared" si="16"/>
        <v>0</v>
      </c>
      <c r="AV33" s="74">
        <f t="shared" si="16"/>
        <v>0</v>
      </c>
      <c r="AW33" s="74">
        <f t="shared" si="16"/>
        <v>0</v>
      </c>
      <c r="AX33" s="74">
        <f t="shared" si="16"/>
        <v>0</v>
      </c>
      <c r="AY33" s="74">
        <f t="shared" si="16"/>
        <v>0</v>
      </c>
      <c r="AZ33" s="74">
        <f t="shared" si="16"/>
        <v>0</v>
      </c>
      <c r="BA33" s="74">
        <f t="shared" si="16"/>
        <v>0</v>
      </c>
      <c r="BB33" s="74">
        <f t="shared" si="16"/>
        <v>0</v>
      </c>
      <c r="BC33" s="74">
        <f t="shared" si="16"/>
        <v>0</v>
      </c>
      <c r="BD33" s="74">
        <f t="shared" si="16"/>
        <v>0</v>
      </c>
      <c r="BE33" s="74">
        <f t="shared" si="16"/>
        <v>0</v>
      </c>
      <c r="BF33" s="74">
        <f t="shared" si="16"/>
        <v>0</v>
      </c>
      <c r="BG33" s="74">
        <f t="shared" si="16"/>
        <v>0</v>
      </c>
      <c r="BH33" s="74">
        <f t="shared" si="16"/>
        <v>0</v>
      </c>
      <c r="BI33" s="74">
        <f t="shared" si="16"/>
        <v>0</v>
      </c>
      <c r="BJ33" s="74">
        <f t="shared" si="16"/>
        <v>0</v>
      </c>
      <c r="BK33" s="74">
        <f t="shared" si="16"/>
        <v>0</v>
      </c>
      <c r="BL33" s="74">
        <f t="shared" si="16"/>
        <v>0</v>
      </c>
      <c r="BM33" s="36"/>
      <c r="BN33" s="74">
        <f>SUM(B33:BM33)</f>
        <v>0</v>
      </c>
      <c r="BO33" s="335"/>
    </row>
    <row r="34" spans="1:107" s="37" customFormat="1" ht="15" customHeight="1" x14ac:dyDescent="0.2">
      <c r="A34" s="35" t="s">
        <v>300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331">
        <f>-BN87</f>
        <v>0</v>
      </c>
      <c r="BB34" s="74"/>
      <c r="BC34" s="74"/>
      <c r="BD34" s="331">
        <f>-BN90</f>
        <v>0</v>
      </c>
      <c r="BE34" s="74"/>
      <c r="BF34" s="74"/>
      <c r="BG34" s="74"/>
      <c r="BH34" s="74"/>
      <c r="BI34" s="74"/>
      <c r="BJ34" s="74"/>
      <c r="BK34" s="331">
        <f>-BN97</f>
        <v>0</v>
      </c>
      <c r="BL34" s="74"/>
      <c r="BM34" s="36"/>
      <c r="BN34" s="74">
        <f>SUM(B34:BM34)</f>
        <v>0</v>
      </c>
      <c r="BO34" s="335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7">SUM(C32:C34)</f>
        <v>0</v>
      </c>
      <c r="D35" s="74">
        <f t="shared" si="17"/>
        <v>0</v>
      </c>
      <c r="E35" s="74">
        <f t="shared" si="17"/>
        <v>0</v>
      </c>
      <c r="F35" s="74">
        <f t="shared" si="17"/>
        <v>0</v>
      </c>
      <c r="G35" s="74">
        <f t="shared" si="17"/>
        <v>0</v>
      </c>
      <c r="H35" s="74">
        <f t="shared" si="17"/>
        <v>0</v>
      </c>
      <c r="I35" s="74">
        <f t="shared" si="17"/>
        <v>0</v>
      </c>
      <c r="J35" s="74">
        <f t="shared" si="17"/>
        <v>0</v>
      </c>
      <c r="K35" s="74">
        <f t="shared" si="17"/>
        <v>0</v>
      </c>
      <c r="L35" s="74">
        <f t="shared" si="17"/>
        <v>0</v>
      </c>
      <c r="M35" s="74">
        <f t="shared" si="17"/>
        <v>0</v>
      </c>
      <c r="N35" s="74">
        <f t="shared" si="17"/>
        <v>0</v>
      </c>
      <c r="O35" s="74">
        <f t="shared" si="17"/>
        <v>0</v>
      </c>
      <c r="P35" s="74">
        <f t="shared" si="17"/>
        <v>0</v>
      </c>
      <c r="Q35" s="74">
        <f t="shared" si="17"/>
        <v>0</v>
      </c>
      <c r="R35" s="74">
        <f t="shared" si="17"/>
        <v>0</v>
      </c>
      <c r="S35" s="74">
        <f t="shared" si="17"/>
        <v>0</v>
      </c>
      <c r="T35" s="74">
        <f t="shared" si="17"/>
        <v>0</v>
      </c>
      <c r="U35" s="74">
        <f t="shared" si="17"/>
        <v>0</v>
      </c>
      <c r="V35" s="74">
        <f t="shared" si="17"/>
        <v>0</v>
      </c>
      <c r="W35" s="74">
        <f t="shared" si="17"/>
        <v>0</v>
      </c>
      <c r="X35" s="74">
        <f t="shared" si="17"/>
        <v>0</v>
      </c>
      <c r="Y35" s="74">
        <f t="shared" si="17"/>
        <v>0</v>
      </c>
      <c r="Z35" s="74">
        <f t="shared" si="17"/>
        <v>0</v>
      </c>
      <c r="AA35" s="74">
        <f t="shared" si="17"/>
        <v>0</v>
      </c>
      <c r="AB35" s="74">
        <f t="shared" si="17"/>
        <v>0</v>
      </c>
      <c r="AC35" s="74">
        <f t="shared" si="17"/>
        <v>0</v>
      </c>
      <c r="AD35" s="74">
        <f t="shared" si="17"/>
        <v>0</v>
      </c>
      <c r="AE35" s="74">
        <f t="shared" si="17"/>
        <v>0</v>
      </c>
      <c r="AF35" s="74">
        <f t="shared" si="17"/>
        <v>0</v>
      </c>
      <c r="AG35" s="74">
        <f t="shared" si="17"/>
        <v>0</v>
      </c>
      <c r="AH35" s="74">
        <f t="shared" si="17"/>
        <v>0</v>
      </c>
      <c r="AI35" s="74">
        <f t="shared" si="17"/>
        <v>0</v>
      </c>
      <c r="AJ35" s="74">
        <f t="shared" si="17"/>
        <v>0</v>
      </c>
      <c r="AK35" s="74">
        <f t="shared" si="17"/>
        <v>0</v>
      </c>
      <c r="AL35" s="74">
        <f t="shared" si="17"/>
        <v>0</v>
      </c>
      <c r="AM35" s="74">
        <f t="shared" si="17"/>
        <v>0</v>
      </c>
      <c r="AN35" s="74">
        <f t="shared" si="17"/>
        <v>0</v>
      </c>
      <c r="AO35" s="74">
        <f t="shared" si="17"/>
        <v>0</v>
      </c>
      <c r="AP35" s="74">
        <f t="shared" si="17"/>
        <v>0</v>
      </c>
      <c r="AQ35" s="74">
        <f t="shared" si="17"/>
        <v>0</v>
      </c>
      <c r="AR35" s="74">
        <f t="shared" si="17"/>
        <v>0</v>
      </c>
      <c r="AS35" s="74">
        <f t="shared" si="17"/>
        <v>0</v>
      </c>
      <c r="AT35" s="74">
        <f t="shared" si="17"/>
        <v>0</v>
      </c>
      <c r="AU35" s="74">
        <f t="shared" si="17"/>
        <v>0</v>
      </c>
      <c r="AV35" s="74">
        <f t="shared" si="17"/>
        <v>0</v>
      </c>
      <c r="AW35" s="74">
        <f t="shared" si="17"/>
        <v>0</v>
      </c>
      <c r="AX35" s="74">
        <f t="shared" si="17"/>
        <v>0</v>
      </c>
      <c r="AY35" s="74">
        <f t="shared" si="17"/>
        <v>0</v>
      </c>
      <c r="AZ35" s="74">
        <f t="shared" si="17"/>
        <v>0</v>
      </c>
      <c r="BA35" s="74">
        <f t="shared" si="17"/>
        <v>0</v>
      </c>
      <c r="BB35" s="74">
        <f t="shared" si="17"/>
        <v>0</v>
      </c>
      <c r="BC35" s="74">
        <f t="shared" si="17"/>
        <v>0</v>
      </c>
      <c r="BD35" s="74">
        <f t="shared" si="17"/>
        <v>0</v>
      </c>
      <c r="BE35" s="74">
        <f t="shared" si="17"/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8">AVERAGE(B32,B35)</f>
        <v>0</v>
      </c>
      <c r="C36" s="68">
        <f t="shared" si="18"/>
        <v>0</v>
      </c>
      <c r="D36" s="68">
        <f t="shared" si="18"/>
        <v>0</v>
      </c>
      <c r="E36" s="68">
        <f t="shared" si="18"/>
        <v>0</v>
      </c>
      <c r="F36" s="68">
        <f t="shared" si="18"/>
        <v>0</v>
      </c>
      <c r="G36" s="68">
        <f t="shared" si="18"/>
        <v>0</v>
      </c>
      <c r="H36" s="68">
        <f t="shared" si="18"/>
        <v>0</v>
      </c>
      <c r="I36" s="68">
        <f t="shared" si="18"/>
        <v>0</v>
      </c>
      <c r="J36" s="68">
        <f t="shared" si="18"/>
        <v>0</v>
      </c>
      <c r="K36" s="68">
        <f t="shared" si="18"/>
        <v>0</v>
      </c>
      <c r="L36" s="68">
        <f t="shared" si="18"/>
        <v>0</v>
      </c>
      <c r="M36" s="68">
        <f t="shared" si="18"/>
        <v>0</v>
      </c>
      <c r="N36" s="68">
        <f t="shared" si="18"/>
        <v>0</v>
      </c>
      <c r="O36" s="68">
        <f t="shared" si="18"/>
        <v>0</v>
      </c>
      <c r="P36" s="68">
        <f t="shared" si="18"/>
        <v>0</v>
      </c>
      <c r="Q36" s="68">
        <f t="shared" si="18"/>
        <v>0</v>
      </c>
      <c r="R36" s="68">
        <f t="shared" si="18"/>
        <v>0</v>
      </c>
      <c r="S36" s="68">
        <f t="shared" si="18"/>
        <v>0</v>
      </c>
      <c r="T36" s="68">
        <f t="shared" si="18"/>
        <v>0</v>
      </c>
      <c r="U36" s="68">
        <f t="shared" si="18"/>
        <v>0</v>
      </c>
      <c r="V36" s="68">
        <f t="shared" si="18"/>
        <v>0</v>
      </c>
      <c r="W36" s="68">
        <f t="shared" si="18"/>
        <v>0</v>
      </c>
      <c r="X36" s="68">
        <f t="shared" si="18"/>
        <v>0</v>
      </c>
      <c r="Y36" s="68">
        <f t="shared" si="18"/>
        <v>0</v>
      </c>
      <c r="Z36" s="68">
        <f t="shared" si="18"/>
        <v>0</v>
      </c>
      <c r="AA36" s="68">
        <f t="shared" si="18"/>
        <v>0</v>
      </c>
      <c r="AB36" s="68">
        <f t="shared" si="18"/>
        <v>0</v>
      </c>
      <c r="AC36" s="68">
        <f t="shared" si="18"/>
        <v>0</v>
      </c>
      <c r="AD36" s="68">
        <f t="shared" si="18"/>
        <v>0</v>
      </c>
      <c r="AE36" s="68">
        <f t="shared" si="18"/>
        <v>0</v>
      </c>
      <c r="AF36" s="68">
        <f t="shared" si="18"/>
        <v>0</v>
      </c>
      <c r="AG36" s="68">
        <f t="shared" si="18"/>
        <v>0</v>
      </c>
      <c r="AH36" s="68">
        <f t="shared" si="18"/>
        <v>0</v>
      </c>
      <c r="AI36" s="68">
        <f t="shared" si="18"/>
        <v>0</v>
      </c>
      <c r="AJ36" s="68">
        <f t="shared" si="18"/>
        <v>0</v>
      </c>
      <c r="AK36" s="68">
        <f t="shared" si="18"/>
        <v>0</v>
      </c>
      <c r="AL36" s="68">
        <f t="shared" si="18"/>
        <v>0</v>
      </c>
      <c r="AM36" s="68">
        <f t="shared" si="18"/>
        <v>0</v>
      </c>
      <c r="AN36" s="68">
        <f t="shared" si="18"/>
        <v>0</v>
      </c>
      <c r="AO36" s="68">
        <f t="shared" si="18"/>
        <v>0</v>
      </c>
      <c r="AP36" s="68">
        <f t="shared" si="18"/>
        <v>0</v>
      </c>
      <c r="AQ36" s="68">
        <f t="shared" si="18"/>
        <v>0</v>
      </c>
      <c r="AR36" s="68">
        <f t="shared" si="18"/>
        <v>0</v>
      </c>
      <c r="AS36" s="68">
        <f t="shared" si="18"/>
        <v>0</v>
      </c>
      <c r="AT36" s="68">
        <f t="shared" si="18"/>
        <v>0</v>
      </c>
      <c r="AU36" s="68">
        <f t="shared" si="18"/>
        <v>0</v>
      </c>
      <c r="AV36" s="68">
        <f t="shared" si="18"/>
        <v>0</v>
      </c>
      <c r="AW36" s="68">
        <f t="shared" si="18"/>
        <v>0</v>
      </c>
      <c r="AX36" s="68">
        <f t="shared" si="18"/>
        <v>0</v>
      </c>
      <c r="AY36" s="68">
        <f t="shared" si="18"/>
        <v>0</v>
      </c>
      <c r="AZ36" s="68">
        <f t="shared" si="18"/>
        <v>0</v>
      </c>
      <c r="BA36" s="68">
        <f t="shared" si="18"/>
        <v>0</v>
      </c>
      <c r="BB36" s="68">
        <f t="shared" si="18"/>
        <v>0</v>
      </c>
      <c r="BC36" s="68">
        <f t="shared" si="18"/>
        <v>0</v>
      </c>
      <c r="BD36" s="68">
        <f t="shared" si="18"/>
        <v>0</v>
      </c>
      <c r="BE36" s="68">
        <f t="shared" si="18"/>
        <v>0</v>
      </c>
      <c r="BF36" s="68">
        <f t="shared" si="18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19">B41</f>
        <v>0</v>
      </c>
      <c r="D39" s="74">
        <f t="shared" si="19"/>
        <v>0</v>
      </c>
      <c r="E39" s="74">
        <f t="shared" si="19"/>
        <v>0</v>
      </c>
      <c r="F39" s="74">
        <f t="shared" si="19"/>
        <v>0</v>
      </c>
      <c r="G39" s="74">
        <f t="shared" si="19"/>
        <v>0</v>
      </c>
      <c r="H39" s="74">
        <f t="shared" si="19"/>
        <v>0</v>
      </c>
      <c r="I39" s="74">
        <f t="shared" si="19"/>
        <v>0</v>
      </c>
      <c r="J39" s="74">
        <f t="shared" si="19"/>
        <v>0</v>
      </c>
      <c r="K39" s="74">
        <f t="shared" si="19"/>
        <v>0</v>
      </c>
      <c r="L39" s="74">
        <f t="shared" si="19"/>
        <v>0</v>
      </c>
      <c r="M39" s="74">
        <f t="shared" si="19"/>
        <v>0</v>
      </c>
      <c r="N39" s="74">
        <f t="shared" si="19"/>
        <v>0</v>
      </c>
      <c r="O39" s="74">
        <f t="shared" si="19"/>
        <v>0</v>
      </c>
      <c r="P39" s="74">
        <f t="shared" si="19"/>
        <v>0</v>
      </c>
      <c r="Q39" s="74">
        <f t="shared" si="19"/>
        <v>0</v>
      </c>
      <c r="R39" s="74">
        <f t="shared" si="19"/>
        <v>0</v>
      </c>
      <c r="S39" s="74">
        <f t="shared" si="19"/>
        <v>0</v>
      </c>
      <c r="T39" s="74">
        <f t="shared" si="19"/>
        <v>0</v>
      </c>
      <c r="U39" s="74">
        <f t="shared" si="19"/>
        <v>0</v>
      </c>
      <c r="V39" s="74">
        <f t="shared" si="19"/>
        <v>0</v>
      </c>
      <c r="W39" s="74">
        <f t="shared" si="19"/>
        <v>0</v>
      </c>
      <c r="X39" s="74">
        <f t="shared" si="19"/>
        <v>0</v>
      </c>
      <c r="Y39" s="74">
        <f t="shared" si="19"/>
        <v>0</v>
      </c>
      <c r="Z39" s="74">
        <f t="shared" si="19"/>
        <v>0</v>
      </c>
      <c r="AA39" s="74">
        <f t="shared" si="19"/>
        <v>0</v>
      </c>
      <c r="AB39" s="74">
        <f t="shared" si="19"/>
        <v>0</v>
      </c>
      <c r="AC39" s="74">
        <f t="shared" si="19"/>
        <v>0</v>
      </c>
      <c r="AD39" s="74">
        <f t="shared" si="19"/>
        <v>0</v>
      </c>
      <c r="AE39" s="74">
        <f t="shared" si="19"/>
        <v>0</v>
      </c>
      <c r="AF39" s="74">
        <f t="shared" si="19"/>
        <v>0</v>
      </c>
      <c r="AG39" s="74">
        <f t="shared" si="19"/>
        <v>0</v>
      </c>
      <c r="AH39" s="74">
        <f t="shared" si="19"/>
        <v>0</v>
      </c>
      <c r="AI39" s="74">
        <f t="shared" si="19"/>
        <v>0</v>
      </c>
      <c r="AJ39" s="74">
        <f t="shared" si="19"/>
        <v>0</v>
      </c>
      <c r="AK39" s="74">
        <f t="shared" si="19"/>
        <v>0</v>
      </c>
      <c r="AL39" s="74">
        <f t="shared" si="19"/>
        <v>0</v>
      </c>
      <c r="AM39" s="74">
        <f t="shared" si="19"/>
        <v>0</v>
      </c>
      <c r="AN39" s="74">
        <f t="shared" si="19"/>
        <v>0</v>
      </c>
      <c r="AO39" s="74">
        <f t="shared" si="19"/>
        <v>0</v>
      </c>
      <c r="AP39" s="74">
        <f t="shared" si="19"/>
        <v>0</v>
      </c>
      <c r="AQ39" s="74">
        <f t="shared" si="19"/>
        <v>0</v>
      </c>
      <c r="AR39" s="74">
        <f t="shared" si="19"/>
        <v>0</v>
      </c>
      <c r="AS39" s="74">
        <f t="shared" si="19"/>
        <v>0</v>
      </c>
      <c r="AT39" s="74">
        <f t="shared" si="19"/>
        <v>0</v>
      </c>
      <c r="AU39" s="74">
        <f t="shared" si="19"/>
        <v>0</v>
      </c>
      <c r="AV39" s="74">
        <f t="shared" si="19"/>
        <v>0</v>
      </c>
      <c r="AW39" s="74">
        <f t="shared" si="19"/>
        <v>0</v>
      </c>
      <c r="AX39" s="74">
        <f t="shared" si="19"/>
        <v>0</v>
      </c>
      <c r="AY39" s="74">
        <f t="shared" si="19"/>
        <v>0</v>
      </c>
      <c r="AZ39" s="74">
        <f t="shared" si="19"/>
        <v>0</v>
      </c>
      <c r="BA39" s="74">
        <f t="shared" si="19"/>
        <v>0</v>
      </c>
      <c r="BB39" s="74">
        <f t="shared" si="19"/>
        <v>0</v>
      </c>
      <c r="BC39" s="74">
        <f t="shared" si="19"/>
        <v>0</v>
      </c>
      <c r="BD39" s="74">
        <f t="shared" si="19"/>
        <v>0</v>
      </c>
      <c r="BE39" s="74">
        <f t="shared" si="19"/>
        <v>0</v>
      </c>
      <c r="BF39" s="74">
        <f t="shared" si="19"/>
        <v>0</v>
      </c>
      <c r="BG39" s="74">
        <f t="shared" si="19"/>
        <v>0</v>
      </c>
      <c r="BH39" s="74">
        <f t="shared" si="19"/>
        <v>0</v>
      </c>
      <c r="BI39" s="74">
        <f t="shared" si="19"/>
        <v>0</v>
      </c>
      <c r="BJ39" s="74">
        <f t="shared" si="19"/>
        <v>0</v>
      </c>
      <c r="BK39" s="74">
        <f t="shared" si="19"/>
        <v>0</v>
      </c>
      <c r="BL39" s="74">
        <f t="shared" si="19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0">SUM(C39:C40)</f>
        <v>0</v>
      </c>
      <c r="D41" s="74">
        <f t="shared" si="20"/>
        <v>0</v>
      </c>
      <c r="E41" s="74">
        <f t="shared" si="20"/>
        <v>0</v>
      </c>
      <c r="F41" s="74">
        <f t="shared" si="20"/>
        <v>0</v>
      </c>
      <c r="G41" s="74">
        <f t="shared" si="20"/>
        <v>0</v>
      </c>
      <c r="H41" s="74">
        <f t="shared" si="20"/>
        <v>0</v>
      </c>
      <c r="I41" s="74">
        <f t="shared" si="20"/>
        <v>0</v>
      </c>
      <c r="J41" s="74">
        <f t="shared" si="20"/>
        <v>0</v>
      </c>
      <c r="K41" s="74">
        <f t="shared" si="20"/>
        <v>0</v>
      </c>
      <c r="L41" s="74">
        <f t="shared" si="20"/>
        <v>0</v>
      </c>
      <c r="M41" s="74">
        <f t="shared" si="20"/>
        <v>0</v>
      </c>
      <c r="N41" s="74">
        <f t="shared" si="20"/>
        <v>0</v>
      </c>
      <c r="O41" s="74">
        <f t="shared" si="20"/>
        <v>0</v>
      </c>
      <c r="P41" s="74">
        <f t="shared" si="20"/>
        <v>0</v>
      </c>
      <c r="Q41" s="74">
        <f t="shared" si="20"/>
        <v>0</v>
      </c>
      <c r="R41" s="74">
        <f t="shared" si="20"/>
        <v>0</v>
      </c>
      <c r="S41" s="74">
        <f t="shared" si="20"/>
        <v>0</v>
      </c>
      <c r="T41" s="74">
        <f t="shared" si="20"/>
        <v>0</v>
      </c>
      <c r="U41" s="74">
        <f t="shared" si="20"/>
        <v>0</v>
      </c>
      <c r="V41" s="74">
        <f t="shared" si="20"/>
        <v>0</v>
      </c>
      <c r="W41" s="74">
        <f t="shared" si="20"/>
        <v>0</v>
      </c>
      <c r="X41" s="74">
        <f t="shared" si="20"/>
        <v>0</v>
      </c>
      <c r="Y41" s="74">
        <f t="shared" si="20"/>
        <v>0</v>
      </c>
      <c r="Z41" s="74">
        <f t="shared" si="20"/>
        <v>0</v>
      </c>
      <c r="AA41" s="74">
        <f t="shared" si="20"/>
        <v>0</v>
      </c>
      <c r="AB41" s="74">
        <f t="shared" si="20"/>
        <v>0</v>
      </c>
      <c r="AC41" s="74">
        <f t="shared" si="20"/>
        <v>0</v>
      </c>
      <c r="AD41" s="74">
        <f t="shared" si="20"/>
        <v>0</v>
      </c>
      <c r="AE41" s="74">
        <f t="shared" si="20"/>
        <v>0</v>
      </c>
      <c r="AF41" s="74">
        <f t="shared" si="20"/>
        <v>0</v>
      </c>
      <c r="AG41" s="74">
        <f t="shared" si="20"/>
        <v>0</v>
      </c>
      <c r="AH41" s="74">
        <f t="shared" si="20"/>
        <v>0</v>
      </c>
      <c r="AI41" s="74">
        <f t="shared" si="20"/>
        <v>0</v>
      </c>
      <c r="AJ41" s="74">
        <f t="shared" si="20"/>
        <v>0</v>
      </c>
      <c r="AK41" s="74">
        <f t="shared" si="20"/>
        <v>0</v>
      </c>
      <c r="AL41" s="74">
        <f t="shared" si="20"/>
        <v>0</v>
      </c>
      <c r="AM41" s="74">
        <f t="shared" si="20"/>
        <v>0</v>
      </c>
      <c r="AN41" s="74">
        <f t="shared" si="20"/>
        <v>0</v>
      </c>
      <c r="AO41" s="74">
        <f t="shared" si="20"/>
        <v>0</v>
      </c>
      <c r="AP41" s="74">
        <f t="shared" si="20"/>
        <v>0</v>
      </c>
      <c r="AQ41" s="74">
        <f t="shared" si="20"/>
        <v>0</v>
      </c>
      <c r="AR41" s="74">
        <f t="shared" si="20"/>
        <v>0</v>
      </c>
      <c r="AS41" s="74">
        <f t="shared" si="20"/>
        <v>0</v>
      </c>
      <c r="AT41" s="74">
        <f t="shared" si="20"/>
        <v>0</v>
      </c>
      <c r="AU41" s="74">
        <f t="shared" si="20"/>
        <v>0</v>
      </c>
      <c r="AV41" s="74">
        <f t="shared" si="20"/>
        <v>0</v>
      </c>
      <c r="AW41" s="74">
        <f t="shared" si="20"/>
        <v>0</v>
      </c>
      <c r="AX41" s="74">
        <f t="shared" si="20"/>
        <v>0</v>
      </c>
      <c r="AY41" s="74">
        <f t="shared" si="20"/>
        <v>0</v>
      </c>
      <c r="AZ41" s="74">
        <f t="shared" si="20"/>
        <v>0</v>
      </c>
      <c r="BA41" s="74">
        <f t="shared" si="20"/>
        <v>0</v>
      </c>
      <c r="BB41" s="74">
        <f t="shared" si="20"/>
        <v>0</v>
      </c>
      <c r="BC41" s="74">
        <f t="shared" si="20"/>
        <v>0</v>
      </c>
      <c r="BD41" s="74">
        <f t="shared" si="20"/>
        <v>0</v>
      </c>
      <c r="BE41" s="74">
        <f t="shared" si="20"/>
        <v>0</v>
      </c>
      <c r="BF41" s="74">
        <f t="shared" si="20"/>
        <v>0</v>
      </c>
      <c r="BG41" s="74">
        <f t="shared" si="20"/>
        <v>0</v>
      </c>
      <c r="BH41" s="74">
        <f t="shared" si="20"/>
        <v>0</v>
      </c>
      <c r="BI41" s="74">
        <f t="shared" si="20"/>
        <v>0</v>
      </c>
      <c r="BJ41" s="74">
        <f t="shared" si="20"/>
        <v>0</v>
      </c>
      <c r="BK41" s="74">
        <f t="shared" si="20"/>
        <v>0</v>
      </c>
      <c r="BL41" s="74">
        <f t="shared" si="20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1">AVERAGE(C39,C41)</f>
        <v>0</v>
      </c>
      <c r="D42" s="68">
        <f t="shared" si="21"/>
        <v>0</v>
      </c>
      <c r="E42" s="68">
        <f t="shared" si="21"/>
        <v>0</v>
      </c>
      <c r="F42" s="68">
        <f>AVERAGE(F39,F41)</f>
        <v>0</v>
      </c>
      <c r="G42" s="68">
        <f t="shared" si="21"/>
        <v>0</v>
      </c>
      <c r="H42" s="68">
        <f t="shared" si="21"/>
        <v>0</v>
      </c>
      <c r="I42" s="68">
        <f t="shared" si="21"/>
        <v>0</v>
      </c>
      <c r="J42" s="68">
        <f t="shared" si="21"/>
        <v>0</v>
      </c>
      <c r="K42" s="68">
        <f t="shared" si="21"/>
        <v>0</v>
      </c>
      <c r="L42" s="68">
        <f t="shared" si="21"/>
        <v>0</v>
      </c>
      <c r="M42" s="68">
        <f t="shared" si="21"/>
        <v>0</v>
      </c>
      <c r="N42" s="68">
        <f t="shared" si="21"/>
        <v>0</v>
      </c>
      <c r="O42" s="68">
        <f t="shared" si="21"/>
        <v>0</v>
      </c>
      <c r="P42" s="68">
        <f t="shared" si="21"/>
        <v>0</v>
      </c>
      <c r="Q42" s="68">
        <f t="shared" si="21"/>
        <v>0</v>
      </c>
      <c r="R42" s="68">
        <f t="shared" si="21"/>
        <v>0</v>
      </c>
      <c r="S42" s="68">
        <f t="shared" si="21"/>
        <v>0</v>
      </c>
      <c r="T42" s="68">
        <f t="shared" si="21"/>
        <v>0</v>
      </c>
      <c r="U42" s="68">
        <f t="shared" si="21"/>
        <v>0</v>
      </c>
      <c r="V42" s="68">
        <f t="shared" si="21"/>
        <v>0</v>
      </c>
      <c r="W42" s="68">
        <f t="shared" si="21"/>
        <v>0</v>
      </c>
      <c r="X42" s="68">
        <f t="shared" si="21"/>
        <v>0</v>
      </c>
      <c r="Y42" s="68">
        <f t="shared" si="21"/>
        <v>0</v>
      </c>
      <c r="Z42" s="68">
        <f t="shared" si="21"/>
        <v>0</v>
      </c>
      <c r="AA42" s="68">
        <f t="shared" si="21"/>
        <v>0</v>
      </c>
      <c r="AB42" s="68">
        <f t="shared" si="21"/>
        <v>0</v>
      </c>
      <c r="AC42" s="68">
        <f t="shared" si="21"/>
        <v>0</v>
      </c>
      <c r="AD42" s="68">
        <f t="shared" si="21"/>
        <v>0</v>
      </c>
      <c r="AE42" s="68">
        <f t="shared" si="21"/>
        <v>0</v>
      </c>
      <c r="AF42" s="68">
        <f t="shared" si="21"/>
        <v>0</v>
      </c>
      <c r="AG42" s="68">
        <f t="shared" si="21"/>
        <v>0</v>
      </c>
      <c r="AH42" s="68">
        <f t="shared" si="21"/>
        <v>0</v>
      </c>
      <c r="AI42" s="68">
        <f t="shared" si="21"/>
        <v>0</v>
      </c>
      <c r="AJ42" s="68">
        <f t="shared" si="21"/>
        <v>0</v>
      </c>
      <c r="AK42" s="68">
        <f t="shared" si="21"/>
        <v>0</v>
      </c>
      <c r="AL42" s="68">
        <f t="shared" si="21"/>
        <v>0</v>
      </c>
      <c r="AM42" s="68">
        <f t="shared" si="21"/>
        <v>0</v>
      </c>
      <c r="AN42" s="68">
        <f t="shared" si="21"/>
        <v>0</v>
      </c>
      <c r="AO42" s="68">
        <f t="shared" si="21"/>
        <v>0</v>
      </c>
      <c r="AP42" s="68">
        <f t="shared" si="21"/>
        <v>0</v>
      </c>
      <c r="AQ42" s="68">
        <f t="shared" si="21"/>
        <v>0</v>
      </c>
      <c r="AR42" s="68">
        <f t="shared" si="21"/>
        <v>0</v>
      </c>
      <c r="AS42" s="68">
        <f t="shared" si="21"/>
        <v>0</v>
      </c>
      <c r="AT42" s="68">
        <f t="shared" si="21"/>
        <v>0</v>
      </c>
      <c r="AU42" s="68">
        <f t="shared" si="21"/>
        <v>0</v>
      </c>
      <c r="AV42" s="68">
        <f t="shared" si="21"/>
        <v>0</v>
      </c>
      <c r="AW42" s="68">
        <f t="shared" si="21"/>
        <v>0</v>
      </c>
      <c r="AX42" s="68">
        <f t="shared" si="21"/>
        <v>0</v>
      </c>
      <c r="AY42" s="68">
        <f t="shared" si="21"/>
        <v>0</v>
      </c>
      <c r="AZ42" s="68">
        <f t="shared" si="21"/>
        <v>0</v>
      </c>
      <c r="BA42" s="68">
        <f t="shared" si="21"/>
        <v>0</v>
      </c>
      <c r="BB42" s="68">
        <f t="shared" si="21"/>
        <v>0</v>
      </c>
      <c r="BC42" s="68">
        <f t="shared" si="21"/>
        <v>0</v>
      </c>
      <c r="BD42" s="68">
        <f t="shared" si="21"/>
        <v>0</v>
      </c>
      <c r="BE42" s="68">
        <f t="shared" si="21"/>
        <v>0</v>
      </c>
      <c r="BF42" s="68">
        <f t="shared" si="21"/>
        <v>0</v>
      </c>
      <c r="BG42" s="68">
        <f t="shared" si="21"/>
        <v>0</v>
      </c>
      <c r="BH42" s="68">
        <f t="shared" si="21"/>
        <v>0</v>
      </c>
      <c r="BI42" s="68">
        <f t="shared" si="21"/>
        <v>0</v>
      </c>
      <c r="BJ42" s="68">
        <f t="shared" si="21"/>
        <v>0</v>
      </c>
      <c r="BK42" s="68">
        <f t="shared" si="21"/>
        <v>0</v>
      </c>
      <c r="BL42" s="68">
        <f t="shared" si="21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2">B47</f>
        <v>0</v>
      </c>
      <c r="D45" s="55">
        <f t="shared" si="22"/>
        <v>0</v>
      </c>
      <c r="E45" s="55">
        <f t="shared" si="22"/>
        <v>0</v>
      </c>
      <c r="F45" s="55">
        <f t="shared" si="22"/>
        <v>0</v>
      </c>
      <c r="G45" s="55">
        <f t="shared" si="22"/>
        <v>0</v>
      </c>
      <c r="H45" s="55">
        <f t="shared" si="22"/>
        <v>0</v>
      </c>
      <c r="I45" s="55">
        <f t="shared" si="22"/>
        <v>0</v>
      </c>
      <c r="J45" s="55">
        <f t="shared" si="22"/>
        <v>0</v>
      </c>
      <c r="K45" s="55">
        <f t="shared" si="22"/>
        <v>0</v>
      </c>
      <c r="L45" s="55">
        <f t="shared" si="22"/>
        <v>0</v>
      </c>
      <c r="M45" s="55">
        <f t="shared" si="22"/>
        <v>0</v>
      </c>
      <c r="N45" s="55">
        <f t="shared" si="22"/>
        <v>0</v>
      </c>
      <c r="O45" s="55">
        <f t="shared" si="22"/>
        <v>0</v>
      </c>
      <c r="P45" s="55">
        <f t="shared" si="22"/>
        <v>0</v>
      </c>
      <c r="Q45" s="55">
        <f t="shared" si="22"/>
        <v>0</v>
      </c>
      <c r="R45" s="55">
        <f t="shared" si="22"/>
        <v>0</v>
      </c>
      <c r="S45" s="55">
        <f t="shared" si="22"/>
        <v>0</v>
      </c>
      <c r="T45" s="55">
        <f t="shared" si="22"/>
        <v>0</v>
      </c>
      <c r="U45" s="55">
        <f t="shared" si="22"/>
        <v>0</v>
      </c>
      <c r="V45" s="55">
        <f t="shared" si="22"/>
        <v>0</v>
      </c>
      <c r="W45" s="55">
        <f t="shared" si="22"/>
        <v>0</v>
      </c>
      <c r="X45" s="55">
        <f t="shared" si="22"/>
        <v>0</v>
      </c>
      <c r="Y45" s="55">
        <f t="shared" si="22"/>
        <v>0</v>
      </c>
      <c r="Z45" s="55">
        <f t="shared" si="22"/>
        <v>0</v>
      </c>
      <c r="AA45" s="55">
        <f t="shared" si="22"/>
        <v>0</v>
      </c>
      <c r="AB45" s="55">
        <f t="shared" si="22"/>
        <v>0</v>
      </c>
      <c r="AC45" s="55">
        <f t="shared" si="22"/>
        <v>0</v>
      </c>
      <c r="AD45" s="55">
        <f t="shared" si="22"/>
        <v>0</v>
      </c>
      <c r="AE45" s="55">
        <f t="shared" si="22"/>
        <v>0</v>
      </c>
      <c r="AF45" s="55">
        <f t="shared" si="22"/>
        <v>0</v>
      </c>
      <c r="AG45" s="55">
        <f t="shared" si="22"/>
        <v>0</v>
      </c>
      <c r="AH45" s="55">
        <f t="shared" si="22"/>
        <v>0</v>
      </c>
      <c r="AI45" s="55">
        <f t="shared" si="22"/>
        <v>0</v>
      </c>
      <c r="AJ45" s="55">
        <f t="shared" si="22"/>
        <v>0</v>
      </c>
      <c r="AK45" s="55">
        <f t="shared" si="22"/>
        <v>0</v>
      </c>
      <c r="AL45" s="55">
        <f t="shared" si="22"/>
        <v>0</v>
      </c>
      <c r="AM45" s="55">
        <f t="shared" si="22"/>
        <v>0</v>
      </c>
      <c r="AN45" s="55">
        <f t="shared" si="22"/>
        <v>0</v>
      </c>
      <c r="AO45" s="55">
        <f t="shared" si="22"/>
        <v>0</v>
      </c>
      <c r="AP45" s="55">
        <f t="shared" si="22"/>
        <v>0</v>
      </c>
      <c r="AQ45" s="55">
        <f t="shared" si="22"/>
        <v>0</v>
      </c>
      <c r="AR45" s="55">
        <f t="shared" si="22"/>
        <v>0</v>
      </c>
      <c r="AS45" s="55">
        <f t="shared" si="22"/>
        <v>0</v>
      </c>
      <c r="AT45" s="55">
        <f t="shared" si="22"/>
        <v>0</v>
      </c>
      <c r="AU45" s="55">
        <f t="shared" si="22"/>
        <v>0</v>
      </c>
      <c r="AV45" s="55">
        <f t="shared" si="22"/>
        <v>0</v>
      </c>
      <c r="AW45" s="55">
        <f t="shared" si="22"/>
        <v>0</v>
      </c>
      <c r="AX45" s="55">
        <f t="shared" si="22"/>
        <v>0</v>
      </c>
      <c r="AY45" s="55">
        <f t="shared" si="22"/>
        <v>0</v>
      </c>
      <c r="AZ45" s="55">
        <f t="shared" si="22"/>
        <v>0</v>
      </c>
      <c r="BA45" s="55">
        <f t="shared" si="22"/>
        <v>0</v>
      </c>
      <c r="BB45" s="55">
        <f t="shared" si="22"/>
        <v>0</v>
      </c>
      <c r="BC45" s="55">
        <f t="shared" si="22"/>
        <v>0</v>
      </c>
      <c r="BD45" s="55">
        <f t="shared" si="22"/>
        <v>0</v>
      </c>
      <c r="BE45" s="55">
        <f t="shared" si="22"/>
        <v>0</v>
      </c>
      <c r="BF45" s="55">
        <f t="shared" si="22"/>
        <v>0</v>
      </c>
      <c r="BG45" s="55">
        <f t="shared" si="22"/>
        <v>0</v>
      </c>
      <c r="BH45" s="55">
        <f t="shared" si="22"/>
        <v>0</v>
      </c>
      <c r="BI45" s="55">
        <f t="shared" si="22"/>
        <v>0</v>
      </c>
      <c r="BJ45" s="55">
        <f t="shared" si="22"/>
        <v>0</v>
      </c>
      <c r="BK45" s="55">
        <f t="shared" si="22"/>
        <v>0</v>
      </c>
      <c r="BL45" s="55">
        <f t="shared" si="22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3">SUM(B45:B46)</f>
        <v>0</v>
      </c>
      <c r="C47" s="77">
        <f t="shared" si="23"/>
        <v>0</v>
      </c>
      <c r="D47" s="77">
        <f>SUM(D45:D46)</f>
        <v>0</v>
      </c>
      <c r="E47" s="77">
        <f>SUM(E45:E46)</f>
        <v>0</v>
      </c>
      <c r="F47" s="77">
        <f t="shared" si="23"/>
        <v>0</v>
      </c>
      <c r="G47" s="77">
        <f t="shared" si="23"/>
        <v>0</v>
      </c>
      <c r="H47" s="77">
        <f t="shared" si="23"/>
        <v>0</v>
      </c>
      <c r="I47" s="77">
        <f t="shared" si="23"/>
        <v>0</v>
      </c>
      <c r="J47" s="77">
        <f t="shared" si="23"/>
        <v>0</v>
      </c>
      <c r="K47" s="77">
        <f t="shared" si="23"/>
        <v>0</v>
      </c>
      <c r="L47" s="77">
        <f t="shared" si="23"/>
        <v>0</v>
      </c>
      <c r="M47" s="77">
        <f t="shared" si="23"/>
        <v>0</v>
      </c>
      <c r="N47" s="77">
        <f t="shared" si="23"/>
        <v>0</v>
      </c>
      <c r="O47" s="77">
        <f t="shared" si="23"/>
        <v>0</v>
      </c>
      <c r="P47" s="77">
        <f t="shared" si="23"/>
        <v>0</v>
      </c>
      <c r="Q47" s="77">
        <f t="shared" si="23"/>
        <v>0</v>
      </c>
      <c r="R47" s="77">
        <f t="shared" si="23"/>
        <v>0</v>
      </c>
      <c r="S47" s="77">
        <f t="shared" si="23"/>
        <v>0</v>
      </c>
      <c r="T47" s="77">
        <f t="shared" si="23"/>
        <v>0</v>
      </c>
      <c r="U47" s="77">
        <f t="shared" si="23"/>
        <v>0</v>
      </c>
      <c r="V47" s="77">
        <f t="shared" si="23"/>
        <v>0</v>
      </c>
      <c r="W47" s="77">
        <f t="shared" si="23"/>
        <v>0</v>
      </c>
      <c r="X47" s="77">
        <f t="shared" si="23"/>
        <v>0</v>
      </c>
      <c r="Y47" s="77">
        <f t="shared" si="23"/>
        <v>0</v>
      </c>
      <c r="Z47" s="77">
        <f t="shared" si="23"/>
        <v>0</v>
      </c>
      <c r="AA47" s="77">
        <f t="shared" si="23"/>
        <v>0</v>
      </c>
      <c r="AB47" s="77">
        <f t="shared" si="23"/>
        <v>0</v>
      </c>
      <c r="AC47" s="77">
        <f t="shared" si="23"/>
        <v>0</v>
      </c>
      <c r="AD47" s="77">
        <f t="shared" si="23"/>
        <v>0</v>
      </c>
      <c r="AE47" s="77">
        <f t="shared" si="23"/>
        <v>0</v>
      </c>
      <c r="AF47" s="77">
        <f t="shared" si="23"/>
        <v>0</v>
      </c>
      <c r="AG47" s="77">
        <f t="shared" si="23"/>
        <v>0</v>
      </c>
      <c r="AH47" s="77">
        <f t="shared" si="23"/>
        <v>0</v>
      </c>
      <c r="AI47" s="77">
        <f t="shared" si="23"/>
        <v>0</v>
      </c>
      <c r="AJ47" s="77">
        <f t="shared" si="23"/>
        <v>0</v>
      </c>
      <c r="AK47" s="77">
        <f t="shared" si="23"/>
        <v>0</v>
      </c>
      <c r="AL47" s="77">
        <f t="shared" si="23"/>
        <v>0</v>
      </c>
      <c r="AM47" s="77">
        <f t="shared" si="23"/>
        <v>0</v>
      </c>
      <c r="AN47" s="77">
        <f t="shared" si="23"/>
        <v>0</v>
      </c>
      <c r="AO47" s="77">
        <f t="shared" si="23"/>
        <v>0</v>
      </c>
      <c r="AP47" s="77">
        <f t="shared" si="23"/>
        <v>0</v>
      </c>
      <c r="AQ47" s="77">
        <f t="shared" si="23"/>
        <v>0</v>
      </c>
      <c r="AR47" s="77">
        <f t="shared" si="23"/>
        <v>0</v>
      </c>
      <c r="AS47" s="77">
        <f t="shared" si="23"/>
        <v>0</v>
      </c>
      <c r="AT47" s="77">
        <f t="shared" si="23"/>
        <v>0</v>
      </c>
      <c r="AU47" s="77">
        <f t="shared" si="23"/>
        <v>0</v>
      </c>
      <c r="AV47" s="77">
        <f t="shared" si="23"/>
        <v>0</v>
      </c>
      <c r="AW47" s="77">
        <f t="shared" si="23"/>
        <v>0</v>
      </c>
      <c r="AX47" s="77">
        <f t="shared" si="23"/>
        <v>0</v>
      </c>
      <c r="AY47" s="77">
        <f t="shared" si="23"/>
        <v>0</v>
      </c>
      <c r="AZ47" s="77">
        <f t="shared" si="23"/>
        <v>0</v>
      </c>
      <c r="BA47" s="77">
        <f t="shared" si="23"/>
        <v>0</v>
      </c>
      <c r="BB47" s="77">
        <f t="shared" si="23"/>
        <v>0</v>
      </c>
      <c r="BC47" s="77">
        <f t="shared" si="23"/>
        <v>0</v>
      </c>
      <c r="BD47" s="77">
        <f t="shared" si="23"/>
        <v>0</v>
      </c>
      <c r="BE47" s="77">
        <f t="shared" si="23"/>
        <v>0</v>
      </c>
      <c r="BF47" s="77">
        <f t="shared" si="23"/>
        <v>0</v>
      </c>
      <c r="BG47" s="77">
        <f t="shared" si="23"/>
        <v>0</v>
      </c>
      <c r="BH47" s="77">
        <f t="shared" si="23"/>
        <v>0</v>
      </c>
      <c r="BI47" s="77">
        <f t="shared" si="23"/>
        <v>0</v>
      </c>
      <c r="BJ47" s="77">
        <f t="shared" si="23"/>
        <v>0</v>
      </c>
      <c r="BK47" s="77">
        <f t="shared" si="23"/>
        <v>0</v>
      </c>
      <c r="BL47" s="77">
        <f t="shared" si="23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4">AVERAGE(B45,B47)</f>
        <v>0</v>
      </c>
      <c r="C48" s="68">
        <f t="shared" si="24"/>
        <v>0</v>
      </c>
      <c r="D48" s="68">
        <f t="shared" si="24"/>
        <v>0</v>
      </c>
      <c r="E48" s="68">
        <f>AVERAGE(E45,E47)</f>
        <v>0</v>
      </c>
      <c r="F48" s="68">
        <f t="shared" si="24"/>
        <v>0</v>
      </c>
      <c r="G48" s="68">
        <f>AVERAGE(G45,G47)</f>
        <v>0</v>
      </c>
      <c r="H48" s="68">
        <f t="shared" si="24"/>
        <v>0</v>
      </c>
      <c r="I48" s="68">
        <f t="shared" si="24"/>
        <v>0</v>
      </c>
      <c r="J48" s="68">
        <f t="shared" si="24"/>
        <v>0</v>
      </c>
      <c r="K48" s="68">
        <f t="shared" si="24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5">AVERAGE(O45,O47)</f>
        <v>0</v>
      </c>
      <c r="P48" s="68">
        <f t="shared" si="25"/>
        <v>0</v>
      </c>
      <c r="Q48" s="68">
        <f t="shared" si="25"/>
        <v>0</v>
      </c>
      <c r="R48" s="68">
        <f t="shared" si="25"/>
        <v>0</v>
      </c>
      <c r="S48" s="68">
        <f t="shared" si="25"/>
        <v>0</v>
      </c>
      <c r="T48" s="68">
        <f t="shared" si="25"/>
        <v>0</v>
      </c>
      <c r="U48" s="68">
        <f t="shared" si="25"/>
        <v>0</v>
      </c>
      <c r="V48" s="68">
        <f t="shared" si="25"/>
        <v>0</v>
      </c>
      <c r="W48" s="68">
        <f t="shared" si="25"/>
        <v>0</v>
      </c>
      <c r="X48" s="68">
        <f t="shared" si="25"/>
        <v>0</v>
      </c>
      <c r="Y48" s="68">
        <f t="shared" si="25"/>
        <v>0</v>
      </c>
      <c r="Z48" s="68">
        <f t="shared" si="25"/>
        <v>0</v>
      </c>
      <c r="AA48" s="68">
        <f t="shared" si="25"/>
        <v>0</v>
      </c>
      <c r="AB48" s="68">
        <f t="shared" si="25"/>
        <v>0</v>
      </c>
      <c r="AC48" s="68">
        <f t="shared" si="25"/>
        <v>0</v>
      </c>
      <c r="AD48" s="68">
        <f t="shared" si="25"/>
        <v>0</v>
      </c>
      <c r="AE48" s="68">
        <f t="shared" si="25"/>
        <v>0</v>
      </c>
      <c r="AF48" s="68">
        <f t="shared" si="25"/>
        <v>0</v>
      </c>
      <c r="AG48" s="68">
        <f t="shared" si="25"/>
        <v>0</v>
      </c>
      <c r="AH48" s="68">
        <f t="shared" si="25"/>
        <v>0</v>
      </c>
      <c r="AI48" s="68">
        <f t="shared" si="25"/>
        <v>0</v>
      </c>
      <c r="AJ48" s="68">
        <f t="shared" si="25"/>
        <v>0</v>
      </c>
      <c r="AK48" s="68">
        <f t="shared" si="25"/>
        <v>0</v>
      </c>
      <c r="AL48" s="68">
        <f t="shared" si="25"/>
        <v>0</v>
      </c>
      <c r="AM48" s="68">
        <f t="shared" si="25"/>
        <v>0</v>
      </c>
      <c r="AN48" s="68">
        <f t="shared" si="25"/>
        <v>0</v>
      </c>
      <c r="AO48" s="68">
        <f t="shared" si="25"/>
        <v>0</v>
      </c>
      <c r="AP48" s="68">
        <f t="shared" si="25"/>
        <v>0</v>
      </c>
      <c r="AQ48" s="68">
        <f t="shared" si="25"/>
        <v>0</v>
      </c>
      <c r="AR48" s="68">
        <f t="shared" si="25"/>
        <v>0</v>
      </c>
      <c r="AS48" s="68">
        <f t="shared" si="25"/>
        <v>0</v>
      </c>
      <c r="AT48" s="68">
        <f t="shared" si="25"/>
        <v>0</v>
      </c>
      <c r="AU48" s="68">
        <f t="shared" si="25"/>
        <v>0</v>
      </c>
      <c r="AV48" s="68">
        <f t="shared" si="25"/>
        <v>0</v>
      </c>
      <c r="AW48" s="68">
        <f t="shared" si="25"/>
        <v>0</v>
      </c>
      <c r="AX48" s="68">
        <f t="shared" si="25"/>
        <v>0</v>
      </c>
      <c r="AY48" s="68">
        <f t="shared" si="25"/>
        <v>0</v>
      </c>
      <c r="AZ48" s="68">
        <f t="shared" si="25"/>
        <v>0</v>
      </c>
      <c r="BA48" s="68">
        <f t="shared" si="25"/>
        <v>0</v>
      </c>
      <c r="BB48" s="68">
        <f t="shared" si="25"/>
        <v>0</v>
      </c>
      <c r="BC48" s="68">
        <f t="shared" si="25"/>
        <v>0</v>
      </c>
      <c r="BD48" s="68">
        <f t="shared" si="25"/>
        <v>0</v>
      </c>
      <c r="BE48" s="68">
        <f t="shared" si="25"/>
        <v>0</v>
      </c>
      <c r="BF48" s="68">
        <f t="shared" si="25"/>
        <v>0</v>
      </c>
      <c r="BG48" s="68">
        <f t="shared" si="25"/>
        <v>0</v>
      </c>
      <c r="BH48" s="68">
        <f t="shared" si="25"/>
        <v>0</v>
      </c>
      <c r="BI48" s="68">
        <f t="shared" si="25"/>
        <v>0</v>
      </c>
      <c r="BJ48" s="68">
        <f t="shared" si="25"/>
        <v>0</v>
      </c>
      <c r="BK48" s="68">
        <f t="shared" si="25"/>
        <v>0</v>
      </c>
      <c r="BL48" s="68">
        <f t="shared" si="25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6">C22-C36-C42-C48</f>
        <v>0</v>
      </c>
      <c r="D50" s="71">
        <f t="shared" si="26"/>
        <v>0</v>
      </c>
      <c r="E50" s="71">
        <f t="shared" si="26"/>
        <v>0</v>
      </c>
      <c r="F50" s="71">
        <f t="shared" si="26"/>
        <v>0</v>
      </c>
      <c r="G50" s="71">
        <f t="shared" si="26"/>
        <v>0</v>
      </c>
      <c r="H50" s="71">
        <f t="shared" si="26"/>
        <v>0</v>
      </c>
      <c r="I50" s="71">
        <f t="shared" si="26"/>
        <v>0</v>
      </c>
      <c r="J50" s="71">
        <f t="shared" si="26"/>
        <v>0</v>
      </c>
      <c r="K50" s="71">
        <f t="shared" si="26"/>
        <v>0</v>
      </c>
      <c r="L50" s="71">
        <f t="shared" si="26"/>
        <v>0</v>
      </c>
      <c r="M50" s="71">
        <f t="shared" si="26"/>
        <v>0</v>
      </c>
      <c r="N50" s="71">
        <f t="shared" si="26"/>
        <v>0</v>
      </c>
      <c r="O50" s="71">
        <f t="shared" si="26"/>
        <v>0</v>
      </c>
      <c r="P50" s="71">
        <f t="shared" si="26"/>
        <v>0</v>
      </c>
      <c r="Q50" s="71">
        <f t="shared" si="26"/>
        <v>0</v>
      </c>
      <c r="R50" s="71">
        <f t="shared" si="26"/>
        <v>0</v>
      </c>
      <c r="S50" s="71">
        <f t="shared" si="26"/>
        <v>0</v>
      </c>
      <c r="T50" s="71">
        <f t="shared" si="26"/>
        <v>0</v>
      </c>
      <c r="U50" s="71">
        <f t="shared" si="26"/>
        <v>0</v>
      </c>
      <c r="V50" s="71">
        <f t="shared" si="26"/>
        <v>0</v>
      </c>
      <c r="W50" s="71">
        <f t="shared" si="26"/>
        <v>0</v>
      </c>
      <c r="X50" s="71">
        <f t="shared" si="26"/>
        <v>0</v>
      </c>
      <c r="Y50" s="71">
        <f t="shared" si="26"/>
        <v>0</v>
      </c>
      <c r="Z50" s="71">
        <f t="shared" si="26"/>
        <v>0</v>
      </c>
      <c r="AA50" s="71">
        <f t="shared" si="26"/>
        <v>0</v>
      </c>
      <c r="AB50" s="71">
        <f t="shared" si="26"/>
        <v>0</v>
      </c>
      <c r="AC50" s="71">
        <f t="shared" si="26"/>
        <v>0</v>
      </c>
      <c r="AD50" s="71">
        <f t="shared" si="26"/>
        <v>0</v>
      </c>
      <c r="AE50" s="71">
        <f t="shared" si="26"/>
        <v>0</v>
      </c>
      <c r="AF50" s="71">
        <f t="shared" si="26"/>
        <v>0</v>
      </c>
      <c r="AG50" s="71">
        <f t="shared" si="26"/>
        <v>0</v>
      </c>
      <c r="AH50" s="71">
        <f t="shared" si="26"/>
        <v>0</v>
      </c>
      <c r="AI50" s="71">
        <f t="shared" si="26"/>
        <v>0</v>
      </c>
      <c r="AJ50" s="71">
        <f t="shared" si="26"/>
        <v>0</v>
      </c>
      <c r="AK50" s="71">
        <f t="shared" si="26"/>
        <v>0</v>
      </c>
      <c r="AL50" s="71">
        <f t="shared" si="26"/>
        <v>0</v>
      </c>
      <c r="AM50" s="71">
        <f t="shared" si="26"/>
        <v>0</v>
      </c>
      <c r="AN50" s="71">
        <f t="shared" si="26"/>
        <v>0</v>
      </c>
      <c r="AO50" s="71">
        <f t="shared" si="26"/>
        <v>0</v>
      </c>
      <c r="AP50" s="71">
        <f t="shared" si="26"/>
        <v>0</v>
      </c>
      <c r="AQ50" s="71">
        <f t="shared" si="26"/>
        <v>0</v>
      </c>
      <c r="AR50" s="71">
        <f t="shared" si="26"/>
        <v>0</v>
      </c>
      <c r="AS50" s="71">
        <f t="shared" si="26"/>
        <v>0</v>
      </c>
      <c r="AT50" s="71">
        <f t="shared" si="26"/>
        <v>0</v>
      </c>
      <c r="AU50" s="71">
        <f t="shared" si="26"/>
        <v>0</v>
      </c>
      <c r="AV50" s="71">
        <f t="shared" si="26"/>
        <v>0</v>
      </c>
      <c r="AW50" s="71">
        <f t="shared" si="26"/>
        <v>0</v>
      </c>
      <c r="AX50" s="71">
        <f t="shared" si="26"/>
        <v>0</v>
      </c>
      <c r="AY50" s="71">
        <f t="shared" si="26"/>
        <v>0</v>
      </c>
      <c r="AZ50" s="71">
        <f t="shared" si="26"/>
        <v>0</v>
      </c>
      <c r="BA50" s="71">
        <f t="shared" si="26"/>
        <v>0</v>
      </c>
      <c r="BB50" s="71">
        <f t="shared" si="26"/>
        <v>0</v>
      </c>
      <c r="BC50" s="71">
        <f t="shared" si="26"/>
        <v>0</v>
      </c>
      <c r="BD50" s="71">
        <f>BD22-BD36-BD42-BD48</f>
        <v>0</v>
      </c>
      <c r="BE50" s="71">
        <f t="shared" si="26"/>
        <v>0</v>
      </c>
      <c r="BF50" s="71">
        <f t="shared" si="26"/>
        <v>0</v>
      </c>
      <c r="BG50" s="71">
        <f t="shared" si="26"/>
        <v>0</v>
      </c>
      <c r="BH50" s="71">
        <f t="shared" si="26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7">B33</f>
        <v>0</v>
      </c>
      <c r="C54" s="74">
        <f t="shared" si="27"/>
        <v>0</v>
      </c>
      <c r="D54" s="74">
        <f t="shared" si="27"/>
        <v>0</v>
      </c>
      <c r="E54" s="74">
        <f t="shared" si="27"/>
        <v>0</v>
      </c>
      <c r="F54" s="74">
        <f t="shared" si="27"/>
        <v>0</v>
      </c>
      <c r="G54" s="74">
        <f t="shared" si="27"/>
        <v>0</v>
      </c>
      <c r="H54" s="74">
        <f t="shared" si="27"/>
        <v>0</v>
      </c>
      <c r="I54" s="74">
        <f t="shared" si="27"/>
        <v>0</v>
      </c>
      <c r="J54" s="74">
        <f t="shared" si="27"/>
        <v>0</v>
      </c>
      <c r="K54" s="74">
        <f t="shared" si="27"/>
        <v>0</v>
      </c>
      <c r="L54" s="74">
        <f t="shared" si="27"/>
        <v>0</v>
      </c>
      <c r="M54" s="74">
        <f t="shared" si="27"/>
        <v>0</v>
      </c>
      <c r="N54" s="74">
        <f t="shared" si="27"/>
        <v>0</v>
      </c>
      <c r="O54" s="74">
        <f t="shared" si="27"/>
        <v>0</v>
      </c>
      <c r="P54" s="74">
        <f t="shared" si="27"/>
        <v>0</v>
      </c>
      <c r="Q54" s="74">
        <f t="shared" si="27"/>
        <v>0</v>
      </c>
      <c r="R54" s="74">
        <f t="shared" si="27"/>
        <v>0</v>
      </c>
      <c r="S54" s="74">
        <f t="shared" si="27"/>
        <v>0</v>
      </c>
      <c r="T54" s="74">
        <f t="shared" si="27"/>
        <v>0</v>
      </c>
      <c r="U54" s="74">
        <f t="shared" si="27"/>
        <v>0</v>
      </c>
      <c r="V54" s="74">
        <f t="shared" si="27"/>
        <v>0</v>
      </c>
      <c r="W54" s="74">
        <f t="shared" si="27"/>
        <v>0</v>
      </c>
      <c r="X54" s="74">
        <f t="shared" si="27"/>
        <v>0</v>
      </c>
      <c r="Y54" s="74">
        <f t="shared" si="27"/>
        <v>0</v>
      </c>
      <c r="Z54" s="74">
        <f t="shared" si="27"/>
        <v>0</v>
      </c>
      <c r="AA54" s="74">
        <f t="shared" si="27"/>
        <v>0</v>
      </c>
      <c r="AB54" s="74">
        <f t="shared" si="27"/>
        <v>0</v>
      </c>
      <c r="AC54" s="74">
        <f t="shared" si="27"/>
        <v>0</v>
      </c>
      <c r="AD54" s="74">
        <f t="shared" si="27"/>
        <v>0</v>
      </c>
      <c r="AE54" s="74">
        <f t="shared" si="27"/>
        <v>0</v>
      </c>
      <c r="AF54" s="74">
        <f t="shared" si="27"/>
        <v>0</v>
      </c>
      <c r="AG54" s="74">
        <f t="shared" si="27"/>
        <v>0</v>
      </c>
      <c r="AH54" s="74">
        <f t="shared" si="27"/>
        <v>0</v>
      </c>
      <c r="AI54" s="74">
        <f t="shared" si="27"/>
        <v>0</v>
      </c>
      <c r="AJ54" s="74">
        <f t="shared" si="27"/>
        <v>0</v>
      </c>
      <c r="AK54" s="74">
        <f t="shared" si="27"/>
        <v>0</v>
      </c>
      <c r="AL54" s="74">
        <f t="shared" si="27"/>
        <v>0</v>
      </c>
      <c r="AM54" s="74">
        <f t="shared" si="27"/>
        <v>0</v>
      </c>
      <c r="AN54" s="74">
        <f t="shared" si="27"/>
        <v>0</v>
      </c>
      <c r="AO54" s="74">
        <f t="shared" si="27"/>
        <v>0</v>
      </c>
      <c r="AP54" s="74">
        <f t="shared" si="27"/>
        <v>0</v>
      </c>
      <c r="AQ54" s="74">
        <f t="shared" si="27"/>
        <v>0</v>
      </c>
      <c r="AR54" s="74">
        <f t="shared" si="27"/>
        <v>0</v>
      </c>
      <c r="AS54" s="74">
        <f t="shared" si="27"/>
        <v>0</v>
      </c>
      <c r="AT54" s="74">
        <f t="shared" si="27"/>
        <v>0</v>
      </c>
      <c r="AU54" s="74">
        <f t="shared" si="27"/>
        <v>0</v>
      </c>
      <c r="AV54" s="74">
        <f t="shared" si="27"/>
        <v>0</v>
      </c>
      <c r="AW54" s="74">
        <f t="shared" si="27"/>
        <v>0</v>
      </c>
      <c r="AX54" s="74">
        <f t="shared" si="27"/>
        <v>0</v>
      </c>
      <c r="AY54" s="74">
        <f t="shared" si="27"/>
        <v>0</v>
      </c>
      <c r="AZ54" s="74">
        <f t="shared" si="27"/>
        <v>0</v>
      </c>
      <c r="BA54" s="74">
        <f t="shared" si="27"/>
        <v>0</v>
      </c>
      <c r="BB54" s="74">
        <f t="shared" si="27"/>
        <v>0</v>
      </c>
      <c r="BC54" s="74">
        <f t="shared" si="27"/>
        <v>0</v>
      </c>
      <c r="BD54" s="74">
        <f t="shared" si="27"/>
        <v>0</v>
      </c>
      <c r="BE54" s="74">
        <f t="shared" si="27"/>
        <v>0</v>
      </c>
      <c r="BF54" s="74">
        <f t="shared" si="27"/>
        <v>0</v>
      </c>
      <c r="BG54" s="74">
        <f t="shared" si="27"/>
        <v>0</v>
      </c>
      <c r="BH54" s="74">
        <f t="shared" si="27"/>
        <v>0</v>
      </c>
      <c r="BI54" s="74">
        <f t="shared" si="27"/>
        <v>0</v>
      </c>
      <c r="BJ54" s="74">
        <f t="shared" si="27"/>
        <v>0</v>
      </c>
      <c r="BK54" s="74">
        <f t="shared" si="27"/>
        <v>0</v>
      </c>
      <c r="BL54" s="74">
        <f t="shared" si="27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(Inputs)'!D48</f>
        <v>0</v>
      </c>
      <c r="C55" s="67">
        <f>C21*'Assumptions (Inputs)'!E48</f>
        <v>0</v>
      </c>
      <c r="D55" s="67">
        <f>D21*'Assumptions (Inputs)'!F48</f>
        <v>0</v>
      </c>
      <c r="E55" s="67">
        <f>E21*'Assumptions (Inputs)'!G48</f>
        <v>0</v>
      </c>
      <c r="F55" s="67">
        <f>F21*'Assumptions (Inputs)'!H48</f>
        <v>0</v>
      </c>
      <c r="G55" s="67">
        <f>G21*'Assumptions (Inputs)'!I48</f>
        <v>0</v>
      </c>
      <c r="H55" s="67">
        <f>H21*'Assumptions (Inputs)'!J48</f>
        <v>0</v>
      </c>
      <c r="I55" s="67">
        <f>I21*'Assumptions (Inputs)'!K48</f>
        <v>0</v>
      </c>
      <c r="J55" s="67">
        <f>J21*'Assumptions (Inputs)'!L48</f>
        <v>0</v>
      </c>
      <c r="K55" s="67">
        <f>K21*'Assumptions (Inputs)'!M48</f>
        <v>0</v>
      </c>
      <c r="L55" s="67">
        <f>L21*'Assumptions (Inputs)'!N48</f>
        <v>0</v>
      </c>
      <c r="M55" s="67">
        <f>M21*'Assumptions (Inputs)'!O48</f>
        <v>0</v>
      </c>
      <c r="N55" s="67">
        <f>N21*'Assumptions (Inputs)'!P48</f>
        <v>0</v>
      </c>
      <c r="O55" s="67">
        <f>O21*'Assumptions (Inputs)'!Q48</f>
        <v>0</v>
      </c>
      <c r="P55" s="67">
        <f>P21*'Assumptions (Inputs)'!R48</f>
        <v>0</v>
      </c>
      <c r="Q55" s="67">
        <f>Q21*'Assumptions (Inputs)'!S48</f>
        <v>0</v>
      </c>
      <c r="R55" s="67">
        <f>R21*'Assumptions (Inputs)'!T48</f>
        <v>0</v>
      </c>
      <c r="S55" s="67">
        <f>S21*'Assumptions (Inputs)'!U48</f>
        <v>0</v>
      </c>
      <c r="T55" s="67">
        <f>T21*'Assumptions (Inputs)'!V48</f>
        <v>0</v>
      </c>
      <c r="U55" s="67">
        <f>U21*'Assumptions (Inputs)'!W48</f>
        <v>0</v>
      </c>
      <c r="V55" s="67">
        <f>V21*'Assumptions (Inputs)'!X48</f>
        <v>0</v>
      </c>
      <c r="W55" s="67">
        <f>W21*'Assumptions (Inputs)'!Y48</f>
        <v>0</v>
      </c>
      <c r="X55" s="67">
        <f>X21*'Assumptions (Inputs)'!Z48</f>
        <v>0</v>
      </c>
      <c r="Y55" s="67">
        <f>Y21*'Assumptions (Inputs)'!AA48</f>
        <v>0</v>
      </c>
      <c r="Z55" s="67">
        <f>Z21*'Assumptions (Inputs)'!AB48</f>
        <v>0</v>
      </c>
      <c r="AA55" s="67">
        <f>AA21*'Assumptions (Inputs)'!AC48</f>
        <v>0</v>
      </c>
      <c r="AB55" s="67">
        <f>AB21*'Assumptions (Inputs)'!AD48</f>
        <v>0</v>
      </c>
      <c r="AC55" s="67">
        <f>AC21*'Assumptions (Inputs)'!AE48</f>
        <v>0</v>
      </c>
      <c r="AD55" s="67">
        <f>AD21*'Assumptions (Inputs)'!AF48</f>
        <v>0</v>
      </c>
      <c r="AE55" s="67">
        <f>AE21*'Assumptions (Inputs)'!AG48</f>
        <v>0</v>
      </c>
      <c r="AF55" s="67">
        <f>AF21*'Assumptions (Inputs)'!AH48</f>
        <v>0</v>
      </c>
      <c r="AG55" s="67">
        <f>AG21*'Assumptions (Inputs)'!AI48</f>
        <v>0</v>
      </c>
      <c r="AH55" s="67">
        <f>AH21*'Assumptions (Inputs)'!AJ48</f>
        <v>0</v>
      </c>
      <c r="AI55" s="67">
        <f>AI21*'Assumptions (Inputs)'!AK48</f>
        <v>0</v>
      </c>
      <c r="AJ55" s="67">
        <f>AJ21*'Assumptions (Inputs)'!AL48</f>
        <v>0</v>
      </c>
      <c r="AK55" s="67">
        <f>AK21*'Assumptions (Inputs)'!AM48</f>
        <v>0</v>
      </c>
      <c r="AL55" s="67">
        <f>AL21*'Assumptions (Inputs)'!AN48</f>
        <v>0</v>
      </c>
      <c r="AM55" s="67">
        <f>AM21*'Assumptions (Inputs)'!AO48</f>
        <v>0</v>
      </c>
      <c r="AN55" s="67">
        <f>AN21*'Assumptions (Inputs)'!AP48</f>
        <v>0</v>
      </c>
      <c r="AO55" s="67">
        <f>AO21*'Assumptions (Inputs)'!AQ48</f>
        <v>0</v>
      </c>
      <c r="AP55" s="67">
        <f>AP21*'Assumptions (Inputs)'!AR48</f>
        <v>0</v>
      </c>
      <c r="AQ55" s="67">
        <f>AQ21*'Assumptions (Inputs)'!AS48</f>
        <v>0</v>
      </c>
      <c r="AR55" s="67">
        <f>AR21*'Assumptions (Inputs)'!AT48</f>
        <v>0</v>
      </c>
      <c r="AS55" s="67">
        <f>AS21*'Assumptions (Inputs)'!AU48</f>
        <v>0</v>
      </c>
      <c r="AT55" s="67">
        <f>AT21*'Assumptions (Inputs)'!AV48</f>
        <v>0</v>
      </c>
      <c r="AU55" s="67">
        <f>AU21*'Assumptions (Inputs)'!AW48</f>
        <v>0</v>
      </c>
      <c r="AV55" s="67">
        <f>AV21*'Assumptions (Inputs)'!AX48</f>
        <v>0</v>
      </c>
      <c r="AW55" s="67">
        <f>AW21*'Assumptions (Inputs)'!AY48</f>
        <v>0</v>
      </c>
      <c r="AX55" s="67">
        <f>AX21*'Assumptions (Inputs)'!AZ48</f>
        <v>0</v>
      </c>
      <c r="AY55" s="67">
        <f>AY21*'Assumptions (Inputs)'!BA48</f>
        <v>0</v>
      </c>
      <c r="AZ55" s="67">
        <f>AZ21*'Assumptions (Inputs)'!BB48</f>
        <v>0</v>
      </c>
      <c r="BA55" s="67">
        <f>BA21*'Assumptions (Inputs)'!BC48</f>
        <v>0</v>
      </c>
      <c r="BB55" s="67">
        <f>BB21*'Assumptions (Inputs)'!BD48</f>
        <v>0</v>
      </c>
      <c r="BC55" s="67">
        <f>BC21*'Assumptions (Inputs)'!BE48</f>
        <v>0</v>
      </c>
      <c r="BD55" s="67">
        <f>BD21*'Assumptions (Inputs)'!BF48</f>
        <v>0</v>
      </c>
      <c r="BE55" s="67">
        <f>BE21*'Assumptions (Inputs)'!BG48</f>
        <v>0</v>
      </c>
      <c r="BF55" s="67">
        <f>BF21*'Assumptions (Inputs)'!BH48</f>
        <v>0</v>
      </c>
      <c r="BG55" s="67">
        <f>BG21*'Assumptions (Inputs)'!BI48</f>
        <v>0</v>
      </c>
      <c r="BH55" s="67">
        <f>BH21*'Assumptions (Inputs)'!BJ48</f>
        <v>0</v>
      </c>
      <c r="BI55" s="67">
        <f>BI21*'Assumptions (Inputs)'!BK48</f>
        <v>0</v>
      </c>
      <c r="BJ55" s="67">
        <f>BJ21*'Assumptions (Inputs)'!BL48</f>
        <v>0</v>
      </c>
      <c r="BK55" s="67">
        <f>BK21*'Assumptions (Inputs)'!BM48</f>
        <v>0</v>
      </c>
      <c r="BL55" s="67">
        <f>BL21*'Assumptions (Inputs)'!BN48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8">SUM(B53:B55)</f>
        <v>0</v>
      </c>
      <c r="C56" s="68">
        <f t="shared" si="28"/>
        <v>0</v>
      </c>
      <c r="D56" s="68">
        <f t="shared" si="28"/>
        <v>0</v>
      </c>
      <c r="E56" s="68">
        <f t="shared" si="28"/>
        <v>0</v>
      </c>
      <c r="F56" s="68">
        <f t="shared" si="28"/>
        <v>0</v>
      </c>
      <c r="G56" s="68">
        <f t="shared" si="28"/>
        <v>0</v>
      </c>
      <c r="H56" s="68">
        <f t="shared" si="28"/>
        <v>0</v>
      </c>
      <c r="I56" s="68">
        <f t="shared" si="28"/>
        <v>0</v>
      </c>
      <c r="J56" s="68">
        <f t="shared" si="28"/>
        <v>0</v>
      </c>
      <c r="K56" s="68">
        <f t="shared" si="28"/>
        <v>0</v>
      </c>
      <c r="L56" s="68">
        <f t="shared" si="28"/>
        <v>0</v>
      </c>
      <c r="M56" s="68">
        <f t="shared" si="28"/>
        <v>0</v>
      </c>
      <c r="N56" s="68">
        <f t="shared" si="28"/>
        <v>0</v>
      </c>
      <c r="O56" s="68">
        <f t="shared" si="28"/>
        <v>0</v>
      </c>
      <c r="P56" s="68">
        <f t="shared" si="28"/>
        <v>0</v>
      </c>
      <c r="Q56" s="68">
        <f t="shared" si="28"/>
        <v>0</v>
      </c>
      <c r="R56" s="68">
        <f t="shared" si="28"/>
        <v>0</v>
      </c>
      <c r="S56" s="68">
        <f t="shared" si="28"/>
        <v>0</v>
      </c>
      <c r="T56" s="68">
        <f t="shared" si="28"/>
        <v>0</v>
      </c>
      <c r="U56" s="68">
        <f t="shared" si="28"/>
        <v>0</v>
      </c>
      <c r="V56" s="68">
        <f t="shared" si="28"/>
        <v>0</v>
      </c>
      <c r="W56" s="68">
        <f t="shared" si="28"/>
        <v>0</v>
      </c>
      <c r="X56" s="68">
        <f t="shared" si="28"/>
        <v>0</v>
      </c>
      <c r="Y56" s="68">
        <f t="shared" si="28"/>
        <v>0</v>
      </c>
      <c r="Z56" s="68">
        <f t="shared" si="28"/>
        <v>0</v>
      </c>
      <c r="AA56" s="68">
        <f t="shared" si="28"/>
        <v>0</v>
      </c>
      <c r="AB56" s="68">
        <f t="shared" si="28"/>
        <v>0</v>
      </c>
      <c r="AC56" s="68">
        <f t="shared" si="28"/>
        <v>0</v>
      </c>
      <c r="AD56" s="68">
        <f t="shared" si="28"/>
        <v>0</v>
      </c>
      <c r="AE56" s="68">
        <f t="shared" si="28"/>
        <v>0</v>
      </c>
      <c r="AF56" s="68">
        <f t="shared" si="28"/>
        <v>0</v>
      </c>
      <c r="AG56" s="68">
        <f t="shared" si="28"/>
        <v>0</v>
      </c>
      <c r="AH56" s="68">
        <f t="shared" si="28"/>
        <v>0</v>
      </c>
      <c r="AI56" s="68">
        <f t="shared" si="28"/>
        <v>0</v>
      </c>
      <c r="AJ56" s="68">
        <f t="shared" si="28"/>
        <v>0</v>
      </c>
      <c r="AK56" s="68">
        <f t="shared" si="28"/>
        <v>0</v>
      </c>
      <c r="AL56" s="68">
        <f t="shared" si="28"/>
        <v>0</v>
      </c>
      <c r="AM56" s="68">
        <f t="shared" si="28"/>
        <v>0</v>
      </c>
      <c r="AN56" s="68">
        <f t="shared" si="28"/>
        <v>0</v>
      </c>
      <c r="AO56" s="68">
        <f t="shared" si="28"/>
        <v>0</v>
      </c>
      <c r="AP56" s="68">
        <f t="shared" si="28"/>
        <v>0</v>
      </c>
      <c r="AQ56" s="68">
        <f t="shared" si="28"/>
        <v>0</v>
      </c>
      <c r="AR56" s="68">
        <f t="shared" si="28"/>
        <v>0</v>
      </c>
      <c r="AS56" s="68">
        <f t="shared" si="28"/>
        <v>0</v>
      </c>
      <c r="AT56" s="68">
        <f t="shared" si="28"/>
        <v>0</v>
      </c>
      <c r="AU56" s="68">
        <f t="shared" si="28"/>
        <v>0</v>
      </c>
      <c r="AV56" s="68">
        <f t="shared" si="28"/>
        <v>0</v>
      </c>
      <c r="AW56" s="68">
        <f t="shared" si="28"/>
        <v>0</v>
      </c>
      <c r="AX56" s="68">
        <f t="shared" si="28"/>
        <v>0</v>
      </c>
      <c r="AY56" s="68">
        <f t="shared" si="28"/>
        <v>0</v>
      </c>
      <c r="AZ56" s="68">
        <f t="shared" si="28"/>
        <v>0</v>
      </c>
      <c r="BA56" s="68">
        <f t="shared" si="28"/>
        <v>0</v>
      </c>
      <c r="BB56" s="68">
        <f t="shared" si="28"/>
        <v>0</v>
      </c>
      <c r="BC56" s="68">
        <f t="shared" si="28"/>
        <v>0</v>
      </c>
      <c r="BD56" s="68">
        <f t="shared" si="28"/>
        <v>0</v>
      </c>
      <c r="BE56" s="68">
        <f t="shared" si="28"/>
        <v>0</v>
      </c>
      <c r="BF56" s="68">
        <f t="shared" si="28"/>
        <v>0</v>
      </c>
      <c r="BG56" s="68">
        <f t="shared" si="28"/>
        <v>0</v>
      </c>
      <c r="BH56" s="68">
        <f t="shared" si="28"/>
        <v>0</v>
      </c>
      <c r="BI56" s="68">
        <f t="shared" si="28"/>
        <v>0</v>
      </c>
      <c r="BJ56" s="68">
        <f t="shared" si="28"/>
        <v>0</v>
      </c>
      <c r="BK56" s="68">
        <f t="shared" si="28"/>
        <v>0</v>
      </c>
      <c r="BL56" s="68">
        <f t="shared" si="28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29">B50</f>
        <v>0</v>
      </c>
      <c r="C59" s="74">
        <f t="shared" si="29"/>
        <v>0</v>
      </c>
      <c r="D59" s="74">
        <f t="shared" si="29"/>
        <v>0</v>
      </c>
      <c r="E59" s="74">
        <f t="shared" si="29"/>
        <v>0</v>
      </c>
      <c r="F59" s="74">
        <f t="shared" si="29"/>
        <v>0</v>
      </c>
      <c r="G59" s="74">
        <f t="shared" si="29"/>
        <v>0</v>
      </c>
      <c r="H59" s="74">
        <f t="shared" si="29"/>
        <v>0</v>
      </c>
      <c r="I59" s="74">
        <f t="shared" si="29"/>
        <v>0</v>
      </c>
      <c r="J59" s="74">
        <f t="shared" si="29"/>
        <v>0</v>
      </c>
      <c r="K59" s="74">
        <f t="shared" si="29"/>
        <v>0</v>
      </c>
      <c r="L59" s="74">
        <f t="shared" si="29"/>
        <v>0</v>
      </c>
      <c r="M59" s="74">
        <f t="shared" si="29"/>
        <v>0</v>
      </c>
      <c r="N59" s="74">
        <f t="shared" si="29"/>
        <v>0</v>
      </c>
      <c r="O59" s="74">
        <f t="shared" si="29"/>
        <v>0</v>
      </c>
      <c r="P59" s="74">
        <f t="shared" si="29"/>
        <v>0</v>
      </c>
      <c r="Q59" s="74">
        <f t="shared" si="29"/>
        <v>0</v>
      </c>
      <c r="R59" s="74">
        <f t="shared" si="29"/>
        <v>0</v>
      </c>
      <c r="S59" s="74">
        <f t="shared" si="29"/>
        <v>0</v>
      </c>
      <c r="T59" s="74">
        <f t="shared" si="29"/>
        <v>0</v>
      </c>
      <c r="U59" s="74">
        <f t="shared" si="29"/>
        <v>0</v>
      </c>
      <c r="V59" s="74">
        <f t="shared" si="29"/>
        <v>0</v>
      </c>
      <c r="W59" s="74">
        <f t="shared" si="29"/>
        <v>0</v>
      </c>
      <c r="X59" s="74">
        <f t="shared" si="29"/>
        <v>0</v>
      </c>
      <c r="Y59" s="74">
        <f t="shared" si="29"/>
        <v>0</v>
      </c>
      <c r="Z59" s="74">
        <f t="shared" si="29"/>
        <v>0</v>
      </c>
      <c r="AA59" s="74">
        <f t="shared" si="29"/>
        <v>0</v>
      </c>
      <c r="AB59" s="74">
        <f t="shared" si="29"/>
        <v>0</v>
      </c>
      <c r="AC59" s="74">
        <f t="shared" si="29"/>
        <v>0</v>
      </c>
      <c r="AD59" s="74">
        <f t="shared" si="29"/>
        <v>0</v>
      </c>
      <c r="AE59" s="74">
        <f t="shared" si="29"/>
        <v>0</v>
      </c>
      <c r="AF59" s="74">
        <f t="shared" si="29"/>
        <v>0</v>
      </c>
      <c r="AG59" s="74">
        <f t="shared" si="29"/>
        <v>0</v>
      </c>
      <c r="AH59" s="74">
        <f t="shared" si="29"/>
        <v>0</v>
      </c>
      <c r="AI59" s="74">
        <f t="shared" si="29"/>
        <v>0</v>
      </c>
      <c r="AJ59" s="74">
        <f t="shared" si="29"/>
        <v>0</v>
      </c>
      <c r="AK59" s="74">
        <f t="shared" si="29"/>
        <v>0</v>
      </c>
      <c r="AL59" s="74">
        <f t="shared" si="29"/>
        <v>0</v>
      </c>
      <c r="AM59" s="74">
        <f t="shared" si="29"/>
        <v>0</v>
      </c>
      <c r="AN59" s="74">
        <f t="shared" si="29"/>
        <v>0</v>
      </c>
      <c r="AO59" s="74">
        <f t="shared" si="29"/>
        <v>0</v>
      </c>
      <c r="AP59" s="74">
        <f t="shared" si="29"/>
        <v>0</v>
      </c>
      <c r="AQ59" s="74">
        <f t="shared" si="29"/>
        <v>0</v>
      </c>
      <c r="AR59" s="74">
        <f t="shared" si="29"/>
        <v>0</v>
      </c>
      <c r="AS59" s="74">
        <f t="shared" si="29"/>
        <v>0</v>
      </c>
      <c r="AT59" s="74">
        <f t="shared" si="29"/>
        <v>0</v>
      </c>
      <c r="AU59" s="74">
        <f t="shared" si="29"/>
        <v>0</v>
      </c>
      <c r="AV59" s="74">
        <f t="shared" si="29"/>
        <v>0</v>
      </c>
      <c r="AW59" s="74">
        <f t="shared" si="29"/>
        <v>0</v>
      </c>
      <c r="AX59" s="74">
        <f t="shared" si="29"/>
        <v>0</v>
      </c>
      <c r="AY59" s="74">
        <f t="shared" si="29"/>
        <v>0</v>
      </c>
      <c r="AZ59" s="74">
        <f t="shared" si="29"/>
        <v>0</v>
      </c>
      <c r="BA59" s="74">
        <f t="shared" si="29"/>
        <v>0</v>
      </c>
      <c r="BB59" s="74">
        <f t="shared" si="29"/>
        <v>0</v>
      </c>
      <c r="BC59" s="74">
        <f t="shared" si="29"/>
        <v>0</v>
      </c>
      <c r="BD59" s="74">
        <f t="shared" si="29"/>
        <v>0</v>
      </c>
      <c r="BE59" s="74">
        <f t="shared" si="29"/>
        <v>0</v>
      </c>
      <c r="BF59" s="74">
        <f t="shared" si="29"/>
        <v>0</v>
      </c>
      <c r="BG59" s="74">
        <f t="shared" si="29"/>
        <v>0</v>
      </c>
      <c r="BH59" s="74">
        <f t="shared" si="29"/>
        <v>0</v>
      </c>
      <c r="BI59" s="74">
        <f t="shared" si="29"/>
        <v>0</v>
      </c>
      <c r="BJ59" s="74">
        <f t="shared" si="29"/>
        <v>0</v>
      </c>
      <c r="BK59" s="74">
        <f t="shared" si="29"/>
        <v>0</v>
      </c>
      <c r="BL59" s="74">
        <f t="shared" si="29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0">E60</f>
        <v>9.6100000000000005E-2</v>
      </c>
      <c r="G60" s="367">
        <f t="shared" si="30"/>
        <v>9.6100000000000005E-2</v>
      </c>
      <c r="H60" s="367">
        <f t="shared" si="30"/>
        <v>9.6100000000000005E-2</v>
      </c>
      <c r="I60" s="367">
        <f t="shared" si="30"/>
        <v>9.6100000000000005E-2</v>
      </c>
      <c r="J60" s="367">
        <f t="shared" si="30"/>
        <v>9.6100000000000005E-2</v>
      </c>
      <c r="K60" s="367">
        <f t="shared" si="30"/>
        <v>9.6100000000000005E-2</v>
      </c>
      <c r="L60" s="367">
        <f t="shared" si="30"/>
        <v>9.6100000000000005E-2</v>
      </c>
      <c r="M60" s="367">
        <f t="shared" si="30"/>
        <v>9.6100000000000005E-2</v>
      </c>
      <c r="N60" s="367">
        <f t="shared" si="30"/>
        <v>9.6100000000000005E-2</v>
      </c>
      <c r="O60" s="367">
        <f t="shared" si="30"/>
        <v>9.6100000000000005E-2</v>
      </c>
      <c r="P60" s="367">
        <f t="shared" si="30"/>
        <v>9.6100000000000005E-2</v>
      </c>
      <c r="Q60" s="367">
        <f t="shared" si="30"/>
        <v>9.6100000000000005E-2</v>
      </c>
      <c r="R60" s="367">
        <f t="shared" si="30"/>
        <v>9.6100000000000005E-2</v>
      </c>
      <c r="S60" s="367">
        <f t="shared" si="30"/>
        <v>9.6100000000000005E-2</v>
      </c>
      <c r="T60" s="367">
        <f t="shared" si="30"/>
        <v>9.6100000000000005E-2</v>
      </c>
      <c r="U60" s="367">
        <f t="shared" si="30"/>
        <v>9.6100000000000005E-2</v>
      </c>
      <c r="V60" s="367">
        <f t="shared" si="30"/>
        <v>9.6100000000000005E-2</v>
      </c>
      <c r="W60" s="367">
        <f t="shared" si="30"/>
        <v>9.6100000000000005E-2</v>
      </c>
      <c r="X60" s="367">
        <f t="shared" si="30"/>
        <v>9.6100000000000005E-2</v>
      </c>
      <c r="Y60" s="367">
        <f t="shared" si="30"/>
        <v>9.6100000000000005E-2</v>
      </c>
      <c r="Z60" s="367">
        <f t="shared" si="30"/>
        <v>9.6100000000000005E-2</v>
      </c>
      <c r="AA60" s="367">
        <f t="shared" si="30"/>
        <v>9.6100000000000005E-2</v>
      </c>
      <c r="AB60" s="367">
        <f t="shared" si="30"/>
        <v>9.6100000000000005E-2</v>
      </c>
      <c r="AC60" s="367">
        <f t="shared" si="30"/>
        <v>9.6100000000000005E-2</v>
      </c>
      <c r="AD60" s="367">
        <f t="shared" si="30"/>
        <v>9.6100000000000005E-2</v>
      </c>
      <c r="AE60" s="367">
        <f t="shared" si="30"/>
        <v>9.6100000000000005E-2</v>
      </c>
      <c r="AF60" s="367">
        <f t="shared" si="30"/>
        <v>9.6100000000000005E-2</v>
      </c>
      <c r="AG60" s="367">
        <f t="shared" si="30"/>
        <v>9.6100000000000005E-2</v>
      </c>
      <c r="AH60" s="367">
        <f t="shared" si="30"/>
        <v>9.6100000000000005E-2</v>
      </c>
      <c r="AI60" s="367">
        <f t="shared" si="30"/>
        <v>9.6100000000000005E-2</v>
      </c>
      <c r="AJ60" s="367">
        <f t="shared" si="30"/>
        <v>9.6100000000000005E-2</v>
      </c>
      <c r="AK60" s="367">
        <f t="shared" si="30"/>
        <v>9.6100000000000005E-2</v>
      </c>
      <c r="AL60" s="367">
        <f t="shared" si="30"/>
        <v>9.6100000000000005E-2</v>
      </c>
      <c r="AM60" s="367">
        <f t="shared" si="30"/>
        <v>9.6100000000000005E-2</v>
      </c>
      <c r="AN60" s="367">
        <f t="shared" si="30"/>
        <v>9.6100000000000005E-2</v>
      </c>
      <c r="AO60" s="367">
        <f t="shared" si="30"/>
        <v>9.6100000000000005E-2</v>
      </c>
      <c r="AP60" s="367">
        <f t="shared" si="30"/>
        <v>9.6100000000000005E-2</v>
      </c>
      <c r="AQ60" s="367">
        <f t="shared" si="30"/>
        <v>9.6100000000000005E-2</v>
      </c>
      <c r="AR60" s="367">
        <f t="shared" si="30"/>
        <v>9.6100000000000005E-2</v>
      </c>
      <c r="AS60" s="367">
        <f t="shared" si="30"/>
        <v>9.6100000000000005E-2</v>
      </c>
      <c r="AT60" s="367">
        <f t="shared" si="30"/>
        <v>9.6100000000000005E-2</v>
      </c>
      <c r="AU60" s="367">
        <f t="shared" si="30"/>
        <v>9.6100000000000005E-2</v>
      </c>
      <c r="AV60" s="367">
        <f t="shared" si="30"/>
        <v>9.6100000000000005E-2</v>
      </c>
      <c r="AW60" s="367">
        <f t="shared" si="30"/>
        <v>9.6100000000000005E-2</v>
      </c>
      <c r="AX60" s="367">
        <f t="shared" si="30"/>
        <v>9.6100000000000005E-2</v>
      </c>
      <c r="AY60" s="367">
        <f t="shared" si="30"/>
        <v>9.6100000000000005E-2</v>
      </c>
      <c r="AZ60" s="367">
        <f t="shared" si="30"/>
        <v>9.6100000000000005E-2</v>
      </c>
      <c r="BA60" s="367">
        <f t="shared" si="30"/>
        <v>9.6100000000000005E-2</v>
      </c>
      <c r="BB60" s="367">
        <f t="shared" si="30"/>
        <v>9.6100000000000005E-2</v>
      </c>
      <c r="BC60" s="367">
        <f t="shared" si="30"/>
        <v>9.6100000000000005E-2</v>
      </c>
      <c r="BD60" s="367">
        <f t="shared" si="30"/>
        <v>9.6100000000000005E-2</v>
      </c>
      <c r="BE60" s="367">
        <f t="shared" si="30"/>
        <v>9.6100000000000005E-2</v>
      </c>
      <c r="BF60" s="367">
        <f t="shared" si="30"/>
        <v>9.6100000000000005E-2</v>
      </c>
      <c r="BG60" s="367">
        <f t="shared" si="30"/>
        <v>9.6100000000000005E-2</v>
      </c>
      <c r="BH60" s="367">
        <f t="shared" si="30"/>
        <v>9.6100000000000005E-2</v>
      </c>
      <c r="BI60" s="367">
        <f t="shared" si="30"/>
        <v>9.6100000000000005E-2</v>
      </c>
      <c r="BJ60" s="367">
        <f t="shared" si="30"/>
        <v>9.6100000000000005E-2</v>
      </c>
      <c r="BK60" s="367">
        <f t="shared" si="30"/>
        <v>9.6100000000000005E-2</v>
      </c>
      <c r="BL60" s="367">
        <f t="shared" si="30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1">+B59*B60</f>
        <v>0</v>
      </c>
      <c r="C61" s="74">
        <f t="shared" si="31"/>
        <v>0</v>
      </c>
      <c r="D61" s="74">
        <f t="shared" si="31"/>
        <v>0</v>
      </c>
      <c r="E61" s="74">
        <f t="shared" si="31"/>
        <v>0</v>
      </c>
      <c r="F61" s="74">
        <f>+F59*F60</f>
        <v>0</v>
      </c>
      <c r="G61" s="74">
        <f t="shared" ref="G61:BL61" si="32">+G59*G60</f>
        <v>0</v>
      </c>
      <c r="H61" s="74">
        <f t="shared" si="32"/>
        <v>0</v>
      </c>
      <c r="I61" s="74">
        <f t="shared" si="32"/>
        <v>0</v>
      </c>
      <c r="J61" s="74">
        <f t="shared" si="32"/>
        <v>0</v>
      </c>
      <c r="K61" s="74">
        <f t="shared" si="32"/>
        <v>0</v>
      </c>
      <c r="L61" s="74">
        <f t="shared" si="32"/>
        <v>0</v>
      </c>
      <c r="M61" s="74">
        <f t="shared" si="32"/>
        <v>0</v>
      </c>
      <c r="N61" s="74">
        <f t="shared" si="32"/>
        <v>0</v>
      </c>
      <c r="O61" s="74">
        <f t="shared" si="32"/>
        <v>0</v>
      </c>
      <c r="P61" s="74">
        <f t="shared" si="32"/>
        <v>0</v>
      </c>
      <c r="Q61" s="74">
        <f t="shared" si="32"/>
        <v>0</v>
      </c>
      <c r="R61" s="74">
        <f t="shared" si="32"/>
        <v>0</v>
      </c>
      <c r="S61" s="74">
        <f t="shared" si="32"/>
        <v>0</v>
      </c>
      <c r="T61" s="74">
        <f t="shared" si="32"/>
        <v>0</v>
      </c>
      <c r="U61" s="74">
        <f t="shared" si="32"/>
        <v>0</v>
      </c>
      <c r="V61" s="74">
        <f t="shared" si="32"/>
        <v>0</v>
      </c>
      <c r="W61" s="74">
        <f t="shared" si="32"/>
        <v>0</v>
      </c>
      <c r="X61" s="74">
        <f t="shared" si="32"/>
        <v>0</v>
      </c>
      <c r="Y61" s="74">
        <f t="shared" si="32"/>
        <v>0</v>
      </c>
      <c r="Z61" s="74">
        <f t="shared" si="32"/>
        <v>0</v>
      </c>
      <c r="AA61" s="74">
        <f t="shared" si="32"/>
        <v>0</v>
      </c>
      <c r="AB61" s="74">
        <f t="shared" si="32"/>
        <v>0</v>
      </c>
      <c r="AC61" s="74">
        <f t="shared" si="32"/>
        <v>0</v>
      </c>
      <c r="AD61" s="74">
        <f t="shared" si="32"/>
        <v>0</v>
      </c>
      <c r="AE61" s="74">
        <f t="shared" si="32"/>
        <v>0</v>
      </c>
      <c r="AF61" s="74">
        <f t="shared" si="32"/>
        <v>0</v>
      </c>
      <c r="AG61" s="74">
        <f t="shared" si="32"/>
        <v>0</v>
      </c>
      <c r="AH61" s="74">
        <f t="shared" si="32"/>
        <v>0</v>
      </c>
      <c r="AI61" s="74">
        <f t="shared" si="32"/>
        <v>0</v>
      </c>
      <c r="AJ61" s="74">
        <f t="shared" si="32"/>
        <v>0</v>
      </c>
      <c r="AK61" s="74">
        <f t="shared" si="32"/>
        <v>0</v>
      </c>
      <c r="AL61" s="74">
        <f t="shared" si="32"/>
        <v>0</v>
      </c>
      <c r="AM61" s="74">
        <f t="shared" si="32"/>
        <v>0</v>
      </c>
      <c r="AN61" s="74">
        <f t="shared" si="32"/>
        <v>0</v>
      </c>
      <c r="AO61" s="74">
        <f t="shared" si="32"/>
        <v>0</v>
      </c>
      <c r="AP61" s="74">
        <f t="shared" si="32"/>
        <v>0</v>
      </c>
      <c r="AQ61" s="74">
        <f t="shared" si="32"/>
        <v>0</v>
      </c>
      <c r="AR61" s="74">
        <f t="shared" si="32"/>
        <v>0</v>
      </c>
      <c r="AS61" s="74">
        <f t="shared" si="32"/>
        <v>0</v>
      </c>
      <c r="AT61" s="74">
        <f t="shared" si="32"/>
        <v>0</v>
      </c>
      <c r="AU61" s="74">
        <f t="shared" si="32"/>
        <v>0</v>
      </c>
      <c r="AV61" s="74">
        <f t="shared" si="32"/>
        <v>0</v>
      </c>
      <c r="AW61" s="74">
        <f t="shared" si="32"/>
        <v>0</v>
      </c>
      <c r="AX61" s="74">
        <f t="shared" si="32"/>
        <v>0</v>
      </c>
      <c r="AY61" s="74">
        <f t="shared" si="32"/>
        <v>0</v>
      </c>
      <c r="AZ61" s="74">
        <f t="shared" si="32"/>
        <v>0</v>
      </c>
      <c r="BA61" s="74">
        <f t="shared" si="32"/>
        <v>0</v>
      </c>
      <c r="BB61" s="74">
        <f t="shared" si="32"/>
        <v>0</v>
      </c>
      <c r="BC61" s="74">
        <f t="shared" si="32"/>
        <v>0</v>
      </c>
      <c r="BD61" s="74">
        <f t="shared" si="32"/>
        <v>0</v>
      </c>
      <c r="BE61" s="74">
        <f t="shared" si="32"/>
        <v>0</v>
      </c>
      <c r="BF61" s="74">
        <f t="shared" si="32"/>
        <v>0</v>
      </c>
      <c r="BG61" s="74">
        <f t="shared" si="32"/>
        <v>0</v>
      </c>
      <c r="BH61" s="74">
        <f t="shared" si="32"/>
        <v>0</v>
      </c>
      <c r="BI61" s="74">
        <f t="shared" si="32"/>
        <v>0</v>
      </c>
      <c r="BJ61" s="74">
        <f t="shared" si="32"/>
        <v>0</v>
      </c>
      <c r="BK61" s="74">
        <f t="shared" si="32"/>
        <v>0</v>
      </c>
      <c r="BL61" s="74">
        <f t="shared" si="32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3">B56</f>
        <v>0</v>
      </c>
      <c r="C62" s="67">
        <f t="shared" si="33"/>
        <v>0</v>
      </c>
      <c r="D62" s="67">
        <f t="shared" si="33"/>
        <v>0</v>
      </c>
      <c r="E62" s="67">
        <f t="shared" si="33"/>
        <v>0</v>
      </c>
      <c r="F62" s="67">
        <f t="shared" si="33"/>
        <v>0</v>
      </c>
      <c r="G62" s="67">
        <f t="shared" si="33"/>
        <v>0</v>
      </c>
      <c r="H62" s="67">
        <f t="shared" si="33"/>
        <v>0</v>
      </c>
      <c r="I62" s="67">
        <f t="shared" si="33"/>
        <v>0</v>
      </c>
      <c r="J62" s="67">
        <f t="shared" si="33"/>
        <v>0</v>
      </c>
      <c r="K62" s="67">
        <f t="shared" si="33"/>
        <v>0</v>
      </c>
      <c r="L62" s="67">
        <f t="shared" si="33"/>
        <v>0</v>
      </c>
      <c r="M62" s="67">
        <f t="shared" si="33"/>
        <v>0</v>
      </c>
      <c r="N62" s="67">
        <f t="shared" si="33"/>
        <v>0</v>
      </c>
      <c r="O62" s="67">
        <f t="shared" si="33"/>
        <v>0</v>
      </c>
      <c r="P62" s="67">
        <f t="shared" si="33"/>
        <v>0</v>
      </c>
      <c r="Q62" s="67">
        <f t="shared" si="33"/>
        <v>0</v>
      </c>
      <c r="R62" s="67">
        <f t="shared" si="33"/>
        <v>0</v>
      </c>
      <c r="S62" s="67">
        <f t="shared" si="33"/>
        <v>0</v>
      </c>
      <c r="T62" s="67">
        <f t="shared" si="33"/>
        <v>0</v>
      </c>
      <c r="U62" s="67">
        <f t="shared" si="33"/>
        <v>0</v>
      </c>
      <c r="V62" s="67">
        <f t="shared" si="33"/>
        <v>0</v>
      </c>
      <c r="W62" s="67">
        <f t="shared" si="33"/>
        <v>0</v>
      </c>
      <c r="X62" s="67">
        <f t="shared" si="33"/>
        <v>0</v>
      </c>
      <c r="Y62" s="67">
        <f t="shared" si="33"/>
        <v>0</v>
      </c>
      <c r="Z62" s="67">
        <f t="shared" si="33"/>
        <v>0</v>
      </c>
      <c r="AA62" s="67">
        <f t="shared" si="33"/>
        <v>0</v>
      </c>
      <c r="AB62" s="67">
        <f t="shared" si="33"/>
        <v>0</v>
      </c>
      <c r="AC62" s="67">
        <f t="shared" si="33"/>
        <v>0</v>
      </c>
      <c r="AD62" s="67">
        <f t="shared" si="33"/>
        <v>0</v>
      </c>
      <c r="AE62" s="67">
        <f t="shared" si="33"/>
        <v>0</v>
      </c>
      <c r="AF62" s="67">
        <f t="shared" si="33"/>
        <v>0</v>
      </c>
      <c r="AG62" s="67">
        <f t="shared" si="33"/>
        <v>0</v>
      </c>
      <c r="AH62" s="67">
        <f t="shared" si="33"/>
        <v>0</v>
      </c>
      <c r="AI62" s="67">
        <f t="shared" si="33"/>
        <v>0</v>
      </c>
      <c r="AJ62" s="67">
        <f t="shared" si="33"/>
        <v>0</v>
      </c>
      <c r="AK62" s="67">
        <f t="shared" si="33"/>
        <v>0</v>
      </c>
      <c r="AL62" s="67">
        <f t="shared" si="33"/>
        <v>0</v>
      </c>
      <c r="AM62" s="67">
        <f t="shared" si="33"/>
        <v>0</v>
      </c>
      <c r="AN62" s="67">
        <f t="shared" si="33"/>
        <v>0</v>
      </c>
      <c r="AO62" s="67">
        <f t="shared" si="33"/>
        <v>0</v>
      </c>
      <c r="AP62" s="67">
        <f t="shared" si="33"/>
        <v>0</v>
      </c>
      <c r="AQ62" s="67">
        <f t="shared" si="33"/>
        <v>0</v>
      </c>
      <c r="AR62" s="67">
        <f t="shared" si="33"/>
        <v>0</v>
      </c>
      <c r="AS62" s="67">
        <f t="shared" si="33"/>
        <v>0</v>
      </c>
      <c r="AT62" s="67">
        <f t="shared" si="33"/>
        <v>0</v>
      </c>
      <c r="AU62" s="67">
        <f t="shared" si="33"/>
        <v>0</v>
      </c>
      <c r="AV62" s="67">
        <f t="shared" si="33"/>
        <v>0</v>
      </c>
      <c r="AW62" s="67">
        <f t="shared" si="33"/>
        <v>0</v>
      </c>
      <c r="AX62" s="67">
        <f t="shared" si="33"/>
        <v>0</v>
      </c>
      <c r="AY62" s="67">
        <f t="shared" si="33"/>
        <v>0</v>
      </c>
      <c r="AZ62" s="67">
        <f t="shared" si="33"/>
        <v>0</v>
      </c>
      <c r="BA62" s="67">
        <f t="shared" si="33"/>
        <v>0</v>
      </c>
      <c r="BB62" s="67">
        <f t="shared" si="33"/>
        <v>0</v>
      </c>
      <c r="BC62" s="67">
        <f t="shared" si="33"/>
        <v>0</v>
      </c>
      <c r="BD62" s="67">
        <f t="shared" si="33"/>
        <v>0</v>
      </c>
      <c r="BE62" s="67">
        <f t="shared" si="33"/>
        <v>0</v>
      </c>
      <c r="BF62" s="67">
        <f t="shared" si="33"/>
        <v>0</v>
      </c>
      <c r="BG62" s="67">
        <f t="shared" si="33"/>
        <v>0</v>
      </c>
      <c r="BH62" s="67">
        <f t="shared" si="33"/>
        <v>0</v>
      </c>
      <c r="BI62" s="67">
        <f t="shared" si="33"/>
        <v>0</v>
      </c>
      <c r="BJ62" s="67">
        <f t="shared" si="33"/>
        <v>0</v>
      </c>
      <c r="BK62" s="67">
        <f t="shared" si="33"/>
        <v>0</v>
      </c>
      <c r="BL62" s="67">
        <f t="shared" si="33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4">SUM(C61:C62)</f>
        <v>0</v>
      </c>
      <c r="D63" s="74">
        <f t="shared" si="34"/>
        <v>0</v>
      </c>
      <c r="E63" s="74">
        <f t="shared" si="34"/>
        <v>0</v>
      </c>
      <c r="F63" s="74">
        <f t="shared" si="34"/>
        <v>0</v>
      </c>
      <c r="G63" s="74">
        <f t="shared" si="34"/>
        <v>0</v>
      </c>
      <c r="H63" s="74">
        <f t="shared" si="34"/>
        <v>0</v>
      </c>
      <c r="I63" s="74">
        <f t="shared" si="34"/>
        <v>0</v>
      </c>
      <c r="J63" s="74">
        <f t="shared" si="34"/>
        <v>0</v>
      </c>
      <c r="K63" s="74">
        <f t="shared" si="34"/>
        <v>0</v>
      </c>
      <c r="L63" s="74">
        <f t="shared" si="34"/>
        <v>0</v>
      </c>
      <c r="M63" s="74">
        <f t="shared" si="34"/>
        <v>0</v>
      </c>
      <c r="N63" s="74">
        <f t="shared" si="34"/>
        <v>0</v>
      </c>
      <c r="O63" s="74">
        <f t="shared" si="34"/>
        <v>0</v>
      </c>
      <c r="P63" s="74">
        <f t="shared" si="34"/>
        <v>0</v>
      </c>
      <c r="Q63" s="74">
        <f t="shared" si="34"/>
        <v>0</v>
      </c>
      <c r="R63" s="74">
        <f t="shared" si="34"/>
        <v>0</v>
      </c>
      <c r="S63" s="74">
        <f t="shared" si="34"/>
        <v>0</v>
      </c>
      <c r="T63" s="74">
        <f t="shared" si="34"/>
        <v>0</v>
      </c>
      <c r="U63" s="74">
        <f t="shared" si="34"/>
        <v>0</v>
      </c>
      <c r="V63" s="74">
        <f t="shared" si="34"/>
        <v>0</v>
      </c>
      <c r="W63" s="74">
        <f t="shared" si="34"/>
        <v>0</v>
      </c>
      <c r="X63" s="74">
        <f t="shared" si="34"/>
        <v>0</v>
      </c>
      <c r="Y63" s="74">
        <f t="shared" si="34"/>
        <v>0</v>
      </c>
      <c r="Z63" s="74">
        <f t="shared" si="34"/>
        <v>0</v>
      </c>
      <c r="AA63" s="74">
        <f t="shared" si="34"/>
        <v>0</v>
      </c>
      <c r="AB63" s="74">
        <f t="shared" si="34"/>
        <v>0</v>
      </c>
      <c r="AC63" s="74">
        <f t="shared" si="34"/>
        <v>0</v>
      </c>
      <c r="AD63" s="74">
        <f t="shared" si="34"/>
        <v>0</v>
      </c>
      <c r="AE63" s="74">
        <f t="shared" si="34"/>
        <v>0</v>
      </c>
      <c r="AF63" s="74">
        <f t="shared" si="34"/>
        <v>0</v>
      </c>
      <c r="AG63" s="74">
        <f t="shared" si="34"/>
        <v>0</v>
      </c>
      <c r="AH63" s="74">
        <f t="shared" si="34"/>
        <v>0</v>
      </c>
      <c r="AI63" s="74">
        <f t="shared" si="34"/>
        <v>0</v>
      </c>
      <c r="AJ63" s="74">
        <f t="shared" si="34"/>
        <v>0</v>
      </c>
      <c r="AK63" s="74">
        <f t="shared" si="34"/>
        <v>0</v>
      </c>
      <c r="AL63" s="74">
        <f t="shared" si="34"/>
        <v>0</v>
      </c>
      <c r="AM63" s="74">
        <f t="shared" si="34"/>
        <v>0</v>
      </c>
      <c r="AN63" s="74">
        <f t="shared" si="34"/>
        <v>0</v>
      </c>
      <c r="AO63" s="74">
        <f t="shared" si="34"/>
        <v>0</v>
      </c>
      <c r="AP63" s="74">
        <f t="shared" si="34"/>
        <v>0</v>
      </c>
      <c r="AQ63" s="74">
        <f t="shared" si="34"/>
        <v>0</v>
      </c>
      <c r="AR63" s="74">
        <f t="shared" si="34"/>
        <v>0</v>
      </c>
      <c r="AS63" s="74">
        <f t="shared" si="34"/>
        <v>0</v>
      </c>
      <c r="AT63" s="74">
        <f t="shared" si="34"/>
        <v>0</v>
      </c>
      <c r="AU63" s="74">
        <f t="shared" si="34"/>
        <v>0</v>
      </c>
      <c r="AV63" s="74">
        <f t="shared" si="34"/>
        <v>0</v>
      </c>
      <c r="AW63" s="74">
        <f t="shared" si="34"/>
        <v>0</v>
      </c>
      <c r="AX63" s="74">
        <f t="shared" si="34"/>
        <v>0</v>
      </c>
      <c r="AY63" s="74">
        <f t="shared" si="34"/>
        <v>0</v>
      </c>
      <c r="AZ63" s="74">
        <f t="shared" si="34"/>
        <v>0</v>
      </c>
      <c r="BA63" s="74">
        <f t="shared" si="34"/>
        <v>0</v>
      </c>
      <c r="BB63" s="74">
        <f t="shared" si="34"/>
        <v>0</v>
      </c>
      <c r="BC63" s="74">
        <f t="shared" si="34"/>
        <v>0</v>
      </c>
      <c r="BD63" s="74">
        <f t="shared" si="34"/>
        <v>0</v>
      </c>
      <c r="BE63" s="74">
        <f t="shared" si="34"/>
        <v>0</v>
      </c>
      <c r="BF63" s="74">
        <f t="shared" si="34"/>
        <v>0</v>
      </c>
      <c r="BG63" s="74">
        <f t="shared" si="34"/>
        <v>0</v>
      </c>
      <c r="BH63" s="74">
        <f t="shared" si="34"/>
        <v>0</v>
      </c>
      <c r="BI63" s="74">
        <f t="shared" si="34"/>
        <v>0</v>
      </c>
      <c r="BJ63" s="74">
        <f t="shared" si="34"/>
        <v>0</v>
      </c>
      <c r="BK63" s="74">
        <f t="shared" si="34"/>
        <v>0</v>
      </c>
      <c r="BL63" s="74">
        <f t="shared" si="34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5">F64</f>
        <v>1.0297600659046442</v>
      </c>
      <c r="H64" s="213">
        <f t="shared" si="35"/>
        <v>1.0297600659046442</v>
      </c>
      <c r="I64" s="213">
        <f t="shared" si="35"/>
        <v>1.0297600659046442</v>
      </c>
      <c r="J64" s="213">
        <f t="shared" si="35"/>
        <v>1.0297600659046442</v>
      </c>
      <c r="K64" s="213">
        <f t="shared" si="35"/>
        <v>1.0297600659046442</v>
      </c>
      <c r="L64" s="213">
        <f t="shared" si="35"/>
        <v>1.0297600659046442</v>
      </c>
      <c r="M64" s="213">
        <f t="shared" si="35"/>
        <v>1.0297600659046442</v>
      </c>
      <c r="N64" s="213">
        <f t="shared" si="35"/>
        <v>1.0297600659046442</v>
      </c>
      <c r="O64" s="213">
        <f t="shared" si="35"/>
        <v>1.0297600659046442</v>
      </c>
      <c r="P64" s="213">
        <f t="shared" si="35"/>
        <v>1.0297600659046442</v>
      </c>
      <c r="Q64" s="213">
        <f t="shared" si="35"/>
        <v>1.0297600659046442</v>
      </c>
      <c r="R64" s="213">
        <f t="shared" si="35"/>
        <v>1.0297600659046442</v>
      </c>
      <c r="S64" s="213">
        <f t="shared" si="35"/>
        <v>1.0297600659046442</v>
      </c>
      <c r="T64" s="213">
        <f t="shared" si="35"/>
        <v>1.0297600659046442</v>
      </c>
      <c r="U64" s="213">
        <f t="shared" si="35"/>
        <v>1.0297600659046442</v>
      </c>
      <c r="V64" s="213">
        <f t="shared" si="35"/>
        <v>1.0297600659046442</v>
      </c>
      <c r="W64" s="213">
        <f t="shared" si="35"/>
        <v>1.0297600659046442</v>
      </c>
      <c r="X64" s="213">
        <f t="shared" si="35"/>
        <v>1.0297600659046442</v>
      </c>
      <c r="Y64" s="213">
        <f t="shared" si="35"/>
        <v>1.0297600659046442</v>
      </c>
      <c r="Z64" s="213">
        <f t="shared" si="35"/>
        <v>1.0297600659046442</v>
      </c>
      <c r="AA64" s="213">
        <f t="shared" si="35"/>
        <v>1.0297600659046442</v>
      </c>
      <c r="AB64" s="213">
        <f t="shared" si="35"/>
        <v>1.0297600659046442</v>
      </c>
      <c r="AC64" s="213">
        <f t="shared" si="35"/>
        <v>1.0297600659046442</v>
      </c>
      <c r="AD64" s="213">
        <f t="shared" si="35"/>
        <v>1.0297600659046442</v>
      </c>
      <c r="AE64" s="213">
        <f t="shared" si="35"/>
        <v>1.0297600659046442</v>
      </c>
      <c r="AF64" s="213">
        <f t="shared" si="35"/>
        <v>1.0297600659046442</v>
      </c>
      <c r="AG64" s="213">
        <f t="shared" si="35"/>
        <v>1.0297600659046442</v>
      </c>
      <c r="AH64" s="213">
        <f t="shared" si="35"/>
        <v>1.0297600659046442</v>
      </c>
      <c r="AI64" s="213">
        <f t="shared" si="35"/>
        <v>1.0297600659046442</v>
      </c>
      <c r="AJ64" s="213">
        <f t="shared" si="35"/>
        <v>1.0297600659046442</v>
      </c>
      <c r="AK64" s="213">
        <f t="shared" si="35"/>
        <v>1.0297600659046442</v>
      </c>
      <c r="AL64" s="213">
        <f t="shared" si="35"/>
        <v>1.0297600659046442</v>
      </c>
      <c r="AM64" s="213">
        <f t="shared" si="35"/>
        <v>1.0297600659046442</v>
      </c>
      <c r="AN64" s="213">
        <f t="shared" si="35"/>
        <v>1.0297600659046442</v>
      </c>
      <c r="AO64" s="213">
        <f t="shared" si="35"/>
        <v>1.0297600659046442</v>
      </c>
      <c r="AP64" s="213">
        <f t="shared" si="35"/>
        <v>1.0297600659046442</v>
      </c>
      <c r="AQ64" s="213">
        <f t="shared" si="35"/>
        <v>1.0297600659046442</v>
      </c>
      <c r="AR64" s="213">
        <f t="shared" si="35"/>
        <v>1.0297600659046442</v>
      </c>
      <c r="AS64" s="213">
        <f t="shared" si="35"/>
        <v>1.0297600659046442</v>
      </c>
      <c r="AT64" s="213">
        <f t="shared" si="35"/>
        <v>1.0297600659046442</v>
      </c>
      <c r="AU64" s="213">
        <f t="shared" si="35"/>
        <v>1.0297600659046442</v>
      </c>
      <c r="AV64" s="213">
        <f t="shared" si="35"/>
        <v>1.0297600659046442</v>
      </c>
      <c r="AW64" s="213">
        <f t="shared" si="35"/>
        <v>1.0297600659046442</v>
      </c>
      <c r="AX64" s="213">
        <f t="shared" si="35"/>
        <v>1.0297600659046442</v>
      </c>
      <c r="AY64" s="213">
        <f t="shared" si="35"/>
        <v>1.0297600659046442</v>
      </c>
      <c r="AZ64" s="213">
        <f t="shared" si="35"/>
        <v>1.0297600659046442</v>
      </c>
      <c r="BA64" s="213">
        <f t="shared" si="35"/>
        <v>1.0297600659046442</v>
      </c>
      <c r="BB64" s="213">
        <f t="shared" si="35"/>
        <v>1.0297600659046442</v>
      </c>
      <c r="BC64" s="213">
        <f t="shared" si="35"/>
        <v>1.0297600659046442</v>
      </c>
      <c r="BD64" s="213">
        <f t="shared" si="35"/>
        <v>1.0297600659046442</v>
      </c>
      <c r="BE64" s="213">
        <f t="shared" si="35"/>
        <v>1.0297600659046442</v>
      </c>
      <c r="BF64" s="213">
        <f t="shared" si="35"/>
        <v>1.0297600659046442</v>
      </c>
      <c r="BG64" s="213">
        <f t="shared" si="35"/>
        <v>1.0297600659046442</v>
      </c>
      <c r="BH64" s="213">
        <f t="shared" si="35"/>
        <v>1.0297600659046442</v>
      </c>
      <c r="BI64" s="213">
        <f t="shared" si="35"/>
        <v>1.0297600659046442</v>
      </c>
      <c r="BJ64" s="213">
        <f t="shared" si="35"/>
        <v>1.0297600659046442</v>
      </c>
      <c r="BK64" s="213">
        <f t="shared" si="35"/>
        <v>1.0297600659046442</v>
      </c>
      <c r="BL64" s="213">
        <f t="shared" si="35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</v>
      </c>
      <c r="D65" s="118">
        <f t="shared" si="36"/>
        <v>0</v>
      </c>
      <c r="E65" s="118">
        <f t="shared" si="36"/>
        <v>0</v>
      </c>
      <c r="F65" s="118">
        <f t="shared" si="36"/>
        <v>0</v>
      </c>
      <c r="G65" s="118">
        <f t="shared" si="36"/>
        <v>0</v>
      </c>
      <c r="H65" s="118">
        <f t="shared" si="36"/>
        <v>0</v>
      </c>
      <c r="I65" s="118">
        <f t="shared" si="36"/>
        <v>0</v>
      </c>
      <c r="J65" s="118">
        <f t="shared" si="36"/>
        <v>0</v>
      </c>
      <c r="K65" s="118">
        <f t="shared" si="36"/>
        <v>0</v>
      </c>
      <c r="L65" s="118">
        <f t="shared" si="36"/>
        <v>0</v>
      </c>
      <c r="M65" s="118">
        <f t="shared" si="36"/>
        <v>0</v>
      </c>
      <c r="N65" s="118">
        <f t="shared" si="36"/>
        <v>0</v>
      </c>
      <c r="O65" s="118">
        <f t="shared" si="36"/>
        <v>0</v>
      </c>
      <c r="P65" s="118">
        <f t="shared" si="36"/>
        <v>0</v>
      </c>
      <c r="Q65" s="118">
        <f t="shared" si="36"/>
        <v>0</v>
      </c>
      <c r="R65" s="118">
        <f t="shared" si="36"/>
        <v>0</v>
      </c>
      <c r="S65" s="118">
        <f t="shared" si="36"/>
        <v>0</v>
      </c>
      <c r="T65" s="118">
        <f t="shared" si="36"/>
        <v>0</v>
      </c>
      <c r="U65" s="118">
        <f t="shared" si="36"/>
        <v>0</v>
      </c>
      <c r="V65" s="118">
        <f t="shared" si="36"/>
        <v>0</v>
      </c>
      <c r="W65" s="118">
        <f t="shared" si="36"/>
        <v>0</v>
      </c>
      <c r="X65" s="118">
        <f t="shared" si="36"/>
        <v>0</v>
      </c>
      <c r="Y65" s="118">
        <f t="shared" si="36"/>
        <v>0</v>
      </c>
      <c r="Z65" s="118">
        <f t="shared" si="36"/>
        <v>0</v>
      </c>
      <c r="AA65" s="118">
        <f t="shared" si="36"/>
        <v>0</v>
      </c>
      <c r="AB65" s="118">
        <f t="shared" si="36"/>
        <v>0</v>
      </c>
      <c r="AC65" s="118">
        <f t="shared" si="36"/>
        <v>0</v>
      </c>
      <c r="AD65" s="118">
        <f t="shared" si="36"/>
        <v>0</v>
      </c>
      <c r="AE65" s="118">
        <f t="shared" si="36"/>
        <v>0</v>
      </c>
      <c r="AF65" s="118">
        <f t="shared" si="36"/>
        <v>0</v>
      </c>
      <c r="AG65" s="118">
        <f t="shared" si="36"/>
        <v>0</v>
      </c>
      <c r="AH65" s="118">
        <f t="shared" si="36"/>
        <v>0</v>
      </c>
      <c r="AI65" s="118">
        <f t="shared" si="36"/>
        <v>0</v>
      </c>
      <c r="AJ65" s="118">
        <f t="shared" si="36"/>
        <v>0</v>
      </c>
      <c r="AK65" s="118">
        <f t="shared" si="36"/>
        <v>0</v>
      </c>
      <c r="AL65" s="118">
        <f t="shared" si="36"/>
        <v>0</v>
      </c>
      <c r="AM65" s="118">
        <f t="shared" si="36"/>
        <v>0</v>
      </c>
      <c r="AN65" s="118">
        <f t="shared" si="36"/>
        <v>0</v>
      </c>
      <c r="AO65" s="118">
        <f t="shared" si="36"/>
        <v>0</v>
      </c>
      <c r="AP65" s="118">
        <f t="shared" si="36"/>
        <v>0</v>
      </c>
      <c r="AQ65" s="118">
        <f t="shared" si="36"/>
        <v>0</v>
      </c>
      <c r="AR65" s="118">
        <f t="shared" si="36"/>
        <v>0</v>
      </c>
      <c r="AS65" s="118">
        <f t="shared" si="36"/>
        <v>0</v>
      </c>
      <c r="AT65" s="118">
        <f t="shared" si="36"/>
        <v>0</v>
      </c>
      <c r="AU65" s="118">
        <f t="shared" si="36"/>
        <v>0</v>
      </c>
      <c r="AV65" s="118">
        <f t="shared" si="36"/>
        <v>0</v>
      </c>
      <c r="AW65" s="118">
        <f t="shared" si="36"/>
        <v>0</v>
      </c>
      <c r="AX65" s="118">
        <f t="shared" si="36"/>
        <v>0</v>
      </c>
      <c r="AY65" s="118">
        <f t="shared" si="36"/>
        <v>0</v>
      </c>
      <c r="AZ65" s="118">
        <f t="shared" si="36"/>
        <v>0</v>
      </c>
      <c r="BA65" s="118">
        <f t="shared" si="36"/>
        <v>0</v>
      </c>
      <c r="BB65" s="118">
        <f t="shared" si="36"/>
        <v>0</v>
      </c>
      <c r="BC65" s="118">
        <f t="shared" si="36"/>
        <v>0</v>
      </c>
      <c r="BD65" s="118">
        <f t="shared" si="36"/>
        <v>0</v>
      </c>
      <c r="BE65" s="118">
        <f t="shared" si="36"/>
        <v>0</v>
      </c>
      <c r="BF65" s="118">
        <f t="shared" si="36"/>
        <v>0</v>
      </c>
      <c r="BG65" s="118">
        <f t="shared" si="36"/>
        <v>0</v>
      </c>
      <c r="BH65" s="118">
        <f t="shared" si="36"/>
        <v>0</v>
      </c>
      <c r="BI65" s="118">
        <f t="shared" si="36"/>
        <v>0</v>
      </c>
      <c r="BJ65" s="118">
        <f t="shared" si="36"/>
        <v>0</v>
      </c>
      <c r="BK65" s="118">
        <f t="shared" si="36"/>
        <v>0</v>
      </c>
      <c r="BL65" s="118">
        <f t="shared" si="36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</v>
      </c>
      <c r="D71" s="86">
        <f t="shared" si="37"/>
        <v>0</v>
      </c>
      <c r="E71" s="86">
        <f t="shared" si="37"/>
        <v>0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0</v>
      </c>
      <c r="N71" s="86">
        <f t="shared" si="37"/>
        <v>0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>
        <v>0</v>
      </c>
      <c r="C74" s="127">
        <v>0</v>
      </c>
      <c r="D74" s="329">
        <f>$D$71*TaxDepr!$L5</f>
        <v>0</v>
      </c>
      <c r="E74" s="329">
        <f>$D$71*TaxDepr!$L6</f>
        <v>0</v>
      </c>
      <c r="F74" s="329">
        <f>$D$71*TaxDepr!$L7</f>
        <v>0</v>
      </c>
      <c r="G74" s="329">
        <f>($D$71*TaxDepr!$L8)+($G$71*TaxDepr!$L5)</f>
        <v>0</v>
      </c>
      <c r="H74" s="329">
        <f>($D$71*TaxDepr!$L9)+($G$71*TaxDepr!$L6)</f>
        <v>0</v>
      </c>
      <c r="I74" s="329">
        <f>($D$71*TaxDepr!$L10)+($G$71*TaxDepr!$L7)</f>
        <v>0</v>
      </c>
      <c r="J74" s="329">
        <f>($D$71*TaxDepr!$L11)+($G$71*TaxDepr!$L8)</f>
        <v>0</v>
      </c>
      <c r="K74" s="329">
        <f>($D$71*TaxDepr!$L12)+($G$71*TaxDepr!$L9)</f>
        <v>0</v>
      </c>
      <c r="L74" s="329">
        <f>($D$71*TaxDepr!$L13)+($G$71*TaxDepr!$L10)</f>
        <v>0</v>
      </c>
      <c r="M74" s="329">
        <f>($D$71*TaxDepr!$L14)+($G$71*TaxDepr!$L11)</f>
        <v>0</v>
      </c>
      <c r="N74" s="329">
        <f>($D$71*TaxDepr!$L15)+($G$71*TaxDepr!$L12)+($N$71*TaxDepr!$L5)</f>
        <v>0</v>
      </c>
      <c r="O74" s="329">
        <f>($D$71*TaxDepr!$L16)+($G$71*TaxDepr!$L13)+($N$71*TaxDepr!$L6)</f>
        <v>0</v>
      </c>
      <c r="P74" s="329">
        <f>($D$71*TaxDepr!$L17)+($G$71*TaxDepr!$L14)+($N$71*TaxDepr!$L7)</f>
        <v>0</v>
      </c>
      <c r="Q74" s="329">
        <f>($D$71*TaxDepr!$L18)+($G$71*TaxDepr!$L15)+($N$71*TaxDepr!$L8)</f>
        <v>0</v>
      </c>
      <c r="R74" s="329">
        <f>($D$71*TaxDepr!$L19)+($G$71*TaxDepr!$L16)+($N$71*TaxDepr!$L9)</f>
        <v>0</v>
      </c>
      <c r="S74" s="329">
        <f>($D$71*TaxDepr!$L20)+($G$71*TaxDepr!$L17)+($N$71*TaxDepr!$L10)</f>
        <v>0</v>
      </c>
      <c r="T74" s="329">
        <f>($D$71*TaxDepr!$L21)+($G$71*TaxDepr!$L18)+($N$71*TaxDepr!$L11)</f>
        <v>0</v>
      </c>
      <c r="U74" s="329">
        <f>($D$71*TaxDepr!$L22)+($G$71*TaxDepr!$L19)+($N$71*TaxDepr!$L12)</f>
        <v>0</v>
      </c>
      <c r="V74" s="329">
        <f>($D$71*TaxDepr!$L23)+($G$71*TaxDepr!$L20)+($N$71*TaxDepr!$L13)</f>
        <v>0</v>
      </c>
      <c r="W74" s="329">
        <f>($D$71*TaxDepr!$L24)+($G$71*TaxDepr!$L21)+($N$71*TaxDepr!$L14)</f>
        <v>0</v>
      </c>
      <c r="X74" s="329">
        <f>($D$71*TaxDepr!$L25)+($G$71*TaxDepr!$L22)+($N$71*TaxDepr!$L15)</f>
        <v>0</v>
      </c>
      <c r="Y74" s="329">
        <f>($G$71*TaxDepr!$L23)+($N$71*TaxDepr!$L16)</f>
        <v>0</v>
      </c>
      <c r="Z74" s="329">
        <f>($G$71*TaxDepr!$L24)+($N$71*TaxDepr!$L17)</f>
        <v>0</v>
      </c>
      <c r="AA74" s="329">
        <f>($G$71*TaxDepr!$L25)+($N$71*TaxDepr!$L18)</f>
        <v>0</v>
      </c>
      <c r="AB74" s="329">
        <f>($N$71*TaxDepr!$L19)</f>
        <v>0</v>
      </c>
      <c r="AC74" s="329">
        <f>($N$71*TaxDepr!$L20)</f>
        <v>0</v>
      </c>
      <c r="AD74" s="329">
        <f>($N$71*TaxDepr!$L21)</f>
        <v>0</v>
      </c>
      <c r="AE74" s="329">
        <f>($N$71*TaxDepr!$L22)</f>
        <v>0</v>
      </c>
      <c r="AF74" s="329">
        <f>($N$71*TaxDepr!$L23)</f>
        <v>0</v>
      </c>
      <c r="AG74" s="329">
        <f>($N$71*TaxDepr!$L24)</f>
        <v>0</v>
      </c>
      <c r="AH74" s="329">
        <f>($N$71*TaxDepr!$L25)</f>
        <v>0</v>
      </c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</v>
      </c>
      <c r="D75" s="94">
        <f t="shared" si="38"/>
        <v>0</v>
      </c>
      <c r="E75" s="94">
        <f t="shared" si="38"/>
        <v>0</v>
      </c>
      <c r="F75" s="94">
        <f t="shared" si="38"/>
        <v>0</v>
      </c>
      <c r="G75" s="94">
        <f t="shared" si="38"/>
        <v>0</v>
      </c>
      <c r="H75" s="94">
        <f t="shared" si="38"/>
        <v>0</v>
      </c>
      <c r="I75" s="94">
        <f t="shared" si="38"/>
        <v>0</v>
      </c>
      <c r="J75" s="94">
        <f t="shared" si="38"/>
        <v>0</v>
      </c>
      <c r="K75" s="94">
        <f t="shared" si="38"/>
        <v>0</v>
      </c>
      <c r="L75" s="94">
        <f t="shared" si="38"/>
        <v>0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</v>
      </c>
      <c r="D78" s="86">
        <f t="shared" si="39"/>
        <v>0</v>
      </c>
      <c r="E78" s="86">
        <f t="shared" si="39"/>
        <v>0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0</v>
      </c>
      <c r="N78" s="86">
        <f t="shared" si="39"/>
        <v>0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0">E74</f>
        <v>0</v>
      </c>
      <c r="F81" s="328">
        <f t="shared" si="40"/>
        <v>0</v>
      </c>
      <c r="G81" s="328">
        <f t="shared" si="40"/>
        <v>0</v>
      </c>
      <c r="H81" s="328">
        <f t="shared" si="40"/>
        <v>0</v>
      </c>
      <c r="I81" s="328">
        <f t="shared" si="40"/>
        <v>0</v>
      </c>
      <c r="J81" s="328">
        <f t="shared" si="40"/>
        <v>0</v>
      </c>
      <c r="K81" s="328">
        <f t="shared" si="40"/>
        <v>0</v>
      </c>
      <c r="L81" s="328">
        <f t="shared" si="40"/>
        <v>0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</v>
      </c>
      <c r="D82" s="94">
        <f t="shared" si="41"/>
        <v>0</v>
      </c>
      <c r="E82" s="94">
        <f t="shared" si="41"/>
        <v>0</v>
      </c>
      <c r="F82" s="94">
        <f t="shared" si="41"/>
        <v>0</v>
      </c>
      <c r="G82" s="94">
        <f t="shared" si="41"/>
        <v>0</v>
      </c>
      <c r="H82" s="94">
        <f t="shared" si="41"/>
        <v>0</v>
      </c>
      <c r="I82" s="94">
        <f t="shared" si="41"/>
        <v>0</v>
      </c>
      <c r="J82" s="94">
        <f t="shared" si="41"/>
        <v>0</v>
      </c>
      <c r="K82" s="94">
        <f t="shared" si="41"/>
        <v>0</v>
      </c>
      <c r="L82" s="94">
        <f t="shared" si="41"/>
        <v>0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BJ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>
        <f t="shared" si="42"/>
        <v>0</v>
      </c>
      <c r="BA85" s="74">
        <f t="shared" si="42"/>
        <v>0</v>
      </c>
      <c r="BB85" s="74">
        <f t="shared" si="42"/>
        <v>0</v>
      </c>
      <c r="BC85" s="74">
        <f t="shared" si="42"/>
        <v>0</v>
      </c>
      <c r="BD85" s="74">
        <f t="shared" si="42"/>
        <v>0</v>
      </c>
      <c r="BE85" s="74">
        <f t="shared" si="42"/>
        <v>0</v>
      </c>
      <c r="BF85" s="74">
        <f t="shared" si="42"/>
        <v>0</v>
      </c>
      <c r="BG85" s="74">
        <f t="shared" si="42"/>
        <v>0</v>
      </c>
      <c r="BH85" s="74">
        <f t="shared" si="42"/>
        <v>0</v>
      </c>
      <c r="BI85" s="74">
        <f t="shared" si="42"/>
        <v>0</v>
      </c>
      <c r="BJ85" s="74">
        <f t="shared" si="42"/>
        <v>0</v>
      </c>
      <c r="BK85" s="74"/>
      <c r="BL85" s="74"/>
      <c r="BM85" s="36"/>
      <c r="BN85" s="74">
        <f t="shared" ref="BN85:BN97" si="43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BJ86" si="44">$C$20*(1-$B$5)/$B$3</f>
        <v>0</v>
      </c>
      <c r="D86" s="74">
        <f t="shared" si="44"/>
        <v>0</v>
      </c>
      <c r="E86" s="74">
        <f t="shared" si="44"/>
        <v>0</v>
      </c>
      <c r="F86" s="74">
        <f t="shared" si="44"/>
        <v>0</v>
      </c>
      <c r="G86" s="74">
        <f t="shared" si="44"/>
        <v>0</v>
      </c>
      <c r="H86" s="74">
        <f t="shared" si="44"/>
        <v>0</v>
      </c>
      <c r="I86" s="74">
        <f t="shared" si="44"/>
        <v>0</v>
      </c>
      <c r="J86" s="74">
        <f t="shared" si="44"/>
        <v>0</v>
      </c>
      <c r="K86" s="74">
        <f t="shared" si="44"/>
        <v>0</v>
      </c>
      <c r="L86" s="74">
        <f t="shared" si="44"/>
        <v>0</v>
      </c>
      <c r="M86" s="74">
        <f t="shared" si="44"/>
        <v>0</v>
      </c>
      <c r="N86" s="74">
        <f t="shared" si="44"/>
        <v>0</v>
      </c>
      <c r="O86" s="74">
        <f t="shared" si="44"/>
        <v>0</v>
      </c>
      <c r="P86" s="74">
        <f t="shared" si="44"/>
        <v>0</v>
      </c>
      <c r="Q86" s="74">
        <f t="shared" si="44"/>
        <v>0</v>
      </c>
      <c r="R86" s="74">
        <f t="shared" si="44"/>
        <v>0</v>
      </c>
      <c r="S86" s="74">
        <f t="shared" si="44"/>
        <v>0</v>
      </c>
      <c r="T86" s="74">
        <f t="shared" si="44"/>
        <v>0</v>
      </c>
      <c r="U86" s="74">
        <f t="shared" si="44"/>
        <v>0</v>
      </c>
      <c r="V86" s="74">
        <f t="shared" si="44"/>
        <v>0</v>
      </c>
      <c r="W86" s="74">
        <f t="shared" si="44"/>
        <v>0</v>
      </c>
      <c r="X86" s="74">
        <f t="shared" si="44"/>
        <v>0</v>
      </c>
      <c r="Y86" s="74">
        <f t="shared" si="44"/>
        <v>0</v>
      </c>
      <c r="Z86" s="74">
        <f t="shared" si="44"/>
        <v>0</v>
      </c>
      <c r="AA86" s="74">
        <f t="shared" si="44"/>
        <v>0</v>
      </c>
      <c r="AB86" s="74">
        <f t="shared" si="44"/>
        <v>0</v>
      </c>
      <c r="AC86" s="74">
        <f t="shared" si="44"/>
        <v>0</v>
      </c>
      <c r="AD86" s="74">
        <f t="shared" si="44"/>
        <v>0</v>
      </c>
      <c r="AE86" s="74">
        <f t="shared" si="44"/>
        <v>0</v>
      </c>
      <c r="AF86" s="74">
        <f t="shared" si="44"/>
        <v>0</v>
      </c>
      <c r="AG86" s="74">
        <f t="shared" si="44"/>
        <v>0</v>
      </c>
      <c r="AH86" s="74">
        <f t="shared" si="44"/>
        <v>0</v>
      </c>
      <c r="AI86" s="74">
        <f t="shared" si="44"/>
        <v>0</v>
      </c>
      <c r="AJ86" s="74">
        <f t="shared" si="44"/>
        <v>0</v>
      </c>
      <c r="AK86" s="74">
        <f t="shared" si="44"/>
        <v>0</v>
      </c>
      <c r="AL86" s="74">
        <f t="shared" si="44"/>
        <v>0</v>
      </c>
      <c r="AM86" s="74">
        <f t="shared" si="44"/>
        <v>0</v>
      </c>
      <c r="AN86" s="74">
        <f t="shared" si="44"/>
        <v>0</v>
      </c>
      <c r="AO86" s="74">
        <f t="shared" si="44"/>
        <v>0</v>
      </c>
      <c r="AP86" s="74">
        <f t="shared" si="44"/>
        <v>0</v>
      </c>
      <c r="AQ86" s="74">
        <f t="shared" si="44"/>
        <v>0</v>
      </c>
      <c r="AR86" s="74">
        <f t="shared" si="44"/>
        <v>0</v>
      </c>
      <c r="AS86" s="74">
        <f t="shared" si="44"/>
        <v>0</v>
      </c>
      <c r="AT86" s="74">
        <f t="shared" si="44"/>
        <v>0</v>
      </c>
      <c r="AU86" s="74">
        <f t="shared" si="44"/>
        <v>0</v>
      </c>
      <c r="AV86" s="74">
        <f t="shared" si="44"/>
        <v>0</v>
      </c>
      <c r="AW86" s="74">
        <f t="shared" si="44"/>
        <v>0</v>
      </c>
      <c r="AX86" s="74">
        <f t="shared" si="44"/>
        <v>0</v>
      </c>
      <c r="AY86" s="74">
        <f t="shared" si="44"/>
        <v>0</v>
      </c>
      <c r="AZ86" s="74">
        <f t="shared" si="44"/>
        <v>0</v>
      </c>
      <c r="BA86" s="74">
        <f t="shared" si="44"/>
        <v>0</v>
      </c>
      <c r="BB86" s="74">
        <f t="shared" si="44"/>
        <v>0</v>
      </c>
      <c r="BC86" s="74">
        <f t="shared" si="44"/>
        <v>0</v>
      </c>
      <c r="BD86" s="74">
        <f t="shared" si="44"/>
        <v>0</v>
      </c>
      <c r="BE86" s="74">
        <f t="shared" si="44"/>
        <v>0</v>
      </c>
      <c r="BF86" s="74">
        <f t="shared" si="44"/>
        <v>0</v>
      </c>
      <c r="BG86" s="74">
        <f t="shared" si="44"/>
        <v>0</v>
      </c>
      <c r="BH86" s="74">
        <f t="shared" si="44"/>
        <v>0</v>
      </c>
      <c r="BI86" s="74">
        <f t="shared" si="44"/>
        <v>0</v>
      </c>
      <c r="BJ86" s="74">
        <f t="shared" si="44"/>
        <v>0</v>
      </c>
      <c r="BK86" s="74"/>
      <c r="BL86" s="74"/>
      <c r="BM86" s="36"/>
      <c r="BN86" s="74">
        <f t="shared" si="43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 t="shared" ref="D87:BA87" si="45">$D$20*(1-$B$5)/$B$3</f>
        <v>0</v>
      </c>
      <c r="E87" s="74">
        <f t="shared" si="45"/>
        <v>0</v>
      </c>
      <c r="F87" s="74">
        <f t="shared" si="45"/>
        <v>0</v>
      </c>
      <c r="G87" s="74">
        <f t="shared" si="45"/>
        <v>0</v>
      </c>
      <c r="H87" s="74">
        <f t="shared" si="45"/>
        <v>0</v>
      </c>
      <c r="I87" s="74">
        <f t="shared" si="45"/>
        <v>0</v>
      </c>
      <c r="J87" s="74">
        <f t="shared" si="45"/>
        <v>0</v>
      </c>
      <c r="K87" s="74">
        <f t="shared" si="45"/>
        <v>0</v>
      </c>
      <c r="L87" s="74">
        <f t="shared" si="45"/>
        <v>0</v>
      </c>
      <c r="M87" s="74">
        <f t="shared" si="45"/>
        <v>0</v>
      </c>
      <c r="N87" s="74">
        <f t="shared" si="45"/>
        <v>0</v>
      </c>
      <c r="O87" s="74">
        <f t="shared" si="45"/>
        <v>0</v>
      </c>
      <c r="P87" s="74">
        <f t="shared" si="45"/>
        <v>0</v>
      </c>
      <c r="Q87" s="74">
        <f t="shared" si="45"/>
        <v>0</v>
      </c>
      <c r="R87" s="74">
        <f t="shared" si="45"/>
        <v>0</v>
      </c>
      <c r="S87" s="74">
        <f t="shared" si="45"/>
        <v>0</v>
      </c>
      <c r="T87" s="74">
        <f t="shared" si="45"/>
        <v>0</v>
      </c>
      <c r="U87" s="74">
        <f t="shared" si="45"/>
        <v>0</v>
      </c>
      <c r="V87" s="74">
        <f t="shared" si="45"/>
        <v>0</v>
      </c>
      <c r="W87" s="74">
        <f t="shared" si="45"/>
        <v>0</v>
      </c>
      <c r="X87" s="74">
        <f t="shared" si="45"/>
        <v>0</v>
      </c>
      <c r="Y87" s="74">
        <f t="shared" si="45"/>
        <v>0</v>
      </c>
      <c r="Z87" s="74">
        <f t="shared" si="45"/>
        <v>0</v>
      </c>
      <c r="AA87" s="74">
        <f t="shared" si="45"/>
        <v>0</v>
      </c>
      <c r="AB87" s="74">
        <f t="shared" si="45"/>
        <v>0</v>
      </c>
      <c r="AC87" s="74">
        <f t="shared" si="45"/>
        <v>0</v>
      </c>
      <c r="AD87" s="74">
        <f t="shared" si="45"/>
        <v>0</v>
      </c>
      <c r="AE87" s="74">
        <f t="shared" si="45"/>
        <v>0</v>
      </c>
      <c r="AF87" s="74">
        <f t="shared" si="45"/>
        <v>0</v>
      </c>
      <c r="AG87" s="74">
        <f t="shared" si="45"/>
        <v>0</v>
      </c>
      <c r="AH87" s="74">
        <f t="shared" si="45"/>
        <v>0</v>
      </c>
      <c r="AI87" s="74">
        <f t="shared" si="45"/>
        <v>0</v>
      </c>
      <c r="AJ87" s="74">
        <f t="shared" si="45"/>
        <v>0</v>
      </c>
      <c r="AK87" s="74">
        <f t="shared" si="45"/>
        <v>0</v>
      </c>
      <c r="AL87" s="74">
        <f t="shared" si="45"/>
        <v>0</v>
      </c>
      <c r="AM87" s="74">
        <f t="shared" si="45"/>
        <v>0</v>
      </c>
      <c r="AN87" s="74">
        <f t="shared" si="45"/>
        <v>0</v>
      </c>
      <c r="AO87" s="74">
        <f t="shared" si="45"/>
        <v>0</v>
      </c>
      <c r="AP87" s="74">
        <f t="shared" si="45"/>
        <v>0</v>
      </c>
      <c r="AQ87" s="74">
        <f t="shared" si="45"/>
        <v>0</v>
      </c>
      <c r="AR87" s="74">
        <f t="shared" si="45"/>
        <v>0</v>
      </c>
      <c r="AS87" s="74">
        <f t="shared" si="45"/>
        <v>0</v>
      </c>
      <c r="AT87" s="74">
        <f t="shared" si="45"/>
        <v>0</v>
      </c>
      <c r="AU87" s="74">
        <f t="shared" si="45"/>
        <v>0</v>
      </c>
      <c r="AV87" s="74">
        <f t="shared" si="45"/>
        <v>0</v>
      </c>
      <c r="AW87" s="74">
        <f t="shared" si="45"/>
        <v>0</v>
      </c>
      <c r="AX87" s="74">
        <f t="shared" si="45"/>
        <v>0</v>
      </c>
      <c r="AY87" s="74">
        <f t="shared" si="45"/>
        <v>0</v>
      </c>
      <c r="AZ87" s="74">
        <f t="shared" si="45"/>
        <v>0</v>
      </c>
      <c r="BA87" s="74">
        <f t="shared" si="45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0</v>
      </c>
      <c r="BO87" s="333">
        <f>BN103*(1-0.025)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J88" si="46">$E$20*(1-$B$5)/$B$3</f>
        <v>0</v>
      </c>
      <c r="F88" s="74">
        <f t="shared" si="46"/>
        <v>0</v>
      </c>
      <c r="G88" s="74">
        <f t="shared" si="46"/>
        <v>0</v>
      </c>
      <c r="H88" s="74">
        <f t="shared" si="46"/>
        <v>0</v>
      </c>
      <c r="I88" s="74">
        <f t="shared" si="46"/>
        <v>0</v>
      </c>
      <c r="J88" s="74">
        <f t="shared" si="46"/>
        <v>0</v>
      </c>
      <c r="K88" s="74">
        <f t="shared" si="46"/>
        <v>0</v>
      </c>
      <c r="L88" s="74">
        <f t="shared" si="46"/>
        <v>0</v>
      </c>
      <c r="M88" s="74">
        <f t="shared" si="46"/>
        <v>0</v>
      </c>
      <c r="N88" s="74">
        <f t="shared" si="46"/>
        <v>0</v>
      </c>
      <c r="O88" s="74">
        <f t="shared" si="46"/>
        <v>0</v>
      </c>
      <c r="P88" s="74">
        <f t="shared" si="46"/>
        <v>0</v>
      </c>
      <c r="Q88" s="74">
        <f t="shared" si="46"/>
        <v>0</v>
      </c>
      <c r="R88" s="74">
        <f t="shared" si="46"/>
        <v>0</v>
      </c>
      <c r="S88" s="74">
        <f t="shared" si="46"/>
        <v>0</v>
      </c>
      <c r="T88" s="74">
        <f t="shared" si="46"/>
        <v>0</v>
      </c>
      <c r="U88" s="74">
        <f t="shared" si="46"/>
        <v>0</v>
      </c>
      <c r="V88" s="74">
        <f t="shared" si="46"/>
        <v>0</v>
      </c>
      <c r="W88" s="74">
        <f t="shared" si="46"/>
        <v>0</v>
      </c>
      <c r="X88" s="74">
        <f t="shared" si="46"/>
        <v>0</v>
      </c>
      <c r="Y88" s="74">
        <f t="shared" si="46"/>
        <v>0</v>
      </c>
      <c r="Z88" s="74">
        <f t="shared" si="46"/>
        <v>0</v>
      </c>
      <c r="AA88" s="74">
        <f t="shared" si="46"/>
        <v>0</v>
      </c>
      <c r="AB88" s="74">
        <f t="shared" si="46"/>
        <v>0</v>
      </c>
      <c r="AC88" s="74">
        <f t="shared" si="46"/>
        <v>0</v>
      </c>
      <c r="AD88" s="74">
        <f t="shared" si="46"/>
        <v>0</v>
      </c>
      <c r="AE88" s="74">
        <f t="shared" si="46"/>
        <v>0</v>
      </c>
      <c r="AF88" s="74">
        <f t="shared" si="46"/>
        <v>0</v>
      </c>
      <c r="AG88" s="74">
        <f t="shared" si="46"/>
        <v>0</v>
      </c>
      <c r="AH88" s="74">
        <f t="shared" si="46"/>
        <v>0</v>
      </c>
      <c r="AI88" s="74">
        <f t="shared" si="46"/>
        <v>0</v>
      </c>
      <c r="AJ88" s="74">
        <f t="shared" si="46"/>
        <v>0</v>
      </c>
      <c r="AK88" s="74">
        <f t="shared" si="46"/>
        <v>0</v>
      </c>
      <c r="AL88" s="74">
        <f t="shared" si="46"/>
        <v>0</v>
      </c>
      <c r="AM88" s="74">
        <f t="shared" si="46"/>
        <v>0</v>
      </c>
      <c r="AN88" s="74">
        <f t="shared" si="46"/>
        <v>0</v>
      </c>
      <c r="AO88" s="74">
        <f t="shared" si="46"/>
        <v>0</v>
      </c>
      <c r="AP88" s="74">
        <f t="shared" si="46"/>
        <v>0</v>
      </c>
      <c r="AQ88" s="74">
        <f t="shared" si="46"/>
        <v>0</v>
      </c>
      <c r="AR88" s="74">
        <f t="shared" si="46"/>
        <v>0</v>
      </c>
      <c r="AS88" s="74">
        <f t="shared" si="46"/>
        <v>0</v>
      </c>
      <c r="AT88" s="74">
        <f t="shared" si="46"/>
        <v>0</v>
      </c>
      <c r="AU88" s="74">
        <f t="shared" si="46"/>
        <v>0</v>
      </c>
      <c r="AV88" s="74">
        <f t="shared" si="46"/>
        <v>0</v>
      </c>
      <c r="AW88" s="74">
        <f t="shared" si="46"/>
        <v>0</v>
      </c>
      <c r="AX88" s="74">
        <f t="shared" si="46"/>
        <v>0</v>
      </c>
      <c r="AY88" s="74">
        <f t="shared" si="46"/>
        <v>0</v>
      </c>
      <c r="AZ88" s="74">
        <f t="shared" si="46"/>
        <v>0</v>
      </c>
      <c r="BA88" s="74">
        <f t="shared" si="46"/>
        <v>0</v>
      </c>
      <c r="BB88" s="74">
        <f t="shared" si="46"/>
        <v>0</v>
      </c>
      <c r="BC88" s="74">
        <f t="shared" si="46"/>
        <v>0</v>
      </c>
      <c r="BD88" s="74">
        <f t="shared" si="46"/>
        <v>0</v>
      </c>
      <c r="BE88" s="74">
        <f t="shared" si="46"/>
        <v>0</v>
      </c>
      <c r="BF88" s="74">
        <f t="shared" si="46"/>
        <v>0</v>
      </c>
      <c r="BG88" s="74">
        <f t="shared" si="46"/>
        <v>0</v>
      </c>
      <c r="BH88" s="74">
        <f t="shared" si="46"/>
        <v>0</v>
      </c>
      <c r="BI88" s="74">
        <f t="shared" si="46"/>
        <v>0</v>
      </c>
      <c r="BJ88" s="74">
        <f t="shared" si="46"/>
        <v>0</v>
      </c>
      <c r="BK88" s="74"/>
      <c r="BL88" s="74"/>
      <c r="BM88" s="36"/>
      <c r="BN88" s="74">
        <f t="shared" si="43"/>
        <v>0</v>
      </c>
      <c r="BO88" s="333"/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J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>
        <f t="shared" si="47"/>
        <v>0</v>
      </c>
      <c r="BE89" s="74">
        <f t="shared" si="47"/>
        <v>0</v>
      </c>
      <c r="BF89" s="74">
        <f t="shared" si="47"/>
        <v>0</v>
      </c>
      <c r="BG89" s="74">
        <f t="shared" si="47"/>
        <v>0</v>
      </c>
      <c r="BH89" s="74">
        <f t="shared" si="47"/>
        <v>0</v>
      </c>
      <c r="BI89" s="74">
        <f t="shared" si="47"/>
        <v>0</v>
      </c>
      <c r="BJ89" s="74">
        <f t="shared" si="47"/>
        <v>0</v>
      </c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J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>
        <f t="shared" si="49"/>
        <v>0</v>
      </c>
      <c r="BG91" s="74">
        <f t="shared" si="49"/>
        <v>0</v>
      </c>
      <c r="BH91" s="74">
        <f t="shared" si="49"/>
        <v>0</v>
      </c>
      <c r="BI91" s="74">
        <f t="shared" si="49"/>
        <v>0</v>
      </c>
      <c r="BJ91" s="74">
        <f t="shared" si="49"/>
        <v>0</v>
      </c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J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>
        <f t="shared" si="50"/>
        <v>0</v>
      </c>
      <c r="BH92" s="74">
        <f t="shared" si="50"/>
        <v>0</v>
      </c>
      <c r="BI92" s="74">
        <f t="shared" si="50"/>
        <v>0</v>
      </c>
      <c r="BJ92" s="74">
        <f t="shared" si="50"/>
        <v>0</v>
      </c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J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>
        <f t="shared" si="51"/>
        <v>0</v>
      </c>
      <c r="BI93" s="74">
        <f t="shared" si="51"/>
        <v>0</v>
      </c>
      <c r="BJ93" s="74">
        <f t="shared" si="51"/>
        <v>0</v>
      </c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J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>
        <f t="shared" si="52"/>
        <v>0</v>
      </c>
      <c r="BJ94" s="74">
        <f t="shared" si="52"/>
        <v>0</v>
      </c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3">$L$20*(1-$B$5)/$B$3</f>
        <v>0</v>
      </c>
      <c r="P95" s="74">
        <f t="shared" si="53"/>
        <v>0</v>
      </c>
      <c r="Q95" s="74">
        <f t="shared" si="53"/>
        <v>0</v>
      </c>
      <c r="R95" s="74">
        <f t="shared" si="53"/>
        <v>0</v>
      </c>
      <c r="S95" s="74">
        <f t="shared" si="53"/>
        <v>0</v>
      </c>
      <c r="T95" s="74">
        <f t="shared" si="53"/>
        <v>0</v>
      </c>
      <c r="U95" s="74">
        <f t="shared" si="53"/>
        <v>0</v>
      </c>
      <c r="V95" s="74">
        <f t="shared" si="53"/>
        <v>0</v>
      </c>
      <c r="W95" s="74">
        <f t="shared" si="53"/>
        <v>0</v>
      </c>
      <c r="X95" s="74">
        <f t="shared" si="53"/>
        <v>0</v>
      </c>
      <c r="Y95" s="74">
        <f t="shared" si="53"/>
        <v>0</v>
      </c>
      <c r="Z95" s="74">
        <f t="shared" si="53"/>
        <v>0</v>
      </c>
      <c r="AA95" s="74">
        <f t="shared" si="53"/>
        <v>0</v>
      </c>
      <c r="AB95" s="74">
        <f t="shared" si="53"/>
        <v>0</v>
      </c>
      <c r="AC95" s="74">
        <f t="shared" si="53"/>
        <v>0</v>
      </c>
      <c r="AD95" s="74">
        <f t="shared" si="53"/>
        <v>0</v>
      </c>
      <c r="AE95" s="74">
        <f t="shared" si="53"/>
        <v>0</v>
      </c>
      <c r="AF95" s="74">
        <f t="shared" si="53"/>
        <v>0</v>
      </c>
      <c r="AG95" s="74">
        <f t="shared" si="53"/>
        <v>0</v>
      </c>
      <c r="AH95" s="74">
        <f t="shared" si="53"/>
        <v>0</v>
      </c>
      <c r="AI95" s="74">
        <f t="shared" si="53"/>
        <v>0</v>
      </c>
      <c r="AJ95" s="74">
        <f t="shared" si="53"/>
        <v>0</v>
      </c>
      <c r="AK95" s="74">
        <f t="shared" si="53"/>
        <v>0</v>
      </c>
      <c r="AL95" s="74">
        <f t="shared" si="53"/>
        <v>0</v>
      </c>
      <c r="AM95" s="74">
        <f t="shared" si="53"/>
        <v>0</v>
      </c>
      <c r="AN95" s="74">
        <f t="shared" si="53"/>
        <v>0</v>
      </c>
      <c r="AO95" s="74">
        <f t="shared" si="53"/>
        <v>0</v>
      </c>
      <c r="AP95" s="74">
        <f t="shared" si="53"/>
        <v>0</v>
      </c>
      <c r="AQ95" s="74">
        <f t="shared" si="53"/>
        <v>0</v>
      </c>
      <c r="AR95" s="74">
        <f t="shared" si="53"/>
        <v>0</v>
      </c>
      <c r="AS95" s="74">
        <f t="shared" si="53"/>
        <v>0</v>
      </c>
      <c r="AT95" s="74">
        <f t="shared" si="53"/>
        <v>0</v>
      </c>
      <c r="AU95" s="74">
        <f t="shared" si="53"/>
        <v>0</v>
      </c>
      <c r="AV95" s="74">
        <f t="shared" si="53"/>
        <v>0</v>
      </c>
      <c r="AW95" s="74">
        <f t="shared" si="53"/>
        <v>0</v>
      </c>
      <c r="AX95" s="74">
        <f t="shared" si="53"/>
        <v>0</v>
      </c>
      <c r="AY95" s="74">
        <f t="shared" si="53"/>
        <v>0</v>
      </c>
      <c r="AZ95" s="74">
        <f t="shared" si="53"/>
        <v>0</v>
      </c>
      <c r="BA95" s="74">
        <f t="shared" si="53"/>
        <v>0</v>
      </c>
      <c r="BB95" s="74">
        <f t="shared" si="53"/>
        <v>0</v>
      </c>
      <c r="BC95" s="74">
        <f t="shared" si="53"/>
        <v>0</v>
      </c>
      <c r="BD95" s="74">
        <f t="shared" si="53"/>
        <v>0</v>
      </c>
      <c r="BE95" s="74">
        <f t="shared" si="53"/>
        <v>0</v>
      </c>
      <c r="BF95" s="74">
        <f t="shared" si="53"/>
        <v>0</v>
      </c>
      <c r="BG95" s="74">
        <f t="shared" si="53"/>
        <v>0</v>
      </c>
      <c r="BH95" s="74">
        <f t="shared" si="53"/>
        <v>0</v>
      </c>
      <c r="BI95" s="74">
        <f t="shared" si="53"/>
        <v>0</v>
      </c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>$M$20*(1-$B$5)/$B$3</f>
        <v>0</v>
      </c>
      <c r="O96" s="74">
        <f t="shared" ref="O96:BK96" si="54">$M$20*(1-$B$5)/$B$3</f>
        <v>0</v>
      </c>
      <c r="P96" s="74">
        <f t="shared" si="54"/>
        <v>0</v>
      </c>
      <c r="Q96" s="74">
        <f t="shared" si="54"/>
        <v>0</v>
      </c>
      <c r="R96" s="74">
        <f t="shared" si="54"/>
        <v>0</v>
      </c>
      <c r="S96" s="74">
        <f t="shared" si="54"/>
        <v>0</v>
      </c>
      <c r="T96" s="74">
        <f t="shared" si="54"/>
        <v>0</v>
      </c>
      <c r="U96" s="74">
        <f t="shared" si="54"/>
        <v>0</v>
      </c>
      <c r="V96" s="74">
        <f t="shared" si="54"/>
        <v>0</v>
      </c>
      <c r="W96" s="74">
        <f t="shared" si="54"/>
        <v>0</v>
      </c>
      <c r="X96" s="74">
        <f t="shared" si="54"/>
        <v>0</v>
      </c>
      <c r="Y96" s="74">
        <f t="shared" si="54"/>
        <v>0</v>
      </c>
      <c r="Z96" s="74">
        <f t="shared" si="54"/>
        <v>0</v>
      </c>
      <c r="AA96" s="74">
        <f t="shared" si="54"/>
        <v>0</v>
      </c>
      <c r="AB96" s="74">
        <f t="shared" si="54"/>
        <v>0</v>
      </c>
      <c r="AC96" s="74">
        <f t="shared" si="54"/>
        <v>0</v>
      </c>
      <c r="AD96" s="74">
        <f t="shared" si="54"/>
        <v>0</v>
      </c>
      <c r="AE96" s="74">
        <f t="shared" si="54"/>
        <v>0</v>
      </c>
      <c r="AF96" s="74">
        <f t="shared" si="54"/>
        <v>0</v>
      </c>
      <c r="AG96" s="74">
        <f t="shared" si="54"/>
        <v>0</v>
      </c>
      <c r="AH96" s="74">
        <f t="shared" si="54"/>
        <v>0</v>
      </c>
      <c r="AI96" s="74">
        <f t="shared" si="54"/>
        <v>0</v>
      </c>
      <c r="AJ96" s="74">
        <f t="shared" si="54"/>
        <v>0</v>
      </c>
      <c r="AK96" s="74">
        <f t="shared" si="54"/>
        <v>0</v>
      </c>
      <c r="AL96" s="74">
        <f t="shared" si="54"/>
        <v>0</v>
      </c>
      <c r="AM96" s="74">
        <f t="shared" si="54"/>
        <v>0</v>
      </c>
      <c r="AN96" s="74">
        <f t="shared" si="54"/>
        <v>0</v>
      </c>
      <c r="AO96" s="74">
        <f t="shared" si="54"/>
        <v>0</v>
      </c>
      <c r="AP96" s="74">
        <f t="shared" si="54"/>
        <v>0</v>
      </c>
      <c r="AQ96" s="74">
        <f t="shared" si="54"/>
        <v>0</v>
      </c>
      <c r="AR96" s="74">
        <f t="shared" si="54"/>
        <v>0</v>
      </c>
      <c r="AS96" s="74">
        <f t="shared" si="54"/>
        <v>0</v>
      </c>
      <c r="AT96" s="74">
        <f t="shared" si="54"/>
        <v>0</v>
      </c>
      <c r="AU96" s="74">
        <f t="shared" si="54"/>
        <v>0</v>
      </c>
      <c r="AV96" s="74">
        <f t="shared" si="54"/>
        <v>0</v>
      </c>
      <c r="AW96" s="74">
        <f t="shared" si="54"/>
        <v>0</v>
      </c>
      <c r="AX96" s="74">
        <f t="shared" si="54"/>
        <v>0</v>
      </c>
      <c r="AY96" s="74">
        <f t="shared" si="54"/>
        <v>0</v>
      </c>
      <c r="AZ96" s="74">
        <f t="shared" si="54"/>
        <v>0</v>
      </c>
      <c r="BA96" s="74">
        <f t="shared" si="54"/>
        <v>0</v>
      </c>
      <c r="BB96" s="74">
        <f t="shared" si="54"/>
        <v>0</v>
      </c>
      <c r="BC96" s="74">
        <f t="shared" si="54"/>
        <v>0</v>
      </c>
      <c r="BD96" s="74">
        <f t="shared" si="54"/>
        <v>0</v>
      </c>
      <c r="BE96" s="74">
        <f t="shared" si="54"/>
        <v>0</v>
      </c>
      <c r="BF96" s="74">
        <f t="shared" si="54"/>
        <v>0</v>
      </c>
      <c r="BG96" s="74">
        <f t="shared" si="54"/>
        <v>0</v>
      </c>
      <c r="BH96" s="74">
        <f t="shared" si="54"/>
        <v>0</v>
      </c>
      <c r="BI96" s="74">
        <f t="shared" si="54"/>
        <v>0</v>
      </c>
      <c r="BJ96" s="74">
        <f t="shared" si="54"/>
        <v>0</v>
      </c>
      <c r="BK96" s="74">
        <f t="shared" si="54"/>
        <v>0</v>
      </c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5">$N$20*(1-$B$5)/$B$3</f>
        <v>0</v>
      </c>
      <c r="P97" s="74">
        <f t="shared" si="55"/>
        <v>0</v>
      </c>
      <c r="Q97" s="74">
        <f t="shared" si="55"/>
        <v>0</v>
      </c>
      <c r="R97" s="74">
        <f t="shared" si="55"/>
        <v>0</v>
      </c>
      <c r="S97" s="74">
        <f t="shared" si="55"/>
        <v>0</v>
      </c>
      <c r="T97" s="74">
        <f t="shared" si="55"/>
        <v>0</v>
      </c>
      <c r="U97" s="74">
        <f t="shared" si="55"/>
        <v>0</v>
      </c>
      <c r="V97" s="74">
        <f t="shared" si="55"/>
        <v>0</v>
      </c>
      <c r="W97" s="74">
        <f t="shared" si="55"/>
        <v>0</v>
      </c>
      <c r="X97" s="74">
        <f t="shared" si="55"/>
        <v>0</v>
      </c>
      <c r="Y97" s="74">
        <f t="shared" si="55"/>
        <v>0</v>
      </c>
      <c r="Z97" s="74">
        <f t="shared" si="55"/>
        <v>0</v>
      </c>
      <c r="AA97" s="74">
        <f t="shared" si="55"/>
        <v>0</v>
      </c>
      <c r="AB97" s="74">
        <f t="shared" si="55"/>
        <v>0</v>
      </c>
      <c r="AC97" s="74">
        <f t="shared" si="55"/>
        <v>0</v>
      </c>
      <c r="AD97" s="74">
        <f t="shared" si="55"/>
        <v>0</v>
      </c>
      <c r="AE97" s="74">
        <f t="shared" si="55"/>
        <v>0</v>
      </c>
      <c r="AF97" s="74">
        <f t="shared" si="55"/>
        <v>0</v>
      </c>
      <c r="AG97" s="74">
        <f t="shared" si="55"/>
        <v>0</v>
      </c>
      <c r="AH97" s="74">
        <f t="shared" si="55"/>
        <v>0</v>
      </c>
      <c r="AI97" s="74">
        <f t="shared" si="55"/>
        <v>0</v>
      </c>
      <c r="AJ97" s="74">
        <f t="shared" si="55"/>
        <v>0</v>
      </c>
      <c r="AK97" s="74">
        <f t="shared" si="55"/>
        <v>0</v>
      </c>
      <c r="AL97" s="74">
        <f t="shared" si="55"/>
        <v>0</v>
      </c>
      <c r="AM97" s="74">
        <f t="shared" si="55"/>
        <v>0</v>
      </c>
      <c r="AN97" s="74">
        <f t="shared" si="55"/>
        <v>0</v>
      </c>
      <c r="AO97" s="74">
        <f t="shared" si="55"/>
        <v>0</v>
      </c>
      <c r="AP97" s="74">
        <f t="shared" si="55"/>
        <v>0</v>
      </c>
      <c r="AQ97" s="74">
        <f t="shared" si="55"/>
        <v>0</v>
      </c>
      <c r="AR97" s="74">
        <f t="shared" si="55"/>
        <v>0</v>
      </c>
      <c r="AS97" s="74">
        <f t="shared" si="55"/>
        <v>0</v>
      </c>
      <c r="AT97" s="74">
        <f t="shared" si="55"/>
        <v>0</v>
      </c>
      <c r="AU97" s="74">
        <f t="shared" si="55"/>
        <v>0</v>
      </c>
      <c r="AV97" s="74">
        <f t="shared" si="55"/>
        <v>0</v>
      </c>
      <c r="AW97" s="74">
        <f t="shared" si="55"/>
        <v>0</v>
      </c>
      <c r="AX97" s="74">
        <f t="shared" si="55"/>
        <v>0</v>
      </c>
      <c r="AY97" s="74">
        <f t="shared" si="55"/>
        <v>0</v>
      </c>
      <c r="AZ97" s="74">
        <f t="shared" si="55"/>
        <v>0</v>
      </c>
      <c r="BA97" s="74">
        <f t="shared" si="55"/>
        <v>0</v>
      </c>
      <c r="BB97" s="74">
        <f t="shared" si="55"/>
        <v>0</v>
      </c>
      <c r="BC97" s="74">
        <f t="shared" si="55"/>
        <v>0</v>
      </c>
      <c r="BD97" s="74">
        <f t="shared" si="55"/>
        <v>0</v>
      </c>
      <c r="BE97" s="74">
        <f t="shared" si="55"/>
        <v>0</v>
      </c>
      <c r="BF97" s="74">
        <f t="shared" si="55"/>
        <v>0</v>
      </c>
      <c r="BG97" s="74">
        <f t="shared" si="55"/>
        <v>0</v>
      </c>
      <c r="BH97" s="74">
        <f t="shared" si="55"/>
        <v>0</v>
      </c>
      <c r="BI97" s="74">
        <f t="shared" si="55"/>
        <v>0</v>
      </c>
      <c r="BJ97" s="74">
        <f t="shared" si="55"/>
        <v>0</v>
      </c>
      <c r="BK97" s="74">
        <f t="shared" si="55"/>
        <v>0</v>
      </c>
      <c r="BL97" s="74"/>
      <c r="BM97" s="36"/>
      <c r="BN97" s="74">
        <f t="shared" si="43"/>
        <v>0</v>
      </c>
      <c r="BO97" s="333">
        <f>BN113*(1-0.025)</f>
        <v>0</v>
      </c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6">SUM(C85:C97)</f>
        <v>0</v>
      </c>
      <c r="D98" s="103">
        <f t="shared" si="56"/>
        <v>0</v>
      </c>
      <c r="E98" s="103">
        <f t="shared" si="56"/>
        <v>0</v>
      </c>
      <c r="F98" s="103">
        <f t="shared" si="56"/>
        <v>0</v>
      </c>
      <c r="G98" s="103">
        <f t="shared" si="56"/>
        <v>0</v>
      </c>
      <c r="H98" s="103">
        <f t="shared" si="56"/>
        <v>0</v>
      </c>
      <c r="I98" s="103">
        <f t="shared" si="56"/>
        <v>0</v>
      </c>
      <c r="J98" s="103">
        <f t="shared" si="56"/>
        <v>0</v>
      </c>
      <c r="K98" s="103">
        <f t="shared" si="56"/>
        <v>0</v>
      </c>
      <c r="L98" s="103">
        <f t="shared" si="56"/>
        <v>0</v>
      </c>
      <c r="M98" s="103">
        <f t="shared" si="56"/>
        <v>0</v>
      </c>
      <c r="N98" s="103">
        <f t="shared" si="56"/>
        <v>0</v>
      </c>
      <c r="O98" s="103">
        <f t="shared" si="56"/>
        <v>0</v>
      </c>
      <c r="P98" s="103">
        <f t="shared" si="56"/>
        <v>0</v>
      </c>
      <c r="Q98" s="103">
        <f t="shared" si="56"/>
        <v>0</v>
      </c>
      <c r="R98" s="103">
        <f t="shared" si="56"/>
        <v>0</v>
      </c>
      <c r="S98" s="103">
        <f t="shared" si="56"/>
        <v>0</v>
      </c>
      <c r="T98" s="103">
        <f t="shared" si="56"/>
        <v>0</v>
      </c>
      <c r="U98" s="103">
        <f t="shared" si="56"/>
        <v>0</v>
      </c>
      <c r="V98" s="103">
        <f t="shared" si="56"/>
        <v>0</v>
      </c>
      <c r="W98" s="103">
        <f t="shared" si="56"/>
        <v>0</v>
      </c>
      <c r="X98" s="103">
        <f t="shared" si="56"/>
        <v>0</v>
      </c>
      <c r="Y98" s="103">
        <f t="shared" si="56"/>
        <v>0</v>
      </c>
      <c r="Z98" s="103">
        <f t="shared" si="56"/>
        <v>0</v>
      </c>
      <c r="AA98" s="103">
        <f t="shared" si="56"/>
        <v>0</v>
      </c>
      <c r="AB98" s="103">
        <f t="shared" si="56"/>
        <v>0</v>
      </c>
      <c r="AC98" s="103">
        <f t="shared" si="56"/>
        <v>0</v>
      </c>
      <c r="AD98" s="103">
        <f t="shared" si="56"/>
        <v>0</v>
      </c>
      <c r="AE98" s="103">
        <f t="shared" si="56"/>
        <v>0</v>
      </c>
      <c r="AF98" s="103">
        <f t="shared" si="56"/>
        <v>0</v>
      </c>
      <c r="AG98" s="103">
        <f t="shared" si="56"/>
        <v>0</v>
      </c>
      <c r="AH98" s="103">
        <f t="shared" si="56"/>
        <v>0</v>
      </c>
      <c r="AI98" s="103">
        <f t="shared" si="56"/>
        <v>0</v>
      </c>
      <c r="AJ98" s="103">
        <f t="shared" si="56"/>
        <v>0</v>
      </c>
      <c r="AK98" s="103">
        <f t="shared" si="56"/>
        <v>0</v>
      </c>
      <c r="AL98" s="103">
        <f t="shared" si="56"/>
        <v>0</v>
      </c>
      <c r="AM98" s="103">
        <f t="shared" si="56"/>
        <v>0</v>
      </c>
      <c r="AN98" s="103">
        <f t="shared" si="56"/>
        <v>0</v>
      </c>
      <c r="AO98" s="103">
        <f t="shared" si="56"/>
        <v>0</v>
      </c>
      <c r="AP98" s="103">
        <f t="shared" si="56"/>
        <v>0</v>
      </c>
      <c r="AQ98" s="103">
        <f t="shared" si="56"/>
        <v>0</v>
      </c>
      <c r="AR98" s="103">
        <f t="shared" si="56"/>
        <v>0</v>
      </c>
      <c r="AS98" s="103">
        <f t="shared" si="56"/>
        <v>0</v>
      </c>
      <c r="AT98" s="103">
        <f t="shared" si="56"/>
        <v>0</v>
      </c>
      <c r="AU98" s="103">
        <f t="shared" si="56"/>
        <v>0</v>
      </c>
      <c r="AV98" s="103">
        <f t="shared" si="56"/>
        <v>0</v>
      </c>
      <c r="AW98" s="103">
        <f t="shared" si="56"/>
        <v>0</v>
      </c>
      <c r="AX98" s="103">
        <f t="shared" si="56"/>
        <v>0</v>
      </c>
      <c r="AY98" s="103">
        <f t="shared" si="56"/>
        <v>0</v>
      </c>
      <c r="AZ98" s="103">
        <f t="shared" si="56"/>
        <v>0</v>
      </c>
      <c r="BA98" s="103">
        <f t="shared" si="56"/>
        <v>0</v>
      </c>
      <c r="BB98" s="103">
        <f t="shared" si="56"/>
        <v>0</v>
      </c>
      <c r="BC98" s="103">
        <f t="shared" si="56"/>
        <v>0</v>
      </c>
      <c r="BD98" s="103">
        <f t="shared" si="56"/>
        <v>0</v>
      </c>
      <c r="BE98" s="103">
        <f t="shared" si="56"/>
        <v>0</v>
      </c>
      <c r="BF98" s="103">
        <f t="shared" si="56"/>
        <v>0</v>
      </c>
      <c r="BG98" s="103">
        <f t="shared" si="56"/>
        <v>0</v>
      </c>
      <c r="BH98" s="103">
        <f t="shared" si="56"/>
        <v>0</v>
      </c>
      <c r="BI98" s="103">
        <f t="shared" si="56"/>
        <v>0</v>
      </c>
      <c r="BJ98" s="103">
        <f t="shared" si="56"/>
        <v>0</v>
      </c>
      <c r="BK98" s="103">
        <f t="shared" si="56"/>
        <v>0</v>
      </c>
      <c r="BL98" s="103">
        <f t="shared" si="56"/>
        <v>0</v>
      </c>
      <c r="BM98" s="342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J101" si="57">$B$20/$B$3</f>
        <v>0</v>
      </c>
      <c r="C101" s="74">
        <f t="shared" si="57"/>
        <v>0</v>
      </c>
      <c r="D101" s="74">
        <f t="shared" si="57"/>
        <v>0</v>
      </c>
      <c r="E101" s="74">
        <f t="shared" si="57"/>
        <v>0</v>
      </c>
      <c r="F101" s="74">
        <f t="shared" si="57"/>
        <v>0</v>
      </c>
      <c r="G101" s="74">
        <f t="shared" si="57"/>
        <v>0</v>
      </c>
      <c r="H101" s="74">
        <f t="shared" si="57"/>
        <v>0</v>
      </c>
      <c r="I101" s="74">
        <f t="shared" si="57"/>
        <v>0</v>
      </c>
      <c r="J101" s="74">
        <f t="shared" si="57"/>
        <v>0</v>
      </c>
      <c r="K101" s="74">
        <f t="shared" si="57"/>
        <v>0</v>
      </c>
      <c r="L101" s="74">
        <f t="shared" si="57"/>
        <v>0</v>
      </c>
      <c r="M101" s="74">
        <f t="shared" si="57"/>
        <v>0</v>
      </c>
      <c r="N101" s="74">
        <f t="shared" si="57"/>
        <v>0</v>
      </c>
      <c r="O101" s="74">
        <f t="shared" si="57"/>
        <v>0</v>
      </c>
      <c r="P101" s="74">
        <f t="shared" si="57"/>
        <v>0</v>
      </c>
      <c r="Q101" s="74">
        <f t="shared" si="57"/>
        <v>0</v>
      </c>
      <c r="R101" s="74">
        <f t="shared" si="57"/>
        <v>0</v>
      </c>
      <c r="S101" s="74">
        <f t="shared" si="57"/>
        <v>0</v>
      </c>
      <c r="T101" s="74">
        <f t="shared" si="57"/>
        <v>0</v>
      </c>
      <c r="U101" s="74">
        <f t="shared" si="57"/>
        <v>0</v>
      </c>
      <c r="V101" s="74">
        <f t="shared" si="57"/>
        <v>0</v>
      </c>
      <c r="W101" s="74">
        <f t="shared" si="57"/>
        <v>0</v>
      </c>
      <c r="X101" s="74">
        <f t="shared" si="57"/>
        <v>0</v>
      </c>
      <c r="Y101" s="74">
        <f t="shared" si="57"/>
        <v>0</v>
      </c>
      <c r="Z101" s="74">
        <f t="shared" si="57"/>
        <v>0</v>
      </c>
      <c r="AA101" s="74">
        <f t="shared" si="57"/>
        <v>0</v>
      </c>
      <c r="AB101" s="74">
        <f t="shared" si="57"/>
        <v>0</v>
      </c>
      <c r="AC101" s="74">
        <f t="shared" si="57"/>
        <v>0</v>
      </c>
      <c r="AD101" s="74">
        <f t="shared" si="57"/>
        <v>0</v>
      </c>
      <c r="AE101" s="74">
        <f t="shared" si="57"/>
        <v>0</v>
      </c>
      <c r="AF101" s="74">
        <f t="shared" si="57"/>
        <v>0</v>
      </c>
      <c r="AG101" s="74">
        <f t="shared" si="57"/>
        <v>0</v>
      </c>
      <c r="AH101" s="74">
        <f t="shared" si="57"/>
        <v>0</v>
      </c>
      <c r="AI101" s="74">
        <f t="shared" si="57"/>
        <v>0</v>
      </c>
      <c r="AJ101" s="74">
        <f t="shared" si="57"/>
        <v>0</v>
      </c>
      <c r="AK101" s="74">
        <f t="shared" si="57"/>
        <v>0</v>
      </c>
      <c r="AL101" s="74">
        <f t="shared" si="57"/>
        <v>0</v>
      </c>
      <c r="AM101" s="74">
        <f t="shared" si="57"/>
        <v>0</v>
      </c>
      <c r="AN101" s="74">
        <f t="shared" si="57"/>
        <v>0</v>
      </c>
      <c r="AO101" s="74">
        <f t="shared" si="57"/>
        <v>0</v>
      </c>
      <c r="AP101" s="74">
        <f t="shared" si="57"/>
        <v>0</v>
      </c>
      <c r="AQ101" s="74">
        <f t="shared" si="57"/>
        <v>0</v>
      </c>
      <c r="AR101" s="74">
        <f t="shared" si="57"/>
        <v>0</v>
      </c>
      <c r="AS101" s="74">
        <f t="shared" si="57"/>
        <v>0</v>
      </c>
      <c r="AT101" s="74">
        <f t="shared" si="57"/>
        <v>0</v>
      </c>
      <c r="AU101" s="74">
        <f t="shared" si="57"/>
        <v>0</v>
      </c>
      <c r="AV101" s="74">
        <f t="shared" si="57"/>
        <v>0</v>
      </c>
      <c r="AW101" s="74">
        <f t="shared" si="57"/>
        <v>0</v>
      </c>
      <c r="AX101" s="74">
        <f t="shared" si="57"/>
        <v>0</v>
      </c>
      <c r="AY101" s="74">
        <f t="shared" si="57"/>
        <v>0</v>
      </c>
      <c r="AZ101" s="74">
        <f t="shared" si="57"/>
        <v>0</v>
      </c>
      <c r="BA101" s="74">
        <f t="shared" si="57"/>
        <v>0</v>
      </c>
      <c r="BB101" s="74">
        <f t="shared" si="57"/>
        <v>0</v>
      </c>
      <c r="BC101" s="74">
        <f t="shared" si="57"/>
        <v>0</v>
      </c>
      <c r="BD101" s="74">
        <f t="shared" si="57"/>
        <v>0</v>
      </c>
      <c r="BE101" s="74">
        <f t="shared" si="57"/>
        <v>0</v>
      </c>
      <c r="BF101" s="74">
        <f t="shared" si="57"/>
        <v>0</v>
      </c>
      <c r="BG101" s="74">
        <f t="shared" si="57"/>
        <v>0</v>
      </c>
      <c r="BH101" s="74">
        <f t="shared" si="57"/>
        <v>0</v>
      </c>
      <c r="BI101" s="74">
        <f t="shared" si="57"/>
        <v>0</v>
      </c>
      <c r="BJ101" s="74">
        <f t="shared" si="57"/>
        <v>0</v>
      </c>
      <c r="BK101" s="74"/>
      <c r="BL101" s="74"/>
      <c r="BM101" s="36"/>
      <c r="BN101" s="74">
        <f t="shared" ref="BN101:BN113" si="58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J102" si="59">$C$20/$B$3</f>
        <v>0</v>
      </c>
      <c r="D102" s="74">
        <f t="shared" si="59"/>
        <v>0</v>
      </c>
      <c r="E102" s="74">
        <f t="shared" si="59"/>
        <v>0</v>
      </c>
      <c r="F102" s="74">
        <f t="shared" si="59"/>
        <v>0</v>
      </c>
      <c r="G102" s="74">
        <f t="shared" si="59"/>
        <v>0</v>
      </c>
      <c r="H102" s="74">
        <f t="shared" si="59"/>
        <v>0</v>
      </c>
      <c r="I102" s="74">
        <f t="shared" si="59"/>
        <v>0</v>
      </c>
      <c r="J102" s="74">
        <f t="shared" si="59"/>
        <v>0</v>
      </c>
      <c r="K102" s="74">
        <f t="shared" si="59"/>
        <v>0</v>
      </c>
      <c r="L102" s="74">
        <f t="shared" si="59"/>
        <v>0</v>
      </c>
      <c r="M102" s="74">
        <f t="shared" si="59"/>
        <v>0</v>
      </c>
      <c r="N102" s="74">
        <f t="shared" si="59"/>
        <v>0</v>
      </c>
      <c r="O102" s="74">
        <f t="shared" si="59"/>
        <v>0</v>
      </c>
      <c r="P102" s="74">
        <f t="shared" si="59"/>
        <v>0</v>
      </c>
      <c r="Q102" s="74">
        <f t="shared" si="59"/>
        <v>0</v>
      </c>
      <c r="R102" s="74">
        <f t="shared" si="59"/>
        <v>0</v>
      </c>
      <c r="S102" s="74">
        <f t="shared" si="59"/>
        <v>0</v>
      </c>
      <c r="T102" s="74">
        <f t="shared" si="59"/>
        <v>0</v>
      </c>
      <c r="U102" s="74">
        <f t="shared" si="59"/>
        <v>0</v>
      </c>
      <c r="V102" s="74">
        <f t="shared" si="59"/>
        <v>0</v>
      </c>
      <c r="W102" s="74">
        <f t="shared" si="59"/>
        <v>0</v>
      </c>
      <c r="X102" s="74">
        <f t="shared" si="59"/>
        <v>0</v>
      </c>
      <c r="Y102" s="74">
        <f t="shared" si="59"/>
        <v>0</v>
      </c>
      <c r="Z102" s="74">
        <f t="shared" si="59"/>
        <v>0</v>
      </c>
      <c r="AA102" s="74">
        <f t="shared" si="59"/>
        <v>0</v>
      </c>
      <c r="AB102" s="74">
        <f t="shared" si="59"/>
        <v>0</v>
      </c>
      <c r="AC102" s="74">
        <f t="shared" si="59"/>
        <v>0</v>
      </c>
      <c r="AD102" s="74">
        <f t="shared" si="59"/>
        <v>0</v>
      </c>
      <c r="AE102" s="74">
        <f t="shared" si="59"/>
        <v>0</v>
      </c>
      <c r="AF102" s="74">
        <f t="shared" si="59"/>
        <v>0</v>
      </c>
      <c r="AG102" s="74">
        <f t="shared" si="59"/>
        <v>0</v>
      </c>
      <c r="AH102" s="74">
        <f t="shared" si="59"/>
        <v>0</v>
      </c>
      <c r="AI102" s="74">
        <f t="shared" si="59"/>
        <v>0</v>
      </c>
      <c r="AJ102" s="74">
        <f t="shared" si="59"/>
        <v>0</v>
      </c>
      <c r="AK102" s="74">
        <f t="shared" si="59"/>
        <v>0</v>
      </c>
      <c r="AL102" s="74">
        <f t="shared" si="59"/>
        <v>0</v>
      </c>
      <c r="AM102" s="74">
        <f t="shared" si="59"/>
        <v>0</v>
      </c>
      <c r="AN102" s="74">
        <f t="shared" si="59"/>
        <v>0</v>
      </c>
      <c r="AO102" s="74">
        <f t="shared" si="59"/>
        <v>0</v>
      </c>
      <c r="AP102" s="74">
        <f t="shared" si="59"/>
        <v>0</v>
      </c>
      <c r="AQ102" s="74">
        <f t="shared" si="59"/>
        <v>0</v>
      </c>
      <c r="AR102" s="74">
        <f t="shared" si="59"/>
        <v>0</v>
      </c>
      <c r="AS102" s="74">
        <f t="shared" si="59"/>
        <v>0</v>
      </c>
      <c r="AT102" s="74">
        <f t="shared" si="59"/>
        <v>0</v>
      </c>
      <c r="AU102" s="74">
        <f t="shared" si="59"/>
        <v>0</v>
      </c>
      <c r="AV102" s="74">
        <f t="shared" si="59"/>
        <v>0</v>
      </c>
      <c r="AW102" s="74">
        <f t="shared" si="59"/>
        <v>0</v>
      </c>
      <c r="AX102" s="74">
        <f t="shared" si="59"/>
        <v>0</v>
      </c>
      <c r="AY102" s="74">
        <f t="shared" si="59"/>
        <v>0</v>
      </c>
      <c r="AZ102" s="74">
        <f t="shared" si="59"/>
        <v>0</v>
      </c>
      <c r="BA102" s="74">
        <f t="shared" si="59"/>
        <v>0</v>
      </c>
      <c r="BB102" s="74">
        <f t="shared" si="59"/>
        <v>0</v>
      </c>
      <c r="BC102" s="74">
        <f t="shared" si="59"/>
        <v>0</v>
      </c>
      <c r="BD102" s="74">
        <f t="shared" si="59"/>
        <v>0</v>
      </c>
      <c r="BE102" s="74">
        <f t="shared" si="59"/>
        <v>0</v>
      </c>
      <c r="BF102" s="74">
        <f t="shared" si="59"/>
        <v>0</v>
      </c>
      <c r="BG102" s="74">
        <f t="shared" si="59"/>
        <v>0</v>
      </c>
      <c r="BH102" s="74">
        <f t="shared" si="59"/>
        <v>0</v>
      </c>
      <c r="BI102" s="74">
        <f t="shared" si="59"/>
        <v>0</v>
      </c>
      <c r="BJ102" s="74">
        <f t="shared" si="59"/>
        <v>0</v>
      </c>
      <c r="BK102" s="74"/>
      <c r="BL102" s="74"/>
      <c r="BM102" s="36"/>
      <c r="BN102" s="74">
        <f t="shared" si="58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0">$D$20/$B$3</f>
        <v>0</v>
      </c>
      <c r="E103" s="74">
        <f t="shared" si="60"/>
        <v>0</v>
      </c>
      <c r="F103" s="74">
        <f t="shared" si="60"/>
        <v>0</v>
      </c>
      <c r="G103" s="74">
        <f t="shared" si="60"/>
        <v>0</v>
      </c>
      <c r="H103" s="74">
        <f t="shared" si="60"/>
        <v>0</v>
      </c>
      <c r="I103" s="74">
        <f t="shared" si="60"/>
        <v>0</v>
      </c>
      <c r="J103" s="74">
        <f t="shared" si="60"/>
        <v>0</v>
      </c>
      <c r="K103" s="74">
        <f t="shared" si="60"/>
        <v>0</v>
      </c>
      <c r="L103" s="74">
        <f t="shared" si="60"/>
        <v>0</v>
      </c>
      <c r="M103" s="74">
        <f t="shared" si="60"/>
        <v>0</v>
      </c>
      <c r="N103" s="74">
        <f t="shared" si="60"/>
        <v>0</v>
      </c>
      <c r="O103" s="74">
        <f t="shared" si="60"/>
        <v>0</v>
      </c>
      <c r="P103" s="74">
        <f t="shared" si="60"/>
        <v>0</v>
      </c>
      <c r="Q103" s="74">
        <f t="shared" si="60"/>
        <v>0</v>
      </c>
      <c r="R103" s="74">
        <f t="shared" si="60"/>
        <v>0</v>
      </c>
      <c r="S103" s="74">
        <f t="shared" si="60"/>
        <v>0</v>
      </c>
      <c r="T103" s="74">
        <f t="shared" si="60"/>
        <v>0</v>
      </c>
      <c r="U103" s="74">
        <f t="shared" si="60"/>
        <v>0</v>
      </c>
      <c r="V103" s="74">
        <f t="shared" si="60"/>
        <v>0</v>
      </c>
      <c r="W103" s="74">
        <f t="shared" si="60"/>
        <v>0</v>
      </c>
      <c r="X103" s="74">
        <f t="shared" si="60"/>
        <v>0</v>
      </c>
      <c r="Y103" s="74">
        <f t="shared" si="60"/>
        <v>0</v>
      </c>
      <c r="Z103" s="74">
        <f t="shared" si="60"/>
        <v>0</v>
      </c>
      <c r="AA103" s="74">
        <f t="shared" si="60"/>
        <v>0</v>
      </c>
      <c r="AB103" s="74">
        <f t="shared" si="60"/>
        <v>0</v>
      </c>
      <c r="AC103" s="74">
        <f t="shared" si="60"/>
        <v>0</v>
      </c>
      <c r="AD103" s="74">
        <f t="shared" si="60"/>
        <v>0</v>
      </c>
      <c r="AE103" s="74">
        <f t="shared" si="60"/>
        <v>0</v>
      </c>
      <c r="AF103" s="74">
        <f t="shared" si="60"/>
        <v>0</v>
      </c>
      <c r="AG103" s="74">
        <f t="shared" si="60"/>
        <v>0</v>
      </c>
      <c r="AH103" s="74">
        <f t="shared" si="60"/>
        <v>0</v>
      </c>
      <c r="AI103" s="74">
        <f t="shared" si="60"/>
        <v>0</v>
      </c>
      <c r="AJ103" s="74">
        <f t="shared" si="60"/>
        <v>0</v>
      </c>
      <c r="AK103" s="74">
        <f t="shared" si="60"/>
        <v>0</v>
      </c>
      <c r="AL103" s="74">
        <f t="shared" si="60"/>
        <v>0</v>
      </c>
      <c r="AM103" s="74">
        <f t="shared" si="60"/>
        <v>0</v>
      </c>
      <c r="AN103" s="74">
        <f t="shared" si="60"/>
        <v>0</v>
      </c>
      <c r="AO103" s="74">
        <f t="shared" si="60"/>
        <v>0</v>
      </c>
      <c r="AP103" s="74">
        <f t="shared" si="60"/>
        <v>0</v>
      </c>
      <c r="AQ103" s="74">
        <f t="shared" si="60"/>
        <v>0</v>
      </c>
      <c r="AR103" s="74">
        <f t="shared" si="60"/>
        <v>0</v>
      </c>
      <c r="AS103" s="74">
        <f t="shared" si="60"/>
        <v>0</v>
      </c>
      <c r="AT103" s="74">
        <f t="shared" si="60"/>
        <v>0</v>
      </c>
      <c r="AU103" s="74">
        <f t="shared" si="60"/>
        <v>0</v>
      </c>
      <c r="AV103" s="74">
        <f t="shared" si="60"/>
        <v>0</v>
      </c>
      <c r="AW103" s="74">
        <f t="shared" si="60"/>
        <v>0</v>
      </c>
      <c r="AX103" s="74">
        <f t="shared" si="60"/>
        <v>0</v>
      </c>
      <c r="AY103" s="74">
        <f t="shared" si="60"/>
        <v>0</v>
      </c>
      <c r="AZ103" s="74">
        <f t="shared" si="60"/>
        <v>0</v>
      </c>
      <c r="BA103" s="74">
        <f t="shared" si="60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8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J104" si="61">$E$20/$B$3</f>
        <v>0</v>
      </c>
      <c r="F104" s="74">
        <f t="shared" si="61"/>
        <v>0</v>
      </c>
      <c r="G104" s="74">
        <f t="shared" si="61"/>
        <v>0</v>
      </c>
      <c r="H104" s="74">
        <f t="shared" si="61"/>
        <v>0</v>
      </c>
      <c r="I104" s="74">
        <f t="shared" si="61"/>
        <v>0</v>
      </c>
      <c r="J104" s="74">
        <f t="shared" si="61"/>
        <v>0</v>
      </c>
      <c r="K104" s="74">
        <f t="shared" si="61"/>
        <v>0</v>
      </c>
      <c r="L104" s="74">
        <f t="shared" si="61"/>
        <v>0</v>
      </c>
      <c r="M104" s="74">
        <f t="shared" si="61"/>
        <v>0</v>
      </c>
      <c r="N104" s="74">
        <f t="shared" si="61"/>
        <v>0</v>
      </c>
      <c r="O104" s="74">
        <f t="shared" si="61"/>
        <v>0</v>
      </c>
      <c r="P104" s="74">
        <f t="shared" si="61"/>
        <v>0</v>
      </c>
      <c r="Q104" s="74">
        <f t="shared" si="61"/>
        <v>0</v>
      </c>
      <c r="R104" s="74">
        <f t="shared" si="61"/>
        <v>0</v>
      </c>
      <c r="S104" s="74">
        <f t="shared" si="61"/>
        <v>0</v>
      </c>
      <c r="T104" s="74">
        <f t="shared" si="61"/>
        <v>0</v>
      </c>
      <c r="U104" s="74">
        <f t="shared" si="61"/>
        <v>0</v>
      </c>
      <c r="V104" s="74">
        <f t="shared" si="61"/>
        <v>0</v>
      </c>
      <c r="W104" s="74">
        <f t="shared" si="61"/>
        <v>0</v>
      </c>
      <c r="X104" s="74">
        <f t="shared" si="61"/>
        <v>0</v>
      </c>
      <c r="Y104" s="74">
        <f t="shared" si="61"/>
        <v>0</v>
      </c>
      <c r="Z104" s="74">
        <f t="shared" si="61"/>
        <v>0</v>
      </c>
      <c r="AA104" s="74">
        <f t="shared" si="61"/>
        <v>0</v>
      </c>
      <c r="AB104" s="74">
        <f t="shared" si="61"/>
        <v>0</v>
      </c>
      <c r="AC104" s="74">
        <f t="shared" si="61"/>
        <v>0</v>
      </c>
      <c r="AD104" s="74">
        <f t="shared" si="61"/>
        <v>0</v>
      </c>
      <c r="AE104" s="74">
        <f t="shared" si="61"/>
        <v>0</v>
      </c>
      <c r="AF104" s="74">
        <f t="shared" si="61"/>
        <v>0</v>
      </c>
      <c r="AG104" s="74">
        <f t="shared" si="61"/>
        <v>0</v>
      </c>
      <c r="AH104" s="74">
        <f t="shared" si="61"/>
        <v>0</v>
      </c>
      <c r="AI104" s="74">
        <f t="shared" si="61"/>
        <v>0</v>
      </c>
      <c r="AJ104" s="74">
        <f t="shared" si="61"/>
        <v>0</v>
      </c>
      <c r="AK104" s="74">
        <f t="shared" si="61"/>
        <v>0</v>
      </c>
      <c r="AL104" s="74">
        <f t="shared" si="61"/>
        <v>0</v>
      </c>
      <c r="AM104" s="74">
        <f t="shared" si="61"/>
        <v>0</v>
      </c>
      <c r="AN104" s="74">
        <f t="shared" si="61"/>
        <v>0</v>
      </c>
      <c r="AO104" s="74">
        <f t="shared" si="61"/>
        <v>0</v>
      </c>
      <c r="AP104" s="74">
        <f t="shared" si="61"/>
        <v>0</v>
      </c>
      <c r="AQ104" s="74">
        <f t="shared" si="61"/>
        <v>0</v>
      </c>
      <c r="AR104" s="74">
        <f t="shared" si="61"/>
        <v>0</v>
      </c>
      <c r="AS104" s="74">
        <f t="shared" si="61"/>
        <v>0</v>
      </c>
      <c r="AT104" s="74">
        <f t="shared" si="61"/>
        <v>0</v>
      </c>
      <c r="AU104" s="74">
        <f t="shared" si="61"/>
        <v>0</v>
      </c>
      <c r="AV104" s="74">
        <f t="shared" si="61"/>
        <v>0</v>
      </c>
      <c r="AW104" s="74">
        <f t="shared" si="61"/>
        <v>0</v>
      </c>
      <c r="AX104" s="74">
        <f t="shared" si="61"/>
        <v>0</v>
      </c>
      <c r="AY104" s="74">
        <f t="shared" si="61"/>
        <v>0</v>
      </c>
      <c r="AZ104" s="74">
        <f t="shared" si="61"/>
        <v>0</v>
      </c>
      <c r="BA104" s="74">
        <f t="shared" si="61"/>
        <v>0</v>
      </c>
      <c r="BB104" s="74">
        <f t="shared" si="61"/>
        <v>0</v>
      </c>
      <c r="BC104" s="74">
        <f t="shared" si="61"/>
        <v>0</v>
      </c>
      <c r="BD104" s="74">
        <f t="shared" si="61"/>
        <v>0</v>
      </c>
      <c r="BE104" s="74">
        <f t="shared" si="61"/>
        <v>0</v>
      </c>
      <c r="BF104" s="74">
        <f t="shared" si="61"/>
        <v>0</v>
      </c>
      <c r="BG104" s="74">
        <f t="shared" si="61"/>
        <v>0</v>
      </c>
      <c r="BH104" s="74">
        <f t="shared" si="61"/>
        <v>0</v>
      </c>
      <c r="BI104" s="74">
        <f t="shared" si="61"/>
        <v>0</v>
      </c>
      <c r="BJ104" s="74">
        <f t="shared" si="61"/>
        <v>0</v>
      </c>
      <c r="BK104" s="74"/>
      <c r="BL104" s="74"/>
      <c r="BM104" s="36"/>
      <c r="BN104" s="74">
        <f t="shared" si="58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J105" si="62">$F$20/$B$3</f>
        <v>0</v>
      </c>
      <c r="G105" s="74">
        <f t="shared" si="62"/>
        <v>0</v>
      </c>
      <c r="H105" s="74">
        <f t="shared" si="62"/>
        <v>0</v>
      </c>
      <c r="I105" s="74">
        <f t="shared" si="62"/>
        <v>0</v>
      </c>
      <c r="J105" s="74">
        <f t="shared" si="62"/>
        <v>0</v>
      </c>
      <c r="K105" s="74">
        <f t="shared" si="62"/>
        <v>0</v>
      </c>
      <c r="L105" s="74">
        <f t="shared" si="62"/>
        <v>0</v>
      </c>
      <c r="M105" s="74">
        <f t="shared" si="62"/>
        <v>0</v>
      </c>
      <c r="N105" s="74">
        <f t="shared" si="62"/>
        <v>0</v>
      </c>
      <c r="O105" s="74">
        <f t="shared" si="62"/>
        <v>0</v>
      </c>
      <c r="P105" s="74">
        <f t="shared" si="62"/>
        <v>0</v>
      </c>
      <c r="Q105" s="74">
        <f t="shared" si="62"/>
        <v>0</v>
      </c>
      <c r="R105" s="74">
        <f t="shared" si="62"/>
        <v>0</v>
      </c>
      <c r="S105" s="74">
        <f t="shared" si="62"/>
        <v>0</v>
      </c>
      <c r="T105" s="74">
        <f t="shared" si="62"/>
        <v>0</v>
      </c>
      <c r="U105" s="74">
        <f t="shared" si="62"/>
        <v>0</v>
      </c>
      <c r="V105" s="74">
        <f t="shared" si="62"/>
        <v>0</v>
      </c>
      <c r="W105" s="74">
        <f t="shared" si="62"/>
        <v>0</v>
      </c>
      <c r="X105" s="74">
        <f t="shared" si="62"/>
        <v>0</v>
      </c>
      <c r="Y105" s="74">
        <f t="shared" si="62"/>
        <v>0</v>
      </c>
      <c r="Z105" s="74">
        <f t="shared" si="62"/>
        <v>0</v>
      </c>
      <c r="AA105" s="74">
        <f t="shared" si="62"/>
        <v>0</v>
      </c>
      <c r="AB105" s="74">
        <f t="shared" si="62"/>
        <v>0</v>
      </c>
      <c r="AC105" s="74">
        <f t="shared" si="62"/>
        <v>0</v>
      </c>
      <c r="AD105" s="74">
        <f t="shared" si="62"/>
        <v>0</v>
      </c>
      <c r="AE105" s="74">
        <f t="shared" si="62"/>
        <v>0</v>
      </c>
      <c r="AF105" s="74">
        <f t="shared" si="62"/>
        <v>0</v>
      </c>
      <c r="AG105" s="74">
        <f t="shared" si="62"/>
        <v>0</v>
      </c>
      <c r="AH105" s="74">
        <f t="shared" si="62"/>
        <v>0</v>
      </c>
      <c r="AI105" s="74">
        <f t="shared" si="62"/>
        <v>0</v>
      </c>
      <c r="AJ105" s="74">
        <f t="shared" si="62"/>
        <v>0</v>
      </c>
      <c r="AK105" s="74">
        <f t="shared" si="62"/>
        <v>0</v>
      </c>
      <c r="AL105" s="74">
        <f t="shared" si="62"/>
        <v>0</v>
      </c>
      <c r="AM105" s="74">
        <f t="shared" si="62"/>
        <v>0</v>
      </c>
      <c r="AN105" s="74">
        <f t="shared" si="62"/>
        <v>0</v>
      </c>
      <c r="AO105" s="74">
        <f t="shared" si="62"/>
        <v>0</v>
      </c>
      <c r="AP105" s="74">
        <f t="shared" si="62"/>
        <v>0</v>
      </c>
      <c r="AQ105" s="74">
        <f t="shared" si="62"/>
        <v>0</v>
      </c>
      <c r="AR105" s="74">
        <f t="shared" si="62"/>
        <v>0</v>
      </c>
      <c r="AS105" s="74">
        <f t="shared" si="62"/>
        <v>0</v>
      </c>
      <c r="AT105" s="74">
        <f t="shared" si="62"/>
        <v>0</v>
      </c>
      <c r="AU105" s="74">
        <f t="shared" si="62"/>
        <v>0</v>
      </c>
      <c r="AV105" s="74">
        <f t="shared" si="62"/>
        <v>0</v>
      </c>
      <c r="AW105" s="74">
        <f t="shared" si="62"/>
        <v>0</v>
      </c>
      <c r="AX105" s="74">
        <f t="shared" si="62"/>
        <v>0</v>
      </c>
      <c r="AY105" s="74">
        <f t="shared" si="62"/>
        <v>0</v>
      </c>
      <c r="AZ105" s="74">
        <f t="shared" si="62"/>
        <v>0</v>
      </c>
      <c r="BA105" s="74">
        <f t="shared" si="62"/>
        <v>0</v>
      </c>
      <c r="BB105" s="74">
        <f t="shared" si="62"/>
        <v>0</v>
      </c>
      <c r="BC105" s="74">
        <f t="shared" si="62"/>
        <v>0</v>
      </c>
      <c r="BD105" s="74">
        <f t="shared" si="62"/>
        <v>0</v>
      </c>
      <c r="BE105" s="74">
        <f t="shared" si="62"/>
        <v>0</v>
      </c>
      <c r="BF105" s="74">
        <f t="shared" si="62"/>
        <v>0</v>
      </c>
      <c r="BG105" s="74">
        <f t="shared" si="62"/>
        <v>0</v>
      </c>
      <c r="BH105" s="74">
        <f t="shared" si="62"/>
        <v>0</v>
      </c>
      <c r="BI105" s="74">
        <f t="shared" si="62"/>
        <v>0</v>
      </c>
      <c r="BJ105" s="74">
        <f t="shared" si="62"/>
        <v>0</v>
      </c>
      <c r="BK105" s="74"/>
      <c r="BL105" s="74"/>
      <c r="BM105" s="36"/>
      <c r="BN105" s="74">
        <f t="shared" si="58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3">$G$20/$B$3</f>
        <v>0</v>
      </c>
      <c r="H106" s="74">
        <f t="shared" si="63"/>
        <v>0</v>
      </c>
      <c r="I106" s="74">
        <f t="shared" si="63"/>
        <v>0</v>
      </c>
      <c r="J106" s="74">
        <f t="shared" si="63"/>
        <v>0</v>
      </c>
      <c r="K106" s="74">
        <f t="shared" si="63"/>
        <v>0</v>
      </c>
      <c r="L106" s="74">
        <f t="shared" si="63"/>
        <v>0</v>
      </c>
      <c r="M106" s="74">
        <f t="shared" si="63"/>
        <v>0</v>
      </c>
      <c r="N106" s="74">
        <f t="shared" si="63"/>
        <v>0</v>
      </c>
      <c r="O106" s="74">
        <f t="shared" si="63"/>
        <v>0</v>
      </c>
      <c r="P106" s="74">
        <f t="shared" si="63"/>
        <v>0</v>
      </c>
      <c r="Q106" s="74">
        <f t="shared" si="63"/>
        <v>0</v>
      </c>
      <c r="R106" s="74">
        <f t="shared" si="63"/>
        <v>0</v>
      </c>
      <c r="S106" s="74">
        <f t="shared" si="63"/>
        <v>0</v>
      </c>
      <c r="T106" s="74">
        <f t="shared" si="63"/>
        <v>0</v>
      </c>
      <c r="U106" s="74">
        <f t="shared" si="63"/>
        <v>0</v>
      </c>
      <c r="V106" s="74">
        <f t="shared" si="63"/>
        <v>0</v>
      </c>
      <c r="W106" s="74">
        <f t="shared" si="63"/>
        <v>0</v>
      </c>
      <c r="X106" s="74">
        <f t="shared" si="63"/>
        <v>0</v>
      </c>
      <c r="Y106" s="74">
        <f t="shared" si="63"/>
        <v>0</v>
      </c>
      <c r="Z106" s="74">
        <f t="shared" si="63"/>
        <v>0</v>
      </c>
      <c r="AA106" s="74">
        <f t="shared" si="63"/>
        <v>0</v>
      </c>
      <c r="AB106" s="74">
        <f t="shared" si="63"/>
        <v>0</v>
      </c>
      <c r="AC106" s="74">
        <f t="shared" si="63"/>
        <v>0</v>
      </c>
      <c r="AD106" s="74">
        <f t="shared" si="63"/>
        <v>0</v>
      </c>
      <c r="AE106" s="74">
        <f t="shared" si="63"/>
        <v>0</v>
      </c>
      <c r="AF106" s="74">
        <f t="shared" si="63"/>
        <v>0</v>
      </c>
      <c r="AG106" s="74">
        <f t="shared" si="63"/>
        <v>0</v>
      </c>
      <c r="AH106" s="74">
        <f t="shared" si="63"/>
        <v>0</v>
      </c>
      <c r="AI106" s="74">
        <f t="shared" si="63"/>
        <v>0</v>
      </c>
      <c r="AJ106" s="74">
        <f t="shared" si="63"/>
        <v>0</v>
      </c>
      <c r="AK106" s="74">
        <f t="shared" si="63"/>
        <v>0</v>
      </c>
      <c r="AL106" s="74">
        <f t="shared" si="63"/>
        <v>0</v>
      </c>
      <c r="AM106" s="74">
        <f t="shared" si="63"/>
        <v>0</v>
      </c>
      <c r="AN106" s="74">
        <f t="shared" si="63"/>
        <v>0</v>
      </c>
      <c r="AO106" s="74">
        <f t="shared" si="63"/>
        <v>0</v>
      </c>
      <c r="AP106" s="74">
        <f t="shared" si="63"/>
        <v>0</v>
      </c>
      <c r="AQ106" s="74">
        <f t="shared" si="63"/>
        <v>0</v>
      </c>
      <c r="AR106" s="74">
        <f t="shared" si="63"/>
        <v>0</v>
      </c>
      <c r="AS106" s="74">
        <f t="shared" si="63"/>
        <v>0</v>
      </c>
      <c r="AT106" s="74">
        <f t="shared" si="63"/>
        <v>0</v>
      </c>
      <c r="AU106" s="74">
        <f t="shared" si="63"/>
        <v>0</v>
      </c>
      <c r="AV106" s="74">
        <f t="shared" si="63"/>
        <v>0</v>
      </c>
      <c r="AW106" s="74">
        <f t="shared" si="63"/>
        <v>0</v>
      </c>
      <c r="AX106" s="74">
        <f t="shared" si="63"/>
        <v>0</v>
      </c>
      <c r="AY106" s="74">
        <f t="shared" si="63"/>
        <v>0</v>
      </c>
      <c r="AZ106" s="74">
        <f t="shared" si="63"/>
        <v>0</v>
      </c>
      <c r="BA106" s="74">
        <f t="shared" si="63"/>
        <v>0</v>
      </c>
      <c r="BB106" s="74">
        <f t="shared" si="63"/>
        <v>0</v>
      </c>
      <c r="BC106" s="74">
        <f t="shared" si="63"/>
        <v>0</v>
      </c>
      <c r="BD106" s="74">
        <f t="shared" si="63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8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J107" si="64">$H$20/$B$3</f>
        <v>0</v>
      </c>
      <c r="I107" s="74">
        <f t="shared" si="64"/>
        <v>0</v>
      </c>
      <c r="J107" s="74">
        <f t="shared" si="64"/>
        <v>0</v>
      </c>
      <c r="K107" s="74">
        <f t="shared" si="64"/>
        <v>0</v>
      </c>
      <c r="L107" s="74">
        <f t="shared" si="64"/>
        <v>0</v>
      </c>
      <c r="M107" s="74">
        <f t="shared" si="64"/>
        <v>0</v>
      </c>
      <c r="N107" s="74">
        <f t="shared" si="64"/>
        <v>0</v>
      </c>
      <c r="O107" s="74">
        <f t="shared" si="64"/>
        <v>0</v>
      </c>
      <c r="P107" s="74">
        <f t="shared" si="64"/>
        <v>0</v>
      </c>
      <c r="Q107" s="74">
        <f t="shared" si="64"/>
        <v>0</v>
      </c>
      <c r="R107" s="74">
        <f t="shared" si="64"/>
        <v>0</v>
      </c>
      <c r="S107" s="74">
        <f t="shared" si="64"/>
        <v>0</v>
      </c>
      <c r="T107" s="74">
        <f t="shared" si="64"/>
        <v>0</v>
      </c>
      <c r="U107" s="74">
        <f t="shared" si="64"/>
        <v>0</v>
      </c>
      <c r="V107" s="74">
        <f t="shared" si="64"/>
        <v>0</v>
      </c>
      <c r="W107" s="74">
        <f t="shared" si="64"/>
        <v>0</v>
      </c>
      <c r="X107" s="74">
        <f t="shared" si="64"/>
        <v>0</v>
      </c>
      <c r="Y107" s="74">
        <f t="shared" si="64"/>
        <v>0</v>
      </c>
      <c r="Z107" s="74">
        <f t="shared" si="64"/>
        <v>0</v>
      </c>
      <c r="AA107" s="74">
        <f t="shared" si="64"/>
        <v>0</v>
      </c>
      <c r="AB107" s="74">
        <f t="shared" si="64"/>
        <v>0</v>
      </c>
      <c r="AC107" s="74">
        <f t="shared" si="64"/>
        <v>0</v>
      </c>
      <c r="AD107" s="74">
        <f t="shared" si="64"/>
        <v>0</v>
      </c>
      <c r="AE107" s="74">
        <f t="shared" si="64"/>
        <v>0</v>
      </c>
      <c r="AF107" s="74">
        <f t="shared" si="64"/>
        <v>0</v>
      </c>
      <c r="AG107" s="74">
        <f t="shared" si="64"/>
        <v>0</v>
      </c>
      <c r="AH107" s="74">
        <f t="shared" si="64"/>
        <v>0</v>
      </c>
      <c r="AI107" s="74">
        <f t="shared" si="64"/>
        <v>0</v>
      </c>
      <c r="AJ107" s="74">
        <f t="shared" si="64"/>
        <v>0</v>
      </c>
      <c r="AK107" s="74">
        <f t="shared" si="64"/>
        <v>0</v>
      </c>
      <c r="AL107" s="74">
        <f t="shared" si="64"/>
        <v>0</v>
      </c>
      <c r="AM107" s="74">
        <f t="shared" si="64"/>
        <v>0</v>
      </c>
      <c r="AN107" s="74">
        <f t="shared" si="64"/>
        <v>0</v>
      </c>
      <c r="AO107" s="74">
        <f t="shared" si="64"/>
        <v>0</v>
      </c>
      <c r="AP107" s="74">
        <f t="shared" si="64"/>
        <v>0</v>
      </c>
      <c r="AQ107" s="74">
        <f t="shared" si="64"/>
        <v>0</v>
      </c>
      <c r="AR107" s="74">
        <f t="shared" si="64"/>
        <v>0</v>
      </c>
      <c r="AS107" s="74">
        <f t="shared" si="64"/>
        <v>0</v>
      </c>
      <c r="AT107" s="74">
        <f t="shared" si="64"/>
        <v>0</v>
      </c>
      <c r="AU107" s="74">
        <f t="shared" si="64"/>
        <v>0</v>
      </c>
      <c r="AV107" s="74">
        <f t="shared" si="64"/>
        <v>0</v>
      </c>
      <c r="AW107" s="74">
        <f t="shared" si="64"/>
        <v>0</v>
      </c>
      <c r="AX107" s="74">
        <f t="shared" si="64"/>
        <v>0</v>
      </c>
      <c r="AY107" s="74">
        <f t="shared" si="64"/>
        <v>0</v>
      </c>
      <c r="AZ107" s="74">
        <f t="shared" si="64"/>
        <v>0</v>
      </c>
      <c r="BA107" s="74">
        <f t="shared" si="64"/>
        <v>0</v>
      </c>
      <c r="BB107" s="74">
        <f t="shared" si="64"/>
        <v>0</v>
      </c>
      <c r="BC107" s="74">
        <f t="shared" si="64"/>
        <v>0</v>
      </c>
      <c r="BD107" s="74">
        <f t="shared" si="64"/>
        <v>0</v>
      </c>
      <c r="BE107" s="74">
        <f t="shared" si="64"/>
        <v>0</v>
      </c>
      <c r="BF107" s="74">
        <f t="shared" si="64"/>
        <v>0</v>
      </c>
      <c r="BG107" s="74">
        <f t="shared" si="64"/>
        <v>0</v>
      </c>
      <c r="BH107" s="74">
        <f t="shared" si="64"/>
        <v>0</v>
      </c>
      <c r="BI107" s="74">
        <f t="shared" si="64"/>
        <v>0</v>
      </c>
      <c r="BJ107" s="74">
        <f t="shared" si="64"/>
        <v>0</v>
      </c>
      <c r="BK107" s="74"/>
      <c r="BL107" s="74"/>
      <c r="BM107" s="36"/>
      <c r="BN107" s="74">
        <f t="shared" si="58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J108" si="65">$I$20/$B$3</f>
        <v>0</v>
      </c>
      <c r="J108" s="74">
        <f t="shared" si="65"/>
        <v>0</v>
      </c>
      <c r="K108" s="74">
        <f t="shared" si="65"/>
        <v>0</v>
      </c>
      <c r="L108" s="74">
        <f t="shared" si="65"/>
        <v>0</v>
      </c>
      <c r="M108" s="74">
        <f t="shared" si="65"/>
        <v>0</v>
      </c>
      <c r="N108" s="74">
        <f t="shared" si="65"/>
        <v>0</v>
      </c>
      <c r="O108" s="74">
        <f t="shared" si="65"/>
        <v>0</v>
      </c>
      <c r="P108" s="74">
        <f t="shared" si="65"/>
        <v>0</v>
      </c>
      <c r="Q108" s="74">
        <f t="shared" si="65"/>
        <v>0</v>
      </c>
      <c r="R108" s="74">
        <f t="shared" si="65"/>
        <v>0</v>
      </c>
      <c r="S108" s="74">
        <f t="shared" si="65"/>
        <v>0</v>
      </c>
      <c r="T108" s="74">
        <f t="shared" si="65"/>
        <v>0</v>
      </c>
      <c r="U108" s="74">
        <f t="shared" si="65"/>
        <v>0</v>
      </c>
      <c r="V108" s="74">
        <f t="shared" si="65"/>
        <v>0</v>
      </c>
      <c r="W108" s="74">
        <f t="shared" si="65"/>
        <v>0</v>
      </c>
      <c r="X108" s="74">
        <f t="shared" si="65"/>
        <v>0</v>
      </c>
      <c r="Y108" s="74">
        <f t="shared" si="65"/>
        <v>0</v>
      </c>
      <c r="Z108" s="74">
        <f t="shared" si="65"/>
        <v>0</v>
      </c>
      <c r="AA108" s="74">
        <f t="shared" si="65"/>
        <v>0</v>
      </c>
      <c r="AB108" s="74">
        <f t="shared" si="65"/>
        <v>0</v>
      </c>
      <c r="AC108" s="74">
        <f t="shared" si="65"/>
        <v>0</v>
      </c>
      <c r="AD108" s="74">
        <f t="shared" si="65"/>
        <v>0</v>
      </c>
      <c r="AE108" s="74">
        <f t="shared" si="65"/>
        <v>0</v>
      </c>
      <c r="AF108" s="74">
        <f t="shared" si="65"/>
        <v>0</v>
      </c>
      <c r="AG108" s="74">
        <f t="shared" si="65"/>
        <v>0</v>
      </c>
      <c r="AH108" s="74">
        <f t="shared" si="65"/>
        <v>0</v>
      </c>
      <c r="AI108" s="74">
        <f t="shared" si="65"/>
        <v>0</v>
      </c>
      <c r="AJ108" s="74">
        <f t="shared" si="65"/>
        <v>0</v>
      </c>
      <c r="AK108" s="74">
        <f t="shared" si="65"/>
        <v>0</v>
      </c>
      <c r="AL108" s="74">
        <f t="shared" si="65"/>
        <v>0</v>
      </c>
      <c r="AM108" s="74">
        <f t="shared" si="65"/>
        <v>0</v>
      </c>
      <c r="AN108" s="74">
        <f t="shared" si="65"/>
        <v>0</v>
      </c>
      <c r="AO108" s="74">
        <f t="shared" si="65"/>
        <v>0</v>
      </c>
      <c r="AP108" s="74">
        <f t="shared" si="65"/>
        <v>0</v>
      </c>
      <c r="AQ108" s="74">
        <f t="shared" si="65"/>
        <v>0</v>
      </c>
      <c r="AR108" s="74">
        <f t="shared" si="65"/>
        <v>0</v>
      </c>
      <c r="AS108" s="74">
        <f t="shared" si="65"/>
        <v>0</v>
      </c>
      <c r="AT108" s="74">
        <f t="shared" si="65"/>
        <v>0</v>
      </c>
      <c r="AU108" s="74">
        <f t="shared" si="65"/>
        <v>0</v>
      </c>
      <c r="AV108" s="74">
        <f t="shared" si="65"/>
        <v>0</v>
      </c>
      <c r="AW108" s="74">
        <f t="shared" si="65"/>
        <v>0</v>
      </c>
      <c r="AX108" s="74">
        <f t="shared" si="65"/>
        <v>0</v>
      </c>
      <c r="AY108" s="74">
        <f t="shared" si="65"/>
        <v>0</v>
      </c>
      <c r="AZ108" s="74">
        <f t="shared" si="65"/>
        <v>0</v>
      </c>
      <c r="BA108" s="74">
        <f t="shared" si="65"/>
        <v>0</v>
      </c>
      <c r="BB108" s="74">
        <f t="shared" si="65"/>
        <v>0</v>
      </c>
      <c r="BC108" s="74">
        <f t="shared" si="65"/>
        <v>0</v>
      </c>
      <c r="BD108" s="74">
        <f t="shared" si="65"/>
        <v>0</v>
      </c>
      <c r="BE108" s="74">
        <f t="shared" si="65"/>
        <v>0</v>
      </c>
      <c r="BF108" s="74">
        <f t="shared" si="65"/>
        <v>0</v>
      </c>
      <c r="BG108" s="74">
        <f t="shared" si="65"/>
        <v>0</v>
      </c>
      <c r="BH108" s="74">
        <f t="shared" si="65"/>
        <v>0</v>
      </c>
      <c r="BI108" s="74">
        <f t="shared" si="65"/>
        <v>0</v>
      </c>
      <c r="BJ108" s="74">
        <f t="shared" si="65"/>
        <v>0</v>
      </c>
      <c r="BK108" s="74"/>
      <c r="BL108" s="74"/>
      <c r="BM108" s="36"/>
      <c r="BN108" s="74">
        <f t="shared" si="58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J109" si="66">$J$20/$B$3</f>
        <v>0</v>
      </c>
      <c r="P109" s="74">
        <f t="shared" si="66"/>
        <v>0</v>
      </c>
      <c r="Q109" s="74">
        <f t="shared" si="66"/>
        <v>0</v>
      </c>
      <c r="R109" s="74">
        <f t="shared" si="66"/>
        <v>0</v>
      </c>
      <c r="S109" s="74">
        <f t="shared" si="66"/>
        <v>0</v>
      </c>
      <c r="T109" s="74">
        <f t="shared" si="66"/>
        <v>0</v>
      </c>
      <c r="U109" s="74">
        <f t="shared" si="66"/>
        <v>0</v>
      </c>
      <c r="V109" s="74">
        <f t="shared" si="66"/>
        <v>0</v>
      </c>
      <c r="W109" s="74">
        <f t="shared" si="66"/>
        <v>0</v>
      </c>
      <c r="X109" s="74">
        <f t="shared" si="66"/>
        <v>0</v>
      </c>
      <c r="Y109" s="74">
        <f t="shared" si="66"/>
        <v>0</v>
      </c>
      <c r="Z109" s="74">
        <f t="shared" si="66"/>
        <v>0</v>
      </c>
      <c r="AA109" s="74">
        <f t="shared" si="66"/>
        <v>0</v>
      </c>
      <c r="AB109" s="74">
        <f t="shared" si="66"/>
        <v>0</v>
      </c>
      <c r="AC109" s="74">
        <f t="shared" si="66"/>
        <v>0</v>
      </c>
      <c r="AD109" s="74">
        <f t="shared" si="66"/>
        <v>0</v>
      </c>
      <c r="AE109" s="74">
        <f t="shared" si="66"/>
        <v>0</v>
      </c>
      <c r="AF109" s="74">
        <f t="shared" si="66"/>
        <v>0</v>
      </c>
      <c r="AG109" s="74">
        <f t="shared" si="66"/>
        <v>0</v>
      </c>
      <c r="AH109" s="74">
        <f t="shared" si="66"/>
        <v>0</v>
      </c>
      <c r="AI109" s="74">
        <f t="shared" si="66"/>
        <v>0</v>
      </c>
      <c r="AJ109" s="74">
        <f t="shared" si="66"/>
        <v>0</v>
      </c>
      <c r="AK109" s="74">
        <f t="shared" si="66"/>
        <v>0</v>
      </c>
      <c r="AL109" s="74">
        <f t="shared" si="66"/>
        <v>0</v>
      </c>
      <c r="AM109" s="74">
        <f t="shared" si="66"/>
        <v>0</v>
      </c>
      <c r="AN109" s="74">
        <f t="shared" si="66"/>
        <v>0</v>
      </c>
      <c r="AO109" s="74">
        <f t="shared" si="66"/>
        <v>0</v>
      </c>
      <c r="AP109" s="74">
        <f t="shared" si="66"/>
        <v>0</v>
      </c>
      <c r="AQ109" s="74">
        <f t="shared" si="66"/>
        <v>0</v>
      </c>
      <c r="AR109" s="74">
        <f t="shared" si="66"/>
        <v>0</v>
      </c>
      <c r="AS109" s="74">
        <f t="shared" si="66"/>
        <v>0</v>
      </c>
      <c r="AT109" s="74">
        <f t="shared" si="66"/>
        <v>0</v>
      </c>
      <c r="AU109" s="74">
        <f t="shared" si="66"/>
        <v>0</v>
      </c>
      <c r="AV109" s="74">
        <f t="shared" si="66"/>
        <v>0</v>
      </c>
      <c r="AW109" s="74">
        <f t="shared" si="66"/>
        <v>0</v>
      </c>
      <c r="AX109" s="74">
        <f t="shared" si="66"/>
        <v>0</v>
      </c>
      <c r="AY109" s="74">
        <f t="shared" si="66"/>
        <v>0</v>
      </c>
      <c r="AZ109" s="74">
        <f t="shared" si="66"/>
        <v>0</v>
      </c>
      <c r="BA109" s="74">
        <f t="shared" si="66"/>
        <v>0</v>
      </c>
      <c r="BB109" s="74">
        <f t="shared" si="66"/>
        <v>0</v>
      </c>
      <c r="BC109" s="74">
        <f t="shared" si="66"/>
        <v>0</v>
      </c>
      <c r="BD109" s="74">
        <f t="shared" si="66"/>
        <v>0</v>
      </c>
      <c r="BE109" s="74">
        <f t="shared" si="66"/>
        <v>0</v>
      </c>
      <c r="BF109" s="74">
        <f t="shared" si="66"/>
        <v>0</v>
      </c>
      <c r="BG109" s="74">
        <f t="shared" si="66"/>
        <v>0</v>
      </c>
      <c r="BH109" s="74">
        <f t="shared" si="66"/>
        <v>0</v>
      </c>
      <c r="BI109" s="74">
        <f t="shared" si="66"/>
        <v>0</v>
      </c>
      <c r="BJ109" s="74">
        <f t="shared" si="66"/>
        <v>0</v>
      </c>
      <c r="BK109" s="74"/>
      <c r="BL109" s="74"/>
      <c r="BM109" s="36"/>
      <c r="BN109" s="74">
        <f t="shared" si="58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J110" si="67">$K$20/$B$3</f>
        <v>0</v>
      </c>
      <c r="P110" s="74">
        <f t="shared" si="67"/>
        <v>0</v>
      </c>
      <c r="Q110" s="74">
        <f t="shared" si="67"/>
        <v>0</v>
      </c>
      <c r="R110" s="74">
        <f t="shared" si="67"/>
        <v>0</v>
      </c>
      <c r="S110" s="74">
        <f t="shared" si="67"/>
        <v>0</v>
      </c>
      <c r="T110" s="74">
        <f t="shared" si="67"/>
        <v>0</v>
      </c>
      <c r="U110" s="74">
        <f t="shared" si="67"/>
        <v>0</v>
      </c>
      <c r="V110" s="74">
        <f t="shared" si="67"/>
        <v>0</v>
      </c>
      <c r="W110" s="74">
        <f t="shared" si="67"/>
        <v>0</v>
      </c>
      <c r="X110" s="74">
        <f t="shared" si="67"/>
        <v>0</v>
      </c>
      <c r="Y110" s="74">
        <f t="shared" si="67"/>
        <v>0</v>
      </c>
      <c r="Z110" s="74">
        <f t="shared" si="67"/>
        <v>0</v>
      </c>
      <c r="AA110" s="74">
        <f t="shared" si="67"/>
        <v>0</v>
      </c>
      <c r="AB110" s="74">
        <f t="shared" si="67"/>
        <v>0</v>
      </c>
      <c r="AC110" s="74">
        <f t="shared" si="67"/>
        <v>0</v>
      </c>
      <c r="AD110" s="74">
        <f t="shared" si="67"/>
        <v>0</v>
      </c>
      <c r="AE110" s="74">
        <f t="shared" si="67"/>
        <v>0</v>
      </c>
      <c r="AF110" s="74">
        <f t="shared" si="67"/>
        <v>0</v>
      </c>
      <c r="AG110" s="74">
        <f t="shared" si="67"/>
        <v>0</v>
      </c>
      <c r="AH110" s="74">
        <f t="shared" si="67"/>
        <v>0</v>
      </c>
      <c r="AI110" s="74">
        <f t="shared" si="67"/>
        <v>0</v>
      </c>
      <c r="AJ110" s="74">
        <f t="shared" si="67"/>
        <v>0</v>
      </c>
      <c r="AK110" s="74">
        <f t="shared" si="67"/>
        <v>0</v>
      </c>
      <c r="AL110" s="74">
        <f t="shared" si="67"/>
        <v>0</v>
      </c>
      <c r="AM110" s="74">
        <f t="shared" si="67"/>
        <v>0</v>
      </c>
      <c r="AN110" s="74">
        <f t="shared" si="67"/>
        <v>0</v>
      </c>
      <c r="AO110" s="74">
        <f t="shared" si="67"/>
        <v>0</v>
      </c>
      <c r="AP110" s="74">
        <f t="shared" si="67"/>
        <v>0</v>
      </c>
      <c r="AQ110" s="74">
        <f t="shared" si="67"/>
        <v>0</v>
      </c>
      <c r="AR110" s="74">
        <f t="shared" si="67"/>
        <v>0</v>
      </c>
      <c r="AS110" s="74">
        <f t="shared" si="67"/>
        <v>0</v>
      </c>
      <c r="AT110" s="74">
        <f t="shared" si="67"/>
        <v>0</v>
      </c>
      <c r="AU110" s="74">
        <f t="shared" si="67"/>
        <v>0</v>
      </c>
      <c r="AV110" s="74">
        <f t="shared" si="67"/>
        <v>0</v>
      </c>
      <c r="AW110" s="74">
        <f t="shared" si="67"/>
        <v>0</v>
      </c>
      <c r="AX110" s="74">
        <f t="shared" si="67"/>
        <v>0</v>
      </c>
      <c r="AY110" s="74">
        <f t="shared" si="67"/>
        <v>0</v>
      </c>
      <c r="AZ110" s="74">
        <f t="shared" si="67"/>
        <v>0</v>
      </c>
      <c r="BA110" s="74">
        <f t="shared" si="67"/>
        <v>0</v>
      </c>
      <c r="BB110" s="74">
        <f t="shared" si="67"/>
        <v>0</v>
      </c>
      <c r="BC110" s="74">
        <f t="shared" si="67"/>
        <v>0</v>
      </c>
      <c r="BD110" s="74">
        <f t="shared" si="67"/>
        <v>0</v>
      </c>
      <c r="BE110" s="74">
        <f t="shared" si="67"/>
        <v>0</v>
      </c>
      <c r="BF110" s="74">
        <f t="shared" si="67"/>
        <v>0</v>
      </c>
      <c r="BG110" s="74">
        <f t="shared" si="67"/>
        <v>0</v>
      </c>
      <c r="BH110" s="74">
        <f t="shared" si="67"/>
        <v>0</v>
      </c>
      <c r="BI110" s="74">
        <f t="shared" si="67"/>
        <v>0</v>
      </c>
      <c r="BJ110" s="74">
        <f t="shared" si="67"/>
        <v>0</v>
      </c>
      <c r="BK110" s="74"/>
      <c r="BL110" s="74"/>
      <c r="BM110" s="36"/>
      <c r="BN110" s="74">
        <f t="shared" si="58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8">$L$20/$B$3</f>
        <v>0</v>
      </c>
      <c r="P111" s="74">
        <f t="shared" si="68"/>
        <v>0</v>
      </c>
      <c r="Q111" s="74">
        <f t="shared" si="68"/>
        <v>0</v>
      </c>
      <c r="R111" s="74">
        <f t="shared" si="68"/>
        <v>0</v>
      </c>
      <c r="S111" s="74">
        <f t="shared" si="68"/>
        <v>0</v>
      </c>
      <c r="T111" s="74">
        <f t="shared" si="68"/>
        <v>0</v>
      </c>
      <c r="U111" s="74">
        <f t="shared" si="68"/>
        <v>0</v>
      </c>
      <c r="V111" s="74">
        <f t="shared" si="68"/>
        <v>0</v>
      </c>
      <c r="W111" s="74">
        <f t="shared" si="68"/>
        <v>0</v>
      </c>
      <c r="X111" s="74">
        <f t="shared" si="68"/>
        <v>0</v>
      </c>
      <c r="Y111" s="74">
        <f t="shared" si="68"/>
        <v>0</v>
      </c>
      <c r="Z111" s="74">
        <f t="shared" si="68"/>
        <v>0</v>
      </c>
      <c r="AA111" s="74">
        <f t="shared" si="68"/>
        <v>0</v>
      </c>
      <c r="AB111" s="74">
        <f t="shared" si="68"/>
        <v>0</v>
      </c>
      <c r="AC111" s="74">
        <f t="shared" si="68"/>
        <v>0</v>
      </c>
      <c r="AD111" s="74">
        <f t="shared" si="68"/>
        <v>0</v>
      </c>
      <c r="AE111" s="74">
        <f t="shared" si="68"/>
        <v>0</v>
      </c>
      <c r="AF111" s="74">
        <f t="shared" si="68"/>
        <v>0</v>
      </c>
      <c r="AG111" s="74">
        <f t="shared" si="68"/>
        <v>0</v>
      </c>
      <c r="AH111" s="74">
        <f t="shared" si="68"/>
        <v>0</v>
      </c>
      <c r="AI111" s="74">
        <f t="shared" si="68"/>
        <v>0</v>
      </c>
      <c r="AJ111" s="74">
        <f t="shared" si="68"/>
        <v>0</v>
      </c>
      <c r="AK111" s="74">
        <f t="shared" si="68"/>
        <v>0</v>
      </c>
      <c r="AL111" s="74">
        <f t="shared" si="68"/>
        <v>0</v>
      </c>
      <c r="AM111" s="74">
        <f t="shared" si="68"/>
        <v>0</v>
      </c>
      <c r="AN111" s="74">
        <f t="shared" si="68"/>
        <v>0</v>
      </c>
      <c r="AO111" s="74">
        <f t="shared" si="68"/>
        <v>0</v>
      </c>
      <c r="AP111" s="74">
        <f t="shared" si="68"/>
        <v>0</v>
      </c>
      <c r="AQ111" s="74">
        <f t="shared" si="68"/>
        <v>0</v>
      </c>
      <c r="AR111" s="74">
        <f t="shared" si="68"/>
        <v>0</v>
      </c>
      <c r="AS111" s="74">
        <f t="shared" si="68"/>
        <v>0</v>
      </c>
      <c r="AT111" s="74">
        <f t="shared" si="68"/>
        <v>0</v>
      </c>
      <c r="AU111" s="74">
        <f t="shared" si="68"/>
        <v>0</v>
      </c>
      <c r="AV111" s="74">
        <f t="shared" si="68"/>
        <v>0</v>
      </c>
      <c r="AW111" s="74">
        <f t="shared" si="68"/>
        <v>0</v>
      </c>
      <c r="AX111" s="74">
        <f t="shared" si="68"/>
        <v>0</v>
      </c>
      <c r="AY111" s="74">
        <f t="shared" si="68"/>
        <v>0</v>
      </c>
      <c r="AZ111" s="74">
        <f t="shared" si="68"/>
        <v>0</v>
      </c>
      <c r="BA111" s="74">
        <f t="shared" si="68"/>
        <v>0</v>
      </c>
      <c r="BB111" s="74">
        <f t="shared" si="68"/>
        <v>0</v>
      </c>
      <c r="BC111" s="74">
        <f t="shared" si="68"/>
        <v>0</v>
      </c>
      <c r="BD111" s="74">
        <f t="shared" si="68"/>
        <v>0</v>
      </c>
      <c r="BE111" s="74">
        <f t="shared" si="68"/>
        <v>0</v>
      </c>
      <c r="BF111" s="74">
        <f t="shared" si="68"/>
        <v>0</v>
      </c>
      <c r="BG111" s="74">
        <f t="shared" si="68"/>
        <v>0</v>
      </c>
      <c r="BH111" s="74">
        <f t="shared" si="68"/>
        <v>0</v>
      </c>
      <c r="BI111" s="74">
        <f t="shared" si="68"/>
        <v>0</v>
      </c>
      <c r="BJ111" s="74"/>
      <c r="BK111" s="74"/>
      <c r="BL111" s="74"/>
      <c r="BM111" s="36"/>
      <c r="BN111" s="74">
        <f t="shared" si="58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 t="shared" ref="M112:Y112" si="69">$M$20/$B$3</f>
        <v>0</v>
      </c>
      <c r="N112" s="74">
        <f t="shared" si="69"/>
        <v>0</v>
      </c>
      <c r="O112" s="74">
        <f t="shared" si="69"/>
        <v>0</v>
      </c>
      <c r="P112" s="74">
        <f t="shared" si="69"/>
        <v>0</v>
      </c>
      <c r="Q112" s="74">
        <f t="shared" si="69"/>
        <v>0</v>
      </c>
      <c r="R112" s="74">
        <f t="shared" si="69"/>
        <v>0</v>
      </c>
      <c r="S112" s="74">
        <f t="shared" si="69"/>
        <v>0</v>
      </c>
      <c r="T112" s="74">
        <f t="shared" si="69"/>
        <v>0</v>
      </c>
      <c r="U112" s="74">
        <f t="shared" si="69"/>
        <v>0</v>
      </c>
      <c r="V112" s="74">
        <f t="shared" si="69"/>
        <v>0</v>
      </c>
      <c r="W112" s="74">
        <f t="shared" si="69"/>
        <v>0</v>
      </c>
      <c r="X112" s="74">
        <f t="shared" si="69"/>
        <v>0</v>
      </c>
      <c r="Y112" s="74">
        <f t="shared" si="69"/>
        <v>0</v>
      </c>
      <c r="Z112" s="74">
        <f>$M$20/$B$3</f>
        <v>0</v>
      </c>
      <c r="AA112" s="74">
        <f t="shared" ref="AA112:BK112" si="70">$M$20/$B$3</f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>
        <f t="shared" si="70"/>
        <v>0</v>
      </c>
      <c r="BL112" s="74"/>
      <c r="BM112" s="36"/>
      <c r="BN112" s="74">
        <f t="shared" si="58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 t="shared" ref="N113:Y113" si="71">$N$20/$B$3</f>
        <v>0</v>
      </c>
      <c r="O113" s="74">
        <f t="shared" si="71"/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>$N$20/$B$3</f>
        <v>0</v>
      </c>
      <c r="AA113" s="74">
        <f t="shared" ref="AA113:BK113" si="72">$N$20/$B$3</f>
        <v>0</v>
      </c>
      <c r="AB113" s="74">
        <f t="shared" si="72"/>
        <v>0</v>
      </c>
      <c r="AC113" s="74">
        <f t="shared" si="72"/>
        <v>0</v>
      </c>
      <c r="AD113" s="74">
        <f t="shared" si="72"/>
        <v>0</v>
      </c>
      <c r="AE113" s="74">
        <f t="shared" si="72"/>
        <v>0</v>
      </c>
      <c r="AF113" s="74">
        <f t="shared" si="72"/>
        <v>0</v>
      </c>
      <c r="AG113" s="74">
        <f t="shared" si="72"/>
        <v>0</v>
      </c>
      <c r="AH113" s="74">
        <f t="shared" si="72"/>
        <v>0</v>
      </c>
      <c r="AI113" s="74">
        <f t="shared" si="72"/>
        <v>0</v>
      </c>
      <c r="AJ113" s="74">
        <f t="shared" si="72"/>
        <v>0</v>
      </c>
      <c r="AK113" s="74">
        <f t="shared" si="72"/>
        <v>0</v>
      </c>
      <c r="AL113" s="74">
        <f t="shared" si="72"/>
        <v>0</v>
      </c>
      <c r="AM113" s="74">
        <f t="shared" si="72"/>
        <v>0</v>
      </c>
      <c r="AN113" s="74">
        <f t="shared" si="72"/>
        <v>0</v>
      </c>
      <c r="AO113" s="74">
        <f t="shared" si="72"/>
        <v>0</v>
      </c>
      <c r="AP113" s="74">
        <f t="shared" si="72"/>
        <v>0</v>
      </c>
      <c r="AQ113" s="74">
        <f t="shared" si="72"/>
        <v>0</v>
      </c>
      <c r="AR113" s="74">
        <f t="shared" si="72"/>
        <v>0</v>
      </c>
      <c r="AS113" s="74">
        <f t="shared" si="72"/>
        <v>0</v>
      </c>
      <c r="AT113" s="74">
        <f t="shared" si="72"/>
        <v>0</v>
      </c>
      <c r="AU113" s="74">
        <f t="shared" si="72"/>
        <v>0</v>
      </c>
      <c r="AV113" s="74">
        <f t="shared" si="72"/>
        <v>0</v>
      </c>
      <c r="AW113" s="74">
        <f t="shared" si="72"/>
        <v>0</v>
      </c>
      <c r="AX113" s="74">
        <f t="shared" si="72"/>
        <v>0</v>
      </c>
      <c r="AY113" s="74">
        <f t="shared" si="72"/>
        <v>0</v>
      </c>
      <c r="AZ113" s="74">
        <f t="shared" si="72"/>
        <v>0</v>
      </c>
      <c r="BA113" s="74">
        <f t="shared" si="72"/>
        <v>0</v>
      </c>
      <c r="BB113" s="74">
        <f t="shared" si="72"/>
        <v>0</v>
      </c>
      <c r="BC113" s="74">
        <f t="shared" si="72"/>
        <v>0</v>
      </c>
      <c r="BD113" s="74">
        <f t="shared" si="72"/>
        <v>0</v>
      </c>
      <c r="BE113" s="74">
        <f t="shared" si="72"/>
        <v>0</v>
      </c>
      <c r="BF113" s="74">
        <f t="shared" si="72"/>
        <v>0</v>
      </c>
      <c r="BG113" s="74">
        <f t="shared" si="72"/>
        <v>0</v>
      </c>
      <c r="BH113" s="74">
        <f t="shared" si="72"/>
        <v>0</v>
      </c>
      <c r="BI113" s="74">
        <f t="shared" si="72"/>
        <v>0</v>
      </c>
      <c r="BJ113" s="74">
        <f t="shared" si="72"/>
        <v>0</v>
      </c>
      <c r="BK113" s="74">
        <f t="shared" si="72"/>
        <v>0</v>
      </c>
      <c r="BL113" s="74"/>
      <c r="BM113" s="36"/>
      <c r="BN113" s="74">
        <f t="shared" si="58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3">SUM(C101:C113)</f>
        <v>0</v>
      </c>
      <c r="D114" s="68">
        <f t="shared" si="73"/>
        <v>0</v>
      </c>
      <c r="E114" s="68">
        <f t="shared" si="73"/>
        <v>0</v>
      </c>
      <c r="F114" s="68">
        <f t="shared" si="73"/>
        <v>0</v>
      </c>
      <c r="G114" s="68">
        <f t="shared" si="73"/>
        <v>0</v>
      </c>
      <c r="H114" s="68">
        <f t="shared" si="73"/>
        <v>0</v>
      </c>
      <c r="I114" s="68">
        <f t="shared" si="73"/>
        <v>0</v>
      </c>
      <c r="J114" s="68">
        <f t="shared" si="73"/>
        <v>0</v>
      </c>
      <c r="K114" s="68">
        <f t="shared" si="73"/>
        <v>0</v>
      </c>
      <c r="L114" s="68">
        <f t="shared" si="73"/>
        <v>0</v>
      </c>
      <c r="M114" s="68">
        <f t="shared" si="73"/>
        <v>0</v>
      </c>
      <c r="N114" s="68">
        <f t="shared" si="73"/>
        <v>0</v>
      </c>
      <c r="O114" s="68">
        <f t="shared" si="73"/>
        <v>0</v>
      </c>
      <c r="P114" s="68">
        <f t="shared" si="73"/>
        <v>0</v>
      </c>
      <c r="Q114" s="68">
        <f t="shared" si="73"/>
        <v>0</v>
      </c>
      <c r="R114" s="68">
        <f t="shared" si="73"/>
        <v>0</v>
      </c>
      <c r="S114" s="68">
        <f t="shared" si="73"/>
        <v>0</v>
      </c>
      <c r="T114" s="68">
        <f t="shared" si="73"/>
        <v>0</v>
      </c>
      <c r="U114" s="68">
        <f t="shared" si="73"/>
        <v>0</v>
      </c>
      <c r="V114" s="68">
        <f t="shared" si="73"/>
        <v>0</v>
      </c>
      <c r="W114" s="68">
        <f t="shared" si="73"/>
        <v>0</v>
      </c>
      <c r="X114" s="68">
        <f t="shared" si="73"/>
        <v>0</v>
      </c>
      <c r="Y114" s="68">
        <f t="shared" si="73"/>
        <v>0</v>
      </c>
      <c r="Z114" s="68">
        <f t="shared" si="73"/>
        <v>0</v>
      </c>
      <c r="AA114" s="68">
        <f t="shared" si="73"/>
        <v>0</v>
      </c>
      <c r="AB114" s="68">
        <f t="shared" si="73"/>
        <v>0</v>
      </c>
      <c r="AC114" s="68">
        <f t="shared" si="73"/>
        <v>0</v>
      </c>
      <c r="AD114" s="68">
        <f t="shared" si="73"/>
        <v>0</v>
      </c>
      <c r="AE114" s="68">
        <f t="shared" si="73"/>
        <v>0</v>
      </c>
      <c r="AF114" s="68">
        <f t="shared" si="73"/>
        <v>0</v>
      </c>
      <c r="AG114" s="68">
        <f t="shared" si="73"/>
        <v>0</v>
      </c>
      <c r="AH114" s="68">
        <f t="shared" si="73"/>
        <v>0</v>
      </c>
      <c r="AI114" s="68">
        <f t="shared" si="73"/>
        <v>0</v>
      </c>
      <c r="AJ114" s="68">
        <f t="shared" si="73"/>
        <v>0</v>
      </c>
      <c r="AK114" s="68">
        <f t="shared" si="73"/>
        <v>0</v>
      </c>
      <c r="AL114" s="68">
        <f t="shared" si="73"/>
        <v>0</v>
      </c>
      <c r="AM114" s="68">
        <f t="shared" si="73"/>
        <v>0</v>
      </c>
      <c r="AN114" s="68">
        <f t="shared" si="73"/>
        <v>0</v>
      </c>
      <c r="AO114" s="68">
        <f t="shared" si="73"/>
        <v>0</v>
      </c>
      <c r="AP114" s="68">
        <f t="shared" si="73"/>
        <v>0</v>
      </c>
      <c r="AQ114" s="68">
        <f t="shared" si="73"/>
        <v>0</v>
      </c>
      <c r="AR114" s="68">
        <f t="shared" si="73"/>
        <v>0</v>
      </c>
      <c r="AS114" s="68">
        <f t="shared" si="73"/>
        <v>0</v>
      </c>
      <c r="AT114" s="68">
        <f t="shared" si="73"/>
        <v>0</v>
      </c>
      <c r="AU114" s="68">
        <f t="shared" si="73"/>
        <v>0</v>
      </c>
      <c r="AV114" s="68">
        <f t="shared" si="73"/>
        <v>0</v>
      </c>
      <c r="AW114" s="68">
        <f t="shared" si="73"/>
        <v>0</v>
      </c>
      <c r="AX114" s="68">
        <f t="shared" si="73"/>
        <v>0</v>
      </c>
      <c r="AY114" s="68">
        <f t="shared" si="73"/>
        <v>0</v>
      </c>
      <c r="AZ114" s="68">
        <f t="shared" si="73"/>
        <v>0</v>
      </c>
      <c r="BA114" s="68">
        <f t="shared" si="73"/>
        <v>0</v>
      </c>
      <c r="BB114" s="68">
        <f t="shared" si="73"/>
        <v>0</v>
      </c>
      <c r="BC114" s="68">
        <f t="shared" si="73"/>
        <v>0</v>
      </c>
      <c r="BD114" s="68">
        <f t="shared" si="73"/>
        <v>0</v>
      </c>
      <c r="BE114" s="68">
        <f t="shared" si="73"/>
        <v>0</v>
      </c>
      <c r="BF114" s="68">
        <f t="shared" si="73"/>
        <v>0</v>
      </c>
      <c r="BG114" s="68">
        <f t="shared" si="73"/>
        <v>0</v>
      </c>
      <c r="BH114" s="68">
        <f t="shared" si="73"/>
        <v>0</v>
      </c>
      <c r="BI114" s="68">
        <f t="shared" si="73"/>
        <v>0</v>
      </c>
      <c r="BJ114" s="68">
        <f t="shared" si="73"/>
        <v>0</v>
      </c>
      <c r="BK114" s="68">
        <f t="shared" si="73"/>
        <v>0</v>
      </c>
      <c r="BL114" s="68">
        <f t="shared" si="73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F165"/>
  <sheetViews>
    <sheetView zoomScaleNormal="100" workbookViewId="0">
      <pane xSplit="1" ySplit="9" topLeftCell="E52" activePane="bottomRight" state="frozen"/>
      <selection activeCell="N7" sqref="N7"/>
      <selection pane="topRight" activeCell="N7" sqref="N7"/>
      <selection pane="bottomLeft" activeCell="N7" sqref="N7"/>
      <selection pane="bottomRight" activeCell="A62" sqref="A62"/>
    </sheetView>
  </sheetViews>
  <sheetFormatPr defaultRowHeight="15" customHeight="1" x14ac:dyDescent="0.2"/>
  <cols>
    <col min="1" max="1" width="35.85546875" style="32" customWidth="1"/>
    <col min="2" max="15" width="10.7109375" style="32" customWidth="1"/>
    <col min="16" max="16" width="1.7109375" style="39" customWidth="1"/>
    <col min="17" max="17" width="10.7109375" style="34" customWidth="1"/>
    <col min="18" max="18" width="15.140625" style="39" customWidth="1"/>
    <col min="19" max="20" width="13.42578125" style="38" bestFit="1" customWidth="1"/>
    <col min="21" max="16384" width="9.140625" style="38"/>
  </cols>
  <sheetData>
    <row r="1" spans="1:18" ht="15" customHeight="1" x14ac:dyDescent="0.2">
      <c r="A1" s="59" t="s">
        <v>20</v>
      </c>
      <c r="B1" s="60" t="s">
        <v>323</v>
      </c>
    </row>
    <row r="2" spans="1:18" ht="15" customHeight="1" x14ac:dyDescent="0.2">
      <c r="A2" s="59" t="s">
        <v>21</v>
      </c>
      <c r="B2" s="107" t="str">
        <f>VLOOKUP($B$1,'Assumptions (Inputs)'!$B$7:$G$24,2,FALSE)</f>
        <v>Utility Solutions (Solar, Fuel Cells, DG) (2 MWs)</v>
      </c>
      <c r="C2" s="107"/>
      <c r="D2" s="107"/>
      <c r="E2" s="107"/>
    </row>
    <row r="3" spans="1:18" ht="15" customHeight="1" x14ac:dyDescent="0.2">
      <c r="A3" s="59" t="s">
        <v>263</v>
      </c>
      <c r="B3" s="61">
        <f>VLOOKUP($B$1,'Assumptions (Inputs)'!$B$7:$G$24,4,FALSE)</f>
        <v>10</v>
      </c>
      <c r="C3" s="287" t="s">
        <v>289</v>
      </c>
    </row>
    <row r="4" spans="1:18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18" ht="15" customHeight="1" x14ac:dyDescent="0.2">
      <c r="A5" s="59" t="s">
        <v>67</v>
      </c>
      <c r="B5" s="209">
        <f>VLOOKUP($B$1,'Assumptions (Inputs)'!$B$7:$J$24,8,FALSE)</f>
        <v>0</v>
      </c>
    </row>
    <row r="6" spans="1:18" ht="15" customHeight="1" x14ac:dyDescent="0.2">
      <c r="A6" s="59" t="s">
        <v>290</v>
      </c>
      <c r="B6" s="209">
        <f>'Assumptions (Inputs)'!E30</f>
        <v>0.60770000000000013</v>
      </c>
    </row>
    <row r="7" spans="1:18" ht="15" customHeight="1" x14ac:dyDescent="0.2">
      <c r="A7" s="59"/>
    </row>
    <row r="8" spans="1:18" ht="15" customHeight="1" x14ac:dyDescent="0.2">
      <c r="B8" s="52" t="s">
        <v>90</v>
      </c>
      <c r="C8" s="53">
        <v>2015</v>
      </c>
      <c r="D8" s="53">
        <v>2016</v>
      </c>
      <c r="E8" s="53">
        <v>2017</v>
      </c>
      <c r="F8" s="53">
        <v>2018</v>
      </c>
      <c r="G8" s="53">
        <v>2019</v>
      </c>
      <c r="H8" s="53">
        <v>2020</v>
      </c>
      <c r="I8" s="53">
        <v>2021</v>
      </c>
      <c r="J8" s="53">
        <v>2022</v>
      </c>
      <c r="K8" s="53">
        <v>2023</v>
      </c>
      <c r="L8" s="53">
        <v>2024</v>
      </c>
      <c r="M8" s="53">
        <v>2025</v>
      </c>
      <c r="N8" s="53">
        <v>2026</v>
      </c>
      <c r="O8" s="53">
        <v>2027</v>
      </c>
      <c r="P8" s="62"/>
      <c r="Q8" s="284"/>
    </row>
    <row r="9" spans="1:18" ht="15" customHeight="1" thickBot="1" x14ac:dyDescent="0.25">
      <c r="A9" s="59" t="s">
        <v>51</v>
      </c>
      <c r="B9" s="63" t="str">
        <f>IF(VLOOKUP($B$1,'Assumptions (Inputs)'!$B$7:$G$24,6,FALSE)="Monthly","Y",IF(VLOOKUP($B$1,'Assumptions (Inputs)'!$B$7:$G$24,6,FALSE)=B8,"Y","N"))</f>
        <v>N</v>
      </c>
      <c r="C9" s="63" t="str">
        <f>IF(VLOOKUP($B$1,'Assumptions (Inputs)'!$B$7:$G$24,6,FALSE)="Monthly","Y",IF(VLOOKUP($B$1,'Assumptions (Inputs)'!$B$7:$G$24,6,FALSE)=C8,"Y","N"))</f>
        <v>N</v>
      </c>
      <c r="D9" s="63" t="str">
        <f>IF(VLOOKUP($B$1,'Assumptions (Inputs)'!$B$7:$G$24,6,FALSE)="Monthly","Y",IF(VLOOKUP($B$1,'Assumptions (Inputs)'!$B$7:$G$24,6,FALSE)=D8,"Y","N"))</f>
        <v>N</v>
      </c>
      <c r="E9" s="63" t="str">
        <f>IF(VLOOKUP($B$1,'Assumptions (Inputs)'!$B$7:$G$24,6,FALSE)="Monthly","Y",IF(VLOOKUP($B$1,'Assumptions (Inputs)'!$B$7:$G$24,6,FALSE)=E8,"Y","N"))</f>
        <v>N</v>
      </c>
      <c r="F9" s="63" t="s">
        <v>291</v>
      </c>
      <c r="G9" s="63" t="str">
        <f>IF(VLOOKUP($B$1,'Assumptions (Inputs)'!$B$7:$G$24,6,FALSE)="Monthly","Y",IF(VLOOKUP($B$1,'Assumptions (Inputs)'!$B$7:$G$24,6,FALSE)=G8,"Y","N"))</f>
        <v>N</v>
      </c>
      <c r="H9" s="63" t="str">
        <f>IF(VLOOKUP($B$1,'Assumptions (Inputs)'!$B$7:$G$24,6,FALSE)="Monthly","Y",IF(VLOOKUP($B$1,'Assumptions (Inputs)'!$B$7:$G$24,6,FALSE)=H8,"Y","N"))</f>
        <v>N</v>
      </c>
      <c r="I9" s="63" t="str">
        <f>IF(VLOOKUP($B$1,'Assumptions (Inputs)'!$B$7:$G$24,6,FALSE)="Monthly","Y",IF(VLOOKUP($B$1,'Assumptions (Inputs)'!$B$7:$G$24,6,FALSE)=I8,"Y","N"))</f>
        <v>N</v>
      </c>
      <c r="J9" s="63" t="str">
        <f>IF(VLOOKUP($B$1,'Assumptions (Inputs)'!$B$7:$G$24,6,FALSE)="Monthly","Y",IF(VLOOKUP($B$1,'Assumptions (Inputs)'!$B$7:$G$24,6,FALSE)=J8,"Y","N"))</f>
        <v>N</v>
      </c>
      <c r="K9" s="63" t="s">
        <v>291</v>
      </c>
      <c r="L9" s="63" t="str">
        <f>IF(VLOOKUP($B$1,'Assumptions (Inputs)'!$B$7:$G$24,6,FALSE)="Monthly","Y",IF(VLOOKUP($B$1,'Assumptions (Inputs)'!$B$7:$G$24,6,FALSE)=L8,"Y","N"))</f>
        <v>N</v>
      </c>
      <c r="M9" s="63" t="s">
        <v>291</v>
      </c>
      <c r="N9" s="63" t="s">
        <v>291</v>
      </c>
      <c r="O9" s="63" t="s">
        <v>291</v>
      </c>
      <c r="P9" s="110"/>
      <c r="Q9" s="109" t="s">
        <v>6</v>
      </c>
    </row>
    <row r="10" spans="1:18" ht="15" customHeight="1" x14ac:dyDescent="0.2">
      <c r="A10" s="59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0"/>
      <c r="Q10" s="114"/>
    </row>
    <row r="11" spans="1:18" s="37" customFormat="1" ht="15" customHeight="1" x14ac:dyDescent="0.2">
      <c r="A11" s="64" t="s">
        <v>30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36"/>
      <c r="Q11" s="74"/>
      <c r="R11" s="36"/>
    </row>
    <row r="12" spans="1:18" s="37" customFormat="1" ht="15" customHeight="1" x14ac:dyDescent="0.2">
      <c r="A12" s="115" t="s">
        <v>24</v>
      </c>
      <c r="B12" s="56">
        <v>0</v>
      </c>
      <c r="C12" s="56">
        <f t="shared" ref="C12:N12" si="0">B16</f>
        <v>0</v>
      </c>
      <c r="D12" s="56">
        <f t="shared" si="0"/>
        <v>0</v>
      </c>
      <c r="E12" s="56">
        <f t="shared" si="0"/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/>
      <c r="P12" s="36"/>
      <c r="Q12" s="74"/>
      <c r="R12" s="36"/>
    </row>
    <row r="13" spans="1:18" s="37" customFormat="1" ht="15" customHeight="1" x14ac:dyDescent="0.2">
      <c r="A13" s="115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36"/>
      <c r="Q13" s="74"/>
      <c r="R13" s="36"/>
    </row>
    <row r="14" spans="1:18" s="37" customFormat="1" ht="15" customHeight="1" x14ac:dyDescent="0.2">
      <c r="A14" s="65" t="s">
        <v>288</v>
      </c>
      <c r="B14" s="128">
        <f>'CapEx (Escalated)'!E13</f>
        <v>0</v>
      </c>
      <c r="C14" s="128">
        <f>'CapEx (Escalated)'!F13</f>
        <v>0.17199999999999999</v>
      </c>
      <c r="D14" s="128">
        <f>'CapEx (Escalated)'!G13</f>
        <v>0.17899999999999999</v>
      </c>
      <c r="E14" s="128">
        <f>'CapEx (Escalated)'!H13</f>
        <v>0</v>
      </c>
      <c r="F14" s="128">
        <f>'CapEx (Escalated)'!I13</f>
        <v>0</v>
      </c>
      <c r="G14" s="128">
        <f>'CapEx (Escalated)'!J13</f>
        <v>0</v>
      </c>
      <c r="H14" s="128">
        <f>'CapEx (Escalated)'!K13</f>
        <v>0</v>
      </c>
      <c r="I14" s="128">
        <f>'CapEx (Escalated)'!L13</f>
        <v>0</v>
      </c>
      <c r="J14" s="128">
        <f>'CapEx (Escalated)'!M13</f>
        <v>0</v>
      </c>
      <c r="K14" s="128">
        <f>'CapEx (Escalated)'!N13</f>
        <v>0</v>
      </c>
      <c r="L14" s="128">
        <f>'CapEx (Escalated)'!O13</f>
        <v>0</v>
      </c>
      <c r="M14" s="128">
        <f>'CapEx (Escalated)'!P13</f>
        <v>0</v>
      </c>
      <c r="N14" s="128">
        <f>'CapEx (Escalated)'!Q13</f>
        <v>0</v>
      </c>
      <c r="O14" s="128"/>
      <c r="P14" s="111"/>
      <c r="Q14" s="74">
        <f>SUM(B14:L14)</f>
        <v>0.35099999999999998</v>
      </c>
      <c r="R14" s="36"/>
    </row>
    <row r="15" spans="1:18" s="37" customFormat="1" ht="15" customHeight="1" x14ac:dyDescent="0.2">
      <c r="A15" s="320" t="s">
        <v>27</v>
      </c>
      <c r="B15" s="321">
        <f>-B14</f>
        <v>0</v>
      </c>
      <c r="C15" s="321">
        <f>-C14</f>
        <v>-0.17199999999999999</v>
      </c>
      <c r="D15" s="321">
        <f>-D14</f>
        <v>-0.17899999999999999</v>
      </c>
      <c r="E15" s="321">
        <f>-E14</f>
        <v>0</v>
      </c>
      <c r="F15" s="321">
        <f>-F14</f>
        <v>0</v>
      </c>
      <c r="G15" s="321"/>
      <c r="H15" s="321"/>
      <c r="I15" s="321"/>
      <c r="J15" s="321"/>
      <c r="K15" s="321"/>
      <c r="L15" s="321"/>
      <c r="M15" s="321"/>
      <c r="N15" s="321"/>
      <c r="O15" s="321"/>
      <c r="P15" s="36"/>
      <c r="Q15" s="74">
        <f>SUM(B15:L15)</f>
        <v>-0.35099999999999998</v>
      </c>
      <c r="R15" s="36"/>
    </row>
    <row r="16" spans="1:18" s="37" customFormat="1" ht="15" customHeight="1" x14ac:dyDescent="0.2">
      <c r="A16" s="35" t="s">
        <v>28</v>
      </c>
      <c r="B16" s="67">
        <f>SUM(B12:B15)</f>
        <v>0</v>
      </c>
      <c r="C16" s="67">
        <f t="shared" ref="C16:J16" si="1">SUM(C12:C15)</f>
        <v>0</v>
      </c>
      <c r="D16" s="67">
        <f t="shared" si="1"/>
        <v>0</v>
      </c>
      <c r="E16" s="67">
        <f>SUM(E12:E15)</f>
        <v>0</v>
      </c>
      <c r="F16" s="67">
        <f t="shared" si="1"/>
        <v>0</v>
      </c>
      <c r="G16" s="67">
        <f t="shared" si="1"/>
        <v>0</v>
      </c>
      <c r="H16" s="67">
        <f t="shared" si="1"/>
        <v>0</v>
      </c>
      <c r="I16" s="67">
        <f t="shared" si="1"/>
        <v>0</v>
      </c>
      <c r="J16" s="67">
        <f t="shared" si="1"/>
        <v>0</v>
      </c>
      <c r="K16" s="67">
        <f>SUM(K12:K15)</f>
        <v>0</v>
      </c>
      <c r="L16" s="67">
        <f>SUM(L12:L15)</f>
        <v>0</v>
      </c>
      <c r="M16" s="67">
        <f>SUM(M12:M15)</f>
        <v>0</v>
      </c>
      <c r="N16" s="67">
        <f>SUM(N12:N15)</f>
        <v>0</v>
      </c>
      <c r="O16" s="74"/>
      <c r="P16" s="36"/>
      <c r="Q16" s="74"/>
      <c r="R16" s="36"/>
    </row>
    <row r="17" spans="1:18" s="37" customFormat="1" ht="15" customHeight="1" thickBot="1" x14ac:dyDescent="0.25">
      <c r="A17" s="35" t="s">
        <v>29</v>
      </c>
      <c r="B17" s="68">
        <f t="shared" ref="B17:N17" si="2">AVERAGE(B12,B16)</f>
        <v>0</v>
      </c>
      <c r="C17" s="68">
        <f t="shared" si="2"/>
        <v>0</v>
      </c>
      <c r="D17" s="68">
        <f t="shared" si="2"/>
        <v>0</v>
      </c>
      <c r="E17" s="68">
        <f t="shared" si="2"/>
        <v>0</v>
      </c>
      <c r="F17" s="68">
        <f t="shared" si="2"/>
        <v>0</v>
      </c>
      <c r="G17" s="68">
        <f t="shared" si="2"/>
        <v>0</v>
      </c>
      <c r="H17" s="68">
        <f t="shared" si="2"/>
        <v>0</v>
      </c>
      <c r="I17" s="68">
        <f t="shared" si="2"/>
        <v>0</v>
      </c>
      <c r="J17" s="68">
        <f t="shared" si="2"/>
        <v>0</v>
      </c>
      <c r="K17" s="68">
        <f t="shared" si="2"/>
        <v>0</v>
      </c>
      <c r="L17" s="68">
        <f t="shared" si="2"/>
        <v>0</v>
      </c>
      <c r="M17" s="68">
        <f t="shared" si="2"/>
        <v>0</v>
      </c>
      <c r="N17" s="68">
        <f t="shared" si="2"/>
        <v>0</v>
      </c>
      <c r="O17" s="74"/>
      <c r="P17" s="36"/>
      <c r="Q17" s="74"/>
      <c r="R17" s="36"/>
    </row>
    <row r="18" spans="1:18" s="37" customFormat="1" ht="15" customHeight="1" thickTop="1" x14ac:dyDescent="0.2">
      <c r="A18" s="69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36"/>
      <c r="Q18" s="54"/>
      <c r="R18" s="36"/>
    </row>
    <row r="19" spans="1:18" s="73" customFormat="1" ht="15" customHeight="1" x14ac:dyDescent="0.2">
      <c r="A19" s="303" t="s">
        <v>31</v>
      </c>
      <c r="B19" s="294"/>
      <c r="C19" s="294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5"/>
      <c r="Q19" s="294"/>
      <c r="R19" s="112"/>
    </row>
    <row r="20" spans="1:18" s="37" customFormat="1" ht="15" customHeight="1" x14ac:dyDescent="0.2">
      <c r="A20" s="296" t="s">
        <v>24</v>
      </c>
      <c r="B20" s="297">
        <v>0</v>
      </c>
      <c r="C20" s="297">
        <f t="shared" ref="C20:L20" si="3">B22</f>
        <v>0</v>
      </c>
      <c r="D20" s="297">
        <f t="shared" si="3"/>
        <v>0.17199999999999999</v>
      </c>
      <c r="E20" s="297">
        <f t="shared" si="3"/>
        <v>0.35099999999999998</v>
      </c>
      <c r="F20" s="297">
        <f t="shared" si="3"/>
        <v>0.35099999999999998</v>
      </c>
      <c r="G20" s="297">
        <f t="shared" si="3"/>
        <v>0.35099999999999998</v>
      </c>
      <c r="H20" s="297">
        <f t="shared" si="3"/>
        <v>0.35099999999999998</v>
      </c>
      <c r="I20" s="297">
        <f t="shared" si="3"/>
        <v>0.35099999999999998</v>
      </c>
      <c r="J20" s="297">
        <f t="shared" si="3"/>
        <v>0.35099999999999998</v>
      </c>
      <c r="K20" s="297">
        <f t="shared" si="3"/>
        <v>0.35099999999999998</v>
      </c>
      <c r="L20" s="297">
        <f t="shared" si="3"/>
        <v>0.35099999999999998</v>
      </c>
      <c r="M20" s="297"/>
      <c r="N20" s="297"/>
      <c r="O20" s="297"/>
      <c r="P20" s="296"/>
      <c r="Q20" s="297"/>
      <c r="R20" s="36"/>
    </row>
    <row r="21" spans="1:18" s="37" customFormat="1" ht="15" customHeight="1" x14ac:dyDescent="0.2">
      <c r="A21" s="296" t="s">
        <v>25</v>
      </c>
      <c r="B21" s="297">
        <f>-B15</f>
        <v>0</v>
      </c>
      <c r="C21" s="297">
        <f t="shared" ref="C21:K21" si="4">-C15</f>
        <v>0.17199999999999999</v>
      </c>
      <c r="D21" s="297">
        <f t="shared" si="4"/>
        <v>0.17899999999999999</v>
      </c>
      <c r="E21" s="297">
        <f t="shared" si="4"/>
        <v>0</v>
      </c>
      <c r="F21" s="297">
        <f t="shared" si="4"/>
        <v>0</v>
      </c>
      <c r="G21" s="297">
        <f t="shared" si="4"/>
        <v>0</v>
      </c>
      <c r="H21" s="297">
        <f t="shared" si="4"/>
        <v>0</v>
      </c>
      <c r="I21" s="297">
        <f t="shared" si="4"/>
        <v>0</v>
      </c>
      <c r="J21" s="297">
        <f t="shared" si="4"/>
        <v>0</v>
      </c>
      <c r="K21" s="297">
        <f t="shared" si="4"/>
        <v>0</v>
      </c>
      <c r="L21" s="297">
        <f>-L15</f>
        <v>0</v>
      </c>
      <c r="M21" s="297"/>
      <c r="N21" s="297"/>
      <c r="O21" s="297"/>
      <c r="P21" s="296"/>
      <c r="Q21" s="297">
        <f>SUM(B21:L21)</f>
        <v>0.35099999999999998</v>
      </c>
      <c r="R21" s="36"/>
    </row>
    <row r="22" spans="1:18" s="37" customFormat="1" ht="15" customHeight="1" x14ac:dyDescent="0.2">
      <c r="A22" s="296" t="s">
        <v>28</v>
      </c>
      <c r="B22" s="297">
        <f t="shared" ref="B22:L22" si="5">SUM(B20:B21)</f>
        <v>0</v>
      </c>
      <c r="C22" s="297">
        <f t="shared" si="5"/>
        <v>0.17199999999999999</v>
      </c>
      <c r="D22" s="297">
        <f t="shared" si="5"/>
        <v>0.35099999999999998</v>
      </c>
      <c r="E22" s="297">
        <f t="shared" si="5"/>
        <v>0.35099999999999998</v>
      </c>
      <c r="F22" s="297">
        <f t="shared" si="5"/>
        <v>0.35099999999999998</v>
      </c>
      <c r="G22" s="297">
        <f t="shared" si="5"/>
        <v>0.35099999999999998</v>
      </c>
      <c r="H22" s="297">
        <f t="shared" si="5"/>
        <v>0.35099999999999998</v>
      </c>
      <c r="I22" s="297">
        <f t="shared" si="5"/>
        <v>0.35099999999999998</v>
      </c>
      <c r="J22" s="297">
        <f t="shared" si="5"/>
        <v>0.35099999999999998</v>
      </c>
      <c r="K22" s="297">
        <f t="shared" si="5"/>
        <v>0.35099999999999998</v>
      </c>
      <c r="L22" s="297">
        <f t="shared" si="5"/>
        <v>0.35099999999999998</v>
      </c>
      <c r="M22" s="297"/>
      <c r="N22" s="297"/>
      <c r="O22" s="297"/>
      <c r="P22" s="296"/>
      <c r="Q22" s="297"/>
      <c r="R22" s="36"/>
    </row>
    <row r="23" spans="1:18" s="37" customFormat="1" ht="15" customHeight="1" thickBot="1" x14ac:dyDescent="0.25">
      <c r="A23" s="296" t="s">
        <v>29</v>
      </c>
      <c r="B23" s="300">
        <f t="shared" ref="B23:L23" si="6">AVERAGE(B20,B22)</f>
        <v>0</v>
      </c>
      <c r="C23" s="300">
        <f t="shared" si="6"/>
        <v>8.5999999999999993E-2</v>
      </c>
      <c r="D23" s="300">
        <f t="shared" si="6"/>
        <v>0.26149999999999995</v>
      </c>
      <c r="E23" s="300">
        <f t="shared" si="6"/>
        <v>0.35099999999999998</v>
      </c>
      <c r="F23" s="300">
        <f t="shared" si="6"/>
        <v>0.35099999999999998</v>
      </c>
      <c r="G23" s="300">
        <f t="shared" si="6"/>
        <v>0.35099999999999998</v>
      </c>
      <c r="H23" s="300">
        <f t="shared" si="6"/>
        <v>0.35099999999999998</v>
      </c>
      <c r="I23" s="300">
        <f t="shared" si="6"/>
        <v>0.35099999999999998</v>
      </c>
      <c r="J23" s="300">
        <f t="shared" si="6"/>
        <v>0.35099999999999998</v>
      </c>
      <c r="K23" s="300">
        <f t="shared" si="6"/>
        <v>0.35099999999999998</v>
      </c>
      <c r="L23" s="300">
        <f t="shared" si="6"/>
        <v>0.35099999999999998</v>
      </c>
      <c r="M23" s="300"/>
      <c r="N23" s="300"/>
      <c r="O23" s="297"/>
      <c r="P23" s="296"/>
      <c r="Q23" s="297"/>
      <c r="R23" s="36"/>
    </row>
    <row r="24" spans="1:18" s="37" customFormat="1" ht="15" customHeight="1" thickTop="1" x14ac:dyDescent="0.2">
      <c r="A24" s="301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296"/>
      <c r="Q24" s="297"/>
      <c r="R24" s="36"/>
    </row>
    <row r="25" spans="1:18" s="73" customFormat="1" ht="15" customHeight="1" x14ac:dyDescent="0.2">
      <c r="A25" s="303" t="s">
        <v>32</v>
      </c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5"/>
      <c r="Q25" s="294"/>
      <c r="R25" s="112"/>
    </row>
    <row r="26" spans="1:18" s="37" customFormat="1" ht="15" customHeight="1" x14ac:dyDescent="0.2">
      <c r="A26" s="296" t="s">
        <v>24</v>
      </c>
      <c r="B26" s="297">
        <v>0</v>
      </c>
      <c r="C26" s="297">
        <f t="shared" ref="C26:L26" si="7">B29</f>
        <v>0</v>
      </c>
      <c r="D26" s="297">
        <f t="shared" si="7"/>
        <v>0</v>
      </c>
      <c r="E26" s="297">
        <f t="shared" si="7"/>
        <v>0</v>
      </c>
      <c r="F26" s="297">
        <f t="shared" si="7"/>
        <v>0</v>
      </c>
      <c r="G26" s="297">
        <f t="shared" si="7"/>
        <v>0</v>
      </c>
      <c r="H26" s="297">
        <f t="shared" si="7"/>
        <v>0</v>
      </c>
      <c r="I26" s="297">
        <f t="shared" si="7"/>
        <v>0</v>
      </c>
      <c r="J26" s="297">
        <f t="shared" si="7"/>
        <v>0</v>
      </c>
      <c r="K26" s="297">
        <f t="shared" si="7"/>
        <v>0</v>
      </c>
      <c r="L26" s="297">
        <f t="shared" si="7"/>
        <v>0</v>
      </c>
      <c r="M26" s="297"/>
      <c r="N26" s="297"/>
      <c r="O26" s="297"/>
      <c r="P26" s="296"/>
      <c r="Q26" s="297"/>
      <c r="R26" s="36"/>
    </row>
    <row r="27" spans="1:18" s="37" customFormat="1" ht="15" customHeight="1" x14ac:dyDescent="0.2">
      <c r="A27" s="316" t="s">
        <v>78</v>
      </c>
      <c r="B27" s="297">
        <f>B78</f>
        <v>0</v>
      </c>
      <c r="C27" s="297">
        <f t="shared" ref="C27:L27" si="8">C78</f>
        <v>0</v>
      </c>
      <c r="D27" s="297">
        <f t="shared" si="8"/>
        <v>0</v>
      </c>
      <c r="E27" s="297">
        <f t="shared" si="8"/>
        <v>0</v>
      </c>
      <c r="F27" s="297">
        <f t="shared" si="8"/>
        <v>0</v>
      </c>
      <c r="G27" s="297">
        <f t="shared" si="8"/>
        <v>0</v>
      </c>
      <c r="H27" s="297">
        <f t="shared" si="8"/>
        <v>0</v>
      </c>
      <c r="I27" s="297">
        <f t="shared" si="8"/>
        <v>0</v>
      </c>
      <c r="J27" s="297">
        <f t="shared" si="8"/>
        <v>0</v>
      </c>
      <c r="K27" s="297">
        <f t="shared" si="8"/>
        <v>0</v>
      </c>
      <c r="L27" s="297">
        <f t="shared" si="8"/>
        <v>0</v>
      </c>
      <c r="M27" s="297"/>
      <c r="N27" s="297"/>
      <c r="O27" s="297"/>
      <c r="P27" s="296"/>
      <c r="Q27" s="297">
        <f>SUM(B27:L27)</f>
        <v>0</v>
      </c>
      <c r="R27" s="36"/>
    </row>
    <row r="28" spans="1:18" s="37" customFormat="1" ht="15" customHeight="1" x14ac:dyDescent="0.2">
      <c r="A28" s="296" t="s">
        <v>79</v>
      </c>
      <c r="B28" s="297">
        <f t="shared" ref="B28:L28" si="9">B85</f>
        <v>0</v>
      </c>
      <c r="C28" s="297">
        <f t="shared" si="9"/>
        <v>0</v>
      </c>
      <c r="D28" s="297">
        <f t="shared" si="9"/>
        <v>0</v>
      </c>
      <c r="E28" s="297">
        <f t="shared" si="9"/>
        <v>0</v>
      </c>
      <c r="F28" s="297">
        <f t="shared" si="9"/>
        <v>0</v>
      </c>
      <c r="G28" s="297">
        <f t="shared" si="9"/>
        <v>0</v>
      </c>
      <c r="H28" s="297">
        <f t="shared" si="9"/>
        <v>0</v>
      </c>
      <c r="I28" s="297">
        <f t="shared" si="9"/>
        <v>0</v>
      </c>
      <c r="J28" s="297">
        <f t="shared" si="9"/>
        <v>0</v>
      </c>
      <c r="K28" s="297">
        <f t="shared" si="9"/>
        <v>0</v>
      </c>
      <c r="L28" s="297">
        <f t="shared" si="9"/>
        <v>0</v>
      </c>
      <c r="M28" s="297"/>
      <c r="N28" s="297"/>
      <c r="O28" s="297"/>
      <c r="P28" s="296"/>
      <c r="Q28" s="297">
        <f>SUM(B28:L28)</f>
        <v>0</v>
      </c>
      <c r="R28" s="36"/>
    </row>
    <row r="29" spans="1:18" s="37" customFormat="1" ht="15" customHeight="1" x14ac:dyDescent="0.2">
      <c r="A29" s="296" t="s">
        <v>28</v>
      </c>
      <c r="B29" s="297">
        <f t="shared" ref="B29:L29" si="10">SUM(B26:B28)</f>
        <v>0</v>
      </c>
      <c r="C29" s="297">
        <f t="shared" si="10"/>
        <v>0</v>
      </c>
      <c r="D29" s="297">
        <f t="shared" si="10"/>
        <v>0</v>
      </c>
      <c r="E29" s="297">
        <f t="shared" si="10"/>
        <v>0</v>
      </c>
      <c r="F29" s="297">
        <f t="shared" si="10"/>
        <v>0</v>
      </c>
      <c r="G29" s="297">
        <f t="shared" si="10"/>
        <v>0</v>
      </c>
      <c r="H29" s="297">
        <f t="shared" si="10"/>
        <v>0</v>
      </c>
      <c r="I29" s="297">
        <f t="shared" si="10"/>
        <v>0</v>
      </c>
      <c r="J29" s="297">
        <f t="shared" si="10"/>
        <v>0</v>
      </c>
      <c r="K29" s="297">
        <f t="shared" si="10"/>
        <v>0</v>
      </c>
      <c r="L29" s="297">
        <f t="shared" si="10"/>
        <v>0</v>
      </c>
      <c r="M29" s="297"/>
      <c r="N29" s="297"/>
      <c r="O29" s="297"/>
      <c r="P29" s="296"/>
      <c r="Q29" s="297"/>
      <c r="R29" s="36"/>
    </row>
    <row r="30" spans="1:18" s="37" customFormat="1" ht="15" customHeight="1" thickBot="1" x14ac:dyDescent="0.25">
      <c r="A30" s="296" t="s">
        <v>29</v>
      </c>
      <c r="B30" s="300">
        <f t="shared" ref="B30:L30" si="11">AVERAGE(B26,B29)</f>
        <v>0</v>
      </c>
      <c r="C30" s="300">
        <f t="shared" si="11"/>
        <v>0</v>
      </c>
      <c r="D30" s="300">
        <f t="shared" si="11"/>
        <v>0</v>
      </c>
      <c r="E30" s="300">
        <f t="shared" si="11"/>
        <v>0</v>
      </c>
      <c r="F30" s="300">
        <f t="shared" si="11"/>
        <v>0</v>
      </c>
      <c r="G30" s="300">
        <f>AVERAGE(G26,G29)</f>
        <v>0</v>
      </c>
      <c r="H30" s="300">
        <f t="shared" si="11"/>
        <v>0</v>
      </c>
      <c r="I30" s="300">
        <f t="shared" si="11"/>
        <v>0</v>
      </c>
      <c r="J30" s="300">
        <f t="shared" si="11"/>
        <v>0</v>
      </c>
      <c r="K30" s="300">
        <f t="shared" si="11"/>
        <v>0</v>
      </c>
      <c r="L30" s="300">
        <f t="shared" si="11"/>
        <v>0</v>
      </c>
      <c r="M30" s="300"/>
      <c r="N30" s="300"/>
      <c r="O30" s="297"/>
      <c r="P30" s="296"/>
      <c r="Q30" s="297"/>
      <c r="R30" s="36"/>
    </row>
    <row r="31" spans="1:18" s="37" customFormat="1" ht="15" customHeight="1" thickTop="1" x14ac:dyDescent="0.2">
      <c r="A31" s="69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36"/>
      <c r="Q31" s="54"/>
      <c r="R31" s="36"/>
    </row>
    <row r="32" spans="1:18" s="73" customFormat="1" ht="15" customHeight="1" x14ac:dyDescent="0.2">
      <c r="A32" s="70" t="s">
        <v>68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112"/>
      <c r="Q32" s="72"/>
      <c r="R32" s="112"/>
    </row>
    <row r="33" spans="1:18" s="37" customFormat="1" ht="15" customHeight="1" x14ac:dyDescent="0.2">
      <c r="A33" s="35" t="s">
        <v>24</v>
      </c>
      <c r="B33" s="74">
        <v>0</v>
      </c>
      <c r="C33" s="74">
        <f>B35</f>
        <v>0</v>
      </c>
      <c r="D33" s="74">
        <f t="shared" ref="D33:O33" si="12">C35</f>
        <v>1.72E-2</v>
      </c>
      <c r="E33" s="74">
        <f t="shared" si="12"/>
        <v>5.2299999999999999E-2</v>
      </c>
      <c r="F33" s="74">
        <f t="shared" si="12"/>
        <v>8.7400000000000005E-2</v>
      </c>
      <c r="G33" s="74">
        <f t="shared" si="12"/>
        <v>0.1225</v>
      </c>
      <c r="H33" s="74">
        <f t="shared" si="12"/>
        <v>0.15759999999999999</v>
      </c>
      <c r="I33" s="74">
        <f t="shared" si="12"/>
        <v>0.19269999999999998</v>
      </c>
      <c r="J33" s="74">
        <f t="shared" si="12"/>
        <v>0.22779999999999997</v>
      </c>
      <c r="K33" s="74">
        <f t="shared" si="12"/>
        <v>0.26289999999999997</v>
      </c>
      <c r="L33" s="74">
        <f t="shared" si="12"/>
        <v>0.29799999999999999</v>
      </c>
      <c r="M33" s="74">
        <f t="shared" si="12"/>
        <v>0.33310000000000001</v>
      </c>
      <c r="N33" s="74">
        <f t="shared" si="12"/>
        <v>0.35099999999999998</v>
      </c>
      <c r="O33" s="74">
        <f t="shared" si="12"/>
        <v>0.35099999999999998</v>
      </c>
      <c r="P33" s="36"/>
      <c r="Q33" s="74"/>
      <c r="R33" s="36"/>
    </row>
    <row r="34" spans="1:18" s="66" customFormat="1" ht="15" customHeight="1" x14ac:dyDescent="0.2">
      <c r="A34" s="289" t="s">
        <v>284</v>
      </c>
      <c r="B34" s="315">
        <f t="shared" ref="B34:O34" si="13">B99</f>
        <v>0</v>
      </c>
      <c r="C34" s="315">
        <f>C99</f>
        <v>1.72E-2</v>
      </c>
      <c r="D34" s="315">
        <f t="shared" si="13"/>
        <v>3.5099999999999999E-2</v>
      </c>
      <c r="E34" s="315">
        <f t="shared" si="13"/>
        <v>3.5099999999999999E-2</v>
      </c>
      <c r="F34" s="315">
        <f t="shared" si="13"/>
        <v>3.5099999999999999E-2</v>
      </c>
      <c r="G34" s="315">
        <f t="shared" si="13"/>
        <v>3.5099999999999999E-2</v>
      </c>
      <c r="H34" s="315">
        <f t="shared" si="13"/>
        <v>3.5099999999999999E-2</v>
      </c>
      <c r="I34" s="315">
        <f t="shared" si="13"/>
        <v>3.5099999999999999E-2</v>
      </c>
      <c r="J34" s="315">
        <f t="shared" si="13"/>
        <v>3.5099999999999999E-2</v>
      </c>
      <c r="K34" s="315">
        <f t="shared" si="13"/>
        <v>3.5099999999999999E-2</v>
      </c>
      <c r="L34" s="315">
        <f t="shared" si="13"/>
        <v>3.5099999999999999E-2</v>
      </c>
      <c r="M34" s="315">
        <f t="shared" si="13"/>
        <v>1.7899999999999999E-2</v>
      </c>
      <c r="N34" s="315">
        <f t="shared" si="13"/>
        <v>0</v>
      </c>
      <c r="O34" s="315">
        <f t="shared" si="13"/>
        <v>0</v>
      </c>
      <c r="P34" s="289"/>
      <c r="Q34" s="315">
        <f>SUM(B34:P34)</f>
        <v>0.35099999999999998</v>
      </c>
      <c r="R34" s="290"/>
    </row>
    <row r="35" spans="1:18" s="37" customFormat="1" ht="15" customHeight="1" x14ac:dyDescent="0.2">
      <c r="A35" s="35" t="s">
        <v>28</v>
      </c>
      <c r="B35" s="74">
        <f t="shared" ref="B35:O35" si="14">SUM(B33:B34)</f>
        <v>0</v>
      </c>
      <c r="C35" s="74">
        <f t="shared" si="14"/>
        <v>1.72E-2</v>
      </c>
      <c r="D35" s="74">
        <f t="shared" si="14"/>
        <v>5.2299999999999999E-2</v>
      </c>
      <c r="E35" s="74">
        <f t="shared" si="14"/>
        <v>8.7400000000000005E-2</v>
      </c>
      <c r="F35" s="74">
        <f t="shared" si="14"/>
        <v>0.1225</v>
      </c>
      <c r="G35" s="74">
        <f t="shared" si="14"/>
        <v>0.15759999999999999</v>
      </c>
      <c r="H35" s="74">
        <f t="shared" si="14"/>
        <v>0.19269999999999998</v>
      </c>
      <c r="I35" s="74">
        <f t="shared" si="14"/>
        <v>0.22779999999999997</v>
      </c>
      <c r="J35" s="74">
        <f t="shared" si="14"/>
        <v>0.26289999999999997</v>
      </c>
      <c r="K35" s="74">
        <f t="shared" si="14"/>
        <v>0.29799999999999999</v>
      </c>
      <c r="L35" s="74">
        <f t="shared" si="14"/>
        <v>0.33310000000000001</v>
      </c>
      <c r="M35" s="74">
        <f t="shared" si="14"/>
        <v>0.35099999999999998</v>
      </c>
      <c r="N35" s="74">
        <f t="shared" si="14"/>
        <v>0.35099999999999998</v>
      </c>
      <c r="O35" s="74">
        <f t="shared" si="14"/>
        <v>0.35099999999999998</v>
      </c>
      <c r="P35" s="36"/>
      <c r="Q35" s="74"/>
      <c r="R35" s="36"/>
    </row>
    <row r="36" spans="1:18" s="37" customFormat="1" ht="15" customHeight="1" thickBot="1" x14ac:dyDescent="0.25">
      <c r="A36" s="35" t="s">
        <v>29</v>
      </c>
      <c r="B36" s="68">
        <f t="shared" ref="B36:O36" si="15">AVERAGE(B33,B35)</f>
        <v>0</v>
      </c>
      <c r="C36" s="68">
        <f t="shared" si="15"/>
        <v>8.6E-3</v>
      </c>
      <c r="D36" s="68">
        <f t="shared" si="15"/>
        <v>3.4750000000000003E-2</v>
      </c>
      <c r="E36" s="68">
        <f t="shared" si="15"/>
        <v>6.9849999999999995E-2</v>
      </c>
      <c r="F36" s="68">
        <f t="shared" si="15"/>
        <v>0.10495</v>
      </c>
      <c r="G36" s="68">
        <f t="shared" si="15"/>
        <v>0.14005000000000001</v>
      </c>
      <c r="H36" s="68">
        <f t="shared" si="15"/>
        <v>0.17514999999999997</v>
      </c>
      <c r="I36" s="68">
        <f t="shared" si="15"/>
        <v>0.21024999999999999</v>
      </c>
      <c r="J36" s="68">
        <f t="shared" si="15"/>
        <v>0.24534999999999996</v>
      </c>
      <c r="K36" s="68">
        <f t="shared" si="15"/>
        <v>0.28044999999999998</v>
      </c>
      <c r="L36" s="68">
        <f t="shared" si="15"/>
        <v>0.31555</v>
      </c>
      <c r="M36" s="68">
        <f t="shared" si="15"/>
        <v>0.34204999999999997</v>
      </c>
      <c r="N36" s="68">
        <f t="shared" si="15"/>
        <v>0.35099999999999998</v>
      </c>
      <c r="O36" s="68">
        <f t="shared" si="15"/>
        <v>0.35099999999999998</v>
      </c>
      <c r="P36" s="36"/>
      <c r="Q36" s="74"/>
      <c r="R36" s="36"/>
    </row>
    <row r="37" spans="1:18" s="37" customFormat="1" ht="15" customHeight="1" thickTop="1" x14ac:dyDescent="0.2">
      <c r="A37" s="289" t="s">
        <v>285</v>
      </c>
      <c r="B37" s="128">
        <f>SUM(B14)-SUM(B34)</f>
        <v>0</v>
      </c>
      <c r="C37" s="128">
        <f>SUM($B14:C14)-SUM($B34:C34)</f>
        <v>0.15479999999999999</v>
      </c>
      <c r="D37" s="128">
        <f>SUM($B14:D14)-SUM($B34:D34)</f>
        <v>0.29869999999999997</v>
      </c>
      <c r="E37" s="128">
        <f>SUM($B14:E14)-SUM($B34:E34)</f>
        <v>0.26359999999999995</v>
      </c>
      <c r="F37" s="128">
        <f>SUM($B14:F14)-SUM($B34:F34)</f>
        <v>0.22849999999999998</v>
      </c>
      <c r="G37" s="128">
        <f>SUM($B14:G14)-SUM($B34:G34)</f>
        <v>0.19339999999999999</v>
      </c>
      <c r="H37" s="128">
        <f>SUM($B14:H14)-SUM($B34:H34)</f>
        <v>0.1583</v>
      </c>
      <c r="I37" s="128">
        <f>SUM($B14:I14)-SUM($B34:I34)</f>
        <v>0.1232</v>
      </c>
      <c r="J37" s="128">
        <f>SUM($B14:J14)-SUM($B34:J34)</f>
        <v>8.8100000000000012E-2</v>
      </c>
      <c r="K37" s="128">
        <f>SUM($B14:K14)-SUM($B34:K34)</f>
        <v>5.2999999999999992E-2</v>
      </c>
      <c r="L37" s="128">
        <f>SUM($B14:L14)-SUM($B34:L34)</f>
        <v>1.7899999999999971E-2</v>
      </c>
      <c r="M37" s="128">
        <f>SUM($B14:M14)-SUM($B34:M34)</f>
        <v>0</v>
      </c>
      <c r="N37" s="128">
        <f>SUM($B14:N14)-SUM($B34:N34)</f>
        <v>0</v>
      </c>
      <c r="O37" s="128">
        <f>SUM($B14:O14)-SUM($B34:O34)</f>
        <v>0</v>
      </c>
      <c r="P37" s="36"/>
      <c r="Q37" s="54"/>
      <c r="R37" s="36"/>
    </row>
    <row r="38" spans="1:18" s="66" customFormat="1" ht="15" customHeight="1" x14ac:dyDescent="0.2">
      <c r="A38" s="290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0"/>
      <c r="Q38" s="291"/>
      <c r="R38" s="290"/>
    </row>
    <row r="39" spans="1:18" s="37" customFormat="1" ht="15" customHeight="1" x14ac:dyDescent="0.2">
      <c r="A39" s="289" t="s">
        <v>372</v>
      </c>
      <c r="B39" s="128">
        <f>(B37/2)*B6</f>
        <v>0</v>
      </c>
      <c r="C39" s="128">
        <f>AVERAGE(B37:C37)*$B$6</f>
        <v>4.7035980000000005E-2</v>
      </c>
      <c r="D39" s="128">
        <f>AVERAGE(C37:D37)*$B$6</f>
        <v>0.13779597500000001</v>
      </c>
      <c r="E39" s="128">
        <f t="shared" ref="E39:O39" si="16">AVERAGE(D37:E37)*$B$6</f>
        <v>0.170854855</v>
      </c>
      <c r="F39" s="128">
        <f t="shared" si="16"/>
        <v>0.14952458500000002</v>
      </c>
      <c r="G39" s="128">
        <f t="shared" si="16"/>
        <v>0.128194315</v>
      </c>
      <c r="H39" s="128">
        <f t="shared" si="16"/>
        <v>0.10686404500000003</v>
      </c>
      <c r="I39" s="128">
        <f>AVERAGE(H37:I37)*$B$6</f>
        <v>8.5533775000000006E-2</v>
      </c>
      <c r="J39" s="128">
        <f>AVERAGE(I37:J37)*$B$6</f>
        <v>6.4203505000000022E-2</v>
      </c>
      <c r="K39" s="128">
        <f t="shared" si="16"/>
        <v>4.287323500000001E-2</v>
      </c>
      <c r="L39" s="128">
        <f t="shared" si="16"/>
        <v>2.1542964999999994E-2</v>
      </c>
      <c r="M39" s="128">
        <f t="shared" si="16"/>
        <v>5.4389149999999921E-3</v>
      </c>
      <c r="N39" s="128">
        <f t="shared" si="16"/>
        <v>0</v>
      </c>
      <c r="O39" s="128">
        <f t="shared" si="16"/>
        <v>0</v>
      </c>
      <c r="P39" s="36"/>
      <c r="Q39" s="54">
        <f>SUM(B39:O39)</f>
        <v>0.95986215000000008</v>
      </c>
      <c r="R39" s="36"/>
    </row>
    <row r="40" spans="1:18" s="37" customFormat="1" ht="15" customHeight="1" x14ac:dyDescent="0.2">
      <c r="A40" s="3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36"/>
      <c r="Q40" s="54"/>
      <c r="R40" s="36"/>
    </row>
    <row r="41" spans="1:18" s="73" customFormat="1" ht="15" customHeight="1" x14ac:dyDescent="0.2">
      <c r="A41" s="293" t="s">
        <v>103</v>
      </c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5"/>
      <c r="Q41" s="294"/>
      <c r="R41" s="112"/>
    </row>
    <row r="42" spans="1:18" s="37" customFormat="1" ht="15" customHeight="1" x14ac:dyDescent="0.2">
      <c r="A42" s="296" t="s">
        <v>24</v>
      </c>
      <c r="B42" s="297">
        <v>0</v>
      </c>
      <c r="C42" s="297">
        <f t="shared" ref="C42:L42" si="17">B44</f>
        <v>0</v>
      </c>
      <c r="D42" s="297">
        <f t="shared" si="17"/>
        <v>-6.0199999999999993E-3</v>
      </c>
      <c r="E42" s="297">
        <f t="shared" si="17"/>
        <v>-1.8304999999999998E-2</v>
      </c>
      <c r="F42" s="297">
        <f t="shared" si="17"/>
        <v>-3.0589999999999999E-2</v>
      </c>
      <c r="G42" s="297">
        <f t="shared" si="17"/>
        <v>-4.2874999999999996E-2</v>
      </c>
      <c r="H42" s="297">
        <f t="shared" si="17"/>
        <v>-5.5159999999999994E-2</v>
      </c>
      <c r="I42" s="297">
        <f t="shared" si="17"/>
        <v>-6.7444999999999991E-2</v>
      </c>
      <c r="J42" s="297">
        <f t="shared" si="17"/>
        <v>-7.9729999999999995E-2</v>
      </c>
      <c r="K42" s="297">
        <f t="shared" si="17"/>
        <v>-9.2015E-2</v>
      </c>
      <c r="L42" s="297">
        <f t="shared" si="17"/>
        <v>-0.1043</v>
      </c>
      <c r="M42" s="297"/>
      <c r="N42" s="297"/>
      <c r="O42" s="297"/>
      <c r="P42" s="296"/>
      <c r="Q42" s="297"/>
      <c r="R42" s="36"/>
    </row>
    <row r="43" spans="1:18" s="37" customFormat="1" ht="15" customHeight="1" x14ac:dyDescent="0.2">
      <c r="A43" s="298" t="s">
        <v>25</v>
      </c>
      <c r="B43" s="299">
        <f>(B27-B113)*'Assumptions (Inputs)'!$D$29</f>
        <v>0</v>
      </c>
      <c r="C43" s="299">
        <f>(C27-C113)*'Assumptions (Inputs)'!$D$29</f>
        <v>-6.0199999999999993E-3</v>
      </c>
      <c r="D43" s="299">
        <f>(D27-D113)*'Assumptions (Inputs)'!$D$29</f>
        <v>-1.2284999999999999E-2</v>
      </c>
      <c r="E43" s="299">
        <f>(E27-E113)*'Assumptions (Inputs)'!$D$29</f>
        <v>-1.2284999999999999E-2</v>
      </c>
      <c r="F43" s="299">
        <f>(F27-F113)*'Assumptions (Inputs)'!$D$29</f>
        <v>-1.2284999999999999E-2</v>
      </c>
      <c r="G43" s="299">
        <f>(G27-G113)*'Assumptions (Inputs)'!$D$29</f>
        <v>-1.2284999999999999E-2</v>
      </c>
      <c r="H43" s="299">
        <f>(H27-H113)*'Assumptions (Inputs)'!$D$29</f>
        <v>-1.2284999999999999E-2</v>
      </c>
      <c r="I43" s="299">
        <f>(I27-I113)*'Assumptions (Inputs)'!$D$29</f>
        <v>-1.2284999999999999E-2</v>
      </c>
      <c r="J43" s="299">
        <f>(J27-J113)*'Assumptions (Inputs)'!$D$29</f>
        <v>-1.2284999999999999E-2</v>
      </c>
      <c r="K43" s="299">
        <f>(K27-K113)*'Assumptions (Inputs)'!$D$29</f>
        <v>-1.2284999999999999E-2</v>
      </c>
      <c r="L43" s="299">
        <f>(L27-L113)*'Assumptions (Inputs)'!$D$29</f>
        <v>-1.2284999999999999E-2</v>
      </c>
      <c r="M43" s="299"/>
      <c r="N43" s="299"/>
      <c r="O43" s="299"/>
      <c r="P43" s="296"/>
      <c r="Q43" s="297">
        <f>SUM(B43:L43)</f>
        <v>-0.11658500000000001</v>
      </c>
      <c r="R43" s="36"/>
    </row>
    <row r="44" spans="1:18" s="37" customFormat="1" ht="15" customHeight="1" x14ac:dyDescent="0.2">
      <c r="A44" s="296" t="s">
        <v>28</v>
      </c>
      <c r="B44" s="297">
        <f>SUM(B42:B43)</f>
        <v>0</v>
      </c>
      <c r="C44" s="297">
        <f t="shared" ref="C44:L44" si="18">SUM(C42:C43)</f>
        <v>-6.0199999999999993E-3</v>
      </c>
      <c r="D44" s="297">
        <f t="shared" si="18"/>
        <v>-1.8304999999999998E-2</v>
      </c>
      <c r="E44" s="297">
        <f t="shared" si="18"/>
        <v>-3.0589999999999999E-2</v>
      </c>
      <c r="F44" s="297">
        <f t="shared" si="18"/>
        <v>-4.2874999999999996E-2</v>
      </c>
      <c r="G44" s="297">
        <f t="shared" si="18"/>
        <v>-5.5159999999999994E-2</v>
      </c>
      <c r="H44" s="297">
        <f t="shared" si="18"/>
        <v>-6.7444999999999991E-2</v>
      </c>
      <c r="I44" s="297">
        <f t="shared" si="18"/>
        <v>-7.9729999999999995E-2</v>
      </c>
      <c r="J44" s="297">
        <f t="shared" si="18"/>
        <v>-9.2015E-2</v>
      </c>
      <c r="K44" s="297">
        <f t="shared" si="18"/>
        <v>-0.1043</v>
      </c>
      <c r="L44" s="297">
        <f t="shared" si="18"/>
        <v>-0.11658500000000001</v>
      </c>
      <c r="M44" s="297"/>
      <c r="N44" s="297"/>
      <c r="O44" s="297"/>
      <c r="P44" s="296"/>
      <c r="Q44" s="297"/>
      <c r="R44" s="36"/>
    </row>
    <row r="45" spans="1:18" s="37" customFormat="1" ht="15" customHeight="1" thickBot="1" x14ac:dyDescent="0.25">
      <c r="A45" s="296" t="s">
        <v>29</v>
      </c>
      <c r="B45" s="300">
        <f>AVERAGE(B42,B44)</f>
        <v>0</v>
      </c>
      <c r="C45" s="300">
        <f t="shared" ref="C45:L45" si="19">AVERAGE(C42,C44)</f>
        <v>-3.0099999999999997E-3</v>
      </c>
      <c r="D45" s="300">
        <f t="shared" si="19"/>
        <v>-1.21625E-2</v>
      </c>
      <c r="E45" s="300">
        <f t="shared" si="19"/>
        <v>-2.4447499999999997E-2</v>
      </c>
      <c r="F45" s="300">
        <f>AVERAGE(F42,F44)</f>
        <v>-3.6732500000000001E-2</v>
      </c>
      <c r="G45" s="300">
        <f t="shared" si="19"/>
        <v>-4.9017499999999992E-2</v>
      </c>
      <c r="H45" s="300">
        <f t="shared" si="19"/>
        <v>-6.1302499999999996E-2</v>
      </c>
      <c r="I45" s="300">
        <f t="shared" si="19"/>
        <v>-7.35875E-2</v>
      </c>
      <c r="J45" s="300">
        <f t="shared" si="19"/>
        <v>-8.5872499999999991E-2</v>
      </c>
      <c r="K45" s="300">
        <f t="shared" si="19"/>
        <v>-9.8157500000000009E-2</v>
      </c>
      <c r="L45" s="300">
        <f t="shared" si="19"/>
        <v>-0.1104425</v>
      </c>
      <c r="M45" s="300"/>
      <c r="N45" s="300"/>
      <c r="O45" s="297"/>
      <c r="P45" s="296"/>
      <c r="Q45" s="297"/>
      <c r="R45" s="36"/>
    </row>
    <row r="46" spans="1:18" s="37" customFormat="1" ht="15" customHeight="1" thickTop="1" x14ac:dyDescent="0.2">
      <c r="A46" s="301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296"/>
      <c r="Q46" s="297"/>
      <c r="R46" s="36"/>
    </row>
    <row r="47" spans="1:18" s="37" customFormat="1" ht="15" customHeight="1" x14ac:dyDescent="0.2">
      <c r="A47" s="303" t="s">
        <v>77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296"/>
      <c r="Q47" s="297"/>
      <c r="R47" s="36"/>
    </row>
    <row r="48" spans="1:18" s="37" customFormat="1" ht="15" customHeight="1" x14ac:dyDescent="0.2">
      <c r="A48" s="296" t="s">
        <v>24</v>
      </c>
      <c r="B48" s="302">
        <v>0</v>
      </c>
      <c r="C48" s="302">
        <f t="shared" ref="C48:L48" si="20">B50</f>
        <v>0</v>
      </c>
      <c r="D48" s="302">
        <f t="shared" si="20"/>
        <v>-1.1180000000000001E-3</v>
      </c>
      <c r="E48" s="302">
        <f t="shared" si="20"/>
        <v>-3.3995000000000002E-3</v>
      </c>
      <c r="F48" s="302">
        <f t="shared" si="20"/>
        <v>-5.6810000000000003E-3</v>
      </c>
      <c r="G48" s="302">
        <f t="shared" si="20"/>
        <v>-7.9625000000000008E-3</v>
      </c>
      <c r="H48" s="302">
        <f t="shared" si="20"/>
        <v>-1.0244000000000001E-2</v>
      </c>
      <c r="I48" s="302">
        <f t="shared" si="20"/>
        <v>-1.2525500000000002E-2</v>
      </c>
      <c r="J48" s="302">
        <f t="shared" si="20"/>
        <v>-1.4807000000000002E-2</v>
      </c>
      <c r="K48" s="302">
        <f t="shared" si="20"/>
        <v>-1.7088500000000003E-2</v>
      </c>
      <c r="L48" s="302">
        <f t="shared" si="20"/>
        <v>-1.9370000000000002E-2</v>
      </c>
      <c r="M48" s="302"/>
      <c r="N48" s="302"/>
      <c r="O48" s="302"/>
      <c r="P48" s="296"/>
      <c r="Q48" s="297"/>
      <c r="R48" s="36"/>
    </row>
    <row r="49" spans="1:58" s="37" customFormat="1" ht="15" customHeight="1" x14ac:dyDescent="0.2">
      <c r="A49" s="296" t="s">
        <v>25</v>
      </c>
      <c r="B49" s="302">
        <f>(B28-B113)*'Assumptions (Inputs)'!$D$26</f>
        <v>0</v>
      </c>
      <c r="C49" s="302">
        <f>(C28-C113)*'Assumptions (Inputs)'!$D$26</f>
        <v>-1.1180000000000001E-3</v>
      </c>
      <c r="D49" s="302">
        <f>(D28-D113)*'Assumptions (Inputs)'!$D$26</f>
        <v>-2.2815000000000001E-3</v>
      </c>
      <c r="E49" s="302">
        <f>(E28-E113)*'Assumptions (Inputs)'!$D$26</f>
        <v>-2.2815000000000001E-3</v>
      </c>
      <c r="F49" s="302">
        <f>(F28-F113)*'Assumptions (Inputs)'!$D$26</f>
        <v>-2.2815000000000001E-3</v>
      </c>
      <c r="G49" s="302">
        <f>(G28-G113)*'Assumptions (Inputs)'!$D$26</f>
        <v>-2.2815000000000001E-3</v>
      </c>
      <c r="H49" s="302">
        <f>(H28-H113)*'Assumptions (Inputs)'!$D$26</f>
        <v>-2.2815000000000001E-3</v>
      </c>
      <c r="I49" s="302">
        <f>(I28-I113)*'Assumptions (Inputs)'!$D$26</f>
        <v>-2.2815000000000001E-3</v>
      </c>
      <c r="J49" s="302">
        <f>(J28-J113)*'Assumptions (Inputs)'!$D$26</f>
        <v>-2.2815000000000001E-3</v>
      </c>
      <c r="K49" s="302">
        <f>(K28-K113)*'Assumptions (Inputs)'!$D$26</f>
        <v>-2.2815000000000001E-3</v>
      </c>
      <c r="L49" s="302">
        <f>(L28-L113)*'Assumptions (Inputs)'!$D$26</f>
        <v>-2.2815000000000001E-3</v>
      </c>
      <c r="M49" s="302"/>
      <c r="N49" s="302"/>
      <c r="O49" s="302"/>
      <c r="P49" s="296"/>
      <c r="Q49" s="297">
        <f>SUM(B49:L49)</f>
        <v>-2.1651500000000001E-2</v>
      </c>
      <c r="R49" s="36"/>
    </row>
    <row r="50" spans="1:58" s="78" customFormat="1" ht="15" customHeight="1" x14ac:dyDescent="0.2">
      <c r="A50" s="296" t="s">
        <v>28</v>
      </c>
      <c r="B50" s="304">
        <f t="shared" ref="B50:L50" si="21">SUM(B48:B49)</f>
        <v>0</v>
      </c>
      <c r="C50" s="304">
        <f t="shared" si="21"/>
        <v>-1.1180000000000001E-3</v>
      </c>
      <c r="D50" s="304">
        <f>SUM(D48:D49)</f>
        <v>-3.3995000000000002E-3</v>
      </c>
      <c r="E50" s="304">
        <f>SUM(E48:E49)</f>
        <v>-5.6810000000000003E-3</v>
      </c>
      <c r="F50" s="304">
        <f t="shared" si="21"/>
        <v>-7.9625000000000008E-3</v>
      </c>
      <c r="G50" s="304">
        <f t="shared" si="21"/>
        <v>-1.0244000000000001E-2</v>
      </c>
      <c r="H50" s="304">
        <f t="shared" si="21"/>
        <v>-1.2525500000000002E-2</v>
      </c>
      <c r="I50" s="304">
        <f t="shared" si="21"/>
        <v>-1.4807000000000002E-2</v>
      </c>
      <c r="J50" s="304">
        <f t="shared" si="21"/>
        <v>-1.7088500000000003E-2</v>
      </c>
      <c r="K50" s="304">
        <f t="shared" si="21"/>
        <v>-1.9370000000000002E-2</v>
      </c>
      <c r="L50" s="304">
        <f t="shared" si="21"/>
        <v>-2.1651500000000001E-2</v>
      </c>
      <c r="M50" s="304"/>
      <c r="N50" s="304"/>
      <c r="O50" s="297"/>
      <c r="P50" s="296"/>
      <c r="Q50" s="297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</row>
    <row r="51" spans="1:58" s="37" customFormat="1" ht="15" customHeight="1" thickBot="1" x14ac:dyDescent="0.25">
      <c r="A51" s="296" t="s">
        <v>29</v>
      </c>
      <c r="B51" s="300">
        <f t="shared" ref="B51:K51" si="22">AVERAGE(B48,B50)</f>
        <v>0</v>
      </c>
      <c r="C51" s="300">
        <f t="shared" si="22"/>
        <v>-5.5900000000000004E-4</v>
      </c>
      <c r="D51" s="300">
        <f t="shared" si="22"/>
        <v>-2.2587500000000003E-3</v>
      </c>
      <c r="E51" s="300">
        <f>AVERAGE(E48,E50)</f>
        <v>-4.54025E-3</v>
      </c>
      <c r="F51" s="300">
        <f t="shared" si="22"/>
        <v>-6.8217500000000006E-3</v>
      </c>
      <c r="G51" s="300">
        <f>AVERAGE(G48,G50)</f>
        <v>-9.1032500000000002E-3</v>
      </c>
      <c r="H51" s="300">
        <f t="shared" si="22"/>
        <v>-1.1384750000000003E-2</v>
      </c>
      <c r="I51" s="300">
        <f t="shared" si="22"/>
        <v>-1.3666250000000001E-2</v>
      </c>
      <c r="J51" s="300">
        <f t="shared" si="22"/>
        <v>-1.5947750000000004E-2</v>
      </c>
      <c r="K51" s="300">
        <f t="shared" si="22"/>
        <v>-1.8229250000000002E-2</v>
      </c>
      <c r="L51" s="300">
        <f>AVERAGE(L48,L50)</f>
        <v>-2.0510750000000001E-2</v>
      </c>
      <c r="M51" s="300"/>
      <c r="N51" s="300"/>
      <c r="O51" s="297"/>
      <c r="P51" s="296"/>
      <c r="Q51" s="297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</row>
    <row r="52" spans="1:58" s="37" customFormat="1" ht="15" customHeight="1" thickTop="1" x14ac:dyDescent="0.2">
      <c r="A52" s="305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2"/>
      <c r="P52" s="296"/>
      <c r="Q52" s="297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</row>
    <row r="53" spans="1:58" s="73" customFormat="1" ht="15" customHeight="1" x14ac:dyDescent="0.2">
      <c r="A53" s="303" t="s">
        <v>73</v>
      </c>
      <c r="B53" s="294">
        <f t="shared" ref="B53:L53" si="23">B23-B36-B45-B51</f>
        <v>0</v>
      </c>
      <c r="C53" s="294">
        <f t="shared" si="23"/>
        <v>8.0968999999999999E-2</v>
      </c>
      <c r="D53" s="294">
        <f t="shared" si="23"/>
        <v>0.24117124999999995</v>
      </c>
      <c r="E53" s="294">
        <f t="shared" si="23"/>
        <v>0.31013775000000005</v>
      </c>
      <c r="F53" s="294">
        <f t="shared" si="23"/>
        <v>0.28960425000000001</v>
      </c>
      <c r="G53" s="294">
        <f t="shared" si="23"/>
        <v>0.26907074999999997</v>
      </c>
      <c r="H53" s="294">
        <f t="shared" si="23"/>
        <v>0.24853724999999999</v>
      </c>
      <c r="I53" s="294">
        <f t="shared" si="23"/>
        <v>0.22800374999999998</v>
      </c>
      <c r="J53" s="294">
        <f t="shared" si="23"/>
        <v>0.20747025000000002</v>
      </c>
      <c r="K53" s="294">
        <f t="shared" si="23"/>
        <v>0.18693675000000001</v>
      </c>
      <c r="L53" s="294">
        <f t="shared" si="23"/>
        <v>0.16640324999999997</v>
      </c>
      <c r="M53" s="294"/>
      <c r="N53" s="294"/>
      <c r="O53" s="294"/>
      <c r="P53" s="295"/>
      <c r="Q53" s="297"/>
      <c r="R53" s="112"/>
    </row>
    <row r="54" spans="1:58" s="37" customFormat="1" ht="15" customHeight="1" x14ac:dyDescent="0.2">
      <c r="A54" s="301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296"/>
      <c r="Q54" s="297"/>
      <c r="R54" s="36"/>
    </row>
    <row r="55" spans="1:58" s="73" customFormat="1" ht="15" customHeight="1" x14ac:dyDescent="0.2">
      <c r="A55" s="79" t="s">
        <v>54</v>
      </c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112"/>
      <c r="Q55" s="71"/>
      <c r="R55" s="112"/>
    </row>
    <row r="56" spans="1:58" s="37" customFormat="1" ht="15" customHeight="1" x14ac:dyDescent="0.2">
      <c r="A56" s="36" t="s">
        <v>70</v>
      </c>
      <c r="B56" s="80">
        <f>(+B34-B113)*'Assumptions (Inputs)'!$E$31/'Assumptions (Inputs)'!$E$30</f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98"/>
      <c r="Q56" s="54">
        <f>SUM(B56:L56)</f>
        <v>0</v>
      </c>
      <c r="R56" s="36"/>
    </row>
    <row r="57" spans="1:58" s="37" customFormat="1" ht="15" customHeight="1" x14ac:dyDescent="0.2">
      <c r="A57" s="36" t="s">
        <v>53</v>
      </c>
      <c r="B57" s="54">
        <f t="shared" ref="B57:O57" si="24">B34</f>
        <v>0</v>
      </c>
      <c r="C57" s="54">
        <f t="shared" si="24"/>
        <v>1.72E-2</v>
      </c>
      <c r="D57" s="54">
        <f t="shared" si="24"/>
        <v>3.5099999999999999E-2</v>
      </c>
      <c r="E57" s="54">
        <f t="shared" si="24"/>
        <v>3.5099999999999999E-2</v>
      </c>
      <c r="F57" s="54">
        <f t="shared" si="24"/>
        <v>3.5099999999999999E-2</v>
      </c>
      <c r="G57" s="54">
        <f t="shared" si="24"/>
        <v>3.5099999999999999E-2</v>
      </c>
      <c r="H57" s="54">
        <f t="shared" si="24"/>
        <v>3.5099999999999999E-2</v>
      </c>
      <c r="I57" s="54">
        <f t="shared" si="24"/>
        <v>3.5099999999999999E-2</v>
      </c>
      <c r="J57" s="54">
        <f t="shared" si="24"/>
        <v>3.5099999999999999E-2</v>
      </c>
      <c r="K57" s="54">
        <f t="shared" si="24"/>
        <v>3.5099999999999999E-2</v>
      </c>
      <c r="L57" s="54">
        <f t="shared" si="24"/>
        <v>3.5099999999999999E-2</v>
      </c>
      <c r="M57" s="54">
        <f t="shared" si="24"/>
        <v>1.7899999999999999E-2</v>
      </c>
      <c r="N57" s="54">
        <f t="shared" si="24"/>
        <v>0</v>
      </c>
      <c r="O57" s="54">
        <f t="shared" si="24"/>
        <v>0</v>
      </c>
      <c r="P57" s="36"/>
      <c r="Q57" s="54">
        <f>SUM(B57:O57)</f>
        <v>0.35099999999999998</v>
      </c>
      <c r="R57" s="36"/>
    </row>
    <row r="58" spans="1:58" s="37" customFormat="1" ht="15" customHeight="1" x14ac:dyDescent="0.2">
      <c r="A58" s="36" t="s">
        <v>65</v>
      </c>
      <c r="B58" s="77">
        <v>0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81"/>
      <c r="Q58" s="54">
        <f>SUM(B58:L58)</f>
        <v>0</v>
      </c>
      <c r="R58" s="36"/>
    </row>
    <row r="59" spans="1:58" s="37" customFormat="1" ht="15" customHeight="1" thickBot="1" x14ac:dyDescent="0.25">
      <c r="A59" s="36" t="s">
        <v>100</v>
      </c>
      <c r="B59" s="57">
        <f t="shared" ref="B59:O59" si="25">SUM(B56:B58)</f>
        <v>0</v>
      </c>
      <c r="C59" s="57">
        <f t="shared" si="25"/>
        <v>1.72E-2</v>
      </c>
      <c r="D59" s="57">
        <f t="shared" si="25"/>
        <v>3.5099999999999999E-2</v>
      </c>
      <c r="E59" s="57">
        <f t="shared" si="25"/>
        <v>3.5099999999999999E-2</v>
      </c>
      <c r="F59" s="57">
        <f t="shared" si="25"/>
        <v>3.5099999999999999E-2</v>
      </c>
      <c r="G59" s="57">
        <f t="shared" si="25"/>
        <v>3.5099999999999999E-2</v>
      </c>
      <c r="H59" s="57">
        <f t="shared" si="25"/>
        <v>3.5099999999999999E-2</v>
      </c>
      <c r="I59" s="57">
        <f t="shared" si="25"/>
        <v>3.5099999999999999E-2</v>
      </c>
      <c r="J59" s="57">
        <f t="shared" si="25"/>
        <v>3.5099999999999999E-2</v>
      </c>
      <c r="K59" s="57">
        <f t="shared" si="25"/>
        <v>3.5099999999999999E-2</v>
      </c>
      <c r="L59" s="57">
        <f t="shared" si="25"/>
        <v>3.5099999999999999E-2</v>
      </c>
      <c r="M59" s="57">
        <f t="shared" si="25"/>
        <v>1.7899999999999999E-2</v>
      </c>
      <c r="N59" s="57">
        <f t="shared" si="25"/>
        <v>0</v>
      </c>
      <c r="O59" s="57">
        <f t="shared" si="25"/>
        <v>0</v>
      </c>
      <c r="P59" s="36"/>
      <c r="Q59" s="54">
        <f>SUM(Q56:Q58)</f>
        <v>0.35099999999999998</v>
      </c>
      <c r="R59" s="36"/>
    </row>
    <row r="60" spans="1:58" s="37" customFormat="1" ht="15" customHeight="1" thickTop="1" x14ac:dyDescent="0.2">
      <c r="A60" s="81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36"/>
      <c r="Q60" s="54"/>
      <c r="R60" s="36"/>
    </row>
    <row r="61" spans="1:58" s="37" customFormat="1" ht="15" customHeight="1" x14ac:dyDescent="0.2">
      <c r="A61" s="70" t="s">
        <v>45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36"/>
      <c r="Q61" s="74"/>
      <c r="R61" s="36"/>
    </row>
    <row r="62" spans="1:58" s="37" customFormat="1" ht="15" customHeight="1" x14ac:dyDescent="0.2">
      <c r="A62" s="75" t="s">
        <v>373</v>
      </c>
      <c r="B62" s="74">
        <f t="shared" ref="B62:O62" si="26">B39</f>
        <v>0</v>
      </c>
      <c r="C62" s="74">
        <f t="shared" si="26"/>
        <v>4.7035980000000005E-2</v>
      </c>
      <c r="D62" s="74">
        <f t="shared" si="26"/>
        <v>0.13779597500000001</v>
      </c>
      <c r="E62" s="74">
        <f t="shared" si="26"/>
        <v>0.170854855</v>
      </c>
      <c r="F62" s="74">
        <f t="shared" si="26"/>
        <v>0.14952458500000002</v>
      </c>
      <c r="G62" s="74">
        <f t="shared" si="26"/>
        <v>0.128194315</v>
      </c>
      <c r="H62" s="74">
        <f t="shared" si="26"/>
        <v>0.10686404500000003</v>
      </c>
      <c r="I62" s="74">
        <f t="shared" si="26"/>
        <v>8.5533775000000006E-2</v>
      </c>
      <c r="J62" s="74">
        <f t="shared" si="26"/>
        <v>6.4203505000000022E-2</v>
      </c>
      <c r="K62" s="74">
        <f t="shared" si="26"/>
        <v>4.287323500000001E-2</v>
      </c>
      <c r="L62" s="74">
        <f t="shared" si="26"/>
        <v>2.1542964999999994E-2</v>
      </c>
      <c r="M62" s="74">
        <f t="shared" si="26"/>
        <v>5.4389149999999921E-3</v>
      </c>
      <c r="N62" s="74">
        <f t="shared" si="26"/>
        <v>0</v>
      </c>
      <c r="O62" s="74">
        <f t="shared" si="26"/>
        <v>0</v>
      </c>
      <c r="P62" s="36"/>
      <c r="Q62" s="54">
        <f>SUM(B62:L62)</f>
        <v>0.95442323500000004</v>
      </c>
      <c r="R62" s="36"/>
    </row>
    <row r="63" spans="1:58" ht="15" customHeight="1" x14ac:dyDescent="0.2">
      <c r="A63" s="35" t="s">
        <v>46</v>
      </c>
      <c r="B63" s="358">
        <f>'Capital Structure'!E16</f>
        <v>9.98E-2</v>
      </c>
      <c r="C63" s="358">
        <f>B63</f>
        <v>9.98E-2</v>
      </c>
      <c r="D63" s="358">
        <f>'Capital Structure'!K16</f>
        <v>9.7000000000000003E-2</v>
      </c>
      <c r="E63" s="358">
        <f>'Capital Structure'!Q16</f>
        <v>9.6100000000000005E-2</v>
      </c>
      <c r="F63" s="358">
        <f t="shared" ref="F63:O63" si="27">E63</f>
        <v>9.6100000000000005E-2</v>
      </c>
      <c r="G63" s="358">
        <f t="shared" si="27"/>
        <v>9.6100000000000005E-2</v>
      </c>
      <c r="H63" s="358">
        <f t="shared" si="27"/>
        <v>9.6100000000000005E-2</v>
      </c>
      <c r="I63" s="358">
        <f t="shared" si="27"/>
        <v>9.6100000000000005E-2</v>
      </c>
      <c r="J63" s="358">
        <f t="shared" si="27"/>
        <v>9.6100000000000005E-2</v>
      </c>
      <c r="K63" s="358">
        <f t="shared" si="27"/>
        <v>9.6100000000000005E-2</v>
      </c>
      <c r="L63" s="358">
        <f t="shared" si="27"/>
        <v>9.6100000000000005E-2</v>
      </c>
      <c r="M63" s="358">
        <f t="shared" si="27"/>
        <v>9.6100000000000005E-2</v>
      </c>
      <c r="N63" s="358">
        <f t="shared" si="27"/>
        <v>9.6100000000000005E-2</v>
      </c>
      <c r="O63" s="358">
        <f t="shared" si="27"/>
        <v>9.6100000000000005E-2</v>
      </c>
      <c r="P63" s="359"/>
      <c r="Q63" s="54"/>
    </row>
    <row r="64" spans="1:58" s="37" customFormat="1" ht="15" customHeight="1" x14ac:dyDescent="0.2">
      <c r="A64" s="35" t="s">
        <v>47</v>
      </c>
      <c r="B64" s="74">
        <f t="shared" ref="B64:E64" si="28">+B62*B63</f>
        <v>0</v>
      </c>
      <c r="C64" s="74">
        <f t="shared" si="28"/>
        <v>4.6941908040000003E-3</v>
      </c>
      <c r="D64" s="74">
        <f t="shared" si="28"/>
        <v>1.3366209575000001E-2</v>
      </c>
      <c r="E64" s="74">
        <f t="shared" si="28"/>
        <v>1.6419151565500001E-2</v>
      </c>
      <c r="F64" s="74">
        <f>+F62*F63</f>
        <v>1.4369312618500002E-2</v>
      </c>
      <c r="G64" s="74">
        <f t="shared" ref="G64:O64" si="29">+G62*G63</f>
        <v>1.2319473671500001E-2</v>
      </c>
      <c r="H64" s="74">
        <f t="shared" si="29"/>
        <v>1.0269634724500003E-2</v>
      </c>
      <c r="I64" s="74">
        <f t="shared" si="29"/>
        <v>8.2197957775000004E-3</v>
      </c>
      <c r="J64" s="74">
        <f t="shared" si="29"/>
        <v>6.169956830500002E-3</v>
      </c>
      <c r="K64" s="74">
        <f t="shared" si="29"/>
        <v>4.120117883500001E-3</v>
      </c>
      <c r="L64" s="74">
        <f t="shared" si="29"/>
        <v>2.0702789364999996E-3</v>
      </c>
      <c r="M64" s="74">
        <f t="shared" si="29"/>
        <v>5.2267973149999931E-4</v>
      </c>
      <c r="N64" s="74">
        <f t="shared" si="29"/>
        <v>0</v>
      </c>
      <c r="O64" s="74">
        <f t="shared" si="29"/>
        <v>0</v>
      </c>
      <c r="P64" s="36"/>
      <c r="Q64" s="74"/>
      <c r="R64" s="36"/>
    </row>
    <row r="65" spans="1:26" s="37" customFormat="1" ht="15" customHeight="1" x14ac:dyDescent="0.2">
      <c r="A65" s="35" t="s">
        <v>292</v>
      </c>
      <c r="B65" s="67">
        <f t="shared" ref="B65:O65" si="30">B59</f>
        <v>0</v>
      </c>
      <c r="C65" s="67">
        <f t="shared" si="30"/>
        <v>1.72E-2</v>
      </c>
      <c r="D65" s="67">
        <f t="shared" si="30"/>
        <v>3.5099999999999999E-2</v>
      </c>
      <c r="E65" s="67">
        <f t="shared" si="30"/>
        <v>3.5099999999999999E-2</v>
      </c>
      <c r="F65" s="67">
        <f t="shared" si="30"/>
        <v>3.5099999999999999E-2</v>
      </c>
      <c r="G65" s="67">
        <f t="shared" si="30"/>
        <v>3.5099999999999999E-2</v>
      </c>
      <c r="H65" s="67">
        <f t="shared" si="30"/>
        <v>3.5099999999999999E-2</v>
      </c>
      <c r="I65" s="67">
        <f t="shared" si="30"/>
        <v>3.5099999999999999E-2</v>
      </c>
      <c r="J65" s="67">
        <f t="shared" si="30"/>
        <v>3.5099999999999999E-2</v>
      </c>
      <c r="K65" s="67">
        <f t="shared" si="30"/>
        <v>3.5099999999999999E-2</v>
      </c>
      <c r="L65" s="67">
        <f t="shared" si="30"/>
        <v>3.5099999999999999E-2</v>
      </c>
      <c r="M65" s="67">
        <f t="shared" si="30"/>
        <v>1.7899999999999999E-2</v>
      </c>
      <c r="N65" s="67">
        <f t="shared" si="30"/>
        <v>0</v>
      </c>
      <c r="O65" s="67">
        <f t="shared" si="30"/>
        <v>0</v>
      </c>
      <c r="P65" s="36"/>
      <c r="Q65" s="86">
        <f>SUM(B65:O65)</f>
        <v>0.35099999999999998</v>
      </c>
      <c r="R65" s="36"/>
    </row>
    <row r="66" spans="1:26" s="37" customFormat="1" ht="15" customHeight="1" x14ac:dyDescent="0.2">
      <c r="A66" s="35" t="s">
        <v>49</v>
      </c>
      <c r="B66" s="74">
        <f>SUM(B64:B65)</f>
        <v>0</v>
      </c>
      <c r="C66" s="74">
        <f t="shared" ref="C66:O66" si="31">SUM(C64:C65)</f>
        <v>2.1894190803999999E-2</v>
      </c>
      <c r="D66" s="74">
        <f t="shared" si="31"/>
        <v>4.8466209575000002E-2</v>
      </c>
      <c r="E66" s="74">
        <f t="shared" si="31"/>
        <v>5.15191515655E-2</v>
      </c>
      <c r="F66" s="74">
        <f t="shared" si="31"/>
        <v>4.9469312618500003E-2</v>
      </c>
      <c r="G66" s="74">
        <f t="shared" si="31"/>
        <v>4.7419473671499998E-2</v>
      </c>
      <c r="H66" s="74">
        <f t="shared" si="31"/>
        <v>4.5369634724500001E-2</v>
      </c>
      <c r="I66" s="74">
        <f t="shared" si="31"/>
        <v>4.3319795777500003E-2</v>
      </c>
      <c r="J66" s="74">
        <f t="shared" si="31"/>
        <v>4.1269956830499999E-2</v>
      </c>
      <c r="K66" s="74">
        <f t="shared" si="31"/>
        <v>3.9220117883500001E-2</v>
      </c>
      <c r="L66" s="74">
        <f t="shared" si="31"/>
        <v>3.7170278936499997E-2</v>
      </c>
      <c r="M66" s="74">
        <f t="shared" si="31"/>
        <v>1.8422679731499997E-2</v>
      </c>
      <c r="N66" s="74">
        <f t="shared" si="31"/>
        <v>0</v>
      </c>
      <c r="O66" s="74">
        <f t="shared" si="31"/>
        <v>0</v>
      </c>
      <c r="P66" s="36"/>
      <c r="Q66" s="74"/>
      <c r="R66" s="36"/>
    </row>
    <row r="67" spans="1:26" s="84" customFormat="1" ht="15" customHeight="1" x14ac:dyDescent="0.2">
      <c r="A67" s="83" t="s">
        <v>99</v>
      </c>
      <c r="B67" s="213">
        <f>'Assumptions (Inputs)'!$E$38</f>
        <v>1.0353574571620852</v>
      </c>
      <c r="C67" s="213">
        <f>'Assumptions (Inputs)'!$E$38</f>
        <v>1.0353574571620852</v>
      </c>
      <c r="D67" s="213">
        <f>'Assumptions (Inputs)'!$E$38</f>
        <v>1.0353574571620852</v>
      </c>
      <c r="E67" s="213">
        <f>'Assumptions (Inputs)'!E45</f>
        <v>1.0297600659046442</v>
      </c>
      <c r="F67" s="213">
        <f>E67</f>
        <v>1.0297600659046442</v>
      </c>
      <c r="G67" s="213">
        <f t="shared" ref="G67:O67" si="32">F67</f>
        <v>1.0297600659046442</v>
      </c>
      <c r="H67" s="213">
        <f t="shared" si="32"/>
        <v>1.0297600659046442</v>
      </c>
      <c r="I67" s="213">
        <f t="shared" si="32"/>
        <v>1.0297600659046442</v>
      </c>
      <c r="J67" s="213">
        <f t="shared" si="32"/>
        <v>1.0297600659046442</v>
      </c>
      <c r="K67" s="213">
        <f t="shared" si="32"/>
        <v>1.0297600659046442</v>
      </c>
      <c r="L67" s="213">
        <f t="shared" si="32"/>
        <v>1.0297600659046442</v>
      </c>
      <c r="M67" s="213">
        <f t="shared" si="32"/>
        <v>1.0297600659046442</v>
      </c>
      <c r="N67" s="213">
        <f t="shared" si="32"/>
        <v>1.0297600659046442</v>
      </c>
      <c r="O67" s="213">
        <f t="shared" si="32"/>
        <v>1.0297600659046442</v>
      </c>
      <c r="P67" s="96"/>
      <c r="Q67" s="74"/>
      <c r="R67" s="96"/>
    </row>
    <row r="68" spans="1:26" s="73" customFormat="1" ht="15" customHeight="1" thickBot="1" x14ac:dyDescent="0.25">
      <c r="A68" s="45" t="s">
        <v>50</v>
      </c>
      <c r="B68" s="118">
        <f>B66*B67</f>
        <v>0</v>
      </c>
      <c r="C68" s="118">
        <f t="shared" ref="C68:O68" si="33">C66*C67</f>
        <v>2.2668313717450948E-2</v>
      </c>
      <c r="D68" s="118">
        <f t="shared" si="33"/>
        <v>5.0179851503856704E-2</v>
      </c>
      <c r="E68" s="118">
        <f t="shared" si="33"/>
        <v>5.3052364911440636E-2</v>
      </c>
      <c r="F68" s="118">
        <f t="shared" si="33"/>
        <v>5.0941522622284012E-2</v>
      </c>
      <c r="G68" s="118">
        <f t="shared" si="33"/>
        <v>4.8830680333127381E-2</v>
      </c>
      <c r="H68" s="118">
        <f t="shared" si="33"/>
        <v>4.6719838043970757E-2</v>
      </c>
      <c r="I68" s="118">
        <f t="shared" si="33"/>
        <v>4.4608995754814133E-2</v>
      </c>
      <c r="J68" s="118">
        <f t="shared" si="33"/>
        <v>4.2498153465657502E-2</v>
      </c>
      <c r="K68" s="118">
        <f t="shared" si="33"/>
        <v>4.0387311176500879E-2</v>
      </c>
      <c r="L68" s="118">
        <f t="shared" si="33"/>
        <v>3.8276468887344248E-2</v>
      </c>
      <c r="M68" s="118">
        <f t="shared" si="33"/>
        <v>1.897093989444959E-2</v>
      </c>
      <c r="N68" s="118">
        <f t="shared" si="33"/>
        <v>0</v>
      </c>
      <c r="O68" s="118">
        <f t="shared" si="33"/>
        <v>0</v>
      </c>
      <c r="P68" s="112"/>
      <c r="Q68" s="314">
        <f>SUM(B68:O68)</f>
        <v>0.45713444031089684</v>
      </c>
      <c r="R68" s="112"/>
    </row>
    <row r="69" spans="1:26" s="37" customFormat="1" ht="15" customHeight="1" thickTop="1" x14ac:dyDescent="0.2">
      <c r="A69" s="69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36"/>
      <c r="Q69" s="55"/>
      <c r="R69" s="36"/>
    </row>
    <row r="70" spans="1:26" s="37" customFormat="1" ht="15" customHeight="1" x14ac:dyDescent="0.2">
      <c r="A70" s="69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36"/>
      <c r="Q70" s="55"/>
      <c r="R70" s="36"/>
    </row>
    <row r="71" spans="1:26" s="37" customFormat="1" ht="15" customHeight="1" x14ac:dyDescent="0.2">
      <c r="A71" s="307" t="s">
        <v>36</v>
      </c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6"/>
      <c r="Q71" s="302"/>
      <c r="R71" s="36"/>
    </row>
    <row r="72" spans="1:26" s="37" customFormat="1" ht="15" customHeight="1" x14ac:dyDescent="0.2">
      <c r="A72" s="308"/>
      <c r="B72" s="306"/>
      <c r="C72" s="306"/>
      <c r="D72" s="306"/>
      <c r="E72" s="306"/>
      <c r="F72" s="309"/>
      <c r="G72" s="297"/>
      <c r="H72" s="297"/>
      <c r="I72" s="297"/>
      <c r="J72" s="297"/>
      <c r="K72" s="297"/>
      <c r="L72" s="297"/>
      <c r="M72" s="297"/>
      <c r="N72" s="297"/>
      <c r="O72" s="297"/>
      <c r="P72" s="296"/>
      <c r="Q72" s="297"/>
      <c r="R72" s="36"/>
    </row>
    <row r="73" spans="1:26" s="37" customFormat="1" ht="15" customHeight="1" x14ac:dyDescent="0.2">
      <c r="A73" s="310" t="s">
        <v>101</v>
      </c>
      <c r="B73" s="306"/>
      <c r="C73" s="306"/>
      <c r="D73" s="306"/>
      <c r="E73" s="306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6"/>
      <c r="Q73" s="297"/>
      <c r="R73" s="36"/>
      <c r="S73" s="36"/>
      <c r="T73" s="36"/>
      <c r="U73" s="36"/>
      <c r="V73" s="36"/>
      <c r="W73" s="36"/>
    </row>
    <row r="74" spans="1:26" s="37" customFormat="1" ht="12.75" x14ac:dyDescent="0.2">
      <c r="A74" s="311" t="s">
        <v>105</v>
      </c>
      <c r="B74" s="306">
        <f t="shared" ref="B74:L74" si="34">B21</f>
        <v>0</v>
      </c>
      <c r="C74" s="306">
        <f t="shared" si="34"/>
        <v>0.17199999999999999</v>
      </c>
      <c r="D74" s="306">
        <f t="shared" si="34"/>
        <v>0.17899999999999999</v>
      </c>
      <c r="E74" s="306">
        <f t="shared" si="34"/>
        <v>0</v>
      </c>
      <c r="F74" s="306">
        <f t="shared" si="34"/>
        <v>0</v>
      </c>
      <c r="G74" s="306">
        <f t="shared" si="34"/>
        <v>0</v>
      </c>
      <c r="H74" s="306">
        <f t="shared" si="34"/>
        <v>0</v>
      </c>
      <c r="I74" s="306">
        <f t="shared" si="34"/>
        <v>0</v>
      </c>
      <c r="J74" s="306">
        <f t="shared" si="34"/>
        <v>0</v>
      </c>
      <c r="K74" s="306">
        <f t="shared" si="34"/>
        <v>0</v>
      </c>
      <c r="L74" s="306">
        <f t="shared" si="34"/>
        <v>0</v>
      </c>
      <c r="M74" s="306"/>
      <c r="N74" s="306"/>
      <c r="O74" s="306"/>
      <c r="P74" s="296"/>
      <c r="Q74" s="297"/>
      <c r="R74" s="486"/>
      <c r="S74" s="486"/>
      <c r="T74" s="486"/>
      <c r="U74" s="486"/>
      <c r="V74" s="36"/>
      <c r="W74" s="36"/>
      <c r="Y74" s="89"/>
      <c r="Z74" s="89"/>
    </row>
    <row r="75" spans="1:26" s="37" customFormat="1" ht="15" customHeight="1" x14ac:dyDescent="0.2">
      <c r="A75" s="311" t="s">
        <v>104</v>
      </c>
      <c r="B75" s="306">
        <v>0</v>
      </c>
      <c r="C75" s="306">
        <v>0</v>
      </c>
      <c r="D75" s="306">
        <v>0</v>
      </c>
      <c r="E75" s="306">
        <v>0</v>
      </c>
      <c r="F75" s="306">
        <v>0</v>
      </c>
      <c r="G75" s="306">
        <v>0</v>
      </c>
      <c r="H75" s="306">
        <v>0</v>
      </c>
      <c r="I75" s="306">
        <v>0</v>
      </c>
      <c r="J75" s="306">
        <v>0</v>
      </c>
      <c r="K75" s="306">
        <v>0</v>
      </c>
      <c r="L75" s="306">
        <v>0</v>
      </c>
      <c r="M75" s="306"/>
      <c r="N75" s="306"/>
      <c r="O75" s="306"/>
      <c r="P75" s="296"/>
      <c r="Q75" s="297"/>
      <c r="R75" s="90"/>
      <c r="S75" s="36"/>
      <c r="T75" s="36"/>
      <c r="U75" s="92"/>
      <c r="V75" s="36"/>
      <c r="W75" s="36"/>
      <c r="X75" s="93"/>
      <c r="Y75" s="91"/>
      <c r="Z75" s="91"/>
    </row>
    <row r="76" spans="1:26" s="37" customFormat="1" ht="12.75" x14ac:dyDescent="0.2">
      <c r="A76" s="311" t="s">
        <v>92</v>
      </c>
      <c r="B76" s="306">
        <f>$B$74-B75</f>
        <v>0</v>
      </c>
      <c r="C76" s="306">
        <f>SUM($B$74:C74)-SUM($B$75:C75)</f>
        <v>0.17199999999999999</v>
      </c>
      <c r="D76" s="306">
        <f>SUM($B$74:D74)-SUM($B$75:D75)</f>
        <v>0.35099999999999998</v>
      </c>
      <c r="E76" s="306">
        <f>SUM($B$74:E74)-SUM($B$75:E75)</f>
        <v>0.35099999999999998</v>
      </c>
      <c r="F76" s="306">
        <f>SUM($B$74:F74)-SUM($B$75:F75)</f>
        <v>0.35099999999999998</v>
      </c>
      <c r="G76" s="306">
        <f>SUM($B$74:G74)-SUM($B$75:G75)</f>
        <v>0.35099999999999998</v>
      </c>
      <c r="H76" s="306">
        <f>SUM($B$74:H74)-SUM($B$75:H75)</f>
        <v>0.35099999999999998</v>
      </c>
      <c r="I76" s="306">
        <f>SUM($B$74:I74)-SUM($B$75:I75)</f>
        <v>0.35099999999999998</v>
      </c>
      <c r="J76" s="306">
        <f>SUM($B$74:J74)-SUM($B$75:J75)</f>
        <v>0.35099999999999998</v>
      </c>
      <c r="K76" s="306">
        <f>SUM($B$74:K74)-SUM($B$75:K75)</f>
        <v>0.35099999999999998</v>
      </c>
      <c r="L76" s="306">
        <f>SUM($B$74:L74)-SUM($B$75:L75)</f>
        <v>0.35099999999999998</v>
      </c>
      <c r="M76" s="306"/>
      <c r="N76" s="306"/>
      <c r="O76" s="306"/>
      <c r="P76" s="296"/>
      <c r="Q76" s="297"/>
      <c r="R76" s="90"/>
      <c r="S76" s="36"/>
      <c r="T76" s="36"/>
      <c r="U76" s="92"/>
      <c r="V76" s="36"/>
      <c r="W76" s="36"/>
      <c r="X76" s="93"/>
      <c r="Y76" s="91"/>
      <c r="Z76" s="91"/>
    </row>
    <row r="77" spans="1:26" s="37" customFormat="1" ht="15" customHeight="1" x14ac:dyDescent="0.2">
      <c r="A77" s="311" t="s">
        <v>74</v>
      </c>
      <c r="B77" s="312">
        <v>0</v>
      </c>
      <c r="C77" s="312">
        <v>0</v>
      </c>
      <c r="D77" s="312">
        <v>0</v>
      </c>
      <c r="E77" s="312">
        <v>0</v>
      </c>
      <c r="F77" s="312">
        <f>$F$74*TaxDepr!$L5</f>
        <v>0</v>
      </c>
      <c r="G77" s="312">
        <f>$F$74*TaxDepr!$L6</f>
        <v>0</v>
      </c>
      <c r="H77" s="312">
        <f>$F$74*TaxDepr!$L7</f>
        <v>0</v>
      </c>
      <c r="I77" s="312">
        <f>$F$74*TaxDepr!$L8</f>
        <v>0</v>
      </c>
      <c r="J77" s="312">
        <f>$F$74*TaxDepr!$L9</f>
        <v>0</v>
      </c>
      <c r="K77" s="312">
        <f>$F$74*TaxDepr!$L10</f>
        <v>0</v>
      </c>
      <c r="L77" s="312">
        <f>$F$74*TaxDepr!$L11</f>
        <v>0</v>
      </c>
      <c r="M77" s="312"/>
      <c r="N77" s="312"/>
      <c r="O77" s="312"/>
      <c r="P77" s="296"/>
      <c r="Q77" s="297"/>
      <c r="R77" s="36"/>
      <c r="S77" s="36"/>
      <c r="T77" s="36"/>
      <c r="U77" s="36"/>
      <c r="V77" s="36"/>
      <c r="W77" s="36"/>
      <c r="X77" s="93"/>
      <c r="Y77" s="91"/>
      <c r="Z77" s="91"/>
    </row>
    <row r="78" spans="1:26" s="37" customFormat="1" ht="15" customHeight="1" thickBot="1" x14ac:dyDescent="0.25">
      <c r="A78" s="311" t="s">
        <v>75</v>
      </c>
      <c r="B78" s="313">
        <f>B75+B77</f>
        <v>0</v>
      </c>
      <c r="C78" s="313">
        <f t="shared" ref="C78:L78" si="35">C75+C77</f>
        <v>0</v>
      </c>
      <c r="D78" s="313">
        <f t="shared" si="35"/>
        <v>0</v>
      </c>
      <c r="E78" s="313">
        <f t="shared" si="35"/>
        <v>0</v>
      </c>
      <c r="F78" s="313">
        <f t="shared" si="35"/>
        <v>0</v>
      </c>
      <c r="G78" s="313">
        <f t="shared" si="35"/>
        <v>0</v>
      </c>
      <c r="H78" s="313">
        <f t="shared" si="35"/>
        <v>0</v>
      </c>
      <c r="I78" s="313">
        <f t="shared" si="35"/>
        <v>0</v>
      </c>
      <c r="J78" s="313">
        <f t="shared" si="35"/>
        <v>0</v>
      </c>
      <c r="K78" s="313">
        <f t="shared" si="35"/>
        <v>0</v>
      </c>
      <c r="L78" s="313">
        <f t="shared" si="35"/>
        <v>0</v>
      </c>
      <c r="M78" s="313"/>
      <c r="N78" s="313"/>
      <c r="O78" s="306"/>
      <c r="P78" s="296"/>
      <c r="Q78" s="297"/>
      <c r="R78" s="36"/>
      <c r="S78" s="36"/>
      <c r="T78" s="36"/>
      <c r="U78" s="36"/>
      <c r="V78" s="36"/>
      <c r="W78" s="36"/>
      <c r="X78" s="93"/>
      <c r="Y78" s="91"/>
      <c r="Z78" s="91"/>
    </row>
    <row r="79" spans="1:26" s="37" customFormat="1" ht="15" customHeight="1" thickTop="1" x14ac:dyDescent="0.2">
      <c r="A79" s="310"/>
      <c r="B79" s="306"/>
      <c r="C79" s="306"/>
      <c r="D79" s="306"/>
      <c r="E79" s="306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6"/>
      <c r="Q79" s="297"/>
      <c r="R79" s="36"/>
      <c r="S79" s="36"/>
      <c r="T79" s="36"/>
      <c r="U79" s="36"/>
      <c r="V79" s="36"/>
      <c r="W79" s="36"/>
      <c r="X79" s="93"/>
      <c r="Y79" s="91"/>
      <c r="Z79" s="91"/>
    </row>
    <row r="80" spans="1:26" s="37" customFormat="1" ht="15" customHeight="1" x14ac:dyDescent="0.2">
      <c r="A80" s="310" t="s">
        <v>102</v>
      </c>
      <c r="B80" s="306"/>
      <c r="C80" s="306"/>
      <c r="D80" s="306"/>
      <c r="E80" s="306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6"/>
      <c r="Q80" s="297"/>
      <c r="R80" s="36"/>
      <c r="S80" s="36"/>
      <c r="T80" s="36"/>
      <c r="U80" s="36"/>
      <c r="V80" s="36"/>
      <c r="W80" s="36"/>
      <c r="X80" s="93"/>
      <c r="Y80" s="91"/>
      <c r="Z80" s="91"/>
    </row>
    <row r="81" spans="1:26" s="37" customFormat="1" ht="12.75" x14ac:dyDescent="0.2">
      <c r="A81" s="311" t="s">
        <v>105</v>
      </c>
      <c r="B81" s="306">
        <f t="shared" ref="B81:L81" si="36">B21</f>
        <v>0</v>
      </c>
      <c r="C81" s="306">
        <f t="shared" si="36"/>
        <v>0.17199999999999999</v>
      </c>
      <c r="D81" s="306">
        <f t="shared" si="36"/>
        <v>0.17899999999999999</v>
      </c>
      <c r="E81" s="306">
        <f t="shared" si="36"/>
        <v>0</v>
      </c>
      <c r="F81" s="306">
        <f t="shared" si="36"/>
        <v>0</v>
      </c>
      <c r="G81" s="306">
        <f t="shared" si="36"/>
        <v>0</v>
      </c>
      <c r="H81" s="306">
        <f t="shared" si="36"/>
        <v>0</v>
      </c>
      <c r="I81" s="306">
        <f t="shared" si="36"/>
        <v>0</v>
      </c>
      <c r="J81" s="306">
        <f t="shared" si="36"/>
        <v>0</v>
      </c>
      <c r="K81" s="306">
        <f t="shared" si="36"/>
        <v>0</v>
      </c>
      <c r="L81" s="306">
        <f t="shared" si="36"/>
        <v>0</v>
      </c>
      <c r="M81" s="306"/>
      <c r="N81" s="306"/>
      <c r="O81" s="306"/>
      <c r="P81" s="296"/>
      <c r="Q81" s="297"/>
      <c r="R81" s="36"/>
      <c r="S81" s="90"/>
      <c r="T81" s="36"/>
      <c r="U81" s="96"/>
      <c r="V81" s="36"/>
      <c r="W81" s="36"/>
      <c r="X81" s="93"/>
      <c r="Y81" s="91"/>
      <c r="Z81" s="91"/>
    </row>
    <row r="82" spans="1:26" s="37" customFormat="1" ht="15" customHeight="1" x14ac:dyDescent="0.2">
      <c r="A82" s="311" t="s">
        <v>104</v>
      </c>
      <c r="B82" s="306">
        <v>0</v>
      </c>
      <c r="C82" s="306">
        <v>0</v>
      </c>
      <c r="D82" s="306">
        <v>0</v>
      </c>
      <c r="E82" s="306">
        <v>0</v>
      </c>
      <c r="F82" s="306">
        <v>0</v>
      </c>
      <c r="G82" s="306">
        <v>0</v>
      </c>
      <c r="H82" s="306">
        <v>0</v>
      </c>
      <c r="I82" s="306">
        <v>0</v>
      </c>
      <c r="J82" s="306">
        <v>0</v>
      </c>
      <c r="K82" s="306">
        <v>0</v>
      </c>
      <c r="L82" s="306">
        <v>0</v>
      </c>
      <c r="M82" s="306"/>
      <c r="N82" s="306"/>
      <c r="O82" s="306"/>
      <c r="P82" s="296"/>
      <c r="Q82" s="297"/>
      <c r="R82" s="36"/>
      <c r="S82" s="90"/>
      <c r="T82" s="36"/>
      <c r="U82" s="96"/>
      <c r="V82" s="36"/>
      <c r="W82" s="36"/>
      <c r="X82" s="93"/>
      <c r="Y82" s="91"/>
      <c r="Z82" s="91"/>
    </row>
    <row r="83" spans="1:26" s="37" customFormat="1" ht="24.75" customHeight="1" x14ac:dyDescent="0.2">
      <c r="A83" s="311" t="s">
        <v>92</v>
      </c>
      <c r="B83" s="306">
        <f>SUM($B$81:B81)</f>
        <v>0</v>
      </c>
      <c r="C83" s="306">
        <f>SUM($B$81:C81)</f>
        <v>0.17199999999999999</v>
      </c>
      <c r="D83" s="306">
        <f>SUM($B$81:D81)</f>
        <v>0.35099999999999998</v>
      </c>
      <c r="E83" s="306">
        <f>SUM($B$81:E81)</f>
        <v>0.35099999999999998</v>
      </c>
      <c r="F83" s="306">
        <f>SUM($B$81:F81)</f>
        <v>0.35099999999999998</v>
      </c>
      <c r="G83" s="306">
        <f>SUM($B$81:G81)</f>
        <v>0.35099999999999998</v>
      </c>
      <c r="H83" s="306">
        <f>SUM($B$81:H81)</f>
        <v>0.35099999999999998</v>
      </c>
      <c r="I83" s="306">
        <f>SUM($B$81:I81)</f>
        <v>0.35099999999999998</v>
      </c>
      <c r="J83" s="306">
        <f>SUM($B$81:J81)</f>
        <v>0.35099999999999998</v>
      </c>
      <c r="K83" s="306">
        <f>SUM($B$81:K81)</f>
        <v>0.35099999999999998</v>
      </c>
      <c r="L83" s="306">
        <f>SUM($B$81:L81)</f>
        <v>0.35099999999999998</v>
      </c>
      <c r="M83" s="306"/>
      <c r="N83" s="306"/>
      <c r="O83" s="306"/>
      <c r="P83" s="296"/>
      <c r="Q83" s="297"/>
      <c r="R83" s="36"/>
      <c r="S83" s="90"/>
      <c r="T83" s="36"/>
      <c r="U83" s="96"/>
      <c r="V83" s="36"/>
      <c r="W83" s="36"/>
      <c r="X83" s="93"/>
      <c r="Y83" s="91"/>
      <c r="Z83" s="91"/>
    </row>
    <row r="84" spans="1:26" s="37" customFormat="1" ht="15" customHeight="1" x14ac:dyDescent="0.2">
      <c r="A84" s="311" t="s">
        <v>74</v>
      </c>
      <c r="B84" s="312">
        <v>0</v>
      </c>
      <c r="C84" s="312">
        <v>0</v>
      </c>
      <c r="D84" s="312">
        <v>0</v>
      </c>
      <c r="E84" s="312">
        <v>0</v>
      </c>
      <c r="F84" s="312">
        <f>F77</f>
        <v>0</v>
      </c>
      <c r="G84" s="312">
        <f t="shared" ref="G84:L84" si="37">G77</f>
        <v>0</v>
      </c>
      <c r="H84" s="312">
        <f t="shared" si="37"/>
        <v>0</v>
      </c>
      <c r="I84" s="312">
        <f t="shared" si="37"/>
        <v>0</v>
      </c>
      <c r="J84" s="312">
        <f t="shared" si="37"/>
        <v>0</v>
      </c>
      <c r="K84" s="312">
        <f t="shared" si="37"/>
        <v>0</v>
      </c>
      <c r="L84" s="312">
        <f t="shared" si="37"/>
        <v>0</v>
      </c>
      <c r="M84" s="312"/>
      <c r="N84" s="312"/>
      <c r="O84" s="312"/>
      <c r="P84" s="296"/>
      <c r="Q84" s="297"/>
      <c r="R84" s="36"/>
      <c r="S84" s="90"/>
      <c r="T84" s="36"/>
      <c r="U84" s="96"/>
      <c r="V84" s="36"/>
      <c r="W84" s="36"/>
      <c r="X84" s="93"/>
      <c r="Y84" s="91"/>
      <c r="Z84" s="91"/>
    </row>
    <row r="85" spans="1:26" s="37" customFormat="1" ht="15" customHeight="1" thickBot="1" x14ac:dyDescent="0.25">
      <c r="A85" s="311" t="s">
        <v>75</v>
      </c>
      <c r="B85" s="313">
        <f>B82+B84</f>
        <v>0</v>
      </c>
      <c r="C85" s="313">
        <f t="shared" ref="C85:L85" si="38">C82+C84</f>
        <v>0</v>
      </c>
      <c r="D85" s="313">
        <f t="shared" si="38"/>
        <v>0</v>
      </c>
      <c r="E85" s="313">
        <f t="shared" si="38"/>
        <v>0</v>
      </c>
      <c r="F85" s="313">
        <f t="shared" si="38"/>
        <v>0</v>
      </c>
      <c r="G85" s="313">
        <f t="shared" si="38"/>
        <v>0</v>
      </c>
      <c r="H85" s="313">
        <f t="shared" si="38"/>
        <v>0</v>
      </c>
      <c r="I85" s="313">
        <f t="shared" si="38"/>
        <v>0</v>
      </c>
      <c r="J85" s="313">
        <f t="shared" si="38"/>
        <v>0</v>
      </c>
      <c r="K85" s="313">
        <f t="shared" si="38"/>
        <v>0</v>
      </c>
      <c r="L85" s="313">
        <f t="shared" si="38"/>
        <v>0</v>
      </c>
      <c r="M85" s="313"/>
      <c r="N85" s="313"/>
      <c r="O85" s="306"/>
      <c r="P85" s="296"/>
      <c r="Q85" s="297"/>
      <c r="R85" s="97"/>
      <c r="S85" s="36"/>
      <c r="T85" s="36"/>
      <c r="U85" s="98"/>
      <c r="V85" s="36"/>
      <c r="W85" s="36"/>
      <c r="X85" s="93"/>
      <c r="Y85" s="91"/>
      <c r="Z85" s="91"/>
    </row>
    <row r="86" spans="1:26" s="37" customFormat="1" ht="15" customHeight="1" thickTop="1" x14ac:dyDescent="0.2">
      <c r="A86" s="308"/>
      <c r="B86" s="306"/>
      <c r="C86" s="306"/>
      <c r="D86" s="306"/>
      <c r="E86" s="306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6"/>
      <c r="Q86" s="297"/>
      <c r="R86" s="36"/>
      <c r="S86" s="36"/>
      <c r="T86" s="36"/>
      <c r="U86" s="36"/>
      <c r="V86" s="36"/>
      <c r="W86" s="36"/>
      <c r="X86" s="93"/>
      <c r="Y86" s="91"/>
      <c r="Z86" s="91"/>
    </row>
    <row r="87" spans="1:26" s="37" customFormat="1" ht="15" customHeight="1" x14ac:dyDescent="0.2">
      <c r="A87" s="101" t="s">
        <v>68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36"/>
      <c r="Q87" s="56"/>
      <c r="R87" s="36"/>
      <c r="S87" s="36"/>
      <c r="T87" s="36"/>
      <c r="U87" s="36"/>
      <c r="V87" s="36"/>
      <c r="W87" s="36"/>
    </row>
    <row r="88" spans="1:26" s="37" customFormat="1" ht="15" customHeight="1" x14ac:dyDescent="0.2">
      <c r="A88" s="108" t="s">
        <v>90</v>
      </c>
      <c r="B88" s="288">
        <f t="shared" ref="B88:K88" si="39">$B$21*(1-$B$5)/$B$3</f>
        <v>0</v>
      </c>
      <c r="C88" s="288">
        <f t="shared" si="39"/>
        <v>0</v>
      </c>
      <c r="D88" s="288">
        <f t="shared" si="39"/>
        <v>0</v>
      </c>
      <c r="E88" s="288">
        <f t="shared" si="39"/>
        <v>0</v>
      </c>
      <c r="F88" s="288">
        <f t="shared" si="39"/>
        <v>0</v>
      </c>
      <c r="G88" s="288">
        <f t="shared" si="39"/>
        <v>0</v>
      </c>
      <c r="H88" s="288">
        <f t="shared" si="39"/>
        <v>0</v>
      </c>
      <c r="I88" s="288">
        <f t="shared" si="39"/>
        <v>0</v>
      </c>
      <c r="J88" s="288">
        <f t="shared" si="39"/>
        <v>0</v>
      </c>
      <c r="K88" s="288">
        <f t="shared" si="39"/>
        <v>0</v>
      </c>
      <c r="L88" s="288"/>
      <c r="M88" s="288"/>
      <c r="N88" s="288"/>
      <c r="O88" s="288"/>
      <c r="P88" s="36"/>
      <c r="Q88" s="74">
        <f t="shared" ref="Q88:Q98" si="40">SUM(B88:P88)</f>
        <v>0</v>
      </c>
      <c r="R88" s="36"/>
    </row>
    <row r="89" spans="1:26" s="37" customFormat="1" ht="15" customHeight="1" x14ac:dyDescent="0.2">
      <c r="A89" s="108">
        <v>2015</v>
      </c>
      <c r="B89" s="288"/>
      <c r="C89" s="288">
        <f t="shared" ref="C89:L89" si="41">$C$21*(1-$B$5)/$B$3</f>
        <v>1.72E-2</v>
      </c>
      <c r="D89" s="288">
        <f t="shared" si="41"/>
        <v>1.72E-2</v>
      </c>
      <c r="E89" s="288">
        <f t="shared" si="41"/>
        <v>1.72E-2</v>
      </c>
      <c r="F89" s="288">
        <f t="shared" si="41"/>
        <v>1.72E-2</v>
      </c>
      <c r="G89" s="288">
        <f t="shared" si="41"/>
        <v>1.72E-2</v>
      </c>
      <c r="H89" s="288">
        <f t="shared" si="41"/>
        <v>1.72E-2</v>
      </c>
      <c r="I89" s="288">
        <f t="shared" si="41"/>
        <v>1.72E-2</v>
      </c>
      <c r="J89" s="288">
        <f t="shared" si="41"/>
        <v>1.72E-2</v>
      </c>
      <c r="K89" s="288">
        <f t="shared" si="41"/>
        <v>1.72E-2</v>
      </c>
      <c r="L89" s="288">
        <f t="shared" si="41"/>
        <v>1.72E-2</v>
      </c>
      <c r="M89" s="288"/>
      <c r="N89" s="288"/>
      <c r="O89" s="288"/>
      <c r="P89" s="36"/>
      <c r="Q89" s="74">
        <f t="shared" si="40"/>
        <v>0.17199999999999996</v>
      </c>
      <c r="R89" s="36"/>
    </row>
    <row r="90" spans="1:26" s="37" customFormat="1" ht="15" customHeight="1" x14ac:dyDescent="0.2">
      <c r="A90" s="108">
        <v>2016</v>
      </c>
      <c r="B90" s="288"/>
      <c r="C90" s="288"/>
      <c r="D90" s="288">
        <f>$D$21*(1-$B$5)/$B$3</f>
        <v>1.7899999999999999E-2</v>
      </c>
      <c r="E90" s="288">
        <f>$D$21*(1-$B$5)/$B$3</f>
        <v>1.7899999999999999E-2</v>
      </c>
      <c r="F90" s="288">
        <f>$D$21*(1-$B$5)/$B$3</f>
        <v>1.7899999999999999E-2</v>
      </c>
      <c r="G90" s="288">
        <f>$D$21*(1-$B$5)/$B$3</f>
        <v>1.7899999999999999E-2</v>
      </c>
      <c r="H90" s="288">
        <f>$D$21*(1-$B$5)/$B$3</f>
        <v>1.7899999999999999E-2</v>
      </c>
      <c r="I90" s="288">
        <f t="shared" ref="I90:M90" si="42">$D$21*(1-$B$5)/$B$3</f>
        <v>1.7899999999999999E-2</v>
      </c>
      <c r="J90" s="288">
        <f t="shared" si="42"/>
        <v>1.7899999999999999E-2</v>
      </c>
      <c r="K90" s="288">
        <f t="shared" si="42"/>
        <v>1.7899999999999999E-2</v>
      </c>
      <c r="L90" s="288">
        <f t="shared" si="42"/>
        <v>1.7899999999999999E-2</v>
      </c>
      <c r="M90" s="288">
        <f t="shared" si="42"/>
        <v>1.7899999999999999E-2</v>
      </c>
      <c r="N90" s="288"/>
      <c r="O90" s="288"/>
      <c r="P90" s="36"/>
      <c r="Q90" s="74">
        <f t="shared" si="40"/>
        <v>0.17899999999999999</v>
      </c>
      <c r="R90" s="36"/>
    </row>
    <row r="91" spans="1:26" s="37" customFormat="1" ht="15" customHeight="1" x14ac:dyDescent="0.2">
      <c r="A91" s="108">
        <v>2017</v>
      </c>
      <c r="B91" s="288"/>
      <c r="C91" s="288"/>
      <c r="D91" s="288"/>
      <c r="E91" s="288">
        <f>$E$21*(1-$B$5)/$B$3</f>
        <v>0</v>
      </c>
      <c r="F91" s="288">
        <f>$E$21*(1-$B$5)/$B$3</f>
        <v>0</v>
      </c>
      <c r="G91" s="288">
        <f>$E$21*(1-$B$5)/$B$3</f>
        <v>0</v>
      </c>
      <c r="H91" s="288">
        <f>$E$21*(1-$B$5)/$B$3</f>
        <v>0</v>
      </c>
      <c r="I91" s="288">
        <f>$E$21*(1-$B$5)/$B$3</f>
        <v>0</v>
      </c>
      <c r="J91" s="288">
        <f t="shared" ref="J91:N91" si="43">$E$21*(1-$B$5)/$B$3</f>
        <v>0</v>
      </c>
      <c r="K91" s="288">
        <f t="shared" si="43"/>
        <v>0</v>
      </c>
      <c r="L91" s="288">
        <f t="shared" si="43"/>
        <v>0</v>
      </c>
      <c r="M91" s="288">
        <f t="shared" si="43"/>
        <v>0</v>
      </c>
      <c r="N91" s="288">
        <f t="shared" si="43"/>
        <v>0</v>
      </c>
      <c r="O91" s="288"/>
      <c r="P91" s="36"/>
      <c r="Q91" s="74">
        <f t="shared" si="40"/>
        <v>0</v>
      </c>
      <c r="R91" s="36"/>
    </row>
    <row r="92" spans="1:26" s="37" customFormat="1" ht="15" customHeight="1" x14ac:dyDescent="0.2">
      <c r="A92" s="108">
        <v>2018</v>
      </c>
      <c r="B92" s="288"/>
      <c r="C92" s="288"/>
      <c r="D92" s="288"/>
      <c r="E92" s="288"/>
      <c r="F92" s="288">
        <f>$F$21*(1-$B$5)/$B$3</f>
        <v>0</v>
      </c>
      <c r="G92" s="288">
        <f>$F$21*(1-$B$5)/$B$3</f>
        <v>0</v>
      </c>
      <c r="H92" s="288">
        <f>$F$21*(1-$B$5)/$B$3</f>
        <v>0</v>
      </c>
      <c r="I92" s="288">
        <f>$F$21*(1-$B$5)/$B$3</f>
        <v>0</v>
      </c>
      <c r="J92" s="288">
        <f>$F$21*(1-$B$5)/$B$3</f>
        <v>0</v>
      </c>
      <c r="K92" s="288">
        <f t="shared" ref="K92:O92" si="44">$F$21*(1-$B$5)/$B$3</f>
        <v>0</v>
      </c>
      <c r="L92" s="288">
        <f t="shared" si="44"/>
        <v>0</v>
      </c>
      <c r="M92" s="288">
        <f t="shared" si="44"/>
        <v>0</v>
      </c>
      <c r="N92" s="288">
        <f t="shared" si="44"/>
        <v>0</v>
      </c>
      <c r="O92" s="288">
        <f t="shared" si="44"/>
        <v>0</v>
      </c>
      <c r="P92" s="36"/>
      <c r="Q92" s="74">
        <f t="shared" si="40"/>
        <v>0</v>
      </c>
      <c r="R92" s="36"/>
    </row>
    <row r="93" spans="1:26" s="37" customFormat="1" ht="15" customHeight="1" x14ac:dyDescent="0.2">
      <c r="A93" s="108">
        <v>2019</v>
      </c>
      <c r="B93" s="288"/>
      <c r="C93" s="288"/>
      <c r="D93" s="288"/>
      <c r="E93" s="288"/>
      <c r="F93" s="288"/>
      <c r="G93" s="288">
        <f t="shared" ref="G93:L93" si="45">$G$21*(1-$B$5)/$B$3</f>
        <v>0</v>
      </c>
      <c r="H93" s="288">
        <f t="shared" si="45"/>
        <v>0</v>
      </c>
      <c r="I93" s="288">
        <f t="shared" si="45"/>
        <v>0</v>
      </c>
      <c r="J93" s="288">
        <f t="shared" si="45"/>
        <v>0</v>
      </c>
      <c r="K93" s="288">
        <f t="shared" si="45"/>
        <v>0</v>
      </c>
      <c r="L93" s="288">
        <f t="shared" si="45"/>
        <v>0</v>
      </c>
      <c r="M93" s="288"/>
      <c r="N93" s="288"/>
      <c r="O93" s="288"/>
      <c r="P93" s="36"/>
      <c r="Q93" s="74">
        <f t="shared" si="40"/>
        <v>0</v>
      </c>
      <c r="R93" s="36"/>
    </row>
    <row r="94" spans="1:26" s="37" customFormat="1" ht="15" customHeight="1" x14ac:dyDescent="0.2">
      <c r="A94" s="108">
        <v>2020</v>
      </c>
      <c r="B94" s="288"/>
      <c r="C94" s="288"/>
      <c r="D94" s="288"/>
      <c r="E94" s="288"/>
      <c r="F94" s="288"/>
      <c r="G94" s="288"/>
      <c r="H94" s="288">
        <f>$H$21*(1-$B$5)/$B$3</f>
        <v>0</v>
      </c>
      <c r="I94" s="288">
        <f>$H$21*(1-$B$5)/$B$3</f>
        <v>0</v>
      </c>
      <c r="J94" s="288">
        <f>$H$21*(1-$B$5)/$B$3</f>
        <v>0</v>
      </c>
      <c r="K94" s="288">
        <f>$H$21*(1-$B$5)/$B$3</f>
        <v>0</v>
      </c>
      <c r="L94" s="288">
        <f>$H$21*(1-$B$5)/$B$3</f>
        <v>0</v>
      </c>
      <c r="M94" s="288"/>
      <c r="N94" s="288"/>
      <c r="O94" s="288"/>
      <c r="P94" s="36"/>
      <c r="Q94" s="74">
        <f t="shared" si="40"/>
        <v>0</v>
      </c>
      <c r="R94" s="36"/>
    </row>
    <row r="95" spans="1:26" s="37" customFormat="1" ht="15" customHeight="1" x14ac:dyDescent="0.2">
      <c r="A95" s="108">
        <v>2021</v>
      </c>
      <c r="B95" s="288"/>
      <c r="C95" s="288"/>
      <c r="D95" s="288"/>
      <c r="E95" s="288"/>
      <c r="F95" s="288"/>
      <c r="G95" s="288"/>
      <c r="H95" s="288"/>
      <c r="I95" s="288">
        <f>$I$21*(1-$B$5)/$B$3</f>
        <v>0</v>
      </c>
      <c r="J95" s="288">
        <f>$I$21*(1-$B$5)/$B$3</f>
        <v>0</v>
      </c>
      <c r="K95" s="288">
        <f>$I$21*(1-$B$5)/$B$3</f>
        <v>0</v>
      </c>
      <c r="L95" s="288">
        <f>$I$21*(1-$B$5)/$B$3</f>
        <v>0</v>
      </c>
      <c r="M95" s="288"/>
      <c r="N95" s="288"/>
      <c r="O95" s="288"/>
      <c r="P95" s="36"/>
      <c r="Q95" s="74">
        <f t="shared" si="40"/>
        <v>0</v>
      </c>
      <c r="R95" s="36"/>
    </row>
    <row r="96" spans="1:26" s="37" customFormat="1" ht="15" customHeight="1" x14ac:dyDescent="0.2">
      <c r="A96" s="108">
        <v>2022</v>
      </c>
      <c r="B96" s="288"/>
      <c r="C96" s="288"/>
      <c r="D96" s="288"/>
      <c r="E96" s="288"/>
      <c r="F96" s="288"/>
      <c r="G96" s="288"/>
      <c r="H96" s="288"/>
      <c r="I96" s="288"/>
      <c r="J96" s="288">
        <f>$J$21*(1-$B$5)/$B$3</f>
        <v>0</v>
      </c>
      <c r="K96" s="288">
        <f>$J$21*(1-$B$5)/$B$3</f>
        <v>0</v>
      </c>
      <c r="L96" s="288">
        <f>$J$21*(1-$B$5)/$B$3</f>
        <v>0</v>
      </c>
      <c r="M96" s="288"/>
      <c r="N96" s="288"/>
      <c r="O96" s="288"/>
      <c r="P96" s="36"/>
      <c r="Q96" s="74">
        <f t="shared" si="40"/>
        <v>0</v>
      </c>
      <c r="R96" s="36"/>
    </row>
    <row r="97" spans="1:18" s="37" customFormat="1" ht="15" customHeight="1" x14ac:dyDescent="0.2">
      <c r="A97" s="108">
        <v>2023</v>
      </c>
      <c r="B97" s="288"/>
      <c r="C97" s="288"/>
      <c r="D97" s="288"/>
      <c r="E97" s="288"/>
      <c r="F97" s="288"/>
      <c r="G97" s="288"/>
      <c r="H97" s="288"/>
      <c r="I97" s="288"/>
      <c r="J97" s="288"/>
      <c r="K97" s="288">
        <f>$K$21*(1-$B$5)/$B$3</f>
        <v>0</v>
      </c>
      <c r="L97" s="288">
        <f>$K$21*(1-$B$5)/$B$3</f>
        <v>0</v>
      </c>
      <c r="M97" s="288"/>
      <c r="N97" s="288"/>
      <c r="O97" s="288"/>
      <c r="P97" s="36"/>
      <c r="Q97" s="74">
        <f t="shared" si="40"/>
        <v>0</v>
      </c>
      <c r="R97" s="36"/>
    </row>
    <row r="98" spans="1:18" s="37" customFormat="1" ht="15" customHeight="1" x14ac:dyDescent="0.2">
      <c r="A98" s="108">
        <v>2024</v>
      </c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>
        <f>$L$21*(1-$B$5)/$B$3</f>
        <v>0</v>
      </c>
      <c r="M98" s="288"/>
      <c r="N98" s="288"/>
      <c r="O98" s="288"/>
      <c r="P98" s="36"/>
      <c r="Q98" s="74">
        <f t="shared" si="40"/>
        <v>0</v>
      </c>
      <c r="R98" s="36"/>
    </row>
    <row r="99" spans="1:18" s="104" customFormat="1" ht="15" customHeight="1" thickBot="1" x14ac:dyDescent="0.25">
      <c r="A99" s="100"/>
      <c r="B99" s="103">
        <f t="shared" ref="B99:O99" si="46">SUM(B88:B98)</f>
        <v>0</v>
      </c>
      <c r="C99" s="103">
        <f t="shared" si="46"/>
        <v>1.72E-2</v>
      </c>
      <c r="D99" s="103">
        <f t="shared" si="46"/>
        <v>3.5099999999999999E-2</v>
      </c>
      <c r="E99" s="103">
        <f t="shared" si="46"/>
        <v>3.5099999999999999E-2</v>
      </c>
      <c r="F99" s="103">
        <f t="shared" si="46"/>
        <v>3.5099999999999999E-2</v>
      </c>
      <c r="G99" s="103">
        <f t="shared" si="46"/>
        <v>3.5099999999999999E-2</v>
      </c>
      <c r="H99" s="103">
        <f t="shared" si="46"/>
        <v>3.5099999999999999E-2</v>
      </c>
      <c r="I99" s="103">
        <f t="shared" si="46"/>
        <v>3.5099999999999999E-2</v>
      </c>
      <c r="J99" s="103">
        <f t="shared" si="46"/>
        <v>3.5099999999999999E-2</v>
      </c>
      <c r="K99" s="103">
        <f t="shared" si="46"/>
        <v>3.5099999999999999E-2</v>
      </c>
      <c r="L99" s="103">
        <f t="shared" si="46"/>
        <v>3.5099999999999999E-2</v>
      </c>
      <c r="M99" s="103">
        <f t="shared" si="46"/>
        <v>1.7899999999999999E-2</v>
      </c>
      <c r="N99" s="103">
        <f t="shared" si="46"/>
        <v>0</v>
      </c>
      <c r="O99" s="103">
        <f t="shared" si="46"/>
        <v>0</v>
      </c>
      <c r="P99" s="407"/>
      <c r="Q99" s="57">
        <f>SUM(Q88:Q98)</f>
        <v>0.35099999999999998</v>
      </c>
      <c r="R99" s="407"/>
    </row>
    <row r="100" spans="1:18" s="37" customFormat="1" ht="15" customHeight="1" thickTop="1" x14ac:dyDescent="0.2">
      <c r="A100" s="102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36"/>
      <c r="Q100" s="56"/>
      <c r="R100" s="36"/>
    </row>
    <row r="101" spans="1:18" s="37" customFormat="1" ht="15" customHeight="1" x14ac:dyDescent="0.2">
      <c r="A101" s="317" t="s">
        <v>69</v>
      </c>
      <c r="B101" s="297"/>
      <c r="C101" s="297"/>
      <c r="D101" s="297"/>
      <c r="E101" s="297"/>
      <c r="F101" s="297"/>
      <c r="G101" s="297"/>
      <c r="H101" s="297"/>
      <c r="I101" s="297"/>
      <c r="J101" s="297"/>
      <c r="K101" s="297"/>
      <c r="L101" s="297"/>
      <c r="M101" s="297"/>
      <c r="N101" s="297"/>
      <c r="O101" s="297"/>
      <c r="P101" s="296"/>
      <c r="Q101" s="302"/>
      <c r="R101" s="36"/>
    </row>
    <row r="102" spans="1:18" s="37" customFormat="1" ht="15" customHeight="1" x14ac:dyDescent="0.2">
      <c r="A102" s="318" t="s">
        <v>90</v>
      </c>
      <c r="B102" s="297">
        <f t="shared" ref="B102:L102" si="47">$B$21/$B$3</f>
        <v>0</v>
      </c>
      <c r="C102" s="297">
        <f t="shared" si="47"/>
        <v>0</v>
      </c>
      <c r="D102" s="297">
        <f t="shared" si="47"/>
        <v>0</v>
      </c>
      <c r="E102" s="297">
        <f t="shared" si="47"/>
        <v>0</v>
      </c>
      <c r="F102" s="297">
        <f t="shared" si="47"/>
        <v>0</v>
      </c>
      <c r="G102" s="297">
        <f t="shared" si="47"/>
        <v>0</v>
      </c>
      <c r="H102" s="297">
        <f t="shared" si="47"/>
        <v>0</v>
      </c>
      <c r="I102" s="297">
        <f t="shared" si="47"/>
        <v>0</v>
      </c>
      <c r="J102" s="297">
        <f t="shared" si="47"/>
        <v>0</v>
      </c>
      <c r="K102" s="297">
        <f t="shared" si="47"/>
        <v>0</v>
      </c>
      <c r="L102" s="297">
        <f t="shared" si="47"/>
        <v>0</v>
      </c>
      <c r="M102" s="297"/>
      <c r="N102" s="297"/>
      <c r="O102" s="297"/>
      <c r="P102" s="296"/>
      <c r="Q102" s="297">
        <f t="shared" ref="Q102:Q112" si="48">SUM(B102:P102)</f>
        <v>0</v>
      </c>
      <c r="R102" s="36"/>
    </row>
    <row r="103" spans="1:18" s="37" customFormat="1" ht="15" customHeight="1" x14ac:dyDescent="0.2">
      <c r="A103" s="318">
        <v>2015</v>
      </c>
      <c r="B103" s="297"/>
      <c r="C103" s="297">
        <f t="shared" ref="C103:L103" si="49">$C$21/$B$3</f>
        <v>1.72E-2</v>
      </c>
      <c r="D103" s="297">
        <f t="shared" si="49"/>
        <v>1.72E-2</v>
      </c>
      <c r="E103" s="297">
        <f t="shared" si="49"/>
        <v>1.72E-2</v>
      </c>
      <c r="F103" s="297">
        <f t="shared" si="49"/>
        <v>1.72E-2</v>
      </c>
      <c r="G103" s="297">
        <f t="shared" si="49"/>
        <v>1.72E-2</v>
      </c>
      <c r="H103" s="297">
        <f t="shared" si="49"/>
        <v>1.72E-2</v>
      </c>
      <c r="I103" s="297">
        <f t="shared" si="49"/>
        <v>1.72E-2</v>
      </c>
      <c r="J103" s="297">
        <f t="shared" si="49"/>
        <v>1.72E-2</v>
      </c>
      <c r="K103" s="297">
        <f t="shared" si="49"/>
        <v>1.72E-2</v>
      </c>
      <c r="L103" s="297">
        <f t="shared" si="49"/>
        <v>1.72E-2</v>
      </c>
      <c r="M103" s="297"/>
      <c r="N103" s="297"/>
      <c r="O103" s="297"/>
      <c r="P103" s="296"/>
      <c r="Q103" s="297">
        <f t="shared" si="48"/>
        <v>0.17199999999999996</v>
      </c>
      <c r="R103" s="36"/>
    </row>
    <row r="104" spans="1:18" s="37" customFormat="1" ht="15" customHeight="1" x14ac:dyDescent="0.2">
      <c r="A104" s="318">
        <v>2016</v>
      </c>
      <c r="B104" s="297"/>
      <c r="C104" s="297"/>
      <c r="D104" s="297">
        <f t="shared" ref="D104:L104" si="50">$D$21/$B$3</f>
        <v>1.7899999999999999E-2</v>
      </c>
      <c r="E104" s="297">
        <f t="shared" si="50"/>
        <v>1.7899999999999999E-2</v>
      </c>
      <c r="F104" s="297">
        <f t="shared" si="50"/>
        <v>1.7899999999999999E-2</v>
      </c>
      <c r="G104" s="297">
        <f t="shared" si="50"/>
        <v>1.7899999999999999E-2</v>
      </c>
      <c r="H104" s="297">
        <f t="shared" si="50"/>
        <v>1.7899999999999999E-2</v>
      </c>
      <c r="I104" s="297">
        <f t="shared" si="50"/>
        <v>1.7899999999999999E-2</v>
      </c>
      <c r="J104" s="297">
        <f t="shared" si="50"/>
        <v>1.7899999999999999E-2</v>
      </c>
      <c r="K104" s="297">
        <f t="shared" si="50"/>
        <v>1.7899999999999999E-2</v>
      </c>
      <c r="L104" s="297">
        <f t="shared" si="50"/>
        <v>1.7899999999999999E-2</v>
      </c>
      <c r="M104" s="297"/>
      <c r="N104" s="297"/>
      <c r="O104" s="297"/>
      <c r="P104" s="296"/>
      <c r="Q104" s="297">
        <f t="shared" si="48"/>
        <v>0.16109999999999999</v>
      </c>
      <c r="R104" s="36"/>
    </row>
    <row r="105" spans="1:18" s="37" customFormat="1" ht="15" customHeight="1" x14ac:dyDescent="0.2">
      <c r="A105" s="318">
        <v>2017</v>
      </c>
      <c r="B105" s="297"/>
      <c r="C105" s="297"/>
      <c r="D105" s="297"/>
      <c r="E105" s="297">
        <f t="shared" ref="E105:L105" si="51">$E$21/$B$3</f>
        <v>0</v>
      </c>
      <c r="F105" s="297">
        <f t="shared" si="51"/>
        <v>0</v>
      </c>
      <c r="G105" s="297">
        <f t="shared" si="51"/>
        <v>0</v>
      </c>
      <c r="H105" s="297">
        <f t="shared" si="51"/>
        <v>0</v>
      </c>
      <c r="I105" s="297">
        <f t="shared" si="51"/>
        <v>0</v>
      </c>
      <c r="J105" s="297">
        <f t="shared" si="51"/>
        <v>0</v>
      </c>
      <c r="K105" s="297">
        <f t="shared" si="51"/>
        <v>0</v>
      </c>
      <c r="L105" s="297">
        <f t="shared" si="51"/>
        <v>0</v>
      </c>
      <c r="M105" s="297"/>
      <c r="N105" s="297"/>
      <c r="O105" s="297"/>
      <c r="P105" s="296"/>
      <c r="Q105" s="297">
        <f t="shared" si="48"/>
        <v>0</v>
      </c>
      <c r="R105" s="36"/>
    </row>
    <row r="106" spans="1:18" s="37" customFormat="1" ht="15" customHeight="1" x14ac:dyDescent="0.2">
      <c r="A106" s="318">
        <v>2018</v>
      </c>
      <c r="B106" s="297"/>
      <c r="C106" s="297"/>
      <c r="D106" s="297"/>
      <c r="E106" s="297"/>
      <c r="F106" s="297">
        <f t="shared" ref="F106:L106" si="52">$F$21/$B$3</f>
        <v>0</v>
      </c>
      <c r="G106" s="297">
        <f t="shared" si="52"/>
        <v>0</v>
      </c>
      <c r="H106" s="297">
        <f t="shared" si="52"/>
        <v>0</v>
      </c>
      <c r="I106" s="297">
        <f t="shared" si="52"/>
        <v>0</v>
      </c>
      <c r="J106" s="297">
        <f t="shared" si="52"/>
        <v>0</v>
      </c>
      <c r="K106" s="297">
        <f t="shared" si="52"/>
        <v>0</v>
      </c>
      <c r="L106" s="297">
        <f t="shared" si="52"/>
        <v>0</v>
      </c>
      <c r="M106" s="297"/>
      <c r="N106" s="297"/>
      <c r="O106" s="297"/>
      <c r="P106" s="296"/>
      <c r="Q106" s="297">
        <f t="shared" si="48"/>
        <v>0</v>
      </c>
      <c r="R106" s="36"/>
    </row>
    <row r="107" spans="1:18" s="37" customFormat="1" ht="15" customHeight="1" x14ac:dyDescent="0.2">
      <c r="A107" s="318">
        <v>2019</v>
      </c>
      <c r="B107" s="297"/>
      <c r="C107" s="297"/>
      <c r="D107" s="297"/>
      <c r="E107" s="297"/>
      <c r="F107" s="297"/>
      <c r="G107" s="297">
        <f t="shared" ref="G107:L107" si="53">$G$21/$B$3</f>
        <v>0</v>
      </c>
      <c r="H107" s="297">
        <f t="shared" si="53"/>
        <v>0</v>
      </c>
      <c r="I107" s="297">
        <f t="shared" si="53"/>
        <v>0</v>
      </c>
      <c r="J107" s="297">
        <f t="shared" si="53"/>
        <v>0</v>
      </c>
      <c r="K107" s="297">
        <f t="shared" si="53"/>
        <v>0</v>
      </c>
      <c r="L107" s="297">
        <f t="shared" si="53"/>
        <v>0</v>
      </c>
      <c r="M107" s="297"/>
      <c r="N107" s="297"/>
      <c r="O107" s="297"/>
      <c r="P107" s="296"/>
      <c r="Q107" s="297">
        <f t="shared" si="48"/>
        <v>0</v>
      </c>
      <c r="R107" s="36"/>
    </row>
    <row r="108" spans="1:18" s="37" customFormat="1" ht="15" customHeight="1" x14ac:dyDescent="0.2">
      <c r="A108" s="318">
        <v>2020</v>
      </c>
      <c r="B108" s="297"/>
      <c r="C108" s="297"/>
      <c r="D108" s="297"/>
      <c r="E108" s="297"/>
      <c r="F108" s="297"/>
      <c r="G108" s="297"/>
      <c r="H108" s="297">
        <f>$H$21/$B$3</f>
        <v>0</v>
      </c>
      <c r="I108" s="297">
        <f>$H$21/$B$3</f>
        <v>0</v>
      </c>
      <c r="J108" s="297">
        <f>$H$21/$B$3</f>
        <v>0</v>
      </c>
      <c r="K108" s="297">
        <f>$H$21/$B$3</f>
        <v>0</v>
      </c>
      <c r="L108" s="297">
        <f>$H$21/$B$3</f>
        <v>0</v>
      </c>
      <c r="M108" s="297"/>
      <c r="N108" s="297"/>
      <c r="O108" s="297"/>
      <c r="P108" s="296"/>
      <c r="Q108" s="297">
        <f t="shared" si="48"/>
        <v>0</v>
      </c>
      <c r="R108" s="36"/>
    </row>
    <row r="109" spans="1:18" s="37" customFormat="1" ht="15" customHeight="1" x14ac:dyDescent="0.2">
      <c r="A109" s="318">
        <v>2021</v>
      </c>
      <c r="B109" s="297"/>
      <c r="C109" s="297"/>
      <c r="D109" s="297"/>
      <c r="E109" s="297"/>
      <c r="F109" s="297"/>
      <c r="G109" s="297"/>
      <c r="H109" s="297"/>
      <c r="I109" s="297">
        <f>$I$21/$B$3</f>
        <v>0</v>
      </c>
      <c r="J109" s="297">
        <f>$I$21/$B$3</f>
        <v>0</v>
      </c>
      <c r="K109" s="297">
        <f>$I$21/$B$3</f>
        <v>0</v>
      </c>
      <c r="L109" s="297">
        <f>$I$21/$B$3</f>
        <v>0</v>
      </c>
      <c r="M109" s="297"/>
      <c r="N109" s="297"/>
      <c r="O109" s="297"/>
      <c r="P109" s="296"/>
      <c r="Q109" s="297">
        <f t="shared" si="48"/>
        <v>0</v>
      </c>
      <c r="R109" s="36"/>
    </row>
    <row r="110" spans="1:18" s="37" customFormat="1" ht="15" customHeight="1" x14ac:dyDescent="0.2">
      <c r="A110" s="318">
        <v>2022</v>
      </c>
      <c r="B110" s="297"/>
      <c r="C110" s="297"/>
      <c r="D110" s="297"/>
      <c r="E110" s="297"/>
      <c r="F110" s="297"/>
      <c r="G110" s="297"/>
      <c r="H110" s="297"/>
      <c r="I110" s="297"/>
      <c r="J110" s="297">
        <f>$J$21/$B$3</f>
        <v>0</v>
      </c>
      <c r="K110" s="297">
        <f>$J$21/$B$3</f>
        <v>0</v>
      </c>
      <c r="L110" s="297">
        <f>$J$21/$B$3</f>
        <v>0</v>
      </c>
      <c r="M110" s="297"/>
      <c r="N110" s="297"/>
      <c r="O110" s="297"/>
      <c r="P110" s="296"/>
      <c r="Q110" s="297">
        <f t="shared" si="48"/>
        <v>0</v>
      </c>
      <c r="R110" s="36"/>
    </row>
    <row r="111" spans="1:18" s="37" customFormat="1" ht="15" customHeight="1" x14ac:dyDescent="0.2">
      <c r="A111" s="318">
        <v>2023</v>
      </c>
      <c r="B111" s="297"/>
      <c r="C111" s="297"/>
      <c r="D111" s="297"/>
      <c r="E111" s="297"/>
      <c r="F111" s="297"/>
      <c r="G111" s="297"/>
      <c r="H111" s="297"/>
      <c r="I111" s="297"/>
      <c r="J111" s="297"/>
      <c r="K111" s="297">
        <f>$K$21/$B$3</f>
        <v>0</v>
      </c>
      <c r="L111" s="297">
        <f>$K$21/$B$3</f>
        <v>0</v>
      </c>
      <c r="M111" s="297"/>
      <c r="N111" s="297"/>
      <c r="O111" s="297"/>
      <c r="P111" s="296"/>
      <c r="Q111" s="297">
        <f t="shared" si="48"/>
        <v>0</v>
      </c>
      <c r="R111" s="36"/>
    </row>
    <row r="112" spans="1:18" s="37" customFormat="1" ht="15" customHeight="1" x14ac:dyDescent="0.2">
      <c r="A112" s="318">
        <v>2024</v>
      </c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97">
        <f>$L$21/$B$3</f>
        <v>0</v>
      </c>
      <c r="M112" s="297"/>
      <c r="N112" s="297"/>
      <c r="O112" s="297"/>
      <c r="P112" s="296"/>
      <c r="Q112" s="297">
        <f t="shared" si="48"/>
        <v>0</v>
      </c>
      <c r="R112" s="36"/>
    </row>
    <row r="113" spans="1:18" s="37" customFormat="1" ht="15" customHeight="1" thickBot="1" x14ac:dyDescent="0.25">
      <c r="A113" s="319"/>
      <c r="B113" s="300">
        <f t="shared" ref="B113:L113" si="54">SUM(B102:B112)</f>
        <v>0</v>
      </c>
      <c r="C113" s="300">
        <f t="shared" si="54"/>
        <v>1.72E-2</v>
      </c>
      <c r="D113" s="300">
        <f t="shared" si="54"/>
        <v>3.5099999999999999E-2</v>
      </c>
      <c r="E113" s="300">
        <f t="shared" si="54"/>
        <v>3.5099999999999999E-2</v>
      </c>
      <c r="F113" s="300">
        <f t="shared" si="54"/>
        <v>3.5099999999999999E-2</v>
      </c>
      <c r="G113" s="300">
        <f t="shared" si="54"/>
        <v>3.5099999999999999E-2</v>
      </c>
      <c r="H113" s="300">
        <f t="shared" si="54"/>
        <v>3.5099999999999999E-2</v>
      </c>
      <c r="I113" s="300">
        <f t="shared" si="54"/>
        <v>3.5099999999999999E-2</v>
      </c>
      <c r="J113" s="300">
        <f t="shared" si="54"/>
        <v>3.5099999999999999E-2</v>
      </c>
      <c r="K113" s="300">
        <f t="shared" si="54"/>
        <v>3.5099999999999999E-2</v>
      </c>
      <c r="L113" s="300">
        <f t="shared" si="54"/>
        <v>3.5099999999999999E-2</v>
      </c>
      <c r="M113" s="300"/>
      <c r="N113" s="300"/>
      <c r="O113" s="297"/>
      <c r="P113" s="296"/>
      <c r="Q113" s="300">
        <f>SUM(Q102:Q112)</f>
        <v>0.33309999999999995</v>
      </c>
      <c r="R113" s="36"/>
    </row>
    <row r="114" spans="1:18" ht="15" customHeight="1" thickTop="1" x14ac:dyDescent="0.2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Q114" s="56"/>
    </row>
    <row r="115" spans="1:18" ht="15" customHeight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Q115" s="56"/>
    </row>
    <row r="116" spans="1:18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Q116" s="56"/>
    </row>
    <row r="117" spans="1:18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Q117" s="56"/>
    </row>
    <row r="118" spans="1:18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Q118" s="56"/>
    </row>
    <row r="119" spans="1:18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Q119" s="56"/>
    </row>
    <row r="120" spans="1:18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Q120" s="56"/>
    </row>
    <row r="121" spans="1:18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Q121" s="56"/>
    </row>
    <row r="122" spans="1:18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Q122" s="56"/>
    </row>
    <row r="123" spans="1:18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Q123" s="56"/>
    </row>
    <row r="124" spans="1:18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Q124" s="32"/>
    </row>
    <row r="125" spans="1:18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Q125" s="32"/>
    </row>
    <row r="126" spans="1:18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Q126" s="32"/>
    </row>
    <row r="127" spans="1:18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Q127" s="32"/>
    </row>
    <row r="128" spans="1:18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Q128" s="32"/>
    </row>
    <row r="129" spans="2:17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Q129" s="32"/>
    </row>
    <row r="130" spans="2:17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Q130" s="32"/>
    </row>
    <row r="131" spans="2:17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Q131" s="32"/>
    </row>
    <row r="132" spans="2:17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Q132" s="32"/>
    </row>
    <row r="133" spans="2:17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Q133" s="32"/>
    </row>
    <row r="134" spans="2:17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Q134" s="32"/>
    </row>
    <row r="135" spans="2:17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Q135" s="32"/>
    </row>
    <row r="136" spans="2:17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Q136" s="32"/>
    </row>
    <row r="137" spans="2:17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Q137" s="32"/>
    </row>
    <row r="138" spans="2:17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Q138" s="32"/>
    </row>
    <row r="139" spans="2:17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Q139" s="32"/>
    </row>
    <row r="140" spans="2:17" ht="15" customHeight="1" x14ac:dyDescent="0.2">
      <c r="Q140" s="32"/>
    </row>
    <row r="141" spans="2:17" ht="15" customHeight="1" x14ac:dyDescent="0.2">
      <c r="Q141" s="32"/>
    </row>
    <row r="142" spans="2:17" ht="15" customHeight="1" x14ac:dyDescent="0.2">
      <c r="Q142" s="32"/>
    </row>
    <row r="143" spans="2:17" ht="15" customHeight="1" x14ac:dyDescent="0.2">
      <c r="Q143" s="32"/>
    </row>
    <row r="144" spans="2:17" ht="15" customHeight="1" x14ac:dyDescent="0.2">
      <c r="Q144" s="32"/>
    </row>
    <row r="145" spans="17:17" ht="15" customHeight="1" x14ac:dyDescent="0.2">
      <c r="Q145" s="32"/>
    </row>
    <row r="146" spans="17:17" ht="15" customHeight="1" x14ac:dyDescent="0.2">
      <c r="Q146" s="32"/>
    </row>
    <row r="147" spans="17:17" ht="15" customHeight="1" x14ac:dyDescent="0.2">
      <c r="Q147" s="32"/>
    </row>
    <row r="148" spans="17:17" ht="15" customHeight="1" x14ac:dyDescent="0.2">
      <c r="Q148" s="32"/>
    </row>
    <row r="149" spans="17:17" ht="15" customHeight="1" x14ac:dyDescent="0.2">
      <c r="Q149" s="32"/>
    </row>
    <row r="150" spans="17:17" ht="15" customHeight="1" x14ac:dyDescent="0.2">
      <c r="Q150" s="32"/>
    </row>
    <row r="151" spans="17:17" ht="15" customHeight="1" x14ac:dyDescent="0.2">
      <c r="Q151" s="32"/>
    </row>
    <row r="152" spans="17:17" ht="15" customHeight="1" x14ac:dyDescent="0.2">
      <c r="Q152" s="32"/>
    </row>
    <row r="153" spans="17:17" ht="15" customHeight="1" x14ac:dyDescent="0.2">
      <c r="Q153" s="32"/>
    </row>
    <row r="154" spans="17:17" ht="15" customHeight="1" x14ac:dyDescent="0.2">
      <c r="Q154" s="32"/>
    </row>
    <row r="155" spans="17:17" ht="15" customHeight="1" x14ac:dyDescent="0.2">
      <c r="Q155" s="32"/>
    </row>
    <row r="156" spans="17:17" ht="15" customHeight="1" x14ac:dyDescent="0.2">
      <c r="Q156" s="32"/>
    </row>
    <row r="157" spans="17:17" ht="15" customHeight="1" x14ac:dyDescent="0.2">
      <c r="Q157" s="32"/>
    </row>
    <row r="158" spans="17:17" ht="15" customHeight="1" x14ac:dyDescent="0.2">
      <c r="Q158" s="32"/>
    </row>
    <row r="159" spans="17:17" ht="15" customHeight="1" x14ac:dyDescent="0.2">
      <c r="Q159" s="32"/>
    </row>
    <row r="160" spans="17:17" ht="15" customHeight="1" x14ac:dyDescent="0.2">
      <c r="Q160" s="32"/>
    </row>
    <row r="161" spans="17:17" ht="15" customHeight="1" x14ac:dyDescent="0.2">
      <c r="Q161" s="32"/>
    </row>
    <row r="162" spans="17:17" ht="15" customHeight="1" x14ac:dyDescent="0.2">
      <c r="Q162" s="32"/>
    </row>
    <row r="163" spans="17:17" ht="15" customHeight="1" x14ac:dyDescent="0.2">
      <c r="Q163" s="32"/>
    </row>
    <row r="164" spans="17:17" ht="15" customHeight="1" x14ac:dyDescent="0.2">
      <c r="Q164" s="32"/>
    </row>
    <row r="165" spans="17:17" ht="15" customHeight="1" x14ac:dyDescent="0.2">
      <c r="Q165" s="32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F165"/>
  <sheetViews>
    <sheetView zoomScaleNormal="100" workbookViewId="0">
      <pane xSplit="1" ySplit="9" topLeftCell="K46" activePane="bottomRight" state="frozen"/>
      <selection activeCell="N7" sqref="N7"/>
      <selection pane="topRight" activeCell="N7" sqref="N7"/>
      <selection pane="bottomLeft" activeCell="N7" sqref="N7"/>
      <selection pane="bottomRight" activeCell="A62" sqref="A62"/>
    </sheetView>
  </sheetViews>
  <sheetFormatPr defaultRowHeight="15" customHeight="1" x14ac:dyDescent="0.2"/>
  <cols>
    <col min="1" max="1" width="35.85546875" style="32" customWidth="1"/>
    <col min="2" max="15" width="10.7109375" style="32" customWidth="1"/>
    <col min="16" max="16" width="1.7109375" style="39" customWidth="1"/>
    <col min="17" max="17" width="10.7109375" style="34" customWidth="1"/>
    <col min="18" max="18" width="15.140625" style="39" customWidth="1"/>
    <col min="19" max="20" width="13.42578125" style="38" bestFit="1" customWidth="1"/>
    <col min="21" max="16384" width="9.140625" style="38"/>
  </cols>
  <sheetData>
    <row r="1" spans="1:18" ht="15" customHeight="1" x14ac:dyDescent="0.2">
      <c r="A1" s="59" t="s">
        <v>20</v>
      </c>
      <c r="B1" s="60" t="s">
        <v>323</v>
      </c>
    </row>
    <row r="2" spans="1:18" ht="15" customHeight="1" x14ac:dyDescent="0.2">
      <c r="A2" s="59" t="s">
        <v>21</v>
      </c>
      <c r="B2" s="107" t="str">
        <f>VLOOKUP($B$1,'Assumptions (Inputs)'!$B$7:$G$24,2,FALSE)</f>
        <v>Utility Solutions (Solar, Fuel Cells, DG) (2 MWs)</v>
      </c>
      <c r="C2" s="107"/>
      <c r="D2" s="107"/>
      <c r="E2" s="107"/>
    </row>
    <row r="3" spans="1:18" ht="15" customHeight="1" x14ac:dyDescent="0.2">
      <c r="A3" s="59" t="s">
        <v>263</v>
      </c>
      <c r="B3" s="61">
        <f>VLOOKUP($B$1,'Assumptions (Inputs)'!$B$7:$G$24,4,FALSE)</f>
        <v>10</v>
      </c>
      <c r="C3" s="287" t="s">
        <v>289</v>
      </c>
    </row>
    <row r="4" spans="1:18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18" ht="15" customHeight="1" x14ac:dyDescent="0.2">
      <c r="A5" s="59" t="s">
        <v>67</v>
      </c>
      <c r="B5" s="209">
        <f>VLOOKUP($B$1,'Assumptions (Inputs)'!$B$7:$J$24,8,FALSE)</f>
        <v>0</v>
      </c>
    </row>
    <row r="6" spans="1:18" ht="15" customHeight="1" x14ac:dyDescent="0.2">
      <c r="A6" s="59" t="s">
        <v>290</v>
      </c>
      <c r="B6" s="209">
        <f>'Assumptions (Inputs)'!E30</f>
        <v>0.60770000000000013</v>
      </c>
    </row>
    <row r="7" spans="1:18" ht="15" customHeight="1" x14ac:dyDescent="0.2">
      <c r="A7" s="59"/>
    </row>
    <row r="8" spans="1:18" ht="15" customHeight="1" x14ac:dyDescent="0.2">
      <c r="B8" s="52" t="s">
        <v>90</v>
      </c>
      <c r="C8" s="53">
        <v>2015</v>
      </c>
      <c r="D8" s="53">
        <v>2016</v>
      </c>
      <c r="E8" s="53">
        <v>2017</v>
      </c>
      <c r="F8" s="53">
        <v>2018</v>
      </c>
      <c r="G8" s="53">
        <v>2019</v>
      </c>
      <c r="H8" s="53">
        <v>2020</v>
      </c>
      <c r="I8" s="53">
        <v>2021</v>
      </c>
      <c r="J8" s="53">
        <v>2022</v>
      </c>
      <c r="K8" s="53">
        <v>2023</v>
      </c>
      <c r="L8" s="53">
        <v>2024</v>
      </c>
      <c r="M8" s="53">
        <v>2025</v>
      </c>
      <c r="N8" s="53">
        <v>2026</v>
      </c>
      <c r="O8" s="53">
        <v>2027</v>
      </c>
      <c r="P8" s="62"/>
      <c r="Q8" s="284"/>
    </row>
    <row r="9" spans="1:18" ht="15" customHeight="1" thickBot="1" x14ac:dyDescent="0.25">
      <c r="A9" s="59" t="s">
        <v>51</v>
      </c>
      <c r="B9" s="63" t="str">
        <f>IF(VLOOKUP($B$1,'Assumptions (Inputs)'!$B$7:$G$24,6,FALSE)="Monthly","Y",IF(VLOOKUP($B$1,'Assumptions (Inputs)'!$B$7:$G$24,6,FALSE)=B8,"Y","N"))</f>
        <v>N</v>
      </c>
      <c r="C9" s="63" t="str">
        <f>IF(VLOOKUP($B$1,'Assumptions (Inputs)'!$B$7:$G$24,6,FALSE)="Monthly","Y",IF(VLOOKUP($B$1,'Assumptions (Inputs)'!$B$7:$G$24,6,FALSE)=C8,"Y","N"))</f>
        <v>N</v>
      </c>
      <c r="D9" s="63" t="str">
        <f>IF(VLOOKUP($B$1,'Assumptions (Inputs)'!$B$7:$G$24,6,FALSE)="Monthly","Y",IF(VLOOKUP($B$1,'Assumptions (Inputs)'!$B$7:$G$24,6,FALSE)=D8,"Y","N"))</f>
        <v>N</v>
      </c>
      <c r="E9" s="63" t="str">
        <f>IF(VLOOKUP($B$1,'Assumptions (Inputs)'!$B$7:$G$24,6,FALSE)="Monthly","Y",IF(VLOOKUP($B$1,'Assumptions (Inputs)'!$B$7:$G$24,6,FALSE)=E8,"Y","N"))</f>
        <v>N</v>
      </c>
      <c r="F9" s="63" t="s">
        <v>291</v>
      </c>
      <c r="G9" s="63" t="str">
        <f>IF(VLOOKUP($B$1,'Assumptions (Inputs)'!$B$7:$G$24,6,FALSE)="Monthly","Y",IF(VLOOKUP($B$1,'Assumptions (Inputs)'!$B$7:$G$24,6,FALSE)=G8,"Y","N"))</f>
        <v>N</v>
      </c>
      <c r="H9" s="63" t="str">
        <f>IF(VLOOKUP($B$1,'Assumptions (Inputs)'!$B$7:$G$24,6,FALSE)="Monthly","Y",IF(VLOOKUP($B$1,'Assumptions (Inputs)'!$B$7:$G$24,6,FALSE)=H8,"Y","N"))</f>
        <v>N</v>
      </c>
      <c r="I9" s="63" t="str">
        <f>IF(VLOOKUP($B$1,'Assumptions (Inputs)'!$B$7:$G$24,6,FALSE)="Monthly","Y",IF(VLOOKUP($B$1,'Assumptions (Inputs)'!$B$7:$G$24,6,FALSE)=I8,"Y","N"))</f>
        <v>N</v>
      </c>
      <c r="J9" s="63" t="str">
        <f>IF(VLOOKUP($B$1,'Assumptions (Inputs)'!$B$7:$G$24,6,FALSE)="Monthly","Y",IF(VLOOKUP($B$1,'Assumptions (Inputs)'!$B$7:$G$24,6,FALSE)=J8,"Y","N"))</f>
        <v>N</v>
      </c>
      <c r="K9" s="63" t="s">
        <v>291</v>
      </c>
      <c r="L9" s="63" t="str">
        <f>IF(VLOOKUP($B$1,'Assumptions (Inputs)'!$B$7:$G$24,6,FALSE)="Monthly","Y",IF(VLOOKUP($B$1,'Assumptions (Inputs)'!$B$7:$G$24,6,FALSE)=L8,"Y","N"))</f>
        <v>N</v>
      </c>
      <c r="M9" s="63" t="s">
        <v>291</v>
      </c>
      <c r="N9" s="63" t="s">
        <v>291</v>
      </c>
      <c r="O9" s="63" t="s">
        <v>291</v>
      </c>
      <c r="P9" s="110"/>
      <c r="Q9" s="109" t="s">
        <v>6</v>
      </c>
    </row>
    <row r="10" spans="1:18" ht="15" customHeight="1" x14ac:dyDescent="0.2">
      <c r="A10" s="59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0"/>
      <c r="Q10" s="114"/>
    </row>
    <row r="11" spans="1:18" s="37" customFormat="1" ht="15" customHeight="1" x14ac:dyDescent="0.2">
      <c r="A11" s="64" t="s">
        <v>30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36"/>
      <c r="Q11" s="74"/>
      <c r="R11" s="36"/>
    </row>
    <row r="12" spans="1:18" s="37" customFormat="1" ht="15" customHeight="1" x14ac:dyDescent="0.2">
      <c r="A12" s="115" t="s">
        <v>24</v>
      </c>
      <c r="B12" s="56">
        <v>0</v>
      </c>
      <c r="C12" s="56">
        <f t="shared" ref="C12:N12" si="0">B16</f>
        <v>0</v>
      </c>
      <c r="D12" s="56">
        <f t="shared" si="0"/>
        <v>0</v>
      </c>
      <c r="E12" s="56">
        <f t="shared" si="0"/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/>
      <c r="P12" s="36"/>
      <c r="Q12" s="74"/>
      <c r="R12" s="36"/>
    </row>
    <row r="13" spans="1:18" s="37" customFormat="1" ht="15" customHeight="1" x14ac:dyDescent="0.2">
      <c r="A13" s="115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36"/>
      <c r="Q13" s="74"/>
      <c r="R13" s="36"/>
    </row>
    <row r="14" spans="1:18" s="37" customFormat="1" ht="15" customHeight="1" x14ac:dyDescent="0.2">
      <c r="A14" s="65" t="s">
        <v>288</v>
      </c>
      <c r="B14" s="128">
        <f>'CapEx (Escalated)'!E13</f>
        <v>0</v>
      </c>
      <c r="C14" s="128">
        <f>'CapEx (Escalated)'!F13</f>
        <v>0.17199999999999999</v>
      </c>
      <c r="D14" s="128">
        <f>'CapEx (Escalated)'!G13</f>
        <v>0.17899999999999999</v>
      </c>
      <c r="E14" s="128">
        <f>'CapEx (Escalated)'!H13</f>
        <v>0</v>
      </c>
      <c r="F14" s="128">
        <f>'CapEx (Escalated)'!I13</f>
        <v>0</v>
      </c>
      <c r="G14" s="128">
        <f>'CapEx (Escalated)'!J13</f>
        <v>0</v>
      </c>
      <c r="H14" s="128">
        <f>'CapEx (Escalated)'!K13</f>
        <v>0</v>
      </c>
      <c r="I14" s="128">
        <f>'CapEx (Escalated)'!L13</f>
        <v>0</v>
      </c>
      <c r="J14" s="128">
        <f>'CapEx (Escalated)'!M13</f>
        <v>0</v>
      </c>
      <c r="K14" s="128">
        <f>'CapEx (Escalated)'!N13</f>
        <v>0</v>
      </c>
      <c r="L14" s="128">
        <f>'CapEx (Escalated)'!O13</f>
        <v>0</v>
      </c>
      <c r="M14" s="128">
        <f>'CapEx (Escalated)'!P13</f>
        <v>0</v>
      </c>
      <c r="N14" s="128">
        <f>'CapEx (Escalated)'!Q13</f>
        <v>0</v>
      </c>
      <c r="O14" s="128"/>
      <c r="P14" s="111"/>
      <c r="Q14" s="74">
        <f>SUM(B14:L14)</f>
        <v>0.35099999999999998</v>
      </c>
      <c r="R14" s="36"/>
    </row>
    <row r="15" spans="1:18" s="37" customFormat="1" ht="15" customHeight="1" x14ac:dyDescent="0.2">
      <c r="A15" s="320" t="s">
        <v>27</v>
      </c>
      <c r="B15" s="321">
        <f>-B14</f>
        <v>0</v>
      </c>
      <c r="C15" s="321">
        <f>-C14</f>
        <v>-0.17199999999999999</v>
      </c>
      <c r="D15" s="321">
        <f>-D14</f>
        <v>-0.17899999999999999</v>
      </c>
      <c r="E15" s="321">
        <f>-E14</f>
        <v>0</v>
      </c>
      <c r="F15" s="321">
        <f>-F14</f>
        <v>0</v>
      </c>
      <c r="G15" s="321"/>
      <c r="H15" s="321"/>
      <c r="I15" s="321"/>
      <c r="J15" s="321"/>
      <c r="K15" s="321"/>
      <c r="L15" s="321"/>
      <c r="M15" s="321"/>
      <c r="N15" s="321"/>
      <c r="O15" s="321"/>
      <c r="P15" s="36"/>
      <c r="Q15" s="74">
        <f>SUM(B15:L15)</f>
        <v>-0.35099999999999998</v>
      </c>
      <c r="R15" s="36"/>
    </row>
    <row r="16" spans="1:18" s="37" customFormat="1" ht="15" customHeight="1" x14ac:dyDescent="0.2">
      <c r="A16" s="35" t="s">
        <v>28</v>
      </c>
      <c r="B16" s="67">
        <f>SUM(B12:B15)</f>
        <v>0</v>
      </c>
      <c r="C16" s="67">
        <f t="shared" ref="C16:J16" si="1">SUM(C12:C15)</f>
        <v>0</v>
      </c>
      <c r="D16" s="67">
        <f t="shared" si="1"/>
        <v>0</v>
      </c>
      <c r="E16" s="67">
        <f>SUM(E12:E15)</f>
        <v>0</v>
      </c>
      <c r="F16" s="67">
        <f t="shared" si="1"/>
        <v>0</v>
      </c>
      <c r="G16" s="67">
        <f t="shared" si="1"/>
        <v>0</v>
      </c>
      <c r="H16" s="67">
        <f t="shared" si="1"/>
        <v>0</v>
      </c>
      <c r="I16" s="67">
        <f t="shared" si="1"/>
        <v>0</v>
      </c>
      <c r="J16" s="67">
        <f t="shared" si="1"/>
        <v>0</v>
      </c>
      <c r="K16" s="67">
        <f>SUM(K12:K15)</f>
        <v>0</v>
      </c>
      <c r="L16" s="67">
        <f>SUM(L12:L15)</f>
        <v>0</v>
      </c>
      <c r="M16" s="67">
        <f>SUM(M12:M15)</f>
        <v>0</v>
      </c>
      <c r="N16" s="67">
        <f>SUM(N12:N15)</f>
        <v>0</v>
      </c>
      <c r="O16" s="74"/>
      <c r="P16" s="36"/>
      <c r="Q16" s="74"/>
      <c r="R16" s="36"/>
    </row>
    <row r="17" spans="1:18" s="37" customFormat="1" ht="15" customHeight="1" thickBot="1" x14ac:dyDescent="0.25">
      <c r="A17" s="35" t="s">
        <v>29</v>
      </c>
      <c r="B17" s="68">
        <f t="shared" ref="B17:N17" si="2">AVERAGE(B12,B16)</f>
        <v>0</v>
      </c>
      <c r="C17" s="68">
        <f t="shared" si="2"/>
        <v>0</v>
      </c>
      <c r="D17" s="68">
        <f t="shared" si="2"/>
        <v>0</v>
      </c>
      <c r="E17" s="68">
        <f t="shared" si="2"/>
        <v>0</v>
      </c>
      <c r="F17" s="68">
        <f t="shared" si="2"/>
        <v>0</v>
      </c>
      <c r="G17" s="68">
        <f t="shared" si="2"/>
        <v>0</v>
      </c>
      <c r="H17" s="68">
        <f t="shared" si="2"/>
        <v>0</v>
      </c>
      <c r="I17" s="68">
        <f t="shared" si="2"/>
        <v>0</v>
      </c>
      <c r="J17" s="68">
        <f t="shared" si="2"/>
        <v>0</v>
      </c>
      <c r="K17" s="68">
        <f t="shared" si="2"/>
        <v>0</v>
      </c>
      <c r="L17" s="68">
        <f t="shared" si="2"/>
        <v>0</v>
      </c>
      <c r="M17" s="68">
        <f t="shared" si="2"/>
        <v>0</v>
      </c>
      <c r="N17" s="68">
        <f t="shared" si="2"/>
        <v>0</v>
      </c>
      <c r="O17" s="74"/>
      <c r="P17" s="36"/>
      <c r="Q17" s="74"/>
      <c r="R17" s="36"/>
    </row>
    <row r="18" spans="1:18" s="37" customFormat="1" ht="15" customHeight="1" thickTop="1" x14ac:dyDescent="0.2">
      <c r="A18" s="69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36"/>
      <c r="Q18" s="54"/>
      <c r="R18" s="36"/>
    </row>
    <row r="19" spans="1:18" s="73" customFormat="1" ht="15" customHeight="1" x14ac:dyDescent="0.2">
      <c r="A19" s="303" t="s">
        <v>31</v>
      </c>
      <c r="B19" s="294"/>
      <c r="C19" s="294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5"/>
      <c r="Q19" s="294"/>
      <c r="R19" s="112"/>
    </row>
    <row r="20" spans="1:18" s="37" customFormat="1" ht="15" customHeight="1" x14ac:dyDescent="0.2">
      <c r="A20" s="296" t="s">
        <v>24</v>
      </c>
      <c r="B20" s="297">
        <v>0</v>
      </c>
      <c r="C20" s="297">
        <f t="shared" ref="C20:L20" si="3">B22</f>
        <v>0</v>
      </c>
      <c r="D20" s="297">
        <f t="shared" si="3"/>
        <v>0.17199999999999999</v>
      </c>
      <c r="E20" s="297">
        <f t="shared" si="3"/>
        <v>0.35099999999999998</v>
      </c>
      <c r="F20" s="297">
        <f t="shared" si="3"/>
        <v>0.35099999999999998</v>
      </c>
      <c r="G20" s="297">
        <f t="shared" si="3"/>
        <v>0.35099999999999998</v>
      </c>
      <c r="H20" s="297">
        <f t="shared" si="3"/>
        <v>0.35099999999999998</v>
      </c>
      <c r="I20" s="297">
        <f t="shared" si="3"/>
        <v>0.35099999999999998</v>
      </c>
      <c r="J20" s="297">
        <f t="shared" si="3"/>
        <v>0.35099999999999998</v>
      </c>
      <c r="K20" s="297">
        <f t="shared" si="3"/>
        <v>0.35099999999999998</v>
      </c>
      <c r="L20" s="297">
        <f t="shared" si="3"/>
        <v>0.35099999999999998</v>
      </c>
      <c r="M20" s="297"/>
      <c r="N20" s="297"/>
      <c r="O20" s="297"/>
      <c r="P20" s="296"/>
      <c r="Q20" s="297"/>
      <c r="R20" s="36"/>
    </row>
    <row r="21" spans="1:18" s="37" customFormat="1" ht="15" customHeight="1" x14ac:dyDescent="0.2">
      <c r="A21" s="296" t="s">
        <v>25</v>
      </c>
      <c r="B21" s="297">
        <f>-B15</f>
        <v>0</v>
      </c>
      <c r="C21" s="297">
        <f t="shared" ref="C21:K21" si="4">-C15</f>
        <v>0.17199999999999999</v>
      </c>
      <c r="D21" s="297">
        <f t="shared" si="4"/>
        <v>0.17899999999999999</v>
      </c>
      <c r="E21" s="297">
        <f t="shared" si="4"/>
        <v>0</v>
      </c>
      <c r="F21" s="297">
        <f t="shared" si="4"/>
        <v>0</v>
      </c>
      <c r="G21" s="297">
        <f t="shared" si="4"/>
        <v>0</v>
      </c>
      <c r="H21" s="297">
        <f t="shared" si="4"/>
        <v>0</v>
      </c>
      <c r="I21" s="297">
        <f t="shared" si="4"/>
        <v>0</v>
      </c>
      <c r="J21" s="297">
        <f t="shared" si="4"/>
        <v>0</v>
      </c>
      <c r="K21" s="297">
        <f t="shared" si="4"/>
        <v>0</v>
      </c>
      <c r="L21" s="297">
        <f>-L15</f>
        <v>0</v>
      </c>
      <c r="M21" s="297"/>
      <c r="N21" s="297"/>
      <c r="O21" s="297"/>
      <c r="P21" s="296"/>
      <c r="Q21" s="297">
        <f>SUM(B21:L21)</f>
        <v>0.35099999999999998</v>
      </c>
      <c r="R21" s="36"/>
    </row>
    <row r="22" spans="1:18" s="37" customFormat="1" ht="15" customHeight="1" x14ac:dyDescent="0.2">
      <c r="A22" s="296" t="s">
        <v>28</v>
      </c>
      <c r="B22" s="297">
        <f t="shared" ref="B22:L22" si="5">SUM(B20:B21)</f>
        <v>0</v>
      </c>
      <c r="C22" s="297">
        <f t="shared" si="5"/>
        <v>0.17199999999999999</v>
      </c>
      <c r="D22" s="297">
        <f t="shared" si="5"/>
        <v>0.35099999999999998</v>
      </c>
      <c r="E22" s="297">
        <f t="shared" si="5"/>
        <v>0.35099999999999998</v>
      </c>
      <c r="F22" s="297">
        <f t="shared" si="5"/>
        <v>0.35099999999999998</v>
      </c>
      <c r="G22" s="297">
        <f t="shared" si="5"/>
        <v>0.35099999999999998</v>
      </c>
      <c r="H22" s="297">
        <f t="shared" si="5"/>
        <v>0.35099999999999998</v>
      </c>
      <c r="I22" s="297">
        <f t="shared" si="5"/>
        <v>0.35099999999999998</v>
      </c>
      <c r="J22" s="297">
        <f t="shared" si="5"/>
        <v>0.35099999999999998</v>
      </c>
      <c r="K22" s="297">
        <f t="shared" si="5"/>
        <v>0.35099999999999998</v>
      </c>
      <c r="L22" s="297">
        <f t="shared" si="5"/>
        <v>0.35099999999999998</v>
      </c>
      <c r="M22" s="297"/>
      <c r="N22" s="297"/>
      <c r="O22" s="297"/>
      <c r="P22" s="296"/>
      <c r="Q22" s="297"/>
      <c r="R22" s="36"/>
    </row>
    <row r="23" spans="1:18" s="37" customFormat="1" ht="15" customHeight="1" thickBot="1" x14ac:dyDescent="0.25">
      <c r="A23" s="296" t="s">
        <v>29</v>
      </c>
      <c r="B23" s="300">
        <f t="shared" ref="B23:L23" si="6">AVERAGE(B20,B22)</f>
        <v>0</v>
      </c>
      <c r="C23" s="300">
        <f t="shared" si="6"/>
        <v>8.5999999999999993E-2</v>
      </c>
      <c r="D23" s="300">
        <f t="shared" si="6"/>
        <v>0.26149999999999995</v>
      </c>
      <c r="E23" s="300">
        <f t="shared" si="6"/>
        <v>0.35099999999999998</v>
      </c>
      <c r="F23" s="300">
        <f t="shared" si="6"/>
        <v>0.35099999999999998</v>
      </c>
      <c r="G23" s="300">
        <f t="shared" si="6"/>
        <v>0.35099999999999998</v>
      </c>
      <c r="H23" s="300">
        <f t="shared" si="6"/>
        <v>0.35099999999999998</v>
      </c>
      <c r="I23" s="300">
        <f t="shared" si="6"/>
        <v>0.35099999999999998</v>
      </c>
      <c r="J23" s="300">
        <f t="shared" si="6"/>
        <v>0.35099999999999998</v>
      </c>
      <c r="K23" s="300">
        <f t="shared" si="6"/>
        <v>0.35099999999999998</v>
      </c>
      <c r="L23" s="300">
        <f t="shared" si="6"/>
        <v>0.35099999999999998</v>
      </c>
      <c r="M23" s="300"/>
      <c r="N23" s="300"/>
      <c r="O23" s="297"/>
      <c r="P23" s="296"/>
      <c r="Q23" s="297"/>
      <c r="R23" s="36"/>
    </row>
    <row r="24" spans="1:18" s="37" customFormat="1" ht="15" customHeight="1" thickTop="1" x14ac:dyDescent="0.2">
      <c r="A24" s="301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296"/>
      <c r="Q24" s="297"/>
      <c r="R24" s="36"/>
    </row>
    <row r="25" spans="1:18" s="73" customFormat="1" ht="15" customHeight="1" x14ac:dyDescent="0.2">
      <c r="A25" s="303" t="s">
        <v>32</v>
      </c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5"/>
      <c r="Q25" s="294"/>
      <c r="R25" s="112"/>
    </row>
    <row r="26" spans="1:18" s="37" customFormat="1" ht="15" customHeight="1" x14ac:dyDescent="0.2">
      <c r="A26" s="296" t="s">
        <v>24</v>
      </c>
      <c r="B26" s="297">
        <v>0</v>
      </c>
      <c r="C26" s="297">
        <f t="shared" ref="C26:L26" si="7">B29</f>
        <v>0</v>
      </c>
      <c r="D26" s="297">
        <f t="shared" si="7"/>
        <v>0</v>
      </c>
      <c r="E26" s="297">
        <f t="shared" si="7"/>
        <v>0</v>
      </c>
      <c r="F26" s="297">
        <f t="shared" si="7"/>
        <v>0</v>
      </c>
      <c r="G26" s="297">
        <f t="shared" si="7"/>
        <v>0</v>
      </c>
      <c r="H26" s="297">
        <f t="shared" si="7"/>
        <v>0</v>
      </c>
      <c r="I26" s="297">
        <f t="shared" si="7"/>
        <v>0</v>
      </c>
      <c r="J26" s="297">
        <f t="shared" si="7"/>
        <v>0</v>
      </c>
      <c r="K26" s="297">
        <f t="shared" si="7"/>
        <v>0</v>
      </c>
      <c r="L26" s="297">
        <f t="shared" si="7"/>
        <v>0</v>
      </c>
      <c r="M26" s="297"/>
      <c r="N26" s="297"/>
      <c r="O26" s="297"/>
      <c r="P26" s="296"/>
      <c r="Q26" s="297"/>
      <c r="R26" s="36"/>
    </row>
    <row r="27" spans="1:18" s="37" customFormat="1" ht="15" customHeight="1" x14ac:dyDescent="0.2">
      <c r="A27" s="316" t="s">
        <v>78</v>
      </c>
      <c r="B27" s="297">
        <f>B78</f>
        <v>0</v>
      </c>
      <c r="C27" s="297">
        <f t="shared" ref="C27:L27" si="8">C78</f>
        <v>0</v>
      </c>
      <c r="D27" s="297">
        <f t="shared" si="8"/>
        <v>0</v>
      </c>
      <c r="E27" s="297">
        <f t="shared" si="8"/>
        <v>0</v>
      </c>
      <c r="F27" s="297">
        <f t="shared" si="8"/>
        <v>0</v>
      </c>
      <c r="G27" s="297">
        <f t="shared" si="8"/>
        <v>0</v>
      </c>
      <c r="H27" s="297">
        <f t="shared" si="8"/>
        <v>0</v>
      </c>
      <c r="I27" s="297">
        <f t="shared" si="8"/>
        <v>0</v>
      </c>
      <c r="J27" s="297">
        <f t="shared" si="8"/>
        <v>0</v>
      </c>
      <c r="K27" s="297">
        <f t="shared" si="8"/>
        <v>0</v>
      </c>
      <c r="L27" s="297">
        <f t="shared" si="8"/>
        <v>0</v>
      </c>
      <c r="M27" s="297"/>
      <c r="N27" s="297"/>
      <c r="O27" s="297"/>
      <c r="P27" s="296"/>
      <c r="Q27" s="297">
        <f>SUM(B27:L27)</f>
        <v>0</v>
      </c>
      <c r="R27" s="36"/>
    </row>
    <row r="28" spans="1:18" s="37" customFormat="1" ht="15" customHeight="1" x14ac:dyDescent="0.2">
      <c r="A28" s="296" t="s">
        <v>79</v>
      </c>
      <c r="B28" s="297">
        <f t="shared" ref="B28:L28" si="9">B85</f>
        <v>0</v>
      </c>
      <c r="C28" s="297">
        <f t="shared" si="9"/>
        <v>0</v>
      </c>
      <c r="D28" s="297">
        <f t="shared" si="9"/>
        <v>0</v>
      </c>
      <c r="E28" s="297">
        <f t="shared" si="9"/>
        <v>0</v>
      </c>
      <c r="F28" s="297">
        <f t="shared" si="9"/>
        <v>0</v>
      </c>
      <c r="G28" s="297">
        <f t="shared" si="9"/>
        <v>0</v>
      </c>
      <c r="H28" s="297">
        <f t="shared" si="9"/>
        <v>0</v>
      </c>
      <c r="I28" s="297">
        <f t="shared" si="9"/>
        <v>0</v>
      </c>
      <c r="J28" s="297">
        <f t="shared" si="9"/>
        <v>0</v>
      </c>
      <c r="K28" s="297">
        <f t="shared" si="9"/>
        <v>0</v>
      </c>
      <c r="L28" s="297">
        <f t="shared" si="9"/>
        <v>0</v>
      </c>
      <c r="M28" s="297"/>
      <c r="N28" s="297"/>
      <c r="O28" s="297"/>
      <c r="P28" s="296"/>
      <c r="Q28" s="297">
        <f>SUM(B28:L28)</f>
        <v>0</v>
      </c>
      <c r="R28" s="36"/>
    </row>
    <row r="29" spans="1:18" s="37" customFormat="1" ht="15" customHeight="1" x14ac:dyDescent="0.2">
      <c r="A29" s="296" t="s">
        <v>28</v>
      </c>
      <c r="B29" s="297">
        <f t="shared" ref="B29:L29" si="10">SUM(B26:B28)</f>
        <v>0</v>
      </c>
      <c r="C29" s="297">
        <f t="shared" si="10"/>
        <v>0</v>
      </c>
      <c r="D29" s="297">
        <f t="shared" si="10"/>
        <v>0</v>
      </c>
      <c r="E29" s="297">
        <f t="shared" si="10"/>
        <v>0</v>
      </c>
      <c r="F29" s="297">
        <f t="shared" si="10"/>
        <v>0</v>
      </c>
      <c r="G29" s="297">
        <f t="shared" si="10"/>
        <v>0</v>
      </c>
      <c r="H29" s="297">
        <f t="shared" si="10"/>
        <v>0</v>
      </c>
      <c r="I29" s="297">
        <f t="shared" si="10"/>
        <v>0</v>
      </c>
      <c r="J29" s="297">
        <f t="shared" si="10"/>
        <v>0</v>
      </c>
      <c r="K29" s="297">
        <f t="shared" si="10"/>
        <v>0</v>
      </c>
      <c r="L29" s="297">
        <f t="shared" si="10"/>
        <v>0</v>
      </c>
      <c r="M29" s="297"/>
      <c r="N29" s="297"/>
      <c r="O29" s="297"/>
      <c r="P29" s="296"/>
      <c r="Q29" s="297"/>
      <c r="R29" s="36"/>
    </row>
    <row r="30" spans="1:18" s="37" customFormat="1" ht="15" customHeight="1" thickBot="1" x14ac:dyDescent="0.25">
      <c r="A30" s="296" t="s">
        <v>29</v>
      </c>
      <c r="B30" s="300">
        <f t="shared" ref="B30:L30" si="11">AVERAGE(B26,B29)</f>
        <v>0</v>
      </c>
      <c r="C30" s="300">
        <f t="shared" si="11"/>
        <v>0</v>
      </c>
      <c r="D30" s="300">
        <f t="shared" si="11"/>
        <v>0</v>
      </c>
      <c r="E30" s="300">
        <f t="shared" si="11"/>
        <v>0</v>
      </c>
      <c r="F30" s="300">
        <f t="shared" si="11"/>
        <v>0</v>
      </c>
      <c r="G30" s="300">
        <f>AVERAGE(G26,G29)</f>
        <v>0</v>
      </c>
      <c r="H30" s="300">
        <f t="shared" si="11"/>
        <v>0</v>
      </c>
      <c r="I30" s="300">
        <f t="shared" si="11"/>
        <v>0</v>
      </c>
      <c r="J30" s="300">
        <f t="shared" si="11"/>
        <v>0</v>
      </c>
      <c r="K30" s="300">
        <f t="shared" si="11"/>
        <v>0</v>
      </c>
      <c r="L30" s="300">
        <f t="shared" si="11"/>
        <v>0</v>
      </c>
      <c r="M30" s="300"/>
      <c r="N30" s="300"/>
      <c r="O30" s="297"/>
      <c r="P30" s="296"/>
      <c r="Q30" s="297"/>
      <c r="R30" s="36"/>
    </row>
    <row r="31" spans="1:18" s="37" customFormat="1" ht="15" customHeight="1" thickTop="1" x14ac:dyDescent="0.2">
      <c r="A31" s="69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36"/>
      <c r="Q31" s="54"/>
      <c r="R31" s="36"/>
    </row>
    <row r="32" spans="1:18" s="73" customFormat="1" ht="15" customHeight="1" x14ac:dyDescent="0.2">
      <c r="A32" s="70" t="s">
        <v>68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112"/>
      <c r="Q32" s="72"/>
      <c r="R32" s="112"/>
    </row>
    <row r="33" spans="1:18" s="37" customFormat="1" ht="15" customHeight="1" x14ac:dyDescent="0.2">
      <c r="A33" s="35" t="s">
        <v>24</v>
      </c>
      <c r="B33" s="74">
        <v>0</v>
      </c>
      <c r="C33" s="74">
        <f>B35</f>
        <v>0</v>
      </c>
      <c r="D33" s="74">
        <f t="shared" ref="D33:O33" si="12">C35</f>
        <v>1.72E-2</v>
      </c>
      <c r="E33" s="74">
        <f t="shared" si="12"/>
        <v>5.2299999999999999E-2</v>
      </c>
      <c r="F33" s="74">
        <f t="shared" si="12"/>
        <v>8.7400000000000005E-2</v>
      </c>
      <c r="G33" s="74">
        <f t="shared" si="12"/>
        <v>0.1225</v>
      </c>
      <c r="H33" s="74">
        <f t="shared" si="12"/>
        <v>0.15759999999999999</v>
      </c>
      <c r="I33" s="74">
        <f t="shared" si="12"/>
        <v>0.19269999999999998</v>
      </c>
      <c r="J33" s="74">
        <f t="shared" si="12"/>
        <v>0.22779999999999997</v>
      </c>
      <c r="K33" s="74">
        <f t="shared" si="12"/>
        <v>0.26289999999999997</v>
      </c>
      <c r="L33" s="74">
        <f t="shared" si="12"/>
        <v>0.29799999999999999</v>
      </c>
      <c r="M33" s="74">
        <f t="shared" si="12"/>
        <v>0.33310000000000001</v>
      </c>
      <c r="N33" s="74">
        <f t="shared" si="12"/>
        <v>0.35099999999999998</v>
      </c>
      <c r="O33" s="74">
        <f t="shared" si="12"/>
        <v>0.35099999999999998</v>
      </c>
      <c r="P33" s="36"/>
      <c r="Q33" s="74"/>
      <c r="R33" s="36"/>
    </row>
    <row r="34" spans="1:18" s="66" customFormat="1" ht="15" customHeight="1" x14ac:dyDescent="0.2">
      <c r="A34" s="289" t="s">
        <v>284</v>
      </c>
      <c r="B34" s="315">
        <f t="shared" ref="B34:O34" si="13">B99</f>
        <v>0</v>
      </c>
      <c r="C34" s="315">
        <f>C99</f>
        <v>1.72E-2</v>
      </c>
      <c r="D34" s="315">
        <f t="shared" si="13"/>
        <v>3.5099999999999999E-2</v>
      </c>
      <c r="E34" s="315">
        <f t="shared" si="13"/>
        <v>3.5099999999999999E-2</v>
      </c>
      <c r="F34" s="315">
        <f t="shared" si="13"/>
        <v>3.5099999999999999E-2</v>
      </c>
      <c r="G34" s="315">
        <f t="shared" si="13"/>
        <v>3.5099999999999999E-2</v>
      </c>
      <c r="H34" s="315">
        <f t="shared" si="13"/>
        <v>3.5099999999999999E-2</v>
      </c>
      <c r="I34" s="315">
        <f t="shared" si="13"/>
        <v>3.5099999999999999E-2</v>
      </c>
      <c r="J34" s="315">
        <f t="shared" si="13"/>
        <v>3.5099999999999999E-2</v>
      </c>
      <c r="K34" s="315">
        <f t="shared" si="13"/>
        <v>3.5099999999999999E-2</v>
      </c>
      <c r="L34" s="315">
        <f t="shared" si="13"/>
        <v>3.5099999999999999E-2</v>
      </c>
      <c r="M34" s="315">
        <f t="shared" si="13"/>
        <v>1.7899999999999999E-2</v>
      </c>
      <c r="N34" s="315">
        <f t="shared" si="13"/>
        <v>0</v>
      </c>
      <c r="O34" s="315">
        <f t="shared" si="13"/>
        <v>0</v>
      </c>
      <c r="P34" s="289"/>
      <c r="Q34" s="315">
        <f>SUM(B34:P34)</f>
        <v>0.35099999999999998</v>
      </c>
      <c r="R34" s="290"/>
    </row>
    <row r="35" spans="1:18" s="37" customFormat="1" ht="15" customHeight="1" x14ac:dyDescent="0.2">
      <c r="A35" s="35" t="s">
        <v>28</v>
      </c>
      <c r="B35" s="74">
        <f t="shared" ref="B35:O35" si="14">SUM(B33:B34)</f>
        <v>0</v>
      </c>
      <c r="C35" s="74">
        <f t="shared" si="14"/>
        <v>1.72E-2</v>
      </c>
      <c r="D35" s="74">
        <f t="shared" si="14"/>
        <v>5.2299999999999999E-2</v>
      </c>
      <c r="E35" s="74">
        <f t="shared" si="14"/>
        <v>8.7400000000000005E-2</v>
      </c>
      <c r="F35" s="74">
        <f t="shared" si="14"/>
        <v>0.1225</v>
      </c>
      <c r="G35" s="74">
        <f t="shared" si="14"/>
        <v>0.15759999999999999</v>
      </c>
      <c r="H35" s="74">
        <f t="shared" si="14"/>
        <v>0.19269999999999998</v>
      </c>
      <c r="I35" s="74">
        <f t="shared" si="14"/>
        <v>0.22779999999999997</v>
      </c>
      <c r="J35" s="74">
        <f t="shared" si="14"/>
        <v>0.26289999999999997</v>
      </c>
      <c r="K35" s="74">
        <f t="shared" si="14"/>
        <v>0.29799999999999999</v>
      </c>
      <c r="L35" s="74">
        <f t="shared" si="14"/>
        <v>0.33310000000000001</v>
      </c>
      <c r="M35" s="74">
        <f t="shared" si="14"/>
        <v>0.35099999999999998</v>
      </c>
      <c r="N35" s="74">
        <f t="shared" si="14"/>
        <v>0.35099999999999998</v>
      </c>
      <c r="O35" s="74">
        <f t="shared" si="14"/>
        <v>0.35099999999999998</v>
      </c>
      <c r="P35" s="36"/>
      <c r="Q35" s="74"/>
      <c r="R35" s="36"/>
    </row>
    <row r="36" spans="1:18" s="37" customFormat="1" ht="15" customHeight="1" thickBot="1" x14ac:dyDescent="0.25">
      <c r="A36" s="35" t="s">
        <v>29</v>
      </c>
      <c r="B36" s="68">
        <f t="shared" ref="B36:O36" si="15">AVERAGE(B33,B35)</f>
        <v>0</v>
      </c>
      <c r="C36" s="68">
        <f t="shared" si="15"/>
        <v>8.6E-3</v>
      </c>
      <c r="D36" s="68">
        <f t="shared" si="15"/>
        <v>3.4750000000000003E-2</v>
      </c>
      <c r="E36" s="68">
        <f t="shared" si="15"/>
        <v>6.9849999999999995E-2</v>
      </c>
      <c r="F36" s="68">
        <f t="shared" si="15"/>
        <v>0.10495</v>
      </c>
      <c r="G36" s="68">
        <f t="shared" si="15"/>
        <v>0.14005000000000001</v>
      </c>
      <c r="H36" s="68">
        <f t="shared" si="15"/>
        <v>0.17514999999999997</v>
      </c>
      <c r="I36" s="68">
        <f t="shared" si="15"/>
        <v>0.21024999999999999</v>
      </c>
      <c r="J36" s="68">
        <f t="shared" si="15"/>
        <v>0.24534999999999996</v>
      </c>
      <c r="K36" s="68">
        <f t="shared" si="15"/>
        <v>0.28044999999999998</v>
      </c>
      <c r="L36" s="68">
        <f t="shared" si="15"/>
        <v>0.31555</v>
      </c>
      <c r="M36" s="68">
        <f t="shared" si="15"/>
        <v>0.34204999999999997</v>
      </c>
      <c r="N36" s="68">
        <f t="shared" si="15"/>
        <v>0.35099999999999998</v>
      </c>
      <c r="O36" s="68">
        <f t="shared" si="15"/>
        <v>0.35099999999999998</v>
      </c>
      <c r="P36" s="36"/>
      <c r="Q36" s="74"/>
      <c r="R36" s="36"/>
    </row>
    <row r="37" spans="1:18" s="37" customFormat="1" ht="15" customHeight="1" thickTop="1" x14ac:dyDescent="0.2">
      <c r="A37" s="289" t="s">
        <v>285</v>
      </c>
      <c r="B37" s="128">
        <f>SUM(B14)-SUM(B34)</f>
        <v>0</v>
      </c>
      <c r="C37" s="128">
        <f>SUM($B14:C14)-SUM($B34:C34)</f>
        <v>0.15479999999999999</v>
      </c>
      <c r="D37" s="128">
        <f>SUM($B14:D14)-SUM($B34:D34)</f>
        <v>0.29869999999999997</v>
      </c>
      <c r="E37" s="128">
        <f>SUM($B14:E14)-SUM($B34:E34)</f>
        <v>0.26359999999999995</v>
      </c>
      <c r="F37" s="128">
        <f>SUM($B14:F14)-SUM($B34:F34)</f>
        <v>0.22849999999999998</v>
      </c>
      <c r="G37" s="128">
        <f>SUM($B14:G14)-SUM($B34:G34)</f>
        <v>0.19339999999999999</v>
      </c>
      <c r="H37" s="128">
        <f>SUM($B14:H14)-SUM($B34:H34)</f>
        <v>0.1583</v>
      </c>
      <c r="I37" s="128">
        <f>SUM($B14:I14)-SUM($B34:I34)</f>
        <v>0.1232</v>
      </c>
      <c r="J37" s="128">
        <f>SUM($B14:J14)-SUM($B34:J34)</f>
        <v>8.8100000000000012E-2</v>
      </c>
      <c r="K37" s="128">
        <f>SUM($B14:K14)-SUM($B34:K34)</f>
        <v>5.2999999999999992E-2</v>
      </c>
      <c r="L37" s="128">
        <f>SUM($B14:L14)-SUM($B34:L34)</f>
        <v>1.7899999999999971E-2</v>
      </c>
      <c r="M37" s="128">
        <f>SUM($B14:M14)-SUM($B34:M34)</f>
        <v>0</v>
      </c>
      <c r="N37" s="128">
        <f>SUM($B14:N14)-SUM($B34:N34)</f>
        <v>0</v>
      </c>
      <c r="O37" s="128">
        <f>SUM($B14:O14)-SUM($B34:O34)</f>
        <v>0</v>
      </c>
      <c r="P37" s="36"/>
      <c r="Q37" s="54"/>
      <c r="R37" s="36"/>
    </row>
    <row r="38" spans="1:18" s="66" customFormat="1" ht="15" customHeight="1" x14ac:dyDescent="0.2">
      <c r="A38" s="290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0"/>
      <c r="Q38" s="291"/>
      <c r="R38" s="290"/>
    </row>
    <row r="39" spans="1:18" s="37" customFormat="1" ht="15" customHeight="1" x14ac:dyDescent="0.2">
      <c r="A39" s="289" t="s">
        <v>372</v>
      </c>
      <c r="B39" s="128">
        <f>(B37/2)*B6</f>
        <v>0</v>
      </c>
      <c r="C39" s="128">
        <f>AVERAGE(B37:C37)*$B$6</f>
        <v>4.7035980000000005E-2</v>
      </c>
      <c r="D39" s="128">
        <f>AVERAGE(C37:D37)*$B$6</f>
        <v>0.13779597500000001</v>
      </c>
      <c r="E39" s="128">
        <f t="shared" ref="E39:O39" si="16">AVERAGE(D37:E37)*$B$6</f>
        <v>0.170854855</v>
      </c>
      <c r="F39" s="128">
        <f t="shared" si="16"/>
        <v>0.14952458500000002</v>
      </c>
      <c r="G39" s="128">
        <f t="shared" si="16"/>
        <v>0.128194315</v>
      </c>
      <c r="H39" s="128">
        <f t="shared" si="16"/>
        <v>0.10686404500000003</v>
      </c>
      <c r="I39" s="128">
        <f>AVERAGE(H37:I37)*$B$6</f>
        <v>8.5533775000000006E-2</v>
      </c>
      <c r="J39" s="128">
        <f>AVERAGE(I37:J37)*$B$6</f>
        <v>6.4203505000000022E-2</v>
      </c>
      <c r="K39" s="128">
        <f t="shared" si="16"/>
        <v>4.287323500000001E-2</v>
      </c>
      <c r="L39" s="128">
        <f t="shared" si="16"/>
        <v>2.1542964999999994E-2</v>
      </c>
      <c r="M39" s="128">
        <f t="shared" si="16"/>
        <v>5.4389149999999921E-3</v>
      </c>
      <c r="N39" s="128">
        <f t="shared" si="16"/>
        <v>0</v>
      </c>
      <c r="O39" s="128">
        <f t="shared" si="16"/>
        <v>0</v>
      </c>
      <c r="P39" s="36"/>
      <c r="Q39" s="54">
        <f>SUM(B39:O39)</f>
        <v>0.95986215000000008</v>
      </c>
      <c r="R39" s="36"/>
    </row>
    <row r="40" spans="1:18" s="37" customFormat="1" ht="15" customHeight="1" x14ac:dyDescent="0.2">
      <c r="A40" s="3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36"/>
      <c r="Q40" s="54"/>
      <c r="R40" s="36"/>
    </row>
    <row r="41" spans="1:18" s="73" customFormat="1" ht="15" customHeight="1" x14ac:dyDescent="0.2">
      <c r="A41" s="293" t="s">
        <v>103</v>
      </c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5"/>
      <c r="Q41" s="294"/>
      <c r="R41" s="112"/>
    </row>
    <row r="42" spans="1:18" s="37" customFormat="1" ht="15" customHeight="1" x14ac:dyDescent="0.2">
      <c r="A42" s="296" t="s">
        <v>24</v>
      </c>
      <c r="B42" s="297">
        <v>0</v>
      </c>
      <c r="C42" s="297">
        <f t="shared" ref="C42:L42" si="17">B44</f>
        <v>0</v>
      </c>
      <c r="D42" s="297">
        <f t="shared" si="17"/>
        <v>-6.0199999999999993E-3</v>
      </c>
      <c r="E42" s="297">
        <f t="shared" si="17"/>
        <v>-1.8304999999999998E-2</v>
      </c>
      <c r="F42" s="297">
        <f t="shared" si="17"/>
        <v>-3.0589999999999999E-2</v>
      </c>
      <c r="G42" s="297">
        <f t="shared" si="17"/>
        <v>-4.2874999999999996E-2</v>
      </c>
      <c r="H42" s="297">
        <f t="shared" si="17"/>
        <v>-5.5159999999999994E-2</v>
      </c>
      <c r="I42" s="297">
        <f t="shared" si="17"/>
        <v>-6.7444999999999991E-2</v>
      </c>
      <c r="J42" s="297">
        <f t="shared" si="17"/>
        <v>-7.9729999999999995E-2</v>
      </c>
      <c r="K42" s="297">
        <f t="shared" si="17"/>
        <v>-9.2015E-2</v>
      </c>
      <c r="L42" s="297">
        <f t="shared" si="17"/>
        <v>-0.1043</v>
      </c>
      <c r="M42" s="297"/>
      <c r="N42" s="297"/>
      <c r="O42" s="297"/>
      <c r="P42" s="296"/>
      <c r="Q42" s="297"/>
      <c r="R42" s="36"/>
    </row>
    <row r="43" spans="1:18" s="37" customFormat="1" ht="15" customHeight="1" x14ac:dyDescent="0.2">
      <c r="A43" s="298" t="s">
        <v>25</v>
      </c>
      <c r="B43" s="299">
        <f>(B27-B113)*'Assumptions (Inputs)'!$D$29</f>
        <v>0</v>
      </c>
      <c r="C43" s="299">
        <f>(C27-C113)*'Assumptions (Inputs)'!$D$29</f>
        <v>-6.0199999999999993E-3</v>
      </c>
      <c r="D43" s="299">
        <f>(D27-D113)*'Assumptions (Inputs)'!$D$29</f>
        <v>-1.2284999999999999E-2</v>
      </c>
      <c r="E43" s="299">
        <f>(E27-E113)*'Assumptions (Inputs)'!$D$29</f>
        <v>-1.2284999999999999E-2</v>
      </c>
      <c r="F43" s="299">
        <f>(F27-F113)*'Assumptions (Inputs)'!$D$29</f>
        <v>-1.2284999999999999E-2</v>
      </c>
      <c r="G43" s="299">
        <f>(G27-G113)*'Assumptions (Inputs)'!$D$29</f>
        <v>-1.2284999999999999E-2</v>
      </c>
      <c r="H43" s="299">
        <f>(H27-H113)*'Assumptions (Inputs)'!$D$29</f>
        <v>-1.2284999999999999E-2</v>
      </c>
      <c r="I43" s="299">
        <f>(I27-I113)*'Assumptions (Inputs)'!$D$29</f>
        <v>-1.2284999999999999E-2</v>
      </c>
      <c r="J43" s="299">
        <f>(J27-J113)*'Assumptions (Inputs)'!$D$29</f>
        <v>-1.2284999999999999E-2</v>
      </c>
      <c r="K43" s="299">
        <f>(K27-K113)*'Assumptions (Inputs)'!$D$29</f>
        <v>-1.2284999999999999E-2</v>
      </c>
      <c r="L43" s="299">
        <f>(L27-L113)*'Assumptions (Inputs)'!$D$29</f>
        <v>-1.2284999999999999E-2</v>
      </c>
      <c r="M43" s="299"/>
      <c r="N43" s="299"/>
      <c r="O43" s="299"/>
      <c r="P43" s="296"/>
      <c r="Q43" s="297">
        <f>SUM(B43:L43)</f>
        <v>-0.11658500000000001</v>
      </c>
      <c r="R43" s="36"/>
    </row>
    <row r="44" spans="1:18" s="37" customFormat="1" ht="15" customHeight="1" x14ac:dyDescent="0.2">
      <c r="A44" s="296" t="s">
        <v>28</v>
      </c>
      <c r="B44" s="297">
        <f>SUM(B42:B43)</f>
        <v>0</v>
      </c>
      <c r="C44" s="297">
        <f t="shared" ref="C44:L44" si="18">SUM(C42:C43)</f>
        <v>-6.0199999999999993E-3</v>
      </c>
      <c r="D44" s="297">
        <f t="shared" si="18"/>
        <v>-1.8304999999999998E-2</v>
      </c>
      <c r="E44" s="297">
        <f t="shared" si="18"/>
        <v>-3.0589999999999999E-2</v>
      </c>
      <c r="F44" s="297">
        <f t="shared" si="18"/>
        <v>-4.2874999999999996E-2</v>
      </c>
      <c r="G44" s="297">
        <f t="shared" si="18"/>
        <v>-5.5159999999999994E-2</v>
      </c>
      <c r="H44" s="297">
        <f t="shared" si="18"/>
        <v>-6.7444999999999991E-2</v>
      </c>
      <c r="I44" s="297">
        <f t="shared" si="18"/>
        <v>-7.9729999999999995E-2</v>
      </c>
      <c r="J44" s="297">
        <f t="shared" si="18"/>
        <v>-9.2015E-2</v>
      </c>
      <c r="K44" s="297">
        <f t="shared" si="18"/>
        <v>-0.1043</v>
      </c>
      <c r="L44" s="297">
        <f t="shared" si="18"/>
        <v>-0.11658500000000001</v>
      </c>
      <c r="M44" s="297"/>
      <c r="N44" s="297"/>
      <c r="O44" s="297"/>
      <c r="P44" s="296"/>
      <c r="Q44" s="297"/>
      <c r="R44" s="36"/>
    </row>
    <row r="45" spans="1:18" s="37" customFormat="1" ht="15" customHeight="1" thickBot="1" x14ac:dyDescent="0.25">
      <c r="A45" s="296" t="s">
        <v>29</v>
      </c>
      <c r="B45" s="300">
        <f>AVERAGE(B42,B44)</f>
        <v>0</v>
      </c>
      <c r="C45" s="300">
        <f t="shared" ref="C45:L45" si="19">AVERAGE(C42,C44)</f>
        <v>-3.0099999999999997E-3</v>
      </c>
      <c r="D45" s="300">
        <f t="shared" si="19"/>
        <v>-1.21625E-2</v>
      </c>
      <c r="E45" s="300">
        <f t="shared" si="19"/>
        <v>-2.4447499999999997E-2</v>
      </c>
      <c r="F45" s="300">
        <f>AVERAGE(F42,F44)</f>
        <v>-3.6732500000000001E-2</v>
      </c>
      <c r="G45" s="300">
        <f t="shared" si="19"/>
        <v>-4.9017499999999992E-2</v>
      </c>
      <c r="H45" s="300">
        <f t="shared" si="19"/>
        <v>-6.1302499999999996E-2</v>
      </c>
      <c r="I45" s="300">
        <f t="shared" si="19"/>
        <v>-7.35875E-2</v>
      </c>
      <c r="J45" s="300">
        <f t="shared" si="19"/>
        <v>-8.5872499999999991E-2</v>
      </c>
      <c r="K45" s="300">
        <f t="shared" si="19"/>
        <v>-9.8157500000000009E-2</v>
      </c>
      <c r="L45" s="300">
        <f t="shared" si="19"/>
        <v>-0.1104425</v>
      </c>
      <c r="M45" s="300"/>
      <c r="N45" s="300"/>
      <c r="O45" s="297"/>
      <c r="P45" s="296"/>
      <c r="Q45" s="297"/>
      <c r="R45" s="36"/>
    </row>
    <row r="46" spans="1:18" s="37" customFormat="1" ht="15" customHeight="1" thickTop="1" x14ac:dyDescent="0.2">
      <c r="A46" s="301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296"/>
      <c r="Q46" s="297"/>
      <c r="R46" s="36"/>
    </row>
    <row r="47" spans="1:18" s="37" customFormat="1" ht="15" customHeight="1" x14ac:dyDescent="0.2">
      <c r="A47" s="303" t="s">
        <v>77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296"/>
      <c r="Q47" s="297"/>
      <c r="R47" s="36"/>
    </row>
    <row r="48" spans="1:18" s="37" customFormat="1" ht="15" customHeight="1" x14ac:dyDescent="0.2">
      <c r="A48" s="296" t="s">
        <v>24</v>
      </c>
      <c r="B48" s="302">
        <v>0</v>
      </c>
      <c r="C48" s="302">
        <f t="shared" ref="C48:L48" si="20">B50</f>
        <v>0</v>
      </c>
      <c r="D48" s="302">
        <f t="shared" si="20"/>
        <v>-1.1180000000000001E-3</v>
      </c>
      <c r="E48" s="302">
        <f t="shared" si="20"/>
        <v>-3.3995000000000002E-3</v>
      </c>
      <c r="F48" s="302">
        <f t="shared" si="20"/>
        <v>-5.6810000000000003E-3</v>
      </c>
      <c r="G48" s="302">
        <f t="shared" si="20"/>
        <v>-7.9625000000000008E-3</v>
      </c>
      <c r="H48" s="302">
        <f t="shared" si="20"/>
        <v>-1.0244000000000001E-2</v>
      </c>
      <c r="I48" s="302">
        <f t="shared" si="20"/>
        <v>-1.2525500000000002E-2</v>
      </c>
      <c r="J48" s="302">
        <f t="shared" si="20"/>
        <v>-1.4807000000000002E-2</v>
      </c>
      <c r="K48" s="302">
        <f t="shared" si="20"/>
        <v>-1.7088500000000003E-2</v>
      </c>
      <c r="L48" s="302">
        <f t="shared" si="20"/>
        <v>-1.9370000000000002E-2</v>
      </c>
      <c r="M48" s="302"/>
      <c r="N48" s="302"/>
      <c r="O48" s="302"/>
      <c r="P48" s="296"/>
      <c r="Q48" s="297"/>
      <c r="R48" s="36"/>
    </row>
    <row r="49" spans="1:58" s="37" customFormat="1" ht="15" customHeight="1" x14ac:dyDescent="0.2">
      <c r="A49" s="296" t="s">
        <v>25</v>
      </c>
      <c r="B49" s="302">
        <f>(B28-B113)*'Assumptions (Inputs)'!$D$26</f>
        <v>0</v>
      </c>
      <c r="C49" s="302">
        <f>(C28-C113)*'Assumptions (Inputs)'!$D$26</f>
        <v>-1.1180000000000001E-3</v>
      </c>
      <c r="D49" s="302">
        <f>(D28-D113)*'Assumptions (Inputs)'!$D$26</f>
        <v>-2.2815000000000001E-3</v>
      </c>
      <c r="E49" s="302">
        <f>(E28-E113)*'Assumptions (Inputs)'!$D$26</f>
        <v>-2.2815000000000001E-3</v>
      </c>
      <c r="F49" s="302">
        <f>(F28-F113)*'Assumptions (Inputs)'!$D$26</f>
        <v>-2.2815000000000001E-3</v>
      </c>
      <c r="G49" s="302">
        <f>(G28-G113)*'Assumptions (Inputs)'!$D$26</f>
        <v>-2.2815000000000001E-3</v>
      </c>
      <c r="H49" s="302">
        <f>(H28-H113)*'Assumptions (Inputs)'!$D$26</f>
        <v>-2.2815000000000001E-3</v>
      </c>
      <c r="I49" s="302">
        <f>(I28-I113)*'Assumptions (Inputs)'!$D$26</f>
        <v>-2.2815000000000001E-3</v>
      </c>
      <c r="J49" s="302">
        <f>(J28-J113)*'Assumptions (Inputs)'!$D$26</f>
        <v>-2.2815000000000001E-3</v>
      </c>
      <c r="K49" s="302">
        <f>(K28-K113)*'Assumptions (Inputs)'!$D$26</f>
        <v>-2.2815000000000001E-3</v>
      </c>
      <c r="L49" s="302">
        <f>(L28-L113)*'Assumptions (Inputs)'!$D$26</f>
        <v>-2.2815000000000001E-3</v>
      </c>
      <c r="M49" s="302"/>
      <c r="N49" s="302"/>
      <c r="O49" s="302"/>
      <c r="P49" s="296"/>
      <c r="Q49" s="297">
        <f>SUM(B49:L49)</f>
        <v>-2.1651500000000001E-2</v>
      </c>
      <c r="R49" s="36"/>
    </row>
    <row r="50" spans="1:58" s="78" customFormat="1" ht="15" customHeight="1" x14ac:dyDescent="0.2">
      <c r="A50" s="296" t="s">
        <v>28</v>
      </c>
      <c r="B50" s="304">
        <f t="shared" ref="B50:L50" si="21">SUM(B48:B49)</f>
        <v>0</v>
      </c>
      <c r="C50" s="304">
        <f t="shared" si="21"/>
        <v>-1.1180000000000001E-3</v>
      </c>
      <c r="D50" s="304">
        <f>SUM(D48:D49)</f>
        <v>-3.3995000000000002E-3</v>
      </c>
      <c r="E50" s="304">
        <f>SUM(E48:E49)</f>
        <v>-5.6810000000000003E-3</v>
      </c>
      <c r="F50" s="304">
        <f t="shared" si="21"/>
        <v>-7.9625000000000008E-3</v>
      </c>
      <c r="G50" s="304">
        <f t="shared" si="21"/>
        <v>-1.0244000000000001E-2</v>
      </c>
      <c r="H50" s="304">
        <f t="shared" si="21"/>
        <v>-1.2525500000000002E-2</v>
      </c>
      <c r="I50" s="304">
        <f t="shared" si="21"/>
        <v>-1.4807000000000002E-2</v>
      </c>
      <c r="J50" s="304">
        <f t="shared" si="21"/>
        <v>-1.7088500000000003E-2</v>
      </c>
      <c r="K50" s="304">
        <f t="shared" si="21"/>
        <v>-1.9370000000000002E-2</v>
      </c>
      <c r="L50" s="304">
        <f t="shared" si="21"/>
        <v>-2.1651500000000001E-2</v>
      </c>
      <c r="M50" s="304"/>
      <c r="N50" s="304"/>
      <c r="O50" s="297"/>
      <c r="P50" s="296"/>
      <c r="Q50" s="297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</row>
    <row r="51" spans="1:58" s="37" customFormat="1" ht="15" customHeight="1" thickBot="1" x14ac:dyDescent="0.25">
      <c r="A51" s="296" t="s">
        <v>29</v>
      </c>
      <c r="B51" s="300">
        <f t="shared" ref="B51:K51" si="22">AVERAGE(B48,B50)</f>
        <v>0</v>
      </c>
      <c r="C51" s="300">
        <f t="shared" si="22"/>
        <v>-5.5900000000000004E-4</v>
      </c>
      <c r="D51" s="300">
        <f t="shared" si="22"/>
        <v>-2.2587500000000003E-3</v>
      </c>
      <c r="E51" s="300">
        <f>AVERAGE(E48,E50)</f>
        <v>-4.54025E-3</v>
      </c>
      <c r="F51" s="300">
        <f t="shared" si="22"/>
        <v>-6.8217500000000006E-3</v>
      </c>
      <c r="G51" s="300">
        <f>AVERAGE(G48,G50)</f>
        <v>-9.1032500000000002E-3</v>
      </c>
      <c r="H51" s="300">
        <f t="shared" si="22"/>
        <v>-1.1384750000000003E-2</v>
      </c>
      <c r="I51" s="300">
        <f t="shared" si="22"/>
        <v>-1.3666250000000001E-2</v>
      </c>
      <c r="J51" s="300">
        <f t="shared" si="22"/>
        <v>-1.5947750000000004E-2</v>
      </c>
      <c r="K51" s="300">
        <f t="shared" si="22"/>
        <v>-1.8229250000000002E-2</v>
      </c>
      <c r="L51" s="300">
        <f>AVERAGE(L48,L50)</f>
        <v>-2.0510750000000001E-2</v>
      </c>
      <c r="M51" s="300"/>
      <c r="N51" s="300"/>
      <c r="O51" s="297"/>
      <c r="P51" s="296"/>
      <c r="Q51" s="297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</row>
    <row r="52" spans="1:58" s="37" customFormat="1" ht="15" customHeight="1" thickTop="1" x14ac:dyDescent="0.2">
      <c r="A52" s="305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2"/>
      <c r="P52" s="296"/>
      <c r="Q52" s="297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</row>
    <row r="53" spans="1:58" s="73" customFormat="1" ht="15" customHeight="1" x14ac:dyDescent="0.2">
      <c r="A53" s="303" t="s">
        <v>73</v>
      </c>
      <c r="B53" s="294">
        <f t="shared" ref="B53:L53" si="23">B23-B36-B45-B51</f>
        <v>0</v>
      </c>
      <c r="C53" s="294">
        <f t="shared" si="23"/>
        <v>8.0968999999999999E-2</v>
      </c>
      <c r="D53" s="294">
        <f t="shared" si="23"/>
        <v>0.24117124999999995</v>
      </c>
      <c r="E53" s="294">
        <f t="shared" si="23"/>
        <v>0.31013775000000005</v>
      </c>
      <c r="F53" s="294">
        <f t="shared" si="23"/>
        <v>0.28960425000000001</v>
      </c>
      <c r="G53" s="294">
        <f t="shared" si="23"/>
        <v>0.26907074999999997</v>
      </c>
      <c r="H53" s="294">
        <f t="shared" si="23"/>
        <v>0.24853724999999999</v>
      </c>
      <c r="I53" s="294">
        <f t="shared" si="23"/>
        <v>0.22800374999999998</v>
      </c>
      <c r="J53" s="294">
        <f t="shared" si="23"/>
        <v>0.20747025000000002</v>
      </c>
      <c r="K53" s="294">
        <f t="shared" si="23"/>
        <v>0.18693675000000001</v>
      </c>
      <c r="L53" s="294">
        <f t="shared" si="23"/>
        <v>0.16640324999999997</v>
      </c>
      <c r="M53" s="294"/>
      <c r="N53" s="294"/>
      <c r="O53" s="294"/>
      <c r="P53" s="295"/>
      <c r="Q53" s="297"/>
      <c r="R53" s="112"/>
    </row>
    <row r="54" spans="1:58" s="37" customFormat="1" ht="15" customHeight="1" x14ac:dyDescent="0.2">
      <c r="A54" s="301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296"/>
      <c r="Q54" s="297"/>
      <c r="R54" s="36"/>
    </row>
    <row r="55" spans="1:58" s="73" customFormat="1" ht="15" customHeight="1" x14ac:dyDescent="0.2">
      <c r="A55" s="79" t="s">
        <v>54</v>
      </c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112"/>
      <c r="Q55" s="71"/>
      <c r="R55" s="112"/>
    </row>
    <row r="56" spans="1:58" s="37" customFormat="1" ht="15" customHeight="1" x14ac:dyDescent="0.2">
      <c r="A56" s="36" t="s">
        <v>70</v>
      </c>
      <c r="B56" s="80">
        <f>(+B34-B113)*'Assumptions (Inputs)'!$E$31/'Assumptions (Inputs)'!$E$30</f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98"/>
      <c r="Q56" s="54">
        <f>SUM(B56:L56)</f>
        <v>0</v>
      </c>
      <c r="R56" s="36"/>
    </row>
    <row r="57" spans="1:58" s="37" customFormat="1" ht="15" customHeight="1" x14ac:dyDescent="0.2">
      <c r="A57" s="36" t="s">
        <v>53</v>
      </c>
      <c r="B57" s="54">
        <f t="shared" ref="B57:O57" si="24">B34</f>
        <v>0</v>
      </c>
      <c r="C57" s="54">
        <f t="shared" si="24"/>
        <v>1.72E-2</v>
      </c>
      <c r="D57" s="54">
        <f t="shared" si="24"/>
        <v>3.5099999999999999E-2</v>
      </c>
      <c r="E57" s="54">
        <f t="shared" si="24"/>
        <v>3.5099999999999999E-2</v>
      </c>
      <c r="F57" s="54">
        <f t="shared" si="24"/>
        <v>3.5099999999999999E-2</v>
      </c>
      <c r="G57" s="54">
        <f t="shared" si="24"/>
        <v>3.5099999999999999E-2</v>
      </c>
      <c r="H57" s="54">
        <f t="shared" si="24"/>
        <v>3.5099999999999999E-2</v>
      </c>
      <c r="I57" s="54">
        <f t="shared" si="24"/>
        <v>3.5099999999999999E-2</v>
      </c>
      <c r="J57" s="54">
        <f t="shared" si="24"/>
        <v>3.5099999999999999E-2</v>
      </c>
      <c r="K57" s="54">
        <f t="shared" si="24"/>
        <v>3.5099999999999999E-2</v>
      </c>
      <c r="L57" s="54">
        <f t="shared" si="24"/>
        <v>3.5099999999999999E-2</v>
      </c>
      <c r="M57" s="54">
        <f t="shared" si="24"/>
        <v>1.7899999999999999E-2</v>
      </c>
      <c r="N57" s="54">
        <f t="shared" si="24"/>
        <v>0</v>
      </c>
      <c r="O57" s="54">
        <f t="shared" si="24"/>
        <v>0</v>
      </c>
      <c r="P57" s="36"/>
      <c r="Q57" s="54">
        <f>SUM(B57:O57)</f>
        <v>0.35099999999999998</v>
      </c>
      <c r="R57" s="36"/>
    </row>
    <row r="58" spans="1:58" s="37" customFormat="1" ht="15" customHeight="1" x14ac:dyDescent="0.2">
      <c r="A58" s="36" t="s">
        <v>65</v>
      </c>
      <c r="B58" s="77">
        <v>0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81"/>
      <c r="Q58" s="54">
        <f>SUM(B58:L58)</f>
        <v>0</v>
      </c>
      <c r="R58" s="36"/>
    </row>
    <row r="59" spans="1:58" s="37" customFormat="1" ht="15" customHeight="1" thickBot="1" x14ac:dyDescent="0.25">
      <c r="A59" s="36" t="s">
        <v>100</v>
      </c>
      <c r="B59" s="57">
        <f t="shared" ref="B59:O59" si="25">SUM(B56:B58)</f>
        <v>0</v>
      </c>
      <c r="C59" s="57">
        <f t="shared" si="25"/>
        <v>1.72E-2</v>
      </c>
      <c r="D59" s="57">
        <f t="shared" si="25"/>
        <v>3.5099999999999999E-2</v>
      </c>
      <c r="E59" s="57">
        <f t="shared" si="25"/>
        <v>3.5099999999999999E-2</v>
      </c>
      <c r="F59" s="57">
        <f t="shared" si="25"/>
        <v>3.5099999999999999E-2</v>
      </c>
      <c r="G59" s="57">
        <f t="shared" si="25"/>
        <v>3.5099999999999999E-2</v>
      </c>
      <c r="H59" s="57">
        <f t="shared" si="25"/>
        <v>3.5099999999999999E-2</v>
      </c>
      <c r="I59" s="57">
        <f t="shared" si="25"/>
        <v>3.5099999999999999E-2</v>
      </c>
      <c r="J59" s="57">
        <f t="shared" si="25"/>
        <v>3.5099999999999999E-2</v>
      </c>
      <c r="K59" s="57">
        <f t="shared" si="25"/>
        <v>3.5099999999999999E-2</v>
      </c>
      <c r="L59" s="57">
        <f t="shared" si="25"/>
        <v>3.5099999999999999E-2</v>
      </c>
      <c r="M59" s="57">
        <f t="shared" si="25"/>
        <v>1.7899999999999999E-2</v>
      </c>
      <c r="N59" s="57">
        <f t="shared" si="25"/>
        <v>0</v>
      </c>
      <c r="O59" s="57">
        <f t="shared" si="25"/>
        <v>0</v>
      </c>
      <c r="P59" s="36"/>
      <c r="Q59" s="54">
        <f>SUM(Q56:Q58)</f>
        <v>0.35099999999999998</v>
      </c>
      <c r="R59" s="36"/>
    </row>
    <row r="60" spans="1:58" s="37" customFormat="1" ht="15" customHeight="1" thickTop="1" x14ac:dyDescent="0.2">
      <c r="A60" s="81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36"/>
      <c r="Q60" s="54"/>
      <c r="R60" s="36"/>
    </row>
    <row r="61" spans="1:58" s="37" customFormat="1" ht="15" customHeight="1" x14ac:dyDescent="0.2">
      <c r="A61" s="70" t="s">
        <v>45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36"/>
      <c r="Q61" s="74"/>
      <c r="R61" s="36"/>
    </row>
    <row r="62" spans="1:58" s="37" customFormat="1" ht="15" customHeight="1" x14ac:dyDescent="0.2">
      <c r="A62" s="75" t="s">
        <v>373</v>
      </c>
      <c r="B62" s="74">
        <f t="shared" ref="B62:O62" si="26">B39</f>
        <v>0</v>
      </c>
      <c r="C62" s="74">
        <f t="shared" si="26"/>
        <v>4.7035980000000005E-2</v>
      </c>
      <c r="D62" s="74">
        <f t="shared" si="26"/>
        <v>0.13779597500000001</v>
      </c>
      <c r="E62" s="74">
        <f t="shared" si="26"/>
        <v>0.170854855</v>
      </c>
      <c r="F62" s="74">
        <f t="shared" si="26"/>
        <v>0.14952458500000002</v>
      </c>
      <c r="G62" s="74">
        <f t="shared" si="26"/>
        <v>0.128194315</v>
      </c>
      <c r="H62" s="74">
        <f t="shared" si="26"/>
        <v>0.10686404500000003</v>
      </c>
      <c r="I62" s="74">
        <f t="shared" si="26"/>
        <v>8.5533775000000006E-2</v>
      </c>
      <c r="J62" s="74">
        <f t="shared" si="26"/>
        <v>6.4203505000000022E-2</v>
      </c>
      <c r="K62" s="74">
        <f t="shared" si="26"/>
        <v>4.287323500000001E-2</v>
      </c>
      <c r="L62" s="74">
        <f t="shared" si="26"/>
        <v>2.1542964999999994E-2</v>
      </c>
      <c r="M62" s="74">
        <f t="shared" si="26"/>
        <v>5.4389149999999921E-3</v>
      </c>
      <c r="N62" s="74">
        <f t="shared" si="26"/>
        <v>0</v>
      </c>
      <c r="O62" s="74">
        <f t="shared" si="26"/>
        <v>0</v>
      </c>
      <c r="P62" s="36"/>
      <c r="Q62" s="54">
        <f>SUM(B62:L62)</f>
        <v>0.95442323500000004</v>
      </c>
      <c r="R62" s="36"/>
    </row>
    <row r="63" spans="1:58" ht="15" customHeight="1" x14ac:dyDescent="0.2">
      <c r="A63" s="327" t="s">
        <v>295</v>
      </c>
      <c r="B63" s="358">
        <f>'Capital Structure'!E26</f>
        <v>0.1077</v>
      </c>
      <c r="C63" s="358">
        <f>B63</f>
        <v>0.1077</v>
      </c>
      <c r="D63" s="358">
        <f>'Capital Structure'!K26</f>
        <v>0.1056</v>
      </c>
      <c r="E63" s="358">
        <f>'Capital Structure'!Q26</f>
        <v>0.104</v>
      </c>
      <c r="F63" s="358">
        <f t="shared" ref="F63:O63" si="27">E63</f>
        <v>0.104</v>
      </c>
      <c r="G63" s="358">
        <f t="shared" si="27"/>
        <v>0.104</v>
      </c>
      <c r="H63" s="358">
        <f t="shared" si="27"/>
        <v>0.104</v>
      </c>
      <c r="I63" s="358">
        <f t="shared" si="27"/>
        <v>0.104</v>
      </c>
      <c r="J63" s="358">
        <f t="shared" si="27"/>
        <v>0.104</v>
      </c>
      <c r="K63" s="358">
        <f t="shared" si="27"/>
        <v>0.104</v>
      </c>
      <c r="L63" s="358">
        <f t="shared" si="27"/>
        <v>0.104</v>
      </c>
      <c r="M63" s="358">
        <f t="shared" si="27"/>
        <v>0.104</v>
      </c>
      <c r="N63" s="358">
        <f t="shared" si="27"/>
        <v>0.104</v>
      </c>
      <c r="O63" s="358">
        <f t="shared" si="27"/>
        <v>0.104</v>
      </c>
      <c r="P63" s="359"/>
      <c r="Q63" s="54"/>
    </row>
    <row r="64" spans="1:58" s="37" customFormat="1" ht="15" customHeight="1" x14ac:dyDescent="0.2">
      <c r="A64" s="35" t="s">
        <v>47</v>
      </c>
      <c r="B64" s="74">
        <f t="shared" ref="B64:E64" si="28">+B62*B63</f>
        <v>0</v>
      </c>
      <c r="C64" s="74">
        <f t="shared" si="28"/>
        <v>5.0657750460000005E-3</v>
      </c>
      <c r="D64" s="74">
        <f t="shared" si="28"/>
        <v>1.4551254960000001E-2</v>
      </c>
      <c r="E64" s="74">
        <f t="shared" si="28"/>
        <v>1.7768904919999998E-2</v>
      </c>
      <c r="F64" s="74">
        <f>+F62*F63</f>
        <v>1.555055684E-2</v>
      </c>
      <c r="G64" s="74">
        <f t="shared" ref="G64:O64" si="29">+G62*G63</f>
        <v>1.333220876E-2</v>
      </c>
      <c r="H64" s="74">
        <f t="shared" si="29"/>
        <v>1.1113860680000002E-2</v>
      </c>
      <c r="I64" s="74">
        <f t="shared" si="29"/>
        <v>8.8955126000000006E-3</v>
      </c>
      <c r="J64" s="74">
        <f t="shared" si="29"/>
        <v>6.6771645200000016E-3</v>
      </c>
      <c r="K64" s="74">
        <f t="shared" si="29"/>
        <v>4.4588164400000008E-3</v>
      </c>
      <c r="L64" s="74">
        <f t="shared" si="29"/>
        <v>2.2404683599999992E-3</v>
      </c>
      <c r="M64" s="74">
        <f t="shared" si="29"/>
        <v>5.656471599999991E-4</v>
      </c>
      <c r="N64" s="74">
        <f t="shared" si="29"/>
        <v>0</v>
      </c>
      <c r="O64" s="74">
        <f t="shared" si="29"/>
        <v>0</v>
      </c>
      <c r="P64" s="36"/>
      <c r="Q64" s="74"/>
      <c r="R64" s="36"/>
    </row>
    <row r="65" spans="1:26" s="37" customFormat="1" ht="15" customHeight="1" x14ac:dyDescent="0.2">
      <c r="A65" s="35" t="s">
        <v>292</v>
      </c>
      <c r="B65" s="67">
        <f t="shared" ref="B65:O65" si="30">B59</f>
        <v>0</v>
      </c>
      <c r="C65" s="67">
        <f t="shared" si="30"/>
        <v>1.72E-2</v>
      </c>
      <c r="D65" s="67">
        <f t="shared" si="30"/>
        <v>3.5099999999999999E-2</v>
      </c>
      <c r="E65" s="67">
        <f t="shared" si="30"/>
        <v>3.5099999999999999E-2</v>
      </c>
      <c r="F65" s="67">
        <f t="shared" si="30"/>
        <v>3.5099999999999999E-2</v>
      </c>
      <c r="G65" s="67">
        <f t="shared" si="30"/>
        <v>3.5099999999999999E-2</v>
      </c>
      <c r="H65" s="67">
        <f t="shared" si="30"/>
        <v>3.5099999999999999E-2</v>
      </c>
      <c r="I65" s="67">
        <f t="shared" si="30"/>
        <v>3.5099999999999999E-2</v>
      </c>
      <c r="J65" s="67">
        <f t="shared" si="30"/>
        <v>3.5099999999999999E-2</v>
      </c>
      <c r="K65" s="67">
        <f t="shared" si="30"/>
        <v>3.5099999999999999E-2</v>
      </c>
      <c r="L65" s="67">
        <f t="shared" si="30"/>
        <v>3.5099999999999999E-2</v>
      </c>
      <c r="M65" s="67">
        <f t="shared" si="30"/>
        <v>1.7899999999999999E-2</v>
      </c>
      <c r="N65" s="67">
        <f t="shared" si="30"/>
        <v>0</v>
      </c>
      <c r="O65" s="67">
        <f t="shared" si="30"/>
        <v>0</v>
      </c>
      <c r="P65" s="36"/>
      <c r="Q65" s="86">
        <f>SUM(B65:O65)</f>
        <v>0.35099999999999998</v>
      </c>
      <c r="R65" s="36"/>
    </row>
    <row r="66" spans="1:26" s="37" customFormat="1" ht="15" customHeight="1" x14ac:dyDescent="0.2">
      <c r="A66" s="35" t="s">
        <v>49</v>
      </c>
      <c r="B66" s="74">
        <f>SUM(B64:B65)</f>
        <v>0</v>
      </c>
      <c r="C66" s="74">
        <f t="shared" ref="C66:O66" si="31">SUM(C64:C65)</f>
        <v>2.2265775046E-2</v>
      </c>
      <c r="D66" s="74">
        <f t="shared" si="31"/>
        <v>4.9651254960000002E-2</v>
      </c>
      <c r="E66" s="74">
        <f t="shared" si="31"/>
        <v>5.2868904920000001E-2</v>
      </c>
      <c r="F66" s="74">
        <f t="shared" si="31"/>
        <v>5.0650556839999999E-2</v>
      </c>
      <c r="G66" s="74">
        <f t="shared" si="31"/>
        <v>4.8432208759999998E-2</v>
      </c>
      <c r="H66" s="74">
        <f t="shared" si="31"/>
        <v>4.6213860680000003E-2</v>
      </c>
      <c r="I66" s="74">
        <f t="shared" si="31"/>
        <v>4.3995512600000002E-2</v>
      </c>
      <c r="J66" s="74">
        <f t="shared" si="31"/>
        <v>4.177716452E-2</v>
      </c>
      <c r="K66" s="74">
        <f t="shared" si="31"/>
        <v>3.9558816439999998E-2</v>
      </c>
      <c r="L66" s="74">
        <f t="shared" si="31"/>
        <v>3.7340468359999997E-2</v>
      </c>
      <c r="M66" s="74">
        <f t="shared" si="31"/>
        <v>1.8465647159999998E-2</v>
      </c>
      <c r="N66" s="74">
        <f t="shared" si="31"/>
        <v>0</v>
      </c>
      <c r="O66" s="74">
        <f t="shared" si="31"/>
        <v>0</v>
      </c>
      <c r="P66" s="36"/>
      <c r="Q66" s="74"/>
      <c r="R66" s="36"/>
    </row>
    <row r="67" spans="1:26" s="84" customFormat="1" ht="15" customHeight="1" x14ac:dyDescent="0.2">
      <c r="A67" s="83" t="s">
        <v>99</v>
      </c>
      <c r="B67" s="213">
        <f>'Assumptions (Inputs)'!$E$38</f>
        <v>1.0353574571620852</v>
      </c>
      <c r="C67" s="213">
        <f>'Assumptions (Inputs)'!$E$38</f>
        <v>1.0353574571620852</v>
      </c>
      <c r="D67" s="213">
        <f>'Assumptions (Inputs)'!$E$38</f>
        <v>1.0353574571620852</v>
      </c>
      <c r="E67" s="213">
        <f>'Assumptions (Inputs)'!E45</f>
        <v>1.0297600659046442</v>
      </c>
      <c r="F67" s="213">
        <f>E67</f>
        <v>1.0297600659046442</v>
      </c>
      <c r="G67" s="213">
        <f t="shared" ref="G67:O67" si="32">F67</f>
        <v>1.0297600659046442</v>
      </c>
      <c r="H67" s="213">
        <f t="shared" si="32"/>
        <v>1.0297600659046442</v>
      </c>
      <c r="I67" s="213">
        <f t="shared" si="32"/>
        <v>1.0297600659046442</v>
      </c>
      <c r="J67" s="213">
        <f t="shared" si="32"/>
        <v>1.0297600659046442</v>
      </c>
      <c r="K67" s="213">
        <f t="shared" si="32"/>
        <v>1.0297600659046442</v>
      </c>
      <c r="L67" s="213">
        <f t="shared" si="32"/>
        <v>1.0297600659046442</v>
      </c>
      <c r="M67" s="213">
        <f t="shared" si="32"/>
        <v>1.0297600659046442</v>
      </c>
      <c r="N67" s="213">
        <f t="shared" si="32"/>
        <v>1.0297600659046442</v>
      </c>
      <c r="O67" s="213">
        <f t="shared" si="32"/>
        <v>1.0297600659046442</v>
      </c>
      <c r="P67" s="96"/>
      <c r="Q67" s="74"/>
      <c r="R67" s="96"/>
    </row>
    <row r="68" spans="1:26" s="73" customFormat="1" ht="15" customHeight="1" thickBot="1" x14ac:dyDescent="0.25">
      <c r="A68" s="45" t="s">
        <v>50</v>
      </c>
      <c r="B68" s="118">
        <f>B66*B67</f>
        <v>0</v>
      </c>
      <c r="C68" s="118">
        <f t="shared" ref="C68:O68" si="33">C66*C67</f>
        <v>2.3053036233369569E-2</v>
      </c>
      <c r="D68" s="118">
        <f t="shared" si="33"/>
        <v>5.1406797080291972E-2</v>
      </c>
      <c r="E68" s="118">
        <f t="shared" si="33"/>
        <v>5.4442287014725567E-2</v>
      </c>
      <c r="F68" s="118">
        <f t="shared" si="33"/>
        <v>5.2157920749665326E-2</v>
      </c>
      <c r="G68" s="118">
        <f t="shared" si="33"/>
        <v>4.9873554484605086E-2</v>
      </c>
      <c r="H68" s="118">
        <f t="shared" si="33"/>
        <v>4.7589188219544845E-2</v>
      </c>
      <c r="I68" s="118">
        <f t="shared" si="33"/>
        <v>4.5304821954484605E-2</v>
      </c>
      <c r="J68" s="118">
        <f t="shared" si="33"/>
        <v>4.3020455689424364E-2</v>
      </c>
      <c r="K68" s="118">
        <f t="shared" si="33"/>
        <v>4.0736089424364123E-2</v>
      </c>
      <c r="L68" s="118">
        <f t="shared" si="33"/>
        <v>3.8451723159303876E-2</v>
      </c>
      <c r="M68" s="118">
        <f t="shared" si="33"/>
        <v>1.9015186036453503E-2</v>
      </c>
      <c r="N68" s="118">
        <f t="shared" si="33"/>
        <v>0</v>
      </c>
      <c r="O68" s="118">
        <f t="shared" si="33"/>
        <v>0</v>
      </c>
      <c r="P68" s="112"/>
      <c r="Q68" s="314">
        <f>SUM(B68:O68)</f>
        <v>0.46505106004623287</v>
      </c>
      <c r="R68" s="112"/>
    </row>
    <row r="69" spans="1:26" s="37" customFormat="1" ht="15" customHeight="1" thickTop="1" x14ac:dyDescent="0.2">
      <c r="A69" s="69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36"/>
      <c r="Q69" s="55"/>
      <c r="R69" s="36"/>
    </row>
    <row r="70" spans="1:26" s="37" customFormat="1" ht="15" customHeight="1" x14ac:dyDescent="0.2">
      <c r="A70" s="69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36"/>
      <c r="Q70" s="55"/>
      <c r="R70" s="36"/>
    </row>
    <row r="71" spans="1:26" s="37" customFormat="1" ht="15" customHeight="1" x14ac:dyDescent="0.2">
      <c r="A71" s="307" t="s">
        <v>36</v>
      </c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6"/>
      <c r="Q71" s="302"/>
      <c r="R71" s="36"/>
    </row>
    <row r="72" spans="1:26" s="37" customFormat="1" ht="15" customHeight="1" x14ac:dyDescent="0.2">
      <c r="A72" s="308"/>
      <c r="B72" s="306"/>
      <c r="C72" s="306"/>
      <c r="D72" s="306"/>
      <c r="E72" s="306"/>
      <c r="F72" s="309"/>
      <c r="G72" s="297"/>
      <c r="H72" s="297"/>
      <c r="I72" s="297"/>
      <c r="J72" s="297"/>
      <c r="K72" s="297"/>
      <c r="L72" s="297"/>
      <c r="M72" s="297"/>
      <c r="N72" s="297"/>
      <c r="O72" s="297"/>
      <c r="P72" s="296"/>
      <c r="Q72" s="297"/>
      <c r="R72" s="36"/>
    </row>
    <row r="73" spans="1:26" s="37" customFormat="1" ht="15" customHeight="1" x14ac:dyDescent="0.2">
      <c r="A73" s="310" t="s">
        <v>101</v>
      </c>
      <c r="B73" s="306"/>
      <c r="C73" s="306"/>
      <c r="D73" s="306"/>
      <c r="E73" s="306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6"/>
      <c r="Q73" s="297"/>
      <c r="R73" s="36"/>
      <c r="S73" s="36"/>
      <c r="T73" s="36"/>
      <c r="U73" s="36"/>
      <c r="V73" s="36"/>
      <c r="W73" s="36"/>
    </row>
    <row r="74" spans="1:26" s="37" customFormat="1" ht="12.75" x14ac:dyDescent="0.2">
      <c r="A74" s="311" t="s">
        <v>105</v>
      </c>
      <c r="B74" s="306">
        <f t="shared" ref="B74:L74" si="34">B21</f>
        <v>0</v>
      </c>
      <c r="C74" s="306">
        <f t="shared" si="34"/>
        <v>0.17199999999999999</v>
      </c>
      <c r="D74" s="306">
        <f t="shared" si="34"/>
        <v>0.17899999999999999</v>
      </c>
      <c r="E74" s="306">
        <f t="shared" si="34"/>
        <v>0</v>
      </c>
      <c r="F74" s="306">
        <f t="shared" si="34"/>
        <v>0</v>
      </c>
      <c r="G74" s="306">
        <f t="shared" si="34"/>
        <v>0</v>
      </c>
      <c r="H74" s="306">
        <f t="shared" si="34"/>
        <v>0</v>
      </c>
      <c r="I74" s="306">
        <f t="shared" si="34"/>
        <v>0</v>
      </c>
      <c r="J74" s="306">
        <f t="shared" si="34"/>
        <v>0</v>
      </c>
      <c r="K74" s="306">
        <f t="shared" si="34"/>
        <v>0</v>
      </c>
      <c r="L74" s="306">
        <f t="shared" si="34"/>
        <v>0</v>
      </c>
      <c r="M74" s="306"/>
      <c r="N74" s="306"/>
      <c r="O74" s="306"/>
      <c r="P74" s="296"/>
      <c r="Q74" s="297"/>
      <c r="R74" s="486"/>
      <c r="S74" s="486"/>
      <c r="T74" s="486"/>
      <c r="U74" s="486"/>
      <c r="V74" s="36"/>
      <c r="W74" s="36"/>
      <c r="Y74" s="89"/>
      <c r="Z74" s="89"/>
    </row>
    <row r="75" spans="1:26" s="37" customFormat="1" ht="15" customHeight="1" x14ac:dyDescent="0.2">
      <c r="A75" s="311" t="s">
        <v>104</v>
      </c>
      <c r="B75" s="306">
        <v>0</v>
      </c>
      <c r="C75" s="306">
        <v>0</v>
      </c>
      <c r="D75" s="306">
        <v>0</v>
      </c>
      <c r="E75" s="306">
        <v>0</v>
      </c>
      <c r="F75" s="306">
        <v>0</v>
      </c>
      <c r="G75" s="306">
        <v>0</v>
      </c>
      <c r="H75" s="306">
        <v>0</v>
      </c>
      <c r="I75" s="306">
        <v>0</v>
      </c>
      <c r="J75" s="306">
        <v>0</v>
      </c>
      <c r="K75" s="306">
        <v>0</v>
      </c>
      <c r="L75" s="306">
        <v>0</v>
      </c>
      <c r="M75" s="306"/>
      <c r="N75" s="306"/>
      <c r="O75" s="306"/>
      <c r="P75" s="296"/>
      <c r="Q75" s="297"/>
      <c r="R75" s="90"/>
      <c r="S75" s="36"/>
      <c r="T75" s="36"/>
      <c r="U75" s="92"/>
      <c r="V75" s="36"/>
      <c r="W75" s="36"/>
      <c r="X75" s="93"/>
      <c r="Y75" s="91"/>
      <c r="Z75" s="91"/>
    </row>
    <row r="76" spans="1:26" s="37" customFormat="1" ht="12.75" x14ac:dyDescent="0.2">
      <c r="A76" s="311" t="s">
        <v>92</v>
      </c>
      <c r="B76" s="306">
        <f>$B$74-B75</f>
        <v>0</v>
      </c>
      <c r="C76" s="306">
        <f>SUM($B$74:C74)-SUM($B$75:C75)</f>
        <v>0.17199999999999999</v>
      </c>
      <c r="D76" s="306">
        <f>SUM($B$74:D74)-SUM($B$75:D75)</f>
        <v>0.35099999999999998</v>
      </c>
      <c r="E76" s="306">
        <f>SUM($B$74:E74)-SUM($B$75:E75)</f>
        <v>0.35099999999999998</v>
      </c>
      <c r="F76" s="306">
        <f>SUM($B$74:F74)-SUM($B$75:F75)</f>
        <v>0.35099999999999998</v>
      </c>
      <c r="G76" s="306">
        <f>SUM($B$74:G74)-SUM($B$75:G75)</f>
        <v>0.35099999999999998</v>
      </c>
      <c r="H76" s="306">
        <f>SUM($B$74:H74)-SUM($B$75:H75)</f>
        <v>0.35099999999999998</v>
      </c>
      <c r="I76" s="306">
        <f>SUM($B$74:I74)-SUM($B$75:I75)</f>
        <v>0.35099999999999998</v>
      </c>
      <c r="J76" s="306">
        <f>SUM($B$74:J74)-SUM($B$75:J75)</f>
        <v>0.35099999999999998</v>
      </c>
      <c r="K76" s="306">
        <f>SUM($B$74:K74)-SUM($B$75:K75)</f>
        <v>0.35099999999999998</v>
      </c>
      <c r="L76" s="306">
        <f>SUM($B$74:L74)-SUM($B$75:L75)</f>
        <v>0.35099999999999998</v>
      </c>
      <c r="M76" s="306"/>
      <c r="N76" s="306"/>
      <c r="O76" s="306"/>
      <c r="P76" s="296"/>
      <c r="Q76" s="297"/>
      <c r="R76" s="90"/>
      <c r="S76" s="36"/>
      <c r="T76" s="36"/>
      <c r="U76" s="92"/>
      <c r="V76" s="36"/>
      <c r="W76" s="36"/>
      <c r="X76" s="93"/>
      <c r="Y76" s="91"/>
      <c r="Z76" s="91"/>
    </row>
    <row r="77" spans="1:26" s="37" customFormat="1" ht="15" customHeight="1" x14ac:dyDescent="0.2">
      <c r="A77" s="311" t="s">
        <v>74</v>
      </c>
      <c r="B77" s="312">
        <v>0</v>
      </c>
      <c r="C77" s="312">
        <v>0</v>
      </c>
      <c r="D77" s="312">
        <v>0</v>
      </c>
      <c r="E77" s="312">
        <v>0</v>
      </c>
      <c r="F77" s="312">
        <f>$F$74*TaxDepr!$L5</f>
        <v>0</v>
      </c>
      <c r="G77" s="312">
        <f>$F$74*TaxDepr!$L6</f>
        <v>0</v>
      </c>
      <c r="H77" s="312">
        <f>$F$74*TaxDepr!$L7</f>
        <v>0</v>
      </c>
      <c r="I77" s="312">
        <f>$F$74*TaxDepr!$L8</f>
        <v>0</v>
      </c>
      <c r="J77" s="312">
        <f>$F$74*TaxDepr!$L9</f>
        <v>0</v>
      </c>
      <c r="K77" s="312">
        <f>$F$74*TaxDepr!$L10</f>
        <v>0</v>
      </c>
      <c r="L77" s="312">
        <f>$F$74*TaxDepr!$L11</f>
        <v>0</v>
      </c>
      <c r="M77" s="312"/>
      <c r="N77" s="312"/>
      <c r="O77" s="312"/>
      <c r="P77" s="296"/>
      <c r="Q77" s="297"/>
      <c r="R77" s="36"/>
      <c r="S77" s="36"/>
      <c r="T77" s="36"/>
      <c r="U77" s="36"/>
      <c r="V77" s="36"/>
      <c r="W77" s="36"/>
      <c r="X77" s="93"/>
      <c r="Y77" s="91"/>
      <c r="Z77" s="91"/>
    </row>
    <row r="78" spans="1:26" s="37" customFormat="1" ht="15" customHeight="1" thickBot="1" x14ac:dyDescent="0.25">
      <c r="A78" s="311" t="s">
        <v>75</v>
      </c>
      <c r="B78" s="313">
        <f>B75+B77</f>
        <v>0</v>
      </c>
      <c r="C78" s="313">
        <f t="shared" ref="C78:L78" si="35">C75+C77</f>
        <v>0</v>
      </c>
      <c r="D78" s="313">
        <f t="shared" si="35"/>
        <v>0</v>
      </c>
      <c r="E78" s="313">
        <f t="shared" si="35"/>
        <v>0</v>
      </c>
      <c r="F78" s="313">
        <f t="shared" si="35"/>
        <v>0</v>
      </c>
      <c r="G78" s="313">
        <f t="shared" si="35"/>
        <v>0</v>
      </c>
      <c r="H78" s="313">
        <f t="shared" si="35"/>
        <v>0</v>
      </c>
      <c r="I78" s="313">
        <f t="shared" si="35"/>
        <v>0</v>
      </c>
      <c r="J78" s="313">
        <f t="shared" si="35"/>
        <v>0</v>
      </c>
      <c r="K78" s="313">
        <f t="shared" si="35"/>
        <v>0</v>
      </c>
      <c r="L78" s="313">
        <f t="shared" si="35"/>
        <v>0</v>
      </c>
      <c r="M78" s="313"/>
      <c r="N78" s="313"/>
      <c r="O78" s="306"/>
      <c r="P78" s="296"/>
      <c r="Q78" s="297"/>
      <c r="R78" s="36"/>
      <c r="S78" s="36"/>
      <c r="T78" s="36"/>
      <c r="U78" s="36"/>
      <c r="V78" s="36"/>
      <c r="W78" s="36"/>
      <c r="X78" s="93"/>
      <c r="Y78" s="91"/>
      <c r="Z78" s="91"/>
    </row>
    <row r="79" spans="1:26" s="37" customFormat="1" ht="15" customHeight="1" thickTop="1" x14ac:dyDescent="0.2">
      <c r="A79" s="310"/>
      <c r="B79" s="306"/>
      <c r="C79" s="306"/>
      <c r="D79" s="306"/>
      <c r="E79" s="306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6"/>
      <c r="Q79" s="297"/>
      <c r="R79" s="36"/>
      <c r="S79" s="36"/>
      <c r="T79" s="36"/>
      <c r="U79" s="36"/>
      <c r="V79" s="36"/>
      <c r="W79" s="36"/>
      <c r="X79" s="93"/>
      <c r="Y79" s="91"/>
      <c r="Z79" s="91"/>
    </row>
    <row r="80" spans="1:26" s="37" customFormat="1" ht="15" customHeight="1" x14ac:dyDescent="0.2">
      <c r="A80" s="310" t="s">
        <v>102</v>
      </c>
      <c r="B80" s="306"/>
      <c r="C80" s="306"/>
      <c r="D80" s="306"/>
      <c r="E80" s="306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6"/>
      <c r="Q80" s="297"/>
      <c r="R80" s="36"/>
      <c r="S80" s="36"/>
      <c r="T80" s="36"/>
      <c r="U80" s="36"/>
      <c r="V80" s="36"/>
      <c r="W80" s="36"/>
      <c r="X80" s="93"/>
      <c r="Y80" s="91"/>
      <c r="Z80" s="91"/>
    </row>
    <row r="81" spans="1:26" s="37" customFormat="1" ht="12.75" x14ac:dyDescent="0.2">
      <c r="A81" s="311" t="s">
        <v>105</v>
      </c>
      <c r="B81" s="306">
        <f t="shared" ref="B81:L81" si="36">B21</f>
        <v>0</v>
      </c>
      <c r="C81" s="306">
        <f t="shared" si="36"/>
        <v>0.17199999999999999</v>
      </c>
      <c r="D81" s="306">
        <f t="shared" si="36"/>
        <v>0.17899999999999999</v>
      </c>
      <c r="E81" s="306">
        <f t="shared" si="36"/>
        <v>0</v>
      </c>
      <c r="F81" s="306">
        <f t="shared" si="36"/>
        <v>0</v>
      </c>
      <c r="G81" s="306">
        <f t="shared" si="36"/>
        <v>0</v>
      </c>
      <c r="H81" s="306">
        <f t="shared" si="36"/>
        <v>0</v>
      </c>
      <c r="I81" s="306">
        <f t="shared" si="36"/>
        <v>0</v>
      </c>
      <c r="J81" s="306">
        <f t="shared" si="36"/>
        <v>0</v>
      </c>
      <c r="K81" s="306">
        <f t="shared" si="36"/>
        <v>0</v>
      </c>
      <c r="L81" s="306">
        <f t="shared" si="36"/>
        <v>0</v>
      </c>
      <c r="M81" s="306"/>
      <c r="N81" s="306"/>
      <c r="O81" s="306"/>
      <c r="P81" s="296"/>
      <c r="Q81" s="297"/>
      <c r="R81" s="36"/>
      <c r="S81" s="90"/>
      <c r="T81" s="36"/>
      <c r="U81" s="96"/>
      <c r="V81" s="36"/>
      <c r="W81" s="36"/>
      <c r="X81" s="93"/>
      <c r="Y81" s="91"/>
      <c r="Z81" s="91"/>
    </row>
    <row r="82" spans="1:26" s="37" customFormat="1" ht="15" customHeight="1" x14ac:dyDescent="0.2">
      <c r="A82" s="311" t="s">
        <v>104</v>
      </c>
      <c r="B82" s="306">
        <v>0</v>
      </c>
      <c r="C82" s="306">
        <v>0</v>
      </c>
      <c r="D82" s="306">
        <v>0</v>
      </c>
      <c r="E82" s="306">
        <v>0</v>
      </c>
      <c r="F82" s="306">
        <v>0</v>
      </c>
      <c r="G82" s="306">
        <v>0</v>
      </c>
      <c r="H82" s="306">
        <v>0</v>
      </c>
      <c r="I82" s="306">
        <v>0</v>
      </c>
      <c r="J82" s="306">
        <v>0</v>
      </c>
      <c r="K82" s="306">
        <v>0</v>
      </c>
      <c r="L82" s="306">
        <v>0</v>
      </c>
      <c r="M82" s="306"/>
      <c r="N82" s="306"/>
      <c r="O82" s="306"/>
      <c r="P82" s="296"/>
      <c r="Q82" s="297"/>
      <c r="R82" s="36"/>
      <c r="S82" s="90"/>
      <c r="T82" s="36"/>
      <c r="U82" s="96"/>
      <c r="V82" s="36"/>
      <c r="W82" s="36"/>
      <c r="X82" s="93"/>
      <c r="Y82" s="91"/>
      <c r="Z82" s="91"/>
    </row>
    <row r="83" spans="1:26" s="37" customFormat="1" ht="24.75" customHeight="1" x14ac:dyDescent="0.2">
      <c r="A83" s="311" t="s">
        <v>92</v>
      </c>
      <c r="B83" s="306">
        <f>SUM($B$81:B81)</f>
        <v>0</v>
      </c>
      <c r="C83" s="306">
        <f>SUM($B$81:C81)</f>
        <v>0.17199999999999999</v>
      </c>
      <c r="D83" s="306">
        <f>SUM($B$81:D81)</f>
        <v>0.35099999999999998</v>
      </c>
      <c r="E83" s="306">
        <f>SUM($B$81:E81)</f>
        <v>0.35099999999999998</v>
      </c>
      <c r="F83" s="306">
        <f>SUM($B$81:F81)</f>
        <v>0.35099999999999998</v>
      </c>
      <c r="G83" s="306">
        <f>SUM($B$81:G81)</f>
        <v>0.35099999999999998</v>
      </c>
      <c r="H83" s="306">
        <f>SUM($B$81:H81)</f>
        <v>0.35099999999999998</v>
      </c>
      <c r="I83" s="306">
        <f>SUM($B$81:I81)</f>
        <v>0.35099999999999998</v>
      </c>
      <c r="J83" s="306">
        <f>SUM($B$81:J81)</f>
        <v>0.35099999999999998</v>
      </c>
      <c r="K83" s="306">
        <f>SUM($B$81:K81)</f>
        <v>0.35099999999999998</v>
      </c>
      <c r="L83" s="306">
        <f>SUM($B$81:L81)</f>
        <v>0.35099999999999998</v>
      </c>
      <c r="M83" s="306"/>
      <c r="N83" s="306"/>
      <c r="O83" s="306"/>
      <c r="P83" s="296"/>
      <c r="Q83" s="297"/>
      <c r="R83" s="36"/>
      <c r="S83" s="90"/>
      <c r="T83" s="36"/>
      <c r="U83" s="96"/>
      <c r="V83" s="36"/>
      <c r="W83" s="36"/>
      <c r="X83" s="93"/>
      <c r="Y83" s="91"/>
      <c r="Z83" s="91"/>
    </row>
    <row r="84" spans="1:26" s="37" customFormat="1" ht="15" customHeight="1" x14ac:dyDescent="0.2">
      <c r="A84" s="311" t="s">
        <v>74</v>
      </c>
      <c r="B84" s="312">
        <v>0</v>
      </c>
      <c r="C84" s="312">
        <v>0</v>
      </c>
      <c r="D84" s="312">
        <v>0</v>
      </c>
      <c r="E84" s="312">
        <v>0</v>
      </c>
      <c r="F84" s="312">
        <f>F77</f>
        <v>0</v>
      </c>
      <c r="G84" s="312">
        <f t="shared" ref="G84:L84" si="37">G77</f>
        <v>0</v>
      </c>
      <c r="H84" s="312">
        <f t="shared" si="37"/>
        <v>0</v>
      </c>
      <c r="I84" s="312">
        <f t="shared" si="37"/>
        <v>0</v>
      </c>
      <c r="J84" s="312">
        <f t="shared" si="37"/>
        <v>0</v>
      </c>
      <c r="K84" s="312">
        <f t="shared" si="37"/>
        <v>0</v>
      </c>
      <c r="L84" s="312">
        <f t="shared" si="37"/>
        <v>0</v>
      </c>
      <c r="M84" s="312"/>
      <c r="N84" s="312"/>
      <c r="O84" s="312"/>
      <c r="P84" s="296"/>
      <c r="Q84" s="297"/>
      <c r="R84" s="36"/>
      <c r="S84" s="90"/>
      <c r="T84" s="36"/>
      <c r="U84" s="96"/>
      <c r="V84" s="36"/>
      <c r="W84" s="36"/>
      <c r="X84" s="93"/>
      <c r="Y84" s="91"/>
      <c r="Z84" s="91"/>
    </row>
    <row r="85" spans="1:26" s="37" customFormat="1" ht="15" customHeight="1" thickBot="1" x14ac:dyDescent="0.25">
      <c r="A85" s="311" t="s">
        <v>75</v>
      </c>
      <c r="B85" s="313">
        <f>B82+B84</f>
        <v>0</v>
      </c>
      <c r="C85" s="313">
        <f t="shared" ref="C85:L85" si="38">C82+C84</f>
        <v>0</v>
      </c>
      <c r="D85" s="313">
        <f t="shared" si="38"/>
        <v>0</v>
      </c>
      <c r="E85" s="313">
        <f t="shared" si="38"/>
        <v>0</v>
      </c>
      <c r="F85" s="313">
        <f t="shared" si="38"/>
        <v>0</v>
      </c>
      <c r="G85" s="313">
        <f t="shared" si="38"/>
        <v>0</v>
      </c>
      <c r="H85" s="313">
        <f t="shared" si="38"/>
        <v>0</v>
      </c>
      <c r="I85" s="313">
        <f t="shared" si="38"/>
        <v>0</v>
      </c>
      <c r="J85" s="313">
        <f t="shared" si="38"/>
        <v>0</v>
      </c>
      <c r="K85" s="313">
        <f t="shared" si="38"/>
        <v>0</v>
      </c>
      <c r="L85" s="313">
        <f t="shared" si="38"/>
        <v>0</v>
      </c>
      <c r="M85" s="313"/>
      <c r="N85" s="313"/>
      <c r="O85" s="306"/>
      <c r="P85" s="296"/>
      <c r="Q85" s="297"/>
      <c r="R85" s="97"/>
      <c r="S85" s="36"/>
      <c r="T85" s="36"/>
      <c r="U85" s="98"/>
      <c r="V85" s="36"/>
      <c r="W85" s="36"/>
      <c r="X85" s="93"/>
      <c r="Y85" s="91"/>
      <c r="Z85" s="91"/>
    </row>
    <row r="86" spans="1:26" s="37" customFormat="1" ht="15" customHeight="1" thickTop="1" x14ac:dyDescent="0.2">
      <c r="A86" s="308"/>
      <c r="B86" s="306"/>
      <c r="C86" s="306"/>
      <c r="D86" s="306"/>
      <c r="E86" s="306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6"/>
      <c r="Q86" s="297"/>
      <c r="R86" s="36"/>
      <c r="S86" s="36"/>
      <c r="T86" s="36"/>
      <c r="U86" s="36"/>
      <c r="V86" s="36"/>
      <c r="W86" s="36"/>
      <c r="X86" s="93"/>
      <c r="Y86" s="91"/>
      <c r="Z86" s="91"/>
    </row>
    <row r="87" spans="1:26" s="37" customFormat="1" ht="15" customHeight="1" x14ac:dyDescent="0.2">
      <c r="A87" s="101" t="s">
        <v>68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36"/>
      <c r="Q87" s="56"/>
      <c r="R87" s="36"/>
      <c r="S87" s="36"/>
      <c r="T87" s="36"/>
      <c r="U87" s="36"/>
      <c r="V87" s="36"/>
      <c r="W87" s="36"/>
    </row>
    <row r="88" spans="1:26" s="37" customFormat="1" ht="15" customHeight="1" x14ac:dyDescent="0.2">
      <c r="A88" s="108" t="s">
        <v>90</v>
      </c>
      <c r="B88" s="288">
        <f t="shared" ref="B88:K88" si="39">$B$21*(1-$B$5)/$B$3</f>
        <v>0</v>
      </c>
      <c r="C88" s="288">
        <f t="shared" si="39"/>
        <v>0</v>
      </c>
      <c r="D88" s="288">
        <f t="shared" si="39"/>
        <v>0</v>
      </c>
      <c r="E88" s="288">
        <f t="shared" si="39"/>
        <v>0</v>
      </c>
      <c r="F88" s="288">
        <f t="shared" si="39"/>
        <v>0</v>
      </c>
      <c r="G88" s="288">
        <f t="shared" si="39"/>
        <v>0</v>
      </c>
      <c r="H88" s="288">
        <f t="shared" si="39"/>
        <v>0</v>
      </c>
      <c r="I88" s="288">
        <f t="shared" si="39"/>
        <v>0</v>
      </c>
      <c r="J88" s="288">
        <f t="shared" si="39"/>
        <v>0</v>
      </c>
      <c r="K88" s="288">
        <f t="shared" si="39"/>
        <v>0</v>
      </c>
      <c r="L88" s="288"/>
      <c r="M88" s="288"/>
      <c r="N88" s="288"/>
      <c r="O88" s="288"/>
      <c r="P88" s="36"/>
      <c r="Q88" s="74">
        <f t="shared" ref="Q88:Q98" si="40">SUM(B88:P88)</f>
        <v>0</v>
      </c>
      <c r="R88" s="36"/>
    </row>
    <row r="89" spans="1:26" s="37" customFormat="1" ht="15" customHeight="1" x14ac:dyDescent="0.2">
      <c r="A89" s="108">
        <v>2015</v>
      </c>
      <c r="B89" s="288"/>
      <c r="C89" s="288">
        <f t="shared" ref="C89:L89" si="41">$C$21*(1-$B$5)/$B$3</f>
        <v>1.72E-2</v>
      </c>
      <c r="D89" s="288">
        <f t="shared" si="41"/>
        <v>1.72E-2</v>
      </c>
      <c r="E89" s="288">
        <f t="shared" si="41"/>
        <v>1.72E-2</v>
      </c>
      <c r="F89" s="288">
        <f t="shared" si="41"/>
        <v>1.72E-2</v>
      </c>
      <c r="G89" s="288">
        <f t="shared" si="41"/>
        <v>1.72E-2</v>
      </c>
      <c r="H89" s="288">
        <f t="shared" si="41"/>
        <v>1.72E-2</v>
      </c>
      <c r="I89" s="288">
        <f t="shared" si="41"/>
        <v>1.72E-2</v>
      </c>
      <c r="J89" s="288">
        <f t="shared" si="41"/>
        <v>1.72E-2</v>
      </c>
      <c r="K89" s="288">
        <f t="shared" si="41"/>
        <v>1.72E-2</v>
      </c>
      <c r="L89" s="288">
        <f t="shared" si="41"/>
        <v>1.72E-2</v>
      </c>
      <c r="M89" s="288"/>
      <c r="N89" s="288"/>
      <c r="O89" s="288"/>
      <c r="P89" s="36"/>
      <c r="Q89" s="74">
        <f t="shared" si="40"/>
        <v>0.17199999999999996</v>
      </c>
      <c r="R89" s="36"/>
    </row>
    <row r="90" spans="1:26" s="37" customFormat="1" ht="15" customHeight="1" x14ac:dyDescent="0.2">
      <c r="A90" s="108">
        <v>2016</v>
      </c>
      <c r="B90" s="288"/>
      <c r="C90" s="288"/>
      <c r="D90" s="288">
        <f>$D$21*(1-$B$5)/$B$3</f>
        <v>1.7899999999999999E-2</v>
      </c>
      <c r="E90" s="288">
        <f>$D$21*(1-$B$5)/$B$3</f>
        <v>1.7899999999999999E-2</v>
      </c>
      <c r="F90" s="288">
        <f>$D$21*(1-$B$5)/$B$3</f>
        <v>1.7899999999999999E-2</v>
      </c>
      <c r="G90" s="288">
        <f>$D$21*(1-$B$5)/$B$3</f>
        <v>1.7899999999999999E-2</v>
      </c>
      <c r="H90" s="288">
        <f>$D$21*(1-$B$5)/$B$3</f>
        <v>1.7899999999999999E-2</v>
      </c>
      <c r="I90" s="288">
        <f t="shared" ref="I90:M90" si="42">$D$21*(1-$B$5)/$B$3</f>
        <v>1.7899999999999999E-2</v>
      </c>
      <c r="J90" s="288">
        <f t="shared" si="42"/>
        <v>1.7899999999999999E-2</v>
      </c>
      <c r="K90" s="288">
        <f t="shared" si="42"/>
        <v>1.7899999999999999E-2</v>
      </c>
      <c r="L90" s="288">
        <f t="shared" si="42"/>
        <v>1.7899999999999999E-2</v>
      </c>
      <c r="M90" s="288">
        <f t="shared" si="42"/>
        <v>1.7899999999999999E-2</v>
      </c>
      <c r="N90" s="288"/>
      <c r="O90" s="288"/>
      <c r="P90" s="36"/>
      <c r="Q90" s="74">
        <f t="shared" si="40"/>
        <v>0.17899999999999999</v>
      </c>
      <c r="R90" s="36"/>
    </row>
    <row r="91" spans="1:26" s="37" customFormat="1" ht="15" customHeight="1" x14ac:dyDescent="0.2">
      <c r="A91" s="108">
        <v>2017</v>
      </c>
      <c r="B91" s="288"/>
      <c r="C91" s="288"/>
      <c r="D91" s="288"/>
      <c r="E91" s="288">
        <f>$E$21*(1-$B$5)/$B$3</f>
        <v>0</v>
      </c>
      <c r="F91" s="288">
        <f>$E$21*(1-$B$5)/$B$3</f>
        <v>0</v>
      </c>
      <c r="G91" s="288">
        <f>$E$21*(1-$B$5)/$B$3</f>
        <v>0</v>
      </c>
      <c r="H91" s="288">
        <f>$E$21*(1-$B$5)/$B$3</f>
        <v>0</v>
      </c>
      <c r="I91" s="288">
        <f>$E$21*(1-$B$5)/$B$3</f>
        <v>0</v>
      </c>
      <c r="J91" s="288">
        <f t="shared" ref="J91:N91" si="43">$E$21*(1-$B$5)/$B$3</f>
        <v>0</v>
      </c>
      <c r="K91" s="288">
        <f t="shared" si="43"/>
        <v>0</v>
      </c>
      <c r="L91" s="288">
        <f t="shared" si="43"/>
        <v>0</v>
      </c>
      <c r="M91" s="288">
        <f t="shared" si="43"/>
        <v>0</v>
      </c>
      <c r="N91" s="288">
        <f t="shared" si="43"/>
        <v>0</v>
      </c>
      <c r="O91" s="288"/>
      <c r="P91" s="36"/>
      <c r="Q91" s="74">
        <f t="shared" si="40"/>
        <v>0</v>
      </c>
      <c r="R91" s="36"/>
    </row>
    <row r="92" spans="1:26" s="37" customFormat="1" ht="15" customHeight="1" x14ac:dyDescent="0.2">
      <c r="A92" s="108">
        <v>2018</v>
      </c>
      <c r="B92" s="288"/>
      <c r="C92" s="288"/>
      <c r="D92" s="288"/>
      <c r="E92" s="288"/>
      <c r="F92" s="288">
        <f>$F$21*(1-$B$5)/$B$3</f>
        <v>0</v>
      </c>
      <c r="G92" s="288">
        <f>$F$21*(1-$B$5)/$B$3</f>
        <v>0</v>
      </c>
      <c r="H92" s="288">
        <f>$F$21*(1-$B$5)/$B$3</f>
        <v>0</v>
      </c>
      <c r="I92" s="288">
        <f>$F$21*(1-$B$5)/$B$3</f>
        <v>0</v>
      </c>
      <c r="J92" s="288">
        <f>$F$21*(1-$B$5)/$B$3</f>
        <v>0</v>
      </c>
      <c r="K92" s="288">
        <f t="shared" ref="K92:O92" si="44">$F$21*(1-$B$5)/$B$3</f>
        <v>0</v>
      </c>
      <c r="L92" s="288">
        <f t="shared" si="44"/>
        <v>0</v>
      </c>
      <c r="M92" s="288">
        <f t="shared" si="44"/>
        <v>0</v>
      </c>
      <c r="N92" s="288">
        <f t="shared" si="44"/>
        <v>0</v>
      </c>
      <c r="O92" s="288">
        <f t="shared" si="44"/>
        <v>0</v>
      </c>
      <c r="P92" s="36"/>
      <c r="Q92" s="74">
        <f t="shared" si="40"/>
        <v>0</v>
      </c>
      <c r="R92" s="36"/>
    </row>
    <row r="93" spans="1:26" s="37" customFormat="1" ht="15" customHeight="1" x14ac:dyDescent="0.2">
      <c r="A93" s="108">
        <v>2019</v>
      </c>
      <c r="B93" s="288"/>
      <c r="C93" s="288"/>
      <c r="D93" s="288"/>
      <c r="E93" s="288"/>
      <c r="F93" s="288"/>
      <c r="G93" s="288">
        <f t="shared" ref="G93:L93" si="45">$G$21*(1-$B$5)/$B$3</f>
        <v>0</v>
      </c>
      <c r="H93" s="288">
        <f t="shared" si="45"/>
        <v>0</v>
      </c>
      <c r="I93" s="288">
        <f t="shared" si="45"/>
        <v>0</v>
      </c>
      <c r="J93" s="288">
        <f t="shared" si="45"/>
        <v>0</v>
      </c>
      <c r="K93" s="288">
        <f t="shared" si="45"/>
        <v>0</v>
      </c>
      <c r="L93" s="288">
        <f t="shared" si="45"/>
        <v>0</v>
      </c>
      <c r="M93" s="288"/>
      <c r="N93" s="288"/>
      <c r="O93" s="288"/>
      <c r="P93" s="36"/>
      <c r="Q93" s="74">
        <f t="shared" si="40"/>
        <v>0</v>
      </c>
      <c r="R93" s="36"/>
    </row>
    <row r="94" spans="1:26" s="37" customFormat="1" ht="15" customHeight="1" x14ac:dyDescent="0.2">
      <c r="A94" s="108">
        <v>2020</v>
      </c>
      <c r="B94" s="288"/>
      <c r="C94" s="288"/>
      <c r="D94" s="288"/>
      <c r="E94" s="288"/>
      <c r="F94" s="288"/>
      <c r="G94" s="288"/>
      <c r="H94" s="288">
        <f>$H$21*(1-$B$5)/$B$3</f>
        <v>0</v>
      </c>
      <c r="I94" s="288">
        <f>$H$21*(1-$B$5)/$B$3</f>
        <v>0</v>
      </c>
      <c r="J94" s="288">
        <f>$H$21*(1-$B$5)/$B$3</f>
        <v>0</v>
      </c>
      <c r="K94" s="288">
        <f>$H$21*(1-$B$5)/$B$3</f>
        <v>0</v>
      </c>
      <c r="L94" s="288">
        <f>$H$21*(1-$B$5)/$B$3</f>
        <v>0</v>
      </c>
      <c r="M94" s="288"/>
      <c r="N94" s="288"/>
      <c r="O94" s="288"/>
      <c r="P94" s="36"/>
      <c r="Q94" s="74">
        <f t="shared" si="40"/>
        <v>0</v>
      </c>
      <c r="R94" s="36"/>
    </row>
    <row r="95" spans="1:26" s="37" customFormat="1" ht="15" customHeight="1" x14ac:dyDescent="0.2">
      <c r="A95" s="108">
        <v>2021</v>
      </c>
      <c r="B95" s="288"/>
      <c r="C95" s="288"/>
      <c r="D95" s="288"/>
      <c r="E95" s="288"/>
      <c r="F95" s="288"/>
      <c r="G95" s="288"/>
      <c r="H95" s="288"/>
      <c r="I95" s="288">
        <f>$I$21*(1-$B$5)/$B$3</f>
        <v>0</v>
      </c>
      <c r="J95" s="288">
        <f>$I$21*(1-$B$5)/$B$3</f>
        <v>0</v>
      </c>
      <c r="K95" s="288">
        <f>$I$21*(1-$B$5)/$B$3</f>
        <v>0</v>
      </c>
      <c r="L95" s="288">
        <f>$I$21*(1-$B$5)/$B$3</f>
        <v>0</v>
      </c>
      <c r="M95" s="288"/>
      <c r="N95" s="288"/>
      <c r="O95" s="288"/>
      <c r="P95" s="36"/>
      <c r="Q95" s="74">
        <f t="shared" si="40"/>
        <v>0</v>
      </c>
      <c r="R95" s="36"/>
    </row>
    <row r="96" spans="1:26" s="37" customFormat="1" ht="15" customHeight="1" x14ac:dyDescent="0.2">
      <c r="A96" s="108">
        <v>2022</v>
      </c>
      <c r="B96" s="288"/>
      <c r="C96" s="288"/>
      <c r="D96" s="288"/>
      <c r="E96" s="288"/>
      <c r="F96" s="288"/>
      <c r="G96" s="288"/>
      <c r="H96" s="288"/>
      <c r="I96" s="288"/>
      <c r="J96" s="288">
        <f>$J$21*(1-$B$5)/$B$3</f>
        <v>0</v>
      </c>
      <c r="K96" s="288">
        <f>$J$21*(1-$B$5)/$B$3</f>
        <v>0</v>
      </c>
      <c r="L96" s="288">
        <f>$J$21*(1-$B$5)/$B$3</f>
        <v>0</v>
      </c>
      <c r="M96" s="288"/>
      <c r="N96" s="288"/>
      <c r="O96" s="288"/>
      <c r="P96" s="36"/>
      <c r="Q96" s="74">
        <f t="shared" si="40"/>
        <v>0</v>
      </c>
      <c r="R96" s="36"/>
    </row>
    <row r="97" spans="1:18" s="37" customFormat="1" ht="15" customHeight="1" x14ac:dyDescent="0.2">
      <c r="A97" s="108">
        <v>2023</v>
      </c>
      <c r="B97" s="288"/>
      <c r="C97" s="288"/>
      <c r="D97" s="288"/>
      <c r="E97" s="288"/>
      <c r="F97" s="288"/>
      <c r="G97" s="288"/>
      <c r="H97" s="288"/>
      <c r="I97" s="288"/>
      <c r="J97" s="288"/>
      <c r="K97" s="288">
        <f>$K$21*(1-$B$5)/$B$3</f>
        <v>0</v>
      </c>
      <c r="L97" s="288">
        <f>$K$21*(1-$B$5)/$B$3</f>
        <v>0</v>
      </c>
      <c r="M97" s="288"/>
      <c r="N97" s="288"/>
      <c r="O97" s="288"/>
      <c r="P97" s="36"/>
      <c r="Q97" s="74">
        <f t="shared" si="40"/>
        <v>0</v>
      </c>
      <c r="R97" s="36"/>
    </row>
    <row r="98" spans="1:18" s="37" customFormat="1" ht="15" customHeight="1" x14ac:dyDescent="0.2">
      <c r="A98" s="108">
        <v>2024</v>
      </c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>
        <f>$L$21*(1-$B$5)/$B$3</f>
        <v>0</v>
      </c>
      <c r="M98" s="288"/>
      <c r="N98" s="288"/>
      <c r="O98" s="288"/>
      <c r="P98" s="36"/>
      <c r="Q98" s="74">
        <f t="shared" si="40"/>
        <v>0</v>
      </c>
      <c r="R98" s="36"/>
    </row>
    <row r="99" spans="1:18" s="104" customFormat="1" ht="15" customHeight="1" thickBot="1" x14ac:dyDescent="0.25">
      <c r="A99" s="100"/>
      <c r="B99" s="103">
        <f t="shared" ref="B99:O99" si="46">SUM(B88:B98)</f>
        <v>0</v>
      </c>
      <c r="C99" s="103">
        <f t="shared" si="46"/>
        <v>1.72E-2</v>
      </c>
      <c r="D99" s="103">
        <f t="shared" si="46"/>
        <v>3.5099999999999999E-2</v>
      </c>
      <c r="E99" s="103">
        <f t="shared" si="46"/>
        <v>3.5099999999999999E-2</v>
      </c>
      <c r="F99" s="103">
        <f t="shared" si="46"/>
        <v>3.5099999999999999E-2</v>
      </c>
      <c r="G99" s="103">
        <f t="shared" si="46"/>
        <v>3.5099999999999999E-2</v>
      </c>
      <c r="H99" s="103">
        <f t="shared" si="46"/>
        <v>3.5099999999999999E-2</v>
      </c>
      <c r="I99" s="103">
        <f t="shared" si="46"/>
        <v>3.5099999999999999E-2</v>
      </c>
      <c r="J99" s="103">
        <f t="shared" si="46"/>
        <v>3.5099999999999999E-2</v>
      </c>
      <c r="K99" s="103">
        <f t="shared" si="46"/>
        <v>3.5099999999999999E-2</v>
      </c>
      <c r="L99" s="103">
        <f t="shared" si="46"/>
        <v>3.5099999999999999E-2</v>
      </c>
      <c r="M99" s="103">
        <f t="shared" si="46"/>
        <v>1.7899999999999999E-2</v>
      </c>
      <c r="N99" s="103">
        <f t="shared" si="46"/>
        <v>0</v>
      </c>
      <c r="O99" s="103">
        <f t="shared" si="46"/>
        <v>0</v>
      </c>
      <c r="P99" s="407"/>
      <c r="Q99" s="57">
        <f>SUM(Q88:Q98)</f>
        <v>0.35099999999999998</v>
      </c>
      <c r="R99" s="407"/>
    </row>
    <row r="100" spans="1:18" s="37" customFormat="1" ht="15" customHeight="1" thickTop="1" x14ac:dyDescent="0.2">
      <c r="A100" s="102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36"/>
      <c r="Q100" s="56"/>
      <c r="R100" s="36"/>
    </row>
    <row r="101" spans="1:18" s="37" customFormat="1" ht="15" customHeight="1" x14ac:dyDescent="0.2">
      <c r="A101" s="317" t="s">
        <v>69</v>
      </c>
      <c r="B101" s="297"/>
      <c r="C101" s="297"/>
      <c r="D101" s="297"/>
      <c r="E101" s="297"/>
      <c r="F101" s="297"/>
      <c r="G101" s="297"/>
      <c r="H101" s="297"/>
      <c r="I101" s="297"/>
      <c r="J101" s="297"/>
      <c r="K101" s="297"/>
      <c r="L101" s="297"/>
      <c r="M101" s="297"/>
      <c r="N101" s="297"/>
      <c r="O101" s="297"/>
      <c r="P101" s="296"/>
      <c r="Q101" s="302"/>
      <c r="R101" s="36"/>
    </row>
    <row r="102" spans="1:18" s="37" customFormat="1" ht="15" customHeight="1" x14ac:dyDescent="0.2">
      <c r="A102" s="318" t="s">
        <v>90</v>
      </c>
      <c r="B102" s="297">
        <f t="shared" ref="B102:L102" si="47">$B$21/$B$3</f>
        <v>0</v>
      </c>
      <c r="C102" s="297">
        <f t="shared" si="47"/>
        <v>0</v>
      </c>
      <c r="D102" s="297">
        <f t="shared" si="47"/>
        <v>0</v>
      </c>
      <c r="E102" s="297">
        <f t="shared" si="47"/>
        <v>0</v>
      </c>
      <c r="F102" s="297">
        <f t="shared" si="47"/>
        <v>0</v>
      </c>
      <c r="G102" s="297">
        <f t="shared" si="47"/>
        <v>0</v>
      </c>
      <c r="H102" s="297">
        <f t="shared" si="47"/>
        <v>0</v>
      </c>
      <c r="I102" s="297">
        <f t="shared" si="47"/>
        <v>0</v>
      </c>
      <c r="J102" s="297">
        <f t="shared" si="47"/>
        <v>0</v>
      </c>
      <c r="K102" s="297">
        <f t="shared" si="47"/>
        <v>0</v>
      </c>
      <c r="L102" s="297">
        <f t="shared" si="47"/>
        <v>0</v>
      </c>
      <c r="M102" s="297"/>
      <c r="N102" s="297"/>
      <c r="O102" s="297"/>
      <c r="P102" s="296"/>
      <c r="Q102" s="297">
        <f t="shared" ref="Q102:Q112" si="48">SUM(B102:P102)</f>
        <v>0</v>
      </c>
      <c r="R102" s="36"/>
    </row>
    <row r="103" spans="1:18" s="37" customFormat="1" ht="15" customHeight="1" x14ac:dyDescent="0.2">
      <c r="A103" s="318">
        <v>2015</v>
      </c>
      <c r="B103" s="297"/>
      <c r="C103" s="297">
        <f t="shared" ref="C103:L103" si="49">$C$21/$B$3</f>
        <v>1.72E-2</v>
      </c>
      <c r="D103" s="297">
        <f t="shared" si="49"/>
        <v>1.72E-2</v>
      </c>
      <c r="E103" s="297">
        <f t="shared" si="49"/>
        <v>1.72E-2</v>
      </c>
      <c r="F103" s="297">
        <f t="shared" si="49"/>
        <v>1.72E-2</v>
      </c>
      <c r="G103" s="297">
        <f t="shared" si="49"/>
        <v>1.72E-2</v>
      </c>
      <c r="H103" s="297">
        <f t="shared" si="49"/>
        <v>1.72E-2</v>
      </c>
      <c r="I103" s="297">
        <f t="shared" si="49"/>
        <v>1.72E-2</v>
      </c>
      <c r="J103" s="297">
        <f t="shared" si="49"/>
        <v>1.72E-2</v>
      </c>
      <c r="K103" s="297">
        <f t="shared" si="49"/>
        <v>1.72E-2</v>
      </c>
      <c r="L103" s="297">
        <f t="shared" si="49"/>
        <v>1.72E-2</v>
      </c>
      <c r="M103" s="297"/>
      <c r="N103" s="297"/>
      <c r="O103" s="297"/>
      <c r="P103" s="296"/>
      <c r="Q103" s="297">
        <f t="shared" si="48"/>
        <v>0.17199999999999996</v>
      </c>
      <c r="R103" s="36"/>
    </row>
    <row r="104" spans="1:18" s="37" customFormat="1" ht="15" customHeight="1" x14ac:dyDescent="0.2">
      <c r="A104" s="318">
        <v>2016</v>
      </c>
      <c r="B104" s="297"/>
      <c r="C104" s="297"/>
      <c r="D104" s="297">
        <f t="shared" ref="D104:L104" si="50">$D$21/$B$3</f>
        <v>1.7899999999999999E-2</v>
      </c>
      <c r="E104" s="297">
        <f t="shared" si="50"/>
        <v>1.7899999999999999E-2</v>
      </c>
      <c r="F104" s="297">
        <f t="shared" si="50"/>
        <v>1.7899999999999999E-2</v>
      </c>
      <c r="G104" s="297">
        <f t="shared" si="50"/>
        <v>1.7899999999999999E-2</v>
      </c>
      <c r="H104" s="297">
        <f t="shared" si="50"/>
        <v>1.7899999999999999E-2</v>
      </c>
      <c r="I104" s="297">
        <f t="shared" si="50"/>
        <v>1.7899999999999999E-2</v>
      </c>
      <c r="J104" s="297">
        <f t="shared" si="50"/>
        <v>1.7899999999999999E-2</v>
      </c>
      <c r="K104" s="297">
        <f t="shared" si="50"/>
        <v>1.7899999999999999E-2</v>
      </c>
      <c r="L104" s="297">
        <f t="shared" si="50"/>
        <v>1.7899999999999999E-2</v>
      </c>
      <c r="M104" s="297"/>
      <c r="N104" s="297"/>
      <c r="O104" s="297"/>
      <c r="P104" s="296"/>
      <c r="Q104" s="297">
        <f t="shared" si="48"/>
        <v>0.16109999999999999</v>
      </c>
      <c r="R104" s="36"/>
    </row>
    <row r="105" spans="1:18" s="37" customFormat="1" ht="15" customHeight="1" x14ac:dyDescent="0.2">
      <c r="A105" s="318">
        <v>2017</v>
      </c>
      <c r="B105" s="297"/>
      <c r="C105" s="297"/>
      <c r="D105" s="297"/>
      <c r="E105" s="297">
        <f t="shared" ref="E105:L105" si="51">$E$21/$B$3</f>
        <v>0</v>
      </c>
      <c r="F105" s="297">
        <f t="shared" si="51"/>
        <v>0</v>
      </c>
      <c r="G105" s="297">
        <f t="shared" si="51"/>
        <v>0</v>
      </c>
      <c r="H105" s="297">
        <f t="shared" si="51"/>
        <v>0</v>
      </c>
      <c r="I105" s="297">
        <f t="shared" si="51"/>
        <v>0</v>
      </c>
      <c r="J105" s="297">
        <f t="shared" si="51"/>
        <v>0</v>
      </c>
      <c r="K105" s="297">
        <f t="shared" si="51"/>
        <v>0</v>
      </c>
      <c r="L105" s="297">
        <f t="shared" si="51"/>
        <v>0</v>
      </c>
      <c r="M105" s="297"/>
      <c r="N105" s="297"/>
      <c r="O105" s="297"/>
      <c r="P105" s="296"/>
      <c r="Q105" s="297">
        <f t="shared" si="48"/>
        <v>0</v>
      </c>
      <c r="R105" s="36"/>
    </row>
    <row r="106" spans="1:18" s="37" customFormat="1" ht="15" customHeight="1" x14ac:dyDescent="0.2">
      <c r="A106" s="318">
        <v>2018</v>
      </c>
      <c r="B106" s="297"/>
      <c r="C106" s="297"/>
      <c r="D106" s="297"/>
      <c r="E106" s="297"/>
      <c r="F106" s="297">
        <f t="shared" ref="F106:L106" si="52">$F$21/$B$3</f>
        <v>0</v>
      </c>
      <c r="G106" s="297">
        <f t="shared" si="52"/>
        <v>0</v>
      </c>
      <c r="H106" s="297">
        <f t="shared" si="52"/>
        <v>0</v>
      </c>
      <c r="I106" s="297">
        <f t="shared" si="52"/>
        <v>0</v>
      </c>
      <c r="J106" s="297">
        <f t="shared" si="52"/>
        <v>0</v>
      </c>
      <c r="K106" s="297">
        <f t="shared" si="52"/>
        <v>0</v>
      </c>
      <c r="L106" s="297">
        <f t="shared" si="52"/>
        <v>0</v>
      </c>
      <c r="M106" s="297"/>
      <c r="N106" s="297"/>
      <c r="O106" s="297"/>
      <c r="P106" s="296"/>
      <c r="Q106" s="297">
        <f t="shared" si="48"/>
        <v>0</v>
      </c>
      <c r="R106" s="36"/>
    </row>
    <row r="107" spans="1:18" s="37" customFormat="1" ht="15" customHeight="1" x14ac:dyDescent="0.2">
      <c r="A107" s="318">
        <v>2019</v>
      </c>
      <c r="B107" s="297"/>
      <c r="C107" s="297"/>
      <c r="D107" s="297"/>
      <c r="E107" s="297"/>
      <c r="F107" s="297"/>
      <c r="G107" s="297">
        <f t="shared" ref="G107:L107" si="53">$G$21/$B$3</f>
        <v>0</v>
      </c>
      <c r="H107" s="297">
        <f t="shared" si="53"/>
        <v>0</v>
      </c>
      <c r="I107" s="297">
        <f t="shared" si="53"/>
        <v>0</v>
      </c>
      <c r="J107" s="297">
        <f t="shared" si="53"/>
        <v>0</v>
      </c>
      <c r="K107" s="297">
        <f t="shared" si="53"/>
        <v>0</v>
      </c>
      <c r="L107" s="297">
        <f t="shared" si="53"/>
        <v>0</v>
      </c>
      <c r="M107" s="297"/>
      <c r="N107" s="297"/>
      <c r="O107" s="297"/>
      <c r="P107" s="296"/>
      <c r="Q107" s="297">
        <f t="shared" si="48"/>
        <v>0</v>
      </c>
      <c r="R107" s="36"/>
    </row>
    <row r="108" spans="1:18" s="37" customFormat="1" ht="15" customHeight="1" x14ac:dyDescent="0.2">
      <c r="A108" s="318">
        <v>2020</v>
      </c>
      <c r="B108" s="297"/>
      <c r="C108" s="297"/>
      <c r="D108" s="297"/>
      <c r="E108" s="297"/>
      <c r="F108" s="297"/>
      <c r="G108" s="297"/>
      <c r="H108" s="297">
        <f>$H$21/$B$3</f>
        <v>0</v>
      </c>
      <c r="I108" s="297">
        <f>$H$21/$B$3</f>
        <v>0</v>
      </c>
      <c r="J108" s="297">
        <f>$H$21/$B$3</f>
        <v>0</v>
      </c>
      <c r="K108" s="297">
        <f>$H$21/$B$3</f>
        <v>0</v>
      </c>
      <c r="L108" s="297">
        <f>$H$21/$B$3</f>
        <v>0</v>
      </c>
      <c r="M108" s="297"/>
      <c r="N108" s="297"/>
      <c r="O108" s="297"/>
      <c r="P108" s="296"/>
      <c r="Q108" s="297">
        <f t="shared" si="48"/>
        <v>0</v>
      </c>
      <c r="R108" s="36"/>
    </row>
    <row r="109" spans="1:18" s="37" customFormat="1" ht="15" customHeight="1" x14ac:dyDescent="0.2">
      <c r="A109" s="318">
        <v>2021</v>
      </c>
      <c r="B109" s="297"/>
      <c r="C109" s="297"/>
      <c r="D109" s="297"/>
      <c r="E109" s="297"/>
      <c r="F109" s="297"/>
      <c r="G109" s="297"/>
      <c r="H109" s="297"/>
      <c r="I109" s="297">
        <f>$I$21/$B$3</f>
        <v>0</v>
      </c>
      <c r="J109" s="297">
        <f>$I$21/$B$3</f>
        <v>0</v>
      </c>
      <c r="K109" s="297">
        <f>$I$21/$B$3</f>
        <v>0</v>
      </c>
      <c r="L109" s="297">
        <f>$I$21/$B$3</f>
        <v>0</v>
      </c>
      <c r="M109" s="297"/>
      <c r="N109" s="297"/>
      <c r="O109" s="297"/>
      <c r="P109" s="296"/>
      <c r="Q109" s="297">
        <f t="shared" si="48"/>
        <v>0</v>
      </c>
      <c r="R109" s="36"/>
    </row>
    <row r="110" spans="1:18" s="37" customFormat="1" ht="15" customHeight="1" x14ac:dyDescent="0.2">
      <c r="A110" s="318">
        <v>2022</v>
      </c>
      <c r="B110" s="297"/>
      <c r="C110" s="297"/>
      <c r="D110" s="297"/>
      <c r="E110" s="297"/>
      <c r="F110" s="297"/>
      <c r="G110" s="297"/>
      <c r="H110" s="297"/>
      <c r="I110" s="297"/>
      <c r="J110" s="297">
        <f>$J$21/$B$3</f>
        <v>0</v>
      </c>
      <c r="K110" s="297">
        <f>$J$21/$B$3</f>
        <v>0</v>
      </c>
      <c r="L110" s="297">
        <f>$J$21/$B$3</f>
        <v>0</v>
      </c>
      <c r="M110" s="297"/>
      <c r="N110" s="297"/>
      <c r="O110" s="297"/>
      <c r="P110" s="296"/>
      <c r="Q110" s="297">
        <f t="shared" si="48"/>
        <v>0</v>
      </c>
      <c r="R110" s="36"/>
    </row>
    <row r="111" spans="1:18" s="37" customFormat="1" ht="15" customHeight="1" x14ac:dyDescent="0.2">
      <c r="A111" s="318">
        <v>2023</v>
      </c>
      <c r="B111" s="297"/>
      <c r="C111" s="297"/>
      <c r="D111" s="297"/>
      <c r="E111" s="297"/>
      <c r="F111" s="297"/>
      <c r="G111" s="297"/>
      <c r="H111" s="297"/>
      <c r="I111" s="297"/>
      <c r="J111" s="297"/>
      <c r="K111" s="297">
        <f>$K$21/$B$3</f>
        <v>0</v>
      </c>
      <c r="L111" s="297">
        <f>$K$21/$B$3</f>
        <v>0</v>
      </c>
      <c r="M111" s="297"/>
      <c r="N111" s="297"/>
      <c r="O111" s="297"/>
      <c r="P111" s="296"/>
      <c r="Q111" s="297">
        <f t="shared" si="48"/>
        <v>0</v>
      </c>
      <c r="R111" s="36"/>
    </row>
    <row r="112" spans="1:18" s="37" customFormat="1" ht="15" customHeight="1" x14ac:dyDescent="0.2">
      <c r="A112" s="318">
        <v>2024</v>
      </c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97">
        <f>$L$21/$B$3</f>
        <v>0</v>
      </c>
      <c r="M112" s="297"/>
      <c r="N112" s="297"/>
      <c r="O112" s="297"/>
      <c r="P112" s="296"/>
      <c r="Q112" s="297">
        <f t="shared" si="48"/>
        <v>0</v>
      </c>
      <c r="R112" s="36"/>
    </row>
    <row r="113" spans="1:18" s="37" customFormat="1" ht="15" customHeight="1" thickBot="1" x14ac:dyDescent="0.25">
      <c r="A113" s="319"/>
      <c r="B113" s="300">
        <f t="shared" ref="B113:L113" si="54">SUM(B102:B112)</f>
        <v>0</v>
      </c>
      <c r="C113" s="300">
        <f t="shared" si="54"/>
        <v>1.72E-2</v>
      </c>
      <c r="D113" s="300">
        <f t="shared" si="54"/>
        <v>3.5099999999999999E-2</v>
      </c>
      <c r="E113" s="300">
        <f t="shared" si="54"/>
        <v>3.5099999999999999E-2</v>
      </c>
      <c r="F113" s="300">
        <f t="shared" si="54"/>
        <v>3.5099999999999999E-2</v>
      </c>
      <c r="G113" s="300">
        <f t="shared" si="54"/>
        <v>3.5099999999999999E-2</v>
      </c>
      <c r="H113" s="300">
        <f t="shared" si="54"/>
        <v>3.5099999999999999E-2</v>
      </c>
      <c r="I113" s="300">
        <f t="shared" si="54"/>
        <v>3.5099999999999999E-2</v>
      </c>
      <c r="J113" s="300">
        <f t="shared" si="54"/>
        <v>3.5099999999999999E-2</v>
      </c>
      <c r="K113" s="300">
        <f t="shared" si="54"/>
        <v>3.5099999999999999E-2</v>
      </c>
      <c r="L113" s="300">
        <f t="shared" si="54"/>
        <v>3.5099999999999999E-2</v>
      </c>
      <c r="M113" s="300"/>
      <c r="N113" s="300"/>
      <c r="O113" s="297"/>
      <c r="P113" s="296"/>
      <c r="Q113" s="300">
        <f>SUM(Q102:Q112)</f>
        <v>0.33309999999999995</v>
      </c>
      <c r="R113" s="36"/>
    </row>
    <row r="114" spans="1:18" ht="15" customHeight="1" thickTop="1" x14ac:dyDescent="0.2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Q114" s="56"/>
    </row>
    <row r="115" spans="1:18" ht="15" customHeight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Q115" s="56"/>
    </row>
    <row r="116" spans="1:18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Q116" s="56"/>
    </row>
    <row r="117" spans="1:18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Q117" s="56"/>
    </row>
    <row r="118" spans="1:18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Q118" s="56"/>
    </row>
    <row r="119" spans="1:18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Q119" s="56"/>
    </row>
    <row r="120" spans="1:18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Q120" s="56"/>
    </row>
    <row r="121" spans="1:18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Q121" s="56"/>
    </row>
    <row r="122" spans="1:18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Q122" s="56"/>
    </row>
    <row r="123" spans="1:18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Q123" s="56"/>
    </row>
    <row r="124" spans="1:18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Q124" s="32"/>
    </row>
    <row r="125" spans="1:18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Q125" s="32"/>
    </row>
    <row r="126" spans="1:18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Q126" s="32"/>
    </row>
    <row r="127" spans="1:18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Q127" s="32"/>
    </row>
    <row r="128" spans="1:18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Q128" s="32"/>
    </row>
    <row r="129" spans="2:17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Q129" s="32"/>
    </row>
    <row r="130" spans="2:17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Q130" s="32"/>
    </row>
    <row r="131" spans="2:17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Q131" s="32"/>
    </row>
    <row r="132" spans="2:17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Q132" s="32"/>
    </row>
    <row r="133" spans="2:17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Q133" s="32"/>
    </row>
    <row r="134" spans="2:17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Q134" s="32"/>
    </row>
    <row r="135" spans="2:17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Q135" s="32"/>
    </row>
    <row r="136" spans="2:17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Q136" s="32"/>
    </row>
    <row r="137" spans="2:17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Q137" s="32"/>
    </row>
    <row r="138" spans="2:17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Q138" s="32"/>
    </row>
    <row r="139" spans="2:17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Q139" s="32"/>
    </row>
    <row r="140" spans="2:17" ht="15" customHeight="1" x14ac:dyDescent="0.2">
      <c r="Q140" s="32"/>
    </row>
    <row r="141" spans="2:17" ht="15" customHeight="1" x14ac:dyDescent="0.2">
      <c r="Q141" s="32"/>
    </row>
    <row r="142" spans="2:17" ht="15" customHeight="1" x14ac:dyDescent="0.2">
      <c r="Q142" s="32"/>
    </row>
    <row r="143" spans="2:17" ht="15" customHeight="1" x14ac:dyDescent="0.2">
      <c r="Q143" s="32"/>
    </row>
    <row r="144" spans="2:17" ht="15" customHeight="1" x14ac:dyDescent="0.2">
      <c r="Q144" s="32"/>
    </row>
    <row r="145" spans="17:17" ht="15" customHeight="1" x14ac:dyDescent="0.2">
      <c r="Q145" s="32"/>
    </row>
    <row r="146" spans="17:17" ht="15" customHeight="1" x14ac:dyDescent="0.2">
      <c r="Q146" s="32"/>
    </row>
    <row r="147" spans="17:17" ht="15" customHeight="1" x14ac:dyDescent="0.2">
      <c r="Q147" s="32"/>
    </row>
    <row r="148" spans="17:17" ht="15" customHeight="1" x14ac:dyDescent="0.2">
      <c r="Q148" s="32"/>
    </row>
    <row r="149" spans="17:17" ht="15" customHeight="1" x14ac:dyDescent="0.2">
      <c r="Q149" s="32"/>
    </row>
    <row r="150" spans="17:17" ht="15" customHeight="1" x14ac:dyDescent="0.2">
      <c r="Q150" s="32"/>
    </row>
    <row r="151" spans="17:17" ht="15" customHeight="1" x14ac:dyDescent="0.2">
      <c r="Q151" s="32"/>
    </row>
    <row r="152" spans="17:17" ht="15" customHeight="1" x14ac:dyDescent="0.2">
      <c r="Q152" s="32"/>
    </row>
    <row r="153" spans="17:17" ht="15" customHeight="1" x14ac:dyDescent="0.2">
      <c r="Q153" s="32"/>
    </row>
    <row r="154" spans="17:17" ht="15" customHeight="1" x14ac:dyDescent="0.2">
      <c r="Q154" s="32"/>
    </row>
    <row r="155" spans="17:17" ht="15" customHeight="1" x14ac:dyDescent="0.2">
      <c r="Q155" s="32"/>
    </row>
    <row r="156" spans="17:17" ht="15" customHeight="1" x14ac:dyDescent="0.2">
      <c r="Q156" s="32"/>
    </row>
    <row r="157" spans="17:17" ht="15" customHeight="1" x14ac:dyDescent="0.2">
      <c r="Q157" s="32"/>
    </row>
    <row r="158" spans="17:17" ht="15" customHeight="1" x14ac:dyDescent="0.2">
      <c r="Q158" s="32"/>
    </row>
    <row r="159" spans="17:17" ht="15" customHeight="1" x14ac:dyDescent="0.2">
      <c r="Q159" s="32"/>
    </row>
    <row r="160" spans="17:17" ht="15" customHeight="1" x14ac:dyDescent="0.2">
      <c r="Q160" s="32"/>
    </row>
    <row r="161" spans="17:17" ht="15" customHeight="1" x14ac:dyDescent="0.2">
      <c r="Q161" s="32"/>
    </row>
    <row r="162" spans="17:17" ht="15" customHeight="1" x14ac:dyDescent="0.2">
      <c r="Q162" s="32"/>
    </row>
    <row r="163" spans="17:17" ht="15" customHeight="1" x14ac:dyDescent="0.2">
      <c r="Q163" s="32"/>
    </row>
    <row r="164" spans="17:17" ht="15" customHeight="1" x14ac:dyDescent="0.2">
      <c r="Q164" s="32"/>
    </row>
    <row r="165" spans="17:17" ht="15" customHeight="1" x14ac:dyDescent="0.2">
      <c r="Q165" s="32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9" activePane="bottomRight" state="frozen"/>
      <selection activeCell="N7" sqref="N7"/>
      <selection pane="topRight" activeCell="N7" sqref="N7"/>
      <selection pane="bottomLeft" activeCell="N7" sqref="N7"/>
      <selection pane="bottomRight" activeCell="M4" sqref="M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353</v>
      </c>
    </row>
    <row r="2" spans="1:67" ht="15" customHeight="1" x14ac:dyDescent="0.2">
      <c r="A2" s="59" t="s">
        <v>21</v>
      </c>
      <c r="B2" s="107" t="str">
        <f>VLOOKUP($B$1,'Assumptions (Inputs)'!$B$7:$G$24,2,FALSE)</f>
        <v>Conservation Voltage Optimization (7 MWs)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10</v>
      </c>
    </row>
    <row r="4" spans="1:67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0</v>
      </c>
    </row>
    <row r="6" spans="1:67" ht="15" customHeight="1" x14ac:dyDescent="0.2">
      <c r="A6" s="59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(Escalated)'!E14</f>
        <v>0</v>
      </c>
      <c r="C13" s="128">
        <f>'CapEx (Escalated)'!F14</f>
        <v>0.76200000000000001</v>
      </c>
      <c r="D13" s="128">
        <f>'CapEx (Escalated)'!G14</f>
        <v>2.5979999999999999</v>
      </c>
      <c r="E13" s="128">
        <f>'CapEx (Escalated)'!H14</f>
        <v>2.5</v>
      </c>
      <c r="F13" s="128">
        <f>'CapEx (Escalated)'!I14</f>
        <v>0</v>
      </c>
      <c r="G13" s="128">
        <f>'CapEx (Escalated)'!J14</f>
        <v>0</v>
      </c>
      <c r="H13" s="128">
        <f>'CapEx (Escalated)'!K14</f>
        <v>0</v>
      </c>
      <c r="I13" s="128">
        <f>'CapEx (Escalated)'!L14</f>
        <v>0</v>
      </c>
      <c r="J13" s="128">
        <f>'CapEx (Escalated)'!M14</f>
        <v>0</v>
      </c>
      <c r="K13" s="128">
        <f>'CapEx (Escalated)'!N14</f>
        <v>0</v>
      </c>
      <c r="L13" s="128">
        <f>'CapEx (Escalated)'!O14</f>
        <v>0</v>
      </c>
      <c r="M13" s="128">
        <f>'CapEx (Escalated)'!P14</f>
        <v>0</v>
      </c>
      <c r="N13" s="128">
        <f>'CapEx (Escalated)'!Q14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5.8599999999999994</v>
      </c>
      <c r="BO13" s="335"/>
    </row>
    <row r="14" spans="1:67" s="37" customFormat="1" ht="15" customHeight="1" x14ac:dyDescent="0.2">
      <c r="A14" s="66" t="s">
        <v>27</v>
      </c>
      <c r="B14" s="128"/>
      <c r="C14" s="128">
        <f>-C13</f>
        <v>-0.76200000000000001</v>
      </c>
      <c r="D14" s="128">
        <f>-D13</f>
        <v>-2.5979999999999999</v>
      </c>
      <c r="E14" s="128">
        <f>-E13</f>
        <v>-2.5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-5.8599999999999994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0.76200000000000001</v>
      </c>
      <c r="E19" s="74">
        <f t="shared" si="5"/>
        <v>3.36</v>
      </c>
      <c r="F19" s="74">
        <f t="shared" si="5"/>
        <v>5.8599999999999994</v>
      </c>
      <c r="G19" s="74">
        <f t="shared" si="5"/>
        <v>5.8599999999999994</v>
      </c>
      <c r="H19" s="74">
        <f t="shared" si="5"/>
        <v>5.8599999999999994</v>
      </c>
      <c r="I19" s="74">
        <f t="shared" si="5"/>
        <v>5.8599999999999994</v>
      </c>
      <c r="J19" s="74">
        <f t="shared" si="5"/>
        <v>5.8599999999999994</v>
      </c>
      <c r="K19" s="74">
        <f t="shared" si="5"/>
        <v>5.8599999999999994</v>
      </c>
      <c r="L19" s="74">
        <f t="shared" si="5"/>
        <v>5.8599999999999994</v>
      </c>
      <c r="M19" s="74">
        <f t="shared" si="5"/>
        <v>5.8599999999999994</v>
      </c>
      <c r="N19" s="74">
        <f t="shared" si="5"/>
        <v>5.097999999999999</v>
      </c>
      <c r="O19" s="74">
        <f t="shared" si="5"/>
        <v>2.4999999999999991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37" customFormat="1" ht="15" customHeight="1" x14ac:dyDescent="0.2">
      <c r="A20" s="360" t="s">
        <v>25</v>
      </c>
      <c r="B20" s="74">
        <f>-B14</f>
        <v>0</v>
      </c>
      <c r="C20" s="74">
        <f t="shared" ref="C20:K20" si="6">-C14</f>
        <v>0.76200000000000001</v>
      </c>
      <c r="D20" s="74">
        <f t="shared" si="6"/>
        <v>2.5979999999999999</v>
      </c>
      <c r="E20" s="74">
        <f t="shared" si="6"/>
        <v>2.5</v>
      </c>
      <c r="F20" s="74">
        <f t="shared" si="6"/>
        <v>0</v>
      </c>
      <c r="G20" s="74">
        <f t="shared" si="6"/>
        <v>0</v>
      </c>
      <c r="H20" s="74">
        <f t="shared" si="6"/>
        <v>0</v>
      </c>
      <c r="I20" s="74">
        <f t="shared" si="6"/>
        <v>0</v>
      </c>
      <c r="J20" s="74">
        <f t="shared" si="6"/>
        <v>0</v>
      </c>
      <c r="K20" s="74">
        <f t="shared" si="6"/>
        <v>0</v>
      </c>
      <c r="L20" s="54">
        <v>0</v>
      </c>
      <c r="M20" s="331">
        <f>-C20</f>
        <v>-0.76200000000000001</v>
      </c>
      <c r="N20" s="331">
        <f>-D20</f>
        <v>-2.5979999999999999</v>
      </c>
      <c r="O20" s="331">
        <f>-E20</f>
        <v>-2.5</v>
      </c>
      <c r="P20" s="74">
        <f t="shared" ref="P20:AY20" si="7">-P14</f>
        <v>0</v>
      </c>
      <c r="Q20" s="74">
        <f t="shared" si="7"/>
        <v>0</v>
      </c>
      <c r="R20" s="74">
        <f t="shared" si="7"/>
        <v>0</v>
      </c>
      <c r="S20" s="74">
        <f t="shared" si="7"/>
        <v>0</v>
      </c>
      <c r="T20" s="74">
        <f t="shared" si="7"/>
        <v>0</v>
      </c>
      <c r="U20" s="74">
        <f t="shared" si="7"/>
        <v>0</v>
      </c>
      <c r="V20" s="74">
        <f t="shared" si="7"/>
        <v>0</v>
      </c>
      <c r="W20" s="74">
        <f t="shared" si="7"/>
        <v>0</v>
      </c>
      <c r="X20" s="74">
        <f t="shared" si="7"/>
        <v>0</v>
      </c>
      <c r="Y20" s="74">
        <f t="shared" si="7"/>
        <v>0</v>
      </c>
      <c r="Z20" s="74">
        <f t="shared" si="7"/>
        <v>0</v>
      </c>
      <c r="AA20" s="74">
        <f t="shared" si="7"/>
        <v>0</v>
      </c>
      <c r="AB20" s="74">
        <f t="shared" si="7"/>
        <v>0</v>
      </c>
      <c r="AC20" s="74">
        <f t="shared" si="7"/>
        <v>0</v>
      </c>
      <c r="AD20" s="74">
        <f t="shared" si="7"/>
        <v>0</v>
      </c>
      <c r="AE20" s="74">
        <f t="shared" si="7"/>
        <v>0</v>
      </c>
      <c r="AF20" s="74">
        <f t="shared" si="7"/>
        <v>0</v>
      </c>
      <c r="AG20" s="74">
        <f t="shared" si="7"/>
        <v>0</v>
      </c>
      <c r="AH20" s="74">
        <f t="shared" si="7"/>
        <v>0</v>
      </c>
      <c r="AI20" s="74">
        <f t="shared" si="7"/>
        <v>0</v>
      </c>
      <c r="AJ20" s="74">
        <f t="shared" si="7"/>
        <v>0</v>
      </c>
      <c r="AK20" s="74">
        <f t="shared" si="7"/>
        <v>0</v>
      </c>
      <c r="AL20" s="74">
        <f t="shared" si="7"/>
        <v>0</v>
      </c>
      <c r="AM20" s="74">
        <f t="shared" si="7"/>
        <v>0</v>
      </c>
      <c r="AN20" s="74">
        <f t="shared" si="7"/>
        <v>0</v>
      </c>
      <c r="AO20" s="74">
        <f t="shared" si="7"/>
        <v>0</v>
      </c>
      <c r="AP20" s="74">
        <f t="shared" si="7"/>
        <v>0</v>
      </c>
      <c r="AQ20" s="74">
        <f t="shared" si="7"/>
        <v>0</v>
      </c>
      <c r="AR20" s="74">
        <f t="shared" si="7"/>
        <v>0</v>
      </c>
      <c r="AS20" s="74">
        <f t="shared" si="7"/>
        <v>0</v>
      </c>
      <c r="AT20" s="74">
        <f t="shared" si="7"/>
        <v>0</v>
      </c>
      <c r="AU20" s="74">
        <f t="shared" si="7"/>
        <v>0</v>
      </c>
      <c r="AV20" s="74">
        <f t="shared" si="7"/>
        <v>0</v>
      </c>
      <c r="AW20" s="74">
        <f t="shared" si="7"/>
        <v>0</v>
      </c>
      <c r="AX20" s="74">
        <f t="shared" si="7"/>
        <v>0</v>
      </c>
      <c r="AY20" s="74">
        <f t="shared" si="7"/>
        <v>0</v>
      </c>
      <c r="BC20" s="74"/>
      <c r="BD20" s="54">
        <f>-G20</f>
        <v>0</v>
      </c>
      <c r="BE20" s="74"/>
      <c r="BF20" s="74"/>
      <c r="BG20" s="74"/>
      <c r="BH20" s="74"/>
      <c r="BI20" s="54"/>
      <c r="BJ20" s="74"/>
      <c r="BK20" s="54"/>
      <c r="BL20" s="74"/>
      <c r="BM20" s="36"/>
      <c r="BN20" s="74">
        <f>SUM(B20:BM20)</f>
        <v>-8.8817841970012523E-16</v>
      </c>
      <c r="BO20" s="335"/>
    </row>
    <row r="21" spans="1:67" s="37" customFormat="1" ht="15" customHeight="1" x14ac:dyDescent="0.2">
      <c r="A21" s="35" t="s">
        <v>28</v>
      </c>
      <c r="B21" s="74">
        <f t="shared" ref="B21:BL21" si="8">SUM(B19:B20)</f>
        <v>0</v>
      </c>
      <c r="C21" s="74">
        <f t="shared" si="8"/>
        <v>0.76200000000000001</v>
      </c>
      <c r="D21" s="74">
        <f t="shared" si="8"/>
        <v>3.36</v>
      </c>
      <c r="E21" s="74">
        <f t="shared" si="8"/>
        <v>5.8599999999999994</v>
      </c>
      <c r="F21" s="74">
        <f t="shared" si="8"/>
        <v>5.8599999999999994</v>
      </c>
      <c r="G21" s="74">
        <f t="shared" si="8"/>
        <v>5.8599999999999994</v>
      </c>
      <c r="H21" s="74">
        <f t="shared" si="8"/>
        <v>5.8599999999999994</v>
      </c>
      <c r="I21" s="74">
        <f t="shared" si="8"/>
        <v>5.8599999999999994</v>
      </c>
      <c r="J21" s="74">
        <f t="shared" si="8"/>
        <v>5.8599999999999994</v>
      </c>
      <c r="K21" s="74">
        <f t="shared" si="8"/>
        <v>5.8599999999999994</v>
      </c>
      <c r="L21" s="74">
        <f t="shared" si="8"/>
        <v>5.8599999999999994</v>
      </c>
      <c r="M21" s="74">
        <f>SUM(M19:M20)</f>
        <v>5.097999999999999</v>
      </c>
      <c r="N21" s="74">
        <f>SUM(N19:N20)</f>
        <v>2.4999999999999991</v>
      </c>
      <c r="O21" s="74">
        <f>SUM(O19:O20)</f>
        <v>0</v>
      </c>
      <c r="P21" s="74">
        <f t="shared" si="8"/>
        <v>0</v>
      </c>
      <c r="Q21" s="74">
        <f t="shared" si="8"/>
        <v>0</v>
      </c>
      <c r="R21" s="74">
        <f t="shared" si="8"/>
        <v>0</v>
      </c>
      <c r="S21" s="74">
        <f t="shared" si="8"/>
        <v>0</v>
      </c>
      <c r="T21" s="74">
        <f t="shared" si="8"/>
        <v>0</v>
      </c>
      <c r="U21" s="74">
        <f t="shared" si="8"/>
        <v>0</v>
      </c>
      <c r="V21" s="74">
        <f t="shared" si="8"/>
        <v>0</v>
      </c>
      <c r="W21" s="74">
        <f t="shared" si="8"/>
        <v>0</v>
      </c>
      <c r="X21" s="74">
        <f t="shared" si="8"/>
        <v>0</v>
      </c>
      <c r="Y21" s="74">
        <f t="shared" si="8"/>
        <v>0</v>
      </c>
      <c r="Z21" s="74">
        <f t="shared" si="8"/>
        <v>0</v>
      </c>
      <c r="AA21" s="74">
        <f t="shared" si="8"/>
        <v>0</v>
      </c>
      <c r="AB21" s="74">
        <f t="shared" si="8"/>
        <v>0</v>
      </c>
      <c r="AC21" s="74">
        <f t="shared" si="8"/>
        <v>0</v>
      </c>
      <c r="AD21" s="74">
        <f t="shared" si="8"/>
        <v>0</v>
      </c>
      <c r="AE21" s="74">
        <f t="shared" si="8"/>
        <v>0</v>
      </c>
      <c r="AF21" s="74">
        <f t="shared" si="8"/>
        <v>0</v>
      </c>
      <c r="AG21" s="74">
        <f t="shared" si="8"/>
        <v>0</v>
      </c>
      <c r="AH21" s="74">
        <f t="shared" si="8"/>
        <v>0</v>
      </c>
      <c r="AI21" s="74">
        <f t="shared" si="8"/>
        <v>0</v>
      </c>
      <c r="AJ21" s="74">
        <f t="shared" si="8"/>
        <v>0</v>
      </c>
      <c r="AK21" s="74">
        <f t="shared" si="8"/>
        <v>0</v>
      </c>
      <c r="AL21" s="74">
        <f t="shared" si="8"/>
        <v>0</v>
      </c>
      <c r="AM21" s="74">
        <f t="shared" si="8"/>
        <v>0</v>
      </c>
      <c r="AN21" s="74">
        <f t="shared" si="8"/>
        <v>0</v>
      </c>
      <c r="AO21" s="74">
        <f t="shared" si="8"/>
        <v>0</v>
      </c>
      <c r="AP21" s="74">
        <f t="shared" si="8"/>
        <v>0</v>
      </c>
      <c r="AQ21" s="74">
        <f t="shared" si="8"/>
        <v>0</v>
      </c>
      <c r="AR21" s="74">
        <f t="shared" si="8"/>
        <v>0</v>
      </c>
      <c r="AS21" s="74">
        <f t="shared" si="8"/>
        <v>0</v>
      </c>
      <c r="AT21" s="74">
        <f t="shared" si="8"/>
        <v>0</v>
      </c>
      <c r="AU21" s="74">
        <f t="shared" si="8"/>
        <v>0</v>
      </c>
      <c r="AV21" s="74">
        <f t="shared" si="8"/>
        <v>0</v>
      </c>
      <c r="AW21" s="74">
        <f t="shared" si="8"/>
        <v>0</v>
      </c>
      <c r="AX21" s="74">
        <f t="shared" si="8"/>
        <v>0</v>
      </c>
      <c r="AY21" s="74">
        <f t="shared" si="8"/>
        <v>0</v>
      </c>
      <c r="AZ21" s="74">
        <f t="shared" si="8"/>
        <v>0</v>
      </c>
      <c r="BA21" s="74">
        <f t="shared" si="8"/>
        <v>0</v>
      </c>
      <c r="BB21" s="74">
        <f t="shared" si="8"/>
        <v>0</v>
      </c>
      <c r="BC21" s="74">
        <f t="shared" si="8"/>
        <v>0</v>
      </c>
      <c r="BD21" s="74">
        <f t="shared" si="8"/>
        <v>0</v>
      </c>
      <c r="BE21" s="74">
        <f t="shared" si="8"/>
        <v>0</v>
      </c>
      <c r="BF21" s="74">
        <f t="shared" si="8"/>
        <v>0</v>
      </c>
      <c r="BG21" s="74">
        <f t="shared" si="8"/>
        <v>0</v>
      </c>
      <c r="BH21" s="74">
        <f t="shared" si="8"/>
        <v>0</v>
      </c>
      <c r="BI21" s="74">
        <f t="shared" si="8"/>
        <v>0</v>
      </c>
      <c r="BJ21" s="74">
        <f t="shared" si="8"/>
        <v>0</v>
      </c>
      <c r="BK21" s="74">
        <f t="shared" si="8"/>
        <v>0</v>
      </c>
      <c r="BL21" s="74">
        <f t="shared" si="8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9">AVERAGE(B19,B21)</f>
        <v>0</v>
      </c>
      <c r="C22" s="68">
        <f t="shared" si="9"/>
        <v>0.38100000000000001</v>
      </c>
      <c r="D22" s="68">
        <f t="shared" si="9"/>
        <v>2.0609999999999999</v>
      </c>
      <c r="E22" s="68">
        <f t="shared" si="9"/>
        <v>4.6099999999999994</v>
      </c>
      <c r="F22" s="68">
        <f t="shared" si="9"/>
        <v>5.8599999999999994</v>
      </c>
      <c r="G22" s="68">
        <f t="shared" si="9"/>
        <v>5.8599999999999994</v>
      </c>
      <c r="H22" s="68">
        <f t="shared" si="9"/>
        <v>5.8599999999999994</v>
      </c>
      <c r="I22" s="68">
        <f t="shared" si="9"/>
        <v>5.8599999999999994</v>
      </c>
      <c r="J22" s="68">
        <f t="shared" si="9"/>
        <v>5.8599999999999994</v>
      </c>
      <c r="K22" s="68">
        <f t="shared" si="9"/>
        <v>5.8599999999999994</v>
      </c>
      <c r="L22" s="68">
        <f t="shared" si="9"/>
        <v>5.8599999999999994</v>
      </c>
      <c r="M22" s="68">
        <f t="shared" si="9"/>
        <v>5.4789999999999992</v>
      </c>
      <c r="N22" s="68">
        <f t="shared" si="9"/>
        <v>3.798999999999999</v>
      </c>
      <c r="O22" s="68">
        <f t="shared" si="9"/>
        <v>1.2499999999999996</v>
      </c>
      <c r="P22" s="68">
        <f t="shared" si="9"/>
        <v>0</v>
      </c>
      <c r="Q22" s="68">
        <f t="shared" si="9"/>
        <v>0</v>
      </c>
      <c r="R22" s="68">
        <f t="shared" si="9"/>
        <v>0</v>
      </c>
      <c r="S22" s="68">
        <f t="shared" si="9"/>
        <v>0</v>
      </c>
      <c r="T22" s="68">
        <f t="shared" si="9"/>
        <v>0</v>
      </c>
      <c r="U22" s="68">
        <f t="shared" si="9"/>
        <v>0</v>
      </c>
      <c r="V22" s="68">
        <f t="shared" si="9"/>
        <v>0</v>
      </c>
      <c r="W22" s="68">
        <f t="shared" si="9"/>
        <v>0</v>
      </c>
      <c r="X22" s="68">
        <f t="shared" si="9"/>
        <v>0</v>
      </c>
      <c r="Y22" s="68">
        <f t="shared" si="9"/>
        <v>0</v>
      </c>
      <c r="Z22" s="68">
        <f t="shared" si="9"/>
        <v>0</v>
      </c>
      <c r="AA22" s="68">
        <f t="shared" si="9"/>
        <v>0</v>
      </c>
      <c r="AB22" s="68">
        <f t="shared" si="9"/>
        <v>0</v>
      </c>
      <c r="AC22" s="68">
        <f t="shared" si="9"/>
        <v>0</v>
      </c>
      <c r="AD22" s="68">
        <f t="shared" si="9"/>
        <v>0</v>
      </c>
      <c r="AE22" s="68">
        <f t="shared" si="9"/>
        <v>0</v>
      </c>
      <c r="AF22" s="68">
        <f t="shared" si="9"/>
        <v>0</v>
      </c>
      <c r="AG22" s="68">
        <f t="shared" si="9"/>
        <v>0</v>
      </c>
      <c r="AH22" s="68">
        <f t="shared" si="9"/>
        <v>0</v>
      </c>
      <c r="AI22" s="68">
        <f t="shared" si="9"/>
        <v>0</v>
      </c>
      <c r="AJ22" s="68">
        <f t="shared" si="9"/>
        <v>0</v>
      </c>
      <c r="AK22" s="68">
        <f t="shared" si="9"/>
        <v>0</v>
      </c>
      <c r="AL22" s="68">
        <f t="shared" si="9"/>
        <v>0</v>
      </c>
      <c r="AM22" s="68">
        <f t="shared" si="9"/>
        <v>0</v>
      </c>
      <c r="AN22" s="68">
        <f t="shared" si="9"/>
        <v>0</v>
      </c>
      <c r="AO22" s="68">
        <f t="shared" si="9"/>
        <v>0</v>
      </c>
      <c r="AP22" s="68">
        <f t="shared" si="9"/>
        <v>0</v>
      </c>
      <c r="AQ22" s="68">
        <f t="shared" si="9"/>
        <v>0</v>
      </c>
      <c r="AR22" s="68">
        <f t="shared" si="9"/>
        <v>0</v>
      </c>
      <c r="AS22" s="68">
        <f t="shared" si="9"/>
        <v>0</v>
      </c>
      <c r="AT22" s="68">
        <f t="shared" si="9"/>
        <v>0</v>
      </c>
      <c r="AU22" s="68">
        <f t="shared" si="9"/>
        <v>0</v>
      </c>
      <c r="AV22" s="68">
        <f t="shared" si="9"/>
        <v>0</v>
      </c>
      <c r="AW22" s="68">
        <f t="shared" si="9"/>
        <v>0</v>
      </c>
      <c r="AX22" s="68">
        <f t="shared" si="9"/>
        <v>0</v>
      </c>
      <c r="AY22" s="68">
        <f t="shared" si="9"/>
        <v>0</v>
      </c>
      <c r="AZ22" s="68">
        <f t="shared" si="9"/>
        <v>0</v>
      </c>
      <c r="BA22" s="68">
        <f t="shared" si="9"/>
        <v>0</v>
      </c>
      <c r="BB22" s="68">
        <f t="shared" si="9"/>
        <v>0</v>
      </c>
      <c r="BC22" s="68">
        <f t="shared" si="9"/>
        <v>0</v>
      </c>
      <c r="BD22" s="68">
        <f t="shared" si="9"/>
        <v>0</v>
      </c>
      <c r="BE22" s="68">
        <f t="shared" si="9"/>
        <v>0</v>
      </c>
      <c r="BF22" s="68">
        <f t="shared" si="9"/>
        <v>0</v>
      </c>
      <c r="BG22" s="68">
        <f t="shared" si="9"/>
        <v>0</v>
      </c>
      <c r="BH22" s="68">
        <f t="shared" si="9"/>
        <v>0</v>
      </c>
      <c r="BI22" s="68">
        <f t="shared" si="9"/>
        <v>0</v>
      </c>
      <c r="BJ22" s="68">
        <f t="shared" si="9"/>
        <v>0</v>
      </c>
      <c r="BK22" s="68">
        <f t="shared" si="9"/>
        <v>0</v>
      </c>
      <c r="BL22" s="68">
        <f t="shared" si="9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0">B28</f>
        <v>0</v>
      </c>
      <c r="D25" s="74">
        <f t="shared" si="10"/>
        <v>0.21770340000000002</v>
      </c>
      <c r="E25" s="74">
        <f t="shared" si="10"/>
        <v>1.3331796</v>
      </c>
      <c r="F25" s="74">
        <f t="shared" si="10"/>
        <v>3.5865233200000004</v>
      </c>
      <c r="G25" s="74">
        <f t="shared" si="10"/>
        <v>5.9103833999999997</v>
      </c>
      <c r="H25" s="74">
        <f t="shared" si="10"/>
        <v>7.5702905999999999</v>
      </c>
      <c r="I25" s="74">
        <f t="shared" si="10"/>
        <v>8.7948005999999985</v>
      </c>
      <c r="J25" s="74">
        <f t="shared" si="10"/>
        <v>9.8408105999999975</v>
      </c>
      <c r="K25" s="74">
        <f t="shared" si="10"/>
        <v>10.818819719999997</v>
      </c>
      <c r="L25" s="74">
        <f t="shared" si="10"/>
        <v>11.496967199999997</v>
      </c>
      <c r="M25" s="74">
        <f t="shared" si="10"/>
        <v>11.720117199999997</v>
      </c>
      <c r="N25" s="74">
        <f t="shared" si="10"/>
        <v>11.720117199999997</v>
      </c>
      <c r="O25" s="74">
        <f t="shared" si="10"/>
        <v>11.720117199999997</v>
      </c>
      <c r="P25" s="74">
        <f t="shared" si="10"/>
        <v>11.720117199999997</v>
      </c>
      <c r="Q25" s="74">
        <f t="shared" si="10"/>
        <v>11.720117199999997</v>
      </c>
      <c r="R25" s="74">
        <f t="shared" si="10"/>
        <v>11.720117199999997</v>
      </c>
      <c r="S25" s="74">
        <f t="shared" si="10"/>
        <v>11.720117199999997</v>
      </c>
      <c r="T25" s="74">
        <f t="shared" si="10"/>
        <v>11.720117199999997</v>
      </c>
      <c r="U25" s="74">
        <f t="shared" si="10"/>
        <v>11.720117199999997</v>
      </c>
      <c r="V25" s="74">
        <f t="shared" si="10"/>
        <v>11.720117199999997</v>
      </c>
      <c r="W25" s="74">
        <f t="shared" si="10"/>
        <v>11.720117199999997</v>
      </c>
      <c r="X25" s="74">
        <f t="shared" si="10"/>
        <v>11.720117199999997</v>
      </c>
      <c r="Y25" s="74">
        <f t="shared" si="10"/>
        <v>11.720117199999997</v>
      </c>
      <c r="Z25" s="74">
        <f t="shared" si="10"/>
        <v>11.720117199999997</v>
      </c>
      <c r="AA25" s="74">
        <f t="shared" si="10"/>
        <v>11.720117199999997</v>
      </c>
      <c r="AB25" s="74">
        <f t="shared" si="10"/>
        <v>11.720117199999997</v>
      </c>
      <c r="AC25" s="74">
        <f t="shared" si="10"/>
        <v>11.720117199999997</v>
      </c>
      <c r="AD25" s="74">
        <f t="shared" si="10"/>
        <v>11.720117199999997</v>
      </c>
      <c r="AE25" s="74">
        <f t="shared" si="10"/>
        <v>11.720117199999997</v>
      </c>
      <c r="AF25" s="74">
        <f t="shared" si="10"/>
        <v>11.720117199999997</v>
      </c>
      <c r="AG25" s="74">
        <f t="shared" si="10"/>
        <v>11.720117199999997</v>
      </c>
      <c r="AH25" s="74">
        <f t="shared" si="10"/>
        <v>11.720117199999997</v>
      </c>
      <c r="AI25" s="74">
        <f t="shared" si="10"/>
        <v>11.720117199999997</v>
      </c>
      <c r="AJ25" s="74">
        <f t="shared" si="10"/>
        <v>11.720117199999997</v>
      </c>
      <c r="AK25" s="74">
        <f t="shared" si="10"/>
        <v>11.720117199999997</v>
      </c>
      <c r="AL25" s="74">
        <f t="shared" si="10"/>
        <v>11.720117199999997</v>
      </c>
      <c r="AM25" s="74">
        <f t="shared" si="10"/>
        <v>11.720117199999997</v>
      </c>
      <c r="AN25" s="74">
        <f t="shared" si="10"/>
        <v>11.720117199999997</v>
      </c>
      <c r="AO25" s="74">
        <f t="shared" si="10"/>
        <v>11.720117199999997</v>
      </c>
      <c r="AP25" s="74">
        <f t="shared" si="10"/>
        <v>11.720117199999997</v>
      </c>
      <c r="AQ25" s="74">
        <f t="shared" si="10"/>
        <v>11.720117199999997</v>
      </c>
      <c r="AR25" s="74">
        <f t="shared" si="10"/>
        <v>11.720117199999997</v>
      </c>
      <c r="AS25" s="74">
        <f t="shared" si="10"/>
        <v>11.720117199999997</v>
      </c>
      <c r="AT25" s="74">
        <f t="shared" si="10"/>
        <v>11.720117199999997</v>
      </c>
      <c r="AU25" s="74">
        <f t="shared" si="10"/>
        <v>11.720117199999997</v>
      </c>
      <c r="AV25" s="74">
        <f t="shared" si="10"/>
        <v>11.720117199999997</v>
      </c>
      <c r="AW25" s="74">
        <f t="shared" si="10"/>
        <v>11.720117199999997</v>
      </c>
      <c r="AX25" s="74">
        <f t="shared" si="10"/>
        <v>11.720117199999997</v>
      </c>
      <c r="AY25" s="74">
        <f t="shared" si="10"/>
        <v>11.720117199999997</v>
      </c>
      <c r="AZ25" s="74">
        <f t="shared" si="10"/>
        <v>11.720117199999997</v>
      </c>
      <c r="BA25" s="74">
        <f t="shared" si="10"/>
        <v>11.720117199999997</v>
      </c>
      <c r="BB25" s="74">
        <f t="shared" si="10"/>
        <v>11.720117199999997</v>
      </c>
      <c r="BC25" s="74">
        <f t="shared" si="10"/>
        <v>11.720117199999997</v>
      </c>
      <c r="BD25" s="74">
        <f t="shared" si="10"/>
        <v>11.720117199999997</v>
      </c>
      <c r="BE25" s="74">
        <f t="shared" si="10"/>
        <v>11.720117199999997</v>
      </c>
      <c r="BF25" s="74">
        <f t="shared" si="10"/>
        <v>11.720117199999997</v>
      </c>
      <c r="BG25" s="74">
        <f t="shared" si="10"/>
        <v>11.720117199999997</v>
      </c>
      <c r="BH25" s="74">
        <f t="shared" si="10"/>
        <v>11.720117199999997</v>
      </c>
      <c r="BI25" s="74">
        <f t="shared" si="10"/>
        <v>11.720117199999997</v>
      </c>
      <c r="BJ25" s="74">
        <f t="shared" si="10"/>
        <v>11.720117199999997</v>
      </c>
      <c r="BK25" s="74">
        <f t="shared" si="10"/>
        <v>11.720117199999997</v>
      </c>
      <c r="BL25" s="74">
        <f t="shared" si="10"/>
        <v>11.720117199999997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1">C75</f>
        <v>0.10885170000000001</v>
      </c>
      <c r="D26" s="74">
        <f t="shared" si="11"/>
        <v>0.55773810000000001</v>
      </c>
      <c r="E26" s="74">
        <f t="shared" si="11"/>
        <v>1.1266718600000001</v>
      </c>
      <c r="F26" s="74">
        <f t="shared" si="11"/>
        <v>1.1619300399999999</v>
      </c>
      <c r="G26" s="74">
        <f t="shared" si="11"/>
        <v>0.82995360000000007</v>
      </c>
      <c r="H26" s="74">
        <f t="shared" si="11"/>
        <v>0.61225499999999999</v>
      </c>
      <c r="I26" s="74">
        <f t="shared" si="11"/>
        <v>0.52300499999999994</v>
      </c>
      <c r="J26" s="74">
        <f t="shared" si="11"/>
        <v>0.48900455999999992</v>
      </c>
      <c r="K26" s="74">
        <f t="shared" si="11"/>
        <v>0.33907374000000001</v>
      </c>
      <c r="L26" s="74">
        <f t="shared" si="11"/>
        <v>0.11157500000000001</v>
      </c>
      <c r="M26" s="74">
        <f t="shared" si="11"/>
        <v>0</v>
      </c>
      <c r="N26" s="74">
        <f t="shared" si="11"/>
        <v>0</v>
      </c>
      <c r="O26" s="74">
        <f t="shared" si="11"/>
        <v>0</v>
      </c>
      <c r="P26" s="74">
        <f t="shared" si="11"/>
        <v>0</v>
      </c>
      <c r="Q26" s="74">
        <f t="shared" si="11"/>
        <v>0</v>
      </c>
      <c r="R26" s="74">
        <f t="shared" si="11"/>
        <v>0</v>
      </c>
      <c r="S26" s="74">
        <f t="shared" si="11"/>
        <v>0</v>
      </c>
      <c r="T26" s="74">
        <f t="shared" si="11"/>
        <v>0</v>
      </c>
      <c r="U26" s="74">
        <f t="shared" si="11"/>
        <v>0</v>
      </c>
      <c r="V26" s="74">
        <f t="shared" si="11"/>
        <v>0</v>
      </c>
      <c r="W26" s="74">
        <f t="shared" si="11"/>
        <v>0</v>
      </c>
      <c r="X26" s="74">
        <f t="shared" si="11"/>
        <v>0</v>
      </c>
      <c r="Y26" s="74">
        <f t="shared" si="11"/>
        <v>0</v>
      </c>
      <c r="Z26" s="74">
        <f t="shared" si="11"/>
        <v>0</v>
      </c>
      <c r="AA26" s="74">
        <f t="shared" si="11"/>
        <v>0</v>
      </c>
      <c r="AB26" s="74">
        <f t="shared" si="11"/>
        <v>0</v>
      </c>
      <c r="AC26" s="74">
        <f t="shared" si="11"/>
        <v>0</v>
      </c>
      <c r="AD26" s="74">
        <f t="shared" si="11"/>
        <v>0</v>
      </c>
      <c r="AE26" s="74">
        <f t="shared" si="11"/>
        <v>0</v>
      </c>
      <c r="AF26" s="74">
        <f t="shared" si="11"/>
        <v>0</v>
      </c>
      <c r="AG26" s="74">
        <f t="shared" si="11"/>
        <v>0</v>
      </c>
      <c r="AH26" s="74">
        <f t="shared" si="11"/>
        <v>0</v>
      </c>
      <c r="AI26" s="74">
        <f t="shared" si="11"/>
        <v>0</v>
      </c>
      <c r="AJ26" s="74">
        <f t="shared" si="11"/>
        <v>0</v>
      </c>
      <c r="AK26" s="74">
        <f t="shared" si="11"/>
        <v>0</v>
      </c>
      <c r="AL26" s="74">
        <f t="shared" si="11"/>
        <v>0</v>
      </c>
      <c r="AM26" s="74">
        <f t="shared" si="11"/>
        <v>0</v>
      </c>
      <c r="AN26" s="74">
        <f t="shared" si="11"/>
        <v>0</v>
      </c>
      <c r="AO26" s="74">
        <f t="shared" si="11"/>
        <v>0</v>
      </c>
      <c r="AP26" s="74">
        <f t="shared" si="11"/>
        <v>0</v>
      </c>
      <c r="AQ26" s="74">
        <f t="shared" si="11"/>
        <v>0</v>
      </c>
      <c r="AR26" s="74">
        <f t="shared" si="11"/>
        <v>0</v>
      </c>
      <c r="AS26" s="74">
        <f t="shared" si="11"/>
        <v>0</v>
      </c>
      <c r="AT26" s="74">
        <f t="shared" si="11"/>
        <v>0</v>
      </c>
      <c r="AU26" s="74">
        <f t="shared" si="11"/>
        <v>0</v>
      </c>
      <c r="AV26" s="74">
        <f t="shared" si="11"/>
        <v>0</v>
      </c>
      <c r="AW26" s="74">
        <f t="shared" si="11"/>
        <v>0</v>
      </c>
      <c r="AX26" s="74">
        <f t="shared" si="11"/>
        <v>0</v>
      </c>
      <c r="AY26" s="74">
        <f t="shared" si="11"/>
        <v>0</v>
      </c>
      <c r="AZ26" s="74">
        <f t="shared" si="11"/>
        <v>0</v>
      </c>
      <c r="BA26" s="74">
        <f t="shared" si="11"/>
        <v>0</v>
      </c>
      <c r="BB26" s="74">
        <f t="shared" si="11"/>
        <v>0</v>
      </c>
      <c r="BC26" s="74">
        <f t="shared" si="11"/>
        <v>0</v>
      </c>
      <c r="BD26" s="74">
        <f t="shared" si="11"/>
        <v>0</v>
      </c>
      <c r="BE26" s="74">
        <f t="shared" si="11"/>
        <v>0</v>
      </c>
      <c r="BF26" s="74">
        <f t="shared" si="11"/>
        <v>0</v>
      </c>
      <c r="BG26" s="74">
        <f t="shared" si="11"/>
        <v>0</v>
      </c>
      <c r="BH26" s="74">
        <f t="shared" si="11"/>
        <v>0</v>
      </c>
      <c r="BI26" s="74">
        <f t="shared" si="11"/>
        <v>0</v>
      </c>
      <c r="BJ26" s="74">
        <f t="shared" si="11"/>
        <v>0</v>
      </c>
      <c r="BK26" s="74">
        <f t="shared" si="11"/>
        <v>0</v>
      </c>
      <c r="BL26" s="74">
        <f t="shared" si="11"/>
        <v>0</v>
      </c>
      <c r="BM26" s="36"/>
      <c r="BN26" s="74">
        <f>SUM(B26:BM26)</f>
        <v>5.8600586000000003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2">B82</f>
        <v>0</v>
      </c>
      <c r="C27" s="74">
        <f t="shared" si="12"/>
        <v>0.10885170000000001</v>
      </c>
      <c r="D27" s="74">
        <f t="shared" si="12"/>
        <v>0.55773810000000001</v>
      </c>
      <c r="E27" s="74">
        <f t="shared" si="12"/>
        <v>1.1266718600000001</v>
      </c>
      <c r="F27" s="74">
        <f t="shared" si="12"/>
        <v>1.1619300399999999</v>
      </c>
      <c r="G27" s="74">
        <f t="shared" si="12"/>
        <v>0.82995360000000007</v>
      </c>
      <c r="H27" s="74">
        <f t="shared" si="12"/>
        <v>0.61225499999999999</v>
      </c>
      <c r="I27" s="74">
        <f t="shared" si="12"/>
        <v>0.52300499999999994</v>
      </c>
      <c r="J27" s="74">
        <f t="shared" si="12"/>
        <v>0.48900455999999992</v>
      </c>
      <c r="K27" s="74">
        <f t="shared" si="12"/>
        <v>0.33907374000000001</v>
      </c>
      <c r="L27" s="74">
        <f t="shared" si="12"/>
        <v>0.11157500000000001</v>
      </c>
      <c r="M27" s="74">
        <f t="shared" si="12"/>
        <v>0</v>
      </c>
      <c r="N27" s="74">
        <f t="shared" si="12"/>
        <v>0</v>
      </c>
      <c r="O27" s="74">
        <f t="shared" si="12"/>
        <v>0</v>
      </c>
      <c r="P27" s="74">
        <f t="shared" si="12"/>
        <v>0</v>
      </c>
      <c r="Q27" s="74">
        <f t="shared" si="12"/>
        <v>0</v>
      </c>
      <c r="R27" s="74">
        <f t="shared" si="12"/>
        <v>0</v>
      </c>
      <c r="S27" s="74">
        <f t="shared" si="12"/>
        <v>0</v>
      </c>
      <c r="T27" s="74">
        <f t="shared" si="12"/>
        <v>0</v>
      </c>
      <c r="U27" s="74">
        <f t="shared" si="12"/>
        <v>0</v>
      </c>
      <c r="V27" s="74">
        <f t="shared" si="12"/>
        <v>0</v>
      </c>
      <c r="W27" s="74">
        <f t="shared" si="12"/>
        <v>0</v>
      </c>
      <c r="X27" s="74">
        <f t="shared" si="12"/>
        <v>0</v>
      </c>
      <c r="Y27" s="74">
        <f t="shared" si="12"/>
        <v>0</v>
      </c>
      <c r="Z27" s="74">
        <f t="shared" si="12"/>
        <v>0</v>
      </c>
      <c r="AA27" s="74">
        <f t="shared" si="12"/>
        <v>0</v>
      </c>
      <c r="AB27" s="74">
        <f t="shared" si="12"/>
        <v>0</v>
      </c>
      <c r="AC27" s="74">
        <f t="shared" si="12"/>
        <v>0</v>
      </c>
      <c r="AD27" s="74">
        <f t="shared" si="12"/>
        <v>0</v>
      </c>
      <c r="AE27" s="74">
        <f t="shared" si="12"/>
        <v>0</v>
      </c>
      <c r="AF27" s="74">
        <f t="shared" si="12"/>
        <v>0</v>
      </c>
      <c r="AG27" s="74">
        <f t="shared" si="12"/>
        <v>0</v>
      </c>
      <c r="AH27" s="74">
        <f t="shared" si="12"/>
        <v>0</v>
      </c>
      <c r="AI27" s="74">
        <f t="shared" si="12"/>
        <v>0</v>
      </c>
      <c r="AJ27" s="74">
        <f t="shared" si="12"/>
        <v>0</v>
      </c>
      <c r="AK27" s="74">
        <f t="shared" si="12"/>
        <v>0</v>
      </c>
      <c r="AL27" s="74">
        <f t="shared" si="12"/>
        <v>0</v>
      </c>
      <c r="AM27" s="74">
        <f t="shared" si="12"/>
        <v>0</v>
      </c>
      <c r="AN27" s="74">
        <f t="shared" si="12"/>
        <v>0</v>
      </c>
      <c r="AO27" s="74">
        <f t="shared" si="12"/>
        <v>0</v>
      </c>
      <c r="AP27" s="74">
        <f t="shared" si="12"/>
        <v>0</v>
      </c>
      <c r="AQ27" s="74">
        <f t="shared" si="12"/>
        <v>0</v>
      </c>
      <c r="AR27" s="74">
        <f t="shared" si="12"/>
        <v>0</v>
      </c>
      <c r="AS27" s="74">
        <f t="shared" si="12"/>
        <v>0</v>
      </c>
      <c r="AT27" s="74">
        <f t="shared" si="12"/>
        <v>0</v>
      </c>
      <c r="AU27" s="74">
        <f t="shared" si="12"/>
        <v>0</v>
      </c>
      <c r="AV27" s="74">
        <f t="shared" si="12"/>
        <v>0</v>
      </c>
      <c r="AW27" s="74">
        <f t="shared" si="12"/>
        <v>0</v>
      </c>
      <c r="AX27" s="74">
        <f t="shared" si="12"/>
        <v>0</v>
      </c>
      <c r="AY27" s="74">
        <f t="shared" si="12"/>
        <v>0</v>
      </c>
      <c r="AZ27" s="74">
        <f t="shared" si="12"/>
        <v>0</v>
      </c>
      <c r="BA27" s="74">
        <f t="shared" si="12"/>
        <v>0</v>
      </c>
      <c r="BB27" s="74">
        <f t="shared" si="12"/>
        <v>0</v>
      </c>
      <c r="BC27" s="74">
        <f t="shared" si="12"/>
        <v>0</v>
      </c>
      <c r="BD27" s="74">
        <f t="shared" si="12"/>
        <v>0</v>
      </c>
      <c r="BE27" s="74">
        <f t="shared" si="12"/>
        <v>0</v>
      </c>
      <c r="BF27" s="74">
        <f t="shared" si="12"/>
        <v>0</v>
      </c>
      <c r="BG27" s="74">
        <f t="shared" si="12"/>
        <v>0</v>
      </c>
      <c r="BH27" s="74">
        <f t="shared" si="12"/>
        <v>0</v>
      </c>
      <c r="BI27" s="74">
        <f t="shared" si="12"/>
        <v>0</v>
      </c>
      <c r="BJ27" s="74">
        <f t="shared" si="12"/>
        <v>0</v>
      </c>
      <c r="BK27" s="74">
        <f t="shared" si="12"/>
        <v>0</v>
      </c>
      <c r="BL27" s="74">
        <f t="shared" si="12"/>
        <v>0</v>
      </c>
      <c r="BM27" s="36"/>
      <c r="BN27" s="74">
        <f>SUM(B27:BM27)</f>
        <v>5.8600586000000003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3">SUM(B25:B27)</f>
        <v>0</v>
      </c>
      <c r="C28" s="74">
        <f t="shared" si="13"/>
        <v>0.21770340000000002</v>
      </c>
      <c r="D28" s="74">
        <f t="shared" si="13"/>
        <v>1.3331796</v>
      </c>
      <c r="E28" s="74">
        <f t="shared" si="13"/>
        <v>3.5865233200000004</v>
      </c>
      <c r="F28" s="74">
        <f t="shared" si="13"/>
        <v>5.9103833999999997</v>
      </c>
      <c r="G28" s="74">
        <f t="shared" si="13"/>
        <v>7.5702905999999999</v>
      </c>
      <c r="H28" s="74">
        <f t="shared" si="13"/>
        <v>8.7948005999999985</v>
      </c>
      <c r="I28" s="74">
        <f t="shared" si="13"/>
        <v>9.8408105999999975</v>
      </c>
      <c r="J28" s="74">
        <f t="shared" si="13"/>
        <v>10.818819719999997</v>
      </c>
      <c r="K28" s="74">
        <f t="shared" si="13"/>
        <v>11.496967199999997</v>
      </c>
      <c r="L28" s="74">
        <f t="shared" si="13"/>
        <v>11.720117199999997</v>
      </c>
      <c r="M28" s="74">
        <f t="shared" si="13"/>
        <v>11.720117199999997</v>
      </c>
      <c r="N28" s="74">
        <f t="shared" si="13"/>
        <v>11.720117199999997</v>
      </c>
      <c r="O28" s="74">
        <f t="shared" si="13"/>
        <v>11.720117199999997</v>
      </c>
      <c r="P28" s="74">
        <f t="shared" si="13"/>
        <v>11.720117199999997</v>
      </c>
      <c r="Q28" s="74">
        <f t="shared" si="13"/>
        <v>11.720117199999997</v>
      </c>
      <c r="R28" s="74">
        <f t="shared" si="13"/>
        <v>11.720117199999997</v>
      </c>
      <c r="S28" s="74">
        <f t="shared" si="13"/>
        <v>11.720117199999997</v>
      </c>
      <c r="T28" s="74">
        <f t="shared" si="13"/>
        <v>11.720117199999997</v>
      </c>
      <c r="U28" s="74">
        <f t="shared" si="13"/>
        <v>11.720117199999997</v>
      </c>
      <c r="V28" s="74">
        <f t="shared" si="13"/>
        <v>11.720117199999997</v>
      </c>
      <c r="W28" s="74">
        <f t="shared" si="13"/>
        <v>11.720117199999997</v>
      </c>
      <c r="X28" s="74">
        <f t="shared" si="13"/>
        <v>11.720117199999997</v>
      </c>
      <c r="Y28" s="74">
        <f t="shared" si="13"/>
        <v>11.720117199999997</v>
      </c>
      <c r="Z28" s="74">
        <f t="shared" si="13"/>
        <v>11.720117199999997</v>
      </c>
      <c r="AA28" s="74">
        <f t="shared" si="13"/>
        <v>11.720117199999997</v>
      </c>
      <c r="AB28" s="74">
        <f t="shared" si="13"/>
        <v>11.720117199999997</v>
      </c>
      <c r="AC28" s="74">
        <f t="shared" si="13"/>
        <v>11.720117199999997</v>
      </c>
      <c r="AD28" s="74">
        <f t="shared" si="13"/>
        <v>11.720117199999997</v>
      </c>
      <c r="AE28" s="74">
        <f t="shared" si="13"/>
        <v>11.720117199999997</v>
      </c>
      <c r="AF28" s="74">
        <f t="shared" si="13"/>
        <v>11.720117199999997</v>
      </c>
      <c r="AG28" s="74">
        <f t="shared" si="13"/>
        <v>11.720117199999997</v>
      </c>
      <c r="AH28" s="74">
        <f t="shared" si="13"/>
        <v>11.720117199999997</v>
      </c>
      <c r="AI28" s="74">
        <f t="shared" si="13"/>
        <v>11.720117199999997</v>
      </c>
      <c r="AJ28" s="74">
        <f t="shared" si="13"/>
        <v>11.720117199999997</v>
      </c>
      <c r="AK28" s="74">
        <f t="shared" si="13"/>
        <v>11.720117199999997</v>
      </c>
      <c r="AL28" s="74">
        <f t="shared" si="13"/>
        <v>11.720117199999997</v>
      </c>
      <c r="AM28" s="74">
        <f t="shared" si="13"/>
        <v>11.720117199999997</v>
      </c>
      <c r="AN28" s="74">
        <f t="shared" si="13"/>
        <v>11.720117199999997</v>
      </c>
      <c r="AO28" s="74">
        <f t="shared" si="13"/>
        <v>11.720117199999997</v>
      </c>
      <c r="AP28" s="74">
        <f t="shared" si="13"/>
        <v>11.720117199999997</v>
      </c>
      <c r="AQ28" s="74">
        <f t="shared" si="13"/>
        <v>11.720117199999997</v>
      </c>
      <c r="AR28" s="74">
        <f t="shared" si="13"/>
        <v>11.720117199999997</v>
      </c>
      <c r="AS28" s="74">
        <f t="shared" si="13"/>
        <v>11.720117199999997</v>
      </c>
      <c r="AT28" s="74">
        <f t="shared" si="13"/>
        <v>11.720117199999997</v>
      </c>
      <c r="AU28" s="74">
        <f t="shared" si="13"/>
        <v>11.720117199999997</v>
      </c>
      <c r="AV28" s="74">
        <f t="shared" si="13"/>
        <v>11.720117199999997</v>
      </c>
      <c r="AW28" s="74">
        <f t="shared" si="13"/>
        <v>11.720117199999997</v>
      </c>
      <c r="AX28" s="74">
        <f t="shared" si="13"/>
        <v>11.720117199999997</v>
      </c>
      <c r="AY28" s="74">
        <f t="shared" si="13"/>
        <v>11.720117199999997</v>
      </c>
      <c r="AZ28" s="74">
        <f t="shared" si="13"/>
        <v>11.720117199999997</v>
      </c>
      <c r="BA28" s="74">
        <f t="shared" si="13"/>
        <v>11.720117199999997</v>
      </c>
      <c r="BB28" s="74">
        <f t="shared" si="13"/>
        <v>11.720117199999997</v>
      </c>
      <c r="BC28" s="74">
        <f t="shared" si="13"/>
        <v>11.720117199999997</v>
      </c>
      <c r="BD28" s="74">
        <f t="shared" si="13"/>
        <v>11.720117199999997</v>
      </c>
      <c r="BE28" s="74">
        <f t="shared" si="13"/>
        <v>11.720117199999997</v>
      </c>
      <c r="BF28" s="74">
        <f t="shared" si="13"/>
        <v>11.720117199999997</v>
      </c>
      <c r="BG28" s="74">
        <f t="shared" si="13"/>
        <v>11.720117199999997</v>
      </c>
      <c r="BH28" s="74">
        <f t="shared" si="13"/>
        <v>11.720117199999997</v>
      </c>
      <c r="BI28" s="74">
        <f t="shared" si="13"/>
        <v>11.720117199999997</v>
      </c>
      <c r="BJ28" s="74">
        <f t="shared" si="13"/>
        <v>11.720117199999997</v>
      </c>
      <c r="BK28" s="74">
        <f t="shared" si="13"/>
        <v>11.720117199999997</v>
      </c>
      <c r="BL28" s="74">
        <f t="shared" si="13"/>
        <v>11.720117199999997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4">AVERAGE(B25,B28)</f>
        <v>0</v>
      </c>
      <c r="C29" s="68">
        <f t="shared" si="14"/>
        <v>0.10885170000000001</v>
      </c>
      <c r="D29" s="68">
        <f t="shared" si="14"/>
        <v>0.77544150000000001</v>
      </c>
      <c r="E29" s="68">
        <f t="shared" si="14"/>
        <v>2.4598514600000003</v>
      </c>
      <c r="F29" s="68">
        <f t="shared" si="14"/>
        <v>4.7484533600000001</v>
      </c>
      <c r="G29" s="68">
        <f>AVERAGE(G25,G28)</f>
        <v>6.7403370000000002</v>
      </c>
      <c r="H29" s="68">
        <f t="shared" si="14"/>
        <v>8.1825455999999992</v>
      </c>
      <c r="I29" s="68">
        <f t="shared" si="14"/>
        <v>9.317805599999998</v>
      </c>
      <c r="J29" s="68">
        <f t="shared" si="14"/>
        <v>10.329815159999997</v>
      </c>
      <c r="K29" s="68">
        <f t="shared" si="14"/>
        <v>11.157893459999997</v>
      </c>
      <c r="L29" s="68">
        <f t="shared" si="14"/>
        <v>11.608542199999997</v>
      </c>
      <c r="M29" s="68">
        <f t="shared" si="14"/>
        <v>11.720117199999997</v>
      </c>
      <c r="N29" s="68">
        <f t="shared" si="14"/>
        <v>11.720117199999997</v>
      </c>
      <c r="O29" s="68">
        <f t="shared" si="14"/>
        <v>11.720117199999997</v>
      </c>
      <c r="P29" s="68">
        <f t="shared" si="14"/>
        <v>11.720117199999997</v>
      </c>
      <c r="Q29" s="68">
        <f t="shared" si="14"/>
        <v>11.720117199999997</v>
      </c>
      <c r="R29" s="68">
        <f t="shared" si="14"/>
        <v>11.720117199999997</v>
      </c>
      <c r="S29" s="68">
        <f t="shared" si="14"/>
        <v>11.720117199999997</v>
      </c>
      <c r="T29" s="68">
        <f t="shared" si="14"/>
        <v>11.720117199999997</v>
      </c>
      <c r="U29" s="68">
        <f t="shared" si="14"/>
        <v>11.720117199999997</v>
      </c>
      <c r="V29" s="68">
        <f t="shared" si="14"/>
        <v>11.720117199999997</v>
      </c>
      <c r="W29" s="68">
        <f t="shared" si="14"/>
        <v>11.720117199999997</v>
      </c>
      <c r="X29" s="68">
        <f t="shared" si="14"/>
        <v>11.720117199999997</v>
      </c>
      <c r="Y29" s="68">
        <f t="shared" si="14"/>
        <v>11.720117199999997</v>
      </c>
      <c r="Z29" s="68">
        <f t="shared" si="14"/>
        <v>11.720117199999997</v>
      </c>
      <c r="AA29" s="68">
        <f t="shared" si="14"/>
        <v>11.720117199999997</v>
      </c>
      <c r="AB29" s="68">
        <f t="shared" si="14"/>
        <v>11.720117199999997</v>
      </c>
      <c r="AC29" s="68">
        <f t="shared" si="14"/>
        <v>11.720117199999997</v>
      </c>
      <c r="AD29" s="68">
        <f t="shared" si="14"/>
        <v>11.720117199999997</v>
      </c>
      <c r="AE29" s="68">
        <f t="shared" si="14"/>
        <v>11.720117199999997</v>
      </c>
      <c r="AF29" s="68">
        <f t="shared" si="14"/>
        <v>11.720117199999997</v>
      </c>
      <c r="AG29" s="68">
        <f t="shared" si="14"/>
        <v>11.720117199999997</v>
      </c>
      <c r="AH29" s="68">
        <f t="shared" si="14"/>
        <v>11.720117199999997</v>
      </c>
      <c r="AI29" s="68">
        <f t="shared" si="14"/>
        <v>11.720117199999997</v>
      </c>
      <c r="AJ29" s="68">
        <f t="shared" si="14"/>
        <v>11.720117199999997</v>
      </c>
      <c r="AK29" s="68">
        <f t="shared" si="14"/>
        <v>11.720117199999997</v>
      </c>
      <c r="AL29" s="68">
        <f t="shared" si="14"/>
        <v>11.720117199999997</v>
      </c>
      <c r="AM29" s="68">
        <f t="shared" si="14"/>
        <v>11.720117199999997</v>
      </c>
      <c r="AN29" s="68">
        <f t="shared" si="14"/>
        <v>11.720117199999997</v>
      </c>
      <c r="AO29" s="68">
        <f t="shared" si="14"/>
        <v>11.720117199999997</v>
      </c>
      <c r="AP29" s="68">
        <f t="shared" si="14"/>
        <v>11.720117199999997</v>
      </c>
      <c r="AQ29" s="68">
        <f t="shared" si="14"/>
        <v>11.720117199999997</v>
      </c>
      <c r="AR29" s="68">
        <f t="shared" si="14"/>
        <v>11.720117199999997</v>
      </c>
      <c r="AS29" s="68">
        <f t="shared" si="14"/>
        <v>11.720117199999997</v>
      </c>
      <c r="AT29" s="68">
        <f t="shared" si="14"/>
        <v>11.720117199999997</v>
      </c>
      <c r="AU29" s="68">
        <f t="shared" si="14"/>
        <v>11.720117199999997</v>
      </c>
      <c r="AV29" s="68">
        <f t="shared" si="14"/>
        <v>11.720117199999997</v>
      </c>
      <c r="AW29" s="68">
        <f t="shared" si="14"/>
        <v>11.720117199999997</v>
      </c>
      <c r="AX29" s="68">
        <f t="shared" si="14"/>
        <v>11.720117199999997</v>
      </c>
      <c r="AY29" s="68">
        <f t="shared" si="14"/>
        <v>11.720117199999997</v>
      </c>
      <c r="AZ29" s="68">
        <f t="shared" si="14"/>
        <v>11.720117199999997</v>
      </c>
      <c r="BA29" s="68">
        <f t="shared" si="14"/>
        <v>11.720117199999997</v>
      </c>
      <c r="BB29" s="68">
        <f t="shared" si="14"/>
        <v>11.720117199999997</v>
      </c>
      <c r="BC29" s="68">
        <f t="shared" si="14"/>
        <v>11.720117199999997</v>
      </c>
      <c r="BD29" s="68">
        <f t="shared" si="14"/>
        <v>11.720117199999997</v>
      </c>
      <c r="BE29" s="68">
        <f t="shared" si="14"/>
        <v>11.720117199999997</v>
      </c>
      <c r="BF29" s="68">
        <f t="shared" si="14"/>
        <v>11.720117199999997</v>
      </c>
      <c r="BG29" s="68">
        <f t="shared" si="14"/>
        <v>11.720117199999997</v>
      </c>
      <c r="BH29" s="68">
        <f t="shared" si="14"/>
        <v>11.720117199999997</v>
      </c>
      <c r="BI29" s="68">
        <f t="shared" si="14"/>
        <v>11.720117199999997</v>
      </c>
      <c r="BJ29" s="68">
        <f t="shared" si="14"/>
        <v>11.720117199999997</v>
      </c>
      <c r="BK29" s="68">
        <f t="shared" si="14"/>
        <v>11.720117199999997</v>
      </c>
      <c r="BL29" s="68">
        <f t="shared" si="14"/>
        <v>11.720117199999997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5">B35</f>
        <v>0</v>
      </c>
      <c r="D32" s="74">
        <f t="shared" si="15"/>
        <v>7.6200000000000004E-2</v>
      </c>
      <c r="E32" s="74">
        <f t="shared" si="15"/>
        <v>0.41219999999999996</v>
      </c>
      <c r="F32" s="74">
        <f t="shared" si="15"/>
        <v>0.99819999999999998</v>
      </c>
      <c r="G32" s="74">
        <f t="shared" si="15"/>
        <v>1.5842000000000001</v>
      </c>
      <c r="H32" s="74">
        <f t="shared" si="15"/>
        <v>2.1701999999999999</v>
      </c>
      <c r="I32" s="74">
        <f t="shared" si="15"/>
        <v>2.7561999999999998</v>
      </c>
      <c r="J32" s="74">
        <f t="shared" si="15"/>
        <v>3.3421999999999996</v>
      </c>
      <c r="K32" s="74">
        <f t="shared" si="15"/>
        <v>3.9281999999999995</v>
      </c>
      <c r="L32" s="74">
        <f t="shared" si="15"/>
        <v>4.5141999999999998</v>
      </c>
      <c r="M32" s="74">
        <f t="shared" si="15"/>
        <v>5.1002000000000001</v>
      </c>
      <c r="N32" s="74">
        <f t="shared" si="15"/>
        <v>4.8479999999999999</v>
      </c>
      <c r="O32" s="74">
        <f t="shared" si="15"/>
        <v>2.5000000000000004</v>
      </c>
      <c r="P32" s="74">
        <f t="shared" si="15"/>
        <v>0</v>
      </c>
      <c r="Q32" s="74">
        <f t="shared" si="15"/>
        <v>0</v>
      </c>
      <c r="R32" s="74">
        <f t="shared" si="15"/>
        <v>0</v>
      </c>
      <c r="S32" s="74">
        <f t="shared" si="15"/>
        <v>0</v>
      </c>
      <c r="T32" s="74">
        <f t="shared" si="15"/>
        <v>0</v>
      </c>
      <c r="U32" s="74">
        <f t="shared" si="15"/>
        <v>0</v>
      </c>
      <c r="V32" s="74">
        <f t="shared" si="15"/>
        <v>0</v>
      </c>
      <c r="W32" s="74">
        <f t="shared" si="15"/>
        <v>0</v>
      </c>
      <c r="X32" s="74">
        <f t="shared" si="15"/>
        <v>0</v>
      </c>
      <c r="Y32" s="74">
        <f t="shared" si="15"/>
        <v>0</v>
      </c>
      <c r="Z32" s="74">
        <f t="shared" si="15"/>
        <v>0</v>
      </c>
      <c r="AA32" s="74">
        <f t="shared" si="15"/>
        <v>0</v>
      </c>
      <c r="AB32" s="74">
        <f t="shared" si="15"/>
        <v>0</v>
      </c>
      <c r="AC32" s="74">
        <f t="shared" si="15"/>
        <v>0</v>
      </c>
      <c r="AD32" s="74">
        <f t="shared" si="15"/>
        <v>0</v>
      </c>
      <c r="AE32" s="74">
        <f t="shared" si="15"/>
        <v>0</v>
      </c>
      <c r="AF32" s="74">
        <f t="shared" si="15"/>
        <v>0</v>
      </c>
      <c r="AG32" s="74">
        <f t="shared" si="15"/>
        <v>0</v>
      </c>
      <c r="AH32" s="74">
        <f t="shared" si="15"/>
        <v>0</v>
      </c>
      <c r="AI32" s="74">
        <f t="shared" si="15"/>
        <v>0</v>
      </c>
      <c r="AJ32" s="74">
        <f t="shared" si="15"/>
        <v>0</v>
      </c>
      <c r="AK32" s="74">
        <f t="shared" si="15"/>
        <v>0</v>
      </c>
      <c r="AL32" s="74">
        <f t="shared" si="15"/>
        <v>0</v>
      </c>
      <c r="AM32" s="74">
        <f t="shared" si="15"/>
        <v>0</v>
      </c>
      <c r="AN32" s="74">
        <f t="shared" si="15"/>
        <v>0</v>
      </c>
      <c r="AO32" s="74">
        <f t="shared" si="15"/>
        <v>0</v>
      </c>
      <c r="AP32" s="74">
        <f t="shared" si="15"/>
        <v>0</v>
      </c>
      <c r="AQ32" s="74">
        <f t="shared" si="15"/>
        <v>0</v>
      </c>
      <c r="AR32" s="74">
        <f t="shared" si="15"/>
        <v>0</v>
      </c>
      <c r="AS32" s="74">
        <f t="shared" si="15"/>
        <v>0</v>
      </c>
      <c r="AT32" s="74">
        <f t="shared" si="15"/>
        <v>0</v>
      </c>
      <c r="AU32" s="74">
        <f t="shared" si="15"/>
        <v>0</v>
      </c>
      <c r="AV32" s="74">
        <f t="shared" si="15"/>
        <v>0</v>
      </c>
      <c r="AW32" s="74">
        <f t="shared" si="15"/>
        <v>0</v>
      </c>
      <c r="AX32" s="74">
        <f t="shared" si="15"/>
        <v>0</v>
      </c>
      <c r="AY32" s="74">
        <f t="shared" si="15"/>
        <v>0</v>
      </c>
      <c r="AZ32" s="74">
        <f t="shared" si="15"/>
        <v>0</v>
      </c>
      <c r="BA32" s="74">
        <f t="shared" si="15"/>
        <v>0</v>
      </c>
      <c r="BB32" s="74">
        <f t="shared" si="15"/>
        <v>0</v>
      </c>
      <c r="BC32" s="74">
        <f t="shared" si="15"/>
        <v>0</v>
      </c>
      <c r="BD32" s="74">
        <f t="shared" si="15"/>
        <v>0</v>
      </c>
      <c r="BE32" s="74">
        <f t="shared" si="15"/>
        <v>0</v>
      </c>
      <c r="BF32" s="74">
        <f t="shared" si="15"/>
        <v>0</v>
      </c>
      <c r="BG32" s="74">
        <f t="shared" si="15"/>
        <v>0</v>
      </c>
      <c r="BH32" s="74">
        <f t="shared" si="15"/>
        <v>0</v>
      </c>
      <c r="BI32" s="74">
        <f t="shared" si="15"/>
        <v>0</v>
      </c>
      <c r="BJ32" s="74">
        <f t="shared" si="15"/>
        <v>0</v>
      </c>
      <c r="BK32" s="74">
        <f t="shared" si="15"/>
        <v>0</v>
      </c>
      <c r="BL32" s="74">
        <f t="shared" si="15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6">B98</f>
        <v>0</v>
      </c>
      <c r="C33" s="74">
        <f t="shared" si="16"/>
        <v>7.6200000000000004E-2</v>
      </c>
      <c r="D33" s="74">
        <f t="shared" si="16"/>
        <v>0.33599999999999997</v>
      </c>
      <c r="E33" s="74">
        <f t="shared" si="16"/>
        <v>0.58599999999999997</v>
      </c>
      <c r="F33" s="74">
        <f t="shared" si="16"/>
        <v>0.58599999999999997</v>
      </c>
      <c r="G33" s="74">
        <f t="shared" si="16"/>
        <v>0.58599999999999997</v>
      </c>
      <c r="H33" s="74">
        <f t="shared" si="16"/>
        <v>0.58599999999999997</v>
      </c>
      <c r="I33" s="74">
        <f t="shared" si="16"/>
        <v>0.58599999999999997</v>
      </c>
      <c r="J33" s="74">
        <f t="shared" si="16"/>
        <v>0.58599999999999997</v>
      </c>
      <c r="K33" s="74">
        <f t="shared" si="16"/>
        <v>0.58599999999999997</v>
      </c>
      <c r="L33" s="74">
        <f t="shared" si="16"/>
        <v>0.58599999999999997</v>
      </c>
      <c r="M33" s="74">
        <f t="shared" si="16"/>
        <v>0.50980000000000003</v>
      </c>
      <c r="N33" s="74">
        <f t="shared" si="16"/>
        <v>0.25</v>
      </c>
      <c r="O33" s="74">
        <f t="shared" si="16"/>
        <v>0</v>
      </c>
      <c r="P33" s="74">
        <f t="shared" si="16"/>
        <v>0</v>
      </c>
      <c r="Q33" s="74">
        <f t="shared" si="16"/>
        <v>0</v>
      </c>
      <c r="R33" s="74">
        <f t="shared" si="16"/>
        <v>0</v>
      </c>
      <c r="S33" s="74">
        <f t="shared" si="16"/>
        <v>0</v>
      </c>
      <c r="T33" s="74">
        <f t="shared" si="16"/>
        <v>0</v>
      </c>
      <c r="U33" s="74">
        <f t="shared" si="16"/>
        <v>0</v>
      </c>
      <c r="V33" s="74">
        <f t="shared" si="16"/>
        <v>0</v>
      </c>
      <c r="W33" s="74">
        <f t="shared" si="16"/>
        <v>0</v>
      </c>
      <c r="X33" s="74">
        <f t="shared" si="16"/>
        <v>0</v>
      </c>
      <c r="Y33" s="74">
        <f t="shared" si="16"/>
        <v>0</v>
      </c>
      <c r="Z33" s="74">
        <f t="shared" si="16"/>
        <v>0</v>
      </c>
      <c r="AA33" s="74">
        <f t="shared" si="16"/>
        <v>0</v>
      </c>
      <c r="AB33" s="74">
        <f t="shared" si="16"/>
        <v>0</v>
      </c>
      <c r="AC33" s="74">
        <f t="shared" si="16"/>
        <v>0</v>
      </c>
      <c r="AD33" s="74">
        <f t="shared" si="16"/>
        <v>0</v>
      </c>
      <c r="AE33" s="74">
        <f t="shared" si="16"/>
        <v>0</v>
      </c>
      <c r="AF33" s="74">
        <f t="shared" si="16"/>
        <v>0</v>
      </c>
      <c r="AG33" s="74">
        <f t="shared" si="16"/>
        <v>0</v>
      </c>
      <c r="AH33" s="74">
        <f t="shared" si="16"/>
        <v>0</v>
      </c>
      <c r="AI33" s="74">
        <f t="shared" si="16"/>
        <v>0</v>
      </c>
      <c r="AJ33" s="74">
        <f t="shared" si="16"/>
        <v>0</v>
      </c>
      <c r="AK33" s="74">
        <f t="shared" si="16"/>
        <v>0</v>
      </c>
      <c r="AL33" s="74">
        <f t="shared" si="16"/>
        <v>0</v>
      </c>
      <c r="AM33" s="74">
        <f t="shared" si="16"/>
        <v>0</v>
      </c>
      <c r="AN33" s="74">
        <f t="shared" si="16"/>
        <v>0</v>
      </c>
      <c r="AO33" s="74">
        <f t="shared" si="16"/>
        <v>0</v>
      </c>
      <c r="AP33" s="74">
        <f t="shared" si="16"/>
        <v>0</v>
      </c>
      <c r="AQ33" s="74">
        <f t="shared" si="16"/>
        <v>0</v>
      </c>
      <c r="AR33" s="74">
        <f t="shared" si="16"/>
        <v>0</v>
      </c>
      <c r="AS33" s="74">
        <f t="shared" si="16"/>
        <v>0</v>
      </c>
      <c r="AT33" s="74">
        <f t="shared" si="16"/>
        <v>0</v>
      </c>
      <c r="AU33" s="74">
        <f t="shared" si="16"/>
        <v>0</v>
      </c>
      <c r="AV33" s="74">
        <f t="shared" si="16"/>
        <v>0</v>
      </c>
      <c r="AW33" s="74">
        <f t="shared" si="16"/>
        <v>0</v>
      </c>
      <c r="AX33" s="74">
        <f t="shared" si="16"/>
        <v>0</v>
      </c>
      <c r="AY33" s="74">
        <f t="shared" si="16"/>
        <v>0</v>
      </c>
      <c r="AZ33" s="74">
        <f t="shared" si="16"/>
        <v>0</v>
      </c>
      <c r="BA33" s="74">
        <f t="shared" si="16"/>
        <v>0</v>
      </c>
      <c r="BB33" s="74">
        <f t="shared" si="16"/>
        <v>0</v>
      </c>
      <c r="BC33" s="74">
        <f t="shared" si="16"/>
        <v>0</v>
      </c>
      <c r="BD33" s="74">
        <f t="shared" si="16"/>
        <v>0</v>
      </c>
      <c r="BE33" s="74">
        <f t="shared" si="16"/>
        <v>0</v>
      </c>
      <c r="BF33" s="74">
        <f t="shared" si="16"/>
        <v>0</v>
      </c>
      <c r="BG33" s="74">
        <f t="shared" si="16"/>
        <v>0</v>
      </c>
      <c r="BH33" s="74">
        <f t="shared" si="16"/>
        <v>0</v>
      </c>
      <c r="BI33" s="74">
        <f t="shared" si="16"/>
        <v>0</v>
      </c>
      <c r="BJ33" s="74">
        <f t="shared" si="16"/>
        <v>0</v>
      </c>
      <c r="BK33" s="74">
        <f t="shared" si="16"/>
        <v>0</v>
      </c>
      <c r="BL33" s="74">
        <f t="shared" si="16"/>
        <v>0</v>
      </c>
      <c r="BM33" s="36"/>
      <c r="BN33" s="74">
        <f>SUM(B33:BM33)</f>
        <v>5.86</v>
      </c>
      <c r="BO33" s="335"/>
    </row>
    <row r="34" spans="1:107" s="37" customFormat="1" ht="15" customHeight="1" x14ac:dyDescent="0.2">
      <c r="A34" s="360" t="s">
        <v>300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54"/>
      <c r="M34" s="331">
        <f>-BN86</f>
        <v>-0.76200000000000012</v>
      </c>
      <c r="N34" s="331">
        <f>-BN87</f>
        <v>-2.5979999999999994</v>
      </c>
      <c r="O34" s="331">
        <f>-BN88</f>
        <v>-2.5</v>
      </c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54"/>
      <c r="BA34" s="54"/>
      <c r="BB34" s="54"/>
      <c r="BC34" s="74"/>
      <c r="BD34" s="54">
        <f>-BN90</f>
        <v>0</v>
      </c>
      <c r="BE34" s="74"/>
      <c r="BF34" s="74"/>
      <c r="BG34" s="74"/>
      <c r="BH34" s="74"/>
      <c r="BI34" s="74"/>
      <c r="BJ34" s="74"/>
      <c r="BK34" s="54">
        <f>-BN97</f>
        <v>0</v>
      </c>
      <c r="BL34" s="74"/>
      <c r="BM34" s="36"/>
      <c r="BN34" s="74">
        <f>SUM(B34:BM34)</f>
        <v>-5.8599999999999994</v>
      </c>
      <c r="BO34" s="335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7">SUM(C32:C34)</f>
        <v>7.6200000000000004E-2</v>
      </c>
      <c r="D35" s="74">
        <f t="shared" si="17"/>
        <v>0.41219999999999996</v>
      </c>
      <c r="E35" s="74">
        <f t="shared" si="17"/>
        <v>0.99819999999999998</v>
      </c>
      <c r="F35" s="74">
        <f t="shared" si="17"/>
        <v>1.5842000000000001</v>
      </c>
      <c r="G35" s="74">
        <f t="shared" si="17"/>
        <v>2.1701999999999999</v>
      </c>
      <c r="H35" s="74">
        <f t="shared" si="17"/>
        <v>2.7561999999999998</v>
      </c>
      <c r="I35" s="74">
        <f t="shared" si="17"/>
        <v>3.3421999999999996</v>
      </c>
      <c r="J35" s="74">
        <f t="shared" si="17"/>
        <v>3.9281999999999995</v>
      </c>
      <c r="K35" s="74">
        <f t="shared" si="17"/>
        <v>4.5141999999999998</v>
      </c>
      <c r="L35" s="74">
        <f t="shared" si="17"/>
        <v>5.1002000000000001</v>
      </c>
      <c r="M35" s="74">
        <f t="shared" si="17"/>
        <v>4.8479999999999999</v>
      </c>
      <c r="N35" s="74">
        <f t="shared" si="17"/>
        <v>2.5000000000000004</v>
      </c>
      <c r="O35" s="74">
        <f t="shared" si="17"/>
        <v>0</v>
      </c>
      <c r="P35" s="74">
        <f t="shared" si="17"/>
        <v>0</v>
      </c>
      <c r="Q35" s="74">
        <f t="shared" si="17"/>
        <v>0</v>
      </c>
      <c r="R35" s="74">
        <f t="shared" si="17"/>
        <v>0</v>
      </c>
      <c r="S35" s="74">
        <f t="shared" si="17"/>
        <v>0</v>
      </c>
      <c r="T35" s="74">
        <f t="shared" si="17"/>
        <v>0</v>
      </c>
      <c r="U35" s="74">
        <f t="shared" si="17"/>
        <v>0</v>
      </c>
      <c r="V35" s="74">
        <f t="shared" si="17"/>
        <v>0</v>
      </c>
      <c r="W35" s="74">
        <f t="shared" si="17"/>
        <v>0</v>
      </c>
      <c r="X35" s="74">
        <f t="shared" si="17"/>
        <v>0</v>
      </c>
      <c r="Y35" s="74">
        <f t="shared" si="17"/>
        <v>0</v>
      </c>
      <c r="Z35" s="74">
        <f t="shared" si="17"/>
        <v>0</v>
      </c>
      <c r="AA35" s="74">
        <f t="shared" si="17"/>
        <v>0</v>
      </c>
      <c r="AB35" s="74">
        <f t="shared" si="17"/>
        <v>0</v>
      </c>
      <c r="AC35" s="74">
        <f t="shared" si="17"/>
        <v>0</v>
      </c>
      <c r="AD35" s="74">
        <f t="shared" si="17"/>
        <v>0</v>
      </c>
      <c r="AE35" s="74">
        <f t="shared" si="17"/>
        <v>0</v>
      </c>
      <c r="AF35" s="74">
        <f t="shared" si="17"/>
        <v>0</v>
      </c>
      <c r="AG35" s="74">
        <f t="shared" si="17"/>
        <v>0</v>
      </c>
      <c r="AH35" s="74">
        <f t="shared" si="17"/>
        <v>0</v>
      </c>
      <c r="AI35" s="74">
        <f t="shared" si="17"/>
        <v>0</v>
      </c>
      <c r="AJ35" s="74">
        <f t="shared" si="17"/>
        <v>0</v>
      </c>
      <c r="AK35" s="74">
        <f t="shared" si="17"/>
        <v>0</v>
      </c>
      <c r="AL35" s="74">
        <f t="shared" si="17"/>
        <v>0</v>
      </c>
      <c r="AM35" s="74">
        <f t="shared" si="17"/>
        <v>0</v>
      </c>
      <c r="AN35" s="74">
        <f t="shared" si="17"/>
        <v>0</v>
      </c>
      <c r="AO35" s="74">
        <f t="shared" si="17"/>
        <v>0</v>
      </c>
      <c r="AP35" s="74">
        <f t="shared" si="17"/>
        <v>0</v>
      </c>
      <c r="AQ35" s="74">
        <f t="shared" si="17"/>
        <v>0</v>
      </c>
      <c r="AR35" s="74">
        <f t="shared" si="17"/>
        <v>0</v>
      </c>
      <c r="AS35" s="74">
        <f t="shared" si="17"/>
        <v>0</v>
      </c>
      <c r="AT35" s="74">
        <f t="shared" si="17"/>
        <v>0</v>
      </c>
      <c r="AU35" s="74">
        <f t="shared" si="17"/>
        <v>0</v>
      </c>
      <c r="AV35" s="74">
        <f t="shared" si="17"/>
        <v>0</v>
      </c>
      <c r="AW35" s="74">
        <f t="shared" si="17"/>
        <v>0</v>
      </c>
      <c r="AX35" s="74">
        <f t="shared" si="17"/>
        <v>0</v>
      </c>
      <c r="AY35" s="74">
        <f t="shared" si="17"/>
        <v>0</v>
      </c>
      <c r="AZ35" s="74">
        <f t="shared" si="17"/>
        <v>0</v>
      </c>
      <c r="BA35" s="74">
        <f t="shared" si="17"/>
        <v>0</v>
      </c>
      <c r="BB35" s="74">
        <f t="shared" si="17"/>
        <v>0</v>
      </c>
      <c r="BC35" s="74">
        <f t="shared" si="17"/>
        <v>0</v>
      </c>
      <c r="BD35" s="74">
        <f t="shared" si="17"/>
        <v>0</v>
      </c>
      <c r="BE35" s="74">
        <f t="shared" si="17"/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8">AVERAGE(B32,B35)</f>
        <v>0</v>
      </c>
      <c r="C36" s="68">
        <f t="shared" si="18"/>
        <v>3.8100000000000002E-2</v>
      </c>
      <c r="D36" s="68">
        <f t="shared" si="18"/>
        <v>0.24419999999999997</v>
      </c>
      <c r="E36" s="68">
        <f t="shared" si="18"/>
        <v>0.70519999999999994</v>
      </c>
      <c r="F36" s="68">
        <f t="shared" si="18"/>
        <v>1.2911999999999999</v>
      </c>
      <c r="G36" s="68">
        <f t="shared" si="18"/>
        <v>1.8772</v>
      </c>
      <c r="H36" s="68">
        <f t="shared" si="18"/>
        <v>2.4631999999999996</v>
      </c>
      <c r="I36" s="68">
        <f t="shared" si="18"/>
        <v>3.0491999999999999</v>
      </c>
      <c r="J36" s="68">
        <f t="shared" si="18"/>
        <v>3.6351999999999993</v>
      </c>
      <c r="K36" s="68">
        <f t="shared" si="18"/>
        <v>4.2211999999999996</v>
      </c>
      <c r="L36" s="68">
        <f t="shared" si="18"/>
        <v>4.8071999999999999</v>
      </c>
      <c r="M36" s="68">
        <f t="shared" si="18"/>
        <v>4.9741</v>
      </c>
      <c r="N36" s="68">
        <f t="shared" si="18"/>
        <v>3.6740000000000004</v>
      </c>
      <c r="O36" s="68">
        <f t="shared" si="18"/>
        <v>1.2500000000000002</v>
      </c>
      <c r="P36" s="68">
        <f t="shared" si="18"/>
        <v>0</v>
      </c>
      <c r="Q36" s="68">
        <f t="shared" si="18"/>
        <v>0</v>
      </c>
      <c r="R36" s="68">
        <f t="shared" si="18"/>
        <v>0</v>
      </c>
      <c r="S36" s="68">
        <f t="shared" si="18"/>
        <v>0</v>
      </c>
      <c r="T36" s="68">
        <f t="shared" si="18"/>
        <v>0</v>
      </c>
      <c r="U36" s="68">
        <f t="shared" si="18"/>
        <v>0</v>
      </c>
      <c r="V36" s="68">
        <f t="shared" si="18"/>
        <v>0</v>
      </c>
      <c r="W36" s="68">
        <f t="shared" si="18"/>
        <v>0</v>
      </c>
      <c r="X36" s="68">
        <f t="shared" si="18"/>
        <v>0</v>
      </c>
      <c r="Y36" s="68">
        <f t="shared" si="18"/>
        <v>0</v>
      </c>
      <c r="Z36" s="68">
        <f t="shared" si="18"/>
        <v>0</v>
      </c>
      <c r="AA36" s="68">
        <f t="shared" si="18"/>
        <v>0</v>
      </c>
      <c r="AB36" s="68">
        <f t="shared" si="18"/>
        <v>0</v>
      </c>
      <c r="AC36" s="68">
        <f t="shared" si="18"/>
        <v>0</v>
      </c>
      <c r="AD36" s="68">
        <f t="shared" si="18"/>
        <v>0</v>
      </c>
      <c r="AE36" s="68">
        <f t="shared" si="18"/>
        <v>0</v>
      </c>
      <c r="AF36" s="68">
        <f t="shared" si="18"/>
        <v>0</v>
      </c>
      <c r="AG36" s="68">
        <f t="shared" si="18"/>
        <v>0</v>
      </c>
      <c r="AH36" s="68">
        <f t="shared" si="18"/>
        <v>0</v>
      </c>
      <c r="AI36" s="68">
        <f t="shared" si="18"/>
        <v>0</v>
      </c>
      <c r="AJ36" s="68">
        <f t="shared" si="18"/>
        <v>0</v>
      </c>
      <c r="AK36" s="68">
        <f t="shared" si="18"/>
        <v>0</v>
      </c>
      <c r="AL36" s="68">
        <f t="shared" si="18"/>
        <v>0</v>
      </c>
      <c r="AM36" s="68">
        <f t="shared" si="18"/>
        <v>0</v>
      </c>
      <c r="AN36" s="68">
        <f t="shared" si="18"/>
        <v>0</v>
      </c>
      <c r="AO36" s="68">
        <f t="shared" si="18"/>
        <v>0</v>
      </c>
      <c r="AP36" s="68">
        <f t="shared" si="18"/>
        <v>0</v>
      </c>
      <c r="AQ36" s="68">
        <f t="shared" si="18"/>
        <v>0</v>
      </c>
      <c r="AR36" s="68">
        <f t="shared" si="18"/>
        <v>0</v>
      </c>
      <c r="AS36" s="68">
        <f t="shared" si="18"/>
        <v>0</v>
      </c>
      <c r="AT36" s="68">
        <f t="shared" si="18"/>
        <v>0</v>
      </c>
      <c r="AU36" s="68">
        <f t="shared" si="18"/>
        <v>0</v>
      </c>
      <c r="AV36" s="68">
        <f t="shared" si="18"/>
        <v>0</v>
      </c>
      <c r="AW36" s="68">
        <f t="shared" si="18"/>
        <v>0</v>
      </c>
      <c r="AX36" s="68">
        <f t="shared" si="18"/>
        <v>0</v>
      </c>
      <c r="AY36" s="68">
        <f t="shared" si="18"/>
        <v>0</v>
      </c>
      <c r="AZ36" s="68">
        <f t="shared" si="18"/>
        <v>0</v>
      </c>
      <c r="BA36" s="68">
        <f t="shared" si="18"/>
        <v>0</v>
      </c>
      <c r="BB36" s="68">
        <f t="shared" si="18"/>
        <v>0</v>
      </c>
      <c r="BC36" s="68">
        <f t="shared" si="18"/>
        <v>0</v>
      </c>
      <c r="BD36" s="68">
        <f t="shared" si="18"/>
        <v>0</v>
      </c>
      <c r="BE36" s="68">
        <f t="shared" si="18"/>
        <v>0</v>
      </c>
      <c r="BF36" s="68">
        <f t="shared" si="18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19">B41</f>
        <v>0</v>
      </c>
      <c r="D39" s="74">
        <f t="shared" si="19"/>
        <v>1.1428095000000001E-2</v>
      </c>
      <c r="E39" s="74">
        <f t="shared" si="19"/>
        <v>8.9036430000000014E-2</v>
      </c>
      <c r="F39" s="74">
        <f t="shared" si="19"/>
        <v>0.27827158100000005</v>
      </c>
      <c r="G39" s="74">
        <f t="shared" si="19"/>
        <v>0.479847095</v>
      </c>
      <c r="H39" s="74">
        <f t="shared" si="19"/>
        <v>0.56523085500000003</v>
      </c>
      <c r="I39" s="74">
        <f t="shared" si="19"/>
        <v>0.57442010500000007</v>
      </c>
      <c r="J39" s="74">
        <f t="shared" si="19"/>
        <v>0.55237185500000008</v>
      </c>
      <c r="K39" s="74">
        <f t="shared" si="19"/>
        <v>0.51842345100000009</v>
      </c>
      <c r="L39" s="74">
        <f t="shared" si="19"/>
        <v>0.43199926000000011</v>
      </c>
      <c r="M39" s="74">
        <f t="shared" si="19"/>
        <v>0.26595051000000014</v>
      </c>
      <c r="N39" s="74">
        <f t="shared" si="19"/>
        <v>8.7520510000000135E-2</v>
      </c>
      <c r="O39" s="74">
        <f t="shared" si="19"/>
        <v>2.0510000000140138E-5</v>
      </c>
      <c r="P39" s="74">
        <f t="shared" si="19"/>
        <v>2.0510000000140138E-5</v>
      </c>
      <c r="Q39" s="74">
        <f t="shared" si="19"/>
        <v>2.0510000000140138E-5</v>
      </c>
      <c r="R39" s="74">
        <f t="shared" si="19"/>
        <v>2.0510000000140138E-5</v>
      </c>
      <c r="S39" s="74">
        <f t="shared" si="19"/>
        <v>2.0510000000140138E-5</v>
      </c>
      <c r="T39" s="74">
        <f t="shared" si="19"/>
        <v>2.0510000000140138E-5</v>
      </c>
      <c r="U39" s="74">
        <f t="shared" si="19"/>
        <v>2.0510000000140138E-5</v>
      </c>
      <c r="V39" s="74">
        <f t="shared" si="19"/>
        <v>2.0510000000140138E-5</v>
      </c>
      <c r="W39" s="74">
        <f t="shared" si="19"/>
        <v>2.0510000000140138E-5</v>
      </c>
      <c r="X39" s="74">
        <f t="shared" si="19"/>
        <v>2.0510000000140138E-5</v>
      </c>
      <c r="Y39" s="74">
        <f t="shared" si="19"/>
        <v>2.0510000000140138E-5</v>
      </c>
      <c r="Z39" s="74">
        <f t="shared" si="19"/>
        <v>2.0510000000140138E-5</v>
      </c>
      <c r="AA39" s="74">
        <f t="shared" si="19"/>
        <v>2.0510000000140138E-5</v>
      </c>
      <c r="AB39" s="74">
        <f t="shared" si="19"/>
        <v>2.0510000000140138E-5</v>
      </c>
      <c r="AC39" s="74">
        <f t="shared" si="19"/>
        <v>2.0510000000140138E-5</v>
      </c>
      <c r="AD39" s="74">
        <f t="shared" si="19"/>
        <v>2.0510000000140138E-5</v>
      </c>
      <c r="AE39" s="74">
        <f t="shared" si="19"/>
        <v>2.0510000000140138E-5</v>
      </c>
      <c r="AF39" s="74">
        <f t="shared" si="19"/>
        <v>2.0510000000140138E-5</v>
      </c>
      <c r="AG39" s="74">
        <f t="shared" si="19"/>
        <v>2.0510000000140138E-5</v>
      </c>
      <c r="AH39" s="74">
        <f t="shared" si="19"/>
        <v>2.0510000000140138E-5</v>
      </c>
      <c r="AI39" s="74">
        <f t="shared" si="19"/>
        <v>2.0510000000140138E-5</v>
      </c>
      <c r="AJ39" s="74">
        <f t="shared" si="19"/>
        <v>2.0510000000140138E-5</v>
      </c>
      <c r="AK39" s="74">
        <f t="shared" si="19"/>
        <v>2.0510000000140138E-5</v>
      </c>
      <c r="AL39" s="74">
        <f t="shared" si="19"/>
        <v>2.0510000000140138E-5</v>
      </c>
      <c r="AM39" s="74">
        <f t="shared" si="19"/>
        <v>2.0510000000140138E-5</v>
      </c>
      <c r="AN39" s="74">
        <f t="shared" si="19"/>
        <v>2.0510000000140138E-5</v>
      </c>
      <c r="AO39" s="74">
        <f t="shared" si="19"/>
        <v>2.0510000000140138E-5</v>
      </c>
      <c r="AP39" s="74">
        <f t="shared" si="19"/>
        <v>2.0510000000140138E-5</v>
      </c>
      <c r="AQ39" s="74">
        <f t="shared" si="19"/>
        <v>2.0510000000140138E-5</v>
      </c>
      <c r="AR39" s="74">
        <f t="shared" si="19"/>
        <v>2.0510000000140138E-5</v>
      </c>
      <c r="AS39" s="74">
        <f t="shared" si="19"/>
        <v>2.0510000000140138E-5</v>
      </c>
      <c r="AT39" s="74">
        <f t="shared" si="19"/>
        <v>2.0510000000140138E-5</v>
      </c>
      <c r="AU39" s="74">
        <f t="shared" si="19"/>
        <v>2.0510000000140138E-5</v>
      </c>
      <c r="AV39" s="74">
        <f t="shared" si="19"/>
        <v>2.0510000000140138E-5</v>
      </c>
      <c r="AW39" s="74">
        <f t="shared" si="19"/>
        <v>2.0510000000140138E-5</v>
      </c>
      <c r="AX39" s="74">
        <f t="shared" si="19"/>
        <v>2.0510000000140138E-5</v>
      </c>
      <c r="AY39" s="74">
        <f t="shared" si="19"/>
        <v>2.0510000000140138E-5</v>
      </c>
      <c r="AZ39" s="74">
        <f t="shared" si="19"/>
        <v>2.0510000000140138E-5</v>
      </c>
      <c r="BA39" s="74">
        <f t="shared" si="19"/>
        <v>2.0510000000140138E-5</v>
      </c>
      <c r="BB39" s="74">
        <f t="shared" si="19"/>
        <v>2.0510000000140138E-5</v>
      </c>
      <c r="BC39" s="74">
        <f t="shared" si="19"/>
        <v>2.0510000000140138E-5</v>
      </c>
      <c r="BD39" s="74">
        <f t="shared" si="19"/>
        <v>2.0510000000140138E-5</v>
      </c>
      <c r="BE39" s="74">
        <f t="shared" si="19"/>
        <v>2.0510000000140138E-5</v>
      </c>
      <c r="BF39" s="74">
        <f t="shared" si="19"/>
        <v>2.0510000000140138E-5</v>
      </c>
      <c r="BG39" s="74">
        <f t="shared" si="19"/>
        <v>2.0510000000140138E-5</v>
      </c>
      <c r="BH39" s="74">
        <f t="shared" si="19"/>
        <v>2.0510000000140138E-5</v>
      </c>
      <c r="BI39" s="74">
        <f t="shared" si="19"/>
        <v>2.0510000000140138E-5</v>
      </c>
      <c r="BJ39" s="74">
        <f t="shared" si="19"/>
        <v>2.0510000000140138E-5</v>
      </c>
      <c r="BK39" s="74">
        <f t="shared" si="19"/>
        <v>2.0510000000140138E-5</v>
      </c>
      <c r="BL39" s="74">
        <f t="shared" si="19"/>
        <v>2.0510000000140138E-5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1.1428095000000001E-2</v>
      </c>
      <c r="D40" s="76">
        <f>(D26-D114)*'Assumptions (Inputs)'!$D$29</f>
        <v>7.7608335000000014E-2</v>
      </c>
      <c r="E40" s="76">
        <f>(E26-E114)*'Assumptions (Inputs)'!$D$29</f>
        <v>0.18923515100000002</v>
      </c>
      <c r="F40" s="76">
        <f>(F26-F114)*'Assumptions (Inputs)'!$D$29</f>
        <v>0.20157551399999996</v>
      </c>
      <c r="G40" s="76">
        <f>(G26-G114)*'Assumptions (Inputs)'!$D$29</f>
        <v>8.5383760000000031E-2</v>
      </c>
      <c r="H40" s="76">
        <f>(H26-H114)*'Assumptions (Inputs)'!$D$29</f>
        <v>9.1892500000000099E-3</v>
      </c>
      <c r="I40" s="76">
        <f>(I26-I114)*'Assumptions (Inputs)'!$D$29</f>
        <v>-2.2048250000000005E-2</v>
      </c>
      <c r="J40" s="76">
        <f>(J26-J114)*'Assumptions (Inputs)'!$D$29</f>
        <v>-3.3948404000000015E-2</v>
      </c>
      <c r="K40" s="76">
        <f>(K26-K114)*'Assumptions (Inputs)'!$D$29</f>
        <v>-8.6424190999999984E-2</v>
      </c>
      <c r="L40" s="76">
        <f>(L26-L114)*'Assumptions (Inputs)'!$D$29</f>
        <v>-0.16604874999999999</v>
      </c>
      <c r="M40" s="76">
        <f>(M26-M114)*'Assumptions (Inputs)'!$D$29</f>
        <v>-0.17843000000000001</v>
      </c>
      <c r="N40" s="76">
        <f>(N26-N114)*'Assumptions (Inputs)'!$D$29</f>
        <v>-8.7499999999999994E-2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2.0510000000140138E-5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0">SUM(C39:C40)</f>
        <v>1.1428095000000001E-2</v>
      </c>
      <c r="D41" s="74">
        <f t="shared" si="20"/>
        <v>8.9036430000000014E-2</v>
      </c>
      <c r="E41" s="74">
        <f t="shared" si="20"/>
        <v>0.27827158100000005</v>
      </c>
      <c r="F41" s="74">
        <f t="shared" si="20"/>
        <v>0.479847095</v>
      </c>
      <c r="G41" s="74">
        <f t="shared" si="20"/>
        <v>0.56523085500000003</v>
      </c>
      <c r="H41" s="74">
        <f t="shared" si="20"/>
        <v>0.57442010500000007</v>
      </c>
      <c r="I41" s="74">
        <f t="shared" si="20"/>
        <v>0.55237185500000008</v>
      </c>
      <c r="J41" s="74">
        <f t="shared" si="20"/>
        <v>0.51842345100000009</v>
      </c>
      <c r="K41" s="74">
        <f t="shared" si="20"/>
        <v>0.43199926000000011</v>
      </c>
      <c r="L41" s="74">
        <f t="shared" si="20"/>
        <v>0.26595051000000014</v>
      </c>
      <c r="M41" s="74">
        <f t="shared" si="20"/>
        <v>8.7520510000000135E-2</v>
      </c>
      <c r="N41" s="74">
        <f t="shared" si="20"/>
        <v>2.0510000000140138E-5</v>
      </c>
      <c r="O41" s="74">
        <f t="shared" si="20"/>
        <v>2.0510000000140138E-5</v>
      </c>
      <c r="P41" s="74">
        <f t="shared" si="20"/>
        <v>2.0510000000140138E-5</v>
      </c>
      <c r="Q41" s="74">
        <f t="shared" si="20"/>
        <v>2.0510000000140138E-5</v>
      </c>
      <c r="R41" s="74">
        <f t="shared" si="20"/>
        <v>2.0510000000140138E-5</v>
      </c>
      <c r="S41" s="74">
        <f t="shared" si="20"/>
        <v>2.0510000000140138E-5</v>
      </c>
      <c r="T41" s="74">
        <f t="shared" si="20"/>
        <v>2.0510000000140138E-5</v>
      </c>
      <c r="U41" s="74">
        <f t="shared" si="20"/>
        <v>2.0510000000140138E-5</v>
      </c>
      <c r="V41" s="74">
        <f t="shared" si="20"/>
        <v>2.0510000000140138E-5</v>
      </c>
      <c r="W41" s="74">
        <f t="shared" si="20"/>
        <v>2.0510000000140138E-5</v>
      </c>
      <c r="X41" s="74">
        <f t="shared" si="20"/>
        <v>2.0510000000140138E-5</v>
      </c>
      <c r="Y41" s="74">
        <f t="shared" si="20"/>
        <v>2.0510000000140138E-5</v>
      </c>
      <c r="Z41" s="74">
        <f t="shared" si="20"/>
        <v>2.0510000000140138E-5</v>
      </c>
      <c r="AA41" s="74">
        <f t="shared" si="20"/>
        <v>2.0510000000140138E-5</v>
      </c>
      <c r="AB41" s="74">
        <f t="shared" si="20"/>
        <v>2.0510000000140138E-5</v>
      </c>
      <c r="AC41" s="74">
        <f t="shared" si="20"/>
        <v>2.0510000000140138E-5</v>
      </c>
      <c r="AD41" s="74">
        <f t="shared" si="20"/>
        <v>2.0510000000140138E-5</v>
      </c>
      <c r="AE41" s="74">
        <f t="shared" si="20"/>
        <v>2.0510000000140138E-5</v>
      </c>
      <c r="AF41" s="74">
        <f t="shared" si="20"/>
        <v>2.0510000000140138E-5</v>
      </c>
      <c r="AG41" s="74">
        <f t="shared" si="20"/>
        <v>2.0510000000140138E-5</v>
      </c>
      <c r="AH41" s="74">
        <f t="shared" si="20"/>
        <v>2.0510000000140138E-5</v>
      </c>
      <c r="AI41" s="74">
        <f t="shared" si="20"/>
        <v>2.0510000000140138E-5</v>
      </c>
      <c r="AJ41" s="74">
        <f t="shared" si="20"/>
        <v>2.0510000000140138E-5</v>
      </c>
      <c r="AK41" s="74">
        <f t="shared" si="20"/>
        <v>2.0510000000140138E-5</v>
      </c>
      <c r="AL41" s="74">
        <f t="shared" si="20"/>
        <v>2.0510000000140138E-5</v>
      </c>
      <c r="AM41" s="74">
        <f t="shared" si="20"/>
        <v>2.0510000000140138E-5</v>
      </c>
      <c r="AN41" s="74">
        <f t="shared" si="20"/>
        <v>2.0510000000140138E-5</v>
      </c>
      <c r="AO41" s="74">
        <f t="shared" si="20"/>
        <v>2.0510000000140138E-5</v>
      </c>
      <c r="AP41" s="74">
        <f t="shared" si="20"/>
        <v>2.0510000000140138E-5</v>
      </c>
      <c r="AQ41" s="74">
        <f t="shared" si="20"/>
        <v>2.0510000000140138E-5</v>
      </c>
      <c r="AR41" s="74">
        <f t="shared" si="20"/>
        <v>2.0510000000140138E-5</v>
      </c>
      <c r="AS41" s="74">
        <f t="shared" si="20"/>
        <v>2.0510000000140138E-5</v>
      </c>
      <c r="AT41" s="74">
        <f t="shared" si="20"/>
        <v>2.0510000000140138E-5</v>
      </c>
      <c r="AU41" s="74">
        <f t="shared" si="20"/>
        <v>2.0510000000140138E-5</v>
      </c>
      <c r="AV41" s="74">
        <f t="shared" si="20"/>
        <v>2.0510000000140138E-5</v>
      </c>
      <c r="AW41" s="74">
        <f t="shared" si="20"/>
        <v>2.0510000000140138E-5</v>
      </c>
      <c r="AX41" s="74">
        <f t="shared" si="20"/>
        <v>2.0510000000140138E-5</v>
      </c>
      <c r="AY41" s="74">
        <f t="shared" si="20"/>
        <v>2.0510000000140138E-5</v>
      </c>
      <c r="AZ41" s="74">
        <f t="shared" si="20"/>
        <v>2.0510000000140138E-5</v>
      </c>
      <c r="BA41" s="74">
        <f t="shared" si="20"/>
        <v>2.0510000000140138E-5</v>
      </c>
      <c r="BB41" s="74">
        <f t="shared" si="20"/>
        <v>2.0510000000140138E-5</v>
      </c>
      <c r="BC41" s="74">
        <f t="shared" si="20"/>
        <v>2.0510000000140138E-5</v>
      </c>
      <c r="BD41" s="74">
        <f t="shared" si="20"/>
        <v>2.0510000000140138E-5</v>
      </c>
      <c r="BE41" s="74">
        <f t="shared" si="20"/>
        <v>2.0510000000140138E-5</v>
      </c>
      <c r="BF41" s="74">
        <f t="shared" si="20"/>
        <v>2.0510000000140138E-5</v>
      </c>
      <c r="BG41" s="74">
        <f t="shared" si="20"/>
        <v>2.0510000000140138E-5</v>
      </c>
      <c r="BH41" s="74">
        <f t="shared" si="20"/>
        <v>2.0510000000140138E-5</v>
      </c>
      <c r="BI41" s="74">
        <f t="shared" si="20"/>
        <v>2.0510000000140138E-5</v>
      </c>
      <c r="BJ41" s="74">
        <f t="shared" si="20"/>
        <v>2.0510000000140138E-5</v>
      </c>
      <c r="BK41" s="74">
        <f t="shared" si="20"/>
        <v>2.0510000000140138E-5</v>
      </c>
      <c r="BL41" s="74">
        <f t="shared" si="20"/>
        <v>2.0510000000140138E-5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1">AVERAGE(C39,C41)</f>
        <v>5.7140475000000005E-3</v>
      </c>
      <c r="D42" s="68">
        <f t="shared" si="21"/>
        <v>5.0232262500000006E-2</v>
      </c>
      <c r="E42" s="68">
        <f t="shared" si="21"/>
        <v>0.18365400550000002</v>
      </c>
      <c r="F42" s="68">
        <f>AVERAGE(F39,F41)</f>
        <v>0.37905933800000002</v>
      </c>
      <c r="G42" s="68">
        <f t="shared" si="21"/>
        <v>0.52253897500000002</v>
      </c>
      <c r="H42" s="68">
        <f t="shared" si="21"/>
        <v>0.56982548</v>
      </c>
      <c r="I42" s="68">
        <f t="shared" si="21"/>
        <v>0.56339598000000013</v>
      </c>
      <c r="J42" s="68">
        <f t="shared" si="21"/>
        <v>0.53539765300000008</v>
      </c>
      <c r="K42" s="68">
        <f t="shared" si="21"/>
        <v>0.4752113555000001</v>
      </c>
      <c r="L42" s="68">
        <f t="shared" si="21"/>
        <v>0.34897488500000012</v>
      </c>
      <c r="M42" s="68">
        <f t="shared" si="21"/>
        <v>0.17673551000000015</v>
      </c>
      <c r="N42" s="68">
        <f t="shared" si="21"/>
        <v>4.3770510000000137E-2</v>
      </c>
      <c r="O42" s="68">
        <f t="shared" si="21"/>
        <v>2.0510000000140138E-5</v>
      </c>
      <c r="P42" s="68">
        <f t="shared" si="21"/>
        <v>2.0510000000140138E-5</v>
      </c>
      <c r="Q42" s="68">
        <f t="shared" si="21"/>
        <v>2.0510000000140138E-5</v>
      </c>
      <c r="R42" s="68">
        <f t="shared" si="21"/>
        <v>2.0510000000140138E-5</v>
      </c>
      <c r="S42" s="68">
        <f t="shared" si="21"/>
        <v>2.0510000000140138E-5</v>
      </c>
      <c r="T42" s="68">
        <f t="shared" si="21"/>
        <v>2.0510000000140138E-5</v>
      </c>
      <c r="U42" s="68">
        <f t="shared" si="21"/>
        <v>2.0510000000140138E-5</v>
      </c>
      <c r="V42" s="68">
        <f t="shared" si="21"/>
        <v>2.0510000000140138E-5</v>
      </c>
      <c r="W42" s="68">
        <f t="shared" si="21"/>
        <v>2.0510000000140138E-5</v>
      </c>
      <c r="X42" s="68">
        <f t="shared" si="21"/>
        <v>2.0510000000140138E-5</v>
      </c>
      <c r="Y42" s="68">
        <f t="shared" si="21"/>
        <v>2.0510000000140138E-5</v>
      </c>
      <c r="Z42" s="68">
        <f t="shared" si="21"/>
        <v>2.0510000000140138E-5</v>
      </c>
      <c r="AA42" s="68">
        <f t="shared" si="21"/>
        <v>2.0510000000140138E-5</v>
      </c>
      <c r="AB42" s="68">
        <f t="shared" si="21"/>
        <v>2.0510000000140138E-5</v>
      </c>
      <c r="AC42" s="68">
        <f t="shared" si="21"/>
        <v>2.0510000000140138E-5</v>
      </c>
      <c r="AD42" s="68">
        <f t="shared" si="21"/>
        <v>2.0510000000140138E-5</v>
      </c>
      <c r="AE42" s="68">
        <f t="shared" si="21"/>
        <v>2.0510000000140138E-5</v>
      </c>
      <c r="AF42" s="68">
        <f t="shared" si="21"/>
        <v>2.0510000000140138E-5</v>
      </c>
      <c r="AG42" s="68">
        <f t="shared" si="21"/>
        <v>2.0510000000140138E-5</v>
      </c>
      <c r="AH42" s="68">
        <f t="shared" si="21"/>
        <v>2.0510000000140138E-5</v>
      </c>
      <c r="AI42" s="68">
        <f t="shared" si="21"/>
        <v>2.0510000000140138E-5</v>
      </c>
      <c r="AJ42" s="68">
        <f t="shared" si="21"/>
        <v>2.0510000000140138E-5</v>
      </c>
      <c r="AK42" s="68">
        <f t="shared" si="21"/>
        <v>2.0510000000140138E-5</v>
      </c>
      <c r="AL42" s="68">
        <f t="shared" si="21"/>
        <v>2.0510000000140138E-5</v>
      </c>
      <c r="AM42" s="68">
        <f t="shared" si="21"/>
        <v>2.0510000000140138E-5</v>
      </c>
      <c r="AN42" s="68">
        <f t="shared" si="21"/>
        <v>2.0510000000140138E-5</v>
      </c>
      <c r="AO42" s="68">
        <f t="shared" si="21"/>
        <v>2.0510000000140138E-5</v>
      </c>
      <c r="AP42" s="68">
        <f t="shared" si="21"/>
        <v>2.0510000000140138E-5</v>
      </c>
      <c r="AQ42" s="68">
        <f t="shared" si="21"/>
        <v>2.0510000000140138E-5</v>
      </c>
      <c r="AR42" s="68">
        <f t="shared" si="21"/>
        <v>2.0510000000140138E-5</v>
      </c>
      <c r="AS42" s="68">
        <f t="shared" si="21"/>
        <v>2.0510000000140138E-5</v>
      </c>
      <c r="AT42" s="68">
        <f t="shared" si="21"/>
        <v>2.0510000000140138E-5</v>
      </c>
      <c r="AU42" s="68">
        <f t="shared" si="21"/>
        <v>2.0510000000140138E-5</v>
      </c>
      <c r="AV42" s="68">
        <f t="shared" si="21"/>
        <v>2.0510000000140138E-5</v>
      </c>
      <c r="AW42" s="68">
        <f t="shared" si="21"/>
        <v>2.0510000000140138E-5</v>
      </c>
      <c r="AX42" s="68">
        <f t="shared" si="21"/>
        <v>2.0510000000140138E-5</v>
      </c>
      <c r="AY42" s="68">
        <f t="shared" si="21"/>
        <v>2.0510000000140138E-5</v>
      </c>
      <c r="AZ42" s="68">
        <f t="shared" si="21"/>
        <v>2.0510000000140138E-5</v>
      </c>
      <c r="BA42" s="68">
        <f t="shared" si="21"/>
        <v>2.0510000000140138E-5</v>
      </c>
      <c r="BB42" s="68">
        <f t="shared" si="21"/>
        <v>2.0510000000140138E-5</v>
      </c>
      <c r="BC42" s="68">
        <f t="shared" si="21"/>
        <v>2.0510000000140138E-5</v>
      </c>
      <c r="BD42" s="68">
        <f t="shared" si="21"/>
        <v>2.0510000000140138E-5</v>
      </c>
      <c r="BE42" s="68">
        <f t="shared" si="21"/>
        <v>2.0510000000140138E-5</v>
      </c>
      <c r="BF42" s="68">
        <f t="shared" si="21"/>
        <v>2.0510000000140138E-5</v>
      </c>
      <c r="BG42" s="68">
        <f t="shared" si="21"/>
        <v>2.0510000000140138E-5</v>
      </c>
      <c r="BH42" s="68">
        <f t="shared" si="21"/>
        <v>2.0510000000140138E-5</v>
      </c>
      <c r="BI42" s="68">
        <f t="shared" si="21"/>
        <v>2.0510000000140138E-5</v>
      </c>
      <c r="BJ42" s="68">
        <f t="shared" si="21"/>
        <v>2.0510000000140138E-5</v>
      </c>
      <c r="BK42" s="68">
        <f t="shared" si="21"/>
        <v>2.0510000000140138E-5</v>
      </c>
      <c r="BL42" s="68">
        <f t="shared" si="21"/>
        <v>2.0510000000140138E-5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2">B47</f>
        <v>0</v>
      </c>
      <c r="D45" s="55">
        <f t="shared" si="22"/>
        <v>2.1223605000000004E-3</v>
      </c>
      <c r="E45" s="55">
        <f t="shared" si="22"/>
        <v>1.6535337000000004E-2</v>
      </c>
      <c r="F45" s="55">
        <f t="shared" si="22"/>
        <v>5.1679007900000011E-2</v>
      </c>
      <c r="G45" s="55">
        <f t="shared" si="22"/>
        <v>8.9114460500000006E-2</v>
      </c>
      <c r="H45" s="55">
        <f t="shared" si="22"/>
        <v>0.10497144450000001</v>
      </c>
      <c r="I45" s="55">
        <f t="shared" si="22"/>
        <v>0.10667801950000001</v>
      </c>
      <c r="J45" s="55">
        <f t="shared" si="22"/>
        <v>0.10258334450000001</v>
      </c>
      <c r="K45" s="55">
        <f t="shared" si="22"/>
        <v>9.6278640900000004E-2</v>
      </c>
      <c r="L45" s="55">
        <f t="shared" si="22"/>
        <v>8.0228434000000001E-2</v>
      </c>
      <c r="M45" s="55">
        <f t="shared" si="22"/>
        <v>4.9390809000000001E-2</v>
      </c>
      <c r="N45" s="55">
        <f t="shared" si="22"/>
        <v>1.6253809000000001E-2</v>
      </c>
      <c r="O45" s="55">
        <f t="shared" si="22"/>
        <v>3.8090000000004509E-6</v>
      </c>
      <c r="P45" s="55">
        <f t="shared" si="22"/>
        <v>3.8090000000004509E-6</v>
      </c>
      <c r="Q45" s="55">
        <f t="shared" si="22"/>
        <v>3.8090000000004509E-6</v>
      </c>
      <c r="R45" s="55">
        <f t="shared" si="22"/>
        <v>3.8090000000004509E-6</v>
      </c>
      <c r="S45" s="55">
        <f t="shared" si="22"/>
        <v>3.8090000000004509E-6</v>
      </c>
      <c r="T45" s="55">
        <f t="shared" si="22"/>
        <v>3.8090000000004509E-6</v>
      </c>
      <c r="U45" s="55">
        <f t="shared" si="22"/>
        <v>3.8090000000004509E-6</v>
      </c>
      <c r="V45" s="55">
        <f t="shared" si="22"/>
        <v>3.8090000000004509E-6</v>
      </c>
      <c r="W45" s="55">
        <f t="shared" si="22"/>
        <v>3.8090000000004509E-6</v>
      </c>
      <c r="X45" s="55">
        <f t="shared" si="22"/>
        <v>3.8090000000004509E-6</v>
      </c>
      <c r="Y45" s="55">
        <f t="shared" si="22"/>
        <v>3.8090000000004509E-6</v>
      </c>
      <c r="Z45" s="55">
        <f t="shared" si="22"/>
        <v>3.8090000000004509E-6</v>
      </c>
      <c r="AA45" s="55">
        <f t="shared" si="22"/>
        <v>3.8090000000004509E-6</v>
      </c>
      <c r="AB45" s="55">
        <f t="shared" si="22"/>
        <v>3.8090000000004509E-6</v>
      </c>
      <c r="AC45" s="55">
        <f t="shared" si="22"/>
        <v>3.8090000000004509E-6</v>
      </c>
      <c r="AD45" s="55">
        <f t="shared" si="22"/>
        <v>3.8090000000004509E-6</v>
      </c>
      <c r="AE45" s="55">
        <f t="shared" si="22"/>
        <v>3.8090000000004509E-6</v>
      </c>
      <c r="AF45" s="55">
        <f t="shared" si="22"/>
        <v>3.8090000000004509E-6</v>
      </c>
      <c r="AG45" s="55">
        <f t="shared" si="22"/>
        <v>3.8090000000004509E-6</v>
      </c>
      <c r="AH45" s="55">
        <f t="shared" si="22"/>
        <v>3.8090000000004509E-6</v>
      </c>
      <c r="AI45" s="55">
        <f t="shared" si="22"/>
        <v>3.8090000000004509E-6</v>
      </c>
      <c r="AJ45" s="55">
        <f t="shared" si="22"/>
        <v>3.8090000000004509E-6</v>
      </c>
      <c r="AK45" s="55">
        <f t="shared" si="22"/>
        <v>3.8090000000004509E-6</v>
      </c>
      <c r="AL45" s="55">
        <f t="shared" si="22"/>
        <v>3.8090000000004509E-6</v>
      </c>
      <c r="AM45" s="55">
        <f t="shared" si="22"/>
        <v>3.8090000000004509E-6</v>
      </c>
      <c r="AN45" s="55">
        <f t="shared" si="22"/>
        <v>3.8090000000004509E-6</v>
      </c>
      <c r="AO45" s="55">
        <f t="shared" si="22"/>
        <v>3.8090000000004509E-6</v>
      </c>
      <c r="AP45" s="55">
        <f t="shared" si="22"/>
        <v>3.8090000000004509E-6</v>
      </c>
      <c r="AQ45" s="55">
        <f t="shared" si="22"/>
        <v>3.8090000000004509E-6</v>
      </c>
      <c r="AR45" s="55">
        <f t="shared" si="22"/>
        <v>3.8090000000004509E-6</v>
      </c>
      <c r="AS45" s="55">
        <f t="shared" si="22"/>
        <v>3.8090000000004509E-6</v>
      </c>
      <c r="AT45" s="55">
        <f t="shared" si="22"/>
        <v>3.8090000000004509E-6</v>
      </c>
      <c r="AU45" s="55">
        <f t="shared" si="22"/>
        <v>3.8090000000004509E-6</v>
      </c>
      <c r="AV45" s="55">
        <f t="shared" si="22"/>
        <v>3.8090000000004509E-6</v>
      </c>
      <c r="AW45" s="55">
        <f t="shared" si="22"/>
        <v>3.8090000000004509E-6</v>
      </c>
      <c r="AX45" s="55">
        <f t="shared" si="22"/>
        <v>3.8090000000004509E-6</v>
      </c>
      <c r="AY45" s="55">
        <f t="shared" si="22"/>
        <v>3.8090000000004509E-6</v>
      </c>
      <c r="AZ45" s="55">
        <f t="shared" si="22"/>
        <v>3.8090000000004509E-6</v>
      </c>
      <c r="BA45" s="55">
        <f t="shared" si="22"/>
        <v>3.8090000000004509E-6</v>
      </c>
      <c r="BB45" s="55">
        <f t="shared" si="22"/>
        <v>3.8090000000004509E-6</v>
      </c>
      <c r="BC45" s="55">
        <f t="shared" si="22"/>
        <v>3.8090000000004509E-6</v>
      </c>
      <c r="BD45" s="55">
        <f t="shared" si="22"/>
        <v>3.8090000000004509E-6</v>
      </c>
      <c r="BE45" s="55">
        <f t="shared" si="22"/>
        <v>3.8090000000004509E-6</v>
      </c>
      <c r="BF45" s="55">
        <f t="shared" si="22"/>
        <v>3.8090000000004509E-6</v>
      </c>
      <c r="BG45" s="55">
        <f t="shared" si="22"/>
        <v>3.8090000000004509E-6</v>
      </c>
      <c r="BH45" s="55">
        <f t="shared" si="22"/>
        <v>3.8090000000004509E-6</v>
      </c>
      <c r="BI45" s="55">
        <f t="shared" si="22"/>
        <v>3.8090000000004509E-6</v>
      </c>
      <c r="BJ45" s="55">
        <f t="shared" si="22"/>
        <v>3.8090000000004509E-6</v>
      </c>
      <c r="BK45" s="55">
        <f t="shared" si="22"/>
        <v>3.8090000000004509E-6</v>
      </c>
      <c r="BL45" s="55">
        <f t="shared" si="22"/>
        <v>3.8090000000004509E-6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2.1223605000000004E-3</v>
      </c>
      <c r="D46" s="55">
        <f>(D27-D114)*'Assumptions (Inputs)'!$D$26</f>
        <v>1.4412976500000004E-2</v>
      </c>
      <c r="E46" s="55">
        <f>(E27-E114)*'Assumptions (Inputs)'!$D$26</f>
        <v>3.5143670900000007E-2</v>
      </c>
      <c r="F46" s="55">
        <f>(F27-F114)*'Assumptions (Inputs)'!$D$26</f>
        <v>3.7435452599999995E-2</v>
      </c>
      <c r="G46" s="55">
        <f>(G27-G114)*'Assumptions (Inputs)'!$D$26</f>
        <v>1.5856984000000008E-2</v>
      </c>
      <c r="H46" s="55">
        <f>(H27-H114)*'Assumptions (Inputs)'!$D$26</f>
        <v>1.7065750000000018E-3</v>
      </c>
      <c r="I46" s="55">
        <f>(I27-I114)*'Assumptions (Inputs)'!$D$26</f>
        <v>-4.0946750000000016E-3</v>
      </c>
      <c r="J46" s="55">
        <f>(J27-J114)*'Assumptions (Inputs)'!$D$26</f>
        <v>-6.3047036000000028E-3</v>
      </c>
      <c r="K46" s="55">
        <f>(K27-K114)*'Assumptions (Inputs)'!$D$26</f>
        <v>-1.6050206899999999E-2</v>
      </c>
      <c r="L46" s="55">
        <f>(L27-L114)*'Assumptions (Inputs)'!$D$26</f>
        <v>-3.0837625E-2</v>
      </c>
      <c r="M46" s="55">
        <f>(M27-M114)*'Assumptions (Inputs)'!$D$26</f>
        <v>-3.3137E-2</v>
      </c>
      <c r="N46" s="55">
        <f>(N27-N114)*'Assumptions (Inputs)'!$D$26</f>
        <v>-1.6250000000000001E-2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3.8090000000004509E-6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3">SUM(B45:B46)</f>
        <v>0</v>
      </c>
      <c r="C47" s="77">
        <f t="shared" si="23"/>
        <v>2.1223605000000004E-3</v>
      </c>
      <c r="D47" s="77">
        <f>SUM(D45:D46)</f>
        <v>1.6535337000000004E-2</v>
      </c>
      <c r="E47" s="77">
        <f>SUM(E45:E46)</f>
        <v>5.1679007900000011E-2</v>
      </c>
      <c r="F47" s="77">
        <f t="shared" si="23"/>
        <v>8.9114460500000006E-2</v>
      </c>
      <c r="G47" s="77">
        <f t="shared" si="23"/>
        <v>0.10497144450000001</v>
      </c>
      <c r="H47" s="77">
        <f t="shared" si="23"/>
        <v>0.10667801950000001</v>
      </c>
      <c r="I47" s="77">
        <f t="shared" si="23"/>
        <v>0.10258334450000001</v>
      </c>
      <c r="J47" s="77">
        <f t="shared" si="23"/>
        <v>9.6278640900000004E-2</v>
      </c>
      <c r="K47" s="77">
        <f t="shared" si="23"/>
        <v>8.0228434000000001E-2</v>
      </c>
      <c r="L47" s="77">
        <f t="shared" si="23"/>
        <v>4.9390809000000001E-2</v>
      </c>
      <c r="M47" s="77">
        <f t="shared" si="23"/>
        <v>1.6253809000000001E-2</v>
      </c>
      <c r="N47" s="77">
        <f t="shared" si="23"/>
        <v>3.8090000000004509E-6</v>
      </c>
      <c r="O47" s="77">
        <f t="shared" si="23"/>
        <v>3.8090000000004509E-6</v>
      </c>
      <c r="P47" s="77">
        <f t="shared" si="23"/>
        <v>3.8090000000004509E-6</v>
      </c>
      <c r="Q47" s="77">
        <f t="shared" si="23"/>
        <v>3.8090000000004509E-6</v>
      </c>
      <c r="R47" s="77">
        <f t="shared" si="23"/>
        <v>3.8090000000004509E-6</v>
      </c>
      <c r="S47" s="77">
        <f t="shared" si="23"/>
        <v>3.8090000000004509E-6</v>
      </c>
      <c r="T47" s="77">
        <f t="shared" si="23"/>
        <v>3.8090000000004509E-6</v>
      </c>
      <c r="U47" s="77">
        <f t="shared" si="23"/>
        <v>3.8090000000004509E-6</v>
      </c>
      <c r="V47" s="77">
        <f t="shared" si="23"/>
        <v>3.8090000000004509E-6</v>
      </c>
      <c r="W47" s="77">
        <f t="shared" si="23"/>
        <v>3.8090000000004509E-6</v>
      </c>
      <c r="X47" s="77">
        <f t="shared" si="23"/>
        <v>3.8090000000004509E-6</v>
      </c>
      <c r="Y47" s="77">
        <f t="shared" si="23"/>
        <v>3.8090000000004509E-6</v>
      </c>
      <c r="Z47" s="77">
        <f t="shared" si="23"/>
        <v>3.8090000000004509E-6</v>
      </c>
      <c r="AA47" s="77">
        <f t="shared" si="23"/>
        <v>3.8090000000004509E-6</v>
      </c>
      <c r="AB47" s="77">
        <f t="shared" si="23"/>
        <v>3.8090000000004509E-6</v>
      </c>
      <c r="AC47" s="77">
        <f t="shared" si="23"/>
        <v>3.8090000000004509E-6</v>
      </c>
      <c r="AD47" s="77">
        <f t="shared" si="23"/>
        <v>3.8090000000004509E-6</v>
      </c>
      <c r="AE47" s="77">
        <f t="shared" si="23"/>
        <v>3.8090000000004509E-6</v>
      </c>
      <c r="AF47" s="77">
        <f t="shared" si="23"/>
        <v>3.8090000000004509E-6</v>
      </c>
      <c r="AG47" s="77">
        <f t="shared" si="23"/>
        <v>3.8090000000004509E-6</v>
      </c>
      <c r="AH47" s="77">
        <f t="shared" si="23"/>
        <v>3.8090000000004509E-6</v>
      </c>
      <c r="AI47" s="77">
        <f t="shared" si="23"/>
        <v>3.8090000000004509E-6</v>
      </c>
      <c r="AJ47" s="77">
        <f t="shared" si="23"/>
        <v>3.8090000000004509E-6</v>
      </c>
      <c r="AK47" s="77">
        <f t="shared" si="23"/>
        <v>3.8090000000004509E-6</v>
      </c>
      <c r="AL47" s="77">
        <f t="shared" si="23"/>
        <v>3.8090000000004509E-6</v>
      </c>
      <c r="AM47" s="77">
        <f t="shared" si="23"/>
        <v>3.8090000000004509E-6</v>
      </c>
      <c r="AN47" s="77">
        <f t="shared" si="23"/>
        <v>3.8090000000004509E-6</v>
      </c>
      <c r="AO47" s="77">
        <f t="shared" si="23"/>
        <v>3.8090000000004509E-6</v>
      </c>
      <c r="AP47" s="77">
        <f t="shared" si="23"/>
        <v>3.8090000000004509E-6</v>
      </c>
      <c r="AQ47" s="77">
        <f t="shared" si="23"/>
        <v>3.8090000000004509E-6</v>
      </c>
      <c r="AR47" s="77">
        <f t="shared" si="23"/>
        <v>3.8090000000004509E-6</v>
      </c>
      <c r="AS47" s="77">
        <f t="shared" si="23"/>
        <v>3.8090000000004509E-6</v>
      </c>
      <c r="AT47" s="77">
        <f t="shared" si="23"/>
        <v>3.8090000000004509E-6</v>
      </c>
      <c r="AU47" s="77">
        <f t="shared" si="23"/>
        <v>3.8090000000004509E-6</v>
      </c>
      <c r="AV47" s="77">
        <f t="shared" si="23"/>
        <v>3.8090000000004509E-6</v>
      </c>
      <c r="AW47" s="77">
        <f t="shared" si="23"/>
        <v>3.8090000000004509E-6</v>
      </c>
      <c r="AX47" s="77">
        <f t="shared" si="23"/>
        <v>3.8090000000004509E-6</v>
      </c>
      <c r="AY47" s="77">
        <f t="shared" si="23"/>
        <v>3.8090000000004509E-6</v>
      </c>
      <c r="AZ47" s="77">
        <f t="shared" si="23"/>
        <v>3.8090000000004509E-6</v>
      </c>
      <c r="BA47" s="77">
        <f t="shared" si="23"/>
        <v>3.8090000000004509E-6</v>
      </c>
      <c r="BB47" s="77">
        <f t="shared" si="23"/>
        <v>3.8090000000004509E-6</v>
      </c>
      <c r="BC47" s="77">
        <f t="shared" si="23"/>
        <v>3.8090000000004509E-6</v>
      </c>
      <c r="BD47" s="77">
        <f t="shared" si="23"/>
        <v>3.8090000000004509E-6</v>
      </c>
      <c r="BE47" s="77">
        <f t="shared" si="23"/>
        <v>3.8090000000004509E-6</v>
      </c>
      <c r="BF47" s="77">
        <f t="shared" si="23"/>
        <v>3.8090000000004509E-6</v>
      </c>
      <c r="BG47" s="77">
        <f t="shared" si="23"/>
        <v>3.8090000000004509E-6</v>
      </c>
      <c r="BH47" s="77">
        <f t="shared" si="23"/>
        <v>3.8090000000004509E-6</v>
      </c>
      <c r="BI47" s="77">
        <f t="shared" si="23"/>
        <v>3.8090000000004509E-6</v>
      </c>
      <c r="BJ47" s="77">
        <f t="shared" si="23"/>
        <v>3.8090000000004509E-6</v>
      </c>
      <c r="BK47" s="77">
        <f t="shared" si="23"/>
        <v>3.8090000000004509E-6</v>
      </c>
      <c r="BL47" s="77">
        <f t="shared" si="23"/>
        <v>3.8090000000004509E-6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4">AVERAGE(B45,B47)</f>
        <v>0</v>
      </c>
      <c r="C48" s="68">
        <f t="shared" si="24"/>
        <v>1.0611802500000002E-3</v>
      </c>
      <c r="D48" s="68">
        <f t="shared" si="24"/>
        <v>9.328848750000002E-3</v>
      </c>
      <c r="E48" s="68">
        <f>AVERAGE(E45,E47)</f>
        <v>3.4107172450000008E-2</v>
      </c>
      <c r="F48" s="68">
        <f t="shared" si="24"/>
        <v>7.0396734200000005E-2</v>
      </c>
      <c r="G48" s="68">
        <f>AVERAGE(G45,G47)</f>
        <v>9.7042952500000002E-2</v>
      </c>
      <c r="H48" s="68">
        <f t="shared" si="24"/>
        <v>0.105824732</v>
      </c>
      <c r="I48" s="68">
        <f t="shared" si="24"/>
        <v>0.104630682</v>
      </c>
      <c r="J48" s="68">
        <f t="shared" si="24"/>
        <v>9.9430992699999998E-2</v>
      </c>
      <c r="K48" s="68">
        <f t="shared" si="24"/>
        <v>8.8253537450000002E-2</v>
      </c>
      <c r="L48" s="68">
        <f>AVERAGE(L45,L47)</f>
        <v>6.4809621499999998E-2</v>
      </c>
      <c r="M48" s="68">
        <f>AVERAGE(M45,M47)</f>
        <v>3.2822309000000001E-2</v>
      </c>
      <c r="N48" s="68">
        <f>AVERAGE(N45,N47)</f>
        <v>8.1288090000000007E-3</v>
      </c>
      <c r="O48" s="68">
        <f t="shared" ref="O48:BL48" si="25">AVERAGE(O45,O47)</f>
        <v>3.8090000000004509E-6</v>
      </c>
      <c r="P48" s="68">
        <f t="shared" si="25"/>
        <v>3.8090000000004509E-6</v>
      </c>
      <c r="Q48" s="68">
        <f t="shared" si="25"/>
        <v>3.8090000000004509E-6</v>
      </c>
      <c r="R48" s="68">
        <f t="shared" si="25"/>
        <v>3.8090000000004509E-6</v>
      </c>
      <c r="S48" s="68">
        <f t="shared" si="25"/>
        <v>3.8090000000004509E-6</v>
      </c>
      <c r="T48" s="68">
        <f t="shared" si="25"/>
        <v>3.8090000000004509E-6</v>
      </c>
      <c r="U48" s="68">
        <f t="shared" si="25"/>
        <v>3.8090000000004509E-6</v>
      </c>
      <c r="V48" s="68">
        <f t="shared" si="25"/>
        <v>3.8090000000004509E-6</v>
      </c>
      <c r="W48" s="68">
        <f t="shared" si="25"/>
        <v>3.8090000000004509E-6</v>
      </c>
      <c r="X48" s="68">
        <f t="shared" si="25"/>
        <v>3.8090000000004509E-6</v>
      </c>
      <c r="Y48" s="68">
        <f t="shared" si="25"/>
        <v>3.8090000000004509E-6</v>
      </c>
      <c r="Z48" s="68">
        <f t="shared" si="25"/>
        <v>3.8090000000004509E-6</v>
      </c>
      <c r="AA48" s="68">
        <f t="shared" si="25"/>
        <v>3.8090000000004509E-6</v>
      </c>
      <c r="AB48" s="68">
        <f t="shared" si="25"/>
        <v>3.8090000000004509E-6</v>
      </c>
      <c r="AC48" s="68">
        <f t="shared" si="25"/>
        <v>3.8090000000004509E-6</v>
      </c>
      <c r="AD48" s="68">
        <f t="shared" si="25"/>
        <v>3.8090000000004509E-6</v>
      </c>
      <c r="AE48" s="68">
        <f t="shared" si="25"/>
        <v>3.8090000000004509E-6</v>
      </c>
      <c r="AF48" s="68">
        <f t="shared" si="25"/>
        <v>3.8090000000004509E-6</v>
      </c>
      <c r="AG48" s="68">
        <f t="shared" si="25"/>
        <v>3.8090000000004509E-6</v>
      </c>
      <c r="AH48" s="68">
        <f t="shared" si="25"/>
        <v>3.8090000000004509E-6</v>
      </c>
      <c r="AI48" s="68">
        <f t="shared" si="25"/>
        <v>3.8090000000004509E-6</v>
      </c>
      <c r="AJ48" s="68">
        <f t="shared" si="25"/>
        <v>3.8090000000004509E-6</v>
      </c>
      <c r="AK48" s="68">
        <f t="shared" si="25"/>
        <v>3.8090000000004509E-6</v>
      </c>
      <c r="AL48" s="68">
        <f t="shared" si="25"/>
        <v>3.8090000000004509E-6</v>
      </c>
      <c r="AM48" s="68">
        <f t="shared" si="25"/>
        <v>3.8090000000004509E-6</v>
      </c>
      <c r="AN48" s="68">
        <f t="shared" si="25"/>
        <v>3.8090000000004509E-6</v>
      </c>
      <c r="AO48" s="68">
        <f t="shared" si="25"/>
        <v>3.8090000000004509E-6</v>
      </c>
      <c r="AP48" s="68">
        <f t="shared" si="25"/>
        <v>3.8090000000004509E-6</v>
      </c>
      <c r="AQ48" s="68">
        <f t="shared" si="25"/>
        <v>3.8090000000004509E-6</v>
      </c>
      <c r="AR48" s="68">
        <f t="shared" si="25"/>
        <v>3.8090000000004509E-6</v>
      </c>
      <c r="AS48" s="68">
        <f t="shared" si="25"/>
        <v>3.8090000000004509E-6</v>
      </c>
      <c r="AT48" s="68">
        <f t="shared" si="25"/>
        <v>3.8090000000004509E-6</v>
      </c>
      <c r="AU48" s="68">
        <f t="shared" si="25"/>
        <v>3.8090000000004509E-6</v>
      </c>
      <c r="AV48" s="68">
        <f t="shared" si="25"/>
        <v>3.8090000000004509E-6</v>
      </c>
      <c r="AW48" s="68">
        <f t="shared" si="25"/>
        <v>3.8090000000004509E-6</v>
      </c>
      <c r="AX48" s="68">
        <f t="shared" si="25"/>
        <v>3.8090000000004509E-6</v>
      </c>
      <c r="AY48" s="68">
        <f t="shared" si="25"/>
        <v>3.8090000000004509E-6</v>
      </c>
      <c r="AZ48" s="68">
        <f t="shared" si="25"/>
        <v>3.8090000000004509E-6</v>
      </c>
      <c r="BA48" s="68">
        <f t="shared" si="25"/>
        <v>3.8090000000004509E-6</v>
      </c>
      <c r="BB48" s="68">
        <f t="shared" si="25"/>
        <v>3.8090000000004509E-6</v>
      </c>
      <c r="BC48" s="68">
        <f t="shared" si="25"/>
        <v>3.8090000000004509E-6</v>
      </c>
      <c r="BD48" s="68">
        <f t="shared" si="25"/>
        <v>3.8090000000004509E-6</v>
      </c>
      <c r="BE48" s="68">
        <f t="shared" si="25"/>
        <v>3.8090000000004509E-6</v>
      </c>
      <c r="BF48" s="68">
        <f t="shared" si="25"/>
        <v>3.8090000000004509E-6</v>
      </c>
      <c r="BG48" s="68">
        <f t="shared" si="25"/>
        <v>3.8090000000004509E-6</v>
      </c>
      <c r="BH48" s="68">
        <f t="shared" si="25"/>
        <v>3.8090000000004509E-6</v>
      </c>
      <c r="BI48" s="68">
        <f t="shared" si="25"/>
        <v>3.8090000000004509E-6</v>
      </c>
      <c r="BJ48" s="68">
        <f t="shared" si="25"/>
        <v>3.8090000000004509E-6</v>
      </c>
      <c r="BK48" s="68">
        <f t="shared" si="25"/>
        <v>3.8090000000004509E-6</v>
      </c>
      <c r="BL48" s="68">
        <f t="shared" si="25"/>
        <v>3.8090000000004509E-6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6">C22-C36-C42-C48</f>
        <v>0.33612477224999998</v>
      </c>
      <c r="D50" s="71">
        <f t="shared" si="26"/>
        <v>1.7572388887499999</v>
      </c>
      <c r="E50" s="71">
        <f t="shared" si="26"/>
        <v>3.687038822049999</v>
      </c>
      <c r="F50" s="71">
        <f t="shared" si="26"/>
        <v>4.1193439277999992</v>
      </c>
      <c r="G50" s="71">
        <f t="shared" si="26"/>
        <v>3.3632180724999996</v>
      </c>
      <c r="H50" s="71">
        <f t="shared" si="26"/>
        <v>2.721149788</v>
      </c>
      <c r="I50" s="71">
        <f t="shared" si="26"/>
        <v>2.1427733379999996</v>
      </c>
      <c r="J50" s="71">
        <f t="shared" si="26"/>
        <v>1.5899713543000003</v>
      </c>
      <c r="K50" s="71">
        <f t="shared" si="26"/>
        <v>1.0753351070499997</v>
      </c>
      <c r="L50" s="71">
        <f t="shared" si="26"/>
        <v>0.63901549349999942</v>
      </c>
      <c r="M50" s="71">
        <f t="shared" si="26"/>
        <v>0.29534218099999909</v>
      </c>
      <c r="N50" s="71">
        <f t="shared" si="26"/>
        <v>7.310068099999853E-2</v>
      </c>
      <c r="O50" s="71">
        <f t="shared" si="26"/>
        <v>-2.4319000000806723E-5</v>
      </c>
      <c r="P50" s="71">
        <f t="shared" si="26"/>
        <v>-2.4319000000140589E-5</v>
      </c>
      <c r="Q50" s="71">
        <f t="shared" si="26"/>
        <v>-2.4319000000140589E-5</v>
      </c>
      <c r="R50" s="71">
        <f t="shared" si="26"/>
        <v>-2.4319000000140589E-5</v>
      </c>
      <c r="S50" s="71">
        <f t="shared" si="26"/>
        <v>-2.4319000000140589E-5</v>
      </c>
      <c r="T50" s="71">
        <f t="shared" si="26"/>
        <v>-2.4319000000140589E-5</v>
      </c>
      <c r="U50" s="71">
        <f t="shared" si="26"/>
        <v>-2.4319000000140589E-5</v>
      </c>
      <c r="V50" s="71">
        <f t="shared" si="26"/>
        <v>-2.4319000000140589E-5</v>
      </c>
      <c r="W50" s="71">
        <f t="shared" si="26"/>
        <v>-2.4319000000140589E-5</v>
      </c>
      <c r="X50" s="71">
        <f t="shared" si="26"/>
        <v>-2.4319000000140589E-5</v>
      </c>
      <c r="Y50" s="71">
        <f t="shared" si="26"/>
        <v>-2.4319000000140589E-5</v>
      </c>
      <c r="Z50" s="71">
        <f t="shared" si="26"/>
        <v>-2.4319000000140589E-5</v>
      </c>
      <c r="AA50" s="71">
        <f t="shared" si="26"/>
        <v>-2.4319000000140589E-5</v>
      </c>
      <c r="AB50" s="71">
        <f t="shared" si="26"/>
        <v>-2.4319000000140589E-5</v>
      </c>
      <c r="AC50" s="71">
        <f t="shared" si="26"/>
        <v>-2.4319000000140589E-5</v>
      </c>
      <c r="AD50" s="71">
        <f t="shared" si="26"/>
        <v>-2.4319000000140589E-5</v>
      </c>
      <c r="AE50" s="71">
        <f t="shared" si="26"/>
        <v>-2.4319000000140589E-5</v>
      </c>
      <c r="AF50" s="71">
        <f t="shared" si="26"/>
        <v>-2.4319000000140589E-5</v>
      </c>
      <c r="AG50" s="71">
        <f t="shared" si="26"/>
        <v>-2.4319000000140589E-5</v>
      </c>
      <c r="AH50" s="71">
        <f t="shared" si="26"/>
        <v>-2.4319000000140589E-5</v>
      </c>
      <c r="AI50" s="71">
        <f t="shared" si="26"/>
        <v>-2.4319000000140589E-5</v>
      </c>
      <c r="AJ50" s="71">
        <f t="shared" si="26"/>
        <v>-2.4319000000140589E-5</v>
      </c>
      <c r="AK50" s="71">
        <f t="shared" si="26"/>
        <v>-2.4319000000140589E-5</v>
      </c>
      <c r="AL50" s="71">
        <f t="shared" si="26"/>
        <v>-2.4319000000140589E-5</v>
      </c>
      <c r="AM50" s="71">
        <f t="shared" si="26"/>
        <v>-2.4319000000140589E-5</v>
      </c>
      <c r="AN50" s="71">
        <f t="shared" si="26"/>
        <v>-2.4319000000140589E-5</v>
      </c>
      <c r="AO50" s="71">
        <f t="shared" si="26"/>
        <v>-2.4319000000140589E-5</v>
      </c>
      <c r="AP50" s="71">
        <f t="shared" si="26"/>
        <v>-2.4319000000140589E-5</v>
      </c>
      <c r="AQ50" s="71">
        <f t="shared" si="26"/>
        <v>-2.4319000000140589E-5</v>
      </c>
      <c r="AR50" s="71">
        <f t="shared" si="26"/>
        <v>-2.4319000000140589E-5</v>
      </c>
      <c r="AS50" s="71">
        <f t="shared" si="26"/>
        <v>-2.4319000000140589E-5</v>
      </c>
      <c r="AT50" s="71">
        <f t="shared" si="26"/>
        <v>-2.4319000000140589E-5</v>
      </c>
      <c r="AU50" s="71">
        <f t="shared" si="26"/>
        <v>-2.4319000000140589E-5</v>
      </c>
      <c r="AV50" s="71">
        <f t="shared" si="26"/>
        <v>-2.4319000000140589E-5</v>
      </c>
      <c r="AW50" s="71">
        <f t="shared" si="26"/>
        <v>-2.4319000000140589E-5</v>
      </c>
      <c r="AX50" s="71">
        <f t="shared" si="26"/>
        <v>-2.4319000000140589E-5</v>
      </c>
      <c r="AY50" s="71">
        <f t="shared" si="26"/>
        <v>-2.4319000000140589E-5</v>
      </c>
      <c r="AZ50" s="71">
        <f t="shared" si="26"/>
        <v>-2.4319000000140589E-5</v>
      </c>
      <c r="BA50" s="71">
        <f t="shared" si="26"/>
        <v>-2.4319000000140589E-5</v>
      </c>
      <c r="BB50" s="71">
        <f t="shared" si="26"/>
        <v>-2.4319000000140589E-5</v>
      </c>
      <c r="BC50" s="71">
        <f t="shared" si="26"/>
        <v>-2.4319000000140589E-5</v>
      </c>
      <c r="BD50" s="71">
        <f>BD22-BD36-BD42-BD48</f>
        <v>-2.4319000000140589E-5</v>
      </c>
      <c r="BE50" s="71">
        <f t="shared" si="26"/>
        <v>-2.4319000000140589E-5</v>
      </c>
      <c r="BF50" s="71">
        <f t="shared" si="26"/>
        <v>-2.4319000000140589E-5</v>
      </c>
      <c r="BG50" s="71">
        <f t="shared" si="26"/>
        <v>-2.4319000000140589E-5</v>
      </c>
      <c r="BH50" s="71">
        <f t="shared" si="26"/>
        <v>-2.4319000000140589E-5</v>
      </c>
      <c r="BI50" s="71">
        <f>BI22-BI36-BI42-BI48</f>
        <v>-2.4319000000140589E-5</v>
      </c>
      <c r="BJ50" s="71">
        <f>BJ22-BJ36-BJ42-BJ48</f>
        <v>-2.4319000000140589E-5</v>
      </c>
      <c r="BK50" s="71">
        <f>BK22-BK36-BK42-BK48</f>
        <v>-2.4319000000140589E-5</v>
      </c>
      <c r="BL50" s="71">
        <f>BL22-BL36-BL42-BL48</f>
        <v>-2.4319000000140589E-5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7">B33</f>
        <v>0</v>
      </c>
      <c r="C54" s="74">
        <f t="shared" si="27"/>
        <v>7.6200000000000004E-2</v>
      </c>
      <c r="D54" s="74">
        <f t="shared" si="27"/>
        <v>0.33599999999999997</v>
      </c>
      <c r="E54" s="74">
        <f t="shared" si="27"/>
        <v>0.58599999999999997</v>
      </c>
      <c r="F54" s="74">
        <f t="shared" si="27"/>
        <v>0.58599999999999997</v>
      </c>
      <c r="G54" s="74">
        <f t="shared" si="27"/>
        <v>0.58599999999999997</v>
      </c>
      <c r="H54" s="74">
        <f t="shared" si="27"/>
        <v>0.58599999999999997</v>
      </c>
      <c r="I54" s="74">
        <f t="shared" si="27"/>
        <v>0.58599999999999997</v>
      </c>
      <c r="J54" s="74">
        <f t="shared" si="27"/>
        <v>0.58599999999999997</v>
      </c>
      <c r="K54" s="74">
        <f t="shared" si="27"/>
        <v>0.58599999999999997</v>
      </c>
      <c r="L54" s="74">
        <f t="shared" si="27"/>
        <v>0.58599999999999997</v>
      </c>
      <c r="M54" s="74">
        <f t="shared" si="27"/>
        <v>0.50980000000000003</v>
      </c>
      <c r="N54" s="74">
        <f t="shared" si="27"/>
        <v>0.25</v>
      </c>
      <c r="O54" s="74">
        <f t="shared" si="27"/>
        <v>0</v>
      </c>
      <c r="P54" s="74">
        <f t="shared" si="27"/>
        <v>0</v>
      </c>
      <c r="Q54" s="74">
        <f t="shared" si="27"/>
        <v>0</v>
      </c>
      <c r="R54" s="74">
        <f t="shared" si="27"/>
        <v>0</v>
      </c>
      <c r="S54" s="74">
        <f t="shared" si="27"/>
        <v>0</v>
      </c>
      <c r="T54" s="74">
        <f t="shared" si="27"/>
        <v>0</v>
      </c>
      <c r="U54" s="74">
        <f t="shared" si="27"/>
        <v>0</v>
      </c>
      <c r="V54" s="74">
        <f t="shared" si="27"/>
        <v>0</v>
      </c>
      <c r="W54" s="74">
        <f t="shared" si="27"/>
        <v>0</v>
      </c>
      <c r="X54" s="74">
        <f t="shared" si="27"/>
        <v>0</v>
      </c>
      <c r="Y54" s="74">
        <f t="shared" si="27"/>
        <v>0</v>
      </c>
      <c r="Z54" s="74">
        <f t="shared" si="27"/>
        <v>0</v>
      </c>
      <c r="AA54" s="74">
        <f t="shared" si="27"/>
        <v>0</v>
      </c>
      <c r="AB54" s="74">
        <f t="shared" si="27"/>
        <v>0</v>
      </c>
      <c r="AC54" s="74">
        <f t="shared" si="27"/>
        <v>0</v>
      </c>
      <c r="AD54" s="74">
        <f t="shared" si="27"/>
        <v>0</v>
      </c>
      <c r="AE54" s="74">
        <f t="shared" si="27"/>
        <v>0</v>
      </c>
      <c r="AF54" s="74">
        <f t="shared" si="27"/>
        <v>0</v>
      </c>
      <c r="AG54" s="74">
        <f t="shared" si="27"/>
        <v>0</v>
      </c>
      <c r="AH54" s="74">
        <f t="shared" si="27"/>
        <v>0</v>
      </c>
      <c r="AI54" s="74">
        <f t="shared" si="27"/>
        <v>0</v>
      </c>
      <c r="AJ54" s="74">
        <f t="shared" si="27"/>
        <v>0</v>
      </c>
      <c r="AK54" s="74">
        <f t="shared" si="27"/>
        <v>0</v>
      </c>
      <c r="AL54" s="74">
        <f t="shared" si="27"/>
        <v>0</v>
      </c>
      <c r="AM54" s="74">
        <f t="shared" si="27"/>
        <v>0</v>
      </c>
      <c r="AN54" s="74">
        <f t="shared" si="27"/>
        <v>0</v>
      </c>
      <c r="AO54" s="74">
        <f t="shared" si="27"/>
        <v>0</v>
      </c>
      <c r="AP54" s="74">
        <f t="shared" si="27"/>
        <v>0</v>
      </c>
      <c r="AQ54" s="74">
        <f t="shared" si="27"/>
        <v>0</v>
      </c>
      <c r="AR54" s="74">
        <f t="shared" si="27"/>
        <v>0</v>
      </c>
      <c r="AS54" s="74">
        <f t="shared" si="27"/>
        <v>0</v>
      </c>
      <c r="AT54" s="74">
        <f t="shared" si="27"/>
        <v>0</v>
      </c>
      <c r="AU54" s="74">
        <f t="shared" si="27"/>
        <v>0</v>
      </c>
      <c r="AV54" s="74">
        <f t="shared" si="27"/>
        <v>0</v>
      </c>
      <c r="AW54" s="74">
        <f t="shared" si="27"/>
        <v>0</v>
      </c>
      <c r="AX54" s="74">
        <f t="shared" si="27"/>
        <v>0</v>
      </c>
      <c r="AY54" s="74">
        <f t="shared" si="27"/>
        <v>0</v>
      </c>
      <c r="AZ54" s="74">
        <f t="shared" si="27"/>
        <v>0</v>
      </c>
      <c r="BA54" s="74">
        <f t="shared" si="27"/>
        <v>0</v>
      </c>
      <c r="BB54" s="74">
        <f t="shared" si="27"/>
        <v>0</v>
      </c>
      <c r="BC54" s="74">
        <f t="shared" si="27"/>
        <v>0</v>
      </c>
      <c r="BD54" s="74">
        <f t="shared" si="27"/>
        <v>0</v>
      </c>
      <c r="BE54" s="74">
        <f t="shared" si="27"/>
        <v>0</v>
      </c>
      <c r="BF54" s="74">
        <f t="shared" si="27"/>
        <v>0</v>
      </c>
      <c r="BG54" s="74">
        <f t="shared" si="27"/>
        <v>0</v>
      </c>
      <c r="BH54" s="74">
        <f t="shared" si="27"/>
        <v>0</v>
      </c>
      <c r="BI54" s="74">
        <f t="shared" si="27"/>
        <v>0</v>
      </c>
      <c r="BJ54" s="74">
        <f t="shared" si="27"/>
        <v>0</v>
      </c>
      <c r="BK54" s="74">
        <f t="shared" si="27"/>
        <v>0</v>
      </c>
      <c r="BL54" s="74">
        <f t="shared" si="27"/>
        <v>0</v>
      </c>
      <c r="BM54" s="36"/>
      <c r="BN54" s="74">
        <f>SUM(B54:BM54)</f>
        <v>5.86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3.8100000000000002E-2</v>
      </c>
      <c r="D55" s="67">
        <f>D21*'Assumptions (Inputs)'!$D$48</f>
        <v>0.16800000000000001</v>
      </c>
      <c r="E55" s="67">
        <f>E21*'Assumptions (Inputs)'!$D$48</f>
        <v>0.29299999999999998</v>
      </c>
      <c r="F55" s="67">
        <f>F21*'Assumptions (Inputs)'!$D$48</f>
        <v>0.29299999999999998</v>
      </c>
      <c r="G55" s="67">
        <f>G21*'Assumptions (Inputs)'!$D$48</f>
        <v>0.29299999999999998</v>
      </c>
      <c r="H55" s="67">
        <f>H21*'Assumptions (Inputs)'!$D$48</f>
        <v>0.29299999999999998</v>
      </c>
      <c r="I55" s="67">
        <f>I21*'Assumptions (Inputs)'!$D$48</f>
        <v>0.29299999999999998</v>
      </c>
      <c r="J55" s="67">
        <f>J21*'Assumptions (Inputs)'!$D$48</f>
        <v>0.29299999999999998</v>
      </c>
      <c r="K55" s="67">
        <f>K21*'Assumptions (Inputs)'!$D$48</f>
        <v>0.29299999999999998</v>
      </c>
      <c r="L55" s="67">
        <f>L21*'Assumptions (Inputs)'!$D$48</f>
        <v>0.29299999999999998</v>
      </c>
      <c r="M55" s="67">
        <f>M21*'Assumptions (Inputs)'!$D$48</f>
        <v>0.25489999999999996</v>
      </c>
      <c r="N55" s="67">
        <f>N21*'Assumptions (Inputs)'!$D$48</f>
        <v>0.12499999999999996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2.93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8">SUM(B53:B55)</f>
        <v>0</v>
      </c>
      <c r="C56" s="68">
        <f t="shared" si="28"/>
        <v>0.11430000000000001</v>
      </c>
      <c r="D56" s="68">
        <f t="shared" si="28"/>
        <v>0.504</v>
      </c>
      <c r="E56" s="68">
        <f t="shared" si="28"/>
        <v>0.879</v>
      </c>
      <c r="F56" s="68">
        <f t="shared" si="28"/>
        <v>0.879</v>
      </c>
      <c r="G56" s="68">
        <f t="shared" si="28"/>
        <v>0.879</v>
      </c>
      <c r="H56" s="68">
        <f t="shared" si="28"/>
        <v>0.879</v>
      </c>
      <c r="I56" s="68">
        <f t="shared" si="28"/>
        <v>0.879</v>
      </c>
      <c r="J56" s="68">
        <f t="shared" si="28"/>
        <v>0.879</v>
      </c>
      <c r="K56" s="68">
        <f t="shared" si="28"/>
        <v>0.879</v>
      </c>
      <c r="L56" s="68">
        <f t="shared" si="28"/>
        <v>0.879</v>
      </c>
      <c r="M56" s="68">
        <f t="shared" si="28"/>
        <v>0.76469999999999994</v>
      </c>
      <c r="N56" s="68">
        <f t="shared" si="28"/>
        <v>0.37499999999999994</v>
      </c>
      <c r="O56" s="68">
        <f t="shared" si="28"/>
        <v>0</v>
      </c>
      <c r="P56" s="68">
        <f t="shared" si="28"/>
        <v>0</v>
      </c>
      <c r="Q56" s="68">
        <f t="shared" si="28"/>
        <v>0</v>
      </c>
      <c r="R56" s="68">
        <f t="shared" si="28"/>
        <v>0</v>
      </c>
      <c r="S56" s="68">
        <f t="shared" si="28"/>
        <v>0</v>
      </c>
      <c r="T56" s="68">
        <f t="shared" si="28"/>
        <v>0</v>
      </c>
      <c r="U56" s="68">
        <f t="shared" si="28"/>
        <v>0</v>
      </c>
      <c r="V56" s="68">
        <f t="shared" si="28"/>
        <v>0</v>
      </c>
      <c r="W56" s="68">
        <f t="shared" si="28"/>
        <v>0</v>
      </c>
      <c r="X56" s="68">
        <f t="shared" si="28"/>
        <v>0</v>
      </c>
      <c r="Y56" s="68">
        <f t="shared" si="28"/>
        <v>0</v>
      </c>
      <c r="Z56" s="68">
        <f t="shared" si="28"/>
        <v>0</v>
      </c>
      <c r="AA56" s="68">
        <f t="shared" si="28"/>
        <v>0</v>
      </c>
      <c r="AB56" s="68">
        <f t="shared" si="28"/>
        <v>0</v>
      </c>
      <c r="AC56" s="68">
        <f t="shared" si="28"/>
        <v>0</v>
      </c>
      <c r="AD56" s="68">
        <f t="shared" si="28"/>
        <v>0</v>
      </c>
      <c r="AE56" s="68">
        <f t="shared" si="28"/>
        <v>0</v>
      </c>
      <c r="AF56" s="68">
        <f t="shared" si="28"/>
        <v>0</v>
      </c>
      <c r="AG56" s="68">
        <f t="shared" si="28"/>
        <v>0</v>
      </c>
      <c r="AH56" s="68">
        <f t="shared" si="28"/>
        <v>0</v>
      </c>
      <c r="AI56" s="68">
        <f t="shared" si="28"/>
        <v>0</v>
      </c>
      <c r="AJ56" s="68">
        <f t="shared" si="28"/>
        <v>0</v>
      </c>
      <c r="AK56" s="68">
        <f t="shared" si="28"/>
        <v>0</v>
      </c>
      <c r="AL56" s="68">
        <f t="shared" si="28"/>
        <v>0</v>
      </c>
      <c r="AM56" s="68">
        <f t="shared" si="28"/>
        <v>0</v>
      </c>
      <c r="AN56" s="68">
        <f t="shared" si="28"/>
        <v>0</v>
      </c>
      <c r="AO56" s="68">
        <f t="shared" si="28"/>
        <v>0</v>
      </c>
      <c r="AP56" s="68">
        <f t="shared" si="28"/>
        <v>0</v>
      </c>
      <c r="AQ56" s="68">
        <f t="shared" si="28"/>
        <v>0</v>
      </c>
      <c r="AR56" s="68">
        <f t="shared" si="28"/>
        <v>0</v>
      </c>
      <c r="AS56" s="68">
        <f t="shared" si="28"/>
        <v>0</v>
      </c>
      <c r="AT56" s="68">
        <f t="shared" si="28"/>
        <v>0</v>
      </c>
      <c r="AU56" s="68">
        <f t="shared" si="28"/>
        <v>0</v>
      </c>
      <c r="AV56" s="68">
        <f t="shared" si="28"/>
        <v>0</v>
      </c>
      <c r="AW56" s="68">
        <f t="shared" si="28"/>
        <v>0</v>
      </c>
      <c r="AX56" s="68">
        <f t="shared" si="28"/>
        <v>0</v>
      </c>
      <c r="AY56" s="68">
        <f t="shared" si="28"/>
        <v>0</v>
      </c>
      <c r="AZ56" s="68">
        <f t="shared" si="28"/>
        <v>0</v>
      </c>
      <c r="BA56" s="68">
        <f t="shared" si="28"/>
        <v>0</v>
      </c>
      <c r="BB56" s="68">
        <f t="shared" si="28"/>
        <v>0</v>
      </c>
      <c r="BC56" s="68">
        <f t="shared" si="28"/>
        <v>0</v>
      </c>
      <c r="BD56" s="68">
        <f t="shared" si="28"/>
        <v>0</v>
      </c>
      <c r="BE56" s="68">
        <f t="shared" si="28"/>
        <v>0</v>
      </c>
      <c r="BF56" s="68">
        <f t="shared" si="28"/>
        <v>0</v>
      </c>
      <c r="BG56" s="68">
        <f t="shared" si="28"/>
        <v>0</v>
      </c>
      <c r="BH56" s="68">
        <f t="shared" si="28"/>
        <v>0</v>
      </c>
      <c r="BI56" s="68">
        <f t="shared" si="28"/>
        <v>0</v>
      </c>
      <c r="BJ56" s="68">
        <f t="shared" si="28"/>
        <v>0</v>
      </c>
      <c r="BK56" s="68">
        <f t="shared" si="28"/>
        <v>0</v>
      </c>
      <c r="BL56" s="68">
        <f t="shared" si="28"/>
        <v>0</v>
      </c>
      <c r="BM56" s="36"/>
      <c r="BN56" s="74">
        <f>SUM(B56:BM56)</f>
        <v>8.7899999999999974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29">B50</f>
        <v>0</v>
      </c>
      <c r="C59" s="74">
        <f t="shared" si="29"/>
        <v>0.33612477224999998</v>
      </c>
      <c r="D59" s="74">
        <f t="shared" si="29"/>
        <v>1.7572388887499999</v>
      </c>
      <c r="E59" s="74">
        <f t="shared" si="29"/>
        <v>3.687038822049999</v>
      </c>
      <c r="F59" s="74">
        <f t="shared" si="29"/>
        <v>4.1193439277999992</v>
      </c>
      <c r="G59" s="74">
        <f t="shared" si="29"/>
        <v>3.3632180724999996</v>
      </c>
      <c r="H59" s="74">
        <f t="shared" si="29"/>
        <v>2.721149788</v>
      </c>
      <c r="I59" s="74">
        <f t="shared" si="29"/>
        <v>2.1427733379999996</v>
      </c>
      <c r="J59" s="74">
        <f t="shared" si="29"/>
        <v>1.5899713543000003</v>
      </c>
      <c r="K59" s="74">
        <f t="shared" si="29"/>
        <v>1.0753351070499997</v>
      </c>
      <c r="L59" s="74">
        <f t="shared" si="29"/>
        <v>0.63901549349999942</v>
      </c>
      <c r="M59" s="74">
        <f t="shared" si="29"/>
        <v>0.29534218099999909</v>
      </c>
      <c r="N59" s="74">
        <f t="shared" si="29"/>
        <v>7.310068099999853E-2</v>
      </c>
      <c r="O59" s="74">
        <f t="shared" si="29"/>
        <v>-2.4319000000806723E-5</v>
      </c>
      <c r="P59" s="74">
        <f t="shared" si="29"/>
        <v>-2.4319000000140589E-5</v>
      </c>
      <c r="Q59" s="74">
        <f t="shared" si="29"/>
        <v>-2.4319000000140589E-5</v>
      </c>
      <c r="R59" s="74">
        <f t="shared" si="29"/>
        <v>-2.4319000000140589E-5</v>
      </c>
      <c r="S59" s="74">
        <f t="shared" si="29"/>
        <v>-2.4319000000140589E-5</v>
      </c>
      <c r="T59" s="74">
        <f t="shared" si="29"/>
        <v>-2.4319000000140589E-5</v>
      </c>
      <c r="U59" s="74">
        <f t="shared" si="29"/>
        <v>-2.4319000000140589E-5</v>
      </c>
      <c r="V59" s="74">
        <f t="shared" si="29"/>
        <v>-2.4319000000140589E-5</v>
      </c>
      <c r="W59" s="74">
        <f t="shared" si="29"/>
        <v>-2.4319000000140589E-5</v>
      </c>
      <c r="X59" s="74">
        <f t="shared" si="29"/>
        <v>-2.4319000000140589E-5</v>
      </c>
      <c r="Y59" s="74">
        <f t="shared" si="29"/>
        <v>-2.4319000000140589E-5</v>
      </c>
      <c r="Z59" s="74">
        <f t="shared" si="29"/>
        <v>-2.4319000000140589E-5</v>
      </c>
      <c r="AA59" s="74">
        <f t="shared" si="29"/>
        <v>-2.4319000000140589E-5</v>
      </c>
      <c r="AB59" s="74">
        <f t="shared" si="29"/>
        <v>-2.4319000000140589E-5</v>
      </c>
      <c r="AC59" s="74">
        <f t="shared" si="29"/>
        <v>-2.4319000000140589E-5</v>
      </c>
      <c r="AD59" s="74">
        <f t="shared" si="29"/>
        <v>-2.4319000000140589E-5</v>
      </c>
      <c r="AE59" s="74">
        <f t="shared" si="29"/>
        <v>-2.4319000000140589E-5</v>
      </c>
      <c r="AF59" s="74">
        <f t="shared" si="29"/>
        <v>-2.4319000000140589E-5</v>
      </c>
      <c r="AG59" s="74">
        <f t="shared" si="29"/>
        <v>-2.4319000000140589E-5</v>
      </c>
      <c r="AH59" s="74">
        <f t="shared" si="29"/>
        <v>-2.4319000000140589E-5</v>
      </c>
      <c r="AI59" s="74">
        <f t="shared" si="29"/>
        <v>-2.4319000000140589E-5</v>
      </c>
      <c r="AJ59" s="74">
        <f t="shared" si="29"/>
        <v>-2.4319000000140589E-5</v>
      </c>
      <c r="AK59" s="74">
        <f t="shared" si="29"/>
        <v>-2.4319000000140589E-5</v>
      </c>
      <c r="AL59" s="74">
        <f t="shared" si="29"/>
        <v>-2.4319000000140589E-5</v>
      </c>
      <c r="AM59" s="74">
        <f t="shared" si="29"/>
        <v>-2.4319000000140589E-5</v>
      </c>
      <c r="AN59" s="74">
        <f t="shared" si="29"/>
        <v>-2.4319000000140589E-5</v>
      </c>
      <c r="AO59" s="74">
        <f t="shared" si="29"/>
        <v>-2.4319000000140589E-5</v>
      </c>
      <c r="AP59" s="74">
        <f t="shared" si="29"/>
        <v>-2.4319000000140589E-5</v>
      </c>
      <c r="AQ59" s="74">
        <f t="shared" si="29"/>
        <v>-2.4319000000140589E-5</v>
      </c>
      <c r="AR59" s="74">
        <f t="shared" si="29"/>
        <v>-2.4319000000140589E-5</v>
      </c>
      <c r="AS59" s="74">
        <f t="shared" si="29"/>
        <v>-2.4319000000140589E-5</v>
      </c>
      <c r="AT59" s="74">
        <f t="shared" si="29"/>
        <v>-2.4319000000140589E-5</v>
      </c>
      <c r="AU59" s="74">
        <f t="shared" si="29"/>
        <v>-2.4319000000140589E-5</v>
      </c>
      <c r="AV59" s="74">
        <f t="shared" si="29"/>
        <v>-2.4319000000140589E-5</v>
      </c>
      <c r="AW59" s="74">
        <f t="shared" si="29"/>
        <v>-2.4319000000140589E-5</v>
      </c>
      <c r="AX59" s="74">
        <f t="shared" si="29"/>
        <v>-2.4319000000140589E-5</v>
      </c>
      <c r="AY59" s="74">
        <f t="shared" si="29"/>
        <v>-2.4319000000140589E-5</v>
      </c>
      <c r="AZ59" s="74">
        <f t="shared" si="29"/>
        <v>-2.4319000000140589E-5</v>
      </c>
      <c r="BA59" s="74">
        <f t="shared" si="29"/>
        <v>-2.4319000000140589E-5</v>
      </c>
      <c r="BB59" s="74">
        <f t="shared" si="29"/>
        <v>-2.4319000000140589E-5</v>
      </c>
      <c r="BC59" s="74">
        <f t="shared" si="29"/>
        <v>-2.4319000000140589E-5</v>
      </c>
      <c r="BD59" s="74">
        <f t="shared" si="29"/>
        <v>-2.4319000000140589E-5</v>
      </c>
      <c r="BE59" s="74">
        <f t="shared" si="29"/>
        <v>-2.4319000000140589E-5</v>
      </c>
      <c r="BF59" s="74">
        <f t="shared" si="29"/>
        <v>-2.4319000000140589E-5</v>
      </c>
      <c r="BG59" s="74">
        <f t="shared" si="29"/>
        <v>-2.4319000000140589E-5</v>
      </c>
      <c r="BH59" s="74">
        <f t="shared" si="29"/>
        <v>-2.4319000000140589E-5</v>
      </c>
      <c r="BI59" s="74">
        <f t="shared" si="29"/>
        <v>-2.4319000000140589E-5</v>
      </c>
      <c r="BJ59" s="74">
        <f t="shared" si="29"/>
        <v>-2.4319000000140589E-5</v>
      </c>
      <c r="BK59" s="74">
        <f t="shared" si="29"/>
        <v>-2.4319000000140589E-5</v>
      </c>
      <c r="BL59" s="74">
        <f t="shared" si="29"/>
        <v>-2.4319000000140589E-5</v>
      </c>
      <c r="BM59" s="36"/>
      <c r="BN59" s="74">
        <f>SUM(B59:BM59)</f>
        <v>21.798436476199928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0">E60</f>
        <v>9.6100000000000005E-2</v>
      </c>
      <c r="G60" s="367">
        <f t="shared" si="30"/>
        <v>9.6100000000000005E-2</v>
      </c>
      <c r="H60" s="367">
        <f t="shared" si="30"/>
        <v>9.6100000000000005E-2</v>
      </c>
      <c r="I60" s="367">
        <f t="shared" si="30"/>
        <v>9.6100000000000005E-2</v>
      </c>
      <c r="J60" s="367">
        <f t="shared" si="30"/>
        <v>9.6100000000000005E-2</v>
      </c>
      <c r="K60" s="367">
        <f t="shared" si="30"/>
        <v>9.6100000000000005E-2</v>
      </c>
      <c r="L60" s="367">
        <f t="shared" si="30"/>
        <v>9.6100000000000005E-2</v>
      </c>
      <c r="M60" s="367">
        <f t="shared" si="30"/>
        <v>9.6100000000000005E-2</v>
      </c>
      <c r="N60" s="367">
        <f t="shared" si="30"/>
        <v>9.6100000000000005E-2</v>
      </c>
      <c r="O60" s="367">
        <f t="shared" si="30"/>
        <v>9.6100000000000005E-2</v>
      </c>
      <c r="P60" s="367">
        <f t="shared" si="30"/>
        <v>9.6100000000000005E-2</v>
      </c>
      <c r="Q60" s="367">
        <f t="shared" si="30"/>
        <v>9.6100000000000005E-2</v>
      </c>
      <c r="R60" s="367">
        <f t="shared" si="30"/>
        <v>9.6100000000000005E-2</v>
      </c>
      <c r="S60" s="367">
        <f t="shared" si="30"/>
        <v>9.6100000000000005E-2</v>
      </c>
      <c r="T60" s="367">
        <f t="shared" si="30"/>
        <v>9.6100000000000005E-2</v>
      </c>
      <c r="U60" s="367">
        <f t="shared" si="30"/>
        <v>9.6100000000000005E-2</v>
      </c>
      <c r="V60" s="367">
        <f t="shared" si="30"/>
        <v>9.6100000000000005E-2</v>
      </c>
      <c r="W60" s="367">
        <f t="shared" si="30"/>
        <v>9.6100000000000005E-2</v>
      </c>
      <c r="X60" s="367">
        <f t="shared" si="30"/>
        <v>9.6100000000000005E-2</v>
      </c>
      <c r="Y60" s="367">
        <f t="shared" si="30"/>
        <v>9.6100000000000005E-2</v>
      </c>
      <c r="Z60" s="367">
        <f t="shared" si="30"/>
        <v>9.6100000000000005E-2</v>
      </c>
      <c r="AA60" s="367">
        <f t="shared" si="30"/>
        <v>9.6100000000000005E-2</v>
      </c>
      <c r="AB60" s="367">
        <f t="shared" si="30"/>
        <v>9.6100000000000005E-2</v>
      </c>
      <c r="AC60" s="367">
        <f t="shared" si="30"/>
        <v>9.6100000000000005E-2</v>
      </c>
      <c r="AD60" s="367">
        <f t="shared" si="30"/>
        <v>9.6100000000000005E-2</v>
      </c>
      <c r="AE60" s="367">
        <f t="shared" si="30"/>
        <v>9.6100000000000005E-2</v>
      </c>
      <c r="AF60" s="367">
        <f t="shared" si="30"/>
        <v>9.6100000000000005E-2</v>
      </c>
      <c r="AG60" s="367">
        <f t="shared" si="30"/>
        <v>9.6100000000000005E-2</v>
      </c>
      <c r="AH60" s="367">
        <f t="shared" si="30"/>
        <v>9.6100000000000005E-2</v>
      </c>
      <c r="AI60" s="367">
        <f t="shared" si="30"/>
        <v>9.6100000000000005E-2</v>
      </c>
      <c r="AJ60" s="367">
        <f t="shared" si="30"/>
        <v>9.6100000000000005E-2</v>
      </c>
      <c r="AK60" s="367">
        <f t="shared" si="30"/>
        <v>9.6100000000000005E-2</v>
      </c>
      <c r="AL60" s="367">
        <f t="shared" si="30"/>
        <v>9.6100000000000005E-2</v>
      </c>
      <c r="AM60" s="367">
        <f t="shared" si="30"/>
        <v>9.6100000000000005E-2</v>
      </c>
      <c r="AN60" s="367">
        <f t="shared" si="30"/>
        <v>9.6100000000000005E-2</v>
      </c>
      <c r="AO60" s="367">
        <f t="shared" si="30"/>
        <v>9.6100000000000005E-2</v>
      </c>
      <c r="AP60" s="367">
        <f t="shared" si="30"/>
        <v>9.6100000000000005E-2</v>
      </c>
      <c r="AQ60" s="367">
        <f t="shared" si="30"/>
        <v>9.6100000000000005E-2</v>
      </c>
      <c r="AR60" s="367">
        <f t="shared" si="30"/>
        <v>9.6100000000000005E-2</v>
      </c>
      <c r="AS60" s="367">
        <f t="shared" si="30"/>
        <v>9.6100000000000005E-2</v>
      </c>
      <c r="AT60" s="367">
        <f t="shared" si="30"/>
        <v>9.6100000000000005E-2</v>
      </c>
      <c r="AU60" s="367">
        <f t="shared" si="30"/>
        <v>9.6100000000000005E-2</v>
      </c>
      <c r="AV60" s="367">
        <f t="shared" si="30"/>
        <v>9.6100000000000005E-2</v>
      </c>
      <c r="AW60" s="367">
        <f t="shared" si="30"/>
        <v>9.6100000000000005E-2</v>
      </c>
      <c r="AX60" s="367">
        <f t="shared" si="30"/>
        <v>9.6100000000000005E-2</v>
      </c>
      <c r="AY60" s="367">
        <f t="shared" si="30"/>
        <v>9.6100000000000005E-2</v>
      </c>
      <c r="AZ60" s="367">
        <f t="shared" si="30"/>
        <v>9.6100000000000005E-2</v>
      </c>
      <c r="BA60" s="367">
        <f t="shared" si="30"/>
        <v>9.6100000000000005E-2</v>
      </c>
      <c r="BB60" s="367">
        <f t="shared" si="30"/>
        <v>9.6100000000000005E-2</v>
      </c>
      <c r="BC60" s="367">
        <f t="shared" si="30"/>
        <v>9.6100000000000005E-2</v>
      </c>
      <c r="BD60" s="367">
        <f t="shared" si="30"/>
        <v>9.6100000000000005E-2</v>
      </c>
      <c r="BE60" s="367">
        <f t="shared" si="30"/>
        <v>9.6100000000000005E-2</v>
      </c>
      <c r="BF60" s="367">
        <f t="shared" si="30"/>
        <v>9.6100000000000005E-2</v>
      </c>
      <c r="BG60" s="367">
        <f t="shared" si="30"/>
        <v>9.6100000000000005E-2</v>
      </c>
      <c r="BH60" s="367">
        <f t="shared" si="30"/>
        <v>9.6100000000000005E-2</v>
      </c>
      <c r="BI60" s="367">
        <f t="shared" si="30"/>
        <v>9.6100000000000005E-2</v>
      </c>
      <c r="BJ60" s="367">
        <f t="shared" si="30"/>
        <v>9.6100000000000005E-2</v>
      </c>
      <c r="BK60" s="367">
        <f t="shared" si="30"/>
        <v>9.6100000000000005E-2</v>
      </c>
      <c r="BL60" s="367">
        <f t="shared" si="30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1">+B59*B60</f>
        <v>0</v>
      </c>
      <c r="C61" s="74">
        <f t="shared" si="31"/>
        <v>3.3545252270549997E-2</v>
      </c>
      <c r="D61" s="74">
        <f t="shared" si="31"/>
        <v>0.17045217220875</v>
      </c>
      <c r="E61" s="74">
        <f t="shared" si="31"/>
        <v>0.35432443079900494</v>
      </c>
      <c r="F61" s="74">
        <f>+F59*F60</f>
        <v>0.39586895146157997</v>
      </c>
      <c r="G61" s="74">
        <f t="shared" ref="G61:BL61" si="32">+G59*G60</f>
        <v>0.32320525676724998</v>
      </c>
      <c r="H61" s="74">
        <f t="shared" si="32"/>
        <v>0.26150249462680003</v>
      </c>
      <c r="I61" s="74">
        <f t="shared" si="32"/>
        <v>0.20592051778179998</v>
      </c>
      <c r="J61" s="74">
        <f t="shared" si="32"/>
        <v>0.15279624714823004</v>
      </c>
      <c r="K61" s="74">
        <f t="shared" si="32"/>
        <v>0.10333970378750497</v>
      </c>
      <c r="L61" s="74">
        <f t="shared" si="32"/>
        <v>6.1409388925349945E-2</v>
      </c>
      <c r="M61" s="74">
        <f t="shared" si="32"/>
        <v>2.8382383594099916E-2</v>
      </c>
      <c r="N61" s="74">
        <f t="shared" si="32"/>
        <v>7.0249754440998595E-3</v>
      </c>
      <c r="O61" s="74">
        <f t="shared" si="32"/>
        <v>-2.3370559000775261E-6</v>
      </c>
      <c r="P61" s="74">
        <f t="shared" si="32"/>
        <v>-2.3370559000135108E-6</v>
      </c>
      <c r="Q61" s="74">
        <f t="shared" si="32"/>
        <v>-2.3370559000135108E-6</v>
      </c>
      <c r="R61" s="74">
        <f t="shared" si="32"/>
        <v>-2.3370559000135108E-6</v>
      </c>
      <c r="S61" s="74">
        <f t="shared" si="32"/>
        <v>-2.3370559000135108E-6</v>
      </c>
      <c r="T61" s="74">
        <f t="shared" si="32"/>
        <v>-2.3370559000135108E-6</v>
      </c>
      <c r="U61" s="74">
        <f t="shared" si="32"/>
        <v>-2.3370559000135108E-6</v>
      </c>
      <c r="V61" s="74">
        <f t="shared" si="32"/>
        <v>-2.3370559000135108E-6</v>
      </c>
      <c r="W61" s="74">
        <f t="shared" si="32"/>
        <v>-2.3370559000135108E-6</v>
      </c>
      <c r="X61" s="74">
        <f t="shared" si="32"/>
        <v>-2.3370559000135108E-6</v>
      </c>
      <c r="Y61" s="74">
        <f t="shared" si="32"/>
        <v>-2.3370559000135108E-6</v>
      </c>
      <c r="Z61" s="74">
        <f t="shared" si="32"/>
        <v>-2.3370559000135108E-6</v>
      </c>
      <c r="AA61" s="74">
        <f t="shared" si="32"/>
        <v>-2.3370559000135108E-6</v>
      </c>
      <c r="AB61" s="74">
        <f t="shared" si="32"/>
        <v>-2.3370559000135108E-6</v>
      </c>
      <c r="AC61" s="74">
        <f t="shared" si="32"/>
        <v>-2.3370559000135108E-6</v>
      </c>
      <c r="AD61" s="74">
        <f t="shared" si="32"/>
        <v>-2.3370559000135108E-6</v>
      </c>
      <c r="AE61" s="74">
        <f t="shared" si="32"/>
        <v>-2.3370559000135108E-6</v>
      </c>
      <c r="AF61" s="74">
        <f t="shared" si="32"/>
        <v>-2.3370559000135108E-6</v>
      </c>
      <c r="AG61" s="74">
        <f t="shared" si="32"/>
        <v>-2.3370559000135108E-6</v>
      </c>
      <c r="AH61" s="74">
        <f t="shared" si="32"/>
        <v>-2.3370559000135108E-6</v>
      </c>
      <c r="AI61" s="74">
        <f t="shared" si="32"/>
        <v>-2.3370559000135108E-6</v>
      </c>
      <c r="AJ61" s="74">
        <f t="shared" si="32"/>
        <v>-2.3370559000135108E-6</v>
      </c>
      <c r="AK61" s="74">
        <f t="shared" si="32"/>
        <v>-2.3370559000135108E-6</v>
      </c>
      <c r="AL61" s="74">
        <f t="shared" si="32"/>
        <v>-2.3370559000135108E-6</v>
      </c>
      <c r="AM61" s="74">
        <f t="shared" si="32"/>
        <v>-2.3370559000135108E-6</v>
      </c>
      <c r="AN61" s="74">
        <f t="shared" si="32"/>
        <v>-2.3370559000135108E-6</v>
      </c>
      <c r="AO61" s="74">
        <f t="shared" si="32"/>
        <v>-2.3370559000135108E-6</v>
      </c>
      <c r="AP61" s="74">
        <f t="shared" si="32"/>
        <v>-2.3370559000135108E-6</v>
      </c>
      <c r="AQ61" s="74">
        <f t="shared" si="32"/>
        <v>-2.3370559000135108E-6</v>
      </c>
      <c r="AR61" s="74">
        <f t="shared" si="32"/>
        <v>-2.3370559000135108E-6</v>
      </c>
      <c r="AS61" s="74">
        <f t="shared" si="32"/>
        <v>-2.3370559000135108E-6</v>
      </c>
      <c r="AT61" s="74">
        <f t="shared" si="32"/>
        <v>-2.3370559000135108E-6</v>
      </c>
      <c r="AU61" s="74">
        <f t="shared" si="32"/>
        <v>-2.3370559000135108E-6</v>
      </c>
      <c r="AV61" s="74">
        <f t="shared" si="32"/>
        <v>-2.3370559000135108E-6</v>
      </c>
      <c r="AW61" s="74">
        <f t="shared" si="32"/>
        <v>-2.3370559000135108E-6</v>
      </c>
      <c r="AX61" s="74">
        <f t="shared" si="32"/>
        <v>-2.3370559000135108E-6</v>
      </c>
      <c r="AY61" s="74">
        <f t="shared" si="32"/>
        <v>-2.3370559000135108E-6</v>
      </c>
      <c r="AZ61" s="74">
        <f t="shared" si="32"/>
        <v>-2.3370559000135108E-6</v>
      </c>
      <c r="BA61" s="74">
        <f t="shared" si="32"/>
        <v>-2.3370559000135108E-6</v>
      </c>
      <c r="BB61" s="74">
        <f t="shared" si="32"/>
        <v>-2.3370559000135108E-6</v>
      </c>
      <c r="BC61" s="74">
        <f t="shared" si="32"/>
        <v>-2.3370559000135108E-6</v>
      </c>
      <c r="BD61" s="74">
        <f t="shared" si="32"/>
        <v>-2.3370559000135108E-6</v>
      </c>
      <c r="BE61" s="74">
        <f t="shared" si="32"/>
        <v>-2.3370559000135108E-6</v>
      </c>
      <c r="BF61" s="74">
        <f t="shared" si="32"/>
        <v>-2.3370559000135108E-6</v>
      </c>
      <c r="BG61" s="74">
        <f t="shared" si="32"/>
        <v>-2.3370559000135108E-6</v>
      </c>
      <c r="BH61" s="74">
        <f t="shared" si="32"/>
        <v>-2.3370559000135108E-6</v>
      </c>
      <c r="BI61" s="74">
        <f t="shared" si="32"/>
        <v>-2.3370559000135108E-6</v>
      </c>
      <c r="BJ61" s="74">
        <f t="shared" si="32"/>
        <v>-2.3370559000135108E-6</v>
      </c>
      <c r="BK61" s="74">
        <f t="shared" si="32"/>
        <v>-2.3370559000135108E-6</v>
      </c>
      <c r="BL61" s="74">
        <f t="shared" si="32"/>
        <v>-2.3370559000135108E-6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3">B56</f>
        <v>0</v>
      </c>
      <c r="C62" s="67">
        <f t="shared" si="33"/>
        <v>0.11430000000000001</v>
      </c>
      <c r="D62" s="67">
        <f t="shared" si="33"/>
        <v>0.504</v>
      </c>
      <c r="E62" s="67">
        <f t="shared" si="33"/>
        <v>0.879</v>
      </c>
      <c r="F62" s="67">
        <f t="shared" si="33"/>
        <v>0.879</v>
      </c>
      <c r="G62" s="67">
        <f t="shared" si="33"/>
        <v>0.879</v>
      </c>
      <c r="H62" s="67">
        <f t="shared" si="33"/>
        <v>0.879</v>
      </c>
      <c r="I62" s="67">
        <f t="shared" si="33"/>
        <v>0.879</v>
      </c>
      <c r="J62" s="67">
        <f t="shared" si="33"/>
        <v>0.879</v>
      </c>
      <c r="K62" s="67">
        <f t="shared" si="33"/>
        <v>0.879</v>
      </c>
      <c r="L62" s="67">
        <f t="shared" si="33"/>
        <v>0.879</v>
      </c>
      <c r="M62" s="67">
        <f t="shared" si="33"/>
        <v>0.76469999999999994</v>
      </c>
      <c r="N62" s="67">
        <f t="shared" si="33"/>
        <v>0.37499999999999994</v>
      </c>
      <c r="O62" s="67">
        <f t="shared" si="33"/>
        <v>0</v>
      </c>
      <c r="P62" s="67">
        <f t="shared" si="33"/>
        <v>0</v>
      </c>
      <c r="Q62" s="67">
        <f t="shared" si="33"/>
        <v>0</v>
      </c>
      <c r="R62" s="67">
        <f t="shared" si="33"/>
        <v>0</v>
      </c>
      <c r="S62" s="67">
        <f t="shared" si="33"/>
        <v>0</v>
      </c>
      <c r="T62" s="67">
        <f t="shared" si="33"/>
        <v>0</v>
      </c>
      <c r="U62" s="67">
        <f t="shared" si="33"/>
        <v>0</v>
      </c>
      <c r="V62" s="67">
        <f t="shared" si="33"/>
        <v>0</v>
      </c>
      <c r="W62" s="67">
        <f t="shared" si="33"/>
        <v>0</v>
      </c>
      <c r="X62" s="67">
        <f t="shared" si="33"/>
        <v>0</v>
      </c>
      <c r="Y62" s="67">
        <f t="shared" si="33"/>
        <v>0</v>
      </c>
      <c r="Z62" s="67">
        <f t="shared" si="33"/>
        <v>0</v>
      </c>
      <c r="AA62" s="67">
        <f t="shared" si="33"/>
        <v>0</v>
      </c>
      <c r="AB62" s="67">
        <f t="shared" si="33"/>
        <v>0</v>
      </c>
      <c r="AC62" s="67">
        <f t="shared" si="33"/>
        <v>0</v>
      </c>
      <c r="AD62" s="67">
        <f t="shared" si="33"/>
        <v>0</v>
      </c>
      <c r="AE62" s="67">
        <f t="shared" si="33"/>
        <v>0</v>
      </c>
      <c r="AF62" s="67">
        <f t="shared" si="33"/>
        <v>0</v>
      </c>
      <c r="AG62" s="67">
        <f t="shared" si="33"/>
        <v>0</v>
      </c>
      <c r="AH62" s="67">
        <f t="shared" si="33"/>
        <v>0</v>
      </c>
      <c r="AI62" s="67">
        <f t="shared" si="33"/>
        <v>0</v>
      </c>
      <c r="AJ62" s="67">
        <f t="shared" si="33"/>
        <v>0</v>
      </c>
      <c r="AK62" s="67">
        <f t="shared" si="33"/>
        <v>0</v>
      </c>
      <c r="AL62" s="67">
        <f t="shared" si="33"/>
        <v>0</v>
      </c>
      <c r="AM62" s="67">
        <f t="shared" si="33"/>
        <v>0</v>
      </c>
      <c r="AN62" s="67">
        <f t="shared" si="33"/>
        <v>0</v>
      </c>
      <c r="AO62" s="67">
        <f t="shared" si="33"/>
        <v>0</v>
      </c>
      <c r="AP62" s="67">
        <f t="shared" si="33"/>
        <v>0</v>
      </c>
      <c r="AQ62" s="67">
        <f t="shared" si="33"/>
        <v>0</v>
      </c>
      <c r="AR62" s="67">
        <f t="shared" si="33"/>
        <v>0</v>
      </c>
      <c r="AS62" s="67">
        <f t="shared" si="33"/>
        <v>0</v>
      </c>
      <c r="AT62" s="67">
        <f t="shared" si="33"/>
        <v>0</v>
      </c>
      <c r="AU62" s="67">
        <f t="shared" si="33"/>
        <v>0</v>
      </c>
      <c r="AV62" s="67">
        <f t="shared" si="33"/>
        <v>0</v>
      </c>
      <c r="AW62" s="67">
        <f t="shared" si="33"/>
        <v>0</v>
      </c>
      <c r="AX62" s="67">
        <f t="shared" si="33"/>
        <v>0</v>
      </c>
      <c r="AY62" s="67">
        <f t="shared" si="33"/>
        <v>0</v>
      </c>
      <c r="AZ62" s="67">
        <f t="shared" si="33"/>
        <v>0</v>
      </c>
      <c r="BA62" s="67">
        <f t="shared" si="33"/>
        <v>0</v>
      </c>
      <c r="BB62" s="67">
        <f t="shared" si="33"/>
        <v>0</v>
      </c>
      <c r="BC62" s="67">
        <f t="shared" si="33"/>
        <v>0</v>
      </c>
      <c r="BD62" s="67">
        <f t="shared" si="33"/>
        <v>0</v>
      </c>
      <c r="BE62" s="67">
        <f t="shared" si="33"/>
        <v>0</v>
      </c>
      <c r="BF62" s="67">
        <f t="shared" si="33"/>
        <v>0</v>
      </c>
      <c r="BG62" s="67">
        <f t="shared" si="33"/>
        <v>0</v>
      </c>
      <c r="BH62" s="67">
        <f t="shared" si="33"/>
        <v>0</v>
      </c>
      <c r="BI62" s="67">
        <f t="shared" si="33"/>
        <v>0</v>
      </c>
      <c r="BJ62" s="67">
        <f t="shared" si="33"/>
        <v>0</v>
      </c>
      <c r="BK62" s="67">
        <f t="shared" si="33"/>
        <v>0</v>
      </c>
      <c r="BL62" s="67">
        <f t="shared" si="33"/>
        <v>0</v>
      </c>
      <c r="BM62" s="36"/>
      <c r="BN62" s="74">
        <f>SUM(B62:BM62)</f>
        <v>8.7899999999999974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4">SUM(C61:C62)</f>
        <v>0.14784525227055001</v>
      </c>
      <c r="D63" s="74">
        <f t="shared" si="34"/>
        <v>0.67445217220874998</v>
      </c>
      <c r="E63" s="74">
        <f t="shared" si="34"/>
        <v>1.233324430799005</v>
      </c>
      <c r="F63" s="74">
        <f t="shared" si="34"/>
        <v>1.2748689514615799</v>
      </c>
      <c r="G63" s="74">
        <f t="shared" si="34"/>
        <v>1.2022052567672499</v>
      </c>
      <c r="H63" s="74">
        <f t="shared" si="34"/>
        <v>1.1405024946268001</v>
      </c>
      <c r="I63" s="74">
        <f t="shared" si="34"/>
        <v>1.0849205177818</v>
      </c>
      <c r="J63" s="74">
        <f t="shared" si="34"/>
        <v>1.03179624714823</v>
      </c>
      <c r="K63" s="74">
        <f t="shared" si="34"/>
        <v>0.98233970378750501</v>
      </c>
      <c r="L63" s="74">
        <f t="shared" si="34"/>
        <v>0.94040938892534998</v>
      </c>
      <c r="M63" s="74">
        <f t="shared" si="34"/>
        <v>0.79308238359409988</v>
      </c>
      <c r="N63" s="74">
        <f t="shared" si="34"/>
        <v>0.3820249754440998</v>
      </c>
      <c r="O63" s="74">
        <f t="shared" si="34"/>
        <v>-2.3370559000775261E-6</v>
      </c>
      <c r="P63" s="74">
        <f t="shared" si="34"/>
        <v>-2.3370559000135108E-6</v>
      </c>
      <c r="Q63" s="74">
        <f t="shared" si="34"/>
        <v>-2.3370559000135108E-6</v>
      </c>
      <c r="R63" s="74">
        <f t="shared" si="34"/>
        <v>-2.3370559000135108E-6</v>
      </c>
      <c r="S63" s="74">
        <f t="shared" si="34"/>
        <v>-2.3370559000135108E-6</v>
      </c>
      <c r="T63" s="74">
        <f t="shared" si="34"/>
        <v>-2.3370559000135108E-6</v>
      </c>
      <c r="U63" s="74">
        <f t="shared" si="34"/>
        <v>-2.3370559000135108E-6</v>
      </c>
      <c r="V63" s="74">
        <f t="shared" si="34"/>
        <v>-2.3370559000135108E-6</v>
      </c>
      <c r="W63" s="74">
        <f t="shared" si="34"/>
        <v>-2.3370559000135108E-6</v>
      </c>
      <c r="X63" s="74">
        <f t="shared" si="34"/>
        <v>-2.3370559000135108E-6</v>
      </c>
      <c r="Y63" s="74">
        <f t="shared" si="34"/>
        <v>-2.3370559000135108E-6</v>
      </c>
      <c r="Z63" s="74">
        <f t="shared" si="34"/>
        <v>-2.3370559000135108E-6</v>
      </c>
      <c r="AA63" s="74">
        <f t="shared" si="34"/>
        <v>-2.3370559000135108E-6</v>
      </c>
      <c r="AB63" s="74">
        <f t="shared" si="34"/>
        <v>-2.3370559000135108E-6</v>
      </c>
      <c r="AC63" s="74">
        <f t="shared" si="34"/>
        <v>-2.3370559000135108E-6</v>
      </c>
      <c r="AD63" s="74">
        <f t="shared" si="34"/>
        <v>-2.3370559000135108E-6</v>
      </c>
      <c r="AE63" s="74">
        <f t="shared" si="34"/>
        <v>-2.3370559000135108E-6</v>
      </c>
      <c r="AF63" s="74">
        <f t="shared" si="34"/>
        <v>-2.3370559000135108E-6</v>
      </c>
      <c r="AG63" s="74">
        <f t="shared" si="34"/>
        <v>-2.3370559000135108E-6</v>
      </c>
      <c r="AH63" s="74">
        <f t="shared" si="34"/>
        <v>-2.3370559000135108E-6</v>
      </c>
      <c r="AI63" s="74">
        <f t="shared" si="34"/>
        <v>-2.3370559000135108E-6</v>
      </c>
      <c r="AJ63" s="74">
        <f t="shared" si="34"/>
        <v>-2.3370559000135108E-6</v>
      </c>
      <c r="AK63" s="74">
        <f t="shared" si="34"/>
        <v>-2.3370559000135108E-6</v>
      </c>
      <c r="AL63" s="74">
        <f t="shared" si="34"/>
        <v>-2.3370559000135108E-6</v>
      </c>
      <c r="AM63" s="74">
        <f t="shared" si="34"/>
        <v>-2.3370559000135108E-6</v>
      </c>
      <c r="AN63" s="74">
        <f t="shared" si="34"/>
        <v>-2.3370559000135108E-6</v>
      </c>
      <c r="AO63" s="74">
        <f t="shared" si="34"/>
        <v>-2.3370559000135108E-6</v>
      </c>
      <c r="AP63" s="74">
        <f t="shared" si="34"/>
        <v>-2.3370559000135108E-6</v>
      </c>
      <c r="AQ63" s="74">
        <f t="shared" si="34"/>
        <v>-2.3370559000135108E-6</v>
      </c>
      <c r="AR63" s="74">
        <f t="shared" si="34"/>
        <v>-2.3370559000135108E-6</v>
      </c>
      <c r="AS63" s="74">
        <f t="shared" si="34"/>
        <v>-2.3370559000135108E-6</v>
      </c>
      <c r="AT63" s="74">
        <f t="shared" si="34"/>
        <v>-2.3370559000135108E-6</v>
      </c>
      <c r="AU63" s="74">
        <f t="shared" si="34"/>
        <v>-2.3370559000135108E-6</v>
      </c>
      <c r="AV63" s="74">
        <f t="shared" si="34"/>
        <v>-2.3370559000135108E-6</v>
      </c>
      <c r="AW63" s="74">
        <f t="shared" si="34"/>
        <v>-2.3370559000135108E-6</v>
      </c>
      <c r="AX63" s="74">
        <f t="shared" si="34"/>
        <v>-2.3370559000135108E-6</v>
      </c>
      <c r="AY63" s="74">
        <f t="shared" si="34"/>
        <v>-2.3370559000135108E-6</v>
      </c>
      <c r="AZ63" s="74">
        <f t="shared" si="34"/>
        <v>-2.3370559000135108E-6</v>
      </c>
      <c r="BA63" s="74">
        <f t="shared" si="34"/>
        <v>-2.3370559000135108E-6</v>
      </c>
      <c r="BB63" s="74">
        <f t="shared" si="34"/>
        <v>-2.3370559000135108E-6</v>
      </c>
      <c r="BC63" s="74">
        <f t="shared" si="34"/>
        <v>-2.3370559000135108E-6</v>
      </c>
      <c r="BD63" s="74">
        <f t="shared" si="34"/>
        <v>-2.3370559000135108E-6</v>
      </c>
      <c r="BE63" s="74">
        <f t="shared" si="34"/>
        <v>-2.3370559000135108E-6</v>
      </c>
      <c r="BF63" s="74">
        <f t="shared" si="34"/>
        <v>-2.3370559000135108E-6</v>
      </c>
      <c r="BG63" s="74">
        <f t="shared" si="34"/>
        <v>-2.3370559000135108E-6</v>
      </c>
      <c r="BH63" s="74">
        <f t="shared" si="34"/>
        <v>-2.3370559000135108E-6</v>
      </c>
      <c r="BI63" s="74">
        <f t="shared" si="34"/>
        <v>-2.3370559000135108E-6</v>
      </c>
      <c r="BJ63" s="74">
        <f t="shared" si="34"/>
        <v>-2.3370559000135108E-6</v>
      </c>
      <c r="BK63" s="74">
        <f t="shared" si="34"/>
        <v>-2.3370559000135108E-6</v>
      </c>
      <c r="BL63" s="74">
        <f t="shared" si="34"/>
        <v>-2.3370559000135108E-6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5">F64</f>
        <v>1.0297600659046442</v>
      </c>
      <c r="H64" s="213">
        <f t="shared" si="35"/>
        <v>1.0297600659046442</v>
      </c>
      <c r="I64" s="213">
        <f t="shared" si="35"/>
        <v>1.0297600659046442</v>
      </c>
      <c r="J64" s="213">
        <f t="shared" si="35"/>
        <v>1.0297600659046442</v>
      </c>
      <c r="K64" s="213">
        <f t="shared" si="35"/>
        <v>1.0297600659046442</v>
      </c>
      <c r="L64" s="213">
        <f t="shared" si="35"/>
        <v>1.0297600659046442</v>
      </c>
      <c r="M64" s="213">
        <f t="shared" si="35"/>
        <v>1.0297600659046442</v>
      </c>
      <c r="N64" s="213">
        <f t="shared" si="35"/>
        <v>1.0297600659046442</v>
      </c>
      <c r="O64" s="213">
        <f t="shared" si="35"/>
        <v>1.0297600659046442</v>
      </c>
      <c r="P64" s="213">
        <f t="shared" si="35"/>
        <v>1.0297600659046442</v>
      </c>
      <c r="Q64" s="213">
        <f t="shared" si="35"/>
        <v>1.0297600659046442</v>
      </c>
      <c r="R64" s="213">
        <f t="shared" si="35"/>
        <v>1.0297600659046442</v>
      </c>
      <c r="S64" s="213">
        <f t="shared" si="35"/>
        <v>1.0297600659046442</v>
      </c>
      <c r="T64" s="213">
        <f t="shared" si="35"/>
        <v>1.0297600659046442</v>
      </c>
      <c r="U64" s="213">
        <f t="shared" si="35"/>
        <v>1.0297600659046442</v>
      </c>
      <c r="V64" s="213">
        <f t="shared" si="35"/>
        <v>1.0297600659046442</v>
      </c>
      <c r="W64" s="213">
        <f t="shared" si="35"/>
        <v>1.0297600659046442</v>
      </c>
      <c r="X64" s="213">
        <f t="shared" si="35"/>
        <v>1.0297600659046442</v>
      </c>
      <c r="Y64" s="213">
        <f t="shared" si="35"/>
        <v>1.0297600659046442</v>
      </c>
      <c r="Z64" s="213">
        <f t="shared" si="35"/>
        <v>1.0297600659046442</v>
      </c>
      <c r="AA64" s="213">
        <f t="shared" si="35"/>
        <v>1.0297600659046442</v>
      </c>
      <c r="AB64" s="213">
        <f t="shared" si="35"/>
        <v>1.0297600659046442</v>
      </c>
      <c r="AC64" s="213">
        <f t="shared" si="35"/>
        <v>1.0297600659046442</v>
      </c>
      <c r="AD64" s="213">
        <f t="shared" si="35"/>
        <v>1.0297600659046442</v>
      </c>
      <c r="AE64" s="213">
        <f t="shared" si="35"/>
        <v>1.0297600659046442</v>
      </c>
      <c r="AF64" s="213">
        <f t="shared" si="35"/>
        <v>1.0297600659046442</v>
      </c>
      <c r="AG64" s="213">
        <f t="shared" si="35"/>
        <v>1.0297600659046442</v>
      </c>
      <c r="AH64" s="213">
        <f t="shared" si="35"/>
        <v>1.0297600659046442</v>
      </c>
      <c r="AI64" s="213">
        <f t="shared" si="35"/>
        <v>1.0297600659046442</v>
      </c>
      <c r="AJ64" s="213">
        <f t="shared" si="35"/>
        <v>1.0297600659046442</v>
      </c>
      <c r="AK64" s="213">
        <f t="shared" si="35"/>
        <v>1.0297600659046442</v>
      </c>
      <c r="AL64" s="213">
        <f t="shared" si="35"/>
        <v>1.0297600659046442</v>
      </c>
      <c r="AM64" s="213">
        <f t="shared" si="35"/>
        <v>1.0297600659046442</v>
      </c>
      <c r="AN64" s="213">
        <f t="shared" si="35"/>
        <v>1.0297600659046442</v>
      </c>
      <c r="AO64" s="213">
        <f t="shared" si="35"/>
        <v>1.0297600659046442</v>
      </c>
      <c r="AP64" s="213">
        <f t="shared" si="35"/>
        <v>1.0297600659046442</v>
      </c>
      <c r="AQ64" s="213">
        <f t="shared" si="35"/>
        <v>1.0297600659046442</v>
      </c>
      <c r="AR64" s="213">
        <f t="shared" si="35"/>
        <v>1.0297600659046442</v>
      </c>
      <c r="AS64" s="213">
        <f t="shared" si="35"/>
        <v>1.0297600659046442</v>
      </c>
      <c r="AT64" s="213">
        <f t="shared" si="35"/>
        <v>1.0297600659046442</v>
      </c>
      <c r="AU64" s="213">
        <f t="shared" si="35"/>
        <v>1.0297600659046442</v>
      </c>
      <c r="AV64" s="213">
        <f t="shared" si="35"/>
        <v>1.0297600659046442</v>
      </c>
      <c r="AW64" s="213">
        <f t="shared" si="35"/>
        <v>1.0297600659046442</v>
      </c>
      <c r="AX64" s="213">
        <f t="shared" si="35"/>
        <v>1.0297600659046442</v>
      </c>
      <c r="AY64" s="213">
        <f t="shared" si="35"/>
        <v>1.0297600659046442</v>
      </c>
      <c r="AZ64" s="213">
        <f t="shared" si="35"/>
        <v>1.0297600659046442</v>
      </c>
      <c r="BA64" s="213">
        <f t="shared" si="35"/>
        <v>1.0297600659046442</v>
      </c>
      <c r="BB64" s="213">
        <f t="shared" si="35"/>
        <v>1.0297600659046442</v>
      </c>
      <c r="BC64" s="213">
        <f t="shared" si="35"/>
        <v>1.0297600659046442</v>
      </c>
      <c r="BD64" s="213">
        <f t="shared" si="35"/>
        <v>1.0297600659046442</v>
      </c>
      <c r="BE64" s="213">
        <f t="shared" si="35"/>
        <v>1.0297600659046442</v>
      </c>
      <c r="BF64" s="213">
        <f t="shared" si="35"/>
        <v>1.0297600659046442</v>
      </c>
      <c r="BG64" s="213">
        <f t="shared" si="35"/>
        <v>1.0297600659046442</v>
      </c>
      <c r="BH64" s="213">
        <f t="shared" si="35"/>
        <v>1.0297600659046442</v>
      </c>
      <c r="BI64" s="213">
        <f t="shared" si="35"/>
        <v>1.0297600659046442</v>
      </c>
      <c r="BJ64" s="213">
        <f t="shared" si="35"/>
        <v>1.0297600659046442</v>
      </c>
      <c r="BK64" s="213">
        <f t="shared" si="35"/>
        <v>1.0297600659046442</v>
      </c>
      <c r="BL64" s="213">
        <f t="shared" si="35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0.15307268444432365</v>
      </c>
      <c r="D65" s="118">
        <f t="shared" si="36"/>
        <v>0.69829908599549617</v>
      </c>
      <c r="E65" s="118">
        <f t="shared" si="36"/>
        <v>1.2700282471413913</v>
      </c>
      <c r="F65" s="118">
        <f t="shared" si="36"/>
        <v>1.3128091354768612</v>
      </c>
      <c r="G65" s="118">
        <f t="shared" si="36"/>
        <v>1.237982964439553</v>
      </c>
      <c r="H65" s="118">
        <f t="shared" si="36"/>
        <v>1.1744439240313047</v>
      </c>
      <c r="I65" s="118">
        <f t="shared" si="36"/>
        <v>1.1172078238922871</v>
      </c>
      <c r="J65" s="118">
        <f t="shared" si="36"/>
        <v>1.0625025714635259</v>
      </c>
      <c r="K65" s="118">
        <f t="shared" si="36"/>
        <v>1.0115741981129698</v>
      </c>
      <c r="L65" s="118">
        <f t="shared" si="36"/>
        <v>0.96839603431711452</v>
      </c>
      <c r="M65" s="118">
        <f t="shared" si="36"/>
        <v>0.81668456759767261</v>
      </c>
      <c r="N65" s="118">
        <f t="shared" si="36"/>
        <v>0.39339406389053627</v>
      </c>
      <c r="O65" s="118">
        <f t="shared" si="36"/>
        <v>-2.4066068376866706E-6</v>
      </c>
      <c r="P65" s="118">
        <f t="shared" si="36"/>
        <v>-2.4066068376207503E-6</v>
      </c>
      <c r="Q65" s="118">
        <f t="shared" si="36"/>
        <v>-2.4066068376207503E-6</v>
      </c>
      <c r="R65" s="118">
        <f t="shared" si="36"/>
        <v>-2.4066068376207503E-6</v>
      </c>
      <c r="S65" s="118">
        <f t="shared" si="36"/>
        <v>-2.4066068376207503E-6</v>
      </c>
      <c r="T65" s="118">
        <f t="shared" si="36"/>
        <v>-2.4066068376207503E-6</v>
      </c>
      <c r="U65" s="118">
        <f t="shared" si="36"/>
        <v>-2.4066068376207503E-6</v>
      </c>
      <c r="V65" s="118">
        <f t="shared" si="36"/>
        <v>-2.4066068376207503E-6</v>
      </c>
      <c r="W65" s="118">
        <f t="shared" si="36"/>
        <v>-2.4066068376207503E-6</v>
      </c>
      <c r="X65" s="118">
        <f t="shared" si="36"/>
        <v>-2.4066068376207503E-6</v>
      </c>
      <c r="Y65" s="118">
        <f t="shared" si="36"/>
        <v>-2.4066068376207503E-6</v>
      </c>
      <c r="Z65" s="118">
        <f t="shared" si="36"/>
        <v>-2.4066068376207503E-6</v>
      </c>
      <c r="AA65" s="118">
        <f t="shared" si="36"/>
        <v>-2.4066068376207503E-6</v>
      </c>
      <c r="AB65" s="118">
        <f t="shared" si="36"/>
        <v>-2.4066068376207503E-6</v>
      </c>
      <c r="AC65" s="118">
        <f t="shared" si="36"/>
        <v>-2.4066068376207503E-6</v>
      </c>
      <c r="AD65" s="118">
        <f t="shared" si="36"/>
        <v>-2.4066068376207503E-6</v>
      </c>
      <c r="AE65" s="118">
        <f t="shared" si="36"/>
        <v>-2.4066068376207503E-6</v>
      </c>
      <c r="AF65" s="118">
        <f t="shared" si="36"/>
        <v>-2.4066068376207503E-6</v>
      </c>
      <c r="AG65" s="118">
        <f t="shared" si="36"/>
        <v>-2.4066068376207503E-6</v>
      </c>
      <c r="AH65" s="118">
        <f t="shared" si="36"/>
        <v>-2.4066068376207503E-6</v>
      </c>
      <c r="AI65" s="118">
        <f t="shared" si="36"/>
        <v>-2.4066068376207503E-6</v>
      </c>
      <c r="AJ65" s="118">
        <f t="shared" si="36"/>
        <v>-2.4066068376207503E-6</v>
      </c>
      <c r="AK65" s="118">
        <f t="shared" si="36"/>
        <v>-2.4066068376207503E-6</v>
      </c>
      <c r="AL65" s="118">
        <f t="shared" si="36"/>
        <v>-2.4066068376207503E-6</v>
      </c>
      <c r="AM65" s="118">
        <f t="shared" si="36"/>
        <v>-2.4066068376207503E-6</v>
      </c>
      <c r="AN65" s="118">
        <f t="shared" si="36"/>
        <v>-2.4066068376207503E-6</v>
      </c>
      <c r="AO65" s="118">
        <f t="shared" si="36"/>
        <v>-2.4066068376207503E-6</v>
      </c>
      <c r="AP65" s="118">
        <f t="shared" si="36"/>
        <v>-2.4066068376207503E-6</v>
      </c>
      <c r="AQ65" s="118">
        <f t="shared" si="36"/>
        <v>-2.4066068376207503E-6</v>
      </c>
      <c r="AR65" s="118">
        <f t="shared" si="36"/>
        <v>-2.4066068376207503E-6</v>
      </c>
      <c r="AS65" s="118">
        <f t="shared" si="36"/>
        <v>-2.4066068376207503E-6</v>
      </c>
      <c r="AT65" s="118">
        <f t="shared" si="36"/>
        <v>-2.4066068376207503E-6</v>
      </c>
      <c r="AU65" s="118">
        <f t="shared" si="36"/>
        <v>-2.4066068376207503E-6</v>
      </c>
      <c r="AV65" s="118">
        <f t="shared" si="36"/>
        <v>-2.4066068376207503E-6</v>
      </c>
      <c r="AW65" s="118">
        <f t="shared" si="36"/>
        <v>-2.4066068376207503E-6</v>
      </c>
      <c r="AX65" s="118">
        <f t="shared" si="36"/>
        <v>-2.4066068376207503E-6</v>
      </c>
      <c r="AY65" s="118">
        <f t="shared" si="36"/>
        <v>-2.4066068376207503E-6</v>
      </c>
      <c r="AZ65" s="118">
        <f t="shared" si="36"/>
        <v>-2.4066068376207503E-6</v>
      </c>
      <c r="BA65" s="118">
        <f t="shared" si="36"/>
        <v>-2.4066068376207503E-6</v>
      </c>
      <c r="BB65" s="118">
        <f t="shared" si="36"/>
        <v>-2.4066068376207503E-6</v>
      </c>
      <c r="BC65" s="118">
        <f t="shared" si="36"/>
        <v>-2.4066068376207503E-6</v>
      </c>
      <c r="BD65" s="118">
        <f t="shared" si="36"/>
        <v>-2.4066068376207503E-6</v>
      </c>
      <c r="BE65" s="118">
        <f t="shared" si="36"/>
        <v>-2.4066068376207503E-6</v>
      </c>
      <c r="BF65" s="118">
        <f t="shared" si="36"/>
        <v>-2.4066068376207503E-6</v>
      </c>
      <c r="BG65" s="118">
        <f t="shared" si="36"/>
        <v>-2.4066068376207503E-6</v>
      </c>
      <c r="BH65" s="118">
        <f t="shared" si="36"/>
        <v>-2.4066068376207503E-6</v>
      </c>
      <c r="BI65" s="118">
        <f t="shared" si="36"/>
        <v>-2.4066068376207503E-6</v>
      </c>
      <c r="BJ65" s="118">
        <f t="shared" si="36"/>
        <v>-2.4066068376207503E-6</v>
      </c>
      <c r="BK65" s="118">
        <f t="shared" si="36"/>
        <v>-2.4066068376207503E-6</v>
      </c>
      <c r="BL65" s="118">
        <f t="shared" si="36"/>
        <v>-2.4066068376207503E-6</v>
      </c>
      <c r="BM65" s="112"/>
      <c r="BN65" s="314">
        <f>SUM(B65:BM65)</f>
        <v>11.216274970461168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0.76200000000000001</v>
      </c>
      <c r="D71" s="86">
        <f t="shared" si="37"/>
        <v>2.5979999999999999</v>
      </c>
      <c r="E71" s="86">
        <f t="shared" si="37"/>
        <v>2.5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>M20</f>
        <v>-0.76200000000000001</v>
      </c>
      <c r="N71" s="86">
        <f>N20</f>
        <v>-2.5979999999999999</v>
      </c>
      <c r="O71" s="86">
        <f>O20</f>
        <v>-2.5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/>
      <c r="BA71" s="86"/>
      <c r="BB71" s="86"/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0.76200000000000001</v>
      </c>
      <c r="D73" s="86">
        <f>SUM($B$71:D71)-SUM($B$72:D72)</f>
        <v>3.36</v>
      </c>
      <c r="E73" s="86">
        <f>SUM($B$71:E71)-SUM($B$72:E72)</f>
        <v>5.8599999999999994</v>
      </c>
      <c r="F73" s="86">
        <f>SUM($B$71:F71)-SUM($B$72:F72)</f>
        <v>5.8599999999999994</v>
      </c>
      <c r="G73" s="86">
        <f>SUM($B$71:G71)-SUM($B$72:G72)</f>
        <v>5.8599999999999994</v>
      </c>
      <c r="H73" s="86">
        <f>SUM($B$71:H71)-SUM($B$72:H72)</f>
        <v>5.8599999999999994</v>
      </c>
      <c r="I73" s="86">
        <f>SUM($B$71:I71)-SUM($B$72:I72)</f>
        <v>5.8599999999999994</v>
      </c>
      <c r="J73" s="86">
        <f>SUM($B$71:J71)-SUM($B$72:J72)</f>
        <v>5.8599999999999994</v>
      </c>
      <c r="K73" s="86">
        <f>SUM($B$71:K71)-SUM($B$72:K72)</f>
        <v>5.8599999999999994</v>
      </c>
      <c r="L73" s="86">
        <f>SUM($B$71:L71)-SUM($B$72:L72)</f>
        <v>5.8599999999999994</v>
      </c>
      <c r="M73" s="86">
        <f>SUM($B$71:M71)-SUM($B$72:M72)</f>
        <v>5.097999999999999</v>
      </c>
      <c r="N73" s="86">
        <f>SUM($B$71:N71)-SUM($B$72:N72)</f>
        <v>2.4999999999999991</v>
      </c>
      <c r="O73" s="86">
        <f>SUM($B$71:O71)-SUM($B$72:O72)</f>
        <v>0</v>
      </c>
      <c r="P73" s="86">
        <f>SUM($B$71:P71)-SUM($B$72:P72)</f>
        <v>-8.8817841970012523E-16</v>
      </c>
      <c r="Q73" s="86">
        <f>SUM($B$71:Q71)-SUM($B$72:Q72)</f>
        <v>-8.8817841970012523E-16</v>
      </c>
      <c r="R73" s="86">
        <f>SUM($B$71:R71)-SUM($B$72:R72)</f>
        <v>-8.8817841970012523E-16</v>
      </c>
      <c r="S73" s="86">
        <f>SUM($B$71:S71)-SUM($B$72:S72)</f>
        <v>-8.8817841970012523E-16</v>
      </c>
      <c r="T73" s="86">
        <f>SUM($B$71:T71)-SUM($B$72:T72)</f>
        <v>-8.8817841970012523E-16</v>
      </c>
      <c r="U73" s="86">
        <f>SUM($B$71:U71)-SUM($B$72:U72)</f>
        <v>-8.8817841970012523E-16</v>
      </c>
      <c r="V73" s="86">
        <f>SUM($B$71:V71)-SUM($B$72:V72)</f>
        <v>-8.8817841970012523E-16</v>
      </c>
      <c r="W73" s="86">
        <f>SUM($B$71:W71)-SUM($B$72:W72)</f>
        <v>-8.8817841970012523E-16</v>
      </c>
      <c r="X73" s="86">
        <f>SUM($B$71:X71)-SUM($B$72:X72)</f>
        <v>-8.8817841970012523E-16</v>
      </c>
      <c r="Y73" s="86">
        <f>SUM($B$71:Y71)-SUM($B$72:Y72)</f>
        <v>-8.8817841970012523E-16</v>
      </c>
      <c r="Z73" s="86">
        <f>SUM($B$71:Z71)-SUM($B$72:Z72)</f>
        <v>-8.8817841970012523E-16</v>
      </c>
      <c r="AA73" s="86">
        <f>SUM($B$71:AA71)-SUM($B$72:AA72)</f>
        <v>-8.8817841970012523E-16</v>
      </c>
      <c r="AB73" s="86">
        <f>SUM($B$71:AB71)-SUM($B$72:AB72)</f>
        <v>-8.8817841970012523E-16</v>
      </c>
      <c r="AC73" s="86">
        <f>SUM($B$71:AC71)-SUM($B$72:AC72)</f>
        <v>-8.8817841970012523E-16</v>
      </c>
      <c r="AD73" s="86">
        <f>SUM($B$71:AD71)-SUM($B$72:AD72)</f>
        <v>-8.8817841970012523E-16</v>
      </c>
      <c r="AE73" s="86">
        <f>SUM($B$71:AE71)-SUM($B$72:AE72)</f>
        <v>-8.8817841970012523E-16</v>
      </c>
      <c r="AF73" s="86">
        <f>SUM($B$71:AF71)-SUM($B$72:AF72)</f>
        <v>-8.8817841970012523E-16</v>
      </c>
      <c r="AG73" s="86">
        <f>SUM($B$71:AG71)-SUM($B$72:AG72)</f>
        <v>-8.8817841970012523E-16</v>
      </c>
      <c r="AH73" s="86">
        <f>SUM($B$71:AH71)-SUM($B$72:AH72)</f>
        <v>-8.8817841970012523E-16</v>
      </c>
      <c r="AI73" s="86">
        <f>SUM($B$71:AI71)-SUM($B$72:AI72)</f>
        <v>-8.8817841970012523E-16</v>
      </c>
      <c r="AJ73" s="86">
        <f>SUM($B$71:AJ71)-SUM($B$72:AJ72)</f>
        <v>-8.8817841970012523E-16</v>
      </c>
      <c r="AK73" s="86">
        <f>SUM($B$71:AK71)-SUM($B$72:AK72)</f>
        <v>-8.8817841970012523E-16</v>
      </c>
      <c r="AL73" s="86">
        <f>SUM($B$71:AL71)-SUM($B$72:AL72)</f>
        <v>-8.8817841970012523E-16</v>
      </c>
      <c r="AM73" s="86">
        <f>SUM($B$71:AM71)-SUM($B$72:AM72)</f>
        <v>-8.8817841970012523E-16</v>
      </c>
      <c r="AN73" s="86">
        <f>SUM($B$71:AN71)-SUM($B$72:AN72)</f>
        <v>-8.8817841970012523E-16</v>
      </c>
      <c r="AO73" s="86">
        <f>SUM($B$71:AO71)-SUM($B$72:AO72)</f>
        <v>-8.8817841970012523E-16</v>
      </c>
      <c r="AP73" s="86">
        <f>SUM($B$71:AP71)-SUM($B$72:AP72)</f>
        <v>-8.8817841970012523E-16</v>
      </c>
      <c r="AQ73" s="86">
        <f>SUM($B$71:AQ71)-SUM($B$72:AQ72)</f>
        <v>-8.8817841970012523E-16</v>
      </c>
      <c r="AR73" s="86">
        <f>SUM($B$71:AR71)-SUM($B$72:AR72)</f>
        <v>-8.8817841970012523E-16</v>
      </c>
      <c r="AS73" s="86">
        <f>SUM($B$71:AS71)-SUM($B$72:AS72)</f>
        <v>-8.8817841970012523E-16</v>
      </c>
      <c r="AT73" s="86">
        <f>SUM($B$71:AT71)-SUM($B$72:AT72)</f>
        <v>-8.8817841970012523E-16</v>
      </c>
      <c r="AU73" s="86">
        <f>SUM($B$71:AU71)-SUM($B$72:AU72)</f>
        <v>-8.8817841970012523E-16</v>
      </c>
      <c r="AV73" s="86">
        <f>SUM($B$71:AV71)-SUM($B$72:AV72)</f>
        <v>-8.8817841970012523E-16</v>
      </c>
      <c r="AW73" s="86">
        <f>SUM($B$71:AW71)-SUM($B$72:AW72)</f>
        <v>-8.8817841970012523E-16</v>
      </c>
      <c r="AX73" s="86">
        <f>SUM($B$71:AX71)-SUM($B$72:AX72)</f>
        <v>-8.8817841970012523E-16</v>
      </c>
      <c r="AY73" s="86">
        <f>SUM($B$71:AY71)-SUM($B$72:AY72)</f>
        <v>-8.8817841970012523E-16</v>
      </c>
      <c r="AZ73" s="86">
        <f>SUM($B$71:AZ71)-SUM($B$72:AZ72)</f>
        <v>-8.8817841970012523E-16</v>
      </c>
      <c r="BA73" s="86">
        <f>SUM($B$71:BA71)-SUM($B$72:BA72)</f>
        <v>-8.8817841970012523E-16</v>
      </c>
      <c r="BB73" s="86">
        <f>SUM($B$71:BB71)-SUM($B$72:BB72)</f>
        <v>-8.8817841970012523E-16</v>
      </c>
      <c r="BC73" s="86">
        <f>SUM($B$71:BC71)-SUM($B$72:BC72)</f>
        <v>-8.8817841970012523E-16</v>
      </c>
      <c r="BD73" s="86">
        <f>SUM($B$71:BD71)-SUM($B$72:BD72)</f>
        <v>-8.8817841970012523E-16</v>
      </c>
      <c r="BE73" s="86">
        <f>SUM($B$71:BE71)-SUM($B$72:BE72)</f>
        <v>-8.8817841970012523E-16</v>
      </c>
      <c r="BF73" s="86">
        <f>SUM($B$71:BF71)-SUM($B$72:BF72)</f>
        <v>-8.8817841970012523E-16</v>
      </c>
      <c r="BG73" s="86">
        <f>SUM($B$71:BG71)-SUM($B$72:BG72)</f>
        <v>-8.8817841970012523E-16</v>
      </c>
      <c r="BH73" s="86">
        <f>SUM($B$71:BH71)-SUM($B$72:BH72)</f>
        <v>-8.8817841970012523E-16</v>
      </c>
      <c r="BI73" s="86">
        <f>SUM($B$71:BI71)-SUM($B$72:BI72)</f>
        <v>-8.8817841970012523E-16</v>
      </c>
      <c r="BJ73" s="86">
        <f>SUM($B$71:BJ71)-SUM($B$72:BJ72)</f>
        <v>-8.8817841970012523E-16</v>
      </c>
      <c r="BK73" s="86">
        <f>SUM($B$71:BK71)-SUM($B$72:BK72)</f>
        <v>-8.8817841970012523E-16</v>
      </c>
      <c r="BL73" s="86">
        <f>SUM($B$71:BL71)-SUM($B$72:BL72)</f>
        <v>-8.8817841970012523E-16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>
        <v>0</v>
      </c>
      <c r="C74" s="127">
        <f>($C$71*TaxDepr!B$32)</f>
        <v>0.10885170000000001</v>
      </c>
      <c r="D74" s="329">
        <f>($C$71*TaxDepr!C$32)+($D$71*TaxDepr!B$32)</f>
        <v>0.55773810000000001</v>
      </c>
      <c r="E74" s="329">
        <f>($C$71*TaxDepr!D$32)+($D$71*TaxDepr!C$32)+($E$71*TaxDepr!B$32)</f>
        <v>1.1266718600000001</v>
      </c>
      <c r="F74" s="329">
        <f>($C$71*TaxDepr!E$32)+($D$71*TaxDepr!D$32)+($E$71*TaxDepr!C$32)</f>
        <v>1.1619300399999999</v>
      </c>
      <c r="G74" s="329">
        <f>($C$71*TaxDepr!F$32)+($D$71*TaxDepr!E$32)+($E$71*TaxDepr!D$32)</f>
        <v>0.82995360000000007</v>
      </c>
      <c r="H74" s="329">
        <f>($C$71*TaxDepr!G$32)+($D$71*TaxDepr!F$32)+($E$71*TaxDepr!E$32)</f>
        <v>0.61225499999999999</v>
      </c>
      <c r="I74" s="329">
        <f>($C$71*TaxDepr!H$32)+($D$71*TaxDepr!G$32)+($E$71*TaxDepr!F$32)</f>
        <v>0.52300499999999994</v>
      </c>
      <c r="J74" s="329">
        <f>($C$71*TaxDepr!I$32)+($D$71*TaxDepr!H$32)+($E$71*TaxDepr!G$32)</f>
        <v>0.48900455999999992</v>
      </c>
      <c r="K74" s="329">
        <f>($C$71*TaxDepr!J$32)+($D$71*TaxDepr!I$32)+($E$71*TaxDepr!H$32)</f>
        <v>0.33907374000000001</v>
      </c>
      <c r="L74" s="329">
        <f>($C$71*TaxDepr!K$32)+($D$71*TaxDepr!J$32)+($E$71*TaxDepr!I$32)</f>
        <v>0.11157500000000001</v>
      </c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>
        <f>($C$71*TaxDepr!AM$33)+($D$71*TaxDepr!AL$33)+($E$71*TaxDepr!AK$33)</f>
        <v>0</v>
      </c>
      <c r="AO74" s="329">
        <f>($C$71*TaxDepr!AN$33)+($D$71*TaxDepr!AM$33)+($E$71*TaxDepr!AL$33)</f>
        <v>0</v>
      </c>
      <c r="AP74" s="329">
        <f>($C$71*TaxDepr!AO$33)+($D$71*TaxDepr!AN$33)+($E$71*TaxDepr!AM$33)</f>
        <v>0</v>
      </c>
      <c r="AQ74" s="329">
        <f>($C$71*TaxDepr!AP$33)+($D$71*TaxDepr!AO$33)+($E$71*TaxDepr!AN$33)</f>
        <v>0</v>
      </c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5.8600586000000003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0.10885170000000001</v>
      </c>
      <c r="D75" s="94">
        <f t="shared" si="38"/>
        <v>0.55773810000000001</v>
      </c>
      <c r="E75" s="94">
        <f t="shared" si="38"/>
        <v>1.1266718600000001</v>
      </c>
      <c r="F75" s="94">
        <f t="shared" si="38"/>
        <v>1.1619300399999999</v>
      </c>
      <c r="G75" s="94">
        <f t="shared" si="38"/>
        <v>0.82995360000000007</v>
      </c>
      <c r="H75" s="94">
        <f t="shared" si="38"/>
        <v>0.61225499999999999</v>
      </c>
      <c r="I75" s="94">
        <f t="shared" si="38"/>
        <v>0.52300499999999994</v>
      </c>
      <c r="J75" s="94">
        <f t="shared" si="38"/>
        <v>0.48900455999999992</v>
      </c>
      <c r="K75" s="94">
        <f t="shared" si="38"/>
        <v>0.33907374000000001</v>
      </c>
      <c r="L75" s="94">
        <f t="shared" si="38"/>
        <v>0.11157500000000001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0.76200000000000001</v>
      </c>
      <c r="D78" s="86">
        <f t="shared" si="39"/>
        <v>2.5979999999999999</v>
      </c>
      <c r="E78" s="86">
        <f t="shared" si="39"/>
        <v>2.5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>M71</f>
        <v>-0.76200000000000001</v>
      </c>
      <c r="N78" s="86">
        <f>N71</f>
        <v>-2.5979999999999999</v>
      </c>
      <c r="O78" s="86">
        <f>O71</f>
        <v>-2.5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/>
      <c r="BA78" s="86"/>
      <c r="BB78" s="86"/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0.76200000000000001</v>
      </c>
      <c r="D80" s="86">
        <f>SUM($B$78:D78)</f>
        <v>3.36</v>
      </c>
      <c r="E80" s="86">
        <f>SUM($B$78:E78)</f>
        <v>5.8599999999999994</v>
      </c>
      <c r="F80" s="86">
        <f>SUM($B$78:F78)</f>
        <v>5.8599999999999994</v>
      </c>
      <c r="G80" s="86">
        <f>SUM($B$78:G78)</f>
        <v>5.8599999999999994</v>
      </c>
      <c r="H80" s="86">
        <f>SUM($B$78:H78)</f>
        <v>5.8599999999999994</v>
      </c>
      <c r="I80" s="86">
        <f>SUM($B$78:I78)</f>
        <v>5.8599999999999994</v>
      </c>
      <c r="J80" s="86">
        <f>SUM($B$78:J78)</f>
        <v>5.8599999999999994</v>
      </c>
      <c r="K80" s="86">
        <f>SUM($B$78:K78)</f>
        <v>5.8599999999999994</v>
      </c>
      <c r="L80" s="86">
        <f>SUM($B$78:L78)</f>
        <v>5.8599999999999994</v>
      </c>
      <c r="M80" s="86">
        <f>SUM($B$78:M78)</f>
        <v>5.097999999999999</v>
      </c>
      <c r="N80" s="86">
        <f>SUM($B$78:N78)</f>
        <v>2.4999999999999991</v>
      </c>
      <c r="O80" s="86">
        <f>SUM($B$78:O78)</f>
        <v>0</v>
      </c>
      <c r="P80" s="86">
        <f>SUM($B$78:P78)</f>
        <v>-8.8817841970012523E-16</v>
      </c>
      <c r="Q80" s="86">
        <f>SUM($B$78:Q78)</f>
        <v>-8.8817841970012523E-16</v>
      </c>
      <c r="R80" s="86">
        <f>SUM($B$78:R78)</f>
        <v>-8.8817841970012523E-16</v>
      </c>
      <c r="S80" s="86">
        <f>SUM($B$78:S78)</f>
        <v>-8.8817841970012523E-16</v>
      </c>
      <c r="T80" s="86">
        <f>SUM($B$78:T78)</f>
        <v>-8.8817841970012523E-16</v>
      </c>
      <c r="U80" s="86">
        <f>SUM($B$78:U78)</f>
        <v>-8.8817841970012523E-16</v>
      </c>
      <c r="V80" s="86">
        <f>SUM($B$78:V78)</f>
        <v>-8.8817841970012523E-16</v>
      </c>
      <c r="W80" s="86">
        <f>SUM($B$78:W78)</f>
        <v>-8.8817841970012523E-16</v>
      </c>
      <c r="X80" s="86">
        <f>SUM($B$78:X78)</f>
        <v>-8.8817841970012523E-16</v>
      </c>
      <c r="Y80" s="86">
        <f>SUM($B$78:Y78)</f>
        <v>-8.8817841970012523E-16</v>
      </c>
      <c r="Z80" s="86">
        <f>SUM($B$78:Z78)</f>
        <v>-8.8817841970012523E-16</v>
      </c>
      <c r="AA80" s="86">
        <f>SUM($B$78:AA78)</f>
        <v>-8.8817841970012523E-16</v>
      </c>
      <c r="AB80" s="86">
        <f>SUM($B$78:AB78)</f>
        <v>-8.8817841970012523E-16</v>
      </c>
      <c r="AC80" s="86">
        <f>SUM($B$78:AC78)</f>
        <v>-8.8817841970012523E-16</v>
      </c>
      <c r="AD80" s="86">
        <f>SUM($B$78:AD78)</f>
        <v>-8.8817841970012523E-16</v>
      </c>
      <c r="AE80" s="86">
        <f>SUM($B$78:AE78)</f>
        <v>-8.8817841970012523E-16</v>
      </c>
      <c r="AF80" s="86">
        <f>SUM($B$78:AF78)</f>
        <v>-8.8817841970012523E-16</v>
      </c>
      <c r="AG80" s="86">
        <f>SUM($B$78:AG78)</f>
        <v>-8.8817841970012523E-16</v>
      </c>
      <c r="AH80" s="86">
        <f>SUM($B$78:AH78)</f>
        <v>-8.8817841970012523E-16</v>
      </c>
      <c r="AI80" s="86">
        <f>SUM($B$78:AI78)</f>
        <v>-8.8817841970012523E-16</v>
      </c>
      <c r="AJ80" s="86">
        <f>SUM($B$78:AJ78)</f>
        <v>-8.8817841970012523E-16</v>
      </c>
      <c r="AK80" s="86">
        <f>SUM($B$78:AK78)</f>
        <v>-8.8817841970012523E-16</v>
      </c>
      <c r="AL80" s="86">
        <f>SUM($B$78:AL78)</f>
        <v>-8.8817841970012523E-16</v>
      </c>
      <c r="AM80" s="86">
        <f>SUM($B$78:AM78)</f>
        <v>-8.8817841970012523E-16</v>
      </c>
      <c r="AN80" s="86">
        <f>SUM($B$78:AN78)</f>
        <v>-8.8817841970012523E-16</v>
      </c>
      <c r="AO80" s="86">
        <f>SUM($B$78:AO78)</f>
        <v>-8.8817841970012523E-16</v>
      </c>
      <c r="AP80" s="86">
        <f>SUM($B$78:AP78)</f>
        <v>-8.8817841970012523E-16</v>
      </c>
      <c r="AQ80" s="86">
        <f>SUM($B$78:AQ78)</f>
        <v>-8.8817841970012523E-16</v>
      </c>
      <c r="AR80" s="86">
        <f>SUM($B$78:AR78)</f>
        <v>-8.8817841970012523E-16</v>
      </c>
      <c r="AS80" s="86">
        <f>SUM($B$78:AS78)</f>
        <v>-8.8817841970012523E-16</v>
      </c>
      <c r="AT80" s="86">
        <f>SUM($B$78:AT78)</f>
        <v>-8.8817841970012523E-16</v>
      </c>
      <c r="AU80" s="86">
        <f>SUM($B$78:AU78)</f>
        <v>-8.8817841970012523E-16</v>
      </c>
      <c r="AV80" s="86">
        <f>SUM($B$78:AV78)</f>
        <v>-8.8817841970012523E-16</v>
      </c>
      <c r="AW80" s="86">
        <f>SUM($B$78:AW78)</f>
        <v>-8.8817841970012523E-16</v>
      </c>
      <c r="AX80" s="86">
        <f>SUM($B$78:AX78)</f>
        <v>-8.8817841970012523E-16</v>
      </c>
      <c r="AY80" s="86">
        <f>SUM($B$78:AY78)</f>
        <v>-8.8817841970012523E-16</v>
      </c>
      <c r="AZ80" s="86">
        <f>SUM($B$78:AZ78)</f>
        <v>-8.8817841970012523E-16</v>
      </c>
      <c r="BA80" s="86">
        <f>SUM($B$78:BA78)</f>
        <v>-8.8817841970012523E-16</v>
      </c>
      <c r="BB80" s="86">
        <f>SUM($B$78:BB78)</f>
        <v>-8.8817841970012523E-16</v>
      </c>
      <c r="BC80" s="86">
        <f>SUM($B$78:BC78)</f>
        <v>-8.8817841970012523E-16</v>
      </c>
      <c r="BD80" s="86">
        <f>SUM($B$78:BD78)</f>
        <v>-8.8817841970012523E-16</v>
      </c>
      <c r="BE80" s="86">
        <f>SUM($B$78:BE78)</f>
        <v>-8.8817841970012523E-16</v>
      </c>
      <c r="BF80" s="86">
        <f>SUM($B$78:BF78)</f>
        <v>-8.8817841970012523E-16</v>
      </c>
      <c r="BG80" s="86">
        <f>SUM($B$78:BG78)</f>
        <v>-8.8817841970012523E-16</v>
      </c>
      <c r="BH80" s="86">
        <f>SUM($B$78:BH78)</f>
        <v>-8.8817841970012523E-16</v>
      </c>
      <c r="BI80" s="86">
        <f>SUM($B$78:BI78)</f>
        <v>-8.8817841970012523E-16</v>
      </c>
      <c r="BJ80" s="86">
        <f>SUM($B$78:BJ78)</f>
        <v>-8.8817841970012523E-16</v>
      </c>
      <c r="BK80" s="86">
        <f>SUM($B$78:BK78)</f>
        <v>-8.8817841970012523E-16</v>
      </c>
      <c r="BL80" s="86">
        <f>SUM($B$78:BL78)</f>
        <v>-8.8817841970012523E-16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f>C74</f>
        <v>0.10885170000000001</v>
      </c>
      <c r="D81" s="328">
        <f>D74</f>
        <v>0.55773810000000001</v>
      </c>
      <c r="E81" s="328">
        <f t="shared" ref="E81:BL81" si="40">E74</f>
        <v>1.1266718600000001</v>
      </c>
      <c r="F81" s="328">
        <f t="shared" si="40"/>
        <v>1.1619300399999999</v>
      </c>
      <c r="G81" s="328">
        <f t="shared" si="40"/>
        <v>0.82995360000000007</v>
      </c>
      <c r="H81" s="328">
        <f t="shared" si="40"/>
        <v>0.61225499999999999</v>
      </c>
      <c r="I81" s="328">
        <f t="shared" si="40"/>
        <v>0.52300499999999994</v>
      </c>
      <c r="J81" s="328">
        <f t="shared" si="40"/>
        <v>0.48900455999999992</v>
      </c>
      <c r="K81" s="328">
        <f t="shared" si="40"/>
        <v>0.33907374000000001</v>
      </c>
      <c r="L81" s="328">
        <f t="shared" si="40"/>
        <v>0.11157500000000001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5.8600586000000003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0.10885170000000001</v>
      </c>
      <c r="D82" s="94">
        <f t="shared" si="41"/>
        <v>0.55773810000000001</v>
      </c>
      <c r="E82" s="94">
        <f t="shared" si="41"/>
        <v>1.1266718600000001</v>
      </c>
      <c r="F82" s="94">
        <f t="shared" si="41"/>
        <v>1.1619300399999999</v>
      </c>
      <c r="G82" s="94">
        <f t="shared" si="41"/>
        <v>0.82995360000000007</v>
      </c>
      <c r="H82" s="94">
        <f t="shared" si="41"/>
        <v>0.61225499999999999</v>
      </c>
      <c r="I82" s="94">
        <f t="shared" si="41"/>
        <v>0.52300499999999994</v>
      </c>
      <c r="J82" s="94">
        <f t="shared" si="41"/>
        <v>0.48900455999999992</v>
      </c>
      <c r="K82" s="94">
        <f t="shared" si="41"/>
        <v>0.33907374000000001</v>
      </c>
      <c r="L82" s="94">
        <f t="shared" si="41"/>
        <v>0.11157500000000001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BJ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>
        <f t="shared" si="42"/>
        <v>0</v>
      </c>
      <c r="BA85" s="74">
        <f t="shared" si="42"/>
        <v>0</v>
      </c>
      <c r="BB85" s="74">
        <f t="shared" si="42"/>
        <v>0</v>
      </c>
      <c r="BC85" s="74">
        <f t="shared" si="42"/>
        <v>0</v>
      </c>
      <c r="BD85" s="74">
        <f t="shared" si="42"/>
        <v>0</v>
      </c>
      <c r="BE85" s="74">
        <f t="shared" si="42"/>
        <v>0</v>
      </c>
      <c r="BF85" s="74">
        <f t="shared" si="42"/>
        <v>0</v>
      </c>
      <c r="BG85" s="74">
        <f t="shared" si="42"/>
        <v>0</v>
      </c>
      <c r="BH85" s="74">
        <f t="shared" si="42"/>
        <v>0</v>
      </c>
      <c r="BI85" s="74">
        <f t="shared" si="42"/>
        <v>0</v>
      </c>
      <c r="BJ85" s="74">
        <f t="shared" si="42"/>
        <v>0</v>
      </c>
      <c r="BK85" s="74"/>
      <c r="BL85" s="74"/>
      <c r="BM85" s="36"/>
      <c r="BN85" s="74">
        <f t="shared" ref="BN85:BN97" si="43">SUM(B85:BM85)</f>
        <v>0</v>
      </c>
      <c r="BO85" s="332" t="s">
        <v>299</v>
      </c>
    </row>
    <row r="86" spans="1:75" s="37" customFormat="1" ht="15" customHeight="1" x14ac:dyDescent="0.2">
      <c r="A86" s="108">
        <v>2015</v>
      </c>
      <c r="B86" s="74"/>
      <c r="C86" s="74">
        <f t="shared" ref="C86:L86" si="44">$C$20*(1-$B$5)/$B$3</f>
        <v>7.6200000000000004E-2</v>
      </c>
      <c r="D86" s="74">
        <f t="shared" si="44"/>
        <v>7.6200000000000004E-2</v>
      </c>
      <c r="E86" s="74">
        <f t="shared" si="44"/>
        <v>7.6200000000000004E-2</v>
      </c>
      <c r="F86" s="74">
        <f t="shared" si="44"/>
        <v>7.6200000000000004E-2</v>
      </c>
      <c r="G86" s="74">
        <f t="shared" si="44"/>
        <v>7.6200000000000004E-2</v>
      </c>
      <c r="H86" s="74">
        <f t="shared" si="44"/>
        <v>7.6200000000000004E-2</v>
      </c>
      <c r="I86" s="74">
        <f t="shared" si="44"/>
        <v>7.6200000000000004E-2</v>
      </c>
      <c r="J86" s="74">
        <f t="shared" si="44"/>
        <v>7.6200000000000004E-2</v>
      </c>
      <c r="K86" s="74">
        <f t="shared" si="44"/>
        <v>7.6200000000000004E-2</v>
      </c>
      <c r="L86" s="74">
        <f t="shared" si="44"/>
        <v>7.6200000000000004E-2</v>
      </c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0.76200000000000012</v>
      </c>
      <c r="BO86" s="333">
        <f>BN102*(1-0)</f>
        <v>0.76200000000000012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0.25979999999999998</v>
      </c>
      <c r="E87" s="74">
        <f t="shared" ref="E87:M87" si="45">$D$20*(1-$B$5)/$B$3</f>
        <v>0.25979999999999998</v>
      </c>
      <c r="F87" s="74">
        <f t="shared" si="45"/>
        <v>0.25979999999999998</v>
      </c>
      <c r="G87" s="74">
        <f t="shared" si="45"/>
        <v>0.25979999999999998</v>
      </c>
      <c r="H87" s="74">
        <f t="shared" si="45"/>
        <v>0.25979999999999998</v>
      </c>
      <c r="I87" s="74">
        <f t="shared" si="45"/>
        <v>0.25979999999999998</v>
      </c>
      <c r="J87" s="74">
        <f t="shared" si="45"/>
        <v>0.25979999999999998</v>
      </c>
      <c r="K87" s="74">
        <f t="shared" si="45"/>
        <v>0.25979999999999998</v>
      </c>
      <c r="L87" s="74">
        <f t="shared" si="45"/>
        <v>0.25979999999999998</v>
      </c>
      <c r="M87" s="74">
        <f t="shared" si="45"/>
        <v>0.25979999999999998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2.5979999999999994</v>
      </c>
      <c r="BO87" s="333">
        <f>BN103*(1-0)</f>
        <v>2.5979999999999994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N88" si="46">$E$20*(1-$B$5)/$B$3</f>
        <v>0.25</v>
      </c>
      <c r="F88" s="74">
        <f t="shared" si="46"/>
        <v>0.25</v>
      </c>
      <c r="G88" s="74">
        <f t="shared" si="46"/>
        <v>0.25</v>
      </c>
      <c r="H88" s="74">
        <f t="shared" si="46"/>
        <v>0.25</v>
      </c>
      <c r="I88" s="74">
        <f t="shared" si="46"/>
        <v>0.25</v>
      </c>
      <c r="J88" s="74">
        <f t="shared" si="46"/>
        <v>0.25</v>
      </c>
      <c r="K88" s="74">
        <f t="shared" si="46"/>
        <v>0.25</v>
      </c>
      <c r="L88" s="74">
        <f t="shared" si="46"/>
        <v>0.25</v>
      </c>
      <c r="M88" s="74">
        <f t="shared" si="46"/>
        <v>0.25</v>
      </c>
      <c r="N88" s="74">
        <f t="shared" si="46"/>
        <v>0.25</v>
      </c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2.5</v>
      </c>
      <c r="BO88" s="333">
        <f>BN104*(1-0)</f>
        <v>2.5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J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>
        <f t="shared" si="47"/>
        <v>0</v>
      </c>
      <c r="BE89" s="74">
        <f t="shared" si="47"/>
        <v>0</v>
      </c>
      <c r="BF89" s="74">
        <f t="shared" si="47"/>
        <v>0</v>
      </c>
      <c r="BG89" s="74">
        <f t="shared" si="47"/>
        <v>0</v>
      </c>
      <c r="BH89" s="74">
        <f t="shared" si="47"/>
        <v>0</v>
      </c>
      <c r="BI89" s="74">
        <f t="shared" si="47"/>
        <v>0</v>
      </c>
      <c r="BJ89" s="74">
        <f t="shared" si="47"/>
        <v>0</v>
      </c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J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>
        <f t="shared" si="49"/>
        <v>0</v>
      </c>
      <c r="BG91" s="74">
        <f t="shared" si="49"/>
        <v>0</v>
      </c>
      <c r="BH91" s="74">
        <f t="shared" si="49"/>
        <v>0</v>
      </c>
      <c r="BI91" s="74">
        <f t="shared" si="49"/>
        <v>0</v>
      </c>
      <c r="BJ91" s="74">
        <f t="shared" si="49"/>
        <v>0</v>
      </c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J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>
        <f t="shared" si="50"/>
        <v>0</v>
      </c>
      <c r="BH92" s="74">
        <f t="shared" si="50"/>
        <v>0</v>
      </c>
      <c r="BI92" s="74">
        <f t="shared" si="50"/>
        <v>0</v>
      </c>
      <c r="BJ92" s="74">
        <f t="shared" si="50"/>
        <v>0</v>
      </c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J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>
        <f t="shared" si="51"/>
        <v>0</v>
      </c>
      <c r="BI93" s="74">
        <f t="shared" si="51"/>
        <v>0</v>
      </c>
      <c r="BJ93" s="74">
        <f t="shared" si="51"/>
        <v>0</v>
      </c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J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>
        <f t="shared" si="52"/>
        <v>0</v>
      </c>
      <c r="BJ94" s="74">
        <f t="shared" si="52"/>
        <v>0</v>
      </c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3">SUM(C85:C97)</f>
        <v>7.6200000000000004E-2</v>
      </c>
      <c r="D98" s="103">
        <f t="shared" si="53"/>
        <v>0.33599999999999997</v>
      </c>
      <c r="E98" s="103">
        <f t="shared" si="53"/>
        <v>0.58599999999999997</v>
      </c>
      <c r="F98" s="103">
        <f t="shared" si="53"/>
        <v>0.58599999999999997</v>
      </c>
      <c r="G98" s="103">
        <f t="shared" si="53"/>
        <v>0.58599999999999997</v>
      </c>
      <c r="H98" s="103">
        <f t="shared" si="53"/>
        <v>0.58599999999999997</v>
      </c>
      <c r="I98" s="103">
        <f t="shared" si="53"/>
        <v>0.58599999999999997</v>
      </c>
      <c r="J98" s="103">
        <f t="shared" si="53"/>
        <v>0.58599999999999997</v>
      </c>
      <c r="K98" s="103">
        <f t="shared" si="53"/>
        <v>0.58599999999999997</v>
      </c>
      <c r="L98" s="103">
        <f t="shared" si="53"/>
        <v>0.58599999999999997</v>
      </c>
      <c r="M98" s="103">
        <f t="shared" si="53"/>
        <v>0.50980000000000003</v>
      </c>
      <c r="N98" s="103">
        <f t="shared" si="53"/>
        <v>0.25</v>
      </c>
      <c r="O98" s="103">
        <f t="shared" si="53"/>
        <v>0</v>
      </c>
      <c r="P98" s="103">
        <f t="shared" si="53"/>
        <v>0</v>
      </c>
      <c r="Q98" s="103">
        <f t="shared" si="53"/>
        <v>0</v>
      </c>
      <c r="R98" s="103">
        <f t="shared" si="53"/>
        <v>0</v>
      </c>
      <c r="S98" s="103">
        <f t="shared" si="53"/>
        <v>0</v>
      </c>
      <c r="T98" s="103">
        <f t="shared" si="53"/>
        <v>0</v>
      </c>
      <c r="U98" s="103">
        <f t="shared" si="53"/>
        <v>0</v>
      </c>
      <c r="V98" s="103">
        <f t="shared" si="53"/>
        <v>0</v>
      </c>
      <c r="W98" s="103">
        <f t="shared" si="53"/>
        <v>0</v>
      </c>
      <c r="X98" s="103">
        <f t="shared" si="53"/>
        <v>0</v>
      </c>
      <c r="Y98" s="103">
        <f t="shared" si="53"/>
        <v>0</v>
      </c>
      <c r="Z98" s="103">
        <f t="shared" si="53"/>
        <v>0</v>
      </c>
      <c r="AA98" s="103">
        <f t="shared" si="53"/>
        <v>0</v>
      </c>
      <c r="AB98" s="103">
        <f t="shared" si="53"/>
        <v>0</v>
      </c>
      <c r="AC98" s="103">
        <f t="shared" si="53"/>
        <v>0</v>
      </c>
      <c r="AD98" s="103">
        <f t="shared" si="53"/>
        <v>0</v>
      </c>
      <c r="AE98" s="103">
        <f t="shared" si="53"/>
        <v>0</v>
      </c>
      <c r="AF98" s="103">
        <f t="shared" si="53"/>
        <v>0</v>
      </c>
      <c r="AG98" s="103">
        <f t="shared" si="53"/>
        <v>0</v>
      </c>
      <c r="AH98" s="103">
        <f t="shared" si="53"/>
        <v>0</v>
      </c>
      <c r="AI98" s="103">
        <f t="shared" si="53"/>
        <v>0</v>
      </c>
      <c r="AJ98" s="103">
        <f t="shared" si="53"/>
        <v>0</v>
      </c>
      <c r="AK98" s="103">
        <f t="shared" si="53"/>
        <v>0</v>
      </c>
      <c r="AL98" s="103">
        <f t="shared" si="53"/>
        <v>0</v>
      </c>
      <c r="AM98" s="103">
        <f t="shared" si="53"/>
        <v>0</v>
      </c>
      <c r="AN98" s="103">
        <f t="shared" si="53"/>
        <v>0</v>
      </c>
      <c r="AO98" s="103">
        <f t="shared" si="53"/>
        <v>0</v>
      </c>
      <c r="AP98" s="103">
        <f t="shared" si="53"/>
        <v>0</v>
      </c>
      <c r="AQ98" s="103">
        <f t="shared" si="53"/>
        <v>0</v>
      </c>
      <c r="AR98" s="103">
        <f t="shared" si="53"/>
        <v>0</v>
      </c>
      <c r="AS98" s="103">
        <f t="shared" si="53"/>
        <v>0</v>
      </c>
      <c r="AT98" s="103">
        <f t="shared" si="53"/>
        <v>0</v>
      </c>
      <c r="AU98" s="103">
        <f t="shared" si="53"/>
        <v>0</v>
      </c>
      <c r="AV98" s="103">
        <f t="shared" si="53"/>
        <v>0</v>
      </c>
      <c r="AW98" s="103">
        <f t="shared" si="53"/>
        <v>0</v>
      </c>
      <c r="AX98" s="103">
        <f t="shared" si="53"/>
        <v>0</v>
      </c>
      <c r="AY98" s="103">
        <f t="shared" si="53"/>
        <v>0</v>
      </c>
      <c r="AZ98" s="103">
        <f t="shared" si="53"/>
        <v>0</v>
      </c>
      <c r="BA98" s="103">
        <f t="shared" si="53"/>
        <v>0</v>
      </c>
      <c r="BB98" s="103">
        <f t="shared" si="53"/>
        <v>0</v>
      </c>
      <c r="BC98" s="103">
        <f t="shared" si="53"/>
        <v>0</v>
      </c>
      <c r="BD98" s="103">
        <f t="shared" si="53"/>
        <v>0</v>
      </c>
      <c r="BE98" s="103">
        <f t="shared" si="53"/>
        <v>0</v>
      </c>
      <c r="BF98" s="103">
        <f t="shared" si="53"/>
        <v>0</v>
      </c>
      <c r="BG98" s="103">
        <f t="shared" si="53"/>
        <v>0</v>
      </c>
      <c r="BH98" s="103">
        <f t="shared" si="53"/>
        <v>0</v>
      </c>
      <c r="BI98" s="103">
        <f t="shared" si="53"/>
        <v>0</v>
      </c>
      <c r="BJ98" s="103">
        <f t="shared" si="53"/>
        <v>0</v>
      </c>
      <c r="BK98" s="103">
        <f t="shared" si="53"/>
        <v>0</v>
      </c>
      <c r="BL98" s="103">
        <f t="shared" si="53"/>
        <v>0</v>
      </c>
      <c r="BM98" s="342"/>
      <c r="BN98" s="57">
        <f>SUM(BN85:BN97)</f>
        <v>5.8599999999999994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J101" si="54">$B$20/$B$3</f>
        <v>0</v>
      </c>
      <c r="C101" s="74">
        <f t="shared" si="54"/>
        <v>0</v>
      </c>
      <c r="D101" s="74">
        <f t="shared" si="54"/>
        <v>0</v>
      </c>
      <c r="E101" s="74">
        <f t="shared" si="54"/>
        <v>0</v>
      </c>
      <c r="F101" s="74">
        <f t="shared" si="54"/>
        <v>0</v>
      </c>
      <c r="G101" s="74">
        <f t="shared" si="54"/>
        <v>0</v>
      </c>
      <c r="H101" s="74">
        <f t="shared" si="54"/>
        <v>0</v>
      </c>
      <c r="I101" s="74">
        <f t="shared" si="54"/>
        <v>0</v>
      </c>
      <c r="J101" s="74">
        <f t="shared" si="54"/>
        <v>0</v>
      </c>
      <c r="K101" s="74">
        <f t="shared" si="54"/>
        <v>0</v>
      </c>
      <c r="L101" s="74">
        <f t="shared" si="54"/>
        <v>0</v>
      </c>
      <c r="M101" s="74">
        <f t="shared" si="54"/>
        <v>0</v>
      </c>
      <c r="N101" s="74">
        <f t="shared" si="54"/>
        <v>0</v>
      </c>
      <c r="O101" s="74">
        <f t="shared" si="54"/>
        <v>0</v>
      </c>
      <c r="P101" s="74">
        <f t="shared" si="54"/>
        <v>0</v>
      </c>
      <c r="Q101" s="74">
        <f t="shared" si="54"/>
        <v>0</v>
      </c>
      <c r="R101" s="74">
        <f t="shared" si="54"/>
        <v>0</v>
      </c>
      <c r="S101" s="74">
        <f t="shared" si="54"/>
        <v>0</v>
      </c>
      <c r="T101" s="74">
        <f t="shared" si="54"/>
        <v>0</v>
      </c>
      <c r="U101" s="74">
        <f t="shared" si="54"/>
        <v>0</v>
      </c>
      <c r="V101" s="74">
        <f t="shared" si="54"/>
        <v>0</v>
      </c>
      <c r="W101" s="74">
        <f t="shared" si="54"/>
        <v>0</v>
      </c>
      <c r="X101" s="74">
        <f t="shared" si="54"/>
        <v>0</v>
      </c>
      <c r="Y101" s="74">
        <f t="shared" si="54"/>
        <v>0</v>
      </c>
      <c r="Z101" s="74">
        <f t="shared" si="54"/>
        <v>0</v>
      </c>
      <c r="AA101" s="74">
        <f t="shared" si="54"/>
        <v>0</v>
      </c>
      <c r="AB101" s="74">
        <f t="shared" si="54"/>
        <v>0</v>
      </c>
      <c r="AC101" s="74">
        <f t="shared" si="54"/>
        <v>0</v>
      </c>
      <c r="AD101" s="74">
        <f t="shared" si="54"/>
        <v>0</v>
      </c>
      <c r="AE101" s="74">
        <f t="shared" si="54"/>
        <v>0</v>
      </c>
      <c r="AF101" s="74">
        <f t="shared" si="54"/>
        <v>0</v>
      </c>
      <c r="AG101" s="74">
        <f t="shared" si="54"/>
        <v>0</v>
      </c>
      <c r="AH101" s="74">
        <f t="shared" si="54"/>
        <v>0</v>
      </c>
      <c r="AI101" s="74">
        <f t="shared" si="54"/>
        <v>0</v>
      </c>
      <c r="AJ101" s="74">
        <f t="shared" si="54"/>
        <v>0</v>
      </c>
      <c r="AK101" s="74">
        <f t="shared" si="54"/>
        <v>0</v>
      </c>
      <c r="AL101" s="74">
        <f t="shared" si="54"/>
        <v>0</v>
      </c>
      <c r="AM101" s="74">
        <f t="shared" si="54"/>
        <v>0</v>
      </c>
      <c r="AN101" s="74">
        <f t="shared" si="54"/>
        <v>0</v>
      </c>
      <c r="AO101" s="74">
        <f t="shared" si="54"/>
        <v>0</v>
      </c>
      <c r="AP101" s="74">
        <f t="shared" si="54"/>
        <v>0</v>
      </c>
      <c r="AQ101" s="74">
        <f t="shared" si="54"/>
        <v>0</v>
      </c>
      <c r="AR101" s="74">
        <f t="shared" si="54"/>
        <v>0</v>
      </c>
      <c r="AS101" s="74">
        <f t="shared" si="54"/>
        <v>0</v>
      </c>
      <c r="AT101" s="74">
        <f t="shared" si="54"/>
        <v>0</v>
      </c>
      <c r="AU101" s="74">
        <f t="shared" si="54"/>
        <v>0</v>
      </c>
      <c r="AV101" s="74">
        <f t="shared" si="54"/>
        <v>0</v>
      </c>
      <c r="AW101" s="74">
        <f t="shared" si="54"/>
        <v>0</v>
      </c>
      <c r="AX101" s="74">
        <f t="shared" si="54"/>
        <v>0</v>
      </c>
      <c r="AY101" s="74">
        <f t="shared" si="54"/>
        <v>0</v>
      </c>
      <c r="AZ101" s="74">
        <f t="shared" si="54"/>
        <v>0</v>
      </c>
      <c r="BA101" s="74">
        <f t="shared" si="54"/>
        <v>0</v>
      </c>
      <c r="BB101" s="74">
        <f t="shared" si="54"/>
        <v>0</v>
      </c>
      <c r="BC101" s="74">
        <f t="shared" si="54"/>
        <v>0</v>
      </c>
      <c r="BD101" s="74">
        <f t="shared" si="54"/>
        <v>0</v>
      </c>
      <c r="BE101" s="74">
        <f t="shared" si="54"/>
        <v>0</v>
      </c>
      <c r="BF101" s="74">
        <f t="shared" si="54"/>
        <v>0</v>
      </c>
      <c r="BG101" s="74">
        <f t="shared" si="54"/>
        <v>0</v>
      </c>
      <c r="BH101" s="74">
        <f t="shared" si="54"/>
        <v>0</v>
      </c>
      <c r="BI101" s="74">
        <f t="shared" si="54"/>
        <v>0</v>
      </c>
      <c r="BJ101" s="74">
        <f t="shared" si="54"/>
        <v>0</v>
      </c>
      <c r="BK101" s="74"/>
      <c r="BL101" s="74"/>
      <c r="BM101" s="36"/>
      <c r="BN101" s="74">
        <f t="shared" ref="BN101:BN113" si="55">SUM(B101:BM101)</f>
        <v>0</v>
      </c>
      <c r="BO101" s="332" t="s">
        <v>299</v>
      </c>
    </row>
    <row r="102" spans="1:67" s="37" customFormat="1" ht="15" customHeight="1" x14ac:dyDescent="0.2">
      <c r="A102" s="108">
        <v>2015</v>
      </c>
      <c r="B102" s="74"/>
      <c r="C102" s="74">
        <f t="shared" ref="C102:L102" si="56">$C$20/$B$3</f>
        <v>7.6200000000000004E-2</v>
      </c>
      <c r="D102" s="74">
        <f t="shared" si="56"/>
        <v>7.6200000000000004E-2</v>
      </c>
      <c r="E102" s="74">
        <f t="shared" si="56"/>
        <v>7.6200000000000004E-2</v>
      </c>
      <c r="F102" s="74">
        <f t="shared" si="56"/>
        <v>7.6200000000000004E-2</v>
      </c>
      <c r="G102" s="74">
        <f t="shared" si="56"/>
        <v>7.6200000000000004E-2</v>
      </c>
      <c r="H102" s="74">
        <f t="shared" si="56"/>
        <v>7.6200000000000004E-2</v>
      </c>
      <c r="I102" s="74">
        <f t="shared" si="56"/>
        <v>7.6200000000000004E-2</v>
      </c>
      <c r="J102" s="74">
        <f t="shared" si="56"/>
        <v>7.6200000000000004E-2</v>
      </c>
      <c r="K102" s="74">
        <f t="shared" si="56"/>
        <v>7.6200000000000004E-2</v>
      </c>
      <c r="L102" s="74">
        <f t="shared" si="56"/>
        <v>7.6200000000000004E-2</v>
      </c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5"/>
        <v>0.76200000000000012</v>
      </c>
      <c r="BO102" s="333">
        <f>D19</f>
        <v>0.76200000000000001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M103" si="57">$D$20/$B$3</f>
        <v>0.25979999999999998</v>
      </c>
      <c r="E103" s="74">
        <f t="shared" si="57"/>
        <v>0.25979999999999998</v>
      </c>
      <c r="F103" s="74">
        <f t="shared" si="57"/>
        <v>0.25979999999999998</v>
      </c>
      <c r="G103" s="74">
        <f t="shared" si="57"/>
        <v>0.25979999999999998</v>
      </c>
      <c r="H103" s="74">
        <f t="shared" si="57"/>
        <v>0.25979999999999998</v>
      </c>
      <c r="I103" s="74">
        <f t="shared" si="57"/>
        <v>0.25979999999999998</v>
      </c>
      <c r="J103" s="74">
        <f t="shared" si="57"/>
        <v>0.25979999999999998</v>
      </c>
      <c r="K103" s="74">
        <f t="shared" si="57"/>
        <v>0.25979999999999998</v>
      </c>
      <c r="L103" s="74">
        <f t="shared" si="57"/>
        <v>0.25979999999999998</v>
      </c>
      <c r="M103" s="74">
        <f t="shared" si="57"/>
        <v>0.25979999999999998</v>
      </c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5"/>
        <v>2.5979999999999994</v>
      </c>
      <c r="BO103" s="333">
        <f>D20</f>
        <v>2.5979999999999999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N104" si="58">$E$20/$B$3</f>
        <v>0.25</v>
      </c>
      <c r="F104" s="74">
        <f t="shared" si="58"/>
        <v>0.25</v>
      </c>
      <c r="G104" s="74">
        <f t="shared" si="58"/>
        <v>0.25</v>
      </c>
      <c r="H104" s="74">
        <f t="shared" si="58"/>
        <v>0.25</v>
      </c>
      <c r="I104" s="74">
        <f t="shared" si="58"/>
        <v>0.25</v>
      </c>
      <c r="J104" s="74">
        <f t="shared" si="58"/>
        <v>0.25</v>
      </c>
      <c r="K104" s="74">
        <f t="shared" si="58"/>
        <v>0.25</v>
      </c>
      <c r="L104" s="74">
        <f t="shared" si="58"/>
        <v>0.25</v>
      </c>
      <c r="M104" s="74">
        <f t="shared" si="58"/>
        <v>0.25</v>
      </c>
      <c r="N104" s="74">
        <f t="shared" si="58"/>
        <v>0.25</v>
      </c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5"/>
        <v>2.5</v>
      </c>
      <c r="BO104" s="333">
        <f>-E14</f>
        <v>2.5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J105" si="59">$F$20/$B$3</f>
        <v>0</v>
      </c>
      <c r="G105" s="74">
        <f t="shared" si="59"/>
        <v>0</v>
      </c>
      <c r="H105" s="74">
        <f t="shared" si="59"/>
        <v>0</v>
      </c>
      <c r="I105" s="74">
        <f t="shared" si="59"/>
        <v>0</v>
      </c>
      <c r="J105" s="74">
        <f t="shared" si="59"/>
        <v>0</v>
      </c>
      <c r="K105" s="74">
        <f t="shared" si="59"/>
        <v>0</v>
      </c>
      <c r="L105" s="74">
        <f t="shared" si="59"/>
        <v>0</v>
      </c>
      <c r="M105" s="74">
        <f t="shared" si="59"/>
        <v>0</v>
      </c>
      <c r="N105" s="74">
        <f t="shared" si="59"/>
        <v>0</v>
      </c>
      <c r="O105" s="74">
        <f t="shared" si="59"/>
        <v>0</v>
      </c>
      <c r="P105" s="74">
        <f t="shared" si="59"/>
        <v>0</v>
      </c>
      <c r="Q105" s="74">
        <f t="shared" si="59"/>
        <v>0</v>
      </c>
      <c r="R105" s="74">
        <f t="shared" si="59"/>
        <v>0</v>
      </c>
      <c r="S105" s="74">
        <f t="shared" si="59"/>
        <v>0</v>
      </c>
      <c r="T105" s="74">
        <f t="shared" si="59"/>
        <v>0</v>
      </c>
      <c r="U105" s="74">
        <f t="shared" si="59"/>
        <v>0</v>
      </c>
      <c r="V105" s="74">
        <f t="shared" si="59"/>
        <v>0</v>
      </c>
      <c r="W105" s="74">
        <f t="shared" si="59"/>
        <v>0</v>
      </c>
      <c r="X105" s="74">
        <f t="shared" si="59"/>
        <v>0</v>
      </c>
      <c r="Y105" s="74">
        <f t="shared" si="59"/>
        <v>0</v>
      </c>
      <c r="Z105" s="74">
        <f t="shared" si="59"/>
        <v>0</v>
      </c>
      <c r="AA105" s="74">
        <f t="shared" si="59"/>
        <v>0</v>
      </c>
      <c r="AB105" s="74">
        <f t="shared" si="59"/>
        <v>0</v>
      </c>
      <c r="AC105" s="74">
        <f t="shared" si="59"/>
        <v>0</v>
      </c>
      <c r="AD105" s="74">
        <f t="shared" si="59"/>
        <v>0</v>
      </c>
      <c r="AE105" s="74">
        <f t="shared" si="59"/>
        <v>0</v>
      </c>
      <c r="AF105" s="74">
        <f t="shared" si="59"/>
        <v>0</v>
      </c>
      <c r="AG105" s="74">
        <f t="shared" si="59"/>
        <v>0</v>
      </c>
      <c r="AH105" s="74">
        <f t="shared" si="59"/>
        <v>0</v>
      </c>
      <c r="AI105" s="74">
        <f t="shared" si="59"/>
        <v>0</v>
      </c>
      <c r="AJ105" s="74">
        <f t="shared" si="59"/>
        <v>0</v>
      </c>
      <c r="AK105" s="74">
        <f t="shared" si="59"/>
        <v>0</v>
      </c>
      <c r="AL105" s="74">
        <f t="shared" si="59"/>
        <v>0</v>
      </c>
      <c r="AM105" s="74">
        <f t="shared" si="59"/>
        <v>0</v>
      </c>
      <c r="AN105" s="74">
        <f t="shared" si="59"/>
        <v>0</v>
      </c>
      <c r="AO105" s="74">
        <f t="shared" si="59"/>
        <v>0</v>
      </c>
      <c r="AP105" s="74">
        <f t="shared" si="59"/>
        <v>0</v>
      </c>
      <c r="AQ105" s="74">
        <f t="shared" si="59"/>
        <v>0</v>
      </c>
      <c r="AR105" s="74">
        <f t="shared" si="59"/>
        <v>0</v>
      </c>
      <c r="AS105" s="74">
        <f t="shared" si="59"/>
        <v>0</v>
      </c>
      <c r="AT105" s="74">
        <f t="shared" si="59"/>
        <v>0</v>
      </c>
      <c r="AU105" s="74">
        <f t="shared" si="59"/>
        <v>0</v>
      </c>
      <c r="AV105" s="74">
        <f t="shared" si="59"/>
        <v>0</v>
      </c>
      <c r="AW105" s="74">
        <f t="shared" si="59"/>
        <v>0</v>
      </c>
      <c r="AX105" s="74">
        <f t="shared" si="59"/>
        <v>0</v>
      </c>
      <c r="AY105" s="74">
        <f t="shared" si="59"/>
        <v>0</v>
      </c>
      <c r="AZ105" s="74">
        <f t="shared" si="59"/>
        <v>0</v>
      </c>
      <c r="BA105" s="74">
        <f t="shared" si="59"/>
        <v>0</v>
      </c>
      <c r="BB105" s="74">
        <f t="shared" si="59"/>
        <v>0</v>
      </c>
      <c r="BC105" s="74">
        <f t="shared" si="59"/>
        <v>0</v>
      </c>
      <c r="BD105" s="74">
        <f t="shared" si="59"/>
        <v>0</v>
      </c>
      <c r="BE105" s="74">
        <f t="shared" si="59"/>
        <v>0</v>
      </c>
      <c r="BF105" s="74">
        <f t="shared" si="59"/>
        <v>0</v>
      </c>
      <c r="BG105" s="74">
        <f t="shared" si="59"/>
        <v>0</v>
      </c>
      <c r="BH105" s="74">
        <f t="shared" si="59"/>
        <v>0</v>
      </c>
      <c r="BI105" s="74">
        <f t="shared" si="59"/>
        <v>0</v>
      </c>
      <c r="BJ105" s="74">
        <f t="shared" si="59"/>
        <v>0</v>
      </c>
      <c r="BK105" s="74"/>
      <c r="BL105" s="74"/>
      <c r="BM105" s="36"/>
      <c r="BN105" s="74">
        <f t="shared" si="55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0">$G$20/$B$3</f>
        <v>0</v>
      </c>
      <c r="H106" s="74">
        <f t="shared" si="60"/>
        <v>0</v>
      </c>
      <c r="I106" s="74">
        <f t="shared" si="60"/>
        <v>0</v>
      </c>
      <c r="J106" s="74">
        <f t="shared" si="60"/>
        <v>0</v>
      </c>
      <c r="K106" s="74">
        <f t="shared" si="60"/>
        <v>0</v>
      </c>
      <c r="L106" s="74">
        <f t="shared" si="60"/>
        <v>0</v>
      </c>
      <c r="M106" s="74">
        <f t="shared" si="60"/>
        <v>0</v>
      </c>
      <c r="N106" s="74">
        <f t="shared" si="60"/>
        <v>0</v>
      </c>
      <c r="O106" s="74">
        <f t="shared" si="60"/>
        <v>0</v>
      </c>
      <c r="P106" s="74">
        <f t="shared" si="60"/>
        <v>0</v>
      </c>
      <c r="Q106" s="74">
        <f t="shared" si="60"/>
        <v>0</v>
      </c>
      <c r="R106" s="74">
        <f t="shared" si="60"/>
        <v>0</v>
      </c>
      <c r="S106" s="74">
        <f t="shared" si="60"/>
        <v>0</v>
      </c>
      <c r="T106" s="74">
        <f t="shared" si="60"/>
        <v>0</v>
      </c>
      <c r="U106" s="74">
        <f t="shared" si="60"/>
        <v>0</v>
      </c>
      <c r="V106" s="74">
        <f t="shared" si="60"/>
        <v>0</v>
      </c>
      <c r="W106" s="74">
        <f t="shared" si="60"/>
        <v>0</v>
      </c>
      <c r="X106" s="74">
        <f t="shared" si="60"/>
        <v>0</v>
      </c>
      <c r="Y106" s="74">
        <f t="shared" si="60"/>
        <v>0</v>
      </c>
      <c r="Z106" s="74">
        <f t="shared" si="60"/>
        <v>0</v>
      </c>
      <c r="AA106" s="74">
        <f t="shared" si="60"/>
        <v>0</v>
      </c>
      <c r="AB106" s="74">
        <f t="shared" si="60"/>
        <v>0</v>
      </c>
      <c r="AC106" s="74">
        <f t="shared" si="60"/>
        <v>0</v>
      </c>
      <c r="AD106" s="74">
        <f t="shared" si="60"/>
        <v>0</v>
      </c>
      <c r="AE106" s="74">
        <f t="shared" si="60"/>
        <v>0</v>
      </c>
      <c r="AF106" s="74">
        <f t="shared" si="60"/>
        <v>0</v>
      </c>
      <c r="AG106" s="74">
        <f t="shared" si="60"/>
        <v>0</v>
      </c>
      <c r="AH106" s="74">
        <f t="shared" si="60"/>
        <v>0</v>
      </c>
      <c r="AI106" s="74">
        <f t="shared" si="60"/>
        <v>0</v>
      </c>
      <c r="AJ106" s="74">
        <f t="shared" si="60"/>
        <v>0</v>
      </c>
      <c r="AK106" s="74">
        <f t="shared" si="60"/>
        <v>0</v>
      </c>
      <c r="AL106" s="74">
        <f t="shared" si="60"/>
        <v>0</v>
      </c>
      <c r="AM106" s="74">
        <f t="shared" si="60"/>
        <v>0</v>
      </c>
      <c r="AN106" s="74">
        <f t="shared" si="60"/>
        <v>0</v>
      </c>
      <c r="AO106" s="74">
        <f t="shared" si="60"/>
        <v>0</v>
      </c>
      <c r="AP106" s="74">
        <f t="shared" si="60"/>
        <v>0</v>
      </c>
      <c r="AQ106" s="74">
        <f t="shared" si="60"/>
        <v>0</v>
      </c>
      <c r="AR106" s="74">
        <f t="shared" si="60"/>
        <v>0</v>
      </c>
      <c r="AS106" s="74">
        <f t="shared" si="60"/>
        <v>0</v>
      </c>
      <c r="AT106" s="74">
        <f t="shared" si="60"/>
        <v>0</v>
      </c>
      <c r="AU106" s="74">
        <f t="shared" si="60"/>
        <v>0</v>
      </c>
      <c r="AV106" s="74">
        <f t="shared" si="60"/>
        <v>0</v>
      </c>
      <c r="AW106" s="74">
        <f t="shared" si="60"/>
        <v>0</v>
      </c>
      <c r="AX106" s="74">
        <f t="shared" si="60"/>
        <v>0</v>
      </c>
      <c r="AY106" s="74">
        <f t="shared" si="60"/>
        <v>0</v>
      </c>
      <c r="AZ106" s="74">
        <f t="shared" si="60"/>
        <v>0</v>
      </c>
      <c r="BA106" s="74">
        <f t="shared" si="60"/>
        <v>0</v>
      </c>
      <c r="BB106" s="74">
        <f t="shared" si="60"/>
        <v>0</v>
      </c>
      <c r="BC106" s="74">
        <f t="shared" si="60"/>
        <v>0</v>
      </c>
      <c r="BD106" s="74">
        <f t="shared" si="60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5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J107" si="61">$H$20/$B$3</f>
        <v>0</v>
      </c>
      <c r="I107" s="74">
        <f t="shared" si="61"/>
        <v>0</v>
      </c>
      <c r="J107" s="74">
        <f t="shared" si="61"/>
        <v>0</v>
      </c>
      <c r="K107" s="74">
        <f t="shared" si="61"/>
        <v>0</v>
      </c>
      <c r="L107" s="74">
        <f t="shared" si="61"/>
        <v>0</v>
      </c>
      <c r="M107" s="74">
        <f t="shared" si="61"/>
        <v>0</v>
      </c>
      <c r="N107" s="74">
        <f t="shared" si="61"/>
        <v>0</v>
      </c>
      <c r="O107" s="74">
        <f t="shared" si="61"/>
        <v>0</v>
      </c>
      <c r="P107" s="74">
        <f t="shared" si="61"/>
        <v>0</v>
      </c>
      <c r="Q107" s="74">
        <f t="shared" si="61"/>
        <v>0</v>
      </c>
      <c r="R107" s="74">
        <f t="shared" si="61"/>
        <v>0</v>
      </c>
      <c r="S107" s="74">
        <f t="shared" si="61"/>
        <v>0</v>
      </c>
      <c r="T107" s="74">
        <f t="shared" si="61"/>
        <v>0</v>
      </c>
      <c r="U107" s="74">
        <f t="shared" si="61"/>
        <v>0</v>
      </c>
      <c r="V107" s="74">
        <f t="shared" si="61"/>
        <v>0</v>
      </c>
      <c r="W107" s="74">
        <f t="shared" si="61"/>
        <v>0</v>
      </c>
      <c r="X107" s="74">
        <f t="shared" si="61"/>
        <v>0</v>
      </c>
      <c r="Y107" s="74">
        <f t="shared" si="61"/>
        <v>0</v>
      </c>
      <c r="Z107" s="74">
        <f t="shared" si="61"/>
        <v>0</v>
      </c>
      <c r="AA107" s="74">
        <f t="shared" si="61"/>
        <v>0</v>
      </c>
      <c r="AB107" s="74">
        <f t="shared" si="61"/>
        <v>0</v>
      </c>
      <c r="AC107" s="74">
        <f t="shared" si="61"/>
        <v>0</v>
      </c>
      <c r="AD107" s="74">
        <f t="shared" si="61"/>
        <v>0</v>
      </c>
      <c r="AE107" s="74">
        <f t="shared" si="61"/>
        <v>0</v>
      </c>
      <c r="AF107" s="74">
        <f t="shared" si="61"/>
        <v>0</v>
      </c>
      <c r="AG107" s="74">
        <f t="shared" si="61"/>
        <v>0</v>
      </c>
      <c r="AH107" s="74">
        <f t="shared" si="61"/>
        <v>0</v>
      </c>
      <c r="AI107" s="74">
        <f t="shared" si="61"/>
        <v>0</v>
      </c>
      <c r="AJ107" s="74">
        <f t="shared" si="61"/>
        <v>0</v>
      </c>
      <c r="AK107" s="74">
        <f t="shared" si="61"/>
        <v>0</v>
      </c>
      <c r="AL107" s="74">
        <f t="shared" si="61"/>
        <v>0</v>
      </c>
      <c r="AM107" s="74">
        <f t="shared" si="61"/>
        <v>0</v>
      </c>
      <c r="AN107" s="74">
        <f t="shared" si="61"/>
        <v>0</v>
      </c>
      <c r="AO107" s="74">
        <f t="shared" si="61"/>
        <v>0</v>
      </c>
      <c r="AP107" s="74">
        <f t="shared" si="61"/>
        <v>0</v>
      </c>
      <c r="AQ107" s="74">
        <f t="shared" si="61"/>
        <v>0</v>
      </c>
      <c r="AR107" s="74">
        <f t="shared" si="61"/>
        <v>0</v>
      </c>
      <c r="AS107" s="74">
        <f t="shared" si="61"/>
        <v>0</v>
      </c>
      <c r="AT107" s="74">
        <f t="shared" si="61"/>
        <v>0</v>
      </c>
      <c r="AU107" s="74">
        <f t="shared" si="61"/>
        <v>0</v>
      </c>
      <c r="AV107" s="74">
        <f t="shared" si="61"/>
        <v>0</v>
      </c>
      <c r="AW107" s="74">
        <f t="shared" si="61"/>
        <v>0</v>
      </c>
      <c r="AX107" s="74">
        <f t="shared" si="61"/>
        <v>0</v>
      </c>
      <c r="AY107" s="74">
        <f t="shared" si="61"/>
        <v>0</v>
      </c>
      <c r="AZ107" s="74">
        <f t="shared" si="61"/>
        <v>0</v>
      </c>
      <c r="BA107" s="74">
        <f t="shared" si="61"/>
        <v>0</v>
      </c>
      <c r="BB107" s="74">
        <f t="shared" si="61"/>
        <v>0</v>
      </c>
      <c r="BC107" s="74">
        <f t="shared" si="61"/>
        <v>0</v>
      </c>
      <c r="BD107" s="74">
        <f t="shared" si="61"/>
        <v>0</v>
      </c>
      <c r="BE107" s="74">
        <f t="shared" si="61"/>
        <v>0</v>
      </c>
      <c r="BF107" s="74">
        <f t="shared" si="61"/>
        <v>0</v>
      </c>
      <c r="BG107" s="74">
        <f t="shared" si="61"/>
        <v>0</v>
      </c>
      <c r="BH107" s="74">
        <f t="shared" si="61"/>
        <v>0</v>
      </c>
      <c r="BI107" s="74">
        <f t="shared" si="61"/>
        <v>0</v>
      </c>
      <c r="BJ107" s="74">
        <f t="shared" si="61"/>
        <v>0</v>
      </c>
      <c r="BK107" s="74"/>
      <c r="BL107" s="74"/>
      <c r="BM107" s="36"/>
      <c r="BN107" s="74">
        <f t="shared" si="55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J108" si="62">$I$20/$B$3</f>
        <v>0</v>
      </c>
      <c r="J108" s="74">
        <f t="shared" si="62"/>
        <v>0</v>
      </c>
      <c r="K108" s="74">
        <f t="shared" si="62"/>
        <v>0</v>
      </c>
      <c r="L108" s="74">
        <f t="shared" si="62"/>
        <v>0</v>
      </c>
      <c r="M108" s="74">
        <f t="shared" si="62"/>
        <v>0</v>
      </c>
      <c r="N108" s="74">
        <f t="shared" si="62"/>
        <v>0</v>
      </c>
      <c r="O108" s="74">
        <f t="shared" si="62"/>
        <v>0</v>
      </c>
      <c r="P108" s="74">
        <f t="shared" si="62"/>
        <v>0</v>
      </c>
      <c r="Q108" s="74">
        <f t="shared" si="62"/>
        <v>0</v>
      </c>
      <c r="R108" s="74">
        <f t="shared" si="62"/>
        <v>0</v>
      </c>
      <c r="S108" s="74">
        <f t="shared" si="62"/>
        <v>0</v>
      </c>
      <c r="T108" s="74">
        <f t="shared" si="62"/>
        <v>0</v>
      </c>
      <c r="U108" s="74">
        <f t="shared" si="62"/>
        <v>0</v>
      </c>
      <c r="V108" s="74">
        <f t="shared" si="62"/>
        <v>0</v>
      </c>
      <c r="W108" s="74">
        <f t="shared" si="62"/>
        <v>0</v>
      </c>
      <c r="X108" s="74">
        <f t="shared" si="62"/>
        <v>0</v>
      </c>
      <c r="Y108" s="74">
        <f t="shared" si="62"/>
        <v>0</v>
      </c>
      <c r="Z108" s="74">
        <f t="shared" si="62"/>
        <v>0</v>
      </c>
      <c r="AA108" s="74">
        <f t="shared" si="62"/>
        <v>0</v>
      </c>
      <c r="AB108" s="74">
        <f t="shared" si="62"/>
        <v>0</v>
      </c>
      <c r="AC108" s="74">
        <f t="shared" si="62"/>
        <v>0</v>
      </c>
      <c r="AD108" s="74">
        <f t="shared" si="62"/>
        <v>0</v>
      </c>
      <c r="AE108" s="74">
        <f t="shared" si="62"/>
        <v>0</v>
      </c>
      <c r="AF108" s="74">
        <f t="shared" si="62"/>
        <v>0</v>
      </c>
      <c r="AG108" s="74">
        <f t="shared" si="62"/>
        <v>0</v>
      </c>
      <c r="AH108" s="74">
        <f t="shared" si="62"/>
        <v>0</v>
      </c>
      <c r="AI108" s="74">
        <f t="shared" si="62"/>
        <v>0</v>
      </c>
      <c r="AJ108" s="74">
        <f t="shared" si="62"/>
        <v>0</v>
      </c>
      <c r="AK108" s="74">
        <f t="shared" si="62"/>
        <v>0</v>
      </c>
      <c r="AL108" s="74">
        <f t="shared" si="62"/>
        <v>0</v>
      </c>
      <c r="AM108" s="74">
        <f t="shared" si="62"/>
        <v>0</v>
      </c>
      <c r="AN108" s="74">
        <f t="shared" si="62"/>
        <v>0</v>
      </c>
      <c r="AO108" s="74">
        <f t="shared" si="62"/>
        <v>0</v>
      </c>
      <c r="AP108" s="74">
        <f t="shared" si="62"/>
        <v>0</v>
      </c>
      <c r="AQ108" s="74">
        <f t="shared" si="62"/>
        <v>0</v>
      </c>
      <c r="AR108" s="74">
        <f t="shared" si="62"/>
        <v>0</v>
      </c>
      <c r="AS108" s="74">
        <f t="shared" si="62"/>
        <v>0</v>
      </c>
      <c r="AT108" s="74">
        <f t="shared" si="62"/>
        <v>0</v>
      </c>
      <c r="AU108" s="74">
        <f t="shared" si="62"/>
        <v>0</v>
      </c>
      <c r="AV108" s="74">
        <f t="shared" si="62"/>
        <v>0</v>
      </c>
      <c r="AW108" s="74">
        <f t="shared" si="62"/>
        <v>0</v>
      </c>
      <c r="AX108" s="74">
        <f t="shared" si="62"/>
        <v>0</v>
      </c>
      <c r="AY108" s="74">
        <f t="shared" si="62"/>
        <v>0</v>
      </c>
      <c r="AZ108" s="74">
        <f t="shared" si="62"/>
        <v>0</v>
      </c>
      <c r="BA108" s="74">
        <f t="shared" si="62"/>
        <v>0</v>
      </c>
      <c r="BB108" s="74">
        <f t="shared" si="62"/>
        <v>0</v>
      </c>
      <c r="BC108" s="74">
        <f t="shared" si="62"/>
        <v>0</v>
      </c>
      <c r="BD108" s="74">
        <f t="shared" si="62"/>
        <v>0</v>
      </c>
      <c r="BE108" s="74">
        <f t="shared" si="62"/>
        <v>0</v>
      </c>
      <c r="BF108" s="74">
        <f t="shared" si="62"/>
        <v>0</v>
      </c>
      <c r="BG108" s="74">
        <f t="shared" si="62"/>
        <v>0</v>
      </c>
      <c r="BH108" s="74">
        <f t="shared" si="62"/>
        <v>0</v>
      </c>
      <c r="BI108" s="74">
        <f t="shared" si="62"/>
        <v>0</v>
      </c>
      <c r="BJ108" s="74">
        <f t="shared" si="62"/>
        <v>0</v>
      </c>
      <c r="BK108" s="74"/>
      <c r="BL108" s="74"/>
      <c r="BM108" s="36"/>
      <c r="BN108" s="74">
        <f t="shared" si="55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J109" si="63">$J$20/$B$3</f>
        <v>0</v>
      </c>
      <c r="P109" s="74">
        <f t="shared" si="63"/>
        <v>0</v>
      </c>
      <c r="Q109" s="74">
        <f t="shared" si="63"/>
        <v>0</v>
      </c>
      <c r="R109" s="74">
        <f t="shared" si="63"/>
        <v>0</v>
      </c>
      <c r="S109" s="74">
        <f t="shared" si="63"/>
        <v>0</v>
      </c>
      <c r="T109" s="74">
        <f t="shared" si="63"/>
        <v>0</v>
      </c>
      <c r="U109" s="74">
        <f t="shared" si="63"/>
        <v>0</v>
      </c>
      <c r="V109" s="74">
        <f t="shared" si="63"/>
        <v>0</v>
      </c>
      <c r="W109" s="74">
        <f t="shared" si="63"/>
        <v>0</v>
      </c>
      <c r="X109" s="74">
        <f t="shared" si="63"/>
        <v>0</v>
      </c>
      <c r="Y109" s="74">
        <f t="shared" si="63"/>
        <v>0</v>
      </c>
      <c r="Z109" s="74">
        <f t="shared" si="63"/>
        <v>0</v>
      </c>
      <c r="AA109" s="74">
        <f t="shared" si="63"/>
        <v>0</v>
      </c>
      <c r="AB109" s="74">
        <f t="shared" si="63"/>
        <v>0</v>
      </c>
      <c r="AC109" s="74">
        <f t="shared" si="63"/>
        <v>0</v>
      </c>
      <c r="AD109" s="74">
        <f t="shared" si="63"/>
        <v>0</v>
      </c>
      <c r="AE109" s="74">
        <f t="shared" si="63"/>
        <v>0</v>
      </c>
      <c r="AF109" s="74">
        <f t="shared" si="63"/>
        <v>0</v>
      </c>
      <c r="AG109" s="74">
        <f t="shared" si="63"/>
        <v>0</v>
      </c>
      <c r="AH109" s="74">
        <f t="shared" si="63"/>
        <v>0</v>
      </c>
      <c r="AI109" s="74">
        <f t="shared" si="63"/>
        <v>0</v>
      </c>
      <c r="AJ109" s="74">
        <f t="shared" si="63"/>
        <v>0</v>
      </c>
      <c r="AK109" s="74">
        <f t="shared" si="63"/>
        <v>0</v>
      </c>
      <c r="AL109" s="74">
        <f t="shared" si="63"/>
        <v>0</v>
      </c>
      <c r="AM109" s="74">
        <f t="shared" si="63"/>
        <v>0</v>
      </c>
      <c r="AN109" s="74">
        <f t="shared" si="63"/>
        <v>0</v>
      </c>
      <c r="AO109" s="74">
        <f t="shared" si="63"/>
        <v>0</v>
      </c>
      <c r="AP109" s="74">
        <f t="shared" si="63"/>
        <v>0</v>
      </c>
      <c r="AQ109" s="74">
        <f t="shared" si="63"/>
        <v>0</v>
      </c>
      <c r="AR109" s="74">
        <f t="shared" si="63"/>
        <v>0</v>
      </c>
      <c r="AS109" s="74">
        <f t="shared" si="63"/>
        <v>0</v>
      </c>
      <c r="AT109" s="74">
        <f t="shared" si="63"/>
        <v>0</v>
      </c>
      <c r="AU109" s="74">
        <f t="shared" si="63"/>
        <v>0</v>
      </c>
      <c r="AV109" s="74">
        <f t="shared" si="63"/>
        <v>0</v>
      </c>
      <c r="AW109" s="74">
        <f t="shared" si="63"/>
        <v>0</v>
      </c>
      <c r="AX109" s="74">
        <f t="shared" si="63"/>
        <v>0</v>
      </c>
      <c r="AY109" s="74">
        <f t="shared" si="63"/>
        <v>0</v>
      </c>
      <c r="AZ109" s="74">
        <f t="shared" si="63"/>
        <v>0</v>
      </c>
      <c r="BA109" s="74">
        <f t="shared" si="63"/>
        <v>0</v>
      </c>
      <c r="BB109" s="74">
        <f t="shared" si="63"/>
        <v>0</v>
      </c>
      <c r="BC109" s="74">
        <f t="shared" si="63"/>
        <v>0</v>
      </c>
      <c r="BD109" s="74">
        <f t="shared" si="63"/>
        <v>0</v>
      </c>
      <c r="BE109" s="74">
        <f t="shared" si="63"/>
        <v>0</v>
      </c>
      <c r="BF109" s="74">
        <f t="shared" si="63"/>
        <v>0</v>
      </c>
      <c r="BG109" s="74">
        <f t="shared" si="63"/>
        <v>0</v>
      </c>
      <c r="BH109" s="74">
        <f t="shared" si="63"/>
        <v>0</v>
      </c>
      <c r="BI109" s="74">
        <f t="shared" si="63"/>
        <v>0</v>
      </c>
      <c r="BJ109" s="74">
        <f t="shared" si="63"/>
        <v>0</v>
      </c>
      <c r="BK109" s="74"/>
      <c r="BL109" s="74"/>
      <c r="BM109" s="36"/>
      <c r="BN109" s="74">
        <f t="shared" si="55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J110" si="64">$K$20/$B$3</f>
        <v>0</v>
      </c>
      <c r="P110" s="74">
        <f t="shared" si="64"/>
        <v>0</v>
      </c>
      <c r="Q110" s="74">
        <f t="shared" si="64"/>
        <v>0</v>
      </c>
      <c r="R110" s="74">
        <f t="shared" si="64"/>
        <v>0</v>
      </c>
      <c r="S110" s="74">
        <f t="shared" si="64"/>
        <v>0</v>
      </c>
      <c r="T110" s="74">
        <f t="shared" si="64"/>
        <v>0</v>
      </c>
      <c r="U110" s="74">
        <f t="shared" si="64"/>
        <v>0</v>
      </c>
      <c r="V110" s="74">
        <f t="shared" si="64"/>
        <v>0</v>
      </c>
      <c r="W110" s="74">
        <f t="shared" si="64"/>
        <v>0</v>
      </c>
      <c r="X110" s="74">
        <f t="shared" si="64"/>
        <v>0</v>
      </c>
      <c r="Y110" s="74">
        <f t="shared" si="64"/>
        <v>0</v>
      </c>
      <c r="Z110" s="74">
        <f t="shared" si="64"/>
        <v>0</v>
      </c>
      <c r="AA110" s="74">
        <f t="shared" si="64"/>
        <v>0</v>
      </c>
      <c r="AB110" s="74">
        <f t="shared" si="64"/>
        <v>0</v>
      </c>
      <c r="AC110" s="74">
        <f t="shared" si="64"/>
        <v>0</v>
      </c>
      <c r="AD110" s="74">
        <f t="shared" si="64"/>
        <v>0</v>
      </c>
      <c r="AE110" s="74">
        <f t="shared" si="64"/>
        <v>0</v>
      </c>
      <c r="AF110" s="74">
        <f t="shared" si="64"/>
        <v>0</v>
      </c>
      <c r="AG110" s="74">
        <f t="shared" si="64"/>
        <v>0</v>
      </c>
      <c r="AH110" s="74">
        <f t="shared" si="64"/>
        <v>0</v>
      </c>
      <c r="AI110" s="74">
        <f t="shared" si="64"/>
        <v>0</v>
      </c>
      <c r="AJ110" s="74">
        <f t="shared" si="64"/>
        <v>0</v>
      </c>
      <c r="AK110" s="74">
        <f t="shared" si="64"/>
        <v>0</v>
      </c>
      <c r="AL110" s="74">
        <f t="shared" si="64"/>
        <v>0</v>
      </c>
      <c r="AM110" s="74">
        <f t="shared" si="64"/>
        <v>0</v>
      </c>
      <c r="AN110" s="74">
        <f t="shared" si="64"/>
        <v>0</v>
      </c>
      <c r="AO110" s="74">
        <f t="shared" si="64"/>
        <v>0</v>
      </c>
      <c r="AP110" s="74">
        <f t="shared" si="64"/>
        <v>0</v>
      </c>
      <c r="AQ110" s="74">
        <f t="shared" si="64"/>
        <v>0</v>
      </c>
      <c r="AR110" s="74">
        <f t="shared" si="64"/>
        <v>0</v>
      </c>
      <c r="AS110" s="74">
        <f t="shared" si="64"/>
        <v>0</v>
      </c>
      <c r="AT110" s="74">
        <f t="shared" si="64"/>
        <v>0</v>
      </c>
      <c r="AU110" s="74">
        <f t="shared" si="64"/>
        <v>0</v>
      </c>
      <c r="AV110" s="74">
        <f t="shared" si="64"/>
        <v>0</v>
      </c>
      <c r="AW110" s="74">
        <f t="shared" si="64"/>
        <v>0</v>
      </c>
      <c r="AX110" s="74">
        <f t="shared" si="64"/>
        <v>0</v>
      </c>
      <c r="AY110" s="74">
        <f t="shared" si="64"/>
        <v>0</v>
      </c>
      <c r="AZ110" s="74">
        <f t="shared" si="64"/>
        <v>0</v>
      </c>
      <c r="BA110" s="74">
        <f t="shared" si="64"/>
        <v>0</v>
      </c>
      <c r="BB110" s="74">
        <f t="shared" si="64"/>
        <v>0</v>
      </c>
      <c r="BC110" s="74">
        <f t="shared" si="64"/>
        <v>0</v>
      </c>
      <c r="BD110" s="74">
        <f t="shared" si="64"/>
        <v>0</v>
      </c>
      <c r="BE110" s="74">
        <f t="shared" si="64"/>
        <v>0</v>
      </c>
      <c r="BF110" s="74">
        <f t="shared" si="64"/>
        <v>0</v>
      </c>
      <c r="BG110" s="74">
        <f t="shared" si="64"/>
        <v>0</v>
      </c>
      <c r="BH110" s="74">
        <f t="shared" si="64"/>
        <v>0</v>
      </c>
      <c r="BI110" s="74">
        <f t="shared" si="64"/>
        <v>0</v>
      </c>
      <c r="BJ110" s="74">
        <f t="shared" si="64"/>
        <v>0</v>
      </c>
      <c r="BK110" s="74"/>
      <c r="BL110" s="74"/>
      <c r="BM110" s="36"/>
      <c r="BN110" s="74">
        <f t="shared" si="55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36"/>
      <c r="BN111" s="74">
        <f t="shared" si="55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36"/>
      <c r="BN112" s="74">
        <f t="shared" si="55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36"/>
      <c r="BN113" s="74">
        <f t="shared" si="55"/>
        <v>0</v>
      </c>
      <c r="BO113" s="333"/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65">SUM(C101:C113)</f>
        <v>7.6200000000000004E-2</v>
      </c>
      <c r="D114" s="68">
        <f t="shared" si="65"/>
        <v>0.33599999999999997</v>
      </c>
      <c r="E114" s="68">
        <f t="shared" si="65"/>
        <v>0.58599999999999997</v>
      </c>
      <c r="F114" s="68">
        <f t="shared" si="65"/>
        <v>0.58599999999999997</v>
      </c>
      <c r="G114" s="68">
        <f t="shared" si="65"/>
        <v>0.58599999999999997</v>
      </c>
      <c r="H114" s="68">
        <f t="shared" si="65"/>
        <v>0.58599999999999997</v>
      </c>
      <c r="I114" s="68">
        <f t="shared" si="65"/>
        <v>0.58599999999999997</v>
      </c>
      <c r="J114" s="68">
        <f t="shared" si="65"/>
        <v>0.58599999999999997</v>
      </c>
      <c r="K114" s="68">
        <f t="shared" si="65"/>
        <v>0.58599999999999997</v>
      </c>
      <c r="L114" s="68">
        <f t="shared" si="65"/>
        <v>0.58599999999999997</v>
      </c>
      <c r="M114" s="68">
        <f t="shared" si="65"/>
        <v>0.50980000000000003</v>
      </c>
      <c r="N114" s="68">
        <f t="shared" si="65"/>
        <v>0.25</v>
      </c>
      <c r="O114" s="68">
        <f t="shared" si="65"/>
        <v>0</v>
      </c>
      <c r="P114" s="68">
        <f t="shared" si="65"/>
        <v>0</v>
      </c>
      <c r="Q114" s="68">
        <f t="shared" si="65"/>
        <v>0</v>
      </c>
      <c r="R114" s="68">
        <f t="shared" si="65"/>
        <v>0</v>
      </c>
      <c r="S114" s="68">
        <f t="shared" si="65"/>
        <v>0</v>
      </c>
      <c r="T114" s="68">
        <f t="shared" si="65"/>
        <v>0</v>
      </c>
      <c r="U114" s="68">
        <f t="shared" si="65"/>
        <v>0</v>
      </c>
      <c r="V114" s="68">
        <f t="shared" si="65"/>
        <v>0</v>
      </c>
      <c r="W114" s="68">
        <f t="shared" si="65"/>
        <v>0</v>
      </c>
      <c r="X114" s="68">
        <f t="shared" si="65"/>
        <v>0</v>
      </c>
      <c r="Y114" s="68">
        <f t="shared" si="65"/>
        <v>0</v>
      </c>
      <c r="Z114" s="68">
        <f t="shared" si="65"/>
        <v>0</v>
      </c>
      <c r="AA114" s="68">
        <f t="shared" si="65"/>
        <v>0</v>
      </c>
      <c r="AB114" s="68">
        <f t="shared" si="65"/>
        <v>0</v>
      </c>
      <c r="AC114" s="68">
        <f t="shared" si="65"/>
        <v>0</v>
      </c>
      <c r="AD114" s="68">
        <f t="shared" si="65"/>
        <v>0</v>
      </c>
      <c r="AE114" s="68">
        <f t="shared" si="65"/>
        <v>0</v>
      </c>
      <c r="AF114" s="68">
        <f t="shared" si="65"/>
        <v>0</v>
      </c>
      <c r="AG114" s="68">
        <f t="shared" si="65"/>
        <v>0</v>
      </c>
      <c r="AH114" s="68">
        <f t="shared" si="65"/>
        <v>0</v>
      </c>
      <c r="AI114" s="68">
        <f t="shared" si="65"/>
        <v>0</v>
      </c>
      <c r="AJ114" s="68">
        <f t="shared" si="65"/>
        <v>0</v>
      </c>
      <c r="AK114" s="68">
        <f t="shared" si="65"/>
        <v>0</v>
      </c>
      <c r="AL114" s="68">
        <f t="shared" si="65"/>
        <v>0</v>
      </c>
      <c r="AM114" s="68">
        <f t="shared" si="65"/>
        <v>0</v>
      </c>
      <c r="AN114" s="68">
        <f t="shared" si="65"/>
        <v>0</v>
      </c>
      <c r="AO114" s="68">
        <f t="shared" si="65"/>
        <v>0</v>
      </c>
      <c r="AP114" s="68">
        <f t="shared" si="65"/>
        <v>0</v>
      </c>
      <c r="AQ114" s="68">
        <f t="shared" si="65"/>
        <v>0</v>
      </c>
      <c r="AR114" s="68">
        <f t="shared" si="65"/>
        <v>0</v>
      </c>
      <c r="AS114" s="68">
        <f t="shared" si="65"/>
        <v>0</v>
      </c>
      <c r="AT114" s="68">
        <f t="shared" si="65"/>
        <v>0</v>
      </c>
      <c r="AU114" s="68">
        <f t="shared" si="65"/>
        <v>0</v>
      </c>
      <c r="AV114" s="68">
        <f t="shared" si="65"/>
        <v>0</v>
      </c>
      <c r="AW114" s="68">
        <f t="shared" si="65"/>
        <v>0</v>
      </c>
      <c r="AX114" s="68">
        <f t="shared" si="65"/>
        <v>0</v>
      </c>
      <c r="AY114" s="68">
        <f t="shared" si="65"/>
        <v>0</v>
      </c>
      <c r="AZ114" s="68">
        <f t="shared" si="65"/>
        <v>0</v>
      </c>
      <c r="BA114" s="68">
        <f t="shared" si="65"/>
        <v>0</v>
      </c>
      <c r="BB114" s="68">
        <f t="shared" si="65"/>
        <v>0</v>
      </c>
      <c r="BC114" s="68">
        <f t="shared" si="65"/>
        <v>0</v>
      </c>
      <c r="BD114" s="68">
        <f t="shared" si="65"/>
        <v>0</v>
      </c>
      <c r="BE114" s="68">
        <f t="shared" si="65"/>
        <v>0</v>
      </c>
      <c r="BF114" s="68">
        <f t="shared" si="65"/>
        <v>0</v>
      </c>
      <c r="BG114" s="68">
        <f t="shared" si="65"/>
        <v>0</v>
      </c>
      <c r="BH114" s="68">
        <f t="shared" si="65"/>
        <v>0</v>
      </c>
      <c r="BI114" s="68">
        <f t="shared" si="65"/>
        <v>0</v>
      </c>
      <c r="BJ114" s="68">
        <f t="shared" si="65"/>
        <v>0</v>
      </c>
      <c r="BK114" s="68">
        <f t="shared" si="65"/>
        <v>0</v>
      </c>
      <c r="BL114" s="68">
        <f t="shared" si="65"/>
        <v>0</v>
      </c>
      <c r="BM114" s="36"/>
      <c r="BN114" s="57">
        <f>SUM(BN101:BN113)</f>
        <v>5.8599999999999994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9" activePane="bottomRight" state="frozen"/>
      <selection activeCell="N7" sqref="N7"/>
      <selection pane="topRight" activeCell="N7" sqref="N7"/>
      <selection pane="bottomLeft" activeCell="N7" sqref="N7"/>
      <selection pane="bottomRight" activeCell="H12" sqref="H12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353</v>
      </c>
    </row>
    <row r="2" spans="1:67" ht="15" customHeight="1" x14ac:dyDescent="0.2">
      <c r="A2" s="59" t="s">
        <v>21</v>
      </c>
      <c r="B2" s="107" t="str">
        <f>VLOOKUP($B$1,'Assumptions (Inputs)'!$B$7:$G$24,2,FALSE)</f>
        <v>Conservation Voltage Optimization (7 MWs)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10</v>
      </c>
    </row>
    <row r="4" spans="1:67" ht="15" customHeight="1" x14ac:dyDescent="0.2">
      <c r="A4" s="59" t="s">
        <v>1</v>
      </c>
      <c r="B4" s="61" t="str">
        <f>VLOOKUP($B$1,'Assumptions (Inputs)'!$B$7:$G$24,5,FALSE)</f>
        <v>7N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0</v>
      </c>
    </row>
    <row r="6" spans="1:67" ht="15" customHeight="1" x14ac:dyDescent="0.2">
      <c r="A6" s="59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(Escalated)'!E14</f>
        <v>0</v>
      </c>
      <c r="C13" s="128">
        <f>'CapEx (Escalated)'!F14</f>
        <v>0.76200000000000001</v>
      </c>
      <c r="D13" s="128">
        <f>'CapEx (Escalated)'!G14</f>
        <v>2.5979999999999999</v>
      </c>
      <c r="E13" s="128">
        <f>'CapEx (Escalated)'!H14</f>
        <v>2.5</v>
      </c>
      <c r="F13" s="128">
        <f>'CapEx (Escalated)'!I14</f>
        <v>0</v>
      </c>
      <c r="G13" s="128">
        <f>'CapEx (Escalated)'!J14</f>
        <v>0</v>
      </c>
      <c r="H13" s="128">
        <f>'CapEx (Escalated)'!K14</f>
        <v>0</v>
      </c>
      <c r="I13" s="128">
        <f>'CapEx (Escalated)'!L14</f>
        <v>0</v>
      </c>
      <c r="J13" s="128">
        <f>'CapEx (Escalated)'!M14</f>
        <v>0</v>
      </c>
      <c r="K13" s="128">
        <f>'CapEx (Escalated)'!N14</f>
        <v>0</v>
      </c>
      <c r="L13" s="128">
        <f>'CapEx (Escalated)'!O14</f>
        <v>0</v>
      </c>
      <c r="M13" s="128">
        <f>'CapEx (Escalated)'!P14</f>
        <v>0</v>
      </c>
      <c r="N13" s="128">
        <f>'CapEx (Escalated)'!Q14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5.8599999999999994</v>
      </c>
      <c r="BO13" s="335"/>
    </row>
    <row r="14" spans="1:67" s="37" customFormat="1" ht="15" customHeight="1" x14ac:dyDescent="0.2">
      <c r="A14" s="66" t="s">
        <v>27</v>
      </c>
      <c r="B14" s="128"/>
      <c r="C14" s="128">
        <f>-C13</f>
        <v>-0.76200000000000001</v>
      </c>
      <c r="D14" s="128">
        <f>-D13</f>
        <v>-2.5979999999999999</v>
      </c>
      <c r="E14" s="128">
        <f>-E13</f>
        <v>-2.5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-5.8599999999999994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0.76200000000000001</v>
      </c>
      <c r="E19" s="74">
        <f t="shared" si="5"/>
        <v>3.36</v>
      </c>
      <c r="F19" s="74">
        <f t="shared" si="5"/>
        <v>5.8599999999999994</v>
      </c>
      <c r="G19" s="74">
        <f t="shared" si="5"/>
        <v>5.8599999999999994</v>
      </c>
      <c r="H19" s="74">
        <f t="shared" si="5"/>
        <v>5.8599999999999994</v>
      </c>
      <c r="I19" s="74">
        <f t="shared" si="5"/>
        <v>5.8599999999999994</v>
      </c>
      <c r="J19" s="74">
        <f t="shared" si="5"/>
        <v>5.8599999999999994</v>
      </c>
      <c r="K19" s="74">
        <f t="shared" si="5"/>
        <v>5.8599999999999994</v>
      </c>
      <c r="L19" s="74">
        <f t="shared" si="5"/>
        <v>5.8599999999999994</v>
      </c>
      <c r="M19" s="74">
        <f t="shared" si="5"/>
        <v>5.8599999999999994</v>
      </c>
      <c r="N19" s="74">
        <f t="shared" si="5"/>
        <v>5.097999999999999</v>
      </c>
      <c r="O19" s="74">
        <f t="shared" si="5"/>
        <v>2.4999999999999991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37" customFormat="1" ht="15" customHeight="1" x14ac:dyDescent="0.2">
      <c r="A20" s="360" t="s">
        <v>25</v>
      </c>
      <c r="B20" s="74">
        <f>-B14</f>
        <v>0</v>
      </c>
      <c r="C20" s="74">
        <f t="shared" ref="C20:K20" si="6">-C14</f>
        <v>0.76200000000000001</v>
      </c>
      <c r="D20" s="74">
        <f t="shared" si="6"/>
        <v>2.5979999999999999</v>
      </c>
      <c r="E20" s="74">
        <f t="shared" si="6"/>
        <v>2.5</v>
      </c>
      <c r="F20" s="74">
        <f t="shared" si="6"/>
        <v>0</v>
      </c>
      <c r="G20" s="74">
        <f t="shared" si="6"/>
        <v>0</v>
      </c>
      <c r="H20" s="74">
        <f t="shared" si="6"/>
        <v>0</v>
      </c>
      <c r="I20" s="74">
        <f t="shared" si="6"/>
        <v>0</v>
      </c>
      <c r="J20" s="74">
        <f t="shared" si="6"/>
        <v>0</v>
      </c>
      <c r="K20" s="74">
        <f t="shared" si="6"/>
        <v>0</v>
      </c>
      <c r="L20" s="54"/>
      <c r="M20" s="331">
        <f>-C20</f>
        <v>-0.76200000000000001</v>
      </c>
      <c r="N20" s="331">
        <f>-D20</f>
        <v>-2.5979999999999999</v>
      </c>
      <c r="O20" s="331">
        <f>-E20</f>
        <v>-2.5</v>
      </c>
      <c r="P20" s="74">
        <f t="shared" ref="P20:AY20" si="7">-P14</f>
        <v>0</v>
      </c>
      <c r="Q20" s="74">
        <f t="shared" si="7"/>
        <v>0</v>
      </c>
      <c r="R20" s="74">
        <f t="shared" si="7"/>
        <v>0</v>
      </c>
      <c r="S20" s="74">
        <f t="shared" si="7"/>
        <v>0</v>
      </c>
      <c r="T20" s="74">
        <f t="shared" si="7"/>
        <v>0</v>
      </c>
      <c r="U20" s="74">
        <f t="shared" si="7"/>
        <v>0</v>
      </c>
      <c r="V20" s="74">
        <f t="shared" si="7"/>
        <v>0</v>
      </c>
      <c r="W20" s="74">
        <f t="shared" si="7"/>
        <v>0</v>
      </c>
      <c r="X20" s="74">
        <f t="shared" si="7"/>
        <v>0</v>
      </c>
      <c r="Y20" s="74">
        <f t="shared" si="7"/>
        <v>0</v>
      </c>
      <c r="Z20" s="74">
        <f t="shared" si="7"/>
        <v>0</v>
      </c>
      <c r="AA20" s="74">
        <f t="shared" si="7"/>
        <v>0</v>
      </c>
      <c r="AB20" s="74">
        <f t="shared" si="7"/>
        <v>0</v>
      </c>
      <c r="AC20" s="74">
        <f t="shared" si="7"/>
        <v>0</v>
      </c>
      <c r="AD20" s="74">
        <f t="shared" si="7"/>
        <v>0</v>
      </c>
      <c r="AE20" s="74">
        <f t="shared" si="7"/>
        <v>0</v>
      </c>
      <c r="AF20" s="74">
        <f t="shared" si="7"/>
        <v>0</v>
      </c>
      <c r="AG20" s="74">
        <f t="shared" si="7"/>
        <v>0</v>
      </c>
      <c r="AH20" s="74">
        <f t="shared" si="7"/>
        <v>0</v>
      </c>
      <c r="AI20" s="74">
        <f t="shared" si="7"/>
        <v>0</v>
      </c>
      <c r="AJ20" s="74">
        <f t="shared" si="7"/>
        <v>0</v>
      </c>
      <c r="AK20" s="74">
        <f t="shared" si="7"/>
        <v>0</v>
      </c>
      <c r="AL20" s="74">
        <f t="shared" si="7"/>
        <v>0</v>
      </c>
      <c r="AM20" s="74">
        <f t="shared" si="7"/>
        <v>0</v>
      </c>
      <c r="AN20" s="74">
        <f t="shared" si="7"/>
        <v>0</v>
      </c>
      <c r="AO20" s="74">
        <f t="shared" si="7"/>
        <v>0</v>
      </c>
      <c r="AP20" s="74">
        <f t="shared" si="7"/>
        <v>0</v>
      </c>
      <c r="AQ20" s="74">
        <f t="shared" si="7"/>
        <v>0</v>
      </c>
      <c r="AR20" s="74">
        <f t="shared" si="7"/>
        <v>0</v>
      </c>
      <c r="AS20" s="74">
        <f t="shared" si="7"/>
        <v>0</v>
      </c>
      <c r="AT20" s="74">
        <f t="shared" si="7"/>
        <v>0</v>
      </c>
      <c r="AU20" s="74">
        <f t="shared" si="7"/>
        <v>0</v>
      </c>
      <c r="AV20" s="74">
        <f t="shared" si="7"/>
        <v>0</v>
      </c>
      <c r="AW20" s="74">
        <f t="shared" si="7"/>
        <v>0</v>
      </c>
      <c r="AX20" s="74">
        <f t="shared" si="7"/>
        <v>0</v>
      </c>
      <c r="AY20" s="74">
        <f t="shared" si="7"/>
        <v>0</v>
      </c>
      <c r="AZ20" s="54"/>
      <c r="BA20" s="54"/>
      <c r="BB20" s="54"/>
      <c r="BC20" s="54"/>
      <c r="BD20" s="54">
        <f>-G20</f>
        <v>0</v>
      </c>
      <c r="BE20" s="74"/>
      <c r="BF20" s="74"/>
      <c r="BG20" s="74"/>
      <c r="BH20" s="74"/>
      <c r="BI20" s="54"/>
      <c r="BJ20" s="74"/>
      <c r="BK20" s="54"/>
      <c r="BL20" s="74"/>
      <c r="BM20" s="36"/>
      <c r="BN20" s="74">
        <f>SUM(B20:BM20)</f>
        <v>-8.8817841970012523E-16</v>
      </c>
      <c r="BO20" s="335"/>
    </row>
    <row r="21" spans="1:67" s="37" customFormat="1" ht="15" customHeight="1" x14ac:dyDescent="0.2">
      <c r="A21" s="35" t="s">
        <v>28</v>
      </c>
      <c r="B21" s="74">
        <f t="shared" ref="B21:BL21" si="8">SUM(B19:B20)</f>
        <v>0</v>
      </c>
      <c r="C21" s="74">
        <f t="shared" si="8"/>
        <v>0.76200000000000001</v>
      </c>
      <c r="D21" s="74">
        <f t="shared" si="8"/>
        <v>3.36</v>
      </c>
      <c r="E21" s="74">
        <f t="shared" si="8"/>
        <v>5.8599999999999994</v>
      </c>
      <c r="F21" s="74">
        <f t="shared" si="8"/>
        <v>5.8599999999999994</v>
      </c>
      <c r="G21" s="74">
        <f t="shared" si="8"/>
        <v>5.8599999999999994</v>
      </c>
      <c r="H21" s="74">
        <f t="shared" si="8"/>
        <v>5.8599999999999994</v>
      </c>
      <c r="I21" s="74">
        <f t="shared" si="8"/>
        <v>5.8599999999999994</v>
      </c>
      <c r="J21" s="74">
        <f t="shared" si="8"/>
        <v>5.8599999999999994</v>
      </c>
      <c r="K21" s="74">
        <f t="shared" si="8"/>
        <v>5.8599999999999994</v>
      </c>
      <c r="L21" s="74">
        <f t="shared" si="8"/>
        <v>5.8599999999999994</v>
      </c>
      <c r="M21" s="74">
        <f t="shared" si="8"/>
        <v>5.097999999999999</v>
      </c>
      <c r="N21" s="74">
        <f t="shared" si="8"/>
        <v>2.4999999999999991</v>
      </c>
      <c r="O21" s="74">
        <f t="shared" si="8"/>
        <v>0</v>
      </c>
      <c r="P21" s="74">
        <f t="shared" si="8"/>
        <v>0</v>
      </c>
      <c r="Q21" s="74">
        <f t="shared" si="8"/>
        <v>0</v>
      </c>
      <c r="R21" s="74">
        <f t="shared" si="8"/>
        <v>0</v>
      </c>
      <c r="S21" s="74">
        <f t="shared" si="8"/>
        <v>0</v>
      </c>
      <c r="T21" s="74">
        <f t="shared" si="8"/>
        <v>0</v>
      </c>
      <c r="U21" s="74">
        <f t="shared" si="8"/>
        <v>0</v>
      </c>
      <c r="V21" s="74">
        <f t="shared" si="8"/>
        <v>0</v>
      </c>
      <c r="W21" s="74">
        <f t="shared" si="8"/>
        <v>0</v>
      </c>
      <c r="X21" s="74">
        <f t="shared" si="8"/>
        <v>0</v>
      </c>
      <c r="Y21" s="74">
        <f t="shared" si="8"/>
        <v>0</v>
      </c>
      <c r="Z21" s="74">
        <f t="shared" si="8"/>
        <v>0</v>
      </c>
      <c r="AA21" s="74">
        <f t="shared" si="8"/>
        <v>0</v>
      </c>
      <c r="AB21" s="74">
        <f t="shared" si="8"/>
        <v>0</v>
      </c>
      <c r="AC21" s="74">
        <f t="shared" si="8"/>
        <v>0</v>
      </c>
      <c r="AD21" s="74">
        <f t="shared" si="8"/>
        <v>0</v>
      </c>
      <c r="AE21" s="74">
        <f t="shared" si="8"/>
        <v>0</v>
      </c>
      <c r="AF21" s="74">
        <f t="shared" si="8"/>
        <v>0</v>
      </c>
      <c r="AG21" s="74">
        <f t="shared" si="8"/>
        <v>0</v>
      </c>
      <c r="AH21" s="74">
        <f t="shared" si="8"/>
        <v>0</v>
      </c>
      <c r="AI21" s="74">
        <f t="shared" si="8"/>
        <v>0</v>
      </c>
      <c r="AJ21" s="74">
        <f t="shared" si="8"/>
        <v>0</v>
      </c>
      <c r="AK21" s="74">
        <f t="shared" si="8"/>
        <v>0</v>
      </c>
      <c r="AL21" s="74">
        <f t="shared" si="8"/>
        <v>0</v>
      </c>
      <c r="AM21" s="74">
        <f t="shared" si="8"/>
        <v>0</v>
      </c>
      <c r="AN21" s="74">
        <f t="shared" si="8"/>
        <v>0</v>
      </c>
      <c r="AO21" s="74">
        <f t="shared" si="8"/>
        <v>0</v>
      </c>
      <c r="AP21" s="74">
        <f t="shared" si="8"/>
        <v>0</v>
      </c>
      <c r="AQ21" s="74">
        <f t="shared" si="8"/>
        <v>0</v>
      </c>
      <c r="AR21" s="74">
        <f t="shared" si="8"/>
        <v>0</v>
      </c>
      <c r="AS21" s="74">
        <f t="shared" si="8"/>
        <v>0</v>
      </c>
      <c r="AT21" s="74">
        <f t="shared" si="8"/>
        <v>0</v>
      </c>
      <c r="AU21" s="74">
        <f t="shared" si="8"/>
        <v>0</v>
      </c>
      <c r="AV21" s="74">
        <f t="shared" si="8"/>
        <v>0</v>
      </c>
      <c r="AW21" s="74">
        <f t="shared" si="8"/>
        <v>0</v>
      </c>
      <c r="AX21" s="74">
        <f t="shared" si="8"/>
        <v>0</v>
      </c>
      <c r="AY21" s="74">
        <f t="shared" si="8"/>
        <v>0</v>
      </c>
      <c r="AZ21" s="74">
        <f t="shared" si="8"/>
        <v>0</v>
      </c>
      <c r="BA21" s="74">
        <f t="shared" si="8"/>
        <v>0</v>
      </c>
      <c r="BB21" s="74">
        <f t="shared" si="8"/>
        <v>0</v>
      </c>
      <c r="BC21" s="74">
        <f t="shared" si="8"/>
        <v>0</v>
      </c>
      <c r="BD21" s="74">
        <f t="shared" si="8"/>
        <v>0</v>
      </c>
      <c r="BE21" s="74">
        <f t="shared" si="8"/>
        <v>0</v>
      </c>
      <c r="BF21" s="74">
        <f t="shared" si="8"/>
        <v>0</v>
      </c>
      <c r="BG21" s="74">
        <f t="shared" si="8"/>
        <v>0</v>
      </c>
      <c r="BH21" s="74">
        <f t="shared" si="8"/>
        <v>0</v>
      </c>
      <c r="BI21" s="74">
        <f t="shared" si="8"/>
        <v>0</v>
      </c>
      <c r="BJ21" s="74">
        <f t="shared" si="8"/>
        <v>0</v>
      </c>
      <c r="BK21" s="74">
        <f t="shared" si="8"/>
        <v>0</v>
      </c>
      <c r="BL21" s="74">
        <f t="shared" si="8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9">AVERAGE(B19,B21)</f>
        <v>0</v>
      </c>
      <c r="C22" s="68">
        <f t="shared" si="9"/>
        <v>0.38100000000000001</v>
      </c>
      <c r="D22" s="68">
        <f t="shared" si="9"/>
        <v>2.0609999999999999</v>
      </c>
      <c r="E22" s="68">
        <f t="shared" si="9"/>
        <v>4.6099999999999994</v>
      </c>
      <c r="F22" s="68">
        <f t="shared" si="9"/>
        <v>5.8599999999999994</v>
      </c>
      <c r="G22" s="68">
        <f t="shared" si="9"/>
        <v>5.8599999999999994</v>
      </c>
      <c r="H22" s="68">
        <f t="shared" si="9"/>
        <v>5.8599999999999994</v>
      </c>
      <c r="I22" s="68">
        <f t="shared" si="9"/>
        <v>5.8599999999999994</v>
      </c>
      <c r="J22" s="68">
        <f t="shared" si="9"/>
        <v>5.8599999999999994</v>
      </c>
      <c r="K22" s="68">
        <f t="shared" si="9"/>
        <v>5.8599999999999994</v>
      </c>
      <c r="L22" s="68">
        <f t="shared" si="9"/>
        <v>5.8599999999999994</v>
      </c>
      <c r="M22" s="68">
        <f t="shared" si="9"/>
        <v>5.4789999999999992</v>
      </c>
      <c r="N22" s="68">
        <f t="shared" si="9"/>
        <v>3.798999999999999</v>
      </c>
      <c r="O22" s="68">
        <f t="shared" si="9"/>
        <v>1.2499999999999996</v>
      </c>
      <c r="P22" s="68">
        <f t="shared" si="9"/>
        <v>0</v>
      </c>
      <c r="Q22" s="68">
        <f t="shared" si="9"/>
        <v>0</v>
      </c>
      <c r="R22" s="68">
        <f t="shared" si="9"/>
        <v>0</v>
      </c>
      <c r="S22" s="68">
        <f t="shared" si="9"/>
        <v>0</v>
      </c>
      <c r="T22" s="68">
        <f t="shared" si="9"/>
        <v>0</v>
      </c>
      <c r="U22" s="68">
        <f t="shared" si="9"/>
        <v>0</v>
      </c>
      <c r="V22" s="68">
        <f t="shared" si="9"/>
        <v>0</v>
      </c>
      <c r="W22" s="68">
        <f t="shared" si="9"/>
        <v>0</v>
      </c>
      <c r="X22" s="68">
        <f t="shared" si="9"/>
        <v>0</v>
      </c>
      <c r="Y22" s="68">
        <f t="shared" si="9"/>
        <v>0</v>
      </c>
      <c r="Z22" s="68">
        <f t="shared" si="9"/>
        <v>0</v>
      </c>
      <c r="AA22" s="68">
        <f t="shared" si="9"/>
        <v>0</v>
      </c>
      <c r="AB22" s="68">
        <f t="shared" si="9"/>
        <v>0</v>
      </c>
      <c r="AC22" s="68">
        <f t="shared" si="9"/>
        <v>0</v>
      </c>
      <c r="AD22" s="68">
        <f t="shared" si="9"/>
        <v>0</v>
      </c>
      <c r="AE22" s="68">
        <f t="shared" si="9"/>
        <v>0</v>
      </c>
      <c r="AF22" s="68">
        <f t="shared" si="9"/>
        <v>0</v>
      </c>
      <c r="AG22" s="68">
        <f t="shared" si="9"/>
        <v>0</v>
      </c>
      <c r="AH22" s="68">
        <f t="shared" si="9"/>
        <v>0</v>
      </c>
      <c r="AI22" s="68">
        <f t="shared" si="9"/>
        <v>0</v>
      </c>
      <c r="AJ22" s="68">
        <f t="shared" si="9"/>
        <v>0</v>
      </c>
      <c r="AK22" s="68">
        <f t="shared" si="9"/>
        <v>0</v>
      </c>
      <c r="AL22" s="68">
        <f t="shared" si="9"/>
        <v>0</v>
      </c>
      <c r="AM22" s="68">
        <f t="shared" si="9"/>
        <v>0</v>
      </c>
      <c r="AN22" s="68">
        <f t="shared" si="9"/>
        <v>0</v>
      </c>
      <c r="AO22" s="68">
        <f t="shared" si="9"/>
        <v>0</v>
      </c>
      <c r="AP22" s="68">
        <f t="shared" si="9"/>
        <v>0</v>
      </c>
      <c r="AQ22" s="68">
        <f t="shared" si="9"/>
        <v>0</v>
      </c>
      <c r="AR22" s="68">
        <f t="shared" si="9"/>
        <v>0</v>
      </c>
      <c r="AS22" s="68">
        <f t="shared" si="9"/>
        <v>0</v>
      </c>
      <c r="AT22" s="68">
        <f t="shared" si="9"/>
        <v>0</v>
      </c>
      <c r="AU22" s="68">
        <f t="shared" si="9"/>
        <v>0</v>
      </c>
      <c r="AV22" s="68">
        <f t="shared" si="9"/>
        <v>0</v>
      </c>
      <c r="AW22" s="68">
        <f t="shared" si="9"/>
        <v>0</v>
      </c>
      <c r="AX22" s="68">
        <f t="shared" si="9"/>
        <v>0</v>
      </c>
      <c r="AY22" s="68">
        <f t="shared" si="9"/>
        <v>0</v>
      </c>
      <c r="AZ22" s="68">
        <f t="shared" si="9"/>
        <v>0</v>
      </c>
      <c r="BA22" s="68">
        <f t="shared" si="9"/>
        <v>0</v>
      </c>
      <c r="BB22" s="68">
        <f t="shared" si="9"/>
        <v>0</v>
      </c>
      <c r="BC22" s="68">
        <f t="shared" si="9"/>
        <v>0</v>
      </c>
      <c r="BD22" s="68">
        <f t="shared" si="9"/>
        <v>0</v>
      </c>
      <c r="BE22" s="68">
        <f t="shared" si="9"/>
        <v>0</v>
      </c>
      <c r="BF22" s="68">
        <f t="shared" si="9"/>
        <v>0</v>
      </c>
      <c r="BG22" s="68">
        <f t="shared" si="9"/>
        <v>0</v>
      </c>
      <c r="BH22" s="68">
        <f t="shared" si="9"/>
        <v>0</v>
      </c>
      <c r="BI22" s="68">
        <f t="shared" si="9"/>
        <v>0</v>
      </c>
      <c r="BJ22" s="68">
        <f t="shared" si="9"/>
        <v>0</v>
      </c>
      <c r="BK22" s="68">
        <f t="shared" si="9"/>
        <v>0</v>
      </c>
      <c r="BL22" s="68">
        <f t="shared" si="9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0">B28</f>
        <v>0</v>
      </c>
      <c r="D25" s="74">
        <f t="shared" si="10"/>
        <v>0.21770340000000002</v>
      </c>
      <c r="E25" s="74">
        <f t="shared" si="10"/>
        <v>1.3331796</v>
      </c>
      <c r="F25" s="74">
        <f t="shared" si="10"/>
        <v>3.5865233200000004</v>
      </c>
      <c r="G25" s="74">
        <f t="shared" si="10"/>
        <v>5.9103833999999997</v>
      </c>
      <c r="H25" s="74">
        <f t="shared" si="10"/>
        <v>7.5702905999999999</v>
      </c>
      <c r="I25" s="74">
        <f t="shared" si="10"/>
        <v>8.7948005999999985</v>
      </c>
      <c r="J25" s="74">
        <f t="shared" si="10"/>
        <v>9.8408105999999975</v>
      </c>
      <c r="K25" s="74">
        <f t="shared" si="10"/>
        <v>10.818819719999997</v>
      </c>
      <c r="L25" s="74">
        <f t="shared" si="10"/>
        <v>11.496967199999997</v>
      </c>
      <c r="M25" s="74">
        <f t="shared" si="10"/>
        <v>11.720117199999997</v>
      </c>
      <c r="N25" s="74">
        <f t="shared" si="10"/>
        <v>11.720117199999997</v>
      </c>
      <c r="O25" s="74">
        <f t="shared" si="10"/>
        <v>11.720117199999997</v>
      </c>
      <c r="P25" s="74">
        <f t="shared" si="10"/>
        <v>11.720117199999997</v>
      </c>
      <c r="Q25" s="74">
        <f t="shared" si="10"/>
        <v>11.720117199999997</v>
      </c>
      <c r="R25" s="74">
        <f t="shared" si="10"/>
        <v>11.720117199999997</v>
      </c>
      <c r="S25" s="74">
        <f t="shared" si="10"/>
        <v>11.720117199999997</v>
      </c>
      <c r="T25" s="74">
        <f t="shared" si="10"/>
        <v>11.720117199999997</v>
      </c>
      <c r="U25" s="74">
        <f t="shared" si="10"/>
        <v>11.720117199999997</v>
      </c>
      <c r="V25" s="74">
        <f t="shared" si="10"/>
        <v>11.720117199999997</v>
      </c>
      <c r="W25" s="74">
        <f t="shared" si="10"/>
        <v>11.720117199999997</v>
      </c>
      <c r="X25" s="74">
        <f t="shared" si="10"/>
        <v>11.720117199999997</v>
      </c>
      <c r="Y25" s="74">
        <f t="shared" si="10"/>
        <v>11.720117199999997</v>
      </c>
      <c r="Z25" s="74">
        <f t="shared" si="10"/>
        <v>11.720117199999997</v>
      </c>
      <c r="AA25" s="74">
        <f t="shared" si="10"/>
        <v>11.720117199999997</v>
      </c>
      <c r="AB25" s="74">
        <f t="shared" si="10"/>
        <v>11.720117199999997</v>
      </c>
      <c r="AC25" s="74">
        <f t="shared" si="10"/>
        <v>11.720117199999997</v>
      </c>
      <c r="AD25" s="74">
        <f t="shared" si="10"/>
        <v>11.720117199999997</v>
      </c>
      <c r="AE25" s="74">
        <f t="shared" si="10"/>
        <v>11.720117199999997</v>
      </c>
      <c r="AF25" s="74">
        <f t="shared" si="10"/>
        <v>11.720117199999997</v>
      </c>
      <c r="AG25" s="74">
        <f t="shared" si="10"/>
        <v>11.720117199999997</v>
      </c>
      <c r="AH25" s="74">
        <f t="shared" si="10"/>
        <v>11.720117199999997</v>
      </c>
      <c r="AI25" s="74">
        <f t="shared" si="10"/>
        <v>11.720117199999997</v>
      </c>
      <c r="AJ25" s="74">
        <f t="shared" si="10"/>
        <v>11.720117199999997</v>
      </c>
      <c r="AK25" s="74">
        <f t="shared" si="10"/>
        <v>11.720117199999997</v>
      </c>
      <c r="AL25" s="74">
        <f t="shared" si="10"/>
        <v>11.720117199999997</v>
      </c>
      <c r="AM25" s="74">
        <f t="shared" si="10"/>
        <v>11.720117199999997</v>
      </c>
      <c r="AN25" s="74">
        <f t="shared" si="10"/>
        <v>11.720117199999997</v>
      </c>
      <c r="AO25" s="74">
        <f t="shared" si="10"/>
        <v>11.720117199999997</v>
      </c>
      <c r="AP25" s="74">
        <f t="shared" si="10"/>
        <v>11.720117199999997</v>
      </c>
      <c r="AQ25" s="74">
        <f t="shared" si="10"/>
        <v>11.720117199999997</v>
      </c>
      <c r="AR25" s="74">
        <f t="shared" si="10"/>
        <v>11.720117199999997</v>
      </c>
      <c r="AS25" s="74">
        <f t="shared" si="10"/>
        <v>11.720117199999997</v>
      </c>
      <c r="AT25" s="74">
        <f t="shared" si="10"/>
        <v>11.720117199999997</v>
      </c>
      <c r="AU25" s="74">
        <f t="shared" si="10"/>
        <v>11.720117199999997</v>
      </c>
      <c r="AV25" s="74">
        <f t="shared" si="10"/>
        <v>11.720117199999997</v>
      </c>
      <c r="AW25" s="74">
        <f t="shared" si="10"/>
        <v>11.720117199999997</v>
      </c>
      <c r="AX25" s="74">
        <f t="shared" si="10"/>
        <v>11.720117199999997</v>
      </c>
      <c r="AY25" s="74">
        <f t="shared" si="10"/>
        <v>11.720117199999997</v>
      </c>
      <c r="AZ25" s="74">
        <f t="shared" si="10"/>
        <v>11.720117199999997</v>
      </c>
      <c r="BA25" s="74">
        <f t="shared" si="10"/>
        <v>11.720117199999997</v>
      </c>
      <c r="BB25" s="74">
        <f t="shared" si="10"/>
        <v>11.720117199999997</v>
      </c>
      <c r="BC25" s="74">
        <f t="shared" si="10"/>
        <v>11.720117199999997</v>
      </c>
      <c r="BD25" s="74">
        <f t="shared" si="10"/>
        <v>11.720117199999997</v>
      </c>
      <c r="BE25" s="74">
        <f t="shared" si="10"/>
        <v>11.720117199999997</v>
      </c>
      <c r="BF25" s="74">
        <f t="shared" si="10"/>
        <v>11.720117199999997</v>
      </c>
      <c r="BG25" s="74">
        <f t="shared" si="10"/>
        <v>11.720117199999997</v>
      </c>
      <c r="BH25" s="74">
        <f t="shared" si="10"/>
        <v>11.720117199999997</v>
      </c>
      <c r="BI25" s="74">
        <f t="shared" si="10"/>
        <v>11.720117199999997</v>
      </c>
      <c r="BJ25" s="74">
        <f t="shared" si="10"/>
        <v>11.720117199999997</v>
      </c>
      <c r="BK25" s="74">
        <f t="shared" si="10"/>
        <v>11.720117199999997</v>
      </c>
      <c r="BL25" s="74">
        <f t="shared" si="10"/>
        <v>11.720117199999997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1">C75</f>
        <v>0.10885170000000001</v>
      </c>
      <c r="D26" s="74">
        <f t="shared" si="11"/>
        <v>0.55773810000000001</v>
      </c>
      <c r="E26" s="74">
        <f t="shared" si="11"/>
        <v>1.1266718600000001</v>
      </c>
      <c r="F26" s="74">
        <f t="shared" si="11"/>
        <v>1.1619300399999999</v>
      </c>
      <c r="G26" s="74">
        <f t="shared" si="11"/>
        <v>0.82995360000000007</v>
      </c>
      <c r="H26" s="74">
        <f t="shared" si="11"/>
        <v>0.61225499999999999</v>
      </c>
      <c r="I26" s="74">
        <f t="shared" si="11"/>
        <v>0.52300499999999994</v>
      </c>
      <c r="J26" s="74">
        <f t="shared" si="11"/>
        <v>0.48900455999999992</v>
      </c>
      <c r="K26" s="74">
        <f t="shared" si="11"/>
        <v>0.33907374000000001</v>
      </c>
      <c r="L26" s="74">
        <f t="shared" si="11"/>
        <v>0.11157500000000001</v>
      </c>
      <c r="M26" s="74">
        <f t="shared" si="11"/>
        <v>0</v>
      </c>
      <c r="N26" s="74">
        <f t="shared" si="11"/>
        <v>0</v>
      </c>
      <c r="O26" s="74">
        <f t="shared" si="11"/>
        <v>0</v>
      </c>
      <c r="P26" s="74">
        <f t="shared" si="11"/>
        <v>0</v>
      </c>
      <c r="Q26" s="74">
        <f t="shared" si="11"/>
        <v>0</v>
      </c>
      <c r="R26" s="74">
        <f t="shared" si="11"/>
        <v>0</v>
      </c>
      <c r="S26" s="74">
        <f t="shared" si="11"/>
        <v>0</v>
      </c>
      <c r="T26" s="74">
        <f t="shared" si="11"/>
        <v>0</v>
      </c>
      <c r="U26" s="74">
        <f t="shared" si="11"/>
        <v>0</v>
      </c>
      <c r="V26" s="74">
        <f t="shared" si="11"/>
        <v>0</v>
      </c>
      <c r="W26" s="74">
        <f t="shared" si="11"/>
        <v>0</v>
      </c>
      <c r="X26" s="74">
        <f t="shared" si="11"/>
        <v>0</v>
      </c>
      <c r="Y26" s="74">
        <f t="shared" si="11"/>
        <v>0</v>
      </c>
      <c r="Z26" s="74">
        <f t="shared" si="11"/>
        <v>0</v>
      </c>
      <c r="AA26" s="74">
        <f t="shared" si="11"/>
        <v>0</v>
      </c>
      <c r="AB26" s="74">
        <f t="shared" si="11"/>
        <v>0</v>
      </c>
      <c r="AC26" s="74">
        <f t="shared" si="11"/>
        <v>0</v>
      </c>
      <c r="AD26" s="74">
        <f t="shared" si="11"/>
        <v>0</v>
      </c>
      <c r="AE26" s="74">
        <f t="shared" si="11"/>
        <v>0</v>
      </c>
      <c r="AF26" s="74">
        <f t="shared" si="11"/>
        <v>0</v>
      </c>
      <c r="AG26" s="74">
        <f t="shared" si="11"/>
        <v>0</v>
      </c>
      <c r="AH26" s="74">
        <f t="shared" si="11"/>
        <v>0</v>
      </c>
      <c r="AI26" s="74">
        <f t="shared" si="11"/>
        <v>0</v>
      </c>
      <c r="AJ26" s="74">
        <f t="shared" si="11"/>
        <v>0</v>
      </c>
      <c r="AK26" s="74">
        <f t="shared" si="11"/>
        <v>0</v>
      </c>
      <c r="AL26" s="74">
        <f t="shared" si="11"/>
        <v>0</v>
      </c>
      <c r="AM26" s="74">
        <f t="shared" si="11"/>
        <v>0</v>
      </c>
      <c r="AN26" s="74">
        <f t="shared" si="11"/>
        <v>0</v>
      </c>
      <c r="AO26" s="74">
        <f t="shared" si="11"/>
        <v>0</v>
      </c>
      <c r="AP26" s="74">
        <f t="shared" si="11"/>
        <v>0</v>
      </c>
      <c r="AQ26" s="74">
        <f t="shared" si="11"/>
        <v>0</v>
      </c>
      <c r="AR26" s="74">
        <f t="shared" si="11"/>
        <v>0</v>
      </c>
      <c r="AS26" s="74">
        <f t="shared" si="11"/>
        <v>0</v>
      </c>
      <c r="AT26" s="74">
        <f t="shared" si="11"/>
        <v>0</v>
      </c>
      <c r="AU26" s="74">
        <f t="shared" si="11"/>
        <v>0</v>
      </c>
      <c r="AV26" s="74">
        <f t="shared" si="11"/>
        <v>0</v>
      </c>
      <c r="AW26" s="74">
        <f t="shared" si="11"/>
        <v>0</v>
      </c>
      <c r="AX26" s="74">
        <f t="shared" si="11"/>
        <v>0</v>
      </c>
      <c r="AY26" s="74">
        <f t="shared" si="11"/>
        <v>0</v>
      </c>
      <c r="AZ26" s="74">
        <f t="shared" si="11"/>
        <v>0</v>
      </c>
      <c r="BA26" s="74">
        <f t="shared" si="11"/>
        <v>0</v>
      </c>
      <c r="BB26" s="74">
        <f t="shared" si="11"/>
        <v>0</v>
      </c>
      <c r="BC26" s="74">
        <f t="shared" si="11"/>
        <v>0</v>
      </c>
      <c r="BD26" s="74">
        <f t="shared" si="11"/>
        <v>0</v>
      </c>
      <c r="BE26" s="74">
        <f t="shared" si="11"/>
        <v>0</v>
      </c>
      <c r="BF26" s="74">
        <f t="shared" si="11"/>
        <v>0</v>
      </c>
      <c r="BG26" s="74">
        <f t="shared" si="11"/>
        <v>0</v>
      </c>
      <c r="BH26" s="74">
        <f t="shared" si="11"/>
        <v>0</v>
      </c>
      <c r="BI26" s="74">
        <f t="shared" si="11"/>
        <v>0</v>
      </c>
      <c r="BJ26" s="74">
        <f t="shared" si="11"/>
        <v>0</v>
      </c>
      <c r="BK26" s="74">
        <f t="shared" si="11"/>
        <v>0</v>
      </c>
      <c r="BL26" s="74">
        <f t="shared" si="11"/>
        <v>0</v>
      </c>
      <c r="BM26" s="36"/>
      <c r="BN26" s="74">
        <f>SUM(B26:BM26)</f>
        <v>5.8600586000000003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2">B82</f>
        <v>0</v>
      </c>
      <c r="C27" s="74">
        <f t="shared" si="12"/>
        <v>0.10885170000000001</v>
      </c>
      <c r="D27" s="74">
        <f t="shared" si="12"/>
        <v>0.55773810000000001</v>
      </c>
      <c r="E27" s="74">
        <f t="shared" si="12"/>
        <v>1.1266718600000001</v>
      </c>
      <c r="F27" s="74">
        <f t="shared" si="12"/>
        <v>1.1619300399999999</v>
      </c>
      <c r="G27" s="74">
        <f t="shared" si="12"/>
        <v>0.82995360000000007</v>
      </c>
      <c r="H27" s="74">
        <f t="shared" si="12"/>
        <v>0.61225499999999999</v>
      </c>
      <c r="I27" s="74">
        <f t="shared" si="12"/>
        <v>0.52300499999999994</v>
      </c>
      <c r="J27" s="74">
        <f t="shared" si="12"/>
        <v>0.48900455999999992</v>
      </c>
      <c r="K27" s="74">
        <f t="shared" si="12"/>
        <v>0.33907374000000001</v>
      </c>
      <c r="L27" s="74">
        <f t="shared" si="12"/>
        <v>0.11157500000000001</v>
      </c>
      <c r="M27" s="74">
        <f t="shared" si="12"/>
        <v>0</v>
      </c>
      <c r="N27" s="74">
        <f t="shared" si="12"/>
        <v>0</v>
      </c>
      <c r="O27" s="74">
        <f t="shared" si="12"/>
        <v>0</v>
      </c>
      <c r="P27" s="74">
        <f t="shared" si="12"/>
        <v>0</v>
      </c>
      <c r="Q27" s="74">
        <f t="shared" si="12"/>
        <v>0</v>
      </c>
      <c r="R27" s="74">
        <f t="shared" si="12"/>
        <v>0</v>
      </c>
      <c r="S27" s="74">
        <f t="shared" si="12"/>
        <v>0</v>
      </c>
      <c r="T27" s="74">
        <f t="shared" si="12"/>
        <v>0</v>
      </c>
      <c r="U27" s="74">
        <f t="shared" si="12"/>
        <v>0</v>
      </c>
      <c r="V27" s="74">
        <f t="shared" si="12"/>
        <v>0</v>
      </c>
      <c r="W27" s="74">
        <f t="shared" si="12"/>
        <v>0</v>
      </c>
      <c r="X27" s="74">
        <f t="shared" si="12"/>
        <v>0</v>
      </c>
      <c r="Y27" s="74">
        <f t="shared" si="12"/>
        <v>0</v>
      </c>
      <c r="Z27" s="74">
        <f t="shared" si="12"/>
        <v>0</v>
      </c>
      <c r="AA27" s="74">
        <f t="shared" si="12"/>
        <v>0</v>
      </c>
      <c r="AB27" s="74">
        <f t="shared" si="12"/>
        <v>0</v>
      </c>
      <c r="AC27" s="74">
        <f t="shared" si="12"/>
        <v>0</v>
      </c>
      <c r="AD27" s="74">
        <f t="shared" si="12"/>
        <v>0</v>
      </c>
      <c r="AE27" s="74">
        <f t="shared" si="12"/>
        <v>0</v>
      </c>
      <c r="AF27" s="74">
        <f t="shared" si="12"/>
        <v>0</v>
      </c>
      <c r="AG27" s="74">
        <f t="shared" si="12"/>
        <v>0</v>
      </c>
      <c r="AH27" s="74">
        <f t="shared" si="12"/>
        <v>0</v>
      </c>
      <c r="AI27" s="74">
        <f t="shared" si="12"/>
        <v>0</v>
      </c>
      <c r="AJ27" s="74">
        <f t="shared" si="12"/>
        <v>0</v>
      </c>
      <c r="AK27" s="74">
        <f t="shared" si="12"/>
        <v>0</v>
      </c>
      <c r="AL27" s="74">
        <f t="shared" si="12"/>
        <v>0</v>
      </c>
      <c r="AM27" s="74">
        <f t="shared" si="12"/>
        <v>0</v>
      </c>
      <c r="AN27" s="74">
        <f t="shared" si="12"/>
        <v>0</v>
      </c>
      <c r="AO27" s="74">
        <f t="shared" si="12"/>
        <v>0</v>
      </c>
      <c r="AP27" s="74">
        <f t="shared" si="12"/>
        <v>0</v>
      </c>
      <c r="AQ27" s="74">
        <f t="shared" si="12"/>
        <v>0</v>
      </c>
      <c r="AR27" s="74">
        <f t="shared" si="12"/>
        <v>0</v>
      </c>
      <c r="AS27" s="74">
        <f t="shared" si="12"/>
        <v>0</v>
      </c>
      <c r="AT27" s="74">
        <f t="shared" si="12"/>
        <v>0</v>
      </c>
      <c r="AU27" s="74">
        <f t="shared" si="12"/>
        <v>0</v>
      </c>
      <c r="AV27" s="74">
        <f t="shared" si="12"/>
        <v>0</v>
      </c>
      <c r="AW27" s="74">
        <f t="shared" si="12"/>
        <v>0</v>
      </c>
      <c r="AX27" s="74">
        <f t="shared" si="12"/>
        <v>0</v>
      </c>
      <c r="AY27" s="74">
        <f t="shared" si="12"/>
        <v>0</v>
      </c>
      <c r="AZ27" s="74">
        <f t="shared" si="12"/>
        <v>0</v>
      </c>
      <c r="BA27" s="74">
        <f t="shared" si="12"/>
        <v>0</v>
      </c>
      <c r="BB27" s="74">
        <f t="shared" si="12"/>
        <v>0</v>
      </c>
      <c r="BC27" s="74">
        <f t="shared" si="12"/>
        <v>0</v>
      </c>
      <c r="BD27" s="74">
        <f t="shared" si="12"/>
        <v>0</v>
      </c>
      <c r="BE27" s="74">
        <f t="shared" si="12"/>
        <v>0</v>
      </c>
      <c r="BF27" s="74">
        <f t="shared" si="12"/>
        <v>0</v>
      </c>
      <c r="BG27" s="74">
        <f t="shared" si="12"/>
        <v>0</v>
      </c>
      <c r="BH27" s="74">
        <f t="shared" si="12"/>
        <v>0</v>
      </c>
      <c r="BI27" s="74">
        <f t="shared" si="12"/>
        <v>0</v>
      </c>
      <c r="BJ27" s="74">
        <f t="shared" si="12"/>
        <v>0</v>
      </c>
      <c r="BK27" s="74">
        <f t="shared" si="12"/>
        <v>0</v>
      </c>
      <c r="BL27" s="74">
        <f t="shared" si="12"/>
        <v>0</v>
      </c>
      <c r="BM27" s="36"/>
      <c r="BN27" s="74">
        <f>SUM(B27:BM27)</f>
        <v>5.8600586000000003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3">SUM(B25:B27)</f>
        <v>0</v>
      </c>
      <c r="C28" s="74">
        <f t="shared" si="13"/>
        <v>0.21770340000000002</v>
      </c>
      <c r="D28" s="74">
        <f t="shared" si="13"/>
        <v>1.3331796</v>
      </c>
      <c r="E28" s="74">
        <f t="shared" si="13"/>
        <v>3.5865233200000004</v>
      </c>
      <c r="F28" s="74">
        <f t="shared" si="13"/>
        <v>5.9103833999999997</v>
      </c>
      <c r="G28" s="74">
        <f t="shared" si="13"/>
        <v>7.5702905999999999</v>
      </c>
      <c r="H28" s="74">
        <f t="shared" si="13"/>
        <v>8.7948005999999985</v>
      </c>
      <c r="I28" s="74">
        <f t="shared" si="13"/>
        <v>9.8408105999999975</v>
      </c>
      <c r="J28" s="74">
        <f t="shared" si="13"/>
        <v>10.818819719999997</v>
      </c>
      <c r="K28" s="74">
        <f t="shared" si="13"/>
        <v>11.496967199999997</v>
      </c>
      <c r="L28" s="74">
        <f t="shared" si="13"/>
        <v>11.720117199999997</v>
      </c>
      <c r="M28" s="74">
        <f t="shared" si="13"/>
        <v>11.720117199999997</v>
      </c>
      <c r="N28" s="74">
        <f t="shared" si="13"/>
        <v>11.720117199999997</v>
      </c>
      <c r="O28" s="74">
        <f t="shared" si="13"/>
        <v>11.720117199999997</v>
      </c>
      <c r="P28" s="74">
        <f t="shared" si="13"/>
        <v>11.720117199999997</v>
      </c>
      <c r="Q28" s="74">
        <f t="shared" si="13"/>
        <v>11.720117199999997</v>
      </c>
      <c r="R28" s="74">
        <f t="shared" si="13"/>
        <v>11.720117199999997</v>
      </c>
      <c r="S28" s="74">
        <f t="shared" si="13"/>
        <v>11.720117199999997</v>
      </c>
      <c r="T28" s="74">
        <f t="shared" si="13"/>
        <v>11.720117199999997</v>
      </c>
      <c r="U28" s="74">
        <f t="shared" si="13"/>
        <v>11.720117199999997</v>
      </c>
      <c r="V28" s="74">
        <f t="shared" si="13"/>
        <v>11.720117199999997</v>
      </c>
      <c r="W28" s="74">
        <f t="shared" si="13"/>
        <v>11.720117199999997</v>
      </c>
      <c r="X28" s="74">
        <f t="shared" si="13"/>
        <v>11.720117199999997</v>
      </c>
      <c r="Y28" s="74">
        <f t="shared" si="13"/>
        <v>11.720117199999997</v>
      </c>
      <c r="Z28" s="74">
        <f t="shared" si="13"/>
        <v>11.720117199999997</v>
      </c>
      <c r="AA28" s="74">
        <f t="shared" si="13"/>
        <v>11.720117199999997</v>
      </c>
      <c r="AB28" s="74">
        <f t="shared" si="13"/>
        <v>11.720117199999997</v>
      </c>
      <c r="AC28" s="74">
        <f t="shared" si="13"/>
        <v>11.720117199999997</v>
      </c>
      <c r="AD28" s="74">
        <f t="shared" si="13"/>
        <v>11.720117199999997</v>
      </c>
      <c r="AE28" s="74">
        <f t="shared" si="13"/>
        <v>11.720117199999997</v>
      </c>
      <c r="AF28" s="74">
        <f t="shared" si="13"/>
        <v>11.720117199999997</v>
      </c>
      <c r="AG28" s="74">
        <f t="shared" si="13"/>
        <v>11.720117199999997</v>
      </c>
      <c r="AH28" s="74">
        <f t="shared" si="13"/>
        <v>11.720117199999997</v>
      </c>
      <c r="AI28" s="74">
        <f t="shared" si="13"/>
        <v>11.720117199999997</v>
      </c>
      <c r="AJ28" s="74">
        <f t="shared" si="13"/>
        <v>11.720117199999997</v>
      </c>
      <c r="AK28" s="74">
        <f t="shared" si="13"/>
        <v>11.720117199999997</v>
      </c>
      <c r="AL28" s="74">
        <f t="shared" si="13"/>
        <v>11.720117199999997</v>
      </c>
      <c r="AM28" s="74">
        <f t="shared" si="13"/>
        <v>11.720117199999997</v>
      </c>
      <c r="AN28" s="74">
        <f t="shared" si="13"/>
        <v>11.720117199999997</v>
      </c>
      <c r="AO28" s="74">
        <f t="shared" si="13"/>
        <v>11.720117199999997</v>
      </c>
      <c r="AP28" s="74">
        <f t="shared" si="13"/>
        <v>11.720117199999997</v>
      </c>
      <c r="AQ28" s="74">
        <f t="shared" si="13"/>
        <v>11.720117199999997</v>
      </c>
      <c r="AR28" s="74">
        <f t="shared" si="13"/>
        <v>11.720117199999997</v>
      </c>
      <c r="AS28" s="74">
        <f t="shared" si="13"/>
        <v>11.720117199999997</v>
      </c>
      <c r="AT28" s="74">
        <f t="shared" si="13"/>
        <v>11.720117199999997</v>
      </c>
      <c r="AU28" s="74">
        <f t="shared" si="13"/>
        <v>11.720117199999997</v>
      </c>
      <c r="AV28" s="74">
        <f t="shared" si="13"/>
        <v>11.720117199999997</v>
      </c>
      <c r="AW28" s="74">
        <f t="shared" si="13"/>
        <v>11.720117199999997</v>
      </c>
      <c r="AX28" s="74">
        <f t="shared" si="13"/>
        <v>11.720117199999997</v>
      </c>
      <c r="AY28" s="74">
        <f t="shared" si="13"/>
        <v>11.720117199999997</v>
      </c>
      <c r="AZ28" s="74">
        <f t="shared" si="13"/>
        <v>11.720117199999997</v>
      </c>
      <c r="BA28" s="74">
        <f t="shared" si="13"/>
        <v>11.720117199999997</v>
      </c>
      <c r="BB28" s="74">
        <f t="shared" si="13"/>
        <v>11.720117199999997</v>
      </c>
      <c r="BC28" s="74">
        <f t="shared" si="13"/>
        <v>11.720117199999997</v>
      </c>
      <c r="BD28" s="74">
        <f t="shared" si="13"/>
        <v>11.720117199999997</v>
      </c>
      <c r="BE28" s="74">
        <f t="shared" si="13"/>
        <v>11.720117199999997</v>
      </c>
      <c r="BF28" s="74">
        <f t="shared" si="13"/>
        <v>11.720117199999997</v>
      </c>
      <c r="BG28" s="74">
        <f t="shared" si="13"/>
        <v>11.720117199999997</v>
      </c>
      <c r="BH28" s="74">
        <f t="shared" si="13"/>
        <v>11.720117199999997</v>
      </c>
      <c r="BI28" s="74">
        <f t="shared" si="13"/>
        <v>11.720117199999997</v>
      </c>
      <c r="BJ28" s="74">
        <f t="shared" si="13"/>
        <v>11.720117199999997</v>
      </c>
      <c r="BK28" s="74">
        <f t="shared" si="13"/>
        <v>11.720117199999997</v>
      </c>
      <c r="BL28" s="74">
        <f t="shared" si="13"/>
        <v>11.720117199999997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4">AVERAGE(B25,B28)</f>
        <v>0</v>
      </c>
      <c r="C29" s="68">
        <f t="shared" si="14"/>
        <v>0.10885170000000001</v>
      </c>
      <c r="D29" s="68">
        <f t="shared" si="14"/>
        <v>0.77544150000000001</v>
      </c>
      <c r="E29" s="68">
        <f t="shared" si="14"/>
        <v>2.4598514600000003</v>
      </c>
      <c r="F29" s="68">
        <f t="shared" si="14"/>
        <v>4.7484533600000001</v>
      </c>
      <c r="G29" s="68">
        <f>AVERAGE(G25,G28)</f>
        <v>6.7403370000000002</v>
      </c>
      <c r="H29" s="68">
        <f t="shared" si="14"/>
        <v>8.1825455999999992</v>
      </c>
      <c r="I29" s="68">
        <f t="shared" si="14"/>
        <v>9.317805599999998</v>
      </c>
      <c r="J29" s="68">
        <f t="shared" si="14"/>
        <v>10.329815159999997</v>
      </c>
      <c r="K29" s="68">
        <f t="shared" si="14"/>
        <v>11.157893459999997</v>
      </c>
      <c r="L29" s="68">
        <f t="shared" si="14"/>
        <v>11.608542199999997</v>
      </c>
      <c r="M29" s="68">
        <f t="shared" si="14"/>
        <v>11.720117199999997</v>
      </c>
      <c r="N29" s="68">
        <f t="shared" si="14"/>
        <v>11.720117199999997</v>
      </c>
      <c r="O29" s="68">
        <f t="shared" si="14"/>
        <v>11.720117199999997</v>
      </c>
      <c r="P29" s="68">
        <f t="shared" si="14"/>
        <v>11.720117199999997</v>
      </c>
      <c r="Q29" s="68">
        <f t="shared" si="14"/>
        <v>11.720117199999997</v>
      </c>
      <c r="R29" s="68">
        <f t="shared" si="14"/>
        <v>11.720117199999997</v>
      </c>
      <c r="S29" s="68">
        <f t="shared" si="14"/>
        <v>11.720117199999997</v>
      </c>
      <c r="T29" s="68">
        <f t="shared" si="14"/>
        <v>11.720117199999997</v>
      </c>
      <c r="U29" s="68">
        <f t="shared" si="14"/>
        <v>11.720117199999997</v>
      </c>
      <c r="V29" s="68">
        <f t="shared" si="14"/>
        <v>11.720117199999997</v>
      </c>
      <c r="W29" s="68">
        <f t="shared" si="14"/>
        <v>11.720117199999997</v>
      </c>
      <c r="X29" s="68">
        <f t="shared" si="14"/>
        <v>11.720117199999997</v>
      </c>
      <c r="Y29" s="68">
        <f t="shared" si="14"/>
        <v>11.720117199999997</v>
      </c>
      <c r="Z29" s="68">
        <f t="shared" si="14"/>
        <v>11.720117199999997</v>
      </c>
      <c r="AA29" s="68">
        <f t="shared" si="14"/>
        <v>11.720117199999997</v>
      </c>
      <c r="AB29" s="68">
        <f t="shared" si="14"/>
        <v>11.720117199999997</v>
      </c>
      <c r="AC29" s="68">
        <f t="shared" si="14"/>
        <v>11.720117199999997</v>
      </c>
      <c r="AD29" s="68">
        <f t="shared" si="14"/>
        <v>11.720117199999997</v>
      </c>
      <c r="AE29" s="68">
        <f t="shared" si="14"/>
        <v>11.720117199999997</v>
      </c>
      <c r="AF29" s="68">
        <f t="shared" si="14"/>
        <v>11.720117199999997</v>
      </c>
      <c r="AG29" s="68">
        <f t="shared" si="14"/>
        <v>11.720117199999997</v>
      </c>
      <c r="AH29" s="68">
        <f t="shared" si="14"/>
        <v>11.720117199999997</v>
      </c>
      <c r="AI29" s="68">
        <f t="shared" si="14"/>
        <v>11.720117199999997</v>
      </c>
      <c r="AJ29" s="68">
        <f t="shared" si="14"/>
        <v>11.720117199999997</v>
      </c>
      <c r="AK29" s="68">
        <f t="shared" si="14"/>
        <v>11.720117199999997</v>
      </c>
      <c r="AL29" s="68">
        <f t="shared" si="14"/>
        <v>11.720117199999997</v>
      </c>
      <c r="AM29" s="68">
        <f t="shared" si="14"/>
        <v>11.720117199999997</v>
      </c>
      <c r="AN29" s="68">
        <f t="shared" si="14"/>
        <v>11.720117199999997</v>
      </c>
      <c r="AO29" s="68">
        <f t="shared" si="14"/>
        <v>11.720117199999997</v>
      </c>
      <c r="AP29" s="68">
        <f t="shared" si="14"/>
        <v>11.720117199999997</v>
      </c>
      <c r="AQ29" s="68">
        <f t="shared" si="14"/>
        <v>11.720117199999997</v>
      </c>
      <c r="AR29" s="68">
        <f t="shared" si="14"/>
        <v>11.720117199999997</v>
      </c>
      <c r="AS29" s="68">
        <f t="shared" si="14"/>
        <v>11.720117199999997</v>
      </c>
      <c r="AT29" s="68">
        <f t="shared" si="14"/>
        <v>11.720117199999997</v>
      </c>
      <c r="AU29" s="68">
        <f t="shared" si="14"/>
        <v>11.720117199999997</v>
      </c>
      <c r="AV29" s="68">
        <f t="shared" si="14"/>
        <v>11.720117199999997</v>
      </c>
      <c r="AW29" s="68">
        <f t="shared" si="14"/>
        <v>11.720117199999997</v>
      </c>
      <c r="AX29" s="68">
        <f t="shared" si="14"/>
        <v>11.720117199999997</v>
      </c>
      <c r="AY29" s="68">
        <f t="shared" si="14"/>
        <v>11.720117199999997</v>
      </c>
      <c r="AZ29" s="68">
        <f t="shared" si="14"/>
        <v>11.720117199999997</v>
      </c>
      <c r="BA29" s="68">
        <f t="shared" si="14"/>
        <v>11.720117199999997</v>
      </c>
      <c r="BB29" s="68">
        <f t="shared" si="14"/>
        <v>11.720117199999997</v>
      </c>
      <c r="BC29" s="68">
        <f t="shared" si="14"/>
        <v>11.720117199999997</v>
      </c>
      <c r="BD29" s="68">
        <f t="shared" si="14"/>
        <v>11.720117199999997</v>
      </c>
      <c r="BE29" s="68">
        <f t="shared" si="14"/>
        <v>11.720117199999997</v>
      </c>
      <c r="BF29" s="68">
        <f t="shared" si="14"/>
        <v>11.720117199999997</v>
      </c>
      <c r="BG29" s="68">
        <f t="shared" si="14"/>
        <v>11.720117199999997</v>
      </c>
      <c r="BH29" s="68">
        <f t="shared" si="14"/>
        <v>11.720117199999997</v>
      </c>
      <c r="BI29" s="68">
        <f t="shared" si="14"/>
        <v>11.720117199999997</v>
      </c>
      <c r="BJ29" s="68">
        <f t="shared" si="14"/>
        <v>11.720117199999997</v>
      </c>
      <c r="BK29" s="68">
        <f t="shared" si="14"/>
        <v>11.720117199999997</v>
      </c>
      <c r="BL29" s="68">
        <f t="shared" si="14"/>
        <v>11.720117199999997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5">B35</f>
        <v>0</v>
      </c>
      <c r="D32" s="74">
        <f t="shared" si="15"/>
        <v>7.6200000000000004E-2</v>
      </c>
      <c r="E32" s="74">
        <f t="shared" si="15"/>
        <v>0.41219999999999996</v>
      </c>
      <c r="F32" s="74">
        <f t="shared" si="15"/>
        <v>0.99819999999999998</v>
      </c>
      <c r="G32" s="74">
        <f t="shared" si="15"/>
        <v>1.5842000000000001</v>
      </c>
      <c r="H32" s="74">
        <f t="shared" si="15"/>
        <v>2.1701999999999999</v>
      </c>
      <c r="I32" s="74">
        <f t="shared" si="15"/>
        <v>2.7561999999999998</v>
      </c>
      <c r="J32" s="74">
        <f t="shared" si="15"/>
        <v>3.3421999999999996</v>
      </c>
      <c r="K32" s="74">
        <f t="shared" si="15"/>
        <v>3.9281999999999995</v>
      </c>
      <c r="L32" s="74">
        <f t="shared" si="15"/>
        <v>4.5141999999999998</v>
      </c>
      <c r="M32" s="74">
        <f t="shared" si="15"/>
        <v>5.1002000000000001</v>
      </c>
      <c r="N32" s="74">
        <f t="shared" si="15"/>
        <v>4.8479999999999999</v>
      </c>
      <c r="O32" s="74">
        <f t="shared" si="15"/>
        <v>2.5000000000000004</v>
      </c>
      <c r="P32" s="74">
        <f t="shared" si="15"/>
        <v>0</v>
      </c>
      <c r="Q32" s="74">
        <f t="shared" si="15"/>
        <v>0</v>
      </c>
      <c r="R32" s="74">
        <f t="shared" si="15"/>
        <v>0</v>
      </c>
      <c r="S32" s="74">
        <f t="shared" si="15"/>
        <v>0</v>
      </c>
      <c r="T32" s="74">
        <f t="shared" si="15"/>
        <v>0</v>
      </c>
      <c r="U32" s="74">
        <f t="shared" si="15"/>
        <v>0</v>
      </c>
      <c r="V32" s="74">
        <f t="shared" si="15"/>
        <v>0</v>
      </c>
      <c r="W32" s="74">
        <f t="shared" si="15"/>
        <v>0</v>
      </c>
      <c r="X32" s="74">
        <f t="shared" si="15"/>
        <v>0</v>
      </c>
      <c r="Y32" s="74">
        <f t="shared" si="15"/>
        <v>0</v>
      </c>
      <c r="Z32" s="74">
        <f t="shared" si="15"/>
        <v>0</v>
      </c>
      <c r="AA32" s="74">
        <f t="shared" si="15"/>
        <v>0</v>
      </c>
      <c r="AB32" s="74">
        <f t="shared" si="15"/>
        <v>0</v>
      </c>
      <c r="AC32" s="74">
        <f t="shared" si="15"/>
        <v>0</v>
      </c>
      <c r="AD32" s="74">
        <f t="shared" si="15"/>
        <v>0</v>
      </c>
      <c r="AE32" s="74">
        <f t="shared" si="15"/>
        <v>0</v>
      </c>
      <c r="AF32" s="74">
        <f t="shared" si="15"/>
        <v>0</v>
      </c>
      <c r="AG32" s="74">
        <f t="shared" si="15"/>
        <v>0</v>
      </c>
      <c r="AH32" s="74">
        <f t="shared" si="15"/>
        <v>0</v>
      </c>
      <c r="AI32" s="74">
        <f t="shared" si="15"/>
        <v>0</v>
      </c>
      <c r="AJ32" s="74">
        <f t="shared" si="15"/>
        <v>0</v>
      </c>
      <c r="AK32" s="74">
        <f t="shared" si="15"/>
        <v>0</v>
      </c>
      <c r="AL32" s="74">
        <f t="shared" si="15"/>
        <v>0</v>
      </c>
      <c r="AM32" s="74">
        <f t="shared" si="15"/>
        <v>0</v>
      </c>
      <c r="AN32" s="74">
        <f t="shared" si="15"/>
        <v>0</v>
      </c>
      <c r="AO32" s="74">
        <f t="shared" si="15"/>
        <v>0</v>
      </c>
      <c r="AP32" s="74">
        <f t="shared" si="15"/>
        <v>0</v>
      </c>
      <c r="AQ32" s="74">
        <f t="shared" si="15"/>
        <v>0</v>
      </c>
      <c r="AR32" s="74">
        <f t="shared" si="15"/>
        <v>0</v>
      </c>
      <c r="AS32" s="74">
        <f t="shared" si="15"/>
        <v>0</v>
      </c>
      <c r="AT32" s="74">
        <f t="shared" si="15"/>
        <v>0</v>
      </c>
      <c r="AU32" s="74">
        <f t="shared" si="15"/>
        <v>0</v>
      </c>
      <c r="AV32" s="74">
        <f t="shared" si="15"/>
        <v>0</v>
      </c>
      <c r="AW32" s="74">
        <f t="shared" si="15"/>
        <v>0</v>
      </c>
      <c r="AX32" s="74">
        <f t="shared" si="15"/>
        <v>0</v>
      </c>
      <c r="AY32" s="74">
        <f t="shared" si="15"/>
        <v>0</v>
      </c>
      <c r="AZ32" s="74">
        <f t="shared" si="15"/>
        <v>0</v>
      </c>
      <c r="BA32" s="74">
        <f t="shared" si="15"/>
        <v>0</v>
      </c>
      <c r="BB32" s="74">
        <f t="shared" si="15"/>
        <v>0</v>
      </c>
      <c r="BC32" s="74">
        <f t="shared" si="15"/>
        <v>0</v>
      </c>
      <c r="BD32" s="74">
        <f t="shared" si="15"/>
        <v>0</v>
      </c>
      <c r="BE32" s="74">
        <f t="shared" si="15"/>
        <v>0</v>
      </c>
      <c r="BF32" s="74">
        <f t="shared" si="15"/>
        <v>0</v>
      </c>
      <c r="BG32" s="74">
        <f t="shared" si="15"/>
        <v>0</v>
      </c>
      <c r="BH32" s="74">
        <f t="shared" si="15"/>
        <v>0</v>
      </c>
      <c r="BI32" s="74">
        <f t="shared" si="15"/>
        <v>0</v>
      </c>
      <c r="BJ32" s="74">
        <f t="shared" si="15"/>
        <v>0</v>
      </c>
      <c r="BK32" s="74">
        <f t="shared" si="15"/>
        <v>0</v>
      </c>
      <c r="BL32" s="74">
        <f t="shared" si="15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6">B98</f>
        <v>0</v>
      </c>
      <c r="C33" s="74">
        <f t="shared" si="16"/>
        <v>7.6200000000000004E-2</v>
      </c>
      <c r="D33" s="74">
        <f t="shared" si="16"/>
        <v>0.33599999999999997</v>
      </c>
      <c r="E33" s="74">
        <f t="shared" si="16"/>
        <v>0.58599999999999997</v>
      </c>
      <c r="F33" s="74">
        <f t="shared" si="16"/>
        <v>0.58599999999999997</v>
      </c>
      <c r="G33" s="74">
        <f t="shared" si="16"/>
        <v>0.58599999999999997</v>
      </c>
      <c r="H33" s="74">
        <f t="shared" si="16"/>
        <v>0.58599999999999997</v>
      </c>
      <c r="I33" s="74">
        <f t="shared" si="16"/>
        <v>0.58599999999999997</v>
      </c>
      <c r="J33" s="74">
        <f t="shared" si="16"/>
        <v>0.58599999999999997</v>
      </c>
      <c r="K33" s="74">
        <f t="shared" si="16"/>
        <v>0.58599999999999997</v>
      </c>
      <c r="L33" s="74">
        <f t="shared" si="16"/>
        <v>0.58599999999999997</v>
      </c>
      <c r="M33" s="74">
        <f t="shared" si="16"/>
        <v>0.50980000000000003</v>
      </c>
      <c r="N33" s="74">
        <f t="shared" si="16"/>
        <v>0.25</v>
      </c>
      <c r="O33" s="74">
        <f t="shared" si="16"/>
        <v>0</v>
      </c>
      <c r="P33" s="74">
        <f t="shared" si="16"/>
        <v>0</v>
      </c>
      <c r="Q33" s="74">
        <f t="shared" si="16"/>
        <v>0</v>
      </c>
      <c r="R33" s="74">
        <f t="shared" si="16"/>
        <v>0</v>
      </c>
      <c r="S33" s="74">
        <f t="shared" si="16"/>
        <v>0</v>
      </c>
      <c r="T33" s="74">
        <f t="shared" si="16"/>
        <v>0</v>
      </c>
      <c r="U33" s="74">
        <f t="shared" si="16"/>
        <v>0</v>
      </c>
      <c r="V33" s="74">
        <f t="shared" si="16"/>
        <v>0</v>
      </c>
      <c r="W33" s="74">
        <f t="shared" si="16"/>
        <v>0</v>
      </c>
      <c r="X33" s="74">
        <f t="shared" si="16"/>
        <v>0</v>
      </c>
      <c r="Y33" s="74">
        <f t="shared" si="16"/>
        <v>0</v>
      </c>
      <c r="Z33" s="74">
        <f t="shared" si="16"/>
        <v>0</v>
      </c>
      <c r="AA33" s="74">
        <f t="shared" si="16"/>
        <v>0</v>
      </c>
      <c r="AB33" s="74">
        <f t="shared" si="16"/>
        <v>0</v>
      </c>
      <c r="AC33" s="74">
        <f t="shared" si="16"/>
        <v>0</v>
      </c>
      <c r="AD33" s="74">
        <f t="shared" si="16"/>
        <v>0</v>
      </c>
      <c r="AE33" s="74">
        <f t="shared" si="16"/>
        <v>0</v>
      </c>
      <c r="AF33" s="74">
        <f t="shared" si="16"/>
        <v>0</v>
      </c>
      <c r="AG33" s="74">
        <f t="shared" si="16"/>
        <v>0</v>
      </c>
      <c r="AH33" s="74">
        <f t="shared" si="16"/>
        <v>0</v>
      </c>
      <c r="AI33" s="74">
        <f t="shared" si="16"/>
        <v>0</v>
      </c>
      <c r="AJ33" s="74">
        <f t="shared" si="16"/>
        <v>0</v>
      </c>
      <c r="AK33" s="74">
        <f t="shared" si="16"/>
        <v>0</v>
      </c>
      <c r="AL33" s="74">
        <f t="shared" si="16"/>
        <v>0</v>
      </c>
      <c r="AM33" s="74">
        <f t="shared" si="16"/>
        <v>0</v>
      </c>
      <c r="AN33" s="74">
        <f t="shared" si="16"/>
        <v>0</v>
      </c>
      <c r="AO33" s="74">
        <f t="shared" si="16"/>
        <v>0</v>
      </c>
      <c r="AP33" s="74">
        <f t="shared" si="16"/>
        <v>0</v>
      </c>
      <c r="AQ33" s="74">
        <f t="shared" si="16"/>
        <v>0</v>
      </c>
      <c r="AR33" s="74">
        <f t="shared" si="16"/>
        <v>0</v>
      </c>
      <c r="AS33" s="74">
        <f t="shared" si="16"/>
        <v>0</v>
      </c>
      <c r="AT33" s="74">
        <f t="shared" si="16"/>
        <v>0</v>
      </c>
      <c r="AU33" s="74">
        <f t="shared" si="16"/>
        <v>0</v>
      </c>
      <c r="AV33" s="74">
        <f t="shared" si="16"/>
        <v>0</v>
      </c>
      <c r="AW33" s="74">
        <f t="shared" si="16"/>
        <v>0</v>
      </c>
      <c r="AX33" s="74">
        <f t="shared" si="16"/>
        <v>0</v>
      </c>
      <c r="AY33" s="74">
        <f t="shared" si="16"/>
        <v>0</v>
      </c>
      <c r="AZ33" s="74">
        <f t="shared" si="16"/>
        <v>0</v>
      </c>
      <c r="BA33" s="74">
        <f t="shared" si="16"/>
        <v>0</v>
      </c>
      <c r="BB33" s="74">
        <f t="shared" si="16"/>
        <v>0</v>
      </c>
      <c r="BC33" s="74">
        <f t="shared" si="16"/>
        <v>0</v>
      </c>
      <c r="BD33" s="74">
        <f t="shared" si="16"/>
        <v>0</v>
      </c>
      <c r="BE33" s="74">
        <f t="shared" si="16"/>
        <v>0</v>
      </c>
      <c r="BF33" s="74">
        <f t="shared" si="16"/>
        <v>0</v>
      </c>
      <c r="BG33" s="74">
        <f t="shared" si="16"/>
        <v>0</v>
      </c>
      <c r="BH33" s="74">
        <f t="shared" si="16"/>
        <v>0</v>
      </c>
      <c r="BI33" s="74">
        <f t="shared" si="16"/>
        <v>0</v>
      </c>
      <c r="BJ33" s="74">
        <f t="shared" si="16"/>
        <v>0</v>
      </c>
      <c r="BK33" s="74">
        <f t="shared" si="16"/>
        <v>0</v>
      </c>
      <c r="BL33" s="74">
        <f t="shared" si="16"/>
        <v>0</v>
      </c>
      <c r="BM33" s="36"/>
      <c r="BN33" s="74">
        <f>SUM(B33:BM33)</f>
        <v>5.86</v>
      </c>
      <c r="BO33" s="335"/>
    </row>
    <row r="34" spans="1:107" s="37" customFormat="1" ht="15" customHeight="1" x14ac:dyDescent="0.2">
      <c r="A34" s="360" t="s">
        <v>300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54"/>
      <c r="M34" s="331">
        <f>-BN86</f>
        <v>-0.76200000000000012</v>
      </c>
      <c r="N34" s="331">
        <f>-BN87</f>
        <v>-2.5979999999999994</v>
      </c>
      <c r="O34" s="331">
        <f>-BN88</f>
        <v>-2.5</v>
      </c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54"/>
      <c r="BA34" s="54"/>
      <c r="BB34" s="54"/>
      <c r="BC34" s="74"/>
      <c r="BD34" s="54">
        <f>-BN90</f>
        <v>0</v>
      </c>
      <c r="BE34" s="74"/>
      <c r="BF34" s="74"/>
      <c r="BG34" s="74"/>
      <c r="BH34" s="74"/>
      <c r="BI34" s="74"/>
      <c r="BJ34" s="74"/>
      <c r="BK34" s="54">
        <f>-BN97</f>
        <v>0</v>
      </c>
      <c r="BL34" s="74"/>
      <c r="BM34" s="36"/>
      <c r="BN34" s="74">
        <f>SUM(B34:BM34)</f>
        <v>-5.8599999999999994</v>
      </c>
      <c r="BO34" s="335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7">SUM(C32:C34)</f>
        <v>7.6200000000000004E-2</v>
      </c>
      <c r="D35" s="74">
        <f t="shared" si="17"/>
        <v>0.41219999999999996</v>
      </c>
      <c r="E35" s="74">
        <f t="shared" si="17"/>
        <v>0.99819999999999998</v>
      </c>
      <c r="F35" s="74">
        <f t="shared" si="17"/>
        <v>1.5842000000000001</v>
      </c>
      <c r="G35" s="74">
        <f t="shared" si="17"/>
        <v>2.1701999999999999</v>
      </c>
      <c r="H35" s="74">
        <f t="shared" si="17"/>
        <v>2.7561999999999998</v>
      </c>
      <c r="I35" s="74">
        <f t="shared" si="17"/>
        <v>3.3421999999999996</v>
      </c>
      <c r="J35" s="74">
        <f t="shared" si="17"/>
        <v>3.9281999999999995</v>
      </c>
      <c r="K35" s="74">
        <f t="shared" si="17"/>
        <v>4.5141999999999998</v>
      </c>
      <c r="L35" s="74">
        <f t="shared" si="17"/>
        <v>5.1002000000000001</v>
      </c>
      <c r="M35" s="74">
        <f t="shared" si="17"/>
        <v>4.8479999999999999</v>
      </c>
      <c r="N35" s="74">
        <f t="shared" si="17"/>
        <v>2.5000000000000004</v>
      </c>
      <c r="O35" s="74">
        <f t="shared" si="17"/>
        <v>0</v>
      </c>
      <c r="P35" s="74">
        <f t="shared" si="17"/>
        <v>0</v>
      </c>
      <c r="Q35" s="74">
        <f t="shared" si="17"/>
        <v>0</v>
      </c>
      <c r="R35" s="74">
        <f t="shared" si="17"/>
        <v>0</v>
      </c>
      <c r="S35" s="74">
        <f t="shared" si="17"/>
        <v>0</v>
      </c>
      <c r="T35" s="74">
        <f t="shared" si="17"/>
        <v>0</v>
      </c>
      <c r="U35" s="74">
        <f t="shared" si="17"/>
        <v>0</v>
      </c>
      <c r="V35" s="74">
        <f t="shared" si="17"/>
        <v>0</v>
      </c>
      <c r="W35" s="74">
        <f t="shared" si="17"/>
        <v>0</v>
      </c>
      <c r="X35" s="74">
        <f t="shared" si="17"/>
        <v>0</v>
      </c>
      <c r="Y35" s="74">
        <f t="shared" si="17"/>
        <v>0</v>
      </c>
      <c r="Z35" s="74">
        <f t="shared" si="17"/>
        <v>0</v>
      </c>
      <c r="AA35" s="74">
        <f t="shared" si="17"/>
        <v>0</v>
      </c>
      <c r="AB35" s="74">
        <f t="shared" si="17"/>
        <v>0</v>
      </c>
      <c r="AC35" s="74">
        <f t="shared" si="17"/>
        <v>0</v>
      </c>
      <c r="AD35" s="74">
        <f t="shared" si="17"/>
        <v>0</v>
      </c>
      <c r="AE35" s="74">
        <f t="shared" si="17"/>
        <v>0</v>
      </c>
      <c r="AF35" s="74">
        <f t="shared" si="17"/>
        <v>0</v>
      </c>
      <c r="AG35" s="74">
        <f t="shared" si="17"/>
        <v>0</v>
      </c>
      <c r="AH35" s="74">
        <f t="shared" si="17"/>
        <v>0</v>
      </c>
      <c r="AI35" s="74">
        <f t="shared" si="17"/>
        <v>0</v>
      </c>
      <c r="AJ35" s="74">
        <f t="shared" si="17"/>
        <v>0</v>
      </c>
      <c r="AK35" s="74">
        <f t="shared" si="17"/>
        <v>0</v>
      </c>
      <c r="AL35" s="74">
        <f t="shared" si="17"/>
        <v>0</v>
      </c>
      <c r="AM35" s="74">
        <f t="shared" si="17"/>
        <v>0</v>
      </c>
      <c r="AN35" s="74">
        <f t="shared" si="17"/>
        <v>0</v>
      </c>
      <c r="AO35" s="74">
        <f t="shared" si="17"/>
        <v>0</v>
      </c>
      <c r="AP35" s="74">
        <f t="shared" si="17"/>
        <v>0</v>
      </c>
      <c r="AQ35" s="74">
        <f t="shared" si="17"/>
        <v>0</v>
      </c>
      <c r="AR35" s="74">
        <f t="shared" si="17"/>
        <v>0</v>
      </c>
      <c r="AS35" s="74">
        <f t="shared" si="17"/>
        <v>0</v>
      </c>
      <c r="AT35" s="74">
        <f t="shared" si="17"/>
        <v>0</v>
      </c>
      <c r="AU35" s="74">
        <f t="shared" si="17"/>
        <v>0</v>
      </c>
      <c r="AV35" s="74">
        <f t="shared" si="17"/>
        <v>0</v>
      </c>
      <c r="AW35" s="74">
        <f t="shared" si="17"/>
        <v>0</v>
      </c>
      <c r="AX35" s="74">
        <f t="shared" si="17"/>
        <v>0</v>
      </c>
      <c r="AY35" s="74">
        <f t="shared" si="17"/>
        <v>0</v>
      </c>
      <c r="AZ35" s="74">
        <f t="shared" si="17"/>
        <v>0</v>
      </c>
      <c r="BA35" s="74">
        <f t="shared" si="17"/>
        <v>0</v>
      </c>
      <c r="BB35" s="74">
        <f t="shared" si="17"/>
        <v>0</v>
      </c>
      <c r="BC35" s="74">
        <f t="shared" si="17"/>
        <v>0</v>
      </c>
      <c r="BD35" s="74">
        <f t="shared" si="17"/>
        <v>0</v>
      </c>
      <c r="BE35" s="74">
        <f t="shared" si="17"/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8">AVERAGE(B32,B35)</f>
        <v>0</v>
      </c>
      <c r="C36" s="68">
        <f t="shared" si="18"/>
        <v>3.8100000000000002E-2</v>
      </c>
      <c r="D36" s="68">
        <f t="shared" si="18"/>
        <v>0.24419999999999997</v>
      </c>
      <c r="E36" s="68">
        <f t="shared" si="18"/>
        <v>0.70519999999999994</v>
      </c>
      <c r="F36" s="68">
        <f t="shared" si="18"/>
        <v>1.2911999999999999</v>
      </c>
      <c r="G36" s="68">
        <f t="shared" si="18"/>
        <v>1.8772</v>
      </c>
      <c r="H36" s="68">
        <f t="shared" si="18"/>
        <v>2.4631999999999996</v>
      </c>
      <c r="I36" s="68">
        <f t="shared" si="18"/>
        <v>3.0491999999999999</v>
      </c>
      <c r="J36" s="68">
        <f t="shared" si="18"/>
        <v>3.6351999999999993</v>
      </c>
      <c r="K36" s="68">
        <f t="shared" si="18"/>
        <v>4.2211999999999996</v>
      </c>
      <c r="L36" s="68">
        <f t="shared" si="18"/>
        <v>4.8071999999999999</v>
      </c>
      <c r="M36" s="68">
        <f t="shared" si="18"/>
        <v>4.9741</v>
      </c>
      <c r="N36" s="68">
        <f t="shared" si="18"/>
        <v>3.6740000000000004</v>
      </c>
      <c r="O36" s="68">
        <f t="shared" si="18"/>
        <v>1.2500000000000002</v>
      </c>
      <c r="P36" s="68">
        <f t="shared" si="18"/>
        <v>0</v>
      </c>
      <c r="Q36" s="68">
        <f t="shared" si="18"/>
        <v>0</v>
      </c>
      <c r="R36" s="68">
        <f t="shared" si="18"/>
        <v>0</v>
      </c>
      <c r="S36" s="68">
        <f t="shared" si="18"/>
        <v>0</v>
      </c>
      <c r="T36" s="68">
        <f t="shared" si="18"/>
        <v>0</v>
      </c>
      <c r="U36" s="68">
        <f t="shared" si="18"/>
        <v>0</v>
      </c>
      <c r="V36" s="68">
        <f t="shared" si="18"/>
        <v>0</v>
      </c>
      <c r="W36" s="68">
        <f t="shared" si="18"/>
        <v>0</v>
      </c>
      <c r="X36" s="68">
        <f t="shared" si="18"/>
        <v>0</v>
      </c>
      <c r="Y36" s="68">
        <f t="shared" si="18"/>
        <v>0</v>
      </c>
      <c r="Z36" s="68">
        <f t="shared" si="18"/>
        <v>0</v>
      </c>
      <c r="AA36" s="68">
        <f t="shared" si="18"/>
        <v>0</v>
      </c>
      <c r="AB36" s="68">
        <f t="shared" si="18"/>
        <v>0</v>
      </c>
      <c r="AC36" s="68">
        <f t="shared" si="18"/>
        <v>0</v>
      </c>
      <c r="AD36" s="68">
        <f t="shared" si="18"/>
        <v>0</v>
      </c>
      <c r="AE36" s="68">
        <f t="shared" si="18"/>
        <v>0</v>
      </c>
      <c r="AF36" s="68">
        <f t="shared" si="18"/>
        <v>0</v>
      </c>
      <c r="AG36" s="68">
        <f t="shared" si="18"/>
        <v>0</v>
      </c>
      <c r="AH36" s="68">
        <f t="shared" si="18"/>
        <v>0</v>
      </c>
      <c r="AI36" s="68">
        <f t="shared" si="18"/>
        <v>0</v>
      </c>
      <c r="AJ36" s="68">
        <f t="shared" si="18"/>
        <v>0</v>
      </c>
      <c r="AK36" s="68">
        <f t="shared" si="18"/>
        <v>0</v>
      </c>
      <c r="AL36" s="68">
        <f t="shared" si="18"/>
        <v>0</v>
      </c>
      <c r="AM36" s="68">
        <f t="shared" si="18"/>
        <v>0</v>
      </c>
      <c r="AN36" s="68">
        <f t="shared" si="18"/>
        <v>0</v>
      </c>
      <c r="AO36" s="68">
        <f t="shared" si="18"/>
        <v>0</v>
      </c>
      <c r="AP36" s="68">
        <f t="shared" si="18"/>
        <v>0</v>
      </c>
      <c r="AQ36" s="68">
        <f t="shared" si="18"/>
        <v>0</v>
      </c>
      <c r="AR36" s="68">
        <f t="shared" si="18"/>
        <v>0</v>
      </c>
      <c r="AS36" s="68">
        <f t="shared" si="18"/>
        <v>0</v>
      </c>
      <c r="AT36" s="68">
        <f t="shared" si="18"/>
        <v>0</v>
      </c>
      <c r="AU36" s="68">
        <f t="shared" si="18"/>
        <v>0</v>
      </c>
      <c r="AV36" s="68">
        <f t="shared" si="18"/>
        <v>0</v>
      </c>
      <c r="AW36" s="68">
        <f t="shared" si="18"/>
        <v>0</v>
      </c>
      <c r="AX36" s="68">
        <f t="shared" si="18"/>
        <v>0</v>
      </c>
      <c r="AY36" s="68">
        <f t="shared" si="18"/>
        <v>0</v>
      </c>
      <c r="AZ36" s="68">
        <f t="shared" si="18"/>
        <v>0</v>
      </c>
      <c r="BA36" s="68">
        <f t="shared" si="18"/>
        <v>0</v>
      </c>
      <c r="BB36" s="68">
        <f t="shared" si="18"/>
        <v>0</v>
      </c>
      <c r="BC36" s="68">
        <f t="shared" si="18"/>
        <v>0</v>
      </c>
      <c r="BD36" s="68">
        <f t="shared" si="18"/>
        <v>0</v>
      </c>
      <c r="BE36" s="68">
        <f t="shared" si="18"/>
        <v>0</v>
      </c>
      <c r="BF36" s="68">
        <f t="shared" si="18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19">B41</f>
        <v>0</v>
      </c>
      <c r="D39" s="74">
        <f t="shared" si="19"/>
        <v>1.1428095000000001E-2</v>
      </c>
      <c r="E39" s="74">
        <f t="shared" si="19"/>
        <v>8.9036430000000014E-2</v>
      </c>
      <c r="F39" s="74">
        <f t="shared" si="19"/>
        <v>0.27827158100000005</v>
      </c>
      <c r="G39" s="74">
        <f t="shared" si="19"/>
        <v>0.479847095</v>
      </c>
      <c r="H39" s="74">
        <f t="shared" si="19"/>
        <v>0.56523085500000003</v>
      </c>
      <c r="I39" s="74">
        <f t="shared" si="19"/>
        <v>0.57442010500000007</v>
      </c>
      <c r="J39" s="74">
        <f t="shared" si="19"/>
        <v>0.55237185500000008</v>
      </c>
      <c r="K39" s="74">
        <f t="shared" si="19"/>
        <v>0.51842345100000009</v>
      </c>
      <c r="L39" s="74">
        <f t="shared" si="19"/>
        <v>0.43199926000000011</v>
      </c>
      <c r="M39" s="74">
        <f t="shared" si="19"/>
        <v>0.26595051000000014</v>
      </c>
      <c r="N39" s="74">
        <f t="shared" si="19"/>
        <v>8.7520510000000135E-2</v>
      </c>
      <c r="O39" s="74">
        <f t="shared" si="19"/>
        <v>2.0510000000140138E-5</v>
      </c>
      <c r="P39" s="74">
        <f t="shared" si="19"/>
        <v>2.0510000000140138E-5</v>
      </c>
      <c r="Q39" s="74">
        <f t="shared" si="19"/>
        <v>2.0510000000140138E-5</v>
      </c>
      <c r="R39" s="74">
        <f t="shared" si="19"/>
        <v>2.0510000000140138E-5</v>
      </c>
      <c r="S39" s="74">
        <f t="shared" si="19"/>
        <v>2.0510000000140138E-5</v>
      </c>
      <c r="T39" s="74">
        <f t="shared" si="19"/>
        <v>2.0510000000140138E-5</v>
      </c>
      <c r="U39" s="74">
        <f t="shared" si="19"/>
        <v>2.0510000000140138E-5</v>
      </c>
      <c r="V39" s="74">
        <f t="shared" si="19"/>
        <v>2.0510000000140138E-5</v>
      </c>
      <c r="W39" s="74">
        <f t="shared" si="19"/>
        <v>2.0510000000140138E-5</v>
      </c>
      <c r="X39" s="74">
        <f t="shared" si="19"/>
        <v>2.0510000000140138E-5</v>
      </c>
      <c r="Y39" s="74">
        <f t="shared" si="19"/>
        <v>2.0510000000140138E-5</v>
      </c>
      <c r="Z39" s="74">
        <f t="shared" si="19"/>
        <v>2.0510000000140138E-5</v>
      </c>
      <c r="AA39" s="74">
        <f t="shared" si="19"/>
        <v>2.0510000000140138E-5</v>
      </c>
      <c r="AB39" s="74">
        <f t="shared" si="19"/>
        <v>2.0510000000140138E-5</v>
      </c>
      <c r="AC39" s="74">
        <f t="shared" si="19"/>
        <v>2.0510000000140138E-5</v>
      </c>
      <c r="AD39" s="74">
        <f t="shared" si="19"/>
        <v>2.0510000000140138E-5</v>
      </c>
      <c r="AE39" s="74">
        <f t="shared" si="19"/>
        <v>2.0510000000140138E-5</v>
      </c>
      <c r="AF39" s="74">
        <f t="shared" si="19"/>
        <v>2.0510000000140138E-5</v>
      </c>
      <c r="AG39" s="74">
        <f t="shared" si="19"/>
        <v>2.0510000000140138E-5</v>
      </c>
      <c r="AH39" s="74">
        <f t="shared" si="19"/>
        <v>2.0510000000140138E-5</v>
      </c>
      <c r="AI39" s="74">
        <f t="shared" si="19"/>
        <v>2.0510000000140138E-5</v>
      </c>
      <c r="AJ39" s="74">
        <f t="shared" si="19"/>
        <v>2.0510000000140138E-5</v>
      </c>
      <c r="AK39" s="74">
        <f t="shared" si="19"/>
        <v>2.0510000000140138E-5</v>
      </c>
      <c r="AL39" s="74">
        <f t="shared" si="19"/>
        <v>2.0510000000140138E-5</v>
      </c>
      <c r="AM39" s="74">
        <f t="shared" si="19"/>
        <v>2.0510000000140138E-5</v>
      </c>
      <c r="AN39" s="74">
        <f t="shared" si="19"/>
        <v>2.0510000000140138E-5</v>
      </c>
      <c r="AO39" s="74">
        <f t="shared" si="19"/>
        <v>2.0510000000140138E-5</v>
      </c>
      <c r="AP39" s="74">
        <f t="shared" si="19"/>
        <v>2.0510000000140138E-5</v>
      </c>
      <c r="AQ39" s="74">
        <f t="shared" si="19"/>
        <v>2.0510000000140138E-5</v>
      </c>
      <c r="AR39" s="74">
        <f t="shared" si="19"/>
        <v>2.0510000000140138E-5</v>
      </c>
      <c r="AS39" s="74">
        <f t="shared" si="19"/>
        <v>2.0510000000140138E-5</v>
      </c>
      <c r="AT39" s="74">
        <f t="shared" si="19"/>
        <v>2.0510000000140138E-5</v>
      </c>
      <c r="AU39" s="74">
        <f t="shared" si="19"/>
        <v>2.0510000000140138E-5</v>
      </c>
      <c r="AV39" s="74">
        <f t="shared" si="19"/>
        <v>2.0510000000140138E-5</v>
      </c>
      <c r="AW39" s="74">
        <f t="shared" si="19"/>
        <v>2.0510000000140138E-5</v>
      </c>
      <c r="AX39" s="74">
        <f t="shared" si="19"/>
        <v>2.0510000000140138E-5</v>
      </c>
      <c r="AY39" s="74">
        <f t="shared" si="19"/>
        <v>2.0510000000140138E-5</v>
      </c>
      <c r="AZ39" s="74">
        <f t="shared" si="19"/>
        <v>2.0510000000140138E-5</v>
      </c>
      <c r="BA39" s="74">
        <f t="shared" si="19"/>
        <v>2.0510000000140138E-5</v>
      </c>
      <c r="BB39" s="74">
        <f t="shared" si="19"/>
        <v>2.0510000000140138E-5</v>
      </c>
      <c r="BC39" s="74">
        <f t="shared" si="19"/>
        <v>2.0510000000140138E-5</v>
      </c>
      <c r="BD39" s="74">
        <f t="shared" si="19"/>
        <v>2.0510000000140138E-5</v>
      </c>
      <c r="BE39" s="74">
        <f t="shared" si="19"/>
        <v>2.0510000000140138E-5</v>
      </c>
      <c r="BF39" s="74">
        <f t="shared" si="19"/>
        <v>2.0510000000140138E-5</v>
      </c>
      <c r="BG39" s="74">
        <f t="shared" si="19"/>
        <v>2.0510000000140138E-5</v>
      </c>
      <c r="BH39" s="74">
        <f t="shared" si="19"/>
        <v>2.0510000000140138E-5</v>
      </c>
      <c r="BI39" s="74">
        <f t="shared" si="19"/>
        <v>2.0510000000140138E-5</v>
      </c>
      <c r="BJ39" s="74">
        <f t="shared" si="19"/>
        <v>2.0510000000140138E-5</v>
      </c>
      <c r="BK39" s="74">
        <f t="shared" si="19"/>
        <v>2.0510000000140138E-5</v>
      </c>
      <c r="BL39" s="74">
        <f t="shared" si="19"/>
        <v>2.0510000000140138E-5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1.1428095000000001E-2</v>
      </c>
      <c r="D40" s="76">
        <f>(D26-D114)*'Assumptions (Inputs)'!$D$29</f>
        <v>7.7608335000000014E-2</v>
      </c>
      <c r="E40" s="76">
        <f>(E26-E114)*'Assumptions (Inputs)'!$D$29</f>
        <v>0.18923515100000002</v>
      </c>
      <c r="F40" s="76">
        <f>(F26-F114)*'Assumptions (Inputs)'!$D$29</f>
        <v>0.20157551399999996</v>
      </c>
      <c r="G40" s="76">
        <f>(G26-G114)*'Assumptions (Inputs)'!$D$29</f>
        <v>8.5383760000000031E-2</v>
      </c>
      <c r="H40" s="76">
        <f>(H26-H114)*'Assumptions (Inputs)'!$D$29</f>
        <v>9.1892500000000099E-3</v>
      </c>
      <c r="I40" s="76">
        <f>(I26-I114)*'Assumptions (Inputs)'!$D$29</f>
        <v>-2.2048250000000005E-2</v>
      </c>
      <c r="J40" s="76">
        <f>(J26-J114)*'Assumptions (Inputs)'!$D$29</f>
        <v>-3.3948404000000015E-2</v>
      </c>
      <c r="K40" s="76">
        <f>(K26-K114)*'Assumptions (Inputs)'!$D$29</f>
        <v>-8.6424190999999984E-2</v>
      </c>
      <c r="L40" s="76">
        <f>(L26-L114)*'Assumptions (Inputs)'!$D$29</f>
        <v>-0.16604874999999999</v>
      </c>
      <c r="M40" s="76">
        <f>(M26-M114)*'Assumptions (Inputs)'!$D$29</f>
        <v>-0.17843000000000001</v>
      </c>
      <c r="N40" s="76">
        <f>(N26-N114)*'Assumptions (Inputs)'!$D$29</f>
        <v>-8.7499999999999994E-2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2.0510000000140138E-5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0">SUM(C39:C40)</f>
        <v>1.1428095000000001E-2</v>
      </c>
      <c r="D41" s="74">
        <f t="shared" si="20"/>
        <v>8.9036430000000014E-2</v>
      </c>
      <c r="E41" s="74">
        <f t="shared" si="20"/>
        <v>0.27827158100000005</v>
      </c>
      <c r="F41" s="74">
        <f t="shared" si="20"/>
        <v>0.479847095</v>
      </c>
      <c r="G41" s="74">
        <f t="shared" si="20"/>
        <v>0.56523085500000003</v>
      </c>
      <c r="H41" s="74">
        <f t="shared" si="20"/>
        <v>0.57442010500000007</v>
      </c>
      <c r="I41" s="74">
        <f t="shared" si="20"/>
        <v>0.55237185500000008</v>
      </c>
      <c r="J41" s="74">
        <f t="shared" si="20"/>
        <v>0.51842345100000009</v>
      </c>
      <c r="K41" s="74">
        <f t="shared" si="20"/>
        <v>0.43199926000000011</v>
      </c>
      <c r="L41" s="74">
        <f t="shared" si="20"/>
        <v>0.26595051000000014</v>
      </c>
      <c r="M41" s="74">
        <f t="shared" si="20"/>
        <v>8.7520510000000135E-2</v>
      </c>
      <c r="N41" s="74">
        <f t="shared" si="20"/>
        <v>2.0510000000140138E-5</v>
      </c>
      <c r="O41" s="74">
        <f t="shared" si="20"/>
        <v>2.0510000000140138E-5</v>
      </c>
      <c r="P41" s="74">
        <f t="shared" si="20"/>
        <v>2.0510000000140138E-5</v>
      </c>
      <c r="Q41" s="74">
        <f t="shared" si="20"/>
        <v>2.0510000000140138E-5</v>
      </c>
      <c r="R41" s="74">
        <f t="shared" si="20"/>
        <v>2.0510000000140138E-5</v>
      </c>
      <c r="S41" s="74">
        <f t="shared" si="20"/>
        <v>2.0510000000140138E-5</v>
      </c>
      <c r="T41" s="74">
        <f t="shared" si="20"/>
        <v>2.0510000000140138E-5</v>
      </c>
      <c r="U41" s="74">
        <f t="shared" si="20"/>
        <v>2.0510000000140138E-5</v>
      </c>
      <c r="V41" s="74">
        <f t="shared" si="20"/>
        <v>2.0510000000140138E-5</v>
      </c>
      <c r="W41" s="74">
        <f t="shared" si="20"/>
        <v>2.0510000000140138E-5</v>
      </c>
      <c r="X41" s="74">
        <f t="shared" si="20"/>
        <v>2.0510000000140138E-5</v>
      </c>
      <c r="Y41" s="74">
        <f t="shared" si="20"/>
        <v>2.0510000000140138E-5</v>
      </c>
      <c r="Z41" s="74">
        <f t="shared" si="20"/>
        <v>2.0510000000140138E-5</v>
      </c>
      <c r="AA41" s="74">
        <f t="shared" si="20"/>
        <v>2.0510000000140138E-5</v>
      </c>
      <c r="AB41" s="74">
        <f t="shared" si="20"/>
        <v>2.0510000000140138E-5</v>
      </c>
      <c r="AC41" s="74">
        <f t="shared" si="20"/>
        <v>2.0510000000140138E-5</v>
      </c>
      <c r="AD41" s="74">
        <f t="shared" si="20"/>
        <v>2.0510000000140138E-5</v>
      </c>
      <c r="AE41" s="74">
        <f t="shared" si="20"/>
        <v>2.0510000000140138E-5</v>
      </c>
      <c r="AF41" s="74">
        <f t="shared" si="20"/>
        <v>2.0510000000140138E-5</v>
      </c>
      <c r="AG41" s="74">
        <f t="shared" si="20"/>
        <v>2.0510000000140138E-5</v>
      </c>
      <c r="AH41" s="74">
        <f t="shared" si="20"/>
        <v>2.0510000000140138E-5</v>
      </c>
      <c r="AI41" s="74">
        <f t="shared" si="20"/>
        <v>2.0510000000140138E-5</v>
      </c>
      <c r="AJ41" s="74">
        <f t="shared" si="20"/>
        <v>2.0510000000140138E-5</v>
      </c>
      <c r="AK41" s="74">
        <f t="shared" si="20"/>
        <v>2.0510000000140138E-5</v>
      </c>
      <c r="AL41" s="74">
        <f t="shared" si="20"/>
        <v>2.0510000000140138E-5</v>
      </c>
      <c r="AM41" s="74">
        <f t="shared" si="20"/>
        <v>2.0510000000140138E-5</v>
      </c>
      <c r="AN41" s="74">
        <f t="shared" si="20"/>
        <v>2.0510000000140138E-5</v>
      </c>
      <c r="AO41" s="74">
        <f t="shared" si="20"/>
        <v>2.0510000000140138E-5</v>
      </c>
      <c r="AP41" s="74">
        <f t="shared" si="20"/>
        <v>2.0510000000140138E-5</v>
      </c>
      <c r="AQ41" s="74">
        <f t="shared" si="20"/>
        <v>2.0510000000140138E-5</v>
      </c>
      <c r="AR41" s="74">
        <f t="shared" si="20"/>
        <v>2.0510000000140138E-5</v>
      </c>
      <c r="AS41" s="74">
        <f t="shared" si="20"/>
        <v>2.0510000000140138E-5</v>
      </c>
      <c r="AT41" s="74">
        <f t="shared" si="20"/>
        <v>2.0510000000140138E-5</v>
      </c>
      <c r="AU41" s="74">
        <f t="shared" si="20"/>
        <v>2.0510000000140138E-5</v>
      </c>
      <c r="AV41" s="74">
        <f t="shared" si="20"/>
        <v>2.0510000000140138E-5</v>
      </c>
      <c r="AW41" s="74">
        <f t="shared" si="20"/>
        <v>2.0510000000140138E-5</v>
      </c>
      <c r="AX41" s="74">
        <f t="shared" si="20"/>
        <v>2.0510000000140138E-5</v>
      </c>
      <c r="AY41" s="74">
        <f t="shared" si="20"/>
        <v>2.0510000000140138E-5</v>
      </c>
      <c r="AZ41" s="74">
        <f t="shared" si="20"/>
        <v>2.0510000000140138E-5</v>
      </c>
      <c r="BA41" s="74">
        <f t="shared" si="20"/>
        <v>2.0510000000140138E-5</v>
      </c>
      <c r="BB41" s="74">
        <f t="shared" si="20"/>
        <v>2.0510000000140138E-5</v>
      </c>
      <c r="BC41" s="74">
        <f t="shared" si="20"/>
        <v>2.0510000000140138E-5</v>
      </c>
      <c r="BD41" s="74">
        <f t="shared" si="20"/>
        <v>2.0510000000140138E-5</v>
      </c>
      <c r="BE41" s="74">
        <f t="shared" si="20"/>
        <v>2.0510000000140138E-5</v>
      </c>
      <c r="BF41" s="74">
        <f t="shared" si="20"/>
        <v>2.0510000000140138E-5</v>
      </c>
      <c r="BG41" s="74">
        <f t="shared" si="20"/>
        <v>2.0510000000140138E-5</v>
      </c>
      <c r="BH41" s="74">
        <f t="shared" si="20"/>
        <v>2.0510000000140138E-5</v>
      </c>
      <c r="BI41" s="74">
        <f t="shared" si="20"/>
        <v>2.0510000000140138E-5</v>
      </c>
      <c r="BJ41" s="74">
        <f t="shared" si="20"/>
        <v>2.0510000000140138E-5</v>
      </c>
      <c r="BK41" s="74">
        <f t="shared" si="20"/>
        <v>2.0510000000140138E-5</v>
      </c>
      <c r="BL41" s="74">
        <f t="shared" si="20"/>
        <v>2.0510000000140138E-5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1">AVERAGE(C39,C41)</f>
        <v>5.7140475000000005E-3</v>
      </c>
      <c r="D42" s="68">
        <f t="shared" si="21"/>
        <v>5.0232262500000006E-2</v>
      </c>
      <c r="E42" s="68">
        <f t="shared" si="21"/>
        <v>0.18365400550000002</v>
      </c>
      <c r="F42" s="68">
        <f>AVERAGE(F39,F41)</f>
        <v>0.37905933800000002</v>
      </c>
      <c r="G42" s="68">
        <f t="shared" si="21"/>
        <v>0.52253897500000002</v>
      </c>
      <c r="H42" s="68">
        <f t="shared" si="21"/>
        <v>0.56982548</v>
      </c>
      <c r="I42" s="68">
        <f t="shared" si="21"/>
        <v>0.56339598000000013</v>
      </c>
      <c r="J42" s="68">
        <f t="shared" si="21"/>
        <v>0.53539765300000008</v>
      </c>
      <c r="K42" s="68">
        <f t="shared" si="21"/>
        <v>0.4752113555000001</v>
      </c>
      <c r="L42" s="68">
        <f t="shared" si="21"/>
        <v>0.34897488500000012</v>
      </c>
      <c r="M42" s="68">
        <f t="shared" si="21"/>
        <v>0.17673551000000015</v>
      </c>
      <c r="N42" s="68">
        <f t="shared" si="21"/>
        <v>4.3770510000000137E-2</v>
      </c>
      <c r="O42" s="68">
        <f t="shared" si="21"/>
        <v>2.0510000000140138E-5</v>
      </c>
      <c r="P42" s="68">
        <f t="shared" si="21"/>
        <v>2.0510000000140138E-5</v>
      </c>
      <c r="Q42" s="68">
        <f t="shared" si="21"/>
        <v>2.0510000000140138E-5</v>
      </c>
      <c r="R42" s="68">
        <f t="shared" si="21"/>
        <v>2.0510000000140138E-5</v>
      </c>
      <c r="S42" s="68">
        <f t="shared" si="21"/>
        <v>2.0510000000140138E-5</v>
      </c>
      <c r="T42" s="68">
        <f t="shared" si="21"/>
        <v>2.0510000000140138E-5</v>
      </c>
      <c r="U42" s="68">
        <f t="shared" si="21"/>
        <v>2.0510000000140138E-5</v>
      </c>
      <c r="V42" s="68">
        <f t="shared" si="21"/>
        <v>2.0510000000140138E-5</v>
      </c>
      <c r="W42" s="68">
        <f t="shared" si="21"/>
        <v>2.0510000000140138E-5</v>
      </c>
      <c r="X42" s="68">
        <f t="shared" si="21"/>
        <v>2.0510000000140138E-5</v>
      </c>
      <c r="Y42" s="68">
        <f t="shared" si="21"/>
        <v>2.0510000000140138E-5</v>
      </c>
      <c r="Z42" s="68">
        <f t="shared" si="21"/>
        <v>2.0510000000140138E-5</v>
      </c>
      <c r="AA42" s="68">
        <f t="shared" si="21"/>
        <v>2.0510000000140138E-5</v>
      </c>
      <c r="AB42" s="68">
        <f t="shared" si="21"/>
        <v>2.0510000000140138E-5</v>
      </c>
      <c r="AC42" s="68">
        <f t="shared" si="21"/>
        <v>2.0510000000140138E-5</v>
      </c>
      <c r="AD42" s="68">
        <f t="shared" si="21"/>
        <v>2.0510000000140138E-5</v>
      </c>
      <c r="AE42" s="68">
        <f t="shared" si="21"/>
        <v>2.0510000000140138E-5</v>
      </c>
      <c r="AF42" s="68">
        <f t="shared" si="21"/>
        <v>2.0510000000140138E-5</v>
      </c>
      <c r="AG42" s="68">
        <f t="shared" si="21"/>
        <v>2.0510000000140138E-5</v>
      </c>
      <c r="AH42" s="68">
        <f t="shared" si="21"/>
        <v>2.0510000000140138E-5</v>
      </c>
      <c r="AI42" s="68">
        <f t="shared" si="21"/>
        <v>2.0510000000140138E-5</v>
      </c>
      <c r="AJ42" s="68">
        <f t="shared" si="21"/>
        <v>2.0510000000140138E-5</v>
      </c>
      <c r="AK42" s="68">
        <f t="shared" si="21"/>
        <v>2.0510000000140138E-5</v>
      </c>
      <c r="AL42" s="68">
        <f t="shared" si="21"/>
        <v>2.0510000000140138E-5</v>
      </c>
      <c r="AM42" s="68">
        <f t="shared" si="21"/>
        <v>2.0510000000140138E-5</v>
      </c>
      <c r="AN42" s="68">
        <f t="shared" si="21"/>
        <v>2.0510000000140138E-5</v>
      </c>
      <c r="AO42" s="68">
        <f t="shared" si="21"/>
        <v>2.0510000000140138E-5</v>
      </c>
      <c r="AP42" s="68">
        <f t="shared" si="21"/>
        <v>2.0510000000140138E-5</v>
      </c>
      <c r="AQ42" s="68">
        <f t="shared" si="21"/>
        <v>2.0510000000140138E-5</v>
      </c>
      <c r="AR42" s="68">
        <f t="shared" si="21"/>
        <v>2.0510000000140138E-5</v>
      </c>
      <c r="AS42" s="68">
        <f t="shared" si="21"/>
        <v>2.0510000000140138E-5</v>
      </c>
      <c r="AT42" s="68">
        <f t="shared" si="21"/>
        <v>2.0510000000140138E-5</v>
      </c>
      <c r="AU42" s="68">
        <f t="shared" si="21"/>
        <v>2.0510000000140138E-5</v>
      </c>
      <c r="AV42" s="68">
        <f t="shared" si="21"/>
        <v>2.0510000000140138E-5</v>
      </c>
      <c r="AW42" s="68">
        <f t="shared" si="21"/>
        <v>2.0510000000140138E-5</v>
      </c>
      <c r="AX42" s="68">
        <f t="shared" si="21"/>
        <v>2.0510000000140138E-5</v>
      </c>
      <c r="AY42" s="68">
        <f t="shared" si="21"/>
        <v>2.0510000000140138E-5</v>
      </c>
      <c r="AZ42" s="68">
        <f t="shared" si="21"/>
        <v>2.0510000000140138E-5</v>
      </c>
      <c r="BA42" s="68">
        <f t="shared" si="21"/>
        <v>2.0510000000140138E-5</v>
      </c>
      <c r="BB42" s="68">
        <f t="shared" si="21"/>
        <v>2.0510000000140138E-5</v>
      </c>
      <c r="BC42" s="68">
        <f t="shared" si="21"/>
        <v>2.0510000000140138E-5</v>
      </c>
      <c r="BD42" s="68">
        <f t="shared" si="21"/>
        <v>2.0510000000140138E-5</v>
      </c>
      <c r="BE42" s="68">
        <f t="shared" si="21"/>
        <v>2.0510000000140138E-5</v>
      </c>
      <c r="BF42" s="68">
        <f t="shared" si="21"/>
        <v>2.0510000000140138E-5</v>
      </c>
      <c r="BG42" s="68">
        <f t="shared" si="21"/>
        <v>2.0510000000140138E-5</v>
      </c>
      <c r="BH42" s="68">
        <f t="shared" si="21"/>
        <v>2.0510000000140138E-5</v>
      </c>
      <c r="BI42" s="68">
        <f t="shared" si="21"/>
        <v>2.0510000000140138E-5</v>
      </c>
      <c r="BJ42" s="68">
        <f t="shared" si="21"/>
        <v>2.0510000000140138E-5</v>
      </c>
      <c r="BK42" s="68">
        <f t="shared" si="21"/>
        <v>2.0510000000140138E-5</v>
      </c>
      <c r="BL42" s="68">
        <f t="shared" si="21"/>
        <v>2.0510000000140138E-5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2">B47</f>
        <v>0</v>
      </c>
      <c r="D45" s="55">
        <f t="shared" si="22"/>
        <v>2.1223605000000004E-3</v>
      </c>
      <c r="E45" s="55">
        <f t="shared" si="22"/>
        <v>1.6535337000000004E-2</v>
      </c>
      <c r="F45" s="55">
        <f t="shared" si="22"/>
        <v>5.1679007900000011E-2</v>
      </c>
      <c r="G45" s="55">
        <f t="shared" si="22"/>
        <v>8.9114460500000006E-2</v>
      </c>
      <c r="H45" s="55">
        <f t="shared" si="22"/>
        <v>0.10497144450000001</v>
      </c>
      <c r="I45" s="55">
        <f t="shared" si="22"/>
        <v>0.10667801950000001</v>
      </c>
      <c r="J45" s="55">
        <f t="shared" si="22"/>
        <v>0.10258334450000001</v>
      </c>
      <c r="K45" s="55">
        <f t="shared" si="22"/>
        <v>9.6278640900000004E-2</v>
      </c>
      <c r="L45" s="55">
        <f t="shared" si="22"/>
        <v>8.0228434000000001E-2</v>
      </c>
      <c r="M45" s="55">
        <f t="shared" si="22"/>
        <v>4.9390809000000001E-2</v>
      </c>
      <c r="N45" s="55">
        <f t="shared" si="22"/>
        <v>1.6253809000000001E-2</v>
      </c>
      <c r="O45" s="55">
        <f t="shared" si="22"/>
        <v>3.8090000000004509E-6</v>
      </c>
      <c r="P45" s="55">
        <f t="shared" si="22"/>
        <v>3.8090000000004509E-6</v>
      </c>
      <c r="Q45" s="55">
        <f t="shared" si="22"/>
        <v>3.8090000000004509E-6</v>
      </c>
      <c r="R45" s="55">
        <f t="shared" si="22"/>
        <v>3.8090000000004509E-6</v>
      </c>
      <c r="S45" s="55">
        <f t="shared" si="22"/>
        <v>3.8090000000004509E-6</v>
      </c>
      <c r="T45" s="55">
        <f t="shared" si="22"/>
        <v>3.8090000000004509E-6</v>
      </c>
      <c r="U45" s="55">
        <f t="shared" si="22"/>
        <v>3.8090000000004509E-6</v>
      </c>
      <c r="V45" s="55">
        <f t="shared" si="22"/>
        <v>3.8090000000004509E-6</v>
      </c>
      <c r="W45" s="55">
        <f t="shared" si="22"/>
        <v>3.8090000000004509E-6</v>
      </c>
      <c r="X45" s="55">
        <f t="shared" si="22"/>
        <v>3.8090000000004509E-6</v>
      </c>
      <c r="Y45" s="55">
        <f t="shared" si="22"/>
        <v>3.8090000000004509E-6</v>
      </c>
      <c r="Z45" s="55">
        <f t="shared" si="22"/>
        <v>3.8090000000004509E-6</v>
      </c>
      <c r="AA45" s="55">
        <f t="shared" si="22"/>
        <v>3.8090000000004509E-6</v>
      </c>
      <c r="AB45" s="55">
        <f t="shared" si="22"/>
        <v>3.8090000000004509E-6</v>
      </c>
      <c r="AC45" s="55">
        <f t="shared" si="22"/>
        <v>3.8090000000004509E-6</v>
      </c>
      <c r="AD45" s="55">
        <f t="shared" si="22"/>
        <v>3.8090000000004509E-6</v>
      </c>
      <c r="AE45" s="55">
        <f t="shared" si="22"/>
        <v>3.8090000000004509E-6</v>
      </c>
      <c r="AF45" s="55">
        <f t="shared" si="22"/>
        <v>3.8090000000004509E-6</v>
      </c>
      <c r="AG45" s="55">
        <f t="shared" si="22"/>
        <v>3.8090000000004509E-6</v>
      </c>
      <c r="AH45" s="55">
        <f t="shared" si="22"/>
        <v>3.8090000000004509E-6</v>
      </c>
      <c r="AI45" s="55">
        <f t="shared" si="22"/>
        <v>3.8090000000004509E-6</v>
      </c>
      <c r="AJ45" s="55">
        <f t="shared" si="22"/>
        <v>3.8090000000004509E-6</v>
      </c>
      <c r="AK45" s="55">
        <f t="shared" si="22"/>
        <v>3.8090000000004509E-6</v>
      </c>
      <c r="AL45" s="55">
        <f t="shared" si="22"/>
        <v>3.8090000000004509E-6</v>
      </c>
      <c r="AM45" s="55">
        <f t="shared" si="22"/>
        <v>3.8090000000004509E-6</v>
      </c>
      <c r="AN45" s="55">
        <f t="shared" si="22"/>
        <v>3.8090000000004509E-6</v>
      </c>
      <c r="AO45" s="55">
        <f t="shared" si="22"/>
        <v>3.8090000000004509E-6</v>
      </c>
      <c r="AP45" s="55">
        <f t="shared" si="22"/>
        <v>3.8090000000004509E-6</v>
      </c>
      <c r="AQ45" s="55">
        <f t="shared" si="22"/>
        <v>3.8090000000004509E-6</v>
      </c>
      <c r="AR45" s="55">
        <f t="shared" si="22"/>
        <v>3.8090000000004509E-6</v>
      </c>
      <c r="AS45" s="55">
        <f t="shared" si="22"/>
        <v>3.8090000000004509E-6</v>
      </c>
      <c r="AT45" s="55">
        <f t="shared" si="22"/>
        <v>3.8090000000004509E-6</v>
      </c>
      <c r="AU45" s="55">
        <f t="shared" si="22"/>
        <v>3.8090000000004509E-6</v>
      </c>
      <c r="AV45" s="55">
        <f t="shared" si="22"/>
        <v>3.8090000000004509E-6</v>
      </c>
      <c r="AW45" s="55">
        <f t="shared" si="22"/>
        <v>3.8090000000004509E-6</v>
      </c>
      <c r="AX45" s="55">
        <f t="shared" si="22"/>
        <v>3.8090000000004509E-6</v>
      </c>
      <c r="AY45" s="55">
        <f t="shared" si="22"/>
        <v>3.8090000000004509E-6</v>
      </c>
      <c r="AZ45" s="55">
        <f t="shared" si="22"/>
        <v>3.8090000000004509E-6</v>
      </c>
      <c r="BA45" s="55">
        <f t="shared" si="22"/>
        <v>3.8090000000004509E-6</v>
      </c>
      <c r="BB45" s="55">
        <f t="shared" si="22"/>
        <v>3.8090000000004509E-6</v>
      </c>
      <c r="BC45" s="55">
        <f t="shared" si="22"/>
        <v>3.8090000000004509E-6</v>
      </c>
      <c r="BD45" s="55">
        <f t="shared" si="22"/>
        <v>3.8090000000004509E-6</v>
      </c>
      <c r="BE45" s="55">
        <f t="shared" si="22"/>
        <v>3.8090000000004509E-6</v>
      </c>
      <c r="BF45" s="55">
        <f t="shared" si="22"/>
        <v>3.8090000000004509E-6</v>
      </c>
      <c r="BG45" s="55">
        <f t="shared" si="22"/>
        <v>3.8090000000004509E-6</v>
      </c>
      <c r="BH45" s="55">
        <f t="shared" si="22"/>
        <v>3.8090000000004509E-6</v>
      </c>
      <c r="BI45" s="55">
        <f t="shared" si="22"/>
        <v>3.8090000000004509E-6</v>
      </c>
      <c r="BJ45" s="55">
        <f t="shared" si="22"/>
        <v>3.8090000000004509E-6</v>
      </c>
      <c r="BK45" s="55">
        <f t="shared" si="22"/>
        <v>3.8090000000004509E-6</v>
      </c>
      <c r="BL45" s="55">
        <f t="shared" si="22"/>
        <v>3.8090000000004509E-6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2.1223605000000004E-3</v>
      </c>
      <c r="D46" s="55">
        <f>(D27-D114)*'Assumptions (Inputs)'!$D$26</f>
        <v>1.4412976500000004E-2</v>
      </c>
      <c r="E46" s="55">
        <f>(E27-E114)*'Assumptions (Inputs)'!$D$26</f>
        <v>3.5143670900000007E-2</v>
      </c>
      <c r="F46" s="55">
        <f>(F27-F114)*'Assumptions (Inputs)'!$D$26</f>
        <v>3.7435452599999995E-2</v>
      </c>
      <c r="G46" s="55">
        <f>(G27-G114)*'Assumptions (Inputs)'!$D$26</f>
        <v>1.5856984000000008E-2</v>
      </c>
      <c r="H46" s="55">
        <f>(H27-H114)*'Assumptions (Inputs)'!$D$26</f>
        <v>1.7065750000000018E-3</v>
      </c>
      <c r="I46" s="55">
        <f>(I27-I114)*'Assumptions (Inputs)'!$D$26</f>
        <v>-4.0946750000000016E-3</v>
      </c>
      <c r="J46" s="55">
        <f>(J27-J114)*'Assumptions (Inputs)'!$D$26</f>
        <v>-6.3047036000000028E-3</v>
      </c>
      <c r="K46" s="55">
        <f>(K27-K114)*'Assumptions (Inputs)'!$D$26</f>
        <v>-1.6050206899999999E-2</v>
      </c>
      <c r="L46" s="55">
        <f>(L27-L114)*'Assumptions (Inputs)'!$D$26</f>
        <v>-3.0837625E-2</v>
      </c>
      <c r="M46" s="55">
        <f>(M27-M114)*'Assumptions (Inputs)'!$D$26</f>
        <v>-3.3137E-2</v>
      </c>
      <c r="N46" s="55">
        <f>(N27-N114)*'Assumptions (Inputs)'!$D$26</f>
        <v>-1.6250000000000001E-2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3.8090000000004509E-6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3">SUM(B45:B46)</f>
        <v>0</v>
      </c>
      <c r="C47" s="77">
        <f t="shared" si="23"/>
        <v>2.1223605000000004E-3</v>
      </c>
      <c r="D47" s="77">
        <f>SUM(D45:D46)</f>
        <v>1.6535337000000004E-2</v>
      </c>
      <c r="E47" s="77">
        <f>SUM(E45:E46)</f>
        <v>5.1679007900000011E-2</v>
      </c>
      <c r="F47" s="77">
        <f t="shared" si="23"/>
        <v>8.9114460500000006E-2</v>
      </c>
      <c r="G47" s="77">
        <f t="shared" si="23"/>
        <v>0.10497144450000001</v>
      </c>
      <c r="H47" s="77">
        <f t="shared" si="23"/>
        <v>0.10667801950000001</v>
      </c>
      <c r="I47" s="77">
        <f t="shared" si="23"/>
        <v>0.10258334450000001</v>
      </c>
      <c r="J47" s="77">
        <f t="shared" si="23"/>
        <v>9.6278640900000004E-2</v>
      </c>
      <c r="K47" s="77">
        <f t="shared" si="23"/>
        <v>8.0228434000000001E-2</v>
      </c>
      <c r="L47" s="77">
        <f t="shared" si="23"/>
        <v>4.9390809000000001E-2</v>
      </c>
      <c r="M47" s="77">
        <f t="shared" si="23"/>
        <v>1.6253809000000001E-2</v>
      </c>
      <c r="N47" s="77">
        <f t="shared" si="23"/>
        <v>3.8090000000004509E-6</v>
      </c>
      <c r="O47" s="77">
        <f t="shared" si="23"/>
        <v>3.8090000000004509E-6</v>
      </c>
      <c r="P47" s="77">
        <f t="shared" si="23"/>
        <v>3.8090000000004509E-6</v>
      </c>
      <c r="Q47" s="77">
        <f t="shared" si="23"/>
        <v>3.8090000000004509E-6</v>
      </c>
      <c r="R47" s="77">
        <f t="shared" si="23"/>
        <v>3.8090000000004509E-6</v>
      </c>
      <c r="S47" s="77">
        <f t="shared" si="23"/>
        <v>3.8090000000004509E-6</v>
      </c>
      <c r="T47" s="77">
        <f t="shared" si="23"/>
        <v>3.8090000000004509E-6</v>
      </c>
      <c r="U47" s="77">
        <f t="shared" si="23"/>
        <v>3.8090000000004509E-6</v>
      </c>
      <c r="V47" s="77">
        <f t="shared" si="23"/>
        <v>3.8090000000004509E-6</v>
      </c>
      <c r="W47" s="77">
        <f t="shared" si="23"/>
        <v>3.8090000000004509E-6</v>
      </c>
      <c r="X47" s="77">
        <f t="shared" si="23"/>
        <v>3.8090000000004509E-6</v>
      </c>
      <c r="Y47" s="77">
        <f t="shared" si="23"/>
        <v>3.8090000000004509E-6</v>
      </c>
      <c r="Z47" s="77">
        <f t="shared" si="23"/>
        <v>3.8090000000004509E-6</v>
      </c>
      <c r="AA47" s="77">
        <f t="shared" si="23"/>
        <v>3.8090000000004509E-6</v>
      </c>
      <c r="AB47" s="77">
        <f t="shared" si="23"/>
        <v>3.8090000000004509E-6</v>
      </c>
      <c r="AC47" s="77">
        <f t="shared" si="23"/>
        <v>3.8090000000004509E-6</v>
      </c>
      <c r="AD47" s="77">
        <f t="shared" si="23"/>
        <v>3.8090000000004509E-6</v>
      </c>
      <c r="AE47" s="77">
        <f t="shared" si="23"/>
        <v>3.8090000000004509E-6</v>
      </c>
      <c r="AF47" s="77">
        <f t="shared" si="23"/>
        <v>3.8090000000004509E-6</v>
      </c>
      <c r="AG47" s="77">
        <f t="shared" si="23"/>
        <v>3.8090000000004509E-6</v>
      </c>
      <c r="AH47" s="77">
        <f t="shared" si="23"/>
        <v>3.8090000000004509E-6</v>
      </c>
      <c r="AI47" s="77">
        <f t="shared" si="23"/>
        <v>3.8090000000004509E-6</v>
      </c>
      <c r="AJ47" s="77">
        <f t="shared" si="23"/>
        <v>3.8090000000004509E-6</v>
      </c>
      <c r="AK47" s="77">
        <f t="shared" si="23"/>
        <v>3.8090000000004509E-6</v>
      </c>
      <c r="AL47" s="77">
        <f t="shared" si="23"/>
        <v>3.8090000000004509E-6</v>
      </c>
      <c r="AM47" s="77">
        <f t="shared" si="23"/>
        <v>3.8090000000004509E-6</v>
      </c>
      <c r="AN47" s="77">
        <f t="shared" si="23"/>
        <v>3.8090000000004509E-6</v>
      </c>
      <c r="AO47" s="77">
        <f t="shared" si="23"/>
        <v>3.8090000000004509E-6</v>
      </c>
      <c r="AP47" s="77">
        <f t="shared" si="23"/>
        <v>3.8090000000004509E-6</v>
      </c>
      <c r="AQ47" s="77">
        <f t="shared" si="23"/>
        <v>3.8090000000004509E-6</v>
      </c>
      <c r="AR47" s="77">
        <f t="shared" si="23"/>
        <v>3.8090000000004509E-6</v>
      </c>
      <c r="AS47" s="77">
        <f t="shared" si="23"/>
        <v>3.8090000000004509E-6</v>
      </c>
      <c r="AT47" s="77">
        <f t="shared" si="23"/>
        <v>3.8090000000004509E-6</v>
      </c>
      <c r="AU47" s="77">
        <f t="shared" si="23"/>
        <v>3.8090000000004509E-6</v>
      </c>
      <c r="AV47" s="77">
        <f t="shared" si="23"/>
        <v>3.8090000000004509E-6</v>
      </c>
      <c r="AW47" s="77">
        <f t="shared" si="23"/>
        <v>3.8090000000004509E-6</v>
      </c>
      <c r="AX47" s="77">
        <f t="shared" si="23"/>
        <v>3.8090000000004509E-6</v>
      </c>
      <c r="AY47" s="77">
        <f t="shared" si="23"/>
        <v>3.8090000000004509E-6</v>
      </c>
      <c r="AZ47" s="77">
        <f t="shared" si="23"/>
        <v>3.8090000000004509E-6</v>
      </c>
      <c r="BA47" s="77">
        <f t="shared" si="23"/>
        <v>3.8090000000004509E-6</v>
      </c>
      <c r="BB47" s="77">
        <f t="shared" si="23"/>
        <v>3.8090000000004509E-6</v>
      </c>
      <c r="BC47" s="77">
        <f t="shared" si="23"/>
        <v>3.8090000000004509E-6</v>
      </c>
      <c r="BD47" s="77">
        <f t="shared" si="23"/>
        <v>3.8090000000004509E-6</v>
      </c>
      <c r="BE47" s="77">
        <f t="shared" si="23"/>
        <v>3.8090000000004509E-6</v>
      </c>
      <c r="BF47" s="77">
        <f t="shared" si="23"/>
        <v>3.8090000000004509E-6</v>
      </c>
      <c r="BG47" s="77">
        <f t="shared" si="23"/>
        <v>3.8090000000004509E-6</v>
      </c>
      <c r="BH47" s="77">
        <f t="shared" si="23"/>
        <v>3.8090000000004509E-6</v>
      </c>
      <c r="BI47" s="77">
        <f t="shared" si="23"/>
        <v>3.8090000000004509E-6</v>
      </c>
      <c r="BJ47" s="77">
        <f t="shared" si="23"/>
        <v>3.8090000000004509E-6</v>
      </c>
      <c r="BK47" s="77">
        <f t="shared" si="23"/>
        <v>3.8090000000004509E-6</v>
      </c>
      <c r="BL47" s="77">
        <f t="shared" si="23"/>
        <v>3.8090000000004509E-6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4">AVERAGE(B45,B47)</f>
        <v>0</v>
      </c>
      <c r="C48" s="68">
        <f t="shared" si="24"/>
        <v>1.0611802500000002E-3</v>
      </c>
      <c r="D48" s="68">
        <f t="shared" si="24"/>
        <v>9.328848750000002E-3</v>
      </c>
      <c r="E48" s="68">
        <f>AVERAGE(E45,E47)</f>
        <v>3.4107172450000008E-2</v>
      </c>
      <c r="F48" s="68">
        <f t="shared" si="24"/>
        <v>7.0396734200000005E-2</v>
      </c>
      <c r="G48" s="68">
        <f>AVERAGE(G45,G47)</f>
        <v>9.7042952500000002E-2</v>
      </c>
      <c r="H48" s="68">
        <f t="shared" si="24"/>
        <v>0.105824732</v>
      </c>
      <c r="I48" s="68">
        <f t="shared" si="24"/>
        <v>0.104630682</v>
      </c>
      <c r="J48" s="68">
        <f t="shared" si="24"/>
        <v>9.9430992699999998E-2</v>
      </c>
      <c r="K48" s="68">
        <f t="shared" si="24"/>
        <v>8.8253537450000002E-2</v>
      </c>
      <c r="L48" s="68">
        <f>AVERAGE(L45,L47)</f>
        <v>6.4809621499999998E-2</v>
      </c>
      <c r="M48" s="68">
        <f>AVERAGE(M45,M47)</f>
        <v>3.2822309000000001E-2</v>
      </c>
      <c r="N48" s="68">
        <f>AVERAGE(N45,N47)</f>
        <v>8.1288090000000007E-3</v>
      </c>
      <c r="O48" s="68">
        <f t="shared" ref="O48:BL48" si="25">AVERAGE(O45,O47)</f>
        <v>3.8090000000004509E-6</v>
      </c>
      <c r="P48" s="68">
        <f t="shared" si="25"/>
        <v>3.8090000000004509E-6</v>
      </c>
      <c r="Q48" s="68">
        <f t="shared" si="25"/>
        <v>3.8090000000004509E-6</v>
      </c>
      <c r="R48" s="68">
        <f t="shared" si="25"/>
        <v>3.8090000000004509E-6</v>
      </c>
      <c r="S48" s="68">
        <f t="shared" si="25"/>
        <v>3.8090000000004509E-6</v>
      </c>
      <c r="T48" s="68">
        <f t="shared" si="25"/>
        <v>3.8090000000004509E-6</v>
      </c>
      <c r="U48" s="68">
        <f t="shared" si="25"/>
        <v>3.8090000000004509E-6</v>
      </c>
      <c r="V48" s="68">
        <f t="shared" si="25"/>
        <v>3.8090000000004509E-6</v>
      </c>
      <c r="W48" s="68">
        <f t="shared" si="25"/>
        <v>3.8090000000004509E-6</v>
      </c>
      <c r="X48" s="68">
        <f t="shared" si="25"/>
        <v>3.8090000000004509E-6</v>
      </c>
      <c r="Y48" s="68">
        <f t="shared" si="25"/>
        <v>3.8090000000004509E-6</v>
      </c>
      <c r="Z48" s="68">
        <f t="shared" si="25"/>
        <v>3.8090000000004509E-6</v>
      </c>
      <c r="AA48" s="68">
        <f t="shared" si="25"/>
        <v>3.8090000000004509E-6</v>
      </c>
      <c r="AB48" s="68">
        <f t="shared" si="25"/>
        <v>3.8090000000004509E-6</v>
      </c>
      <c r="AC48" s="68">
        <f t="shared" si="25"/>
        <v>3.8090000000004509E-6</v>
      </c>
      <c r="AD48" s="68">
        <f t="shared" si="25"/>
        <v>3.8090000000004509E-6</v>
      </c>
      <c r="AE48" s="68">
        <f t="shared" si="25"/>
        <v>3.8090000000004509E-6</v>
      </c>
      <c r="AF48" s="68">
        <f t="shared" si="25"/>
        <v>3.8090000000004509E-6</v>
      </c>
      <c r="AG48" s="68">
        <f t="shared" si="25"/>
        <v>3.8090000000004509E-6</v>
      </c>
      <c r="AH48" s="68">
        <f t="shared" si="25"/>
        <v>3.8090000000004509E-6</v>
      </c>
      <c r="AI48" s="68">
        <f t="shared" si="25"/>
        <v>3.8090000000004509E-6</v>
      </c>
      <c r="AJ48" s="68">
        <f t="shared" si="25"/>
        <v>3.8090000000004509E-6</v>
      </c>
      <c r="AK48" s="68">
        <f t="shared" si="25"/>
        <v>3.8090000000004509E-6</v>
      </c>
      <c r="AL48" s="68">
        <f t="shared" si="25"/>
        <v>3.8090000000004509E-6</v>
      </c>
      <c r="AM48" s="68">
        <f t="shared" si="25"/>
        <v>3.8090000000004509E-6</v>
      </c>
      <c r="AN48" s="68">
        <f t="shared" si="25"/>
        <v>3.8090000000004509E-6</v>
      </c>
      <c r="AO48" s="68">
        <f t="shared" si="25"/>
        <v>3.8090000000004509E-6</v>
      </c>
      <c r="AP48" s="68">
        <f t="shared" si="25"/>
        <v>3.8090000000004509E-6</v>
      </c>
      <c r="AQ48" s="68">
        <f t="shared" si="25"/>
        <v>3.8090000000004509E-6</v>
      </c>
      <c r="AR48" s="68">
        <f t="shared" si="25"/>
        <v>3.8090000000004509E-6</v>
      </c>
      <c r="AS48" s="68">
        <f t="shared" si="25"/>
        <v>3.8090000000004509E-6</v>
      </c>
      <c r="AT48" s="68">
        <f t="shared" si="25"/>
        <v>3.8090000000004509E-6</v>
      </c>
      <c r="AU48" s="68">
        <f t="shared" si="25"/>
        <v>3.8090000000004509E-6</v>
      </c>
      <c r="AV48" s="68">
        <f t="shared" si="25"/>
        <v>3.8090000000004509E-6</v>
      </c>
      <c r="AW48" s="68">
        <f t="shared" si="25"/>
        <v>3.8090000000004509E-6</v>
      </c>
      <c r="AX48" s="68">
        <f t="shared" si="25"/>
        <v>3.8090000000004509E-6</v>
      </c>
      <c r="AY48" s="68">
        <f t="shared" si="25"/>
        <v>3.8090000000004509E-6</v>
      </c>
      <c r="AZ48" s="68">
        <f t="shared" si="25"/>
        <v>3.8090000000004509E-6</v>
      </c>
      <c r="BA48" s="68">
        <f t="shared" si="25"/>
        <v>3.8090000000004509E-6</v>
      </c>
      <c r="BB48" s="68">
        <f t="shared" si="25"/>
        <v>3.8090000000004509E-6</v>
      </c>
      <c r="BC48" s="68">
        <f t="shared" si="25"/>
        <v>3.8090000000004509E-6</v>
      </c>
      <c r="BD48" s="68">
        <f t="shared" si="25"/>
        <v>3.8090000000004509E-6</v>
      </c>
      <c r="BE48" s="68">
        <f t="shared" si="25"/>
        <v>3.8090000000004509E-6</v>
      </c>
      <c r="BF48" s="68">
        <f t="shared" si="25"/>
        <v>3.8090000000004509E-6</v>
      </c>
      <c r="BG48" s="68">
        <f t="shared" si="25"/>
        <v>3.8090000000004509E-6</v>
      </c>
      <c r="BH48" s="68">
        <f t="shared" si="25"/>
        <v>3.8090000000004509E-6</v>
      </c>
      <c r="BI48" s="68">
        <f t="shared" si="25"/>
        <v>3.8090000000004509E-6</v>
      </c>
      <c r="BJ48" s="68">
        <f t="shared" si="25"/>
        <v>3.8090000000004509E-6</v>
      </c>
      <c r="BK48" s="68">
        <f t="shared" si="25"/>
        <v>3.8090000000004509E-6</v>
      </c>
      <c r="BL48" s="68">
        <f t="shared" si="25"/>
        <v>3.8090000000004509E-6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6">C22-C36-C42-C48</f>
        <v>0.33612477224999998</v>
      </c>
      <c r="D50" s="71">
        <f t="shared" si="26"/>
        <v>1.7572388887499999</v>
      </c>
      <c r="E50" s="71">
        <f t="shared" si="26"/>
        <v>3.687038822049999</v>
      </c>
      <c r="F50" s="71">
        <f t="shared" si="26"/>
        <v>4.1193439277999992</v>
      </c>
      <c r="G50" s="71">
        <f t="shared" si="26"/>
        <v>3.3632180724999996</v>
      </c>
      <c r="H50" s="71">
        <f t="shared" si="26"/>
        <v>2.721149788</v>
      </c>
      <c r="I50" s="71">
        <f t="shared" si="26"/>
        <v>2.1427733379999996</v>
      </c>
      <c r="J50" s="71">
        <f t="shared" si="26"/>
        <v>1.5899713543000003</v>
      </c>
      <c r="K50" s="71">
        <f t="shared" si="26"/>
        <v>1.0753351070499997</v>
      </c>
      <c r="L50" s="71">
        <f t="shared" si="26"/>
        <v>0.63901549349999942</v>
      </c>
      <c r="M50" s="71">
        <f t="shared" si="26"/>
        <v>0.29534218099999909</v>
      </c>
      <c r="N50" s="71">
        <f t="shared" si="26"/>
        <v>7.310068099999853E-2</v>
      </c>
      <c r="O50" s="71">
        <f t="shared" si="26"/>
        <v>-2.4319000000806723E-5</v>
      </c>
      <c r="P50" s="71">
        <f t="shared" si="26"/>
        <v>-2.4319000000140589E-5</v>
      </c>
      <c r="Q50" s="71">
        <f t="shared" si="26"/>
        <v>-2.4319000000140589E-5</v>
      </c>
      <c r="R50" s="71">
        <f t="shared" si="26"/>
        <v>-2.4319000000140589E-5</v>
      </c>
      <c r="S50" s="71">
        <f t="shared" si="26"/>
        <v>-2.4319000000140589E-5</v>
      </c>
      <c r="T50" s="71">
        <f t="shared" si="26"/>
        <v>-2.4319000000140589E-5</v>
      </c>
      <c r="U50" s="71">
        <f t="shared" si="26"/>
        <v>-2.4319000000140589E-5</v>
      </c>
      <c r="V50" s="71">
        <f t="shared" si="26"/>
        <v>-2.4319000000140589E-5</v>
      </c>
      <c r="W50" s="71">
        <f t="shared" si="26"/>
        <v>-2.4319000000140589E-5</v>
      </c>
      <c r="X50" s="71">
        <f t="shared" si="26"/>
        <v>-2.4319000000140589E-5</v>
      </c>
      <c r="Y50" s="71">
        <f t="shared" si="26"/>
        <v>-2.4319000000140589E-5</v>
      </c>
      <c r="Z50" s="71">
        <f t="shared" si="26"/>
        <v>-2.4319000000140589E-5</v>
      </c>
      <c r="AA50" s="71">
        <f t="shared" si="26"/>
        <v>-2.4319000000140589E-5</v>
      </c>
      <c r="AB50" s="71">
        <f t="shared" si="26"/>
        <v>-2.4319000000140589E-5</v>
      </c>
      <c r="AC50" s="71">
        <f t="shared" si="26"/>
        <v>-2.4319000000140589E-5</v>
      </c>
      <c r="AD50" s="71">
        <f t="shared" si="26"/>
        <v>-2.4319000000140589E-5</v>
      </c>
      <c r="AE50" s="71">
        <f t="shared" si="26"/>
        <v>-2.4319000000140589E-5</v>
      </c>
      <c r="AF50" s="71">
        <f t="shared" si="26"/>
        <v>-2.4319000000140589E-5</v>
      </c>
      <c r="AG50" s="71">
        <f t="shared" si="26"/>
        <v>-2.4319000000140589E-5</v>
      </c>
      <c r="AH50" s="71">
        <f t="shared" si="26"/>
        <v>-2.4319000000140589E-5</v>
      </c>
      <c r="AI50" s="71">
        <f t="shared" si="26"/>
        <v>-2.4319000000140589E-5</v>
      </c>
      <c r="AJ50" s="71">
        <f t="shared" si="26"/>
        <v>-2.4319000000140589E-5</v>
      </c>
      <c r="AK50" s="71">
        <f t="shared" si="26"/>
        <v>-2.4319000000140589E-5</v>
      </c>
      <c r="AL50" s="71">
        <f t="shared" si="26"/>
        <v>-2.4319000000140589E-5</v>
      </c>
      <c r="AM50" s="71">
        <f t="shared" si="26"/>
        <v>-2.4319000000140589E-5</v>
      </c>
      <c r="AN50" s="71">
        <f t="shared" si="26"/>
        <v>-2.4319000000140589E-5</v>
      </c>
      <c r="AO50" s="71">
        <f t="shared" si="26"/>
        <v>-2.4319000000140589E-5</v>
      </c>
      <c r="AP50" s="71">
        <f t="shared" si="26"/>
        <v>-2.4319000000140589E-5</v>
      </c>
      <c r="AQ50" s="71">
        <f t="shared" si="26"/>
        <v>-2.4319000000140589E-5</v>
      </c>
      <c r="AR50" s="71">
        <f t="shared" si="26"/>
        <v>-2.4319000000140589E-5</v>
      </c>
      <c r="AS50" s="71">
        <f t="shared" si="26"/>
        <v>-2.4319000000140589E-5</v>
      </c>
      <c r="AT50" s="71">
        <f t="shared" si="26"/>
        <v>-2.4319000000140589E-5</v>
      </c>
      <c r="AU50" s="71">
        <f t="shared" si="26"/>
        <v>-2.4319000000140589E-5</v>
      </c>
      <c r="AV50" s="71">
        <f t="shared" si="26"/>
        <v>-2.4319000000140589E-5</v>
      </c>
      <c r="AW50" s="71">
        <f t="shared" si="26"/>
        <v>-2.4319000000140589E-5</v>
      </c>
      <c r="AX50" s="71">
        <f t="shared" si="26"/>
        <v>-2.4319000000140589E-5</v>
      </c>
      <c r="AY50" s="71">
        <f t="shared" si="26"/>
        <v>-2.4319000000140589E-5</v>
      </c>
      <c r="AZ50" s="71">
        <f t="shared" si="26"/>
        <v>-2.4319000000140589E-5</v>
      </c>
      <c r="BA50" s="71">
        <f t="shared" si="26"/>
        <v>-2.4319000000140589E-5</v>
      </c>
      <c r="BB50" s="71">
        <f t="shared" si="26"/>
        <v>-2.4319000000140589E-5</v>
      </c>
      <c r="BC50" s="71">
        <f t="shared" si="26"/>
        <v>-2.4319000000140589E-5</v>
      </c>
      <c r="BD50" s="71">
        <f>BD22-BD36-BD42-BD48</f>
        <v>-2.4319000000140589E-5</v>
      </c>
      <c r="BE50" s="71">
        <f t="shared" si="26"/>
        <v>-2.4319000000140589E-5</v>
      </c>
      <c r="BF50" s="71">
        <f t="shared" si="26"/>
        <v>-2.4319000000140589E-5</v>
      </c>
      <c r="BG50" s="71">
        <f t="shared" si="26"/>
        <v>-2.4319000000140589E-5</v>
      </c>
      <c r="BH50" s="71">
        <f t="shared" si="26"/>
        <v>-2.4319000000140589E-5</v>
      </c>
      <c r="BI50" s="71">
        <f>BI22-BI36-BI42-BI48</f>
        <v>-2.4319000000140589E-5</v>
      </c>
      <c r="BJ50" s="71">
        <f>BJ22-BJ36-BJ42-BJ48</f>
        <v>-2.4319000000140589E-5</v>
      </c>
      <c r="BK50" s="71">
        <f>BK22-BK36-BK42-BK48</f>
        <v>-2.4319000000140589E-5</v>
      </c>
      <c r="BL50" s="71">
        <f>BL22-BL36-BL42-BL48</f>
        <v>-2.4319000000140589E-5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7">B33</f>
        <v>0</v>
      </c>
      <c r="C54" s="74">
        <f t="shared" si="27"/>
        <v>7.6200000000000004E-2</v>
      </c>
      <c r="D54" s="74">
        <f t="shared" si="27"/>
        <v>0.33599999999999997</v>
      </c>
      <c r="E54" s="74">
        <f t="shared" si="27"/>
        <v>0.58599999999999997</v>
      </c>
      <c r="F54" s="74">
        <f t="shared" si="27"/>
        <v>0.58599999999999997</v>
      </c>
      <c r="G54" s="74">
        <f t="shared" si="27"/>
        <v>0.58599999999999997</v>
      </c>
      <c r="H54" s="74">
        <f t="shared" si="27"/>
        <v>0.58599999999999997</v>
      </c>
      <c r="I54" s="74">
        <f t="shared" si="27"/>
        <v>0.58599999999999997</v>
      </c>
      <c r="J54" s="74">
        <f t="shared" si="27"/>
        <v>0.58599999999999997</v>
      </c>
      <c r="K54" s="74">
        <f t="shared" si="27"/>
        <v>0.58599999999999997</v>
      </c>
      <c r="L54" s="74">
        <f t="shared" si="27"/>
        <v>0.58599999999999997</v>
      </c>
      <c r="M54" s="74">
        <f t="shared" si="27"/>
        <v>0.50980000000000003</v>
      </c>
      <c r="N54" s="74">
        <f t="shared" si="27"/>
        <v>0.25</v>
      </c>
      <c r="O54" s="74">
        <f t="shared" si="27"/>
        <v>0</v>
      </c>
      <c r="P54" s="74">
        <f t="shared" si="27"/>
        <v>0</v>
      </c>
      <c r="Q54" s="74">
        <f t="shared" si="27"/>
        <v>0</v>
      </c>
      <c r="R54" s="74">
        <f t="shared" si="27"/>
        <v>0</v>
      </c>
      <c r="S54" s="74">
        <f t="shared" si="27"/>
        <v>0</v>
      </c>
      <c r="T54" s="74">
        <f t="shared" si="27"/>
        <v>0</v>
      </c>
      <c r="U54" s="74">
        <f t="shared" si="27"/>
        <v>0</v>
      </c>
      <c r="V54" s="74">
        <f t="shared" si="27"/>
        <v>0</v>
      </c>
      <c r="W54" s="74">
        <f t="shared" si="27"/>
        <v>0</v>
      </c>
      <c r="X54" s="74">
        <f t="shared" si="27"/>
        <v>0</v>
      </c>
      <c r="Y54" s="74">
        <f t="shared" si="27"/>
        <v>0</v>
      </c>
      <c r="Z54" s="74">
        <f t="shared" si="27"/>
        <v>0</v>
      </c>
      <c r="AA54" s="74">
        <f t="shared" si="27"/>
        <v>0</v>
      </c>
      <c r="AB54" s="74">
        <f t="shared" si="27"/>
        <v>0</v>
      </c>
      <c r="AC54" s="74">
        <f t="shared" si="27"/>
        <v>0</v>
      </c>
      <c r="AD54" s="74">
        <f t="shared" si="27"/>
        <v>0</v>
      </c>
      <c r="AE54" s="74">
        <f t="shared" si="27"/>
        <v>0</v>
      </c>
      <c r="AF54" s="74">
        <f t="shared" si="27"/>
        <v>0</v>
      </c>
      <c r="AG54" s="74">
        <f t="shared" si="27"/>
        <v>0</v>
      </c>
      <c r="AH54" s="74">
        <f t="shared" si="27"/>
        <v>0</v>
      </c>
      <c r="AI54" s="74">
        <f t="shared" si="27"/>
        <v>0</v>
      </c>
      <c r="AJ54" s="74">
        <f t="shared" si="27"/>
        <v>0</v>
      </c>
      <c r="AK54" s="74">
        <f t="shared" si="27"/>
        <v>0</v>
      </c>
      <c r="AL54" s="74">
        <f t="shared" si="27"/>
        <v>0</v>
      </c>
      <c r="AM54" s="74">
        <f t="shared" si="27"/>
        <v>0</v>
      </c>
      <c r="AN54" s="74">
        <f t="shared" si="27"/>
        <v>0</v>
      </c>
      <c r="AO54" s="74">
        <f t="shared" si="27"/>
        <v>0</v>
      </c>
      <c r="AP54" s="74">
        <f t="shared" si="27"/>
        <v>0</v>
      </c>
      <c r="AQ54" s="74">
        <f t="shared" si="27"/>
        <v>0</v>
      </c>
      <c r="AR54" s="74">
        <f t="shared" si="27"/>
        <v>0</v>
      </c>
      <c r="AS54" s="74">
        <f t="shared" si="27"/>
        <v>0</v>
      </c>
      <c r="AT54" s="74">
        <f t="shared" si="27"/>
        <v>0</v>
      </c>
      <c r="AU54" s="74">
        <f t="shared" si="27"/>
        <v>0</v>
      </c>
      <c r="AV54" s="74">
        <f t="shared" si="27"/>
        <v>0</v>
      </c>
      <c r="AW54" s="74">
        <f t="shared" si="27"/>
        <v>0</v>
      </c>
      <c r="AX54" s="74">
        <f t="shared" si="27"/>
        <v>0</v>
      </c>
      <c r="AY54" s="74">
        <f t="shared" si="27"/>
        <v>0</v>
      </c>
      <c r="AZ54" s="74">
        <f t="shared" si="27"/>
        <v>0</v>
      </c>
      <c r="BA54" s="74">
        <f t="shared" si="27"/>
        <v>0</v>
      </c>
      <c r="BB54" s="74">
        <f t="shared" si="27"/>
        <v>0</v>
      </c>
      <c r="BC54" s="74">
        <f t="shared" si="27"/>
        <v>0</v>
      </c>
      <c r="BD54" s="74">
        <f t="shared" si="27"/>
        <v>0</v>
      </c>
      <c r="BE54" s="74">
        <f t="shared" si="27"/>
        <v>0</v>
      </c>
      <c r="BF54" s="74">
        <f t="shared" si="27"/>
        <v>0</v>
      </c>
      <c r="BG54" s="74">
        <f t="shared" si="27"/>
        <v>0</v>
      </c>
      <c r="BH54" s="74">
        <f t="shared" si="27"/>
        <v>0</v>
      </c>
      <c r="BI54" s="74">
        <f t="shared" si="27"/>
        <v>0</v>
      </c>
      <c r="BJ54" s="74">
        <f t="shared" si="27"/>
        <v>0</v>
      </c>
      <c r="BK54" s="74">
        <f t="shared" si="27"/>
        <v>0</v>
      </c>
      <c r="BL54" s="74">
        <f t="shared" si="27"/>
        <v>0</v>
      </c>
      <c r="BM54" s="36"/>
      <c r="BN54" s="74">
        <f>SUM(B54:BM54)</f>
        <v>5.86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3.8100000000000002E-2</v>
      </c>
      <c r="D55" s="67">
        <f>D21*'Assumptions (Inputs)'!$D$48</f>
        <v>0.16800000000000001</v>
      </c>
      <c r="E55" s="67">
        <f>E21*'Assumptions (Inputs)'!$D$48</f>
        <v>0.29299999999999998</v>
      </c>
      <c r="F55" s="67">
        <f>F21*'Assumptions (Inputs)'!$D$48</f>
        <v>0.29299999999999998</v>
      </c>
      <c r="G55" s="67">
        <f>G21*'Assumptions (Inputs)'!$D$48</f>
        <v>0.29299999999999998</v>
      </c>
      <c r="H55" s="67">
        <f>H21*'Assumptions (Inputs)'!$D$48</f>
        <v>0.29299999999999998</v>
      </c>
      <c r="I55" s="67">
        <f>I21*'Assumptions (Inputs)'!$D$48</f>
        <v>0.29299999999999998</v>
      </c>
      <c r="J55" s="67">
        <f>J21*'Assumptions (Inputs)'!$D$48</f>
        <v>0.29299999999999998</v>
      </c>
      <c r="K55" s="67">
        <f>K21*'Assumptions (Inputs)'!$D$48</f>
        <v>0.29299999999999998</v>
      </c>
      <c r="L55" s="67">
        <f>L21*'Assumptions (Inputs)'!$D$48</f>
        <v>0.29299999999999998</v>
      </c>
      <c r="M55" s="67">
        <f>M21*'Assumptions (Inputs)'!$D$48</f>
        <v>0.25489999999999996</v>
      </c>
      <c r="N55" s="67">
        <f>N21*'Assumptions (Inputs)'!$D$48</f>
        <v>0.12499999999999996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2.93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8">SUM(B53:B55)</f>
        <v>0</v>
      </c>
      <c r="C56" s="68">
        <f t="shared" si="28"/>
        <v>0.11430000000000001</v>
      </c>
      <c r="D56" s="68">
        <f t="shared" si="28"/>
        <v>0.504</v>
      </c>
      <c r="E56" s="68">
        <f t="shared" si="28"/>
        <v>0.879</v>
      </c>
      <c r="F56" s="68">
        <f t="shared" si="28"/>
        <v>0.879</v>
      </c>
      <c r="G56" s="68">
        <f t="shared" si="28"/>
        <v>0.879</v>
      </c>
      <c r="H56" s="68">
        <f t="shared" si="28"/>
        <v>0.879</v>
      </c>
      <c r="I56" s="68">
        <f t="shared" si="28"/>
        <v>0.879</v>
      </c>
      <c r="J56" s="68">
        <f t="shared" si="28"/>
        <v>0.879</v>
      </c>
      <c r="K56" s="68">
        <f t="shared" si="28"/>
        <v>0.879</v>
      </c>
      <c r="L56" s="68">
        <f t="shared" si="28"/>
        <v>0.879</v>
      </c>
      <c r="M56" s="68">
        <f t="shared" si="28"/>
        <v>0.76469999999999994</v>
      </c>
      <c r="N56" s="68">
        <f t="shared" si="28"/>
        <v>0.37499999999999994</v>
      </c>
      <c r="O56" s="68">
        <f t="shared" si="28"/>
        <v>0</v>
      </c>
      <c r="P56" s="68">
        <f t="shared" si="28"/>
        <v>0</v>
      </c>
      <c r="Q56" s="68">
        <f t="shared" si="28"/>
        <v>0</v>
      </c>
      <c r="R56" s="68">
        <f t="shared" si="28"/>
        <v>0</v>
      </c>
      <c r="S56" s="68">
        <f t="shared" si="28"/>
        <v>0</v>
      </c>
      <c r="T56" s="68">
        <f t="shared" si="28"/>
        <v>0</v>
      </c>
      <c r="U56" s="68">
        <f t="shared" si="28"/>
        <v>0</v>
      </c>
      <c r="V56" s="68">
        <f t="shared" si="28"/>
        <v>0</v>
      </c>
      <c r="W56" s="68">
        <f t="shared" si="28"/>
        <v>0</v>
      </c>
      <c r="X56" s="68">
        <f t="shared" si="28"/>
        <v>0</v>
      </c>
      <c r="Y56" s="68">
        <f t="shared" si="28"/>
        <v>0</v>
      </c>
      <c r="Z56" s="68">
        <f t="shared" si="28"/>
        <v>0</v>
      </c>
      <c r="AA56" s="68">
        <f t="shared" si="28"/>
        <v>0</v>
      </c>
      <c r="AB56" s="68">
        <f t="shared" si="28"/>
        <v>0</v>
      </c>
      <c r="AC56" s="68">
        <f t="shared" si="28"/>
        <v>0</v>
      </c>
      <c r="AD56" s="68">
        <f t="shared" si="28"/>
        <v>0</v>
      </c>
      <c r="AE56" s="68">
        <f t="shared" si="28"/>
        <v>0</v>
      </c>
      <c r="AF56" s="68">
        <f t="shared" si="28"/>
        <v>0</v>
      </c>
      <c r="AG56" s="68">
        <f t="shared" si="28"/>
        <v>0</v>
      </c>
      <c r="AH56" s="68">
        <f t="shared" si="28"/>
        <v>0</v>
      </c>
      <c r="AI56" s="68">
        <f t="shared" si="28"/>
        <v>0</v>
      </c>
      <c r="AJ56" s="68">
        <f t="shared" si="28"/>
        <v>0</v>
      </c>
      <c r="AK56" s="68">
        <f t="shared" si="28"/>
        <v>0</v>
      </c>
      <c r="AL56" s="68">
        <f t="shared" si="28"/>
        <v>0</v>
      </c>
      <c r="AM56" s="68">
        <f t="shared" si="28"/>
        <v>0</v>
      </c>
      <c r="AN56" s="68">
        <f t="shared" si="28"/>
        <v>0</v>
      </c>
      <c r="AO56" s="68">
        <f t="shared" si="28"/>
        <v>0</v>
      </c>
      <c r="AP56" s="68">
        <f t="shared" si="28"/>
        <v>0</v>
      </c>
      <c r="AQ56" s="68">
        <f t="shared" si="28"/>
        <v>0</v>
      </c>
      <c r="AR56" s="68">
        <f t="shared" si="28"/>
        <v>0</v>
      </c>
      <c r="AS56" s="68">
        <f t="shared" si="28"/>
        <v>0</v>
      </c>
      <c r="AT56" s="68">
        <f t="shared" si="28"/>
        <v>0</v>
      </c>
      <c r="AU56" s="68">
        <f t="shared" si="28"/>
        <v>0</v>
      </c>
      <c r="AV56" s="68">
        <f t="shared" si="28"/>
        <v>0</v>
      </c>
      <c r="AW56" s="68">
        <f t="shared" si="28"/>
        <v>0</v>
      </c>
      <c r="AX56" s="68">
        <f t="shared" si="28"/>
        <v>0</v>
      </c>
      <c r="AY56" s="68">
        <f t="shared" si="28"/>
        <v>0</v>
      </c>
      <c r="AZ56" s="68">
        <f t="shared" si="28"/>
        <v>0</v>
      </c>
      <c r="BA56" s="68">
        <f t="shared" si="28"/>
        <v>0</v>
      </c>
      <c r="BB56" s="68">
        <f t="shared" si="28"/>
        <v>0</v>
      </c>
      <c r="BC56" s="68">
        <f t="shared" si="28"/>
        <v>0</v>
      </c>
      <c r="BD56" s="68">
        <f t="shared" si="28"/>
        <v>0</v>
      </c>
      <c r="BE56" s="68">
        <f t="shared" si="28"/>
        <v>0</v>
      </c>
      <c r="BF56" s="68">
        <f t="shared" si="28"/>
        <v>0</v>
      </c>
      <c r="BG56" s="68">
        <f t="shared" si="28"/>
        <v>0</v>
      </c>
      <c r="BH56" s="68">
        <f t="shared" si="28"/>
        <v>0</v>
      </c>
      <c r="BI56" s="68">
        <f t="shared" si="28"/>
        <v>0</v>
      </c>
      <c r="BJ56" s="68">
        <f t="shared" si="28"/>
        <v>0</v>
      </c>
      <c r="BK56" s="68">
        <f t="shared" si="28"/>
        <v>0</v>
      </c>
      <c r="BL56" s="68">
        <f t="shared" si="28"/>
        <v>0</v>
      </c>
      <c r="BM56" s="36"/>
      <c r="BN56" s="74">
        <f>SUM(B56:BM56)</f>
        <v>8.7899999999999974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29">B50</f>
        <v>0</v>
      </c>
      <c r="C59" s="74">
        <f t="shared" si="29"/>
        <v>0.33612477224999998</v>
      </c>
      <c r="D59" s="74">
        <f t="shared" si="29"/>
        <v>1.7572388887499999</v>
      </c>
      <c r="E59" s="74">
        <f t="shared" si="29"/>
        <v>3.687038822049999</v>
      </c>
      <c r="F59" s="74">
        <f t="shared" si="29"/>
        <v>4.1193439277999992</v>
      </c>
      <c r="G59" s="74">
        <f t="shared" si="29"/>
        <v>3.3632180724999996</v>
      </c>
      <c r="H59" s="74">
        <f t="shared" si="29"/>
        <v>2.721149788</v>
      </c>
      <c r="I59" s="74">
        <f t="shared" si="29"/>
        <v>2.1427733379999996</v>
      </c>
      <c r="J59" s="74">
        <f t="shared" si="29"/>
        <v>1.5899713543000003</v>
      </c>
      <c r="K59" s="74">
        <f t="shared" si="29"/>
        <v>1.0753351070499997</v>
      </c>
      <c r="L59" s="74">
        <f t="shared" si="29"/>
        <v>0.63901549349999942</v>
      </c>
      <c r="M59" s="74">
        <f t="shared" si="29"/>
        <v>0.29534218099999909</v>
      </c>
      <c r="N59" s="74">
        <f t="shared" si="29"/>
        <v>7.310068099999853E-2</v>
      </c>
      <c r="O59" s="74">
        <f t="shared" si="29"/>
        <v>-2.4319000000806723E-5</v>
      </c>
      <c r="P59" s="74">
        <f t="shared" si="29"/>
        <v>-2.4319000000140589E-5</v>
      </c>
      <c r="Q59" s="74">
        <f t="shared" si="29"/>
        <v>-2.4319000000140589E-5</v>
      </c>
      <c r="R59" s="74">
        <f t="shared" si="29"/>
        <v>-2.4319000000140589E-5</v>
      </c>
      <c r="S59" s="74">
        <f t="shared" si="29"/>
        <v>-2.4319000000140589E-5</v>
      </c>
      <c r="T59" s="74">
        <f t="shared" si="29"/>
        <v>-2.4319000000140589E-5</v>
      </c>
      <c r="U59" s="74">
        <f t="shared" si="29"/>
        <v>-2.4319000000140589E-5</v>
      </c>
      <c r="V59" s="74">
        <f t="shared" si="29"/>
        <v>-2.4319000000140589E-5</v>
      </c>
      <c r="W59" s="74">
        <f t="shared" si="29"/>
        <v>-2.4319000000140589E-5</v>
      </c>
      <c r="X59" s="74">
        <f t="shared" si="29"/>
        <v>-2.4319000000140589E-5</v>
      </c>
      <c r="Y59" s="74">
        <f t="shared" si="29"/>
        <v>-2.4319000000140589E-5</v>
      </c>
      <c r="Z59" s="74">
        <f t="shared" si="29"/>
        <v>-2.4319000000140589E-5</v>
      </c>
      <c r="AA59" s="74">
        <f t="shared" si="29"/>
        <v>-2.4319000000140589E-5</v>
      </c>
      <c r="AB59" s="74">
        <f t="shared" si="29"/>
        <v>-2.4319000000140589E-5</v>
      </c>
      <c r="AC59" s="74">
        <f t="shared" si="29"/>
        <v>-2.4319000000140589E-5</v>
      </c>
      <c r="AD59" s="74">
        <f t="shared" si="29"/>
        <v>-2.4319000000140589E-5</v>
      </c>
      <c r="AE59" s="74">
        <f t="shared" si="29"/>
        <v>-2.4319000000140589E-5</v>
      </c>
      <c r="AF59" s="74">
        <f t="shared" si="29"/>
        <v>-2.4319000000140589E-5</v>
      </c>
      <c r="AG59" s="74">
        <f t="shared" si="29"/>
        <v>-2.4319000000140589E-5</v>
      </c>
      <c r="AH59" s="74">
        <f t="shared" si="29"/>
        <v>-2.4319000000140589E-5</v>
      </c>
      <c r="AI59" s="74">
        <f t="shared" si="29"/>
        <v>-2.4319000000140589E-5</v>
      </c>
      <c r="AJ59" s="74">
        <f t="shared" si="29"/>
        <v>-2.4319000000140589E-5</v>
      </c>
      <c r="AK59" s="74">
        <f t="shared" si="29"/>
        <v>-2.4319000000140589E-5</v>
      </c>
      <c r="AL59" s="74">
        <f t="shared" si="29"/>
        <v>-2.4319000000140589E-5</v>
      </c>
      <c r="AM59" s="74">
        <f t="shared" si="29"/>
        <v>-2.4319000000140589E-5</v>
      </c>
      <c r="AN59" s="74">
        <f t="shared" si="29"/>
        <v>-2.4319000000140589E-5</v>
      </c>
      <c r="AO59" s="74">
        <f t="shared" si="29"/>
        <v>-2.4319000000140589E-5</v>
      </c>
      <c r="AP59" s="74">
        <f t="shared" si="29"/>
        <v>-2.4319000000140589E-5</v>
      </c>
      <c r="AQ59" s="74">
        <f t="shared" si="29"/>
        <v>-2.4319000000140589E-5</v>
      </c>
      <c r="AR59" s="74">
        <f t="shared" si="29"/>
        <v>-2.4319000000140589E-5</v>
      </c>
      <c r="AS59" s="74">
        <f t="shared" si="29"/>
        <v>-2.4319000000140589E-5</v>
      </c>
      <c r="AT59" s="74">
        <f t="shared" si="29"/>
        <v>-2.4319000000140589E-5</v>
      </c>
      <c r="AU59" s="74">
        <f t="shared" si="29"/>
        <v>-2.4319000000140589E-5</v>
      </c>
      <c r="AV59" s="74">
        <f t="shared" si="29"/>
        <v>-2.4319000000140589E-5</v>
      </c>
      <c r="AW59" s="74">
        <f t="shared" si="29"/>
        <v>-2.4319000000140589E-5</v>
      </c>
      <c r="AX59" s="74">
        <f t="shared" si="29"/>
        <v>-2.4319000000140589E-5</v>
      </c>
      <c r="AY59" s="74">
        <f t="shared" si="29"/>
        <v>-2.4319000000140589E-5</v>
      </c>
      <c r="AZ59" s="74">
        <f t="shared" si="29"/>
        <v>-2.4319000000140589E-5</v>
      </c>
      <c r="BA59" s="74">
        <f t="shared" si="29"/>
        <v>-2.4319000000140589E-5</v>
      </c>
      <c r="BB59" s="74">
        <f t="shared" si="29"/>
        <v>-2.4319000000140589E-5</v>
      </c>
      <c r="BC59" s="74">
        <f t="shared" si="29"/>
        <v>-2.4319000000140589E-5</v>
      </c>
      <c r="BD59" s="74">
        <f t="shared" si="29"/>
        <v>-2.4319000000140589E-5</v>
      </c>
      <c r="BE59" s="74">
        <f t="shared" si="29"/>
        <v>-2.4319000000140589E-5</v>
      </c>
      <c r="BF59" s="74">
        <f t="shared" si="29"/>
        <v>-2.4319000000140589E-5</v>
      </c>
      <c r="BG59" s="74">
        <f t="shared" si="29"/>
        <v>-2.4319000000140589E-5</v>
      </c>
      <c r="BH59" s="74">
        <f t="shared" si="29"/>
        <v>-2.4319000000140589E-5</v>
      </c>
      <c r="BI59" s="74">
        <f t="shared" si="29"/>
        <v>-2.4319000000140589E-5</v>
      </c>
      <c r="BJ59" s="74">
        <f t="shared" si="29"/>
        <v>-2.4319000000140589E-5</v>
      </c>
      <c r="BK59" s="74">
        <f t="shared" si="29"/>
        <v>-2.4319000000140589E-5</v>
      </c>
      <c r="BL59" s="74">
        <f t="shared" si="29"/>
        <v>-2.4319000000140589E-5</v>
      </c>
      <c r="BM59" s="36"/>
      <c r="BN59" s="74">
        <f>SUM(B59:BM59)</f>
        <v>21.798436476199928</v>
      </c>
      <c r="BO59" s="335"/>
    </row>
    <row r="60" spans="1:107" ht="15" customHeight="1" x14ac:dyDescent="0.2">
      <c r="A60" s="327" t="s">
        <v>295</v>
      </c>
      <c r="B60" s="422">
        <f>'Capital Structure'!E26</f>
        <v>0.1077</v>
      </c>
      <c r="C60" s="367">
        <f>B60</f>
        <v>0.1077</v>
      </c>
      <c r="D60" s="367">
        <f>'Capital Structure'!K26</f>
        <v>0.1056</v>
      </c>
      <c r="E60" s="367">
        <f>'Capital Structure'!Q26</f>
        <v>0.104</v>
      </c>
      <c r="F60" s="367">
        <f t="shared" ref="F60:BL60" si="30">E60</f>
        <v>0.104</v>
      </c>
      <c r="G60" s="367">
        <f t="shared" si="30"/>
        <v>0.104</v>
      </c>
      <c r="H60" s="367">
        <f t="shared" si="30"/>
        <v>0.104</v>
      </c>
      <c r="I60" s="367">
        <f t="shared" si="30"/>
        <v>0.104</v>
      </c>
      <c r="J60" s="367">
        <f t="shared" si="30"/>
        <v>0.104</v>
      </c>
      <c r="K60" s="367">
        <f t="shared" si="30"/>
        <v>0.104</v>
      </c>
      <c r="L60" s="367">
        <f t="shared" si="30"/>
        <v>0.104</v>
      </c>
      <c r="M60" s="367">
        <f t="shared" si="30"/>
        <v>0.104</v>
      </c>
      <c r="N60" s="367">
        <f t="shared" si="30"/>
        <v>0.104</v>
      </c>
      <c r="O60" s="367">
        <f t="shared" si="30"/>
        <v>0.104</v>
      </c>
      <c r="P60" s="367">
        <f t="shared" si="30"/>
        <v>0.104</v>
      </c>
      <c r="Q60" s="367">
        <f t="shared" si="30"/>
        <v>0.104</v>
      </c>
      <c r="R60" s="367">
        <f t="shared" si="30"/>
        <v>0.104</v>
      </c>
      <c r="S60" s="367">
        <f t="shared" si="30"/>
        <v>0.104</v>
      </c>
      <c r="T60" s="367">
        <f t="shared" si="30"/>
        <v>0.104</v>
      </c>
      <c r="U60" s="367">
        <f t="shared" si="30"/>
        <v>0.104</v>
      </c>
      <c r="V60" s="367">
        <f t="shared" si="30"/>
        <v>0.104</v>
      </c>
      <c r="W60" s="367">
        <f t="shared" si="30"/>
        <v>0.104</v>
      </c>
      <c r="X60" s="367">
        <f t="shared" si="30"/>
        <v>0.104</v>
      </c>
      <c r="Y60" s="367">
        <f t="shared" si="30"/>
        <v>0.104</v>
      </c>
      <c r="Z60" s="367">
        <f t="shared" si="30"/>
        <v>0.104</v>
      </c>
      <c r="AA60" s="367">
        <f t="shared" si="30"/>
        <v>0.104</v>
      </c>
      <c r="AB60" s="367">
        <f t="shared" si="30"/>
        <v>0.104</v>
      </c>
      <c r="AC60" s="367">
        <f t="shared" si="30"/>
        <v>0.104</v>
      </c>
      <c r="AD60" s="367">
        <f t="shared" si="30"/>
        <v>0.104</v>
      </c>
      <c r="AE60" s="367">
        <f t="shared" si="30"/>
        <v>0.104</v>
      </c>
      <c r="AF60" s="367">
        <f t="shared" si="30"/>
        <v>0.104</v>
      </c>
      <c r="AG60" s="367">
        <f t="shared" si="30"/>
        <v>0.104</v>
      </c>
      <c r="AH60" s="367">
        <f t="shared" si="30"/>
        <v>0.104</v>
      </c>
      <c r="AI60" s="367">
        <f t="shared" si="30"/>
        <v>0.104</v>
      </c>
      <c r="AJ60" s="367">
        <f t="shared" si="30"/>
        <v>0.104</v>
      </c>
      <c r="AK60" s="367">
        <f t="shared" si="30"/>
        <v>0.104</v>
      </c>
      <c r="AL60" s="367">
        <f t="shared" si="30"/>
        <v>0.104</v>
      </c>
      <c r="AM60" s="367">
        <f t="shared" si="30"/>
        <v>0.104</v>
      </c>
      <c r="AN60" s="367">
        <f t="shared" si="30"/>
        <v>0.104</v>
      </c>
      <c r="AO60" s="367">
        <f t="shared" si="30"/>
        <v>0.104</v>
      </c>
      <c r="AP60" s="367">
        <f t="shared" si="30"/>
        <v>0.104</v>
      </c>
      <c r="AQ60" s="367">
        <f t="shared" si="30"/>
        <v>0.104</v>
      </c>
      <c r="AR60" s="367">
        <f t="shared" si="30"/>
        <v>0.104</v>
      </c>
      <c r="AS60" s="367">
        <f t="shared" si="30"/>
        <v>0.104</v>
      </c>
      <c r="AT60" s="367">
        <f t="shared" si="30"/>
        <v>0.104</v>
      </c>
      <c r="AU60" s="367">
        <f t="shared" si="30"/>
        <v>0.104</v>
      </c>
      <c r="AV60" s="367">
        <f t="shared" si="30"/>
        <v>0.104</v>
      </c>
      <c r="AW60" s="367">
        <f t="shared" si="30"/>
        <v>0.104</v>
      </c>
      <c r="AX60" s="367">
        <f t="shared" si="30"/>
        <v>0.104</v>
      </c>
      <c r="AY60" s="367">
        <f t="shared" si="30"/>
        <v>0.104</v>
      </c>
      <c r="AZ60" s="367">
        <f t="shared" si="30"/>
        <v>0.104</v>
      </c>
      <c r="BA60" s="367">
        <f t="shared" si="30"/>
        <v>0.104</v>
      </c>
      <c r="BB60" s="367">
        <f t="shared" si="30"/>
        <v>0.104</v>
      </c>
      <c r="BC60" s="367">
        <f t="shared" si="30"/>
        <v>0.104</v>
      </c>
      <c r="BD60" s="367">
        <f t="shared" si="30"/>
        <v>0.104</v>
      </c>
      <c r="BE60" s="367">
        <f t="shared" si="30"/>
        <v>0.104</v>
      </c>
      <c r="BF60" s="367">
        <f t="shared" si="30"/>
        <v>0.104</v>
      </c>
      <c r="BG60" s="367">
        <f t="shared" si="30"/>
        <v>0.104</v>
      </c>
      <c r="BH60" s="367">
        <f t="shared" si="30"/>
        <v>0.104</v>
      </c>
      <c r="BI60" s="367">
        <f t="shared" si="30"/>
        <v>0.104</v>
      </c>
      <c r="BJ60" s="367">
        <f t="shared" si="30"/>
        <v>0.104</v>
      </c>
      <c r="BK60" s="367">
        <f t="shared" si="30"/>
        <v>0.104</v>
      </c>
      <c r="BL60" s="367">
        <f t="shared" si="30"/>
        <v>0.104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1">+B59*B60</f>
        <v>0</v>
      </c>
      <c r="C61" s="74">
        <f t="shared" si="31"/>
        <v>3.6200637971325E-2</v>
      </c>
      <c r="D61" s="74">
        <f t="shared" si="31"/>
        <v>0.18556442665199999</v>
      </c>
      <c r="E61" s="74">
        <f t="shared" si="31"/>
        <v>0.38345203749319989</v>
      </c>
      <c r="F61" s="74">
        <f>+F59*F60</f>
        <v>0.42841176849119988</v>
      </c>
      <c r="G61" s="74">
        <f t="shared" ref="G61:BL61" si="32">+G59*G60</f>
        <v>0.34977467953999997</v>
      </c>
      <c r="H61" s="74">
        <f t="shared" si="32"/>
        <v>0.28299957795199998</v>
      </c>
      <c r="I61" s="74">
        <f t="shared" si="32"/>
        <v>0.22284842715199996</v>
      </c>
      <c r="J61" s="74">
        <f t="shared" si="32"/>
        <v>0.16535702084720003</v>
      </c>
      <c r="K61" s="74">
        <f t="shared" si="32"/>
        <v>0.11183485113319996</v>
      </c>
      <c r="L61" s="74">
        <f t="shared" si="32"/>
        <v>6.6457611323999938E-2</v>
      </c>
      <c r="M61" s="74">
        <f t="shared" si="32"/>
        <v>3.0715586823999903E-2</v>
      </c>
      <c r="N61" s="74">
        <f t="shared" si="32"/>
        <v>7.6024708239998467E-3</v>
      </c>
      <c r="O61" s="74">
        <f t="shared" si="32"/>
        <v>-2.5291760000838991E-6</v>
      </c>
      <c r="P61" s="74">
        <f t="shared" si="32"/>
        <v>-2.5291760000146211E-6</v>
      </c>
      <c r="Q61" s="74">
        <f t="shared" si="32"/>
        <v>-2.5291760000146211E-6</v>
      </c>
      <c r="R61" s="74">
        <f t="shared" si="32"/>
        <v>-2.5291760000146211E-6</v>
      </c>
      <c r="S61" s="74">
        <f t="shared" si="32"/>
        <v>-2.5291760000146211E-6</v>
      </c>
      <c r="T61" s="74">
        <f t="shared" si="32"/>
        <v>-2.5291760000146211E-6</v>
      </c>
      <c r="U61" s="74">
        <f t="shared" si="32"/>
        <v>-2.5291760000146211E-6</v>
      </c>
      <c r="V61" s="74">
        <f t="shared" si="32"/>
        <v>-2.5291760000146211E-6</v>
      </c>
      <c r="W61" s="74">
        <f t="shared" si="32"/>
        <v>-2.5291760000146211E-6</v>
      </c>
      <c r="X61" s="74">
        <f t="shared" si="32"/>
        <v>-2.5291760000146211E-6</v>
      </c>
      <c r="Y61" s="74">
        <f t="shared" si="32"/>
        <v>-2.5291760000146211E-6</v>
      </c>
      <c r="Z61" s="74">
        <f t="shared" si="32"/>
        <v>-2.5291760000146211E-6</v>
      </c>
      <c r="AA61" s="74">
        <f t="shared" si="32"/>
        <v>-2.5291760000146211E-6</v>
      </c>
      <c r="AB61" s="74">
        <f t="shared" si="32"/>
        <v>-2.5291760000146211E-6</v>
      </c>
      <c r="AC61" s="74">
        <f t="shared" si="32"/>
        <v>-2.5291760000146211E-6</v>
      </c>
      <c r="AD61" s="74">
        <f t="shared" si="32"/>
        <v>-2.5291760000146211E-6</v>
      </c>
      <c r="AE61" s="74">
        <f t="shared" si="32"/>
        <v>-2.5291760000146211E-6</v>
      </c>
      <c r="AF61" s="74">
        <f t="shared" si="32"/>
        <v>-2.5291760000146211E-6</v>
      </c>
      <c r="AG61" s="74">
        <f t="shared" si="32"/>
        <v>-2.5291760000146211E-6</v>
      </c>
      <c r="AH61" s="74">
        <f t="shared" si="32"/>
        <v>-2.5291760000146211E-6</v>
      </c>
      <c r="AI61" s="74">
        <f t="shared" si="32"/>
        <v>-2.5291760000146211E-6</v>
      </c>
      <c r="AJ61" s="74">
        <f t="shared" si="32"/>
        <v>-2.5291760000146211E-6</v>
      </c>
      <c r="AK61" s="74">
        <f t="shared" si="32"/>
        <v>-2.5291760000146211E-6</v>
      </c>
      <c r="AL61" s="74">
        <f t="shared" si="32"/>
        <v>-2.5291760000146211E-6</v>
      </c>
      <c r="AM61" s="74">
        <f t="shared" si="32"/>
        <v>-2.5291760000146211E-6</v>
      </c>
      <c r="AN61" s="74">
        <f t="shared" si="32"/>
        <v>-2.5291760000146211E-6</v>
      </c>
      <c r="AO61" s="74">
        <f t="shared" si="32"/>
        <v>-2.5291760000146211E-6</v>
      </c>
      <c r="AP61" s="74">
        <f t="shared" si="32"/>
        <v>-2.5291760000146211E-6</v>
      </c>
      <c r="AQ61" s="74">
        <f t="shared" si="32"/>
        <v>-2.5291760000146211E-6</v>
      </c>
      <c r="AR61" s="74">
        <f t="shared" si="32"/>
        <v>-2.5291760000146211E-6</v>
      </c>
      <c r="AS61" s="74">
        <f t="shared" si="32"/>
        <v>-2.5291760000146211E-6</v>
      </c>
      <c r="AT61" s="74">
        <f t="shared" si="32"/>
        <v>-2.5291760000146211E-6</v>
      </c>
      <c r="AU61" s="74">
        <f t="shared" si="32"/>
        <v>-2.5291760000146211E-6</v>
      </c>
      <c r="AV61" s="74">
        <f t="shared" si="32"/>
        <v>-2.5291760000146211E-6</v>
      </c>
      <c r="AW61" s="74">
        <f t="shared" si="32"/>
        <v>-2.5291760000146211E-6</v>
      </c>
      <c r="AX61" s="74">
        <f t="shared" si="32"/>
        <v>-2.5291760000146211E-6</v>
      </c>
      <c r="AY61" s="74">
        <f t="shared" si="32"/>
        <v>-2.5291760000146211E-6</v>
      </c>
      <c r="AZ61" s="74">
        <f t="shared" si="32"/>
        <v>-2.5291760000146211E-6</v>
      </c>
      <c r="BA61" s="74">
        <f t="shared" si="32"/>
        <v>-2.5291760000146211E-6</v>
      </c>
      <c r="BB61" s="74">
        <f t="shared" si="32"/>
        <v>-2.5291760000146211E-6</v>
      </c>
      <c r="BC61" s="74">
        <f t="shared" si="32"/>
        <v>-2.5291760000146211E-6</v>
      </c>
      <c r="BD61" s="74">
        <f t="shared" si="32"/>
        <v>-2.5291760000146211E-6</v>
      </c>
      <c r="BE61" s="74">
        <f t="shared" si="32"/>
        <v>-2.5291760000146211E-6</v>
      </c>
      <c r="BF61" s="74">
        <f t="shared" si="32"/>
        <v>-2.5291760000146211E-6</v>
      </c>
      <c r="BG61" s="74">
        <f t="shared" si="32"/>
        <v>-2.5291760000146211E-6</v>
      </c>
      <c r="BH61" s="74">
        <f t="shared" si="32"/>
        <v>-2.5291760000146211E-6</v>
      </c>
      <c r="BI61" s="74">
        <f t="shared" si="32"/>
        <v>-2.5291760000146211E-6</v>
      </c>
      <c r="BJ61" s="74">
        <f t="shared" si="32"/>
        <v>-2.5291760000146211E-6</v>
      </c>
      <c r="BK61" s="74">
        <f t="shared" si="32"/>
        <v>-2.5291760000146211E-6</v>
      </c>
      <c r="BL61" s="74">
        <f t="shared" si="32"/>
        <v>-2.5291760000146211E-6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3">B56</f>
        <v>0</v>
      </c>
      <c r="C62" s="67">
        <f t="shared" si="33"/>
        <v>0.11430000000000001</v>
      </c>
      <c r="D62" s="67">
        <f t="shared" si="33"/>
        <v>0.504</v>
      </c>
      <c r="E62" s="67">
        <f t="shared" si="33"/>
        <v>0.879</v>
      </c>
      <c r="F62" s="67">
        <f t="shared" si="33"/>
        <v>0.879</v>
      </c>
      <c r="G62" s="67">
        <f t="shared" si="33"/>
        <v>0.879</v>
      </c>
      <c r="H62" s="67">
        <f t="shared" si="33"/>
        <v>0.879</v>
      </c>
      <c r="I62" s="67">
        <f t="shared" si="33"/>
        <v>0.879</v>
      </c>
      <c r="J62" s="67">
        <f t="shared" si="33"/>
        <v>0.879</v>
      </c>
      <c r="K62" s="67">
        <f t="shared" si="33"/>
        <v>0.879</v>
      </c>
      <c r="L62" s="67">
        <f t="shared" si="33"/>
        <v>0.879</v>
      </c>
      <c r="M62" s="67">
        <f t="shared" si="33"/>
        <v>0.76469999999999994</v>
      </c>
      <c r="N62" s="67">
        <f t="shared" si="33"/>
        <v>0.37499999999999994</v>
      </c>
      <c r="O62" s="67">
        <f t="shared" si="33"/>
        <v>0</v>
      </c>
      <c r="P62" s="67">
        <f t="shared" si="33"/>
        <v>0</v>
      </c>
      <c r="Q62" s="67">
        <f t="shared" si="33"/>
        <v>0</v>
      </c>
      <c r="R62" s="67">
        <f t="shared" si="33"/>
        <v>0</v>
      </c>
      <c r="S62" s="67">
        <f t="shared" si="33"/>
        <v>0</v>
      </c>
      <c r="T62" s="67">
        <f t="shared" si="33"/>
        <v>0</v>
      </c>
      <c r="U62" s="67">
        <f t="shared" si="33"/>
        <v>0</v>
      </c>
      <c r="V62" s="67">
        <f t="shared" si="33"/>
        <v>0</v>
      </c>
      <c r="W62" s="67">
        <f t="shared" si="33"/>
        <v>0</v>
      </c>
      <c r="X62" s="67">
        <f t="shared" si="33"/>
        <v>0</v>
      </c>
      <c r="Y62" s="67">
        <f t="shared" si="33"/>
        <v>0</v>
      </c>
      <c r="Z62" s="67">
        <f t="shared" si="33"/>
        <v>0</v>
      </c>
      <c r="AA62" s="67">
        <f t="shared" si="33"/>
        <v>0</v>
      </c>
      <c r="AB62" s="67">
        <f t="shared" si="33"/>
        <v>0</v>
      </c>
      <c r="AC62" s="67">
        <f t="shared" si="33"/>
        <v>0</v>
      </c>
      <c r="AD62" s="67">
        <f t="shared" si="33"/>
        <v>0</v>
      </c>
      <c r="AE62" s="67">
        <f t="shared" si="33"/>
        <v>0</v>
      </c>
      <c r="AF62" s="67">
        <f t="shared" si="33"/>
        <v>0</v>
      </c>
      <c r="AG62" s="67">
        <f t="shared" si="33"/>
        <v>0</v>
      </c>
      <c r="AH62" s="67">
        <f t="shared" si="33"/>
        <v>0</v>
      </c>
      <c r="AI62" s="67">
        <f t="shared" si="33"/>
        <v>0</v>
      </c>
      <c r="AJ62" s="67">
        <f t="shared" si="33"/>
        <v>0</v>
      </c>
      <c r="AK62" s="67">
        <f t="shared" si="33"/>
        <v>0</v>
      </c>
      <c r="AL62" s="67">
        <f t="shared" si="33"/>
        <v>0</v>
      </c>
      <c r="AM62" s="67">
        <f t="shared" si="33"/>
        <v>0</v>
      </c>
      <c r="AN62" s="67">
        <f t="shared" si="33"/>
        <v>0</v>
      </c>
      <c r="AO62" s="67">
        <f t="shared" si="33"/>
        <v>0</v>
      </c>
      <c r="AP62" s="67">
        <f t="shared" si="33"/>
        <v>0</v>
      </c>
      <c r="AQ62" s="67">
        <f t="shared" si="33"/>
        <v>0</v>
      </c>
      <c r="AR62" s="67">
        <f t="shared" si="33"/>
        <v>0</v>
      </c>
      <c r="AS62" s="67">
        <f t="shared" si="33"/>
        <v>0</v>
      </c>
      <c r="AT62" s="67">
        <f t="shared" si="33"/>
        <v>0</v>
      </c>
      <c r="AU62" s="67">
        <f t="shared" si="33"/>
        <v>0</v>
      </c>
      <c r="AV62" s="67">
        <f t="shared" si="33"/>
        <v>0</v>
      </c>
      <c r="AW62" s="67">
        <f t="shared" si="33"/>
        <v>0</v>
      </c>
      <c r="AX62" s="67">
        <f t="shared" si="33"/>
        <v>0</v>
      </c>
      <c r="AY62" s="67">
        <f t="shared" si="33"/>
        <v>0</v>
      </c>
      <c r="AZ62" s="67">
        <f t="shared" si="33"/>
        <v>0</v>
      </c>
      <c r="BA62" s="67">
        <f t="shared" si="33"/>
        <v>0</v>
      </c>
      <c r="BB62" s="67">
        <f t="shared" si="33"/>
        <v>0</v>
      </c>
      <c r="BC62" s="67">
        <f t="shared" si="33"/>
        <v>0</v>
      </c>
      <c r="BD62" s="67">
        <f t="shared" si="33"/>
        <v>0</v>
      </c>
      <c r="BE62" s="67">
        <f t="shared" si="33"/>
        <v>0</v>
      </c>
      <c r="BF62" s="67">
        <f t="shared" si="33"/>
        <v>0</v>
      </c>
      <c r="BG62" s="67">
        <f t="shared" si="33"/>
        <v>0</v>
      </c>
      <c r="BH62" s="67">
        <f t="shared" si="33"/>
        <v>0</v>
      </c>
      <c r="BI62" s="67">
        <f t="shared" si="33"/>
        <v>0</v>
      </c>
      <c r="BJ62" s="67">
        <f t="shared" si="33"/>
        <v>0</v>
      </c>
      <c r="BK62" s="67">
        <f t="shared" si="33"/>
        <v>0</v>
      </c>
      <c r="BL62" s="67">
        <f t="shared" si="33"/>
        <v>0</v>
      </c>
      <c r="BM62" s="36"/>
      <c r="BN62" s="74">
        <f>SUM(B62:BM62)</f>
        <v>8.7899999999999974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4">SUM(C61:C62)</f>
        <v>0.15050063797132501</v>
      </c>
      <c r="D63" s="74">
        <f t="shared" si="34"/>
        <v>0.68956442665200002</v>
      </c>
      <c r="E63" s="74">
        <f t="shared" si="34"/>
        <v>1.2624520374931998</v>
      </c>
      <c r="F63" s="74">
        <f t="shared" si="34"/>
        <v>1.3074117684911999</v>
      </c>
      <c r="G63" s="74">
        <f t="shared" si="34"/>
        <v>1.2287746795399999</v>
      </c>
      <c r="H63" s="74">
        <f t="shared" si="34"/>
        <v>1.161999577952</v>
      </c>
      <c r="I63" s="74">
        <f t="shared" si="34"/>
        <v>1.1018484271519999</v>
      </c>
      <c r="J63" s="74">
        <f t="shared" si="34"/>
        <v>1.0443570208471999</v>
      </c>
      <c r="K63" s="74">
        <f t="shared" si="34"/>
        <v>0.99083485113319991</v>
      </c>
      <c r="L63" s="74">
        <f t="shared" si="34"/>
        <v>0.94545761132399997</v>
      </c>
      <c r="M63" s="74">
        <f t="shared" si="34"/>
        <v>0.79541558682399982</v>
      </c>
      <c r="N63" s="74">
        <f t="shared" si="34"/>
        <v>0.38260247082399979</v>
      </c>
      <c r="O63" s="74">
        <f t="shared" si="34"/>
        <v>-2.5291760000838991E-6</v>
      </c>
      <c r="P63" s="74">
        <f t="shared" si="34"/>
        <v>-2.5291760000146211E-6</v>
      </c>
      <c r="Q63" s="74">
        <f t="shared" si="34"/>
        <v>-2.5291760000146211E-6</v>
      </c>
      <c r="R63" s="74">
        <f t="shared" si="34"/>
        <v>-2.5291760000146211E-6</v>
      </c>
      <c r="S63" s="74">
        <f t="shared" si="34"/>
        <v>-2.5291760000146211E-6</v>
      </c>
      <c r="T63" s="74">
        <f t="shared" si="34"/>
        <v>-2.5291760000146211E-6</v>
      </c>
      <c r="U63" s="74">
        <f t="shared" si="34"/>
        <v>-2.5291760000146211E-6</v>
      </c>
      <c r="V63" s="74">
        <f t="shared" si="34"/>
        <v>-2.5291760000146211E-6</v>
      </c>
      <c r="W63" s="74">
        <f t="shared" si="34"/>
        <v>-2.5291760000146211E-6</v>
      </c>
      <c r="X63" s="74">
        <f t="shared" si="34"/>
        <v>-2.5291760000146211E-6</v>
      </c>
      <c r="Y63" s="74">
        <f t="shared" si="34"/>
        <v>-2.5291760000146211E-6</v>
      </c>
      <c r="Z63" s="74">
        <f t="shared" si="34"/>
        <v>-2.5291760000146211E-6</v>
      </c>
      <c r="AA63" s="74">
        <f t="shared" si="34"/>
        <v>-2.5291760000146211E-6</v>
      </c>
      <c r="AB63" s="74">
        <f t="shared" si="34"/>
        <v>-2.5291760000146211E-6</v>
      </c>
      <c r="AC63" s="74">
        <f t="shared" si="34"/>
        <v>-2.5291760000146211E-6</v>
      </c>
      <c r="AD63" s="74">
        <f t="shared" si="34"/>
        <v>-2.5291760000146211E-6</v>
      </c>
      <c r="AE63" s="74">
        <f t="shared" si="34"/>
        <v>-2.5291760000146211E-6</v>
      </c>
      <c r="AF63" s="74">
        <f t="shared" si="34"/>
        <v>-2.5291760000146211E-6</v>
      </c>
      <c r="AG63" s="74">
        <f t="shared" si="34"/>
        <v>-2.5291760000146211E-6</v>
      </c>
      <c r="AH63" s="74">
        <f t="shared" si="34"/>
        <v>-2.5291760000146211E-6</v>
      </c>
      <c r="AI63" s="74">
        <f t="shared" si="34"/>
        <v>-2.5291760000146211E-6</v>
      </c>
      <c r="AJ63" s="74">
        <f t="shared" si="34"/>
        <v>-2.5291760000146211E-6</v>
      </c>
      <c r="AK63" s="74">
        <f t="shared" si="34"/>
        <v>-2.5291760000146211E-6</v>
      </c>
      <c r="AL63" s="74">
        <f t="shared" si="34"/>
        <v>-2.5291760000146211E-6</v>
      </c>
      <c r="AM63" s="74">
        <f t="shared" si="34"/>
        <v>-2.5291760000146211E-6</v>
      </c>
      <c r="AN63" s="74">
        <f t="shared" si="34"/>
        <v>-2.5291760000146211E-6</v>
      </c>
      <c r="AO63" s="74">
        <f t="shared" si="34"/>
        <v>-2.5291760000146211E-6</v>
      </c>
      <c r="AP63" s="74">
        <f t="shared" si="34"/>
        <v>-2.5291760000146211E-6</v>
      </c>
      <c r="AQ63" s="74">
        <f t="shared" si="34"/>
        <v>-2.5291760000146211E-6</v>
      </c>
      <c r="AR63" s="74">
        <f t="shared" si="34"/>
        <v>-2.5291760000146211E-6</v>
      </c>
      <c r="AS63" s="74">
        <f t="shared" si="34"/>
        <v>-2.5291760000146211E-6</v>
      </c>
      <c r="AT63" s="74">
        <f t="shared" si="34"/>
        <v>-2.5291760000146211E-6</v>
      </c>
      <c r="AU63" s="74">
        <f t="shared" si="34"/>
        <v>-2.5291760000146211E-6</v>
      </c>
      <c r="AV63" s="74">
        <f t="shared" si="34"/>
        <v>-2.5291760000146211E-6</v>
      </c>
      <c r="AW63" s="74">
        <f t="shared" si="34"/>
        <v>-2.5291760000146211E-6</v>
      </c>
      <c r="AX63" s="74">
        <f t="shared" si="34"/>
        <v>-2.5291760000146211E-6</v>
      </c>
      <c r="AY63" s="74">
        <f t="shared" si="34"/>
        <v>-2.5291760000146211E-6</v>
      </c>
      <c r="AZ63" s="74">
        <f t="shared" si="34"/>
        <v>-2.5291760000146211E-6</v>
      </c>
      <c r="BA63" s="74">
        <f t="shared" si="34"/>
        <v>-2.5291760000146211E-6</v>
      </c>
      <c r="BB63" s="74">
        <f t="shared" si="34"/>
        <v>-2.5291760000146211E-6</v>
      </c>
      <c r="BC63" s="74">
        <f t="shared" si="34"/>
        <v>-2.5291760000146211E-6</v>
      </c>
      <c r="BD63" s="74">
        <f t="shared" si="34"/>
        <v>-2.5291760000146211E-6</v>
      </c>
      <c r="BE63" s="74">
        <f t="shared" si="34"/>
        <v>-2.5291760000146211E-6</v>
      </c>
      <c r="BF63" s="74">
        <f t="shared" si="34"/>
        <v>-2.5291760000146211E-6</v>
      </c>
      <c r="BG63" s="74">
        <f t="shared" si="34"/>
        <v>-2.5291760000146211E-6</v>
      </c>
      <c r="BH63" s="74">
        <f t="shared" si="34"/>
        <v>-2.5291760000146211E-6</v>
      </c>
      <c r="BI63" s="74">
        <f t="shared" si="34"/>
        <v>-2.5291760000146211E-6</v>
      </c>
      <c r="BJ63" s="74">
        <f t="shared" si="34"/>
        <v>-2.5291760000146211E-6</v>
      </c>
      <c r="BK63" s="74">
        <f t="shared" si="34"/>
        <v>-2.5291760000146211E-6</v>
      </c>
      <c r="BL63" s="74">
        <f t="shared" si="34"/>
        <v>-2.5291760000146211E-6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5">F64</f>
        <v>1.0297600659046442</v>
      </c>
      <c r="H64" s="213">
        <f t="shared" si="35"/>
        <v>1.0297600659046442</v>
      </c>
      <c r="I64" s="213">
        <f t="shared" si="35"/>
        <v>1.0297600659046442</v>
      </c>
      <c r="J64" s="213">
        <f t="shared" si="35"/>
        <v>1.0297600659046442</v>
      </c>
      <c r="K64" s="213">
        <f t="shared" si="35"/>
        <v>1.0297600659046442</v>
      </c>
      <c r="L64" s="213">
        <f t="shared" si="35"/>
        <v>1.0297600659046442</v>
      </c>
      <c r="M64" s="213">
        <f t="shared" si="35"/>
        <v>1.0297600659046442</v>
      </c>
      <c r="N64" s="213">
        <f t="shared" si="35"/>
        <v>1.0297600659046442</v>
      </c>
      <c r="O64" s="213">
        <f t="shared" si="35"/>
        <v>1.0297600659046442</v>
      </c>
      <c r="P64" s="213">
        <f t="shared" si="35"/>
        <v>1.0297600659046442</v>
      </c>
      <c r="Q64" s="213">
        <f t="shared" si="35"/>
        <v>1.0297600659046442</v>
      </c>
      <c r="R64" s="213">
        <f t="shared" si="35"/>
        <v>1.0297600659046442</v>
      </c>
      <c r="S64" s="213">
        <f t="shared" si="35"/>
        <v>1.0297600659046442</v>
      </c>
      <c r="T64" s="213">
        <f t="shared" si="35"/>
        <v>1.0297600659046442</v>
      </c>
      <c r="U64" s="213">
        <f t="shared" si="35"/>
        <v>1.0297600659046442</v>
      </c>
      <c r="V64" s="213">
        <f t="shared" si="35"/>
        <v>1.0297600659046442</v>
      </c>
      <c r="W64" s="213">
        <f t="shared" si="35"/>
        <v>1.0297600659046442</v>
      </c>
      <c r="X64" s="213">
        <f t="shared" si="35"/>
        <v>1.0297600659046442</v>
      </c>
      <c r="Y64" s="213">
        <f t="shared" si="35"/>
        <v>1.0297600659046442</v>
      </c>
      <c r="Z64" s="213">
        <f t="shared" si="35"/>
        <v>1.0297600659046442</v>
      </c>
      <c r="AA64" s="213">
        <f t="shared" si="35"/>
        <v>1.0297600659046442</v>
      </c>
      <c r="AB64" s="213">
        <f t="shared" si="35"/>
        <v>1.0297600659046442</v>
      </c>
      <c r="AC64" s="213">
        <f t="shared" si="35"/>
        <v>1.0297600659046442</v>
      </c>
      <c r="AD64" s="213">
        <f t="shared" si="35"/>
        <v>1.0297600659046442</v>
      </c>
      <c r="AE64" s="213">
        <f t="shared" si="35"/>
        <v>1.0297600659046442</v>
      </c>
      <c r="AF64" s="213">
        <f t="shared" si="35"/>
        <v>1.0297600659046442</v>
      </c>
      <c r="AG64" s="213">
        <f t="shared" si="35"/>
        <v>1.0297600659046442</v>
      </c>
      <c r="AH64" s="213">
        <f t="shared" si="35"/>
        <v>1.0297600659046442</v>
      </c>
      <c r="AI64" s="213">
        <f t="shared" si="35"/>
        <v>1.0297600659046442</v>
      </c>
      <c r="AJ64" s="213">
        <f t="shared" si="35"/>
        <v>1.0297600659046442</v>
      </c>
      <c r="AK64" s="213">
        <f t="shared" si="35"/>
        <v>1.0297600659046442</v>
      </c>
      <c r="AL64" s="213">
        <f t="shared" si="35"/>
        <v>1.0297600659046442</v>
      </c>
      <c r="AM64" s="213">
        <f t="shared" si="35"/>
        <v>1.0297600659046442</v>
      </c>
      <c r="AN64" s="213">
        <f t="shared" si="35"/>
        <v>1.0297600659046442</v>
      </c>
      <c r="AO64" s="213">
        <f t="shared" si="35"/>
        <v>1.0297600659046442</v>
      </c>
      <c r="AP64" s="213">
        <f t="shared" si="35"/>
        <v>1.0297600659046442</v>
      </c>
      <c r="AQ64" s="213">
        <f t="shared" si="35"/>
        <v>1.0297600659046442</v>
      </c>
      <c r="AR64" s="213">
        <f t="shared" si="35"/>
        <v>1.0297600659046442</v>
      </c>
      <c r="AS64" s="213">
        <f t="shared" si="35"/>
        <v>1.0297600659046442</v>
      </c>
      <c r="AT64" s="213">
        <f t="shared" si="35"/>
        <v>1.0297600659046442</v>
      </c>
      <c r="AU64" s="213">
        <f t="shared" si="35"/>
        <v>1.0297600659046442</v>
      </c>
      <c r="AV64" s="213">
        <f t="shared" si="35"/>
        <v>1.0297600659046442</v>
      </c>
      <c r="AW64" s="213">
        <f t="shared" si="35"/>
        <v>1.0297600659046442</v>
      </c>
      <c r="AX64" s="213">
        <f t="shared" si="35"/>
        <v>1.0297600659046442</v>
      </c>
      <c r="AY64" s="213">
        <f t="shared" si="35"/>
        <v>1.0297600659046442</v>
      </c>
      <c r="AZ64" s="213">
        <f t="shared" si="35"/>
        <v>1.0297600659046442</v>
      </c>
      <c r="BA64" s="213">
        <f t="shared" si="35"/>
        <v>1.0297600659046442</v>
      </c>
      <c r="BB64" s="213">
        <f t="shared" si="35"/>
        <v>1.0297600659046442</v>
      </c>
      <c r="BC64" s="213">
        <f t="shared" si="35"/>
        <v>1.0297600659046442</v>
      </c>
      <c r="BD64" s="213">
        <f t="shared" si="35"/>
        <v>1.0297600659046442</v>
      </c>
      <c r="BE64" s="213">
        <f t="shared" si="35"/>
        <v>1.0297600659046442</v>
      </c>
      <c r="BF64" s="213">
        <f t="shared" si="35"/>
        <v>1.0297600659046442</v>
      </c>
      <c r="BG64" s="213">
        <f t="shared" si="35"/>
        <v>1.0297600659046442</v>
      </c>
      <c r="BH64" s="213">
        <f t="shared" si="35"/>
        <v>1.0297600659046442</v>
      </c>
      <c r="BI64" s="213">
        <f t="shared" si="35"/>
        <v>1.0297600659046442</v>
      </c>
      <c r="BJ64" s="213">
        <f t="shared" si="35"/>
        <v>1.0297600659046442</v>
      </c>
      <c r="BK64" s="213">
        <f t="shared" si="35"/>
        <v>1.0297600659046442</v>
      </c>
      <c r="BL64" s="213">
        <f t="shared" si="35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0.15582195783126263</v>
      </c>
      <c r="D65" s="118">
        <f t="shared" si="36"/>
        <v>0.71394567132784592</v>
      </c>
      <c r="E65" s="118">
        <f t="shared" si="36"/>
        <v>1.3000226933304497</v>
      </c>
      <c r="F65" s="118">
        <f t="shared" si="36"/>
        <v>1.3463204288860053</v>
      </c>
      <c r="G65" s="118">
        <f t="shared" si="36"/>
        <v>1.2653430949850684</v>
      </c>
      <c r="H65" s="118">
        <f t="shared" si="36"/>
        <v>1.1965807619730202</v>
      </c>
      <c r="I65" s="118">
        <f t="shared" si="36"/>
        <v>1.134639508960972</v>
      </c>
      <c r="J65" s="118">
        <f t="shared" si="36"/>
        <v>1.0754371546155905</v>
      </c>
      <c r="K65" s="118">
        <f t="shared" si="36"/>
        <v>1.0203221616035423</v>
      </c>
      <c r="L65" s="118">
        <f t="shared" si="36"/>
        <v>0.97359449214704974</v>
      </c>
      <c r="M65" s="118">
        <f t="shared" si="36"/>
        <v>0.81908720710946326</v>
      </c>
      <c r="N65" s="118">
        <f t="shared" si="36"/>
        <v>0.39398874557100172</v>
      </c>
      <c r="O65" s="118">
        <f t="shared" si="36"/>
        <v>-2.6044444445308405E-6</v>
      </c>
      <c r="P65" s="118">
        <f t="shared" si="36"/>
        <v>-2.6044444444595004E-6</v>
      </c>
      <c r="Q65" s="118">
        <f t="shared" si="36"/>
        <v>-2.6044444444595004E-6</v>
      </c>
      <c r="R65" s="118">
        <f t="shared" si="36"/>
        <v>-2.6044444444595004E-6</v>
      </c>
      <c r="S65" s="118">
        <f t="shared" si="36"/>
        <v>-2.6044444444595004E-6</v>
      </c>
      <c r="T65" s="118">
        <f t="shared" si="36"/>
        <v>-2.6044444444595004E-6</v>
      </c>
      <c r="U65" s="118">
        <f t="shared" si="36"/>
        <v>-2.6044444444595004E-6</v>
      </c>
      <c r="V65" s="118">
        <f t="shared" si="36"/>
        <v>-2.6044444444595004E-6</v>
      </c>
      <c r="W65" s="118">
        <f t="shared" si="36"/>
        <v>-2.6044444444595004E-6</v>
      </c>
      <c r="X65" s="118">
        <f t="shared" si="36"/>
        <v>-2.6044444444595004E-6</v>
      </c>
      <c r="Y65" s="118">
        <f t="shared" si="36"/>
        <v>-2.6044444444595004E-6</v>
      </c>
      <c r="Z65" s="118">
        <f t="shared" si="36"/>
        <v>-2.6044444444595004E-6</v>
      </c>
      <c r="AA65" s="118">
        <f t="shared" si="36"/>
        <v>-2.6044444444595004E-6</v>
      </c>
      <c r="AB65" s="118">
        <f t="shared" si="36"/>
        <v>-2.6044444444595004E-6</v>
      </c>
      <c r="AC65" s="118">
        <f t="shared" si="36"/>
        <v>-2.6044444444595004E-6</v>
      </c>
      <c r="AD65" s="118">
        <f t="shared" si="36"/>
        <v>-2.6044444444595004E-6</v>
      </c>
      <c r="AE65" s="118">
        <f t="shared" si="36"/>
        <v>-2.6044444444595004E-6</v>
      </c>
      <c r="AF65" s="118">
        <f t="shared" si="36"/>
        <v>-2.6044444444595004E-6</v>
      </c>
      <c r="AG65" s="118">
        <f t="shared" si="36"/>
        <v>-2.6044444444595004E-6</v>
      </c>
      <c r="AH65" s="118">
        <f t="shared" si="36"/>
        <v>-2.6044444444595004E-6</v>
      </c>
      <c r="AI65" s="118">
        <f t="shared" si="36"/>
        <v>-2.6044444444595004E-6</v>
      </c>
      <c r="AJ65" s="118">
        <f t="shared" si="36"/>
        <v>-2.6044444444595004E-6</v>
      </c>
      <c r="AK65" s="118">
        <f t="shared" si="36"/>
        <v>-2.6044444444595004E-6</v>
      </c>
      <c r="AL65" s="118">
        <f t="shared" si="36"/>
        <v>-2.6044444444595004E-6</v>
      </c>
      <c r="AM65" s="118">
        <f t="shared" si="36"/>
        <v>-2.6044444444595004E-6</v>
      </c>
      <c r="AN65" s="118">
        <f t="shared" si="36"/>
        <v>-2.6044444444595004E-6</v>
      </c>
      <c r="AO65" s="118">
        <f t="shared" si="36"/>
        <v>-2.6044444444595004E-6</v>
      </c>
      <c r="AP65" s="118">
        <f t="shared" si="36"/>
        <v>-2.6044444444595004E-6</v>
      </c>
      <c r="AQ65" s="118">
        <f t="shared" si="36"/>
        <v>-2.6044444444595004E-6</v>
      </c>
      <c r="AR65" s="118">
        <f t="shared" si="36"/>
        <v>-2.6044444444595004E-6</v>
      </c>
      <c r="AS65" s="118">
        <f t="shared" si="36"/>
        <v>-2.6044444444595004E-6</v>
      </c>
      <c r="AT65" s="118">
        <f t="shared" si="36"/>
        <v>-2.6044444444595004E-6</v>
      </c>
      <c r="AU65" s="118">
        <f t="shared" si="36"/>
        <v>-2.6044444444595004E-6</v>
      </c>
      <c r="AV65" s="118">
        <f t="shared" si="36"/>
        <v>-2.6044444444595004E-6</v>
      </c>
      <c r="AW65" s="118">
        <f t="shared" si="36"/>
        <v>-2.6044444444595004E-6</v>
      </c>
      <c r="AX65" s="118">
        <f t="shared" si="36"/>
        <v>-2.6044444444595004E-6</v>
      </c>
      <c r="AY65" s="118">
        <f t="shared" si="36"/>
        <v>-2.6044444444595004E-6</v>
      </c>
      <c r="AZ65" s="118">
        <f t="shared" si="36"/>
        <v>-2.6044444444595004E-6</v>
      </c>
      <c r="BA65" s="118">
        <f t="shared" si="36"/>
        <v>-2.6044444444595004E-6</v>
      </c>
      <c r="BB65" s="118">
        <f t="shared" si="36"/>
        <v>-2.6044444444595004E-6</v>
      </c>
      <c r="BC65" s="118">
        <f t="shared" si="36"/>
        <v>-2.6044444444595004E-6</v>
      </c>
      <c r="BD65" s="118">
        <f t="shared" si="36"/>
        <v>-2.6044444444595004E-6</v>
      </c>
      <c r="BE65" s="118">
        <f t="shared" si="36"/>
        <v>-2.6044444444595004E-6</v>
      </c>
      <c r="BF65" s="118">
        <f t="shared" si="36"/>
        <v>-2.6044444444595004E-6</v>
      </c>
      <c r="BG65" s="118">
        <f t="shared" si="36"/>
        <v>-2.6044444444595004E-6</v>
      </c>
      <c r="BH65" s="118">
        <f t="shared" si="36"/>
        <v>-2.6044444444595004E-6</v>
      </c>
      <c r="BI65" s="118">
        <f t="shared" si="36"/>
        <v>-2.6044444444595004E-6</v>
      </c>
      <c r="BJ65" s="118">
        <f t="shared" si="36"/>
        <v>-2.6044444444595004E-6</v>
      </c>
      <c r="BK65" s="118">
        <f t="shared" si="36"/>
        <v>-2.6044444444595004E-6</v>
      </c>
      <c r="BL65" s="118">
        <f t="shared" si="36"/>
        <v>-2.6044444444595004E-6</v>
      </c>
      <c r="BM65" s="112"/>
      <c r="BN65" s="314">
        <f>SUM(B65:BM65)</f>
        <v>11.394973656119024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0.76200000000000001</v>
      </c>
      <c r="D71" s="86">
        <f t="shared" si="37"/>
        <v>2.5979999999999999</v>
      </c>
      <c r="E71" s="86">
        <f t="shared" si="37"/>
        <v>2.5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-0.76200000000000001</v>
      </c>
      <c r="N71" s="86">
        <f t="shared" si="37"/>
        <v>-2.5979999999999999</v>
      </c>
      <c r="O71" s="86">
        <f t="shared" si="37"/>
        <v>-2.5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0.76200000000000001</v>
      </c>
      <c r="D73" s="86">
        <f>SUM($B$71:D71)-SUM($B$72:D72)</f>
        <v>3.36</v>
      </c>
      <c r="E73" s="86">
        <f>SUM($B$71:E71)-SUM($B$72:E72)</f>
        <v>5.8599999999999994</v>
      </c>
      <c r="F73" s="86">
        <f>SUM($B$71:F71)-SUM($B$72:F72)</f>
        <v>5.8599999999999994</v>
      </c>
      <c r="G73" s="86">
        <f>SUM($B$71:G71)-SUM($B$72:G72)</f>
        <v>5.8599999999999994</v>
      </c>
      <c r="H73" s="86">
        <f>SUM($B$71:H71)-SUM($B$72:H72)</f>
        <v>5.8599999999999994</v>
      </c>
      <c r="I73" s="86">
        <f>SUM($B$71:I71)-SUM($B$72:I72)</f>
        <v>5.8599999999999994</v>
      </c>
      <c r="J73" s="86">
        <f>SUM($B$71:J71)-SUM($B$72:J72)</f>
        <v>5.8599999999999994</v>
      </c>
      <c r="K73" s="86">
        <f>SUM($B$71:K71)-SUM($B$72:K72)</f>
        <v>5.8599999999999994</v>
      </c>
      <c r="L73" s="86">
        <f>SUM($B$71:L71)-SUM($B$72:L72)</f>
        <v>5.8599999999999994</v>
      </c>
      <c r="M73" s="86">
        <f>SUM($B$71:M71)-SUM($B$72:M72)</f>
        <v>5.097999999999999</v>
      </c>
      <c r="N73" s="86">
        <f>SUM($B$71:N71)-SUM($B$72:N72)</f>
        <v>2.4999999999999991</v>
      </c>
      <c r="O73" s="86">
        <f>SUM($B$71:O71)-SUM($B$72:O72)</f>
        <v>0</v>
      </c>
      <c r="P73" s="86">
        <f>SUM($B$71:P71)-SUM($B$72:P72)</f>
        <v>-8.8817841970012523E-16</v>
      </c>
      <c r="Q73" s="86">
        <f>SUM($B$71:Q71)-SUM($B$72:Q72)</f>
        <v>-8.8817841970012523E-16</v>
      </c>
      <c r="R73" s="86">
        <f>SUM($B$71:R71)-SUM($B$72:R72)</f>
        <v>-8.8817841970012523E-16</v>
      </c>
      <c r="S73" s="86">
        <f>SUM($B$71:S71)-SUM($B$72:S72)</f>
        <v>-8.8817841970012523E-16</v>
      </c>
      <c r="T73" s="86">
        <f>SUM($B$71:T71)-SUM($B$72:T72)</f>
        <v>-8.8817841970012523E-16</v>
      </c>
      <c r="U73" s="86">
        <f>SUM($B$71:U71)-SUM($B$72:U72)</f>
        <v>-8.8817841970012523E-16</v>
      </c>
      <c r="V73" s="86">
        <f>SUM($B$71:V71)-SUM($B$72:V72)</f>
        <v>-8.8817841970012523E-16</v>
      </c>
      <c r="W73" s="86">
        <f>SUM($B$71:W71)-SUM($B$72:W72)</f>
        <v>-8.8817841970012523E-16</v>
      </c>
      <c r="X73" s="86">
        <f>SUM($B$71:X71)-SUM($B$72:X72)</f>
        <v>-8.8817841970012523E-16</v>
      </c>
      <c r="Y73" s="86">
        <f>SUM($B$71:Y71)-SUM($B$72:Y72)</f>
        <v>-8.8817841970012523E-16</v>
      </c>
      <c r="Z73" s="86">
        <f>SUM($B$71:Z71)-SUM($B$72:Z72)</f>
        <v>-8.8817841970012523E-16</v>
      </c>
      <c r="AA73" s="86">
        <f>SUM($B$71:AA71)-SUM($B$72:AA72)</f>
        <v>-8.8817841970012523E-16</v>
      </c>
      <c r="AB73" s="86">
        <f>SUM($B$71:AB71)-SUM($B$72:AB72)</f>
        <v>-8.8817841970012523E-16</v>
      </c>
      <c r="AC73" s="86">
        <f>SUM($B$71:AC71)-SUM($B$72:AC72)</f>
        <v>-8.8817841970012523E-16</v>
      </c>
      <c r="AD73" s="86">
        <f>SUM($B$71:AD71)-SUM($B$72:AD72)</f>
        <v>-8.8817841970012523E-16</v>
      </c>
      <c r="AE73" s="86">
        <f>SUM($B$71:AE71)-SUM($B$72:AE72)</f>
        <v>-8.8817841970012523E-16</v>
      </c>
      <c r="AF73" s="86">
        <f>SUM($B$71:AF71)-SUM($B$72:AF72)</f>
        <v>-8.8817841970012523E-16</v>
      </c>
      <c r="AG73" s="86">
        <f>SUM($B$71:AG71)-SUM($B$72:AG72)</f>
        <v>-8.8817841970012523E-16</v>
      </c>
      <c r="AH73" s="86">
        <f>SUM($B$71:AH71)-SUM($B$72:AH72)</f>
        <v>-8.8817841970012523E-16</v>
      </c>
      <c r="AI73" s="86">
        <f>SUM($B$71:AI71)-SUM($B$72:AI72)</f>
        <v>-8.8817841970012523E-16</v>
      </c>
      <c r="AJ73" s="86">
        <f>SUM($B$71:AJ71)-SUM($B$72:AJ72)</f>
        <v>-8.8817841970012523E-16</v>
      </c>
      <c r="AK73" s="86">
        <f>SUM($B$71:AK71)-SUM($B$72:AK72)</f>
        <v>-8.8817841970012523E-16</v>
      </c>
      <c r="AL73" s="86">
        <f>SUM($B$71:AL71)-SUM($B$72:AL72)</f>
        <v>-8.8817841970012523E-16</v>
      </c>
      <c r="AM73" s="86">
        <f>SUM($B$71:AM71)-SUM($B$72:AM72)</f>
        <v>-8.8817841970012523E-16</v>
      </c>
      <c r="AN73" s="86">
        <f>SUM($B$71:AN71)-SUM($B$72:AN72)</f>
        <v>-8.8817841970012523E-16</v>
      </c>
      <c r="AO73" s="86">
        <f>SUM($B$71:AO71)-SUM($B$72:AO72)</f>
        <v>-8.8817841970012523E-16</v>
      </c>
      <c r="AP73" s="86">
        <f>SUM($B$71:AP71)-SUM($B$72:AP72)</f>
        <v>-8.8817841970012523E-16</v>
      </c>
      <c r="AQ73" s="86">
        <f>SUM($B$71:AQ71)-SUM($B$72:AQ72)</f>
        <v>-8.8817841970012523E-16</v>
      </c>
      <c r="AR73" s="86">
        <f>SUM($B$71:AR71)-SUM($B$72:AR72)</f>
        <v>-8.8817841970012523E-16</v>
      </c>
      <c r="AS73" s="86">
        <f>SUM($B$71:AS71)-SUM($B$72:AS72)</f>
        <v>-8.8817841970012523E-16</v>
      </c>
      <c r="AT73" s="86">
        <f>SUM($B$71:AT71)-SUM($B$72:AT72)</f>
        <v>-8.8817841970012523E-16</v>
      </c>
      <c r="AU73" s="86">
        <f>SUM($B$71:AU71)-SUM($B$72:AU72)</f>
        <v>-8.8817841970012523E-16</v>
      </c>
      <c r="AV73" s="86">
        <f>SUM($B$71:AV71)-SUM($B$72:AV72)</f>
        <v>-8.8817841970012523E-16</v>
      </c>
      <c r="AW73" s="86">
        <f>SUM($B$71:AW71)-SUM($B$72:AW72)</f>
        <v>-8.8817841970012523E-16</v>
      </c>
      <c r="AX73" s="86">
        <f>SUM($B$71:AX71)-SUM($B$72:AX72)</f>
        <v>-8.8817841970012523E-16</v>
      </c>
      <c r="AY73" s="86">
        <f>SUM($B$71:AY71)-SUM($B$72:AY72)</f>
        <v>-8.8817841970012523E-16</v>
      </c>
      <c r="AZ73" s="86">
        <f>SUM($B$71:AZ71)-SUM($B$72:AZ72)</f>
        <v>-8.8817841970012523E-16</v>
      </c>
      <c r="BA73" s="86">
        <f>SUM($B$71:BA71)-SUM($B$72:BA72)</f>
        <v>-8.8817841970012523E-16</v>
      </c>
      <c r="BB73" s="86">
        <f>SUM($B$71:BB71)-SUM($B$72:BB72)</f>
        <v>-8.8817841970012523E-16</v>
      </c>
      <c r="BC73" s="86">
        <f>SUM($B$71:BC71)-SUM($B$72:BC72)</f>
        <v>-8.8817841970012523E-16</v>
      </c>
      <c r="BD73" s="86">
        <f>SUM($B$71:BD71)-SUM($B$72:BD72)</f>
        <v>-8.8817841970012523E-16</v>
      </c>
      <c r="BE73" s="86">
        <f>SUM($B$71:BE71)-SUM($B$72:BE72)</f>
        <v>-8.8817841970012523E-16</v>
      </c>
      <c r="BF73" s="86">
        <f>SUM($B$71:BF71)-SUM($B$72:BF72)</f>
        <v>-8.8817841970012523E-16</v>
      </c>
      <c r="BG73" s="86">
        <f>SUM($B$71:BG71)-SUM($B$72:BG72)</f>
        <v>-8.8817841970012523E-16</v>
      </c>
      <c r="BH73" s="86">
        <f>SUM($B$71:BH71)-SUM($B$72:BH72)</f>
        <v>-8.8817841970012523E-16</v>
      </c>
      <c r="BI73" s="86">
        <f>SUM($B$71:BI71)-SUM($B$72:BI72)</f>
        <v>-8.8817841970012523E-16</v>
      </c>
      <c r="BJ73" s="86">
        <f>SUM($B$71:BJ71)-SUM($B$72:BJ72)</f>
        <v>-8.8817841970012523E-16</v>
      </c>
      <c r="BK73" s="86">
        <f>SUM($B$71:BK71)-SUM($B$72:BK72)</f>
        <v>-8.8817841970012523E-16</v>
      </c>
      <c r="BL73" s="86">
        <f>SUM($B$71:BL71)-SUM($B$72:BL72)</f>
        <v>-8.8817841970012523E-16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>
        <v>0</v>
      </c>
      <c r="C74" s="127">
        <f>($C$71*TaxDepr!B$32)</f>
        <v>0.10885170000000001</v>
      </c>
      <c r="D74" s="329">
        <f>($C$71*TaxDepr!C$32)+($D$71*TaxDepr!B$32)</f>
        <v>0.55773810000000001</v>
      </c>
      <c r="E74" s="329">
        <f>($C$71*TaxDepr!D$32)+($D$71*TaxDepr!C$32)+($E$71*TaxDepr!B$32)</f>
        <v>1.1266718600000001</v>
      </c>
      <c r="F74" s="329">
        <f>($C$71*TaxDepr!E$32)+($D$71*TaxDepr!D$32)+($E$71*TaxDepr!C$32)</f>
        <v>1.1619300399999999</v>
      </c>
      <c r="G74" s="329">
        <f>($C$71*TaxDepr!F$32)+($D$71*TaxDepr!E$32)+($E$71*TaxDepr!D$32)</f>
        <v>0.82995360000000007</v>
      </c>
      <c r="H74" s="329">
        <f>($C$71*TaxDepr!G$32)+($D$71*TaxDepr!F$32)+($E$71*TaxDepr!E$32)</f>
        <v>0.61225499999999999</v>
      </c>
      <c r="I74" s="329">
        <f>($C$71*TaxDepr!H$32)+($D$71*TaxDepr!G$32)+($E$71*TaxDepr!F$32)</f>
        <v>0.52300499999999994</v>
      </c>
      <c r="J74" s="329">
        <f>($C$71*TaxDepr!I$32)+($D$71*TaxDepr!H$32)+($E$71*TaxDepr!G$32)</f>
        <v>0.48900455999999992</v>
      </c>
      <c r="K74" s="329">
        <f>($C$71*TaxDepr!J$32)+($D$71*TaxDepr!I$32)+($E$71*TaxDepr!H$32)</f>
        <v>0.33907374000000001</v>
      </c>
      <c r="L74" s="329">
        <f>($C$71*TaxDepr!K$32)+($D$71*TaxDepr!J$32)+($E$71*TaxDepr!I$32)</f>
        <v>0.11157500000000001</v>
      </c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>
        <f>($C$71*TaxDepr!AC$33)+($D$71*TaxDepr!AB$33)+($E$71*TaxDepr!AA$33)</f>
        <v>0</v>
      </c>
      <c r="AE74" s="329">
        <f>($C$71*TaxDepr!AD$33)+($D$71*TaxDepr!AC$33)+($E$71*TaxDepr!AB$33)</f>
        <v>0</v>
      </c>
      <c r="AF74" s="329">
        <f>($C$71*TaxDepr!AE$33)+($D$71*TaxDepr!AD$33)+($E$71*TaxDepr!AC$33)</f>
        <v>0</v>
      </c>
      <c r="AG74" s="329">
        <f>($C$71*TaxDepr!AF$33)+($D$71*TaxDepr!AE$33)+($E$71*TaxDepr!AD$33)</f>
        <v>0</v>
      </c>
      <c r="AH74" s="329">
        <f>($C$71*TaxDepr!AG$33)+($D$71*TaxDepr!AF$33)+($E$71*TaxDepr!AE$33)</f>
        <v>0</v>
      </c>
      <c r="AI74" s="329">
        <f>($C$71*TaxDepr!AH$33)+($D$71*TaxDepr!AG$33)+($E$71*TaxDepr!AF$33)</f>
        <v>0</v>
      </c>
      <c r="AJ74" s="329">
        <f>($C$71*TaxDepr!AI$33)+($D$71*TaxDepr!AH$33)+($E$71*TaxDepr!AG$33)</f>
        <v>0</v>
      </c>
      <c r="AK74" s="329">
        <f>($C$71*TaxDepr!AJ$33)+($D$71*TaxDepr!AI$33)+($E$71*TaxDepr!AH$33)</f>
        <v>0</v>
      </c>
      <c r="AL74" s="329">
        <f>($C$71*TaxDepr!AK$33)+($D$71*TaxDepr!AJ$33)+($E$71*TaxDepr!AI$33)</f>
        <v>0</v>
      </c>
      <c r="AM74" s="329">
        <f>($C$71*TaxDepr!AL$33)+($D$71*TaxDepr!AK$33)+($E$71*TaxDepr!AJ$33)</f>
        <v>0</v>
      </c>
      <c r="AN74" s="329">
        <f>($C$71*TaxDepr!AM$33)+($D$71*TaxDepr!AL$33)+($E$71*TaxDepr!AK$33)</f>
        <v>0</v>
      </c>
      <c r="AO74" s="329">
        <f>($C$71*TaxDepr!AN$33)+($D$71*TaxDepr!AM$33)+($E$71*TaxDepr!AL$33)</f>
        <v>0</v>
      </c>
      <c r="AP74" s="329">
        <f>($C$71*TaxDepr!AO$33)+($D$71*TaxDepr!AN$33)+($E$71*TaxDepr!AM$33)</f>
        <v>0</v>
      </c>
      <c r="AQ74" s="329">
        <f>($C$71*TaxDepr!AP$33)+($D$71*TaxDepr!AO$33)+($E$71*TaxDepr!AN$33)</f>
        <v>0</v>
      </c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5.8600586000000003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0.10885170000000001</v>
      </c>
      <c r="D75" s="94">
        <f t="shared" si="38"/>
        <v>0.55773810000000001</v>
      </c>
      <c r="E75" s="94">
        <f t="shared" si="38"/>
        <v>1.1266718600000001</v>
      </c>
      <c r="F75" s="94">
        <f t="shared" si="38"/>
        <v>1.1619300399999999</v>
      </c>
      <c r="G75" s="94">
        <f t="shared" si="38"/>
        <v>0.82995360000000007</v>
      </c>
      <c r="H75" s="94">
        <f t="shared" si="38"/>
        <v>0.61225499999999999</v>
      </c>
      <c r="I75" s="94">
        <f t="shared" si="38"/>
        <v>0.52300499999999994</v>
      </c>
      <c r="J75" s="94">
        <f t="shared" si="38"/>
        <v>0.48900455999999992</v>
      </c>
      <c r="K75" s="94">
        <f t="shared" si="38"/>
        <v>0.33907374000000001</v>
      </c>
      <c r="L75" s="94">
        <f t="shared" si="38"/>
        <v>0.11157500000000001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0.76200000000000001</v>
      </c>
      <c r="D78" s="86">
        <f t="shared" si="39"/>
        <v>2.5979999999999999</v>
      </c>
      <c r="E78" s="86">
        <f t="shared" si="39"/>
        <v>2.5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-0.76200000000000001</v>
      </c>
      <c r="N78" s="86">
        <f t="shared" si="39"/>
        <v>-2.5979999999999999</v>
      </c>
      <c r="O78" s="86">
        <f t="shared" si="39"/>
        <v>-2.5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0.76200000000000001</v>
      </c>
      <c r="D80" s="86">
        <f>SUM($B$78:D78)</f>
        <v>3.36</v>
      </c>
      <c r="E80" s="86">
        <f>SUM($B$78:E78)</f>
        <v>5.8599999999999994</v>
      </c>
      <c r="F80" s="86">
        <f>SUM($B$78:F78)</f>
        <v>5.8599999999999994</v>
      </c>
      <c r="G80" s="86">
        <f>SUM($B$78:G78)</f>
        <v>5.8599999999999994</v>
      </c>
      <c r="H80" s="86">
        <f>SUM($B$78:H78)</f>
        <v>5.8599999999999994</v>
      </c>
      <c r="I80" s="86">
        <f>SUM($B$78:I78)</f>
        <v>5.8599999999999994</v>
      </c>
      <c r="J80" s="86">
        <f>SUM($B$78:J78)</f>
        <v>5.8599999999999994</v>
      </c>
      <c r="K80" s="86">
        <f>SUM($B$78:K78)</f>
        <v>5.8599999999999994</v>
      </c>
      <c r="L80" s="86">
        <f>SUM($B$78:L78)</f>
        <v>5.8599999999999994</v>
      </c>
      <c r="M80" s="86">
        <f>SUM($B$78:M78)</f>
        <v>5.097999999999999</v>
      </c>
      <c r="N80" s="86">
        <f>SUM($B$78:N78)</f>
        <v>2.4999999999999991</v>
      </c>
      <c r="O80" s="86">
        <f>SUM($B$78:O78)</f>
        <v>0</v>
      </c>
      <c r="P80" s="86">
        <f>SUM($B$78:P78)</f>
        <v>-8.8817841970012523E-16</v>
      </c>
      <c r="Q80" s="86">
        <f>SUM($B$78:Q78)</f>
        <v>-8.8817841970012523E-16</v>
      </c>
      <c r="R80" s="86">
        <f>SUM($B$78:R78)</f>
        <v>-8.8817841970012523E-16</v>
      </c>
      <c r="S80" s="86">
        <f>SUM($B$78:S78)</f>
        <v>-8.8817841970012523E-16</v>
      </c>
      <c r="T80" s="86">
        <f>SUM($B$78:T78)</f>
        <v>-8.8817841970012523E-16</v>
      </c>
      <c r="U80" s="86">
        <f>SUM($B$78:U78)</f>
        <v>-8.8817841970012523E-16</v>
      </c>
      <c r="V80" s="86">
        <f>SUM($B$78:V78)</f>
        <v>-8.8817841970012523E-16</v>
      </c>
      <c r="W80" s="86">
        <f>SUM($B$78:W78)</f>
        <v>-8.8817841970012523E-16</v>
      </c>
      <c r="X80" s="86">
        <f>SUM($B$78:X78)</f>
        <v>-8.8817841970012523E-16</v>
      </c>
      <c r="Y80" s="86">
        <f>SUM($B$78:Y78)</f>
        <v>-8.8817841970012523E-16</v>
      </c>
      <c r="Z80" s="86">
        <f>SUM($B$78:Z78)</f>
        <v>-8.8817841970012523E-16</v>
      </c>
      <c r="AA80" s="86">
        <f>SUM($B$78:AA78)</f>
        <v>-8.8817841970012523E-16</v>
      </c>
      <c r="AB80" s="86">
        <f>SUM($B$78:AB78)</f>
        <v>-8.8817841970012523E-16</v>
      </c>
      <c r="AC80" s="86">
        <f>SUM($B$78:AC78)</f>
        <v>-8.8817841970012523E-16</v>
      </c>
      <c r="AD80" s="86">
        <f>SUM($B$78:AD78)</f>
        <v>-8.8817841970012523E-16</v>
      </c>
      <c r="AE80" s="86">
        <f>SUM($B$78:AE78)</f>
        <v>-8.8817841970012523E-16</v>
      </c>
      <c r="AF80" s="86">
        <f>SUM($B$78:AF78)</f>
        <v>-8.8817841970012523E-16</v>
      </c>
      <c r="AG80" s="86">
        <f>SUM($B$78:AG78)</f>
        <v>-8.8817841970012523E-16</v>
      </c>
      <c r="AH80" s="86">
        <f>SUM($B$78:AH78)</f>
        <v>-8.8817841970012523E-16</v>
      </c>
      <c r="AI80" s="86">
        <f>SUM($B$78:AI78)</f>
        <v>-8.8817841970012523E-16</v>
      </c>
      <c r="AJ80" s="86">
        <f>SUM($B$78:AJ78)</f>
        <v>-8.8817841970012523E-16</v>
      </c>
      <c r="AK80" s="86">
        <f>SUM($B$78:AK78)</f>
        <v>-8.8817841970012523E-16</v>
      </c>
      <c r="AL80" s="86">
        <f>SUM($B$78:AL78)</f>
        <v>-8.8817841970012523E-16</v>
      </c>
      <c r="AM80" s="86">
        <f>SUM($B$78:AM78)</f>
        <v>-8.8817841970012523E-16</v>
      </c>
      <c r="AN80" s="86">
        <f>SUM($B$78:AN78)</f>
        <v>-8.8817841970012523E-16</v>
      </c>
      <c r="AO80" s="86">
        <f>SUM($B$78:AO78)</f>
        <v>-8.8817841970012523E-16</v>
      </c>
      <c r="AP80" s="86">
        <f>SUM($B$78:AP78)</f>
        <v>-8.8817841970012523E-16</v>
      </c>
      <c r="AQ80" s="86">
        <f>SUM($B$78:AQ78)</f>
        <v>-8.8817841970012523E-16</v>
      </c>
      <c r="AR80" s="86">
        <f>SUM($B$78:AR78)</f>
        <v>-8.8817841970012523E-16</v>
      </c>
      <c r="AS80" s="86">
        <f>SUM($B$78:AS78)</f>
        <v>-8.8817841970012523E-16</v>
      </c>
      <c r="AT80" s="86">
        <f>SUM($B$78:AT78)</f>
        <v>-8.8817841970012523E-16</v>
      </c>
      <c r="AU80" s="86">
        <f>SUM($B$78:AU78)</f>
        <v>-8.8817841970012523E-16</v>
      </c>
      <c r="AV80" s="86">
        <f>SUM($B$78:AV78)</f>
        <v>-8.8817841970012523E-16</v>
      </c>
      <c r="AW80" s="86">
        <f>SUM($B$78:AW78)</f>
        <v>-8.8817841970012523E-16</v>
      </c>
      <c r="AX80" s="86">
        <f>SUM($B$78:AX78)</f>
        <v>-8.8817841970012523E-16</v>
      </c>
      <c r="AY80" s="86">
        <f>SUM($B$78:AY78)</f>
        <v>-8.8817841970012523E-16</v>
      </c>
      <c r="AZ80" s="86">
        <f>SUM($B$78:AZ78)</f>
        <v>-8.8817841970012523E-16</v>
      </c>
      <c r="BA80" s="86">
        <f>SUM($B$78:BA78)</f>
        <v>-8.8817841970012523E-16</v>
      </c>
      <c r="BB80" s="86">
        <f>SUM($B$78:BB78)</f>
        <v>-8.8817841970012523E-16</v>
      </c>
      <c r="BC80" s="86">
        <f>SUM($B$78:BC78)</f>
        <v>-8.8817841970012523E-16</v>
      </c>
      <c r="BD80" s="86">
        <f>SUM($B$78:BD78)</f>
        <v>-8.8817841970012523E-16</v>
      </c>
      <c r="BE80" s="86">
        <f>SUM($B$78:BE78)</f>
        <v>-8.8817841970012523E-16</v>
      </c>
      <c r="BF80" s="86">
        <f>SUM($B$78:BF78)</f>
        <v>-8.8817841970012523E-16</v>
      </c>
      <c r="BG80" s="86">
        <f>SUM($B$78:BG78)</f>
        <v>-8.8817841970012523E-16</v>
      </c>
      <c r="BH80" s="86">
        <f>SUM($B$78:BH78)</f>
        <v>-8.8817841970012523E-16</v>
      </c>
      <c r="BI80" s="86">
        <f>SUM($B$78:BI78)</f>
        <v>-8.8817841970012523E-16</v>
      </c>
      <c r="BJ80" s="86">
        <f>SUM($B$78:BJ78)</f>
        <v>-8.8817841970012523E-16</v>
      </c>
      <c r="BK80" s="86">
        <f>SUM($B$78:BK78)</f>
        <v>-8.8817841970012523E-16</v>
      </c>
      <c r="BL80" s="86">
        <f>SUM($B$78:BL78)</f>
        <v>-8.8817841970012523E-16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f>C74</f>
        <v>0.10885170000000001</v>
      </c>
      <c r="D81" s="328">
        <f>D74</f>
        <v>0.55773810000000001</v>
      </c>
      <c r="E81" s="328">
        <f t="shared" ref="E81:BL81" si="40">E74</f>
        <v>1.1266718600000001</v>
      </c>
      <c r="F81" s="328">
        <f t="shared" si="40"/>
        <v>1.1619300399999999</v>
      </c>
      <c r="G81" s="328">
        <f t="shared" si="40"/>
        <v>0.82995360000000007</v>
      </c>
      <c r="H81" s="328">
        <f t="shared" si="40"/>
        <v>0.61225499999999999</v>
      </c>
      <c r="I81" s="328">
        <f t="shared" si="40"/>
        <v>0.52300499999999994</v>
      </c>
      <c r="J81" s="328">
        <f t="shared" si="40"/>
        <v>0.48900455999999992</v>
      </c>
      <c r="K81" s="328">
        <f t="shared" si="40"/>
        <v>0.33907374000000001</v>
      </c>
      <c r="L81" s="328">
        <f t="shared" si="40"/>
        <v>0.11157500000000001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5.8600586000000003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0.10885170000000001</v>
      </c>
      <c r="D82" s="94">
        <f t="shared" si="41"/>
        <v>0.55773810000000001</v>
      </c>
      <c r="E82" s="94">
        <f t="shared" si="41"/>
        <v>1.1266718600000001</v>
      </c>
      <c r="F82" s="94">
        <f t="shared" si="41"/>
        <v>1.1619300399999999</v>
      </c>
      <c r="G82" s="94">
        <f t="shared" si="41"/>
        <v>0.82995360000000007</v>
      </c>
      <c r="H82" s="94">
        <f t="shared" si="41"/>
        <v>0.61225499999999999</v>
      </c>
      <c r="I82" s="94">
        <f t="shared" si="41"/>
        <v>0.52300499999999994</v>
      </c>
      <c r="J82" s="94">
        <f t="shared" si="41"/>
        <v>0.48900455999999992</v>
      </c>
      <c r="K82" s="94">
        <f t="shared" si="41"/>
        <v>0.33907374000000001</v>
      </c>
      <c r="L82" s="94">
        <f t="shared" si="41"/>
        <v>0.11157500000000001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BJ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>
        <f t="shared" si="42"/>
        <v>0</v>
      </c>
      <c r="BA85" s="74">
        <f t="shared" si="42"/>
        <v>0</v>
      </c>
      <c r="BB85" s="74">
        <f t="shared" si="42"/>
        <v>0</v>
      </c>
      <c r="BC85" s="74">
        <f t="shared" si="42"/>
        <v>0</v>
      </c>
      <c r="BD85" s="74">
        <f t="shared" si="42"/>
        <v>0</v>
      </c>
      <c r="BE85" s="74">
        <f t="shared" si="42"/>
        <v>0</v>
      </c>
      <c r="BF85" s="74">
        <f t="shared" si="42"/>
        <v>0</v>
      </c>
      <c r="BG85" s="74">
        <f t="shared" si="42"/>
        <v>0</v>
      </c>
      <c r="BH85" s="74">
        <f t="shared" si="42"/>
        <v>0</v>
      </c>
      <c r="BI85" s="74">
        <f t="shared" si="42"/>
        <v>0</v>
      </c>
      <c r="BJ85" s="74">
        <f t="shared" si="42"/>
        <v>0</v>
      </c>
      <c r="BK85" s="74"/>
      <c r="BL85" s="74"/>
      <c r="BM85" s="36"/>
      <c r="BN85" s="74">
        <f t="shared" ref="BN85:BN97" si="43">SUM(B85:BM85)</f>
        <v>0</v>
      </c>
      <c r="BO85" s="332" t="s">
        <v>299</v>
      </c>
    </row>
    <row r="86" spans="1:75" s="37" customFormat="1" ht="15" customHeight="1" x14ac:dyDescent="0.2">
      <c r="A86" s="108">
        <v>2015</v>
      </c>
      <c r="B86" s="74"/>
      <c r="C86" s="74">
        <f t="shared" ref="C86:L86" si="44">$C$20*(1-$B$5)/$B$3</f>
        <v>7.6200000000000004E-2</v>
      </c>
      <c r="D86" s="74">
        <f t="shared" si="44"/>
        <v>7.6200000000000004E-2</v>
      </c>
      <c r="E86" s="74">
        <f t="shared" si="44"/>
        <v>7.6200000000000004E-2</v>
      </c>
      <c r="F86" s="74">
        <f t="shared" si="44"/>
        <v>7.6200000000000004E-2</v>
      </c>
      <c r="G86" s="74">
        <f t="shared" si="44"/>
        <v>7.6200000000000004E-2</v>
      </c>
      <c r="H86" s="74">
        <f t="shared" si="44"/>
        <v>7.6200000000000004E-2</v>
      </c>
      <c r="I86" s="74">
        <f t="shared" si="44"/>
        <v>7.6200000000000004E-2</v>
      </c>
      <c r="J86" s="74">
        <f t="shared" si="44"/>
        <v>7.6200000000000004E-2</v>
      </c>
      <c r="K86" s="74">
        <f t="shared" si="44"/>
        <v>7.6200000000000004E-2</v>
      </c>
      <c r="L86" s="74">
        <f t="shared" si="44"/>
        <v>7.6200000000000004E-2</v>
      </c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0.76200000000000012</v>
      </c>
      <c r="BO86" s="333">
        <f>BN102*(1-0)</f>
        <v>0.76200000000000012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0.25979999999999998</v>
      </c>
      <c r="E87" s="74">
        <f t="shared" ref="E87:M87" si="45">$D$20*(1-$B$5)/$B$3</f>
        <v>0.25979999999999998</v>
      </c>
      <c r="F87" s="74">
        <f t="shared" si="45"/>
        <v>0.25979999999999998</v>
      </c>
      <c r="G87" s="74">
        <f t="shared" si="45"/>
        <v>0.25979999999999998</v>
      </c>
      <c r="H87" s="74">
        <f t="shared" si="45"/>
        <v>0.25979999999999998</v>
      </c>
      <c r="I87" s="74">
        <f t="shared" si="45"/>
        <v>0.25979999999999998</v>
      </c>
      <c r="J87" s="74">
        <f t="shared" si="45"/>
        <v>0.25979999999999998</v>
      </c>
      <c r="K87" s="74">
        <f t="shared" si="45"/>
        <v>0.25979999999999998</v>
      </c>
      <c r="L87" s="74">
        <f t="shared" si="45"/>
        <v>0.25979999999999998</v>
      </c>
      <c r="M87" s="74">
        <f t="shared" si="45"/>
        <v>0.25979999999999998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2.5979999999999994</v>
      </c>
      <c r="BO87" s="333">
        <f>BN103*(1-0)</f>
        <v>2.5979999999999994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N88" si="46">$E$20*(1-$B$5)/$B$3</f>
        <v>0.25</v>
      </c>
      <c r="F88" s="74">
        <f t="shared" si="46"/>
        <v>0.25</v>
      </c>
      <c r="G88" s="74">
        <f t="shared" si="46"/>
        <v>0.25</v>
      </c>
      <c r="H88" s="74">
        <f t="shared" si="46"/>
        <v>0.25</v>
      </c>
      <c r="I88" s="74">
        <f t="shared" si="46"/>
        <v>0.25</v>
      </c>
      <c r="J88" s="74">
        <f t="shared" si="46"/>
        <v>0.25</v>
      </c>
      <c r="K88" s="74">
        <f t="shared" si="46"/>
        <v>0.25</v>
      </c>
      <c r="L88" s="74">
        <f t="shared" si="46"/>
        <v>0.25</v>
      </c>
      <c r="M88" s="74">
        <f t="shared" si="46"/>
        <v>0.25</v>
      </c>
      <c r="N88" s="74">
        <f t="shared" si="46"/>
        <v>0.25</v>
      </c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2.5</v>
      </c>
      <c r="BO88" s="333">
        <f>BN104*(1-0)</f>
        <v>2.5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J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>
        <f t="shared" si="47"/>
        <v>0</v>
      </c>
      <c r="BE89" s="74">
        <f t="shared" si="47"/>
        <v>0</v>
      </c>
      <c r="BF89" s="74">
        <f t="shared" si="47"/>
        <v>0</v>
      </c>
      <c r="BG89" s="74">
        <f t="shared" si="47"/>
        <v>0</v>
      </c>
      <c r="BH89" s="74">
        <f t="shared" si="47"/>
        <v>0</v>
      </c>
      <c r="BI89" s="74">
        <f t="shared" si="47"/>
        <v>0</v>
      </c>
      <c r="BJ89" s="74">
        <f t="shared" si="47"/>
        <v>0</v>
      </c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J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>
        <f t="shared" si="49"/>
        <v>0</v>
      </c>
      <c r="BG91" s="74">
        <f t="shared" si="49"/>
        <v>0</v>
      </c>
      <c r="BH91" s="74">
        <f t="shared" si="49"/>
        <v>0</v>
      </c>
      <c r="BI91" s="74">
        <f t="shared" si="49"/>
        <v>0</v>
      </c>
      <c r="BJ91" s="74">
        <f t="shared" si="49"/>
        <v>0</v>
      </c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J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>
        <f t="shared" si="50"/>
        <v>0</v>
      </c>
      <c r="BH92" s="74">
        <f t="shared" si="50"/>
        <v>0</v>
      </c>
      <c r="BI92" s="74">
        <f t="shared" si="50"/>
        <v>0</v>
      </c>
      <c r="BJ92" s="74">
        <f t="shared" si="50"/>
        <v>0</v>
      </c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J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>
        <f t="shared" si="51"/>
        <v>0</v>
      </c>
      <c r="BI93" s="74">
        <f t="shared" si="51"/>
        <v>0</v>
      </c>
      <c r="BJ93" s="74">
        <f t="shared" si="51"/>
        <v>0</v>
      </c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J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>
        <f t="shared" si="52"/>
        <v>0</v>
      </c>
      <c r="BJ94" s="74">
        <f t="shared" si="52"/>
        <v>0</v>
      </c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3">SUM(C85:C97)</f>
        <v>7.6200000000000004E-2</v>
      </c>
      <c r="D98" s="103">
        <f t="shared" si="53"/>
        <v>0.33599999999999997</v>
      </c>
      <c r="E98" s="103">
        <f t="shared" si="53"/>
        <v>0.58599999999999997</v>
      </c>
      <c r="F98" s="103">
        <f t="shared" si="53"/>
        <v>0.58599999999999997</v>
      </c>
      <c r="G98" s="103">
        <f t="shared" si="53"/>
        <v>0.58599999999999997</v>
      </c>
      <c r="H98" s="103">
        <f t="shared" si="53"/>
        <v>0.58599999999999997</v>
      </c>
      <c r="I98" s="103">
        <f t="shared" si="53"/>
        <v>0.58599999999999997</v>
      </c>
      <c r="J98" s="103">
        <f t="shared" si="53"/>
        <v>0.58599999999999997</v>
      </c>
      <c r="K98" s="103">
        <f t="shared" si="53"/>
        <v>0.58599999999999997</v>
      </c>
      <c r="L98" s="103">
        <f t="shared" si="53"/>
        <v>0.58599999999999997</v>
      </c>
      <c r="M98" s="103">
        <f t="shared" si="53"/>
        <v>0.50980000000000003</v>
      </c>
      <c r="N98" s="103">
        <f t="shared" si="53"/>
        <v>0.25</v>
      </c>
      <c r="O98" s="103">
        <f t="shared" si="53"/>
        <v>0</v>
      </c>
      <c r="P98" s="103">
        <f t="shared" si="53"/>
        <v>0</v>
      </c>
      <c r="Q98" s="103">
        <f t="shared" si="53"/>
        <v>0</v>
      </c>
      <c r="R98" s="103">
        <f t="shared" si="53"/>
        <v>0</v>
      </c>
      <c r="S98" s="103">
        <f t="shared" si="53"/>
        <v>0</v>
      </c>
      <c r="T98" s="103">
        <f t="shared" si="53"/>
        <v>0</v>
      </c>
      <c r="U98" s="103">
        <f t="shared" si="53"/>
        <v>0</v>
      </c>
      <c r="V98" s="103">
        <f t="shared" si="53"/>
        <v>0</v>
      </c>
      <c r="W98" s="103">
        <f t="shared" si="53"/>
        <v>0</v>
      </c>
      <c r="X98" s="103">
        <f t="shared" si="53"/>
        <v>0</v>
      </c>
      <c r="Y98" s="103">
        <f t="shared" si="53"/>
        <v>0</v>
      </c>
      <c r="Z98" s="103">
        <f t="shared" si="53"/>
        <v>0</v>
      </c>
      <c r="AA98" s="103">
        <f t="shared" si="53"/>
        <v>0</v>
      </c>
      <c r="AB98" s="103">
        <f t="shared" si="53"/>
        <v>0</v>
      </c>
      <c r="AC98" s="103">
        <f t="shared" si="53"/>
        <v>0</v>
      </c>
      <c r="AD98" s="103">
        <f t="shared" si="53"/>
        <v>0</v>
      </c>
      <c r="AE98" s="103">
        <f t="shared" si="53"/>
        <v>0</v>
      </c>
      <c r="AF98" s="103">
        <f t="shared" si="53"/>
        <v>0</v>
      </c>
      <c r="AG98" s="103">
        <f t="shared" si="53"/>
        <v>0</v>
      </c>
      <c r="AH98" s="103">
        <f t="shared" si="53"/>
        <v>0</v>
      </c>
      <c r="AI98" s="103">
        <f t="shared" si="53"/>
        <v>0</v>
      </c>
      <c r="AJ98" s="103">
        <f t="shared" si="53"/>
        <v>0</v>
      </c>
      <c r="AK98" s="103">
        <f t="shared" si="53"/>
        <v>0</v>
      </c>
      <c r="AL98" s="103">
        <f t="shared" si="53"/>
        <v>0</v>
      </c>
      <c r="AM98" s="103">
        <f t="shared" si="53"/>
        <v>0</v>
      </c>
      <c r="AN98" s="103">
        <f t="shared" si="53"/>
        <v>0</v>
      </c>
      <c r="AO98" s="103">
        <f t="shared" si="53"/>
        <v>0</v>
      </c>
      <c r="AP98" s="103">
        <f t="shared" si="53"/>
        <v>0</v>
      </c>
      <c r="AQ98" s="103">
        <f t="shared" si="53"/>
        <v>0</v>
      </c>
      <c r="AR98" s="103">
        <f t="shared" si="53"/>
        <v>0</v>
      </c>
      <c r="AS98" s="103">
        <f t="shared" si="53"/>
        <v>0</v>
      </c>
      <c r="AT98" s="103">
        <f t="shared" si="53"/>
        <v>0</v>
      </c>
      <c r="AU98" s="103">
        <f t="shared" si="53"/>
        <v>0</v>
      </c>
      <c r="AV98" s="103">
        <f t="shared" si="53"/>
        <v>0</v>
      </c>
      <c r="AW98" s="103">
        <f t="shared" si="53"/>
        <v>0</v>
      </c>
      <c r="AX98" s="103">
        <f t="shared" si="53"/>
        <v>0</v>
      </c>
      <c r="AY98" s="103">
        <f t="shared" si="53"/>
        <v>0</v>
      </c>
      <c r="AZ98" s="103">
        <f t="shared" si="53"/>
        <v>0</v>
      </c>
      <c r="BA98" s="103">
        <f t="shared" si="53"/>
        <v>0</v>
      </c>
      <c r="BB98" s="103">
        <f t="shared" si="53"/>
        <v>0</v>
      </c>
      <c r="BC98" s="103">
        <f t="shared" si="53"/>
        <v>0</v>
      </c>
      <c r="BD98" s="103">
        <f t="shared" si="53"/>
        <v>0</v>
      </c>
      <c r="BE98" s="103">
        <f t="shared" si="53"/>
        <v>0</v>
      </c>
      <c r="BF98" s="103">
        <f t="shared" si="53"/>
        <v>0</v>
      </c>
      <c r="BG98" s="103">
        <f t="shared" si="53"/>
        <v>0</v>
      </c>
      <c r="BH98" s="103">
        <f t="shared" si="53"/>
        <v>0</v>
      </c>
      <c r="BI98" s="103">
        <f t="shared" si="53"/>
        <v>0</v>
      </c>
      <c r="BJ98" s="103">
        <f t="shared" si="53"/>
        <v>0</v>
      </c>
      <c r="BK98" s="103">
        <f t="shared" si="53"/>
        <v>0</v>
      </c>
      <c r="BL98" s="103">
        <f t="shared" si="53"/>
        <v>0</v>
      </c>
      <c r="BM98" s="407"/>
      <c r="BN98" s="57">
        <f>SUM(BN85:BN97)</f>
        <v>5.8599999999999994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J101" si="54">$B$20/$B$3</f>
        <v>0</v>
      </c>
      <c r="C101" s="74">
        <f t="shared" si="54"/>
        <v>0</v>
      </c>
      <c r="D101" s="74">
        <f t="shared" si="54"/>
        <v>0</v>
      </c>
      <c r="E101" s="74">
        <f t="shared" si="54"/>
        <v>0</v>
      </c>
      <c r="F101" s="74">
        <f t="shared" si="54"/>
        <v>0</v>
      </c>
      <c r="G101" s="74">
        <f t="shared" si="54"/>
        <v>0</v>
      </c>
      <c r="H101" s="74">
        <f t="shared" si="54"/>
        <v>0</v>
      </c>
      <c r="I101" s="74">
        <f t="shared" si="54"/>
        <v>0</v>
      </c>
      <c r="J101" s="74">
        <f t="shared" si="54"/>
        <v>0</v>
      </c>
      <c r="K101" s="74">
        <f t="shared" si="54"/>
        <v>0</v>
      </c>
      <c r="L101" s="74">
        <f t="shared" si="54"/>
        <v>0</v>
      </c>
      <c r="M101" s="74">
        <f t="shared" si="54"/>
        <v>0</v>
      </c>
      <c r="N101" s="74">
        <f t="shared" si="54"/>
        <v>0</v>
      </c>
      <c r="O101" s="74">
        <f t="shared" si="54"/>
        <v>0</v>
      </c>
      <c r="P101" s="74">
        <f t="shared" si="54"/>
        <v>0</v>
      </c>
      <c r="Q101" s="74">
        <f t="shared" si="54"/>
        <v>0</v>
      </c>
      <c r="R101" s="74">
        <f t="shared" si="54"/>
        <v>0</v>
      </c>
      <c r="S101" s="74">
        <f t="shared" si="54"/>
        <v>0</v>
      </c>
      <c r="T101" s="74">
        <f t="shared" si="54"/>
        <v>0</v>
      </c>
      <c r="U101" s="74">
        <f t="shared" si="54"/>
        <v>0</v>
      </c>
      <c r="V101" s="74">
        <f t="shared" si="54"/>
        <v>0</v>
      </c>
      <c r="W101" s="74">
        <f t="shared" si="54"/>
        <v>0</v>
      </c>
      <c r="X101" s="74">
        <f t="shared" si="54"/>
        <v>0</v>
      </c>
      <c r="Y101" s="74">
        <f t="shared" si="54"/>
        <v>0</v>
      </c>
      <c r="Z101" s="74">
        <f t="shared" si="54"/>
        <v>0</v>
      </c>
      <c r="AA101" s="74">
        <f t="shared" si="54"/>
        <v>0</v>
      </c>
      <c r="AB101" s="74">
        <f t="shared" si="54"/>
        <v>0</v>
      </c>
      <c r="AC101" s="74">
        <f t="shared" si="54"/>
        <v>0</v>
      </c>
      <c r="AD101" s="74">
        <f t="shared" si="54"/>
        <v>0</v>
      </c>
      <c r="AE101" s="74">
        <f t="shared" si="54"/>
        <v>0</v>
      </c>
      <c r="AF101" s="74">
        <f t="shared" si="54"/>
        <v>0</v>
      </c>
      <c r="AG101" s="74">
        <f t="shared" si="54"/>
        <v>0</v>
      </c>
      <c r="AH101" s="74">
        <f t="shared" si="54"/>
        <v>0</v>
      </c>
      <c r="AI101" s="74">
        <f t="shared" si="54"/>
        <v>0</v>
      </c>
      <c r="AJ101" s="74">
        <f t="shared" si="54"/>
        <v>0</v>
      </c>
      <c r="AK101" s="74">
        <f t="shared" si="54"/>
        <v>0</v>
      </c>
      <c r="AL101" s="74">
        <f t="shared" si="54"/>
        <v>0</v>
      </c>
      <c r="AM101" s="74">
        <f t="shared" si="54"/>
        <v>0</v>
      </c>
      <c r="AN101" s="74">
        <f t="shared" si="54"/>
        <v>0</v>
      </c>
      <c r="AO101" s="74">
        <f t="shared" si="54"/>
        <v>0</v>
      </c>
      <c r="AP101" s="74">
        <f t="shared" si="54"/>
        <v>0</v>
      </c>
      <c r="AQ101" s="74">
        <f t="shared" si="54"/>
        <v>0</v>
      </c>
      <c r="AR101" s="74">
        <f t="shared" si="54"/>
        <v>0</v>
      </c>
      <c r="AS101" s="74">
        <f t="shared" si="54"/>
        <v>0</v>
      </c>
      <c r="AT101" s="74">
        <f t="shared" si="54"/>
        <v>0</v>
      </c>
      <c r="AU101" s="74">
        <f t="shared" si="54"/>
        <v>0</v>
      </c>
      <c r="AV101" s="74">
        <f t="shared" si="54"/>
        <v>0</v>
      </c>
      <c r="AW101" s="74">
        <f t="shared" si="54"/>
        <v>0</v>
      </c>
      <c r="AX101" s="74">
        <f t="shared" si="54"/>
        <v>0</v>
      </c>
      <c r="AY101" s="74">
        <f t="shared" si="54"/>
        <v>0</v>
      </c>
      <c r="AZ101" s="74">
        <f t="shared" si="54"/>
        <v>0</v>
      </c>
      <c r="BA101" s="74">
        <f t="shared" si="54"/>
        <v>0</v>
      </c>
      <c r="BB101" s="74">
        <f t="shared" si="54"/>
        <v>0</v>
      </c>
      <c r="BC101" s="74">
        <f t="shared" si="54"/>
        <v>0</v>
      </c>
      <c r="BD101" s="74">
        <f t="shared" si="54"/>
        <v>0</v>
      </c>
      <c r="BE101" s="74">
        <f t="shared" si="54"/>
        <v>0</v>
      </c>
      <c r="BF101" s="74">
        <f t="shared" si="54"/>
        <v>0</v>
      </c>
      <c r="BG101" s="74">
        <f t="shared" si="54"/>
        <v>0</v>
      </c>
      <c r="BH101" s="74">
        <f t="shared" si="54"/>
        <v>0</v>
      </c>
      <c r="BI101" s="74">
        <f t="shared" si="54"/>
        <v>0</v>
      </c>
      <c r="BJ101" s="74">
        <f t="shared" si="54"/>
        <v>0</v>
      </c>
      <c r="BK101" s="74"/>
      <c r="BL101" s="74"/>
      <c r="BM101" s="36"/>
      <c r="BN101" s="74">
        <f t="shared" ref="BN101:BN113" si="55">SUM(B101:BM101)</f>
        <v>0</v>
      </c>
      <c r="BO101" s="332" t="s">
        <v>299</v>
      </c>
    </row>
    <row r="102" spans="1:67" s="37" customFormat="1" ht="15" customHeight="1" x14ac:dyDescent="0.2">
      <c r="A102" s="108">
        <v>2015</v>
      </c>
      <c r="B102" s="74"/>
      <c r="C102" s="74">
        <f t="shared" ref="C102:L102" si="56">$C$20/$B$3</f>
        <v>7.6200000000000004E-2</v>
      </c>
      <c r="D102" s="74">
        <f t="shared" si="56"/>
        <v>7.6200000000000004E-2</v>
      </c>
      <c r="E102" s="74">
        <f t="shared" si="56"/>
        <v>7.6200000000000004E-2</v>
      </c>
      <c r="F102" s="74">
        <f t="shared" si="56"/>
        <v>7.6200000000000004E-2</v>
      </c>
      <c r="G102" s="74">
        <f t="shared" si="56"/>
        <v>7.6200000000000004E-2</v>
      </c>
      <c r="H102" s="74">
        <f t="shared" si="56"/>
        <v>7.6200000000000004E-2</v>
      </c>
      <c r="I102" s="74">
        <f t="shared" si="56"/>
        <v>7.6200000000000004E-2</v>
      </c>
      <c r="J102" s="74">
        <f t="shared" si="56"/>
        <v>7.6200000000000004E-2</v>
      </c>
      <c r="K102" s="74">
        <f t="shared" si="56"/>
        <v>7.6200000000000004E-2</v>
      </c>
      <c r="L102" s="74">
        <f t="shared" si="56"/>
        <v>7.6200000000000004E-2</v>
      </c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5"/>
        <v>0.76200000000000012</v>
      </c>
      <c r="BO102" s="333">
        <f>D19</f>
        <v>0.76200000000000001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M103" si="57">$D$20/$B$3</f>
        <v>0.25979999999999998</v>
      </c>
      <c r="E103" s="74">
        <f t="shared" si="57"/>
        <v>0.25979999999999998</v>
      </c>
      <c r="F103" s="74">
        <f t="shared" si="57"/>
        <v>0.25979999999999998</v>
      </c>
      <c r="G103" s="74">
        <f t="shared" si="57"/>
        <v>0.25979999999999998</v>
      </c>
      <c r="H103" s="74">
        <f t="shared" si="57"/>
        <v>0.25979999999999998</v>
      </c>
      <c r="I103" s="74">
        <f t="shared" si="57"/>
        <v>0.25979999999999998</v>
      </c>
      <c r="J103" s="74">
        <f t="shared" si="57"/>
        <v>0.25979999999999998</v>
      </c>
      <c r="K103" s="74">
        <f t="shared" si="57"/>
        <v>0.25979999999999998</v>
      </c>
      <c r="L103" s="74">
        <f t="shared" si="57"/>
        <v>0.25979999999999998</v>
      </c>
      <c r="M103" s="74">
        <f t="shared" si="57"/>
        <v>0.25979999999999998</v>
      </c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5"/>
        <v>2.5979999999999994</v>
      </c>
      <c r="BO103" s="333">
        <f>D20</f>
        <v>2.5979999999999999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N104" si="58">$E$20/$B$3</f>
        <v>0.25</v>
      </c>
      <c r="F104" s="74">
        <f t="shared" si="58"/>
        <v>0.25</v>
      </c>
      <c r="G104" s="74">
        <f t="shared" si="58"/>
        <v>0.25</v>
      </c>
      <c r="H104" s="74">
        <f t="shared" si="58"/>
        <v>0.25</v>
      </c>
      <c r="I104" s="74">
        <f t="shared" si="58"/>
        <v>0.25</v>
      </c>
      <c r="J104" s="74">
        <f t="shared" si="58"/>
        <v>0.25</v>
      </c>
      <c r="K104" s="74">
        <f t="shared" si="58"/>
        <v>0.25</v>
      </c>
      <c r="L104" s="74">
        <f t="shared" si="58"/>
        <v>0.25</v>
      </c>
      <c r="M104" s="74">
        <f t="shared" si="58"/>
        <v>0.25</v>
      </c>
      <c r="N104" s="74">
        <f t="shared" si="58"/>
        <v>0.25</v>
      </c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5"/>
        <v>2.5</v>
      </c>
      <c r="BO104" s="333">
        <f>-E14</f>
        <v>2.5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J105" si="59">$F$20/$B$3</f>
        <v>0</v>
      </c>
      <c r="G105" s="74">
        <f t="shared" si="59"/>
        <v>0</v>
      </c>
      <c r="H105" s="74">
        <f t="shared" si="59"/>
        <v>0</v>
      </c>
      <c r="I105" s="74">
        <f t="shared" si="59"/>
        <v>0</v>
      </c>
      <c r="J105" s="74">
        <f t="shared" si="59"/>
        <v>0</v>
      </c>
      <c r="K105" s="74">
        <f t="shared" si="59"/>
        <v>0</v>
      </c>
      <c r="L105" s="74">
        <f t="shared" si="59"/>
        <v>0</v>
      </c>
      <c r="M105" s="74">
        <f t="shared" si="59"/>
        <v>0</v>
      </c>
      <c r="N105" s="74">
        <f t="shared" si="59"/>
        <v>0</v>
      </c>
      <c r="O105" s="74">
        <f t="shared" si="59"/>
        <v>0</v>
      </c>
      <c r="P105" s="74">
        <f t="shared" si="59"/>
        <v>0</v>
      </c>
      <c r="Q105" s="74">
        <f t="shared" si="59"/>
        <v>0</v>
      </c>
      <c r="R105" s="74">
        <f t="shared" si="59"/>
        <v>0</v>
      </c>
      <c r="S105" s="74">
        <f t="shared" si="59"/>
        <v>0</v>
      </c>
      <c r="T105" s="74">
        <f t="shared" si="59"/>
        <v>0</v>
      </c>
      <c r="U105" s="74">
        <f t="shared" si="59"/>
        <v>0</v>
      </c>
      <c r="V105" s="74">
        <f t="shared" si="59"/>
        <v>0</v>
      </c>
      <c r="W105" s="74">
        <f t="shared" si="59"/>
        <v>0</v>
      </c>
      <c r="X105" s="74">
        <f t="shared" si="59"/>
        <v>0</v>
      </c>
      <c r="Y105" s="74">
        <f t="shared" si="59"/>
        <v>0</v>
      </c>
      <c r="Z105" s="74">
        <f t="shared" si="59"/>
        <v>0</v>
      </c>
      <c r="AA105" s="74">
        <f t="shared" si="59"/>
        <v>0</v>
      </c>
      <c r="AB105" s="74">
        <f t="shared" si="59"/>
        <v>0</v>
      </c>
      <c r="AC105" s="74">
        <f t="shared" si="59"/>
        <v>0</v>
      </c>
      <c r="AD105" s="74">
        <f t="shared" si="59"/>
        <v>0</v>
      </c>
      <c r="AE105" s="74">
        <f t="shared" si="59"/>
        <v>0</v>
      </c>
      <c r="AF105" s="74">
        <f t="shared" si="59"/>
        <v>0</v>
      </c>
      <c r="AG105" s="74">
        <f t="shared" si="59"/>
        <v>0</v>
      </c>
      <c r="AH105" s="74">
        <f t="shared" si="59"/>
        <v>0</v>
      </c>
      <c r="AI105" s="74">
        <f t="shared" si="59"/>
        <v>0</v>
      </c>
      <c r="AJ105" s="74">
        <f t="shared" si="59"/>
        <v>0</v>
      </c>
      <c r="AK105" s="74">
        <f t="shared" si="59"/>
        <v>0</v>
      </c>
      <c r="AL105" s="74">
        <f t="shared" si="59"/>
        <v>0</v>
      </c>
      <c r="AM105" s="74">
        <f t="shared" si="59"/>
        <v>0</v>
      </c>
      <c r="AN105" s="74">
        <f t="shared" si="59"/>
        <v>0</v>
      </c>
      <c r="AO105" s="74">
        <f t="shared" si="59"/>
        <v>0</v>
      </c>
      <c r="AP105" s="74">
        <f t="shared" si="59"/>
        <v>0</v>
      </c>
      <c r="AQ105" s="74">
        <f t="shared" si="59"/>
        <v>0</v>
      </c>
      <c r="AR105" s="74">
        <f t="shared" si="59"/>
        <v>0</v>
      </c>
      <c r="AS105" s="74">
        <f t="shared" si="59"/>
        <v>0</v>
      </c>
      <c r="AT105" s="74">
        <f t="shared" si="59"/>
        <v>0</v>
      </c>
      <c r="AU105" s="74">
        <f t="shared" si="59"/>
        <v>0</v>
      </c>
      <c r="AV105" s="74">
        <f t="shared" si="59"/>
        <v>0</v>
      </c>
      <c r="AW105" s="74">
        <f t="shared" si="59"/>
        <v>0</v>
      </c>
      <c r="AX105" s="74">
        <f t="shared" si="59"/>
        <v>0</v>
      </c>
      <c r="AY105" s="74">
        <f t="shared" si="59"/>
        <v>0</v>
      </c>
      <c r="AZ105" s="74">
        <f t="shared" si="59"/>
        <v>0</v>
      </c>
      <c r="BA105" s="74">
        <f t="shared" si="59"/>
        <v>0</v>
      </c>
      <c r="BB105" s="74">
        <f t="shared" si="59"/>
        <v>0</v>
      </c>
      <c r="BC105" s="74">
        <f t="shared" si="59"/>
        <v>0</v>
      </c>
      <c r="BD105" s="74">
        <f t="shared" si="59"/>
        <v>0</v>
      </c>
      <c r="BE105" s="74">
        <f t="shared" si="59"/>
        <v>0</v>
      </c>
      <c r="BF105" s="74">
        <f t="shared" si="59"/>
        <v>0</v>
      </c>
      <c r="BG105" s="74">
        <f t="shared" si="59"/>
        <v>0</v>
      </c>
      <c r="BH105" s="74">
        <f t="shared" si="59"/>
        <v>0</v>
      </c>
      <c r="BI105" s="74">
        <f t="shared" si="59"/>
        <v>0</v>
      </c>
      <c r="BJ105" s="74">
        <f t="shared" si="59"/>
        <v>0</v>
      </c>
      <c r="BK105" s="74"/>
      <c r="BL105" s="74"/>
      <c r="BM105" s="36"/>
      <c r="BN105" s="74">
        <f t="shared" si="55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0">$G$20/$B$3</f>
        <v>0</v>
      </c>
      <c r="H106" s="74">
        <f t="shared" si="60"/>
        <v>0</v>
      </c>
      <c r="I106" s="74">
        <f t="shared" si="60"/>
        <v>0</v>
      </c>
      <c r="J106" s="74">
        <f t="shared" si="60"/>
        <v>0</v>
      </c>
      <c r="K106" s="74">
        <f t="shared" si="60"/>
        <v>0</v>
      </c>
      <c r="L106" s="74">
        <f t="shared" si="60"/>
        <v>0</v>
      </c>
      <c r="M106" s="74">
        <f t="shared" si="60"/>
        <v>0</v>
      </c>
      <c r="N106" s="74">
        <f t="shared" si="60"/>
        <v>0</v>
      </c>
      <c r="O106" s="74">
        <f t="shared" si="60"/>
        <v>0</v>
      </c>
      <c r="P106" s="74">
        <f t="shared" si="60"/>
        <v>0</v>
      </c>
      <c r="Q106" s="74">
        <f t="shared" si="60"/>
        <v>0</v>
      </c>
      <c r="R106" s="74">
        <f t="shared" si="60"/>
        <v>0</v>
      </c>
      <c r="S106" s="74">
        <f t="shared" si="60"/>
        <v>0</v>
      </c>
      <c r="T106" s="74">
        <f t="shared" si="60"/>
        <v>0</v>
      </c>
      <c r="U106" s="74">
        <f t="shared" si="60"/>
        <v>0</v>
      </c>
      <c r="V106" s="74">
        <f t="shared" si="60"/>
        <v>0</v>
      </c>
      <c r="W106" s="74">
        <f t="shared" si="60"/>
        <v>0</v>
      </c>
      <c r="X106" s="74">
        <f t="shared" si="60"/>
        <v>0</v>
      </c>
      <c r="Y106" s="74">
        <f t="shared" si="60"/>
        <v>0</v>
      </c>
      <c r="Z106" s="74">
        <f t="shared" si="60"/>
        <v>0</v>
      </c>
      <c r="AA106" s="74">
        <f t="shared" si="60"/>
        <v>0</v>
      </c>
      <c r="AB106" s="74">
        <f t="shared" si="60"/>
        <v>0</v>
      </c>
      <c r="AC106" s="74">
        <f t="shared" si="60"/>
        <v>0</v>
      </c>
      <c r="AD106" s="74">
        <f t="shared" si="60"/>
        <v>0</v>
      </c>
      <c r="AE106" s="74">
        <f t="shared" si="60"/>
        <v>0</v>
      </c>
      <c r="AF106" s="74">
        <f t="shared" si="60"/>
        <v>0</v>
      </c>
      <c r="AG106" s="74">
        <f t="shared" si="60"/>
        <v>0</v>
      </c>
      <c r="AH106" s="74">
        <f t="shared" si="60"/>
        <v>0</v>
      </c>
      <c r="AI106" s="74">
        <f t="shared" si="60"/>
        <v>0</v>
      </c>
      <c r="AJ106" s="74">
        <f t="shared" si="60"/>
        <v>0</v>
      </c>
      <c r="AK106" s="74">
        <f t="shared" si="60"/>
        <v>0</v>
      </c>
      <c r="AL106" s="74">
        <f t="shared" si="60"/>
        <v>0</v>
      </c>
      <c r="AM106" s="74">
        <f t="shared" si="60"/>
        <v>0</v>
      </c>
      <c r="AN106" s="74">
        <f t="shared" si="60"/>
        <v>0</v>
      </c>
      <c r="AO106" s="74">
        <f t="shared" si="60"/>
        <v>0</v>
      </c>
      <c r="AP106" s="74">
        <f t="shared" si="60"/>
        <v>0</v>
      </c>
      <c r="AQ106" s="74">
        <f t="shared" si="60"/>
        <v>0</v>
      </c>
      <c r="AR106" s="74">
        <f t="shared" si="60"/>
        <v>0</v>
      </c>
      <c r="AS106" s="74">
        <f t="shared" si="60"/>
        <v>0</v>
      </c>
      <c r="AT106" s="74">
        <f t="shared" si="60"/>
        <v>0</v>
      </c>
      <c r="AU106" s="74">
        <f t="shared" si="60"/>
        <v>0</v>
      </c>
      <c r="AV106" s="74">
        <f t="shared" si="60"/>
        <v>0</v>
      </c>
      <c r="AW106" s="74">
        <f t="shared" si="60"/>
        <v>0</v>
      </c>
      <c r="AX106" s="74">
        <f t="shared" si="60"/>
        <v>0</v>
      </c>
      <c r="AY106" s="74">
        <f t="shared" si="60"/>
        <v>0</v>
      </c>
      <c r="AZ106" s="74">
        <f t="shared" si="60"/>
        <v>0</v>
      </c>
      <c r="BA106" s="74">
        <f t="shared" si="60"/>
        <v>0</v>
      </c>
      <c r="BB106" s="74">
        <f t="shared" si="60"/>
        <v>0</v>
      </c>
      <c r="BC106" s="74">
        <f t="shared" si="60"/>
        <v>0</v>
      </c>
      <c r="BD106" s="74">
        <f t="shared" si="60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5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J107" si="61">$H$20/$B$3</f>
        <v>0</v>
      </c>
      <c r="I107" s="74">
        <f t="shared" si="61"/>
        <v>0</v>
      </c>
      <c r="J107" s="74">
        <f t="shared" si="61"/>
        <v>0</v>
      </c>
      <c r="K107" s="74">
        <f t="shared" si="61"/>
        <v>0</v>
      </c>
      <c r="L107" s="74">
        <f t="shared" si="61"/>
        <v>0</v>
      </c>
      <c r="M107" s="74">
        <f t="shared" si="61"/>
        <v>0</v>
      </c>
      <c r="N107" s="74">
        <f t="shared" si="61"/>
        <v>0</v>
      </c>
      <c r="O107" s="74">
        <f t="shared" si="61"/>
        <v>0</v>
      </c>
      <c r="P107" s="74">
        <f t="shared" si="61"/>
        <v>0</v>
      </c>
      <c r="Q107" s="74">
        <f t="shared" si="61"/>
        <v>0</v>
      </c>
      <c r="R107" s="74">
        <f t="shared" si="61"/>
        <v>0</v>
      </c>
      <c r="S107" s="74">
        <f t="shared" si="61"/>
        <v>0</v>
      </c>
      <c r="T107" s="74">
        <f t="shared" si="61"/>
        <v>0</v>
      </c>
      <c r="U107" s="74">
        <f t="shared" si="61"/>
        <v>0</v>
      </c>
      <c r="V107" s="74">
        <f t="shared" si="61"/>
        <v>0</v>
      </c>
      <c r="W107" s="74">
        <f t="shared" si="61"/>
        <v>0</v>
      </c>
      <c r="X107" s="74">
        <f t="shared" si="61"/>
        <v>0</v>
      </c>
      <c r="Y107" s="74">
        <f t="shared" si="61"/>
        <v>0</v>
      </c>
      <c r="Z107" s="74">
        <f t="shared" si="61"/>
        <v>0</v>
      </c>
      <c r="AA107" s="74">
        <f t="shared" si="61"/>
        <v>0</v>
      </c>
      <c r="AB107" s="74">
        <f t="shared" si="61"/>
        <v>0</v>
      </c>
      <c r="AC107" s="74">
        <f t="shared" si="61"/>
        <v>0</v>
      </c>
      <c r="AD107" s="74">
        <f t="shared" si="61"/>
        <v>0</v>
      </c>
      <c r="AE107" s="74">
        <f t="shared" si="61"/>
        <v>0</v>
      </c>
      <c r="AF107" s="74">
        <f t="shared" si="61"/>
        <v>0</v>
      </c>
      <c r="AG107" s="74">
        <f t="shared" si="61"/>
        <v>0</v>
      </c>
      <c r="AH107" s="74">
        <f t="shared" si="61"/>
        <v>0</v>
      </c>
      <c r="AI107" s="74">
        <f t="shared" si="61"/>
        <v>0</v>
      </c>
      <c r="AJ107" s="74">
        <f t="shared" si="61"/>
        <v>0</v>
      </c>
      <c r="AK107" s="74">
        <f t="shared" si="61"/>
        <v>0</v>
      </c>
      <c r="AL107" s="74">
        <f t="shared" si="61"/>
        <v>0</v>
      </c>
      <c r="AM107" s="74">
        <f t="shared" si="61"/>
        <v>0</v>
      </c>
      <c r="AN107" s="74">
        <f t="shared" si="61"/>
        <v>0</v>
      </c>
      <c r="AO107" s="74">
        <f t="shared" si="61"/>
        <v>0</v>
      </c>
      <c r="AP107" s="74">
        <f t="shared" si="61"/>
        <v>0</v>
      </c>
      <c r="AQ107" s="74">
        <f t="shared" si="61"/>
        <v>0</v>
      </c>
      <c r="AR107" s="74">
        <f t="shared" si="61"/>
        <v>0</v>
      </c>
      <c r="AS107" s="74">
        <f t="shared" si="61"/>
        <v>0</v>
      </c>
      <c r="AT107" s="74">
        <f t="shared" si="61"/>
        <v>0</v>
      </c>
      <c r="AU107" s="74">
        <f t="shared" si="61"/>
        <v>0</v>
      </c>
      <c r="AV107" s="74">
        <f t="shared" si="61"/>
        <v>0</v>
      </c>
      <c r="AW107" s="74">
        <f t="shared" si="61"/>
        <v>0</v>
      </c>
      <c r="AX107" s="74">
        <f t="shared" si="61"/>
        <v>0</v>
      </c>
      <c r="AY107" s="74">
        <f t="shared" si="61"/>
        <v>0</v>
      </c>
      <c r="AZ107" s="74">
        <f t="shared" si="61"/>
        <v>0</v>
      </c>
      <c r="BA107" s="74">
        <f t="shared" si="61"/>
        <v>0</v>
      </c>
      <c r="BB107" s="74">
        <f t="shared" si="61"/>
        <v>0</v>
      </c>
      <c r="BC107" s="74">
        <f t="shared" si="61"/>
        <v>0</v>
      </c>
      <c r="BD107" s="74">
        <f t="shared" si="61"/>
        <v>0</v>
      </c>
      <c r="BE107" s="74">
        <f t="shared" si="61"/>
        <v>0</v>
      </c>
      <c r="BF107" s="74">
        <f t="shared" si="61"/>
        <v>0</v>
      </c>
      <c r="BG107" s="74">
        <f t="shared" si="61"/>
        <v>0</v>
      </c>
      <c r="BH107" s="74">
        <f t="shared" si="61"/>
        <v>0</v>
      </c>
      <c r="BI107" s="74">
        <f t="shared" si="61"/>
        <v>0</v>
      </c>
      <c r="BJ107" s="74">
        <f t="shared" si="61"/>
        <v>0</v>
      </c>
      <c r="BK107" s="74"/>
      <c r="BL107" s="74"/>
      <c r="BM107" s="36"/>
      <c r="BN107" s="74">
        <f t="shared" si="55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J108" si="62">$I$20/$B$3</f>
        <v>0</v>
      </c>
      <c r="J108" s="74">
        <f t="shared" si="62"/>
        <v>0</v>
      </c>
      <c r="K108" s="74">
        <f t="shared" si="62"/>
        <v>0</v>
      </c>
      <c r="L108" s="74">
        <f t="shared" si="62"/>
        <v>0</v>
      </c>
      <c r="M108" s="74">
        <f t="shared" si="62"/>
        <v>0</v>
      </c>
      <c r="N108" s="74">
        <f t="shared" si="62"/>
        <v>0</v>
      </c>
      <c r="O108" s="74">
        <f t="shared" si="62"/>
        <v>0</v>
      </c>
      <c r="P108" s="74">
        <f t="shared" si="62"/>
        <v>0</v>
      </c>
      <c r="Q108" s="74">
        <f t="shared" si="62"/>
        <v>0</v>
      </c>
      <c r="R108" s="74">
        <f t="shared" si="62"/>
        <v>0</v>
      </c>
      <c r="S108" s="74">
        <f t="shared" si="62"/>
        <v>0</v>
      </c>
      <c r="T108" s="74">
        <f t="shared" si="62"/>
        <v>0</v>
      </c>
      <c r="U108" s="74">
        <f t="shared" si="62"/>
        <v>0</v>
      </c>
      <c r="V108" s="74">
        <f t="shared" si="62"/>
        <v>0</v>
      </c>
      <c r="W108" s="74">
        <f t="shared" si="62"/>
        <v>0</v>
      </c>
      <c r="X108" s="74">
        <f t="shared" si="62"/>
        <v>0</v>
      </c>
      <c r="Y108" s="74">
        <f t="shared" si="62"/>
        <v>0</v>
      </c>
      <c r="Z108" s="74">
        <f t="shared" si="62"/>
        <v>0</v>
      </c>
      <c r="AA108" s="74">
        <f t="shared" si="62"/>
        <v>0</v>
      </c>
      <c r="AB108" s="74">
        <f t="shared" si="62"/>
        <v>0</v>
      </c>
      <c r="AC108" s="74">
        <f t="shared" si="62"/>
        <v>0</v>
      </c>
      <c r="AD108" s="74">
        <f t="shared" si="62"/>
        <v>0</v>
      </c>
      <c r="AE108" s="74">
        <f t="shared" si="62"/>
        <v>0</v>
      </c>
      <c r="AF108" s="74">
        <f t="shared" si="62"/>
        <v>0</v>
      </c>
      <c r="AG108" s="74">
        <f t="shared" si="62"/>
        <v>0</v>
      </c>
      <c r="AH108" s="74">
        <f t="shared" si="62"/>
        <v>0</v>
      </c>
      <c r="AI108" s="74">
        <f t="shared" si="62"/>
        <v>0</v>
      </c>
      <c r="AJ108" s="74">
        <f t="shared" si="62"/>
        <v>0</v>
      </c>
      <c r="AK108" s="74">
        <f t="shared" si="62"/>
        <v>0</v>
      </c>
      <c r="AL108" s="74">
        <f t="shared" si="62"/>
        <v>0</v>
      </c>
      <c r="AM108" s="74">
        <f t="shared" si="62"/>
        <v>0</v>
      </c>
      <c r="AN108" s="74">
        <f t="shared" si="62"/>
        <v>0</v>
      </c>
      <c r="AO108" s="74">
        <f t="shared" si="62"/>
        <v>0</v>
      </c>
      <c r="AP108" s="74">
        <f t="shared" si="62"/>
        <v>0</v>
      </c>
      <c r="AQ108" s="74">
        <f t="shared" si="62"/>
        <v>0</v>
      </c>
      <c r="AR108" s="74">
        <f t="shared" si="62"/>
        <v>0</v>
      </c>
      <c r="AS108" s="74">
        <f t="shared" si="62"/>
        <v>0</v>
      </c>
      <c r="AT108" s="74">
        <f t="shared" si="62"/>
        <v>0</v>
      </c>
      <c r="AU108" s="74">
        <f t="shared" si="62"/>
        <v>0</v>
      </c>
      <c r="AV108" s="74">
        <f t="shared" si="62"/>
        <v>0</v>
      </c>
      <c r="AW108" s="74">
        <f t="shared" si="62"/>
        <v>0</v>
      </c>
      <c r="AX108" s="74">
        <f t="shared" si="62"/>
        <v>0</v>
      </c>
      <c r="AY108" s="74">
        <f t="shared" si="62"/>
        <v>0</v>
      </c>
      <c r="AZ108" s="74">
        <f t="shared" si="62"/>
        <v>0</v>
      </c>
      <c r="BA108" s="74">
        <f t="shared" si="62"/>
        <v>0</v>
      </c>
      <c r="BB108" s="74">
        <f t="shared" si="62"/>
        <v>0</v>
      </c>
      <c r="BC108" s="74">
        <f t="shared" si="62"/>
        <v>0</v>
      </c>
      <c r="BD108" s="74">
        <f t="shared" si="62"/>
        <v>0</v>
      </c>
      <c r="BE108" s="74">
        <f t="shared" si="62"/>
        <v>0</v>
      </c>
      <c r="BF108" s="74">
        <f t="shared" si="62"/>
        <v>0</v>
      </c>
      <c r="BG108" s="74">
        <f t="shared" si="62"/>
        <v>0</v>
      </c>
      <c r="BH108" s="74">
        <f t="shared" si="62"/>
        <v>0</v>
      </c>
      <c r="BI108" s="74">
        <f t="shared" si="62"/>
        <v>0</v>
      </c>
      <c r="BJ108" s="74">
        <f t="shared" si="62"/>
        <v>0</v>
      </c>
      <c r="BK108" s="74"/>
      <c r="BL108" s="74"/>
      <c r="BM108" s="36"/>
      <c r="BN108" s="74">
        <f t="shared" si="55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J109" si="63">$J$20/$B$3</f>
        <v>0</v>
      </c>
      <c r="P109" s="74">
        <f t="shared" si="63"/>
        <v>0</v>
      </c>
      <c r="Q109" s="74">
        <f t="shared" si="63"/>
        <v>0</v>
      </c>
      <c r="R109" s="74">
        <f t="shared" si="63"/>
        <v>0</v>
      </c>
      <c r="S109" s="74">
        <f t="shared" si="63"/>
        <v>0</v>
      </c>
      <c r="T109" s="74">
        <f t="shared" si="63"/>
        <v>0</v>
      </c>
      <c r="U109" s="74">
        <f t="shared" si="63"/>
        <v>0</v>
      </c>
      <c r="V109" s="74">
        <f t="shared" si="63"/>
        <v>0</v>
      </c>
      <c r="W109" s="74">
        <f t="shared" si="63"/>
        <v>0</v>
      </c>
      <c r="X109" s="74">
        <f t="shared" si="63"/>
        <v>0</v>
      </c>
      <c r="Y109" s="74">
        <f t="shared" si="63"/>
        <v>0</v>
      </c>
      <c r="Z109" s="74">
        <f t="shared" si="63"/>
        <v>0</v>
      </c>
      <c r="AA109" s="74">
        <f t="shared" si="63"/>
        <v>0</v>
      </c>
      <c r="AB109" s="74">
        <f t="shared" si="63"/>
        <v>0</v>
      </c>
      <c r="AC109" s="74">
        <f t="shared" si="63"/>
        <v>0</v>
      </c>
      <c r="AD109" s="74">
        <f t="shared" si="63"/>
        <v>0</v>
      </c>
      <c r="AE109" s="74">
        <f t="shared" si="63"/>
        <v>0</v>
      </c>
      <c r="AF109" s="74">
        <f t="shared" si="63"/>
        <v>0</v>
      </c>
      <c r="AG109" s="74">
        <f t="shared" si="63"/>
        <v>0</v>
      </c>
      <c r="AH109" s="74">
        <f t="shared" si="63"/>
        <v>0</v>
      </c>
      <c r="AI109" s="74">
        <f t="shared" si="63"/>
        <v>0</v>
      </c>
      <c r="AJ109" s="74">
        <f t="shared" si="63"/>
        <v>0</v>
      </c>
      <c r="AK109" s="74">
        <f t="shared" si="63"/>
        <v>0</v>
      </c>
      <c r="AL109" s="74">
        <f t="shared" si="63"/>
        <v>0</v>
      </c>
      <c r="AM109" s="74">
        <f t="shared" si="63"/>
        <v>0</v>
      </c>
      <c r="AN109" s="74">
        <f t="shared" si="63"/>
        <v>0</v>
      </c>
      <c r="AO109" s="74">
        <f t="shared" si="63"/>
        <v>0</v>
      </c>
      <c r="AP109" s="74">
        <f t="shared" si="63"/>
        <v>0</v>
      </c>
      <c r="AQ109" s="74">
        <f t="shared" si="63"/>
        <v>0</v>
      </c>
      <c r="AR109" s="74">
        <f t="shared" si="63"/>
        <v>0</v>
      </c>
      <c r="AS109" s="74">
        <f t="shared" si="63"/>
        <v>0</v>
      </c>
      <c r="AT109" s="74">
        <f t="shared" si="63"/>
        <v>0</v>
      </c>
      <c r="AU109" s="74">
        <f t="shared" si="63"/>
        <v>0</v>
      </c>
      <c r="AV109" s="74">
        <f t="shared" si="63"/>
        <v>0</v>
      </c>
      <c r="AW109" s="74">
        <f t="shared" si="63"/>
        <v>0</v>
      </c>
      <c r="AX109" s="74">
        <f t="shared" si="63"/>
        <v>0</v>
      </c>
      <c r="AY109" s="74">
        <f t="shared" si="63"/>
        <v>0</v>
      </c>
      <c r="AZ109" s="74">
        <f t="shared" si="63"/>
        <v>0</v>
      </c>
      <c r="BA109" s="74">
        <f t="shared" si="63"/>
        <v>0</v>
      </c>
      <c r="BB109" s="74">
        <f t="shared" si="63"/>
        <v>0</v>
      </c>
      <c r="BC109" s="74">
        <f t="shared" si="63"/>
        <v>0</v>
      </c>
      <c r="BD109" s="74">
        <f t="shared" si="63"/>
        <v>0</v>
      </c>
      <c r="BE109" s="74">
        <f t="shared" si="63"/>
        <v>0</v>
      </c>
      <c r="BF109" s="74">
        <f t="shared" si="63"/>
        <v>0</v>
      </c>
      <c r="BG109" s="74">
        <f t="shared" si="63"/>
        <v>0</v>
      </c>
      <c r="BH109" s="74">
        <f t="shared" si="63"/>
        <v>0</v>
      </c>
      <c r="BI109" s="74">
        <f t="shared" si="63"/>
        <v>0</v>
      </c>
      <c r="BJ109" s="74">
        <f t="shared" si="63"/>
        <v>0</v>
      </c>
      <c r="BK109" s="74"/>
      <c r="BL109" s="74"/>
      <c r="BM109" s="36"/>
      <c r="BN109" s="74">
        <f t="shared" si="55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J110" si="64">$K$20/$B$3</f>
        <v>0</v>
      </c>
      <c r="P110" s="74">
        <f t="shared" si="64"/>
        <v>0</v>
      </c>
      <c r="Q110" s="74">
        <f t="shared" si="64"/>
        <v>0</v>
      </c>
      <c r="R110" s="74">
        <f t="shared" si="64"/>
        <v>0</v>
      </c>
      <c r="S110" s="74">
        <f t="shared" si="64"/>
        <v>0</v>
      </c>
      <c r="T110" s="74">
        <f t="shared" si="64"/>
        <v>0</v>
      </c>
      <c r="U110" s="74">
        <f t="shared" si="64"/>
        <v>0</v>
      </c>
      <c r="V110" s="74">
        <f t="shared" si="64"/>
        <v>0</v>
      </c>
      <c r="W110" s="74">
        <f t="shared" si="64"/>
        <v>0</v>
      </c>
      <c r="X110" s="74">
        <f t="shared" si="64"/>
        <v>0</v>
      </c>
      <c r="Y110" s="74">
        <f t="shared" si="64"/>
        <v>0</v>
      </c>
      <c r="Z110" s="74">
        <f t="shared" si="64"/>
        <v>0</v>
      </c>
      <c r="AA110" s="74">
        <f t="shared" si="64"/>
        <v>0</v>
      </c>
      <c r="AB110" s="74">
        <f t="shared" si="64"/>
        <v>0</v>
      </c>
      <c r="AC110" s="74">
        <f t="shared" si="64"/>
        <v>0</v>
      </c>
      <c r="AD110" s="74">
        <f t="shared" si="64"/>
        <v>0</v>
      </c>
      <c r="AE110" s="74">
        <f t="shared" si="64"/>
        <v>0</v>
      </c>
      <c r="AF110" s="74">
        <f t="shared" si="64"/>
        <v>0</v>
      </c>
      <c r="AG110" s="74">
        <f t="shared" si="64"/>
        <v>0</v>
      </c>
      <c r="AH110" s="74">
        <f t="shared" si="64"/>
        <v>0</v>
      </c>
      <c r="AI110" s="74">
        <f t="shared" si="64"/>
        <v>0</v>
      </c>
      <c r="AJ110" s="74">
        <f t="shared" si="64"/>
        <v>0</v>
      </c>
      <c r="AK110" s="74">
        <f t="shared" si="64"/>
        <v>0</v>
      </c>
      <c r="AL110" s="74">
        <f t="shared" si="64"/>
        <v>0</v>
      </c>
      <c r="AM110" s="74">
        <f t="shared" si="64"/>
        <v>0</v>
      </c>
      <c r="AN110" s="74">
        <f t="shared" si="64"/>
        <v>0</v>
      </c>
      <c r="AO110" s="74">
        <f t="shared" si="64"/>
        <v>0</v>
      </c>
      <c r="AP110" s="74">
        <f t="shared" si="64"/>
        <v>0</v>
      </c>
      <c r="AQ110" s="74">
        <f t="shared" si="64"/>
        <v>0</v>
      </c>
      <c r="AR110" s="74">
        <f t="shared" si="64"/>
        <v>0</v>
      </c>
      <c r="AS110" s="74">
        <f t="shared" si="64"/>
        <v>0</v>
      </c>
      <c r="AT110" s="74">
        <f t="shared" si="64"/>
        <v>0</v>
      </c>
      <c r="AU110" s="74">
        <f t="shared" si="64"/>
        <v>0</v>
      </c>
      <c r="AV110" s="74">
        <f t="shared" si="64"/>
        <v>0</v>
      </c>
      <c r="AW110" s="74">
        <f t="shared" si="64"/>
        <v>0</v>
      </c>
      <c r="AX110" s="74">
        <f t="shared" si="64"/>
        <v>0</v>
      </c>
      <c r="AY110" s="74">
        <f t="shared" si="64"/>
        <v>0</v>
      </c>
      <c r="AZ110" s="74">
        <f t="shared" si="64"/>
        <v>0</v>
      </c>
      <c r="BA110" s="74">
        <f t="shared" si="64"/>
        <v>0</v>
      </c>
      <c r="BB110" s="74">
        <f t="shared" si="64"/>
        <v>0</v>
      </c>
      <c r="BC110" s="74">
        <f t="shared" si="64"/>
        <v>0</v>
      </c>
      <c r="BD110" s="74">
        <f t="shared" si="64"/>
        <v>0</v>
      </c>
      <c r="BE110" s="74">
        <f t="shared" si="64"/>
        <v>0</v>
      </c>
      <c r="BF110" s="74">
        <f t="shared" si="64"/>
        <v>0</v>
      </c>
      <c r="BG110" s="74">
        <f t="shared" si="64"/>
        <v>0</v>
      </c>
      <c r="BH110" s="74">
        <f t="shared" si="64"/>
        <v>0</v>
      </c>
      <c r="BI110" s="74">
        <f t="shared" si="64"/>
        <v>0</v>
      </c>
      <c r="BJ110" s="74">
        <f t="shared" si="64"/>
        <v>0</v>
      </c>
      <c r="BK110" s="74"/>
      <c r="BL110" s="74"/>
      <c r="BM110" s="36"/>
      <c r="BN110" s="74">
        <f t="shared" si="55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36"/>
      <c r="BN111" s="74">
        <f t="shared" si="55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36"/>
      <c r="BN112" s="74">
        <f t="shared" si="55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36"/>
      <c r="BN113" s="74">
        <f t="shared" si="55"/>
        <v>0</v>
      </c>
      <c r="BO113" s="333"/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65">SUM(C101:C113)</f>
        <v>7.6200000000000004E-2</v>
      </c>
      <c r="D114" s="68">
        <f t="shared" si="65"/>
        <v>0.33599999999999997</v>
      </c>
      <c r="E114" s="68">
        <f t="shared" si="65"/>
        <v>0.58599999999999997</v>
      </c>
      <c r="F114" s="68">
        <f t="shared" si="65"/>
        <v>0.58599999999999997</v>
      </c>
      <c r="G114" s="68">
        <f t="shared" si="65"/>
        <v>0.58599999999999997</v>
      </c>
      <c r="H114" s="68">
        <f t="shared" si="65"/>
        <v>0.58599999999999997</v>
      </c>
      <c r="I114" s="68">
        <f t="shared" si="65"/>
        <v>0.58599999999999997</v>
      </c>
      <c r="J114" s="68">
        <f t="shared" si="65"/>
        <v>0.58599999999999997</v>
      </c>
      <c r="K114" s="68">
        <f t="shared" si="65"/>
        <v>0.58599999999999997</v>
      </c>
      <c r="L114" s="68">
        <f t="shared" si="65"/>
        <v>0.58599999999999997</v>
      </c>
      <c r="M114" s="68">
        <f t="shared" si="65"/>
        <v>0.50980000000000003</v>
      </c>
      <c r="N114" s="68">
        <f t="shared" si="65"/>
        <v>0.25</v>
      </c>
      <c r="O114" s="68">
        <f t="shared" si="65"/>
        <v>0</v>
      </c>
      <c r="P114" s="68">
        <f t="shared" si="65"/>
        <v>0</v>
      </c>
      <c r="Q114" s="68">
        <f t="shared" si="65"/>
        <v>0</v>
      </c>
      <c r="R114" s="68">
        <f t="shared" si="65"/>
        <v>0</v>
      </c>
      <c r="S114" s="68">
        <f t="shared" si="65"/>
        <v>0</v>
      </c>
      <c r="T114" s="68">
        <f t="shared" si="65"/>
        <v>0</v>
      </c>
      <c r="U114" s="68">
        <f t="shared" si="65"/>
        <v>0</v>
      </c>
      <c r="V114" s="68">
        <f t="shared" si="65"/>
        <v>0</v>
      </c>
      <c r="W114" s="68">
        <f t="shared" si="65"/>
        <v>0</v>
      </c>
      <c r="X114" s="68">
        <f t="shared" si="65"/>
        <v>0</v>
      </c>
      <c r="Y114" s="68">
        <f t="shared" si="65"/>
        <v>0</v>
      </c>
      <c r="Z114" s="68">
        <f t="shared" si="65"/>
        <v>0</v>
      </c>
      <c r="AA114" s="68">
        <f t="shared" si="65"/>
        <v>0</v>
      </c>
      <c r="AB114" s="68">
        <f t="shared" si="65"/>
        <v>0</v>
      </c>
      <c r="AC114" s="68">
        <f t="shared" si="65"/>
        <v>0</v>
      </c>
      <c r="AD114" s="68">
        <f t="shared" si="65"/>
        <v>0</v>
      </c>
      <c r="AE114" s="68">
        <f t="shared" si="65"/>
        <v>0</v>
      </c>
      <c r="AF114" s="68">
        <f t="shared" si="65"/>
        <v>0</v>
      </c>
      <c r="AG114" s="68">
        <f t="shared" si="65"/>
        <v>0</v>
      </c>
      <c r="AH114" s="68">
        <f t="shared" si="65"/>
        <v>0</v>
      </c>
      <c r="AI114" s="68">
        <f t="shared" si="65"/>
        <v>0</v>
      </c>
      <c r="AJ114" s="68">
        <f t="shared" si="65"/>
        <v>0</v>
      </c>
      <c r="AK114" s="68">
        <f t="shared" si="65"/>
        <v>0</v>
      </c>
      <c r="AL114" s="68">
        <f t="shared" si="65"/>
        <v>0</v>
      </c>
      <c r="AM114" s="68">
        <f t="shared" si="65"/>
        <v>0</v>
      </c>
      <c r="AN114" s="68">
        <f t="shared" si="65"/>
        <v>0</v>
      </c>
      <c r="AO114" s="68">
        <f t="shared" si="65"/>
        <v>0</v>
      </c>
      <c r="AP114" s="68">
        <f t="shared" si="65"/>
        <v>0</v>
      </c>
      <c r="AQ114" s="68">
        <f t="shared" si="65"/>
        <v>0</v>
      </c>
      <c r="AR114" s="68">
        <f t="shared" si="65"/>
        <v>0</v>
      </c>
      <c r="AS114" s="68">
        <f t="shared" si="65"/>
        <v>0</v>
      </c>
      <c r="AT114" s="68">
        <f t="shared" si="65"/>
        <v>0</v>
      </c>
      <c r="AU114" s="68">
        <f t="shared" si="65"/>
        <v>0</v>
      </c>
      <c r="AV114" s="68">
        <f t="shared" si="65"/>
        <v>0</v>
      </c>
      <c r="AW114" s="68">
        <f t="shared" si="65"/>
        <v>0</v>
      </c>
      <c r="AX114" s="68">
        <f t="shared" si="65"/>
        <v>0</v>
      </c>
      <c r="AY114" s="68">
        <f t="shared" si="65"/>
        <v>0</v>
      </c>
      <c r="AZ114" s="68">
        <f t="shared" si="65"/>
        <v>0</v>
      </c>
      <c r="BA114" s="68">
        <f t="shared" si="65"/>
        <v>0</v>
      </c>
      <c r="BB114" s="68">
        <f t="shared" si="65"/>
        <v>0</v>
      </c>
      <c r="BC114" s="68">
        <f t="shared" si="65"/>
        <v>0</v>
      </c>
      <c r="BD114" s="68">
        <f t="shared" si="65"/>
        <v>0</v>
      </c>
      <c r="BE114" s="68">
        <f t="shared" si="65"/>
        <v>0</v>
      </c>
      <c r="BF114" s="68">
        <f t="shared" si="65"/>
        <v>0</v>
      </c>
      <c r="BG114" s="68">
        <f t="shared" si="65"/>
        <v>0</v>
      </c>
      <c r="BH114" s="68">
        <f t="shared" si="65"/>
        <v>0</v>
      </c>
      <c r="BI114" s="68">
        <f t="shared" si="65"/>
        <v>0</v>
      </c>
      <c r="BJ114" s="68">
        <f t="shared" si="65"/>
        <v>0</v>
      </c>
      <c r="BK114" s="68">
        <f t="shared" si="65"/>
        <v>0</v>
      </c>
      <c r="BL114" s="68">
        <f t="shared" si="65"/>
        <v>0</v>
      </c>
      <c r="BM114" s="36"/>
      <c r="BN114" s="57">
        <f>SUM(BN101:BN113)</f>
        <v>5.8599999999999994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X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324</v>
      </c>
    </row>
    <row r="2" spans="1:67" ht="15" customHeight="1" x14ac:dyDescent="0.2">
      <c r="A2" s="59" t="s">
        <v>21</v>
      </c>
      <c r="B2" s="107" t="str">
        <f>VLOOKUP($B$1,'Assumptions (Inputs)'!$B$7:$G$24,2,FALSE)</f>
        <v>135 MW from Brownsville to Gateway Park SS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43.537199999999999</v>
      </c>
      <c r="E11" s="56">
        <f t="shared" si="0"/>
        <v>118.75496919999999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(Escalated)'!E16</f>
        <v>0</v>
      </c>
      <c r="C13" s="128">
        <f>'CapEx (Escalated)'!F16</f>
        <v>43.537199999999999</v>
      </c>
      <c r="D13" s="128">
        <f>'CapEx (Escalated)'!G16</f>
        <v>75.217769199999992</v>
      </c>
      <c r="E13" s="128">
        <f>'CapEx (Escalated)'!H16</f>
        <v>31.188295821087994</v>
      </c>
      <c r="F13" s="128">
        <f>'CapEx (Escalated)'!I16</f>
        <v>0</v>
      </c>
      <c r="G13" s="128">
        <f>'CapEx (Escalated)'!J16</f>
        <v>0</v>
      </c>
      <c r="H13" s="128">
        <f>'CapEx (Escalated)'!K16</f>
        <v>0</v>
      </c>
      <c r="I13" s="128">
        <f>'CapEx (Escalated)'!L16</f>
        <v>0</v>
      </c>
      <c r="J13" s="128">
        <f>'CapEx (Escalated)'!M16</f>
        <v>0</v>
      </c>
      <c r="K13" s="128">
        <f>'CapEx (Escalated)'!N16</f>
        <v>0</v>
      </c>
      <c r="L13" s="128">
        <f>'CapEx (Escalated)'!O16</f>
        <v>0</v>
      </c>
      <c r="M13" s="128">
        <f>'CapEx (Escalated)'!P16</f>
        <v>0</v>
      </c>
      <c r="N13" s="128">
        <f>'CapEx (Escalated)'!Q16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149.943265021088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>
        <f>-SUM(C13:E13)</f>
        <v>-149.943265021088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-149.943265021088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43.537199999999999</v>
      </c>
      <c r="D15" s="67">
        <f t="shared" si="2"/>
        <v>118.75496919999999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21.768599999999999</v>
      </c>
      <c r="D16" s="68">
        <f t="shared" si="4"/>
        <v>81.146084599999995</v>
      </c>
      <c r="E16" s="68">
        <f t="shared" si="4"/>
        <v>59.377484599999995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149.943265021088</v>
      </c>
      <c r="G19" s="74">
        <f t="shared" si="5"/>
        <v>149.943265021088</v>
      </c>
      <c r="H19" s="74">
        <f t="shared" si="5"/>
        <v>149.943265021088</v>
      </c>
      <c r="I19" s="74">
        <f t="shared" si="5"/>
        <v>149.943265021088</v>
      </c>
      <c r="J19" s="74">
        <f t="shared" si="5"/>
        <v>149.943265021088</v>
      </c>
      <c r="K19" s="74">
        <f t="shared" si="5"/>
        <v>149.943265021088</v>
      </c>
      <c r="L19" s="74">
        <f t="shared" si="5"/>
        <v>149.943265021088</v>
      </c>
      <c r="M19" s="74">
        <f t="shared" si="5"/>
        <v>149.943265021088</v>
      </c>
      <c r="N19" s="74">
        <f t="shared" si="5"/>
        <v>149.943265021088</v>
      </c>
      <c r="O19" s="74">
        <f t="shared" si="5"/>
        <v>149.943265021088</v>
      </c>
      <c r="P19" s="74">
        <f t="shared" si="5"/>
        <v>149.943265021088</v>
      </c>
      <c r="Q19" s="74">
        <f t="shared" si="5"/>
        <v>149.943265021088</v>
      </c>
      <c r="R19" s="74">
        <f t="shared" si="5"/>
        <v>149.943265021088</v>
      </c>
      <c r="S19" s="74">
        <f t="shared" si="5"/>
        <v>149.943265021088</v>
      </c>
      <c r="T19" s="74">
        <f t="shared" si="5"/>
        <v>149.943265021088</v>
      </c>
      <c r="U19" s="74">
        <f t="shared" si="5"/>
        <v>149.943265021088</v>
      </c>
      <c r="V19" s="74">
        <f t="shared" si="5"/>
        <v>149.943265021088</v>
      </c>
      <c r="W19" s="74">
        <f t="shared" si="5"/>
        <v>149.943265021088</v>
      </c>
      <c r="X19" s="74">
        <f t="shared" si="5"/>
        <v>149.943265021088</v>
      </c>
      <c r="Y19" s="74">
        <f t="shared" si="5"/>
        <v>149.943265021088</v>
      </c>
      <c r="Z19" s="74">
        <f t="shared" si="5"/>
        <v>149.943265021088</v>
      </c>
      <c r="AA19" s="74">
        <f t="shared" si="5"/>
        <v>149.943265021088</v>
      </c>
      <c r="AB19" s="74">
        <f t="shared" si="5"/>
        <v>149.943265021088</v>
      </c>
      <c r="AC19" s="74">
        <f t="shared" si="5"/>
        <v>149.943265021088</v>
      </c>
      <c r="AD19" s="74">
        <f t="shared" si="5"/>
        <v>149.943265021088</v>
      </c>
      <c r="AE19" s="74">
        <f t="shared" si="5"/>
        <v>149.943265021088</v>
      </c>
      <c r="AF19" s="74">
        <f t="shared" si="5"/>
        <v>149.943265021088</v>
      </c>
      <c r="AG19" s="74">
        <f t="shared" si="5"/>
        <v>149.943265021088</v>
      </c>
      <c r="AH19" s="74">
        <f t="shared" si="5"/>
        <v>149.943265021088</v>
      </c>
      <c r="AI19" s="74">
        <f t="shared" si="5"/>
        <v>149.943265021088</v>
      </c>
      <c r="AJ19" s="74">
        <f t="shared" si="5"/>
        <v>149.943265021088</v>
      </c>
      <c r="AK19" s="74">
        <f t="shared" si="5"/>
        <v>149.943265021088</v>
      </c>
      <c r="AL19" s="74">
        <f t="shared" si="5"/>
        <v>149.943265021088</v>
      </c>
      <c r="AM19" s="74">
        <f t="shared" si="5"/>
        <v>149.943265021088</v>
      </c>
      <c r="AN19" s="74">
        <f t="shared" si="5"/>
        <v>149.943265021088</v>
      </c>
      <c r="AO19" s="74">
        <f t="shared" si="5"/>
        <v>149.943265021088</v>
      </c>
      <c r="AP19" s="74">
        <f t="shared" si="5"/>
        <v>149.943265021088</v>
      </c>
      <c r="AQ19" s="74">
        <f t="shared" si="5"/>
        <v>149.943265021088</v>
      </c>
      <c r="AR19" s="74">
        <f t="shared" si="5"/>
        <v>149.943265021088</v>
      </c>
      <c r="AS19" s="74">
        <f t="shared" si="5"/>
        <v>149.943265021088</v>
      </c>
      <c r="AT19" s="74">
        <f t="shared" si="5"/>
        <v>149.943265021088</v>
      </c>
      <c r="AU19" s="74">
        <f t="shared" si="5"/>
        <v>149.943265021088</v>
      </c>
      <c r="AV19" s="74">
        <f t="shared" si="5"/>
        <v>149.943265021088</v>
      </c>
      <c r="AW19" s="74">
        <f t="shared" si="5"/>
        <v>149.943265021088</v>
      </c>
      <c r="AX19" s="74">
        <f t="shared" si="5"/>
        <v>149.943265021088</v>
      </c>
      <c r="AY19" s="74">
        <f t="shared" si="5"/>
        <v>149.943265021088</v>
      </c>
      <c r="AZ19" s="74">
        <f t="shared" si="5"/>
        <v>149.943265021088</v>
      </c>
      <c r="BA19" s="74">
        <f t="shared" si="5"/>
        <v>149.943265021088</v>
      </c>
      <c r="BB19" s="74">
        <f t="shared" si="5"/>
        <v>149.943265021088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K20" si="6">-C14</f>
        <v>0</v>
      </c>
      <c r="D20" s="288">
        <f t="shared" si="6"/>
        <v>0</v>
      </c>
      <c r="E20" s="288">
        <f t="shared" si="6"/>
        <v>149.943265021088</v>
      </c>
      <c r="F20" s="288">
        <f t="shared" si="6"/>
        <v>0</v>
      </c>
      <c r="G20" s="288">
        <f t="shared" si="6"/>
        <v>0</v>
      </c>
      <c r="H20" s="288">
        <f t="shared" si="6"/>
        <v>0</v>
      </c>
      <c r="I20" s="288">
        <f t="shared" si="6"/>
        <v>0</v>
      </c>
      <c r="J20" s="288">
        <f t="shared" si="6"/>
        <v>0</v>
      </c>
      <c r="K20" s="288">
        <f t="shared" si="6"/>
        <v>0</v>
      </c>
      <c r="L20" s="288">
        <f>-L14</f>
        <v>0</v>
      </c>
      <c r="M20" s="291">
        <f>-D20</f>
        <v>0</v>
      </c>
      <c r="N20" s="291"/>
      <c r="O20" s="288">
        <f t="shared" ref="O20:AX20" si="7">-O14</f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-149.943265021088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149.943265021088</v>
      </c>
      <c r="F21" s="74">
        <f t="shared" si="9"/>
        <v>149.943265021088</v>
      </c>
      <c r="G21" s="74">
        <f t="shared" si="9"/>
        <v>149.943265021088</v>
      </c>
      <c r="H21" s="74">
        <f t="shared" si="9"/>
        <v>149.943265021088</v>
      </c>
      <c r="I21" s="74">
        <f t="shared" si="9"/>
        <v>149.943265021088</v>
      </c>
      <c r="J21" s="74">
        <f t="shared" si="9"/>
        <v>149.943265021088</v>
      </c>
      <c r="K21" s="74">
        <f t="shared" si="9"/>
        <v>149.943265021088</v>
      </c>
      <c r="L21" s="74">
        <f t="shared" si="9"/>
        <v>149.943265021088</v>
      </c>
      <c r="M21" s="74">
        <f t="shared" si="9"/>
        <v>149.943265021088</v>
      </c>
      <c r="N21" s="74">
        <f t="shared" si="9"/>
        <v>149.943265021088</v>
      </c>
      <c r="O21" s="74">
        <f t="shared" si="9"/>
        <v>149.943265021088</v>
      </c>
      <c r="P21" s="74">
        <f t="shared" si="9"/>
        <v>149.943265021088</v>
      </c>
      <c r="Q21" s="74">
        <f t="shared" si="9"/>
        <v>149.943265021088</v>
      </c>
      <c r="R21" s="74">
        <f t="shared" si="9"/>
        <v>149.943265021088</v>
      </c>
      <c r="S21" s="74">
        <f t="shared" si="9"/>
        <v>149.943265021088</v>
      </c>
      <c r="T21" s="74">
        <f t="shared" si="9"/>
        <v>149.943265021088</v>
      </c>
      <c r="U21" s="74">
        <f t="shared" si="9"/>
        <v>149.943265021088</v>
      </c>
      <c r="V21" s="74">
        <f t="shared" si="9"/>
        <v>149.943265021088</v>
      </c>
      <c r="W21" s="74">
        <f t="shared" si="9"/>
        <v>149.943265021088</v>
      </c>
      <c r="X21" s="74">
        <f t="shared" si="9"/>
        <v>149.943265021088</v>
      </c>
      <c r="Y21" s="74">
        <f t="shared" si="9"/>
        <v>149.943265021088</v>
      </c>
      <c r="Z21" s="74">
        <f t="shared" si="9"/>
        <v>149.943265021088</v>
      </c>
      <c r="AA21" s="74">
        <f t="shared" si="9"/>
        <v>149.943265021088</v>
      </c>
      <c r="AB21" s="74">
        <f t="shared" si="9"/>
        <v>149.943265021088</v>
      </c>
      <c r="AC21" s="74">
        <f t="shared" si="9"/>
        <v>149.943265021088</v>
      </c>
      <c r="AD21" s="74">
        <f t="shared" si="9"/>
        <v>149.943265021088</v>
      </c>
      <c r="AE21" s="74">
        <f t="shared" si="9"/>
        <v>149.943265021088</v>
      </c>
      <c r="AF21" s="74">
        <f t="shared" si="9"/>
        <v>149.943265021088</v>
      </c>
      <c r="AG21" s="74">
        <f t="shared" si="9"/>
        <v>149.943265021088</v>
      </c>
      <c r="AH21" s="74">
        <f t="shared" si="9"/>
        <v>149.943265021088</v>
      </c>
      <c r="AI21" s="74">
        <f t="shared" si="9"/>
        <v>149.943265021088</v>
      </c>
      <c r="AJ21" s="74">
        <f t="shared" si="9"/>
        <v>149.943265021088</v>
      </c>
      <c r="AK21" s="74">
        <f t="shared" si="9"/>
        <v>149.943265021088</v>
      </c>
      <c r="AL21" s="74">
        <f t="shared" si="9"/>
        <v>149.943265021088</v>
      </c>
      <c r="AM21" s="74">
        <f t="shared" si="9"/>
        <v>149.943265021088</v>
      </c>
      <c r="AN21" s="74">
        <f t="shared" si="9"/>
        <v>149.943265021088</v>
      </c>
      <c r="AO21" s="74">
        <f t="shared" si="9"/>
        <v>149.943265021088</v>
      </c>
      <c r="AP21" s="74">
        <f t="shared" si="9"/>
        <v>149.943265021088</v>
      </c>
      <c r="AQ21" s="74">
        <f t="shared" si="9"/>
        <v>149.943265021088</v>
      </c>
      <c r="AR21" s="74">
        <f t="shared" si="9"/>
        <v>149.943265021088</v>
      </c>
      <c r="AS21" s="74">
        <f t="shared" si="9"/>
        <v>149.943265021088</v>
      </c>
      <c r="AT21" s="74">
        <f t="shared" si="9"/>
        <v>149.943265021088</v>
      </c>
      <c r="AU21" s="74">
        <f t="shared" si="9"/>
        <v>149.943265021088</v>
      </c>
      <c r="AV21" s="74">
        <f t="shared" si="9"/>
        <v>149.943265021088</v>
      </c>
      <c r="AW21" s="74">
        <f t="shared" si="9"/>
        <v>149.943265021088</v>
      </c>
      <c r="AX21" s="74">
        <f t="shared" si="9"/>
        <v>149.943265021088</v>
      </c>
      <c r="AY21" s="74">
        <f t="shared" si="9"/>
        <v>149.943265021088</v>
      </c>
      <c r="AZ21" s="74">
        <f t="shared" si="9"/>
        <v>149.943265021088</v>
      </c>
      <c r="BA21" s="74">
        <f t="shared" si="9"/>
        <v>149.943265021088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74.971632510543998</v>
      </c>
      <c r="F22" s="68">
        <f t="shared" si="10"/>
        <v>149.943265021088</v>
      </c>
      <c r="G22" s="68">
        <f t="shared" si="10"/>
        <v>149.943265021088</v>
      </c>
      <c r="H22" s="68">
        <f t="shared" si="10"/>
        <v>149.943265021088</v>
      </c>
      <c r="I22" s="68">
        <f t="shared" si="10"/>
        <v>149.943265021088</v>
      </c>
      <c r="J22" s="68">
        <f t="shared" si="10"/>
        <v>149.943265021088</v>
      </c>
      <c r="K22" s="68">
        <f t="shared" si="10"/>
        <v>149.943265021088</v>
      </c>
      <c r="L22" s="68">
        <f t="shared" si="10"/>
        <v>149.943265021088</v>
      </c>
      <c r="M22" s="68">
        <f t="shared" si="10"/>
        <v>149.943265021088</v>
      </c>
      <c r="N22" s="68">
        <f t="shared" si="10"/>
        <v>149.943265021088</v>
      </c>
      <c r="O22" s="68">
        <f t="shared" si="10"/>
        <v>149.943265021088</v>
      </c>
      <c r="P22" s="68">
        <f t="shared" si="10"/>
        <v>149.943265021088</v>
      </c>
      <c r="Q22" s="68">
        <f t="shared" si="10"/>
        <v>149.943265021088</v>
      </c>
      <c r="R22" s="68">
        <f t="shared" si="10"/>
        <v>149.943265021088</v>
      </c>
      <c r="S22" s="68">
        <f t="shared" si="10"/>
        <v>149.943265021088</v>
      </c>
      <c r="T22" s="68">
        <f t="shared" si="10"/>
        <v>149.943265021088</v>
      </c>
      <c r="U22" s="68">
        <f t="shared" si="10"/>
        <v>149.943265021088</v>
      </c>
      <c r="V22" s="68">
        <f t="shared" si="10"/>
        <v>149.943265021088</v>
      </c>
      <c r="W22" s="68">
        <f t="shared" si="10"/>
        <v>149.943265021088</v>
      </c>
      <c r="X22" s="68">
        <f t="shared" si="10"/>
        <v>149.943265021088</v>
      </c>
      <c r="Y22" s="68">
        <f t="shared" si="10"/>
        <v>149.943265021088</v>
      </c>
      <c r="Z22" s="68">
        <f t="shared" si="10"/>
        <v>149.943265021088</v>
      </c>
      <c r="AA22" s="68">
        <f t="shared" si="10"/>
        <v>149.943265021088</v>
      </c>
      <c r="AB22" s="68">
        <f t="shared" si="10"/>
        <v>149.943265021088</v>
      </c>
      <c r="AC22" s="68">
        <f t="shared" si="10"/>
        <v>149.943265021088</v>
      </c>
      <c r="AD22" s="68">
        <f t="shared" si="10"/>
        <v>149.943265021088</v>
      </c>
      <c r="AE22" s="68">
        <f t="shared" si="10"/>
        <v>149.943265021088</v>
      </c>
      <c r="AF22" s="68">
        <f t="shared" si="10"/>
        <v>149.943265021088</v>
      </c>
      <c r="AG22" s="68">
        <f t="shared" si="10"/>
        <v>149.943265021088</v>
      </c>
      <c r="AH22" s="68">
        <f t="shared" si="10"/>
        <v>149.943265021088</v>
      </c>
      <c r="AI22" s="68">
        <f t="shared" si="10"/>
        <v>149.943265021088</v>
      </c>
      <c r="AJ22" s="68">
        <f t="shared" si="10"/>
        <v>149.943265021088</v>
      </c>
      <c r="AK22" s="68">
        <f t="shared" si="10"/>
        <v>149.943265021088</v>
      </c>
      <c r="AL22" s="68">
        <f t="shared" si="10"/>
        <v>149.943265021088</v>
      </c>
      <c r="AM22" s="68">
        <f t="shared" si="10"/>
        <v>149.943265021088</v>
      </c>
      <c r="AN22" s="68">
        <f t="shared" si="10"/>
        <v>149.943265021088</v>
      </c>
      <c r="AO22" s="68">
        <f t="shared" si="10"/>
        <v>149.943265021088</v>
      </c>
      <c r="AP22" s="68">
        <f t="shared" si="10"/>
        <v>149.943265021088</v>
      </c>
      <c r="AQ22" s="68">
        <f t="shared" si="10"/>
        <v>149.943265021088</v>
      </c>
      <c r="AR22" s="68">
        <f t="shared" si="10"/>
        <v>149.943265021088</v>
      </c>
      <c r="AS22" s="68">
        <f t="shared" si="10"/>
        <v>149.943265021088</v>
      </c>
      <c r="AT22" s="68">
        <f t="shared" si="10"/>
        <v>149.943265021088</v>
      </c>
      <c r="AU22" s="68">
        <f t="shared" si="10"/>
        <v>149.943265021088</v>
      </c>
      <c r="AV22" s="68">
        <f t="shared" si="10"/>
        <v>149.943265021088</v>
      </c>
      <c r="AW22" s="68">
        <f t="shared" si="10"/>
        <v>149.943265021088</v>
      </c>
      <c r="AX22" s="68">
        <f t="shared" si="10"/>
        <v>149.943265021088</v>
      </c>
      <c r="AY22" s="68">
        <f t="shared" si="10"/>
        <v>149.943265021088</v>
      </c>
      <c r="AZ22" s="68">
        <f t="shared" si="10"/>
        <v>149.943265021088</v>
      </c>
      <c r="BA22" s="68">
        <f t="shared" si="10"/>
        <v>149.943265021088</v>
      </c>
      <c r="BB22" s="68">
        <f t="shared" si="10"/>
        <v>74.971632510543998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11.245744876581599</v>
      </c>
      <c r="G25" s="74">
        <f t="shared" si="11"/>
        <v>32.894553480326287</v>
      </c>
      <c r="H25" s="74">
        <f t="shared" si="11"/>
        <v>52.917977091242378</v>
      </c>
      <c r="I25" s="74">
        <f t="shared" si="11"/>
        <v>71.441968051947583</v>
      </c>
      <c r="J25" s="74">
        <f t="shared" si="11"/>
        <v>88.574485513257088</v>
      </c>
      <c r="K25" s="74">
        <f t="shared" si="11"/>
        <v>104.4234886259861</v>
      </c>
      <c r="L25" s="74">
        <f t="shared" si="11"/>
        <v>119.08194221444765</v>
      </c>
      <c r="M25" s="74">
        <f t="shared" si="11"/>
        <v>132.64281110295485</v>
      </c>
      <c r="N25" s="74">
        <f t="shared" si="11"/>
        <v>146.02374807343676</v>
      </c>
      <c r="O25" s="74">
        <f t="shared" si="11"/>
        <v>159.40468504391868</v>
      </c>
      <c r="P25" s="74">
        <f t="shared" si="11"/>
        <v>172.78562201440059</v>
      </c>
      <c r="Q25" s="74">
        <f t="shared" si="11"/>
        <v>186.1665589848825</v>
      </c>
      <c r="R25" s="74">
        <f t="shared" si="11"/>
        <v>199.54749595536441</v>
      </c>
      <c r="S25" s="74">
        <f t="shared" si="11"/>
        <v>212.92843292584632</v>
      </c>
      <c r="T25" s="74">
        <f t="shared" si="11"/>
        <v>226.30936989632823</v>
      </c>
      <c r="U25" s="74">
        <f t="shared" si="11"/>
        <v>239.69030686681015</v>
      </c>
      <c r="V25" s="74">
        <f t="shared" si="11"/>
        <v>253.07124383729206</v>
      </c>
      <c r="W25" s="74">
        <f t="shared" si="11"/>
        <v>266.45218080777397</v>
      </c>
      <c r="X25" s="74">
        <f t="shared" si="11"/>
        <v>279.83311777825588</v>
      </c>
      <c r="Y25" s="74">
        <f t="shared" si="11"/>
        <v>293.21405474873779</v>
      </c>
      <c r="Z25" s="74">
        <f t="shared" si="11"/>
        <v>299.90452323397869</v>
      </c>
      <c r="AA25" s="74">
        <f t="shared" si="11"/>
        <v>299.90452323397869</v>
      </c>
      <c r="AB25" s="74">
        <f t="shared" si="11"/>
        <v>299.90452323397869</v>
      </c>
      <c r="AC25" s="74">
        <f t="shared" si="11"/>
        <v>299.90452323397869</v>
      </c>
      <c r="AD25" s="74">
        <f t="shared" si="11"/>
        <v>299.90452323397869</v>
      </c>
      <c r="AE25" s="74">
        <f t="shared" si="11"/>
        <v>299.90452323397869</v>
      </c>
      <c r="AF25" s="74">
        <f t="shared" si="11"/>
        <v>299.90452323397869</v>
      </c>
      <c r="AG25" s="74">
        <f t="shared" si="11"/>
        <v>299.90452323397869</v>
      </c>
      <c r="AH25" s="74">
        <f t="shared" si="11"/>
        <v>299.90452323397869</v>
      </c>
      <c r="AI25" s="74">
        <f t="shared" si="11"/>
        <v>299.90452323397869</v>
      </c>
      <c r="AJ25" s="74">
        <f t="shared" si="11"/>
        <v>299.90452323397869</v>
      </c>
      <c r="AK25" s="74">
        <f t="shared" si="11"/>
        <v>299.90452323397869</v>
      </c>
      <c r="AL25" s="74">
        <f t="shared" si="11"/>
        <v>299.90452323397869</v>
      </c>
      <c r="AM25" s="74">
        <f t="shared" si="11"/>
        <v>299.90452323397869</v>
      </c>
      <c r="AN25" s="74">
        <f t="shared" si="11"/>
        <v>299.90452323397869</v>
      </c>
      <c r="AO25" s="74">
        <f t="shared" si="11"/>
        <v>299.90452323397869</v>
      </c>
      <c r="AP25" s="74">
        <f t="shared" si="11"/>
        <v>299.90452323397869</v>
      </c>
      <c r="AQ25" s="74">
        <f t="shared" si="11"/>
        <v>299.90452323397869</v>
      </c>
      <c r="AR25" s="74">
        <f t="shared" si="11"/>
        <v>299.90452323397869</v>
      </c>
      <c r="AS25" s="74">
        <f t="shared" si="11"/>
        <v>299.90452323397869</v>
      </c>
      <c r="AT25" s="74">
        <f t="shared" si="11"/>
        <v>299.90452323397869</v>
      </c>
      <c r="AU25" s="74">
        <f t="shared" si="11"/>
        <v>299.90452323397869</v>
      </c>
      <c r="AV25" s="74">
        <f t="shared" si="11"/>
        <v>299.90452323397869</v>
      </c>
      <c r="AW25" s="74">
        <f t="shared" si="11"/>
        <v>299.90452323397869</v>
      </c>
      <c r="AX25" s="74">
        <f t="shared" si="11"/>
        <v>299.90452323397869</v>
      </c>
      <c r="AY25" s="74">
        <f t="shared" si="11"/>
        <v>299.90452323397869</v>
      </c>
      <c r="AZ25" s="74">
        <f t="shared" si="11"/>
        <v>299.90452323397869</v>
      </c>
      <c r="BA25" s="74">
        <f t="shared" si="11"/>
        <v>299.90452323397869</v>
      </c>
      <c r="BB25" s="74">
        <f t="shared" si="11"/>
        <v>299.90452323397869</v>
      </c>
      <c r="BC25" s="74">
        <f t="shared" si="11"/>
        <v>299.90452323397869</v>
      </c>
      <c r="BD25" s="74">
        <f t="shared" si="11"/>
        <v>299.90452323397869</v>
      </c>
      <c r="BE25" s="74">
        <f t="shared" si="11"/>
        <v>299.90452323397869</v>
      </c>
      <c r="BF25" s="74">
        <f t="shared" si="11"/>
        <v>299.90452323397869</v>
      </c>
      <c r="BG25" s="74">
        <f t="shared" si="11"/>
        <v>299.90452323397869</v>
      </c>
      <c r="BH25" s="74">
        <f t="shared" si="11"/>
        <v>299.90452323397869</v>
      </c>
      <c r="BI25" s="74">
        <f t="shared" si="11"/>
        <v>299.90452323397869</v>
      </c>
      <c r="BJ25" s="74">
        <f t="shared" si="11"/>
        <v>299.90452323397869</v>
      </c>
      <c r="BK25" s="74">
        <f t="shared" si="11"/>
        <v>299.90452323397869</v>
      </c>
      <c r="BL25" s="74">
        <f t="shared" si="11"/>
        <v>299.90452323397869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5.6228724382907993</v>
      </c>
      <c r="F26" s="74">
        <f t="shared" si="12"/>
        <v>10.824404301872343</v>
      </c>
      <c r="G26" s="74">
        <f t="shared" si="12"/>
        <v>10.011711805458045</v>
      </c>
      <c r="H26" s="74">
        <f t="shared" si="12"/>
        <v>9.2619954803526046</v>
      </c>
      <c r="I26" s="74">
        <f t="shared" si="12"/>
        <v>8.5662587306547575</v>
      </c>
      <c r="J26" s="74">
        <f t="shared" si="12"/>
        <v>7.9245015563645005</v>
      </c>
      <c r="K26" s="74">
        <f t="shared" si="12"/>
        <v>7.3292267942307809</v>
      </c>
      <c r="L26" s="74">
        <f t="shared" si="12"/>
        <v>6.7804344442535998</v>
      </c>
      <c r="M26" s="74">
        <f t="shared" si="12"/>
        <v>6.6904684852409462</v>
      </c>
      <c r="N26" s="74">
        <f t="shared" si="12"/>
        <v>6.6904684852409462</v>
      </c>
      <c r="O26" s="74">
        <f t="shared" si="12"/>
        <v>6.6904684852409462</v>
      </c>
      <c r="P26" s="74">
        <f t="shared" si="12"/>
        <v>6.6904684852409462</v>
      </c>
      <c r="Q26" s="74">
        <f t="shared" si="12"/>
        <v>6.6904684852409462</v>
      </c>
      <c r="R26" s="74">
        <f t="shared" si="12"/>
        <v>6.6904684852409462</v>
      </c>
      <c r="S26" s="74">
        <f t="shared" si="12"/>
        <v>6.6904684852409462</v>
      </c>
      <c r="T26" s="74">
        <f t="shared" si="12"/>
        <v>6.6904684852409462</v>
      </c>
      <c r="U26" s="74">
        <f t="shared" si="12"/>
        <v>6.6904684852409462</v>
      </c>
      <c r="V26" s="74">
        <f t="shared" si="12"/>
        <v>6.6904684852409462</v>
      </c>
      <c r="W26" s="74">
        <f t="shared" si="12"/>
        <v>6.6904684852409462</v>
      </c>
      <c r="X26" s="74">
        <f t="shared" si="12"/>
        <v>6.6904684852409462</v>
      </c>
      <c r="Y26" s="74">
        <f t="shared" si="12"/>
        <v>3.3452342426204731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149.95226161698923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5.6228724382907993</v>
      </c>
      <c r="F27" s="74">
        <f t="shared" si="13"/>
        <v>10.824404301872343</v>
      </c>
      <c r="G27" s="74">
        <f t="shared" si="13"/>
        <v>10.011711805458045</v>
      </c>
      <c r="H27" s="74">
        <f t="shared" si="13"/>
        <v>9.2619954803526046</v>
      </c>
      <c r="I27" s="74">
        <f t="shared" si="13"/>
        <v>8.5662587306547575</v>
      </c>
      <c r="J27" s="74">
        <f t="shared" si="13"/>
        <v>7.9245015563645005</v>
      </c>
      <c r="K27" s="74">
        <f t="shared" si="13"/>
        <v>7.3292267942307809</v>
      </c>
      <c r="L27" s="74">
        <f t="shared" si="13"/>
        <v>6.7804344442535998</v>
      </c>
      <c r="M27" s="74">
        <f t="shared" si="13"/>
        <v>6.6904684852409462</v>
      </c>
      <c r="N27" s="74">
        <f t="shared" si="13"/>
        <v>6.6904684852409462</v>
      </c>
      <c r="O27" s="74">
        <f t="shared" si="13"/>
        <v>6.6904684852409462</v>
      </c>
      <c r="P27" s="74">
        <f t="shared" si="13"/>
        <v>6.6904684852409462</v>
      </c>
      <c r="Q27" s="74">
        <f t="shared" si="13"/>
        <v>6.6904684852409462</v>
      </c>
      <c r="R27" s="74">
        <f t="shared" si="13"/>
        <v>6.6904684852409462</v>
      </c>
      <c r="S27" s="74">
        <f t="shared" si="13"/>
        <v>6.6904684852409462</v>
      </c>
      <c r="T27" s="74">
        <f t="shared" si="13"/>
        <v>6.6904684852409462</v>
      </c>
      <c r="U27" s="74">
        <f t="shared" si="13"/>
        <v>6.6904684852409462</v>
      </c>
      <c r="V27" s="74">
        <f t="shared" si="13"/>
        <v>6.6904684852409462</v>
      </c>
      <c r="W27" s="74">
        <f t="shared" si="13"/>
        <v>6.6904684852409462</v>
      </c>
      <c r="X27" s="74">
        <f t="shared" si="13"/>
        <v>6.6904684852409462</v>
      </c>
      <c r="Y27" s="74">
        <f t="shared" si="13"/>
        <v>3.3452342426204731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149.95226161698923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11.245744876581599</v>
      </c>
      <c r="F28" s="74">
        <f t="shared" si="14"/>
        <v>32.894553480326287</v>
      </c>
      <c r="G28" s="74">
        <f t="shared" si="14"/>
        <v>52.917977091242378</v>
      </c>
      <c r="H28" s="74">
        <f t="shared" si="14"/>
        <v>71.441968051947583</v>
      </c>
      <c r="I28" s="74">
        <f t="shared" si="14"/>
        <v>88.574485513257088</v>
      </c>
      <c r="J28" s="74">
        <f t="shared" si="14"/>
        <v>104.4234886259861</v>
      </c>
      <c r="K28" s="74">
        <f t="shared" si="14"/>
        <v>119.08194221444765</v>
      </c>
      <c r="L28" s="74">
        <f t="shared" si="14"/>
        <v>132.64281110295485</v>
      </c>
      <c r="M28" s="74">
        <f t="shared" si="14"/>
        <v>146.02374807343676</v>
      </c>
      <c r="N28" s="74">
        <f t="shared" si="14"/>
        <v>159.40468504391868</v>
      </c>
      <c r="O28" s="74">
        <f t="shared" si="14"/>
        <v>172.78562201440059</v>
      </c>
      <c r="P28" s="74">
        <f t="shared" si="14"/>
        <v>186.1665589848825</v>
      </c>
      <c r="Q28" s="74">
        <f t="shared" si="14"/>
        <v>199.54749595536441</v>
      </c>
      <c r="R28" s="74">
        <f t="shared" si="14"/>
        <v>212.92843292584632</v>
      </c>
      <c r="S28" s="74">
        <f t="shared" si="14"/>
        <v>226.30936989632823</v>
      </c>
      <c r="T28" s="74">
        <f t="shared" si="14"/>
        <v>239.69030686681015</v>
      </c>
      <c r="U28" s="74">
        <f t="shared" si="14"/>
        <v>253.07124383729206</v>
      </c>
      <c r="V28" s="74">
        <f t="shared" si="14"/>
        <v>266.45218080777397</v>
      </c>
      <c r="W28" s="74">
        <f t="shared" si="14"/>
        <v>279.83311777825588</v>
      </c>
      <c r="X28" s="74">
        <f t="shared" si="14"/>
        <v>293.21405474873779</v>
      </c>
      <c r="Y28" s="74">
        <f t="shared" si="14"/>
        <v>299.90452323397869</v>
      </c>
      <c r="Z28" s="74">
        <f t="shared" si="14"/>
        <v>299.90452323397869</v>
      </c>
      <c r="AA28" s="74">
        <f t="shared" si="14"/>
        <v>299.90452323397869</v>
      </c>
      <c r="AB28" s="74">
        <f t="shared" si="14"/>
        <v>299.90452323397869</v>
      </c>
      <c r="AC28" s="74">
        <f t="shared" si="14"/>
        <v>299.90452323397869</v>
      </c>
      <c r="AD28" s="74">
        <f t="shared" si="14"/>
        <v>299.90452323397869</v>
      </c>
      <c r="AE28" s="74">
        <f t="shared" si="14"/>
        <v>299.90452323397869</v>
      </c>
      <c r="AF28" s="74">
        <f t="shared" si="14"/>
        <v>299.90452323397869</v>
      </c>
      <c r="AG28" s="74">
        <f t="shared" si="14"/>
        <v>299.90452323397869</v>
      </c>
      <c r="AH28" s="74">
        <f t="shared" si="14"/>
        <v>299.90452323397869</v>
      </c>
      <c r="AI28" s="74">
        <f t="shared" si="14"/>
        <v>299.90452323397869</v>
      </c>
      <c r="AJ28" s="74">
        <f t="shared" si="14"/>
        <v>299.90452323397869</v>
      </c>
      <c r="AK28" s="74">
        <f t="shared" si="14"/>
        <v>299.90452323397869</v>
      </c>
      <c r="AL28" s="74">
        <f t="shared" si="14"/>
        <v>299.90452323397869</v>
      </c>
      <c r="AM28" s="74">
        <f t="shared" si="14"/>
        <v>299.90452323397869</v>
      </c>
      <c r="AN28" s="74">
        <f t="shared" si="14"/>
        <v>299.90452323397869</v>
      </c>
      <c r="AO28" s="74">
        <f t="shared" si="14"/>
        <v>299.90452323397869</v>
      </c>
      <c r="AP28" s="74">
        <f t="shared" si="14"/>
        <v>299.90452323397869</v>
      </c>
      <c r="AQ28" s="74">
        <f t="shared" si="14"/>
        <v>299.90452323397869</v>
      </c>
      <c r="AR28" s="74">
        <f t="shared" si="14"/>
        <v>299.90452323397869</v>
      </c>
      <c r="AS28" s="74">
        <f t="shared" si="14"/>
        <v>299.90452323397869</v>
      </c>
      <c r="AT28" s="74">
        <f t="shared" si="14"/>
        <v>299.90452323397869</v>
      </c>
      <c r="AU28" s="74">
        <f t="shared" si="14"/>
        <v>299.90452323397869</v>
      </c>
      <c r="AV28" s="74">
        <f t="shared" si="14"/>
        <v>299.90452323397869</v>
      </c>
      <c r="AW28" s="74">
        <f t="shared" si="14"/>
        <v>299.90452323397869</v>
      </c>
      <c r="AX28" s="74">
        <f t="shared" si="14"/>
        <v>299.90452323397869</v>
      </c>
      <c r="AY28" s="74">
        <f t="shared" si="14"/>
        <v>299.90452323397869</v>
      </c>
      <c r="AZ28" s="74">
        <f t="shared" si="14"/>
        <v>299.90452323397869</v>
      </c>
      <c r="BA28" s="74">
        <f t="shared" si="14"/>
        <v>299.90452323397869</v>
      </c>
      <c r="BB28" s="74">
        <f t="shared" si="14"/>
        <v>299.90452323397869</v>
      </c>
      <c r="BC28" s="74">
        <f t="shared" si="14"/>
        <v>299.90452323397869</v>
      </c>
      <c r="BD28" s="74">
        <f t="shared" si="14"/>
        <v>299.90452323397869</v>
      </c>
      <c r="BE28" s="74">
        <f t="shared" si="14"/>
        <v>299.90452323397869</v>
      </c>
      <c r="BF28" s="74">
        <f t="shared" si="14"/>
        <v>299.90452323397869</v>
      </c>
      <c r="BG28" s="74">
        <f t="shared" si="14"/>
        <v>299.90452323397869</v>
      </c>
      <c r="BH28" s="74">
        <f t="shared" si="14"/>
        <v>299.90452323397869</v>
      </c>
      <c r="BI28" s="74">
        <f t="shared" si="14"/>
        <v>299.90452323397869</v>
      </c>
      <c r="BJ28" s="74">
        <f t="shared" si="14"/>
        <v>299.90452323397869</v>
      </c>
      <c r="BK28" s="74">
        <f t="shared" si="14"/>
        <v>299.90452323397869</v>
      </c>
      <c r="BL28" s="74">
        <f t="shared" si="14"/>
        <v>299.90452323397869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5.6228724382907993</v>
      </c>
      <c r="F29" s="68">
        <f t="shared" si="15"/>
        <v>22.070149178453942</v>
      </c>
      <c r="G29" s="68">
        <f>AVERAGE(G25,G28)</f>
        <v>42.906265285784329</v>
      </c>
      <c r="H29" s="68">
        <f t="shared" si="15"/>
        <v>62.17997257159498</v>
      </c>
      <c r="I29" s="68">
        <f t="shared" si="15"/>
        <v>80.008226782602335</v>
      </c>
      <c r="J29" s="68">
        <f t="shared" si="15"/>
        <v>96.498987069621592</v>
      </c>
      <c r="K29" s="68">
        <f t="shared" si="15"/>
        <v>111.75271542021687</v>
      </c>
      <c r="L29" s="68">
        <f t="shared" si="15"/>
        <v>125.86237665870125</v>
      </c>
      <c r="M29" s="68">
        <f t="shared" si="15"/>
        <v>139.33327958819581</v>
      </c>
      <c r="N29" s="68">
        <f t="shared" si="15"/>
        <v>152.71421655867772</v>
      </c>
      <c r="O29" s="68">
        <f t="shared" si="15"/>
        <v>166.09515352915963</v>
      </c>
      <c r="P29" s="68">
        <f t="shared" si="15"/>
        <v>179.47609049964154</v>
      </c>
      <c r="Q29" s="68">
        <f t="shared" si="15"/>
        <v>192.85702747012346</v>
      </c>
      <c r="R29" s="68">
        <f t="shared" si="15"/>
        <v>206.23796444060537</v>
      </c>
      <c r="S29" s="68">
        <f t="shared" si="15"/>
        <v>219.61890141108728</v>
      </c>
      <c r="T29" s="68">
        <f t="shared" si="15"/>
        <v>232.99983838156919</v>
      </c>
      <c r="U29" s="68">
        <f t="shared" si="15"/>
        <v>246.3807753520511</v>
      </c>
      <c r="V29" s="68">
        <f t="shared" si="15"/>
        <v>259.76171232253301</v>
      </c>
      <c r="W29" s="68">
        <f t="shared" si="15"/>
        <v>273.14264929301493</v>
      </c>
      <c r="X29" s="68">
        <f t="shared" si="15"/>
        <v>286.52358626349684</v>
      </c>
      <c r="Y29" s="68">
        <f t="shared" si="15"/>
        <v>296.55928899135824</v>
      </c>
      <c r="Z29" s="68">
        <f t="shared" si="15"/>
        <v>299.90452323397869</v>
      </c>
      <c r="AA29" s="68">
        <f t="shared" si="15"/>
        <v>299.90452323397869</v>
      </c>
      <c r="AB29" s="68">
        <f t="shared" si="15"/>
        <v>299.90452323397869</v>
      </c>
      <c r="AC29" s="68">
        <f t="shared" si="15"/>
        <v>299.90452323397869</v>
      </c>
      <c r="AD29" s="68">
        <f t="shared" si="15"/>
        <v>299.90452323397869</v>
      </c>
      <c r="AE29" s="68">
        <f t="shared" si="15"/>
        <v>299.90452323397869</v>
      </c>
      <c r="AF29" s="68">
        <f t="shared" si="15"/>
        <v>299.90452323397869</v>
      </c>
      <c r="AG29" s="68">
        <f t="shared" si="15"/>
        <v>299.90452323397869</v>
      </c>
      <c r="AH29" s="68">
        <f t="shared" si="15"/>
        <v>299.90452323397869</v>
      </c>
      <c r="AI29" s="68">
        <f t="shared" si="15"/>
        <v>299.90452323397869</v>
      </c>
      <c r="AJ29" s="68">
        <f t="shared" si="15"/>
        <v>299.90452323397869</v>
      </c>
      <c r="AK29" s="68">
        <f t="shared" si="15"/>
        <v>299.90452323397869</v>
      </c>
      <c r="AL29" s="68">
        <f t="shared" si="15"/>
        <v>299.90452323397869</v>
      </c>
      <c r="AM29" s="68">
        <f t="shared" si="15"/>
        <v>299.90452323397869</v>
      </c>
      <c r="AN29" s="68">
        <f t="shared" si="15"/>
        <v>299.90452323397869</v>
      </c>
      <c r="AO29" s="68">
        <f t="shared" si="15"/>
        <v>299.90452323397869</v>
      </c>
      <c r="AP29" s="68">
        <f t="shared" si="15"/>
        <v>299.90452323397869</v>
      </c>
      <c r="AQ29" s="68">
        <f t="shared" si="15"/>
        <v>299.90452323397869</v>
      </c>
      <c r="AR29" s="68">
        <f t="shared" si="15"/>
        <v>299.90452323397869</v>
      </c>
      <c r="AS29" s="68">
        <f t="shared" si="15"/>
        <v>299.90452323397869</v>
      </c>
      <c r="AT29" s="68">
        <f t="shared" si="15"/>
        <v>299.90452323397869</v>
      </c>
      <c r="AU29" s="68">
        <f t="shared" si="15"/>
        <v>299.90452323397869</v>
      </c>
      <c r="AV29" s="68">
        <f t="shared" si="15"/>
        <v>299.90452323397869</v>
      </c>
      <c r="AW29" s="68">
        <f t="shared" si="15"/>
        <v>299.90452323397869</v>
      </c>
      <c r="AX29" s="68">
        <f t="shared" si="15"/>
        <v>299.90452323397869</v>
      </c>
      <c r="AY29" s="68">
        <f t="shared" si="15"/>
        <v>299.90452323397869</v>
      </c>
      <c r="AZ29" s="68">
        <f t="shared" si="15"/>
        <v>299.90452323397869</v>
      </c>
      <c r="BA29" s="68">
        <f t="shared" si="15"/>
        <v>299.90452323397869</v>
      </c>
      <c r="BB29" s="68">
        <f t="shared" si="15"/>
        <v>299.90452323397869</v>
      </c>
      <c r="BC29" s="68">
        <f t="shared" si="15"/>
        <v>299.90452323397869</v>
      </c>
      <c r="BD29" s="68">
        <f t="shared" si="15"/>
        <v>299.90452323397869</v>
      </c>
      <c r="BE29" s="68">
        <f t="shared" si="15"/>
        <v>299.90452323397869</v>
      </c>
      <c r="BF29" s="68">
        <f t="shared" si="15"/>
        <v>299.90452323397869</v>
      </c>
      <c r="BG29" s="68">
        <f t="shared" si="15"/>
        <v>299.90452323397869</v>
      </c>
      <c r="BH29" s="68">
        <f t="shared" si="15"/>
        <v>299.90452323397869</v>
      </c>
      <c r="BI29" s="68">
        <f t="shared" si="15"/>
        <v>299.90452323397869</v>
      </c>
      <c r="BJ29" s="68">
        <f t="shared" si="15"/>
        <v>299.90452323397869</v>
      </c>
      <c r="BK29" s="68">
        <f t="shared" si="15"/>
        <v>299.90452323397869</v>
      </c>
      <c r="BL29" s="68">
        <f t="shared" si="15"/>
        <v>299.90452323397869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3.7485816255272</v>
      </c>
      <c r="G32" s="74">
        <f t="shared" si="16"/>
        <v>7.4971632510544</v>
      </c>
      <c r="H32" s="74">
        <f t="shared" si="16"/>
        <v>11.2457448765816</v>
      </c>
      <c r="I32" s="74">
        <f t="shared" si="16"/>
        <v>14.9943265021088</v>
      </c>
      <c r="J32" s="74">
        <f t="shared" si="16"/>
        <v>18.742908127635999</v>
      </c>
      <c r="K32" s="74">
        <f t="shared" si="16"/>
        <v>22.491489753163201</v>
      </c>
      <c r="L32" s="74">
        <f t="shared" si="16"/>
        <v>26.240071378690402</v>
      </c>
      <c r="M32" s="74">
        <f t="shared" si="16"/>
        <v>29.988653004217603</v>
      </c>
      <c r="N32" s="74">
        <f t="shared" si="16"/>
        <v>33.737234629744805</v>
      </c>
      <c r="O32" s="74">
        <f t="shared" si="16"/>
        <v>37.485816255272006</v>
      </c>
      <c r="P32" s="74">
        <f t="shared" si="16"/>
        <v>41.234397880799207</v>
      </c>
      <c r="Q32" s="74">
        <f t="shared" si="16"/>
        <v>44.982979506326409</v>
      </c>
      <c r="R32" s="74">
        <f t="shared" si="16"/>
        <v>48.73156113185361</v>
      </c>
      <c r="S32" s="74">
        <f t="shared" si="16"/>
        <v>52.480142757380811</v>
      </c>
      <c r="T32" s="74">
        <f t="shared" si="16"/>
        <v>56.228724382908013</v>
      </c>
      <c r="U32" s="74">
        <f t="shared" si="16"/>
        <v>59.977306008435214</v>
      </c>
      <c r="V32" s="74">
        <f t="shared" si="16"/>
        <v>63.725887633962415</v>
      </c>
      <c r="W32" s="74">
        <f t="shared" si="16"/>
        <v>67.474469259489609</v>
      </c>
      <c r="X32" s="74">
        <f t="shared" si="16"/>
        <v>71.223050885016804</v>
      </c>
      <c r="Y32" s="74">
        <f t="shared" si="16"/>
        <v>74.971632510543998</v>
      </c>
      <c r="Z32" s="74">
        <f t="shared" si="16"/>
        <v>78.720214136071192</v>
      </c>
      <c r="AA32" s="74">
        <f t="shared" si="16"/>
        <v>82.468795761598386</v>
      </c>
      <c r="AB32" s="74">
        <f t="shared" si="16"/>
        <v>86.21737738712558</v>
      </c>
      <c r="AC32" s="74">
        <f t="shared" si="16"/>
        <v>89.965959012652775</v>
      </c>
      <c r="AD32" s="74">
        <f t="shared" si="16"/>
        <v>93.714540638179969</v>
      </c>
      <c r="AE32" s="74">
        <f t="shared" si="16"/>
        <v>97.463122263707163</v>
      </c>
      <c r="AF32" s="74">
        <f t="shared" si="16"/>
        <v>101.21170388923436</v>
      </c>
      <c r="AG32" s="74">
        <f t="shared" si="16"/>
        <v>104.96028551476155</v>
      </c>
      <c r="AH32" s="74">
        <f t="shared" si="16"/>
        <v>108.70886714028875</v>
      </c>
      <c r="AI32" s="74">
        <f t="shared" si="16"/>
        <v>112.45744876581594</v>
      </c>
      <c r="AJ32" s="74">
        <f t="shared" si="16"/>
        <v>116.20603039134313</v>
      </c>
      <c r="AK32" s="74">
        <f t="shared" si="16"/>
        <v>119.95461201687033</v>
      </c>
      <c r="AL32" s="74">
        <f t="shared" si="16"/>
        <v>123.70319364239752</v>
      </c>
      <c r="AM32" s="74">
        <f t="shared" si="16"/>
        <v>127.45177526792472</v>
      </c>
      <c r="AN32" s="74">
        <f t="shared" si="16"/>
        <v>131.20035689345193</v>
      </c>
      <c r="AO32" s="74">
        <f t="shared" si="16"/>
        <v>134.94893851897913</v>
      </c>
      <c r="AP32" s="74">
        <f t="shared" si="16"/>
        <v>138.69752014450634</v>
      </c>
      <c r="AQ32" s="74">
        <f t="shared" si="16"/>
        <v>142.44610177003355</v>
      </c>
      <c r="AR32" s="74">
        <f t="shared" si="16"/>
        <v>146.19468339556076</v>
      </c>
      <c r="AS32" s="74">
        <f t="shared" si="16"/>
        <v>149.94326502108797</v>
      </c>
      <c r="AT32" s="74">
        <f t="shared" si="16"/>
        <v>153.69184664661518</v>
      </c>
      <c r="AU32" s="74">
        <f t="shared" si="16"/>
        <v>157.44042827214238</v>
      </c>
      <c r="AV32" s="74">
        <f t="shared" si="16"/>
        <v>161.18900989766959</v>
      </c>
      <c r="AW32" s="74">
        <f t="shared" si="16"/>
        <v>164.9375915231968</v>
      </c>
      <c r="AX32" s="74">
        <f t="shared" si="16"/>
        <v>168.68617314872401</v>
      </c>
      <c r="AY32" s="74">
        <f t="shared" si="16"/>
        <v>172.43475477425122</v>
      </c>
      <c r="AZ32" s="74">
        <f t="shared" si="16"/>
        <v>176.18333639977843</v>
      </c>
      <c r="BA32" s="74">
        <f t="shared" si="16"/>
        <v>179.93191802530563</v>
      </c>
      <c r="BB32" s="74">
        <f t="shared" si="16"/>
        <v>183.68049965083284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3.7485816255272</v>
      </c>
      <c r="F33" s="74">
        <f t="shared" si="17"/>
        <v>3.7485816255272</v>
      </c>
      <c r="G33" s="74">
        <f t="shared" si="17"/>
        <v>3.7485816255272</v>
      </c>
      <c r="H33" s="74">
        <f t="shared" si="17"/>
        <v>3.7485816255272</v>
      </c>
      <c r="I33" s="74">
        <f t="shared" si="17"/>
        <v>3.7485816255272</v>
      </c>
      <c r="J33" s="74">
        <f t="shared" si="17"/>
        <v>3.7485816255272</v>
      </c>
      <c r="K33" s="74">
        <f t="shared" si="17"/>
        <v>3.7485816255272</v>
      </c>
      <c r="L33" s="74">
        <f t="shared" si="17"/>
        <v>3.7485816255272</v>
      </c>
      <c r="M33" s="74">
        <f t="shared" si="17"/>
        <v>3.7485816255272</v>
      </c>
      <c r="N33" s="74">
        <f t="shared" si="17"/>
        <v>3.7485816255272</v>
      </c>
      <c r="O33" s="74">
        <f t="shared" si="17"/>
        <v>3.7485816255272</v>
      </c>
      <c r="P33" s="74">
        <f t="shared" si="17"/>
        <v>3.7485816255272</v>
      </c>
      <c r="Q33" s="74">
        <f t="shared" si="17"/>
        <v>3.7485816255272</v>
      </c>
      <c r="R33" s="74">
        <f t="shared" si="17"/>
        <v>3.7485816255272</v>
      </c>
      <c r="S33" s="74">
        <f t="shared" si="17"/>
        <v>3.7485816255272</v>
      </c>
      <c r="T33" s="74">
        <f t="shared" si="17"/>
        <v>3.7485816255272</v>
      </c>
      <c r="U33" s="74">
        <f t="shared" si="17"/>
        <v>3.7485816255272</v>
      </c>
      <c r="V33" s="74">
        <f t="shared" si="17"/>
        <v>3.7485816255272</v>
      </c>
      <c r="W33" s="74">
        <f t="shared" si="17"/>
        <v>3.7485816255272</v>
      </c>
      <c r="X33" s="74">
        <f t="shared" si="17"/>
        <v>3.7485816255272</v>
      </c>
      <c r="Y33" s="74">
        <f t="shared" si="17"/>
        <v>3.7485816255272</v>
      </c>
      <c r="Z33" s="74">
        <f t="shared" si="17"/>
        <v>3.7485816255272</v>
      </c>
      <c r="AA33" s="74">
        <f t="shared" si="17"/>
        <v>3.7485816255272</v>
      </c>
      <c r="AB33" s="74">
        <f t="shared" si="17"/>
        <v>3.7485816255272</v>
      </c>
      <c r="AC33" s="74">
        <f t="shared" si="17"/>
        <v>3.7485816255272</v>
      </c>
      <c r="AD33" s="74">
        <f t="shared" si="17"/>
        <v>3.7485816255272</v>
      </c>
      <c r="AE33" s="74">
        <f t="shared" si="17"/>
        <v>3.7485816255272</v>
      </c>
      <c r="AF33" s="74">
        <f t="shared" si="17"/>
        <v>3.7485816255272</v>
      </c>
      <c r="AG33" s="74">
        <f t="shared" si="17"/>
        <v>3.7485816255272</v>
      </c>
      <c r="AH33" s="74">
        <f t="shared" si="17"/>
        <v>3.7485816255272</v>
      </c>
      <c r="AI33" s="74">
        <f t="shared" si="17"/>
        <v>3.7485816255272</v>
      </c>
      <c r="AJ33" s="74">
        <f t="shared" si="17"/>
        <v>3.7485816255272</v>
      </c>
      <c r="AK33" s="74">
        <f t="shared" si="17"/>
        <v>3.7485816255272</v>
      </c>
      <c r="AL33" s="74">
        <f t="shared" si="17"/>
        <v>3.7485816255272</v>
      </c>
      <c r="AM33" s="74">
        <f t="shared" si="17"/>
        <v>3.7485816255272</v>
      </c>
      <c r="AN33" s="74">
        <f t="shared" si="17"/>
        <v>3.7485816255272</v>
      </c>
      <c r="AO33" s="74">
        <f t="shared" si="17"/>
        <v>3.7485816255272</v>
      </c>
      <c r="AP33" s="74">
        <f t="shared" si="17"/>
        <v>3.7485816255272</v>
      </c>
      <c r="AQ33" s="74">
        <f t="shared" si="17"/>
        <v>3.7485816255272</v>
      </c>
      <c r="AR33" s="74">
        <f t="shared" si="17"/>
        <v>3.7485816255272</v>
      </c>
      <c r="AS33" s="74">
        <f t="shared" si="17"/>
        <v>3.7485816255272</v>
      </c>
      <c r="AT33" s="74">
        <f t="shared" si="17"/>
        <v>3.7485816255272</v>
      </c>
      <c r="AU33" s="74">
        <f t="shared" si="17"/>
        <v>3.7485816255272</v>
      </c>
      <c r="AV33" s="74">
        <f t="shared" si="17"/>
        <v>3.7485816255272</v>
      </c>
      <c r="AW33" s="74">
        <f t="shared" si="17"/>
        <v>3.7485816255272</v>
      </c>
      <c r="AX33" s="74">
        <f t="shared" si="17"/>
        <v>3.7485816255272</v>
      </c>
      <c r="AY33" s="74">
        <f t="shared" si="17"/>
        <v>3.7485816255272</v>
      </c>
      <c r="AZ33" s="74">
        <f t="shared" si="17"/>
        <v>3.7485816255272</v>
      </c>
      <c r="BA33" s="74">
        <f t="shared" si="17"/>
        <v>3.7485816255272</v>
      </c>
      <c r="BB33" s="74">
        <f t="shared" si="17"/>
        <v>3.7485816255272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187.42908127636005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-187.42908127636005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-187.42908127636005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3.7485816255272</v>
      </c>
      <c r="F35" s="74">
        <f t="shared" si="18"/>
        <v>7.4971632510544</v>
      </c>
      <c r="G35" s="74">
        <f t="shared" si="18"/>
        <v>11.2457448765816</v>
      </c>
      <c r="H35" s="74">
        <f t="shared" si="18"/>
        <v>14.9943265021088</v>
      </c>
      <c r="I35" s="74">
        <f t="shared" si="18"/>
        <v>18.742908127635999</v>
      </c>
      <c r="J35" s="74">
        <f t="shared" si="18"/>
        <v>22.491489753163201</v>
      </c>
      <c r="K35" s="74">
        <f t="shared" si="18"/>
        <v>26.240071378690402</v>
      </c>
      <c r="L35" s="74">
        <f t="shared" si="18"/>
        <v>29.988653004217603</v>
      </c>
      <c r="M35" s="74">
        <f t="shared" si="18"/>
        <v>33.737234629744805</v>
      </c>
      <c r="N35" s="74">
        <f t="shared" si="18"/>
        <v>37.485816255272006</v>
      </c>
      <c r="O35" s="74">
        <f t="shared" si="18"/>
        <v>41.234397880799207</v>
      </c>
      <c r="P35" s="74">
        <f t="shared" si="18"/>
        <v>44.982979506326409</v>
      </c>
      <c r="Q35" s="74">
        <f t="shared" si="18"/>
        <v>48.73156113185361</v>
      </c>
      <c r="R35" s="74">
        <f t="shared" si="18"/>
        <v>52.480142757380811</v>
      </c>
      <c r="S35" s="74">
        <f t="shared" si="18"/>
        <v>56.228724382908013</v>
      </c>
      <c r="T35" s="74">
        <f t="shared" si="18"/>
        <v>59.977306008435214</v>
      </c>
      <c r="U35" s="74">
        <f t="shared" si="18"/>
        <v>63.725887633962415</v>
      </c>
      <c r="V35" s="74">
        <f t="shared" si="18"/>
        <v>67.474469259489609</v>
      </c>
      <c r="W35" s="74">
        <f t="shared" si="18"/>
        <v>71.223050885016804</v>
      </c>
      <c r="X35" s="74">
        <f t="shared" si="18"/>
        <v>74.971632510543998</v>
      </c>
      <c r="Y35" s="74">
        <f t="shared" si="18"/>
        <v>78.720214136071192</v>
      </c>
      <c r="Z35" s="74">
        <f t="shared" si="18"/>
        <v>82.468795761598386</v>
      </c>
      <c r="AA35" s="74">
        <f t="shared" si="18"/>
        <v>86.21737738712558</v>
      </c>
      <c r="AB35" s="74">
        <f t="shared" si="18"/>
        <v>89.965959012652775</v>
      </c>
      <c r="AC35" s="74">
        <f t="shared" si="18"/>
        <v>93.714540638179969</v>
      </c>
      <c r="AD35" s="74">
        <f t="shared" si="18"/>
        <v>97.463122263707163</v>
      </c>
      <c r="AE35" s="74">
        <f t="shared" si="18"/>
        <v>101.21170388923436</v>
      </c>
      <c r="AF35" s="74">
        <f t="shared" si="18"/>
        <v>104.96028551476155</v>
      </c>
      <c r="AG35" s="74">
        <f t="shared" si="18"/>
        <v>108.70886714028875</v>
      </c>
      <c r="AH35" s="74">
        <f t="shared" si="18"/>
        <v>112.45744876581594</v>
      </c>
      <c r="AI35" s="74">
        <f t="shared" si="18"/>
        <v>116.20603039134313</v>
      </c>
      <c r="AJ35" s="74">
        <f t="shared" si="18"/>
        <v>119.95461201687033</v>
      </c>
      <c r="AK35" s="74">
        <f t="shared" si="18"/>
        <v>123.70319364239752</v>
      </c>
      <c r="AL35" s="74">
        <f t="shared" si="18"/>
        <v>127.45177526792472</v>
      </c>
      <c r="AM35" s="74">
        <f t="shared" si="18"/>
        <v>131.20035689345193</v>
      </c>
      <c r="AN35" s="74">
        <f t="shared" si="18"/>
        <v>134.94893851897913</v>
      </c>
      <c r="AO35" s="74">
        <f t="shared" si="18"/>
        <v>138.69752014450634</v>
      </c>
      <c r="AP35" s="74">
        <f t="shared" si="18"/>
        <v>142.44610177003355</v>
      </c>
      <c r="AQ35" s="74">
        <f t="shared" si="18"/>
        <v>146.19468339556076</v>
      </c>
      <c r="AR35" s="74">
        <f t="shared" si="18"/>
        <v>149.94326502108797</v>
      </c>
      <c r="AS35" s="74">
        <f t="shared" si="18"/>
        <v>153.69184664661518</v>
      </c>
      <c r="AT35" s="74">
        <f t="shared" si="18"/>
        <v>157.44042827214238</v>
      </c>
      <c r="AU35" s="74">
        <f t="shared" si="18"/>
        <v>161.18900989766959</v>
      </c>
      <c r="AV35" s="74">
        <f t="shared" si="18"/>
        <v>164.9375915231968</v>
      </c>
      <c r="AW35" s="74">
        <f t="shared" si="18"/>
        <v>168.68617314872401</v>
      </c>
      <c r="AX35" s="74">
        <f t="shared" si="18"/>
        <v>172.43475477425122</v>
      </c>
      <c r="AY35" s="74">
        <f t="shared" si="18"/>
        <v>176.18333639977843</v>
      </c>
      <c r="AZ35" s="74">
        <f t="shared" si="18"/>
        <v>179.93191802530563</v>
      </c>
      <c r="BA35" s="74">
        <f t="shared" si="18"/>
        <v>183.68049965083284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1.8742908127636</v>
      </c>
      <c r="F36" s="68">
        <f t="shared" si="19"/>
        <v>5.6228724382908002</v>
      </c>
      <c r="G36" s="68">
        <f t="shared" si="19"/>
        <v>9.3714540638179997</v>
      </c>
      <c r="H36" s="68">
        <f t="shared" si="19"/>
        <v>13.120035689345201</v>
      </c>
      <c r="I36" s="68">
        <f t="shared" si="19"/>
        <v>16.868617314872399</v>
      </c>
      <c r="J36" s="68">
        <f t="shared" si="19"/>
        <v>20.6171989403996</v>
      </c>
      <c r="K36" s="68">
        <f t="shared" si="19"/>
        <v>24.365780565926801</v>
      </c>
      <c r="L36" s="68">
        <f t="shared" si="19"/>
        <v>28.114362191454003</v>
      </c>
      <c r="M36" s="68">
        <f t="shared" si="19"/>
        <v>31.862943816981204</v>
      </c>
      <c r="N36" s="68">
        <f t="shared" si="19"/>
        <v>35.611525442508409</v>
      </c>
      <c r="O36" s="68">
        <f t="shared" si="19"/>
        <v>39.360107068035603</v>
      </c>
      <c r="P36" s="68">
        <f t="shared" si="19"/>
        <v>43.108688693562812</v>
      </c>
      <c r="Q36" s="68">
        <f t="shared" si="19"/>
        <v>46.857270319090006</v>
      </c>
      <c r="R36" s="68">
        <f t="shared" si="19"/>
        <v>50.605851944617214</v>
      </c>
      <c r="S36" s="68">
        <f t="shared" si="19"/>
        <v>54.354433570144408</v>
      </c>
      <c r="T36" s="68">
        <f t="shared" si="19"/>
        <v>58.103015195671617</v>
      </c>
      <c r="U36" s="68">
        <f t="shared" si="19"/>
        <v>61.851596821198811</v>
      </c>
      <c r="V36" s="68">
        <f t="shared" si="19"/>
        <v>65.600178446726005</v>
      </c>
      <c r="W36" s="68">
        <f t="shared" si="19"/>
        <v>69.348760072253214</v>
      </c>
      <c r="X36" s="68">
        <f t="shared" si="19"/>
        <v>73.097341697780394</v>
      </c>
      <c r="Y36" s="68">
        <f t="shared" si="19"/>
        <v>76.845923323307602</v>
      </c>
      <c r="Z36" s="68">
        <f t="shared" si="19"/>
        <v>80.594504948834782</v>
      </c>
      <c r="AA36" s="68">
        <f t="shared" si="19"/>
        <v>84.34308657436199</v>
      </c>
      <c r="AB36" s="68">
        <f t="shared" si="19"/>
        <v>88.09166819988917</v>
      </c>
      <c r="AC36" s="68">
        <f t="shared" si="19"/>
        <v>91.840249825416379</v>
      </c>
      <c r="AD36" s="68">
        <f t="shared" si="19"/>
        <v>95.588831450943559</v>
      </c>
      <c r="AE36" s="68">
        <f t="shared" si="19"/>
        <v>99.337413076470767</v>
      </c>
      <c r="AF36" s="68">
        <f t="shared" si="19"/>
        <v>103.08599470199795</v>
      </c>
      <c r="AG36" s="68">
        <f t="shared" si="19"/>
        <v>106.83457632752516</v>
      </c>
      <c r="AH36" s="68">
        <f t="shared" si="19"/>
        <v>110.58315795305234</v>
      </c>
      <c r="AI36" s="68">
        <f t="shared" si="19"/>
        <v>114.33173957857954</v>
      </c>
      <c r="AJ36" s="68">
        <f t="shared" si="19"/>
        <v>118.08032120410672</v>
      </c>
      <c r="AK36" s="68">
        <f t="shared" si="19"/>
        <v>121.82890282963393</v>
      </c>
      <c r="AL36" s="68">
        <f t="shared" si="19"/>
        <v>125.57748445516111</v>
      </c>
      <c r="AM36" s="68">
        <f t="shared" si="19"/>
        <v>129.32606608068832</v>
      </c>
      <c r="AN36" s="68">
        <f t="shared" si="19"/>
        <v>133.07464770621553</v>
      </c>
      <c r="AO36" s="68">
        <f t="shared" si="19"/>
        <v>136.82322933174274</v>
      </c>
      <c r="AP36" s="68">
        <f t="shared" si="19"/>
        <v>140.57181095726995</v>
      </c>
      <c r="AQ36" s="68">
        <f t="shared" si="19"/>
        <v>144.32039258279715</v>
      </c>
      <c r="AR36" s="68">
        <f t="shared" si="19"/>
        <v>148.06897420832436</v>
      </c>
      <c r="AS36" s="68">
        <f t="shared" si="19"/>
        <v>151.81755583385157</v>
      </c>
      <c r="AT36" s="68">
        <f t="shared" si="19"/>
        <v>155.56613745937878</v>
      </c>
      <c r="AU36" s="68">
        <f t="shared" si="19"/>
        <v>159.31471908490599</v>
      </c>
      <c r="AV36" s="68">
        <f t="shared" si="19"/>
        <v>163.0633007104332</v>
      </c>
      <c r="AW36" s="68">
        <f t="shared" si="19"/>
        <v>166.81188233596041</v>
      </c>
      <c r="AX36" s="68">
        <f t="shared" si="19"/>
        <v>170.56046396148761</v>
      </c>
      <c r="AY36" s="68">
        <f t="shared" si="19"/>
        <v>174.30904558701482</v>
      </c>
      <c r="AZ36" s="68">
        <f t="shared" si="19"/>
        <v>178.05762721254203</v>
      </c>
      <c r="BA36" s="68">
        <f t="shared" si="19"/>
        <v>181.80620883806924</v>
      </c>
      <c r="BB36" s="68">
        <f t="shared" si="19"/>
        <v>91.840249825416421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0.91840249825416376</v>
      </c>
      <c r="G39" s="74">
        <f t="shared" si="20"/>
        <v>3.6573411487618679</v>
      </c>
      <c r="H39" s="74">
        <f t="shared" si="20"/>
        <v>6.111837425524568</v>
      </c>
      <c r="I39" s="74">
        <f t="shared" si="20"/>
        <v>8.3039329885003639</v>
      </c>
      <c r="J39" s="74">
        <f t="shared" si="20"/>
        <v>10.252520689081912</v>
      </c>
      <c r="K39" s="74">
        <f t="shared" si="20"/>
        <v>11.976493378661871</v>
      </c>
      <c r="L39" s="74">
        <f t="shared" si="20"/>
        <v>13.492119901495029</v>
      </c>
      <c r="M39" s="74">
        <f t="shared" si="20"/>
        <v>14.815669101836173</v>
      </c>
      <c r="N39" s="74">
        <f t="shared" si="20"/>
        <v>16.107730216522889</v>
      </c>
      <c r="O39" s="74">
        <f t="shared" si="20"/>
        <v>17.399791331209602</v>
      </c>
      <c r="P39" s="74">
        <f t="shared" si="20"/>
        <v>18.691852445896316</v>
      </c>
      <c r="Q39" s="74">
        <f t="shared" si="20"/>
        <v>19.98391356058303</v>
      </c>
      <c r="R39" s="74">
        <f t="shared" si="20"/>
        <v>21.275974675269744</v>
      </c>
      <c r="S39" s="74">
        <f t="shared" si="20"/>
        <v>22.568035789956458</v>
      </c>
      <c r="T39" s="74">
        <f t="shared" si="20"/>
        <v>23.860096904643171</v>
      </c>
      <c r="U39" s="74">
        <f t="shared" si="20"/>
        <v>25.152158019329885</v>
      </c>
      <c r="V39" s="74">
        <f t="shared" si="20"/>
        <v>26.444219134016599</v>
      </c>
      <c r="W39" s="74">
        <f t="shared" si="20"/>
        <v>27.736280248703313</v>
      </c>
      <c r="X39" s="74">
        <f t="shared" si="20"/>
        <v>29.028341363390027</v>
      </c>
      <c r="Y39" s="74">
        <f t="shared" si="20"/>
        <v>30.32040247807674</v>
      </c>
      <c r="Z39" s="74">
        <f t="shared" si="20"/>
        <v>30.44163160784629</v>
      </c>
      <c r="AA39" s="74">
        <f t="shared" si="20"/>
        <v>29.392028752698675</v>
      </c>
      <c r="AB39" s="74">
        <f t="shared" si="20"/>
        <v>28.34242589755106</v>
      </c>
      <c r="AC39" s="74">
        <f t="shared" si="20"/>
        <v>27.292823042403445</v>
      </c>
      <c r="AD39" s="74">
        <f t="shared" si="20"/>
        <v>26.24322018725583</v>
      </c>
      <c r="AE39" s="74">
        <f t="shared" si="20"/>
        <v>25.193617332108214</v>
      </c>
      <c r="AF39" s="74">
        <f t="shared" si="20"/>
        <v>24.144014476960599</v>
      </c>
      <c r="AG39" s="74">
        <f t="shared" si="20"/>
        <v>23.094411621812984</v>
      </c>
      <c r="AH39" s="74">
        <f t="shared" si="20"/>
        <v>22.044808766665369</v>
      </c>
      <c r="AI39" s="74">
        <f t="shared" si="20"/>
        <v>20.995205911517754</v>
      </c>
      <c r="AJ39" s="74">
        <f t="shared" si="20"/>
        <v>19.945603056370139</v>
      </c>
      <c r="AK39" s="74">
        <f t="shared" si="20"/>
        <v>18.896000201222524</v>
      </c>
      <c r="AL39" s="74">
        <f t="shared" si="20"/>
        <v>17.846397346074909</v>
      </c>
      <c r="AM39" s="74">
        <f t="shared" si="20"/>
        <v>16.796794490927294</v>
      </c>
      <c r="AN39" s="74">
        <f t="shared" si="20"/>
        <v>15.747191635779679</v>
      </c>
      <c r="AO39" s="74">
        <f t="shared" si="20"/>
        <v>14.697588780632064</v>
      </c>
      <c r="AP39" s="74">
        <f t="shared" si="20"/>
        <v>13.647985925484448</v>
      </c>
      <c r="AQ39" s="74">
        <f t="shared" si="20"/>
        <v>12.598383070336833</v>
      </c>
      <c r="AR39" s="74">
        <f t="shared" si="20"/>
        <v>11.548780215189218</v>
      </c>
      <c r="AS39" s="74">
        <f t="shared" si="20"/>
        <v>10.499177360041603</v>
      </c>
      <c r="AT39" s="74">
        <f t="shared" si="20"/>
        <v>9.4495745048939881</v>
      </c>
      <c r="AU39" s="74">
        <f t="shared" si="20"/>
        <v>8.399971649746373</v>
      </c>
      <c r="AV39" s="74">
        <f t="shared" si="20"/>
        <v>7.350368794598757</v>
      </c>
      <c r="AW39" s="74">
        <f t="shared" si="20"/>
        <v>6.3007659394511411</v>
      </c>
      <c r="AX39" s="74">
        <f t="shared" si="20"/>
        <v>5.2511630843035251</v>
      </c>
      <c r="AY39" s="74">
        <f t="shared" si="20"/>
        <v>4.2015602291559091</v>
      </c>
      <c r="AZ39" s="74">
        <f t="shared" si="20"/>
        <v>3.1519573740082931</v>
      </c>
      <c r="BA39" s="74">
        <f t="shared" si="20"/>
        <v>2.1023545188606771</v>
      </c>
      <c r="BB39" s="74">
        <f t="shared" si="20"/>
        <v>1.0527516637130612</v>
      </c>
      <c r="BC39" s="74">
        <f t="shared" si="20"/>
        <v>3.1488085654451936E-3</v>
      </c>
      <c r="BD39" s="74">
        <f t="shared" si="20"/>
        <v>3.1488085654451936E-3</v>
      </c>
      <c r="BE39" s="74">
        <f t="shared" si="20"/>
        <v>3.1488085654451936E-3</v>
      </c>
      <c r="BF39" s="74">
        <f t="shared" si="20"/>
        <v>3.1488085654451936E-3</v>
      </c>
      <c r="BG39" s="74">
        <f t="shared" si="20"/>
        <v>3.1488085654451936E-3</v>
      </c>
      <c r="BH39" s="74">
        <f t="shared" si="20"/>
        <v>3.1488085654451936E-3</v>
      </c>
      <c r="BI39" s="74">
        <f t="shared" si="20"/>
        <v>3.1488085654451936E-3</v>
      </c>
      <c r="BJ39" s="74">
        <f t="shared" si="20"/>
        <v>3.1488085654451936E-3</v>
      </c>
      <c r="BK39" s="74">
        <f t="shared" si="20"/>
        <v>3.1488085654451936E-3</v>
      </c>
      <c r="BL39" s="74">
        <f t="shared" si="20"/>
        <v>3.1488085654451936E-3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0.91840249825416376</v>
      </c>
      <c r="F40" s="76">
        <f>(F26-F114)*'Assumptions (Inputs)'!$D$29</f>
        <v>2.7389386505077042</v>
      </c>
      <c r="G40" s="76">
        <f>(G26-G114)*'Assumptions (Inputs)'!$D$29</f>
        <v>2.4544962767626997</v>
      </c>
      <c r="H40" s="76">
        <f>(H26-H114)*'Assumptions (Inputs)'!$D$29</f>
        <v>2.1920955629757954</v>
      </c>
      <c r="I40" s="76">
        <f>(I26-I114)*'Assumptions (Inputs)'!$D$29</f>
        <v>1.9485877005815491</v>
      </c>
      <c r="J40" s="76">
        <f>(J26-J114)*'Assumptions (Inputs)'!$D$29</f>
        <v>1.7239726895799592</v>
      </c>
      <c r="K40" s="76">
        <f>(K26-K114)*'Assumptions (Inputs)'!$D$29</f>
        <v>1.5156265228331574</v>
      </c>
      <c r="L40" s="76">
        <f>(L26-L114)*'Assumptions (Inputs)'!$D$29</f>
        <v>1.323549200341144</v>
      </c>
      <c r="M40" s="76">
        <f>(M26-M114)*'Assumptions (Inputs)'!$D$29</f>
        <v>1.2920611146867151</v>
      </c>
      <c r="N40" s="76">
        <f>(N26-N114)*'Assumptions (Inputs)'!$D$29</f>
        <v>1.2920611146867151</v>
      </c>
      <c r="O40" s="76">
        <f>(O26-O114)*'Assumptions (Inputs)'!$D$29</f>
        <v>1.2920611146867151</v>
      </c>
      <c r="P40" s="76">
        <f>(P26-P114)*'Assumptions (Inputs)'!$D$29</f>
        <v>1.2920611146867151</v>
      </c>
      <c r="Q40" s="76">
        <f>(Q26-Q114)*'Assumptions (Inputs)'!$D$29</f>
        <v>1.2920611146867151</v>
      </c>
      <c r="R40" s="76">
        <f>(R26-R114)*'Assumptions (Inputs)'!$D$29</f>
        <v>1.2920611146867151</v>
      </c>
      <c r="S40" s="76">
        <f>(S26-S114)*'Assumptions (Inputs)'!$D$29</f>
        <v>1.2920611146867151</v>
      </c>
      <c r="T40" s="76">
        <f>(T26-T114)*'Assumptions (Inputs)'!$D$29</f>
        <v>1.2920611146867151</v>
      </c>
      <c r="U40" s="76">
        <f>(U26-U114)*'Assumptions (Inputs)'!$D$29</f>
        <v>1.2920611146867151</v>
      </c>
      <c r="V40" s="76">
        <f>(V26-V114)*'Assumptions (Inputs)'!$D$29</f>
        <v>1.2920611146867151</v>
      </c>
      <c r="W40" s="76">
        <f>(W26-W114)*'Assumptions (Inputs)'!$D$29</f>
        <v>1.2920611146867151</v>
      </c>
      <c r="X40" s="76">
        <f>(X26-X114)*'Assumptions (Inputs)'!$D$29</f>
        <v>1.2920611146867151</v>
      </c>
      <c r="Y40" s="76">
        <f>(Y26-Y114)*'Assumptions (Inputs)'!$D$29</f>
        <v>0.12122912976954964</v>
      </c>
      <c r="Z40" s="76">
        <f>(Z26-Z114)*'Assumptions (Inputs)'!$D$29</f>
        <v>-1.049602855147616</v>
      </c>
      <c r="AA40" s="76">
        <f>(AA26-AA114)*'Assumptions (Inputs)'!$D$29</f>
        <v>-1.049602855147616</v>
      </c>
      <c r="AB40" s="76">
        <f>(AB26-AB114)*'Assumptions (Inputs)'!$D$29</f>
        <v>-1.049602855147616</v>
      </c>
      <c r="AC40" s="76">
        <f>(AC26-AC114)*'Assumptions (Inputs)'!$D$29</f>
        <v>-1.049602855147616</v>
      </c>
      <c r="AD40" s="76">
        <f>(AD26-AD114)*'Assumptions (Inputs)'!$D$29</f>
        <v>-1.049602855147616</v>
      </c>
      <c r="AE40" s="76">
        <f>(AE26-AE114)*'Assumptions (Inputs)'!$D$29</f>
        <v>-1.049602855147616</v>
      </c>
      <c r="AF40" s="76">
        <f>(AF26-AF114)*'Assumptions (Inputs)'!$D$29</f>
        <v>-1.049602855147616</v>
      </c>
      <c r="AG40" s="76">
        <f>(AG26-AG114)*'Assumptions (Inputs)'!$D$29</f>
        <v>-1.049602855147616</v>
      </c>
      <c r="AH40" s="76">
        <f>(AH26-AH114)*'Assumptions (Inputs)'!$D$29</f>
        <v>-1.049602855147616</v>
      </c>
      <c r="AI40" s="76">
        <f>(AI26-AI114)*'Assumptions (Inputs)'!$D$29</f>
        <v>-1.049602855147616</v>
      </c>
      <c r="AJ40" s="76">
        <f>(AJ26-AJ114)*'Assumptions (Inputs)'!$D$29</f>
        <v>-1.049602855147616</v>
      </c>
      <c r="AK40" s="76">
        <f>(AK26-AK114)*'Assumptions (Inputs)'!$D$29</f>
        <v>-1.049602855147616</v>
      </c>
      <c r="AL40" s="76">
        <f>(AL26-AL114)*'Assumptions (Inputs)'!$D$29</f>
        <v>-1.049602855147616</v>
      </c>
      <c r="AM40" s="76">
        <f>(AM26-AM114)*'Assumptions (Inputs)'!$D$29</f>
        <v>-1.049602855147616</v>
      </c>
      <c r="AN40" s="76">
        <f>(AN26-AN114)*'Assumptions (Inputs)'!$D$29</f>
        <v>-1.049602855147616</v>
      </c>
      <c r="AO40" s="76">
        <f>(AO26-AO114)*'Assumptions (Inputs)'!$D$29</f>
        <v>-1.049602855147616</v>
      </c>
      <c r="AP40" s="76">
        <f>(AP26-AP114)*'Assumptions (Inputs)'!$D$29</f>
        <v>-1.049602855147616</v>
      </c>
      <c r="AQ40" s="76">
        <f>(AQ26-AQ114)*'Assumptions (Inputs)'!$D$29</f>
        <v>-1.049602855147616</v>
      </c>
      <c r="AR40" s="76">
        <f>(AR26-AR114)*'Assumptions (Inputs)'!$D$29</f>
        <v>-1.049602855147616</v>
      </c>
      <c r="AS40" s="76">
        <f>(AS26-AS114)*'Assumptions (Inputs)'!$D$29</f>
        <v>-1.049602855147616</v>
      </c>
      <c r="AT40" s="76">
        <f>(AT26-AT114)*'Assumptions (Inputs)'!$D$29</f>
        <v>-1.049602855147616</v>
      </c>
      <c r="AU40" s="76">
        <f>(AU26-AU114)*'Assumptions (Inputs)'!$D$29</f>
        <v>-1.049602855147616</v>
      </c>
      <c r="AV40" s="76">
        <f>(AV26-AV114)*'Assumptions (Inputs)'!$D$29</f>
        <v>-1.049602855147616</v>
      </c>
      <c r="AW40" s="76">
        <f>(AW26-AW114)*'Assumptions (Inputs)'!$D$29</f>
        <v>-1.049602855147616</v>
      </c>
      <c r="AX40" s="76">
        <f>(AX26-AX114)*'Assumptions (Inputs)'!$D$29</f>
        <v>-1.049602855147616</v>
      </c>
      <c r="AY40" s="76">
        <f>(AY26-AY114)*'Assumptions (Inputs)'!$D$29</f>
        <v>-1.049602855147616</v>
      </c>
      <c r="AZ40" s="76">
        <f>(AZ26-AZ114)*'Assumptions (Inputs)'!$D$29</f>
        <v>-1.049602855147616</v>
      </c>
      <c r="BA40" s="76">
        <f>(BA26-BA114)*'Assumptions (Inputs)'!$D$29</f>
        <v>-1.049602855147616</v>
      </c>
      <c r="BB40" s="76">
        <f>(BB26-BB114)*'Assumptions (Inputs)'!$D$29</f>
        <v>-1.049602855147616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3.1488085654451936E-3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0.91840249825416376</v>
      </c>
      <c r="F41" s="74">
        <f t="shared" si="21"/>
        <v>3.6573411487618679</v>
      </c>
      <c r="G41" s="74">
        <f t="shared" si="21"/>
        <v>6.111837425524568</v>
      </c>
      <c r="H41" s="74">
        <f t="shared" si="21"/>
        <v>8.3039329885003639</v>
      </c>
      <c r="I41" s="74">
        <f t="shared" si="21"/>
        <v>10.252520689081912</v>
      </c>
      <c r="J41" s="74">
        <f t="shared" si="21"/>
        <v>11.976493378661871</v>
      </c>
      <c r="K41" s="74">
        <f t="shared" si="21"/>
        <v>13.492119901495029</v>
      </c>
      <c r="L41" s="74">
        <f t="shared" si="21"/>
        <v>14.815669101836173</v>
      </c>
      <c r="M41" s="74">
        <f t="shared" si="21"/>
        <v>16.107730216522889</v>
      </c>
      <c r="N41" s="74">
        <f t="shared" si="21"/>
        <v>17.399791331209602</v>
      </c>
      <c r="O41" s="74">
        <f t="shared" si="21"/>
        <v>18.691852445896316</v>
      </c>
      <c r="P41" s="74">
        <f t="shared" si="21"/>
        <v>19.98391356058303</v>
      </c>
      <c r="Q41" s="74">
        <f t="shared" si="21"/>
        <v>21.275974675269744</v>
      </c>
      <c r="R41" s="74">
        <f t="shared" si="21"/>
        <v>22.568035789956458</v>
      </c>
      <c r="S41" s="74">
        <f t="shared" si="21"/>
        <v>23.860096904643171</v>
      </c>
      <c r="T41" s="74">
        <f t="shared" si="21"/>
        <v>25.152158019329885</v>
      </c>
      <c r="U41" s="74">
        <f t="shared" si="21"/>
        <v>26.444219134016599</v>
      </c>
      <c r="V41" s="74">
        <f t="shared" si="21"/>
        <v>27.736280248703313</v>
      </c>
      <c r="W41" s="74">
        <f t="shared" si="21"/>
        <v>29.028341363390027</v>
      </c>
      <c r="X41" s="74">
        <f t="shared" si="21"/>
        <v>30.32040247807674</v>
      </c>
      <c r="Y41" s="74">
        <f t="shared" si="21"/>
        <v>30.44163160784629</v>
      </c>
      <c r="Z41" s="74">
        <f t="shared" si="21"/>
        <v>29.392028752698675</v>
      </c>
      <c r="AA41" s="74">
        <f t="shared" si="21"/>
        <v>28.34242589755106</v>
      </c>
      <c r="AB41" s="74">
        <f t="shared" si="21"/>
        <v>27.292823042403445</v>
      </c>
      <c r="AC41" s="74">
        <f t="shared" si="21"/>
        <v>26.24322018725583</v>
      </c>
      <c r="AD41" s="74">
        <f t="shared" si="21"/>
        <v>25.193617332108214</v>
      </c>
      <c r="AE41" s="74">
        <f t="shared" si="21"/>
        <v>24.144014476960599</v>
      </c>
      <c r="AF41" s="74">
        <f t="shared" si="21"/>
        <v>23.094411621812984</v>
      </c>
      <c r="AG41" s="74">
        <f t="shared" si="21"/>
        <v>22.044808766665369</v>
      </c>
      <c r="AH41" s="74">
        <f t="shared" si="21"/>
        <v>20.995205911517754</v>
      </c>
      <c r="AI41" s="74">
        <f t="shared" si="21"/>
        <v>19.945603056370139</v>
      </c>
      <c r="AJ41" s="74">
        <f t="shared" si="21"/>
        <v>18.896000201222524</v>
      </c>
      <c r="AK41" s="74">
        <f t="shared" si="21"/>
        <v>17.846397346074909</v>
      </c>
      <c r="AL41" s="74">
        <f t="shared" si="21"/>
        <v>16.796794490927294</v>
      </c>
      <c r="AM41" s="74">
        <f t="shared" si="21"/>
        <v>15.747191635779679</v>
      </c>
      <c r="AN41" s="74">
        <f t="shared" si="21"/>
        <v>14.697588780632064</v>
      </c>
      <c r="AO41" s="74">
        <f t="shared" si="21"/>
        <v>13.647985925484448</v>
      </c>
      <c r="AP41" s="74">
        <f t="shared" si="21"/>
        <v>12.598383070336833</v>
      </c>
      <c r="AQ41" s="74">
        <f t="shared" si="21"/>
        <v>11.548780215189218</v>
      </c>
      <c r="AR41" s="74">
        <f t="shared" si="21"/>
        <v>10.499177360041603</v>
      </c>
      <c r="AS41" s="74">
        <f t="shared" si="21"/>
        <v>9.4495745048939881</v>
      </c>
      <c r="AT41" s="74">
        <f t="shared" si="21"/>
        <v>8.399971649746373</v>
      </c>
      <c r="AU41" s="74">
        <f t="shared" si="21"/>
        <v>7.350368794598757</v>
      </c>
      <c r="AV41" s="74">
        <f t="shared" si="21"/>
        <v>6.3007659394511411</v>
      </c>
      <c r="AW41" s="74">
        <f t="shared" si="21"/>
        <v>5.2511630843035251</v>
      </c>
      <c r="AX41" s="74">
        <f t="shared" si="21"/>
        <v>4.2015602291559091</v>
      </c>
      <c r="AY41" s="74">
        <f t="shared" si="21"/>
        <v>3.1519573740082931</v>
      </c>
      <c r="AZ41" s="74">
        <f t="shared" si="21"/>
        <v>2.1023545188606771</v>
      </c>
      <c r="BA41" s="74">
        <f t="shared" si="21"/>
        <v>1.0527516637130612</v>
      </c>
      <c r="BB41" s="74">
        <f t="shared" si="21"/>
        <v>3.1488085654451936E-3</v>
      </c>
      <c r="BC41" s="74">
        <f t="shared" si="21"/>
        <v>3.1488085654451936E-3</v>
      </c>
      <c r="BD41" s="74">
        <f t="shared" si="21"/>
        <v>3.1488085654451936E-3</v>
      </c>
      <c r="BE41" s="74">
        <f t="shared" si="21"/>
        <v>3.1488085654451936E-3</v>
      </c>
      <c r="BF41" s="74">
        <f t="shared" si="21"/>
        <v>3.1488085654451936E-3</v>
      </c>
      <c r="BG41" s="74">
        <f t="shared" si="21"/>
        <v>3.1488085654451936E-3</v>
      </c>
      <c r="BH41" s="74">
        <f t="shared" si="21"/>
        <v>3.1488085654451936E-3</v>
      </c>
      <c r="BI41" s="74">
        <f t="shared" si="21"/>
        <v>3.1488085654451936E-3</v>
      </c>
      <c r="BJ41" s="74">
        <f t="shared" si="21"/>
        <v>3.1488085654451936E-3</v>
      </c>
      <c r="BK41" s="74">
        <f t="shared" si="21"/>
        <v>3.1488085654451936E-3</v>
      </c>
      <c r="BL41" s="74">
        <f t="shared" si="21"/>
        <v>3.1488085654451936E-3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0.45920124912708188</v>
      </c>
      <c r="F42" s="68">
        <f>AVERAGE(F39,F41)</f>
        <v>2.287871823508016</v>
      </c>
      <c r="G42" s="68">
        <f t="shared" si="22"/>
        <v>4.8845892871432177</v>
      </c>
      <c r="H42" s="68">
        <f t="shared" si="22"/>
        <v>7.2078852070124659</v>
      </c>
      <c r="I42" s="68">
        <f t="shared" si="22"/>
        <v>9.278226838791138</v>
      </c>
      <c r="J42" s="68">
        <f t="shared" si="22"/>
        <v>11.114507033871892</v>
      </c>
      <c r="K42" s="68">
        <f t="shared" si="22"/>
        <v>12.734306640078451</v>
      </c>
      <c r="L42" s="68">
        <f t="shared" si="22"/>
        <v>14.153894501665601</v>
      </c>
      <c r="M42" s="68">
        <f t="shared" si="22"/>
        <v>15.46169965917953</v>
      </c>
      <c r="N42" s="68">
        <f t="shared" si="22"/>
        <v>16.753760773866247</v>
      </c>
      <c r="O42" s="68">
        <f t="shared" si="22"/>
        <v>18.045821888552958</v>
      </c>
      <c r="P42" s="68">
        <f t="shared" si="22"/>
        <v>19.337883003239675</v>
      </c>
      <c r="Q42" s="68">
        <f t="shared" si="22"/>
        <v>20.629944117926385</v>
      </c>
      <c r="R42" s="68">
        <f t="shared" si="22"/>
        <v>21.922005232613103</v>
      </c>
      <c r="S42" s="68">
        <f t="shared" si="22"/>
        <v>23.214066347299813</v>
      </c>
      <c r="T42" s="68">
        <f t="shared" si="22"/>
        <v>24.50612746198653</v>
      </c>
      <c r="U42" s="68">
        <f t="shared" si="22"/>
        <v>25.79818857667324</v>
      </c>
      <c r="V42" s="68">
        <f t="shared" si="22"/>
        <v>27.090249691359958</v>
      </c>
      <c r="W42" s="68">
        <f t="shared" si="22"/>
        <v>28.382310806046668</v>
      </c>
      <c r="X42" s="68">
        <f t="shared" si="22"/>
        <v>29.674371920733385</v>
      </c>
      <c r="Y42" s="68">
        <f t="shared" si="22"/>
        <v>30.381017042961517</v>
      </c>
      <c r="Z42" s="68">
        <f t="shared" si="22"/>
        <v>29.916830180272484</v>
      </c>
      <c r="AA42" s="68">
        <f t="shared" si="22"/>
        <v>28.867227325124865</v>
      </c>
      <c r="AB42" s="68">
        <f t="shared" si="22"/>
        <v>27.817624469977254</v>
      </c>
      <c r="AC42" s="68">
        <f t="shared" si="22"/>
        <v>26.768021614829635</v>
      </c>
      <c r="AD42" s="68">
        <f t="shared" si="22"/>
        <v>25.718418759682024</v>
      </c>
      <c r="AE42" s="68">
        <f t="shared" si="22"/>
        <v>24.668815904534405</v>
      </c>
      <c r="AF42" s="68">
        <f t="shared" si="22"/>
        <v>23.619213049386794</v>
      </c>
      <c r="AG42" s="68">
        <f t="shared" si="22"/>
        <v>22.569610194239175</v>
      </c>
      <c r="AH42" s="68">
        <f t="shared" si="22"/>
        <v>21.520007339091563</v>
      </c>
      <c r="AI42" s="68">
        <f t="shared" si="22"/>
        <v>20.470404483943945</v>
      </c>
      <c r="AJ42" s="68">
        <f t="shared" si="22"/>
        <v>19.420801628796333</v>
      </c>
      <c r="AK42" s="68">
        <f t="shared" si="22"/>
        <v>18.371198773648715</v>
      </c>
      <c r="AL42" s="68">
        <f t="shared" si="22"/>
        <v>17.321595918501103</v>
      </c>
      <c r="AM42" s="68">
        <f t="shared" si="22"/>
        <v>16.271993063353484</v>
      </c>
      <c r="AN42" s="68">
        <f t="shared" si="22"/>
        <v>15.222390208205871</v>
      </c>
      <c r="AO42" s="68">
        <f t="shared" si="22"/>
        <v>14.172787353058256</v>
      </c>
      <c r="AP42" s="68">
        <f t="shared" si="22"/>
        <v>13.123184497910641</v>
      </c>
      <c r="AQ42" s="68">
        <f t="shared" si="22"/>
        <v>12.073581642763026</v>
      </c>
      <c r="AR42" s="68">
        <f t="shared" si="22"/>
        <v>11.023978787615411</v>
      </c>
      <c r="AS42" s="68">
        <f t="shared" si="22"/>
        <v>9.9743759324677956</v>
      </c>
      <c r="AT42" s="68">
        <f t="shared" si="22"/>
        <v>8.9247730773201805</v>
      </c>
      <c r="AU42" s="68">
        <f t="shared" si="22"/>
        <v>7.8751702221725655</v>
      </c>
      <c r="AV42" s="68">
        <f t="shared" si="22"/>
        <v>6.8255673670249486</v>
      </c>
      <c r="AW42" s="68">
        <f t="shared" si="22"/>
        <v>5.7759645118773335</v>
      </c>
      <c r="AX42" s="68">
        <f t="shared" si="22"/>
        <v>4.7263616567297166</v>
      </c>
      <c r="AY42" s="68">
        <f t="shared" si="22"/>
        <v>3.6767588015821011</v>
      </c>
      <c r="AZ42" s="68">
        <f t="shared" si="22"/>
        <v>2.6271559464344851</v>
      </c>
      <c r="BA42" s="68">
        <f t="shared" si="22"/>
        <v>1.5775530912868692</v>
      </c>
      <c r="BB42" s="68">
        <f t="shared" si="22"/>
        <v>0.52795023613925318</v>
      </c>
      <c r="BC42" s="68">
        <f t="shared" si="22"/>
        <v>3.1488085654451936E-3</v>
      </c>
      <c r="BD42" s="68">
        <f t="shared" si="22"/>
        <v>3.1488085654451936E-3</v>
      </c>
      <c r="BE42" s="68">
        <f t="shared" si="22"/>
        <v>3.1488085654451936E-3</v>
      </c>
      <c r="BF42" s="68">
        <f t="shared" si="22"/>
        <v>3.1488085654451936E-3</v>
      </c>
      <c r="BG42" s="68">
        <f t="shared" si="22"/>
        <v>3.1488085654451936E-3</v>
      </c>
      <c r="BH42" s="68">
        <f t="shared" si="22"/>
        <v>3.1488085654451936E-3</v>
      </c>
      <c r="BI42" s="68">
        <f t="shared" si="22"/>
        <v>3.1488085654451936E-3</v>
      </c>
      <c r="BJ42" s="68">
        <f t="shared" si="22"/>
        <v>3.1488085654451936E-3</v>
      </c>
      <c r="BK42" s="68">
        <f t="shared" si="22"/>
        <v>3.1488085654451936E-3</v>
      </c>
      <c r="BL42" s="68">
        <f t="shared" si="22"/>
        <v>3.1488085654451936E-3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0.17056046396148758</v>
      </c>
      <c r="G45" s="55">
        <f t="shared" si="23"/>
        <v>0.67922049905577553</v>
      </c>
      <c r="H45" s="55">
        <f t="shared" si="23"/>
        <v>1.135055521883134</v>
      </c>
      <c r="I45" s="55">
        <f t="shared" si="23"/>
        <v>1.5421589835786389</v>
      </c>
      <c r="J45" s="55">
        <f t="shared" si="23"/>
        <v>1.9040395565437838</v>
      </c>
      <c r="K45" s="55">
        <f t="shared" si="23"/>
        <v>2.2242059131800618</v>
      </c>
      <c r="L45" s="55">
        <f t="shared" si="23"/>
        <v>2.5056794102776481</v>
      </c>
      <c r="M45" s="55">
        <f t="shared" si="23"/>
        <v>2.7514814046267175</v>
      </c>
      <c r="N45" s="55">
        <f t="shared" si="23"/>
        <v>2.9914356116399645</v>
      </c>
      <c r="O45" s="55">
        <f t="shared" si="23"/>
        <v>3.2313898186532115</v>
      </c>
      <c r="P45" s="55">
        <f t="shared" si="23"/>
        <v>3.4713440256664585</v>
      </c>
      <c r="Q45" s="55">
        <f t="shared" si="23"/>
        <v>3.7112982326797055</v>
      </c>
      <c r="R45" s="55">
        <f t="shared" si="23"/>
        <v>3.9512524396929525</v>
      </c>
      <c r="S45" s="55">
        <f t="shared" si="23"/>
        <v>4.1912066467061999</v>
      </c>
      <c r="T45" s="55">
        <f t="shared" si="23"/>
        <v>4.4311608537194473</v>
      </c>
      <c r="U45" s="55">
        <f t="shared" si="23"/>
        <v>4.6711150607326948</v>
      </c>
      <c r="V45" s="55">
        <f t="shared" si="23"/>
        <v>4.9110692677459422</v>
      </c>
      <c r="W45" s="55">
        <f t="shared" si="23"/>
        <v>5.1510234747591896</v>
      </c>
      <c r="X45" s="55">
        <f t="shared" si="23"/>
        <v>5.3909776817724371</v>
      </c>
      <c r="Y45" s="55">
        <f t="shared" si="23"/>
        <v>5.6309318887856845</v>
      </c>
      <c r="Z45" s="55">
        <f t="shared" si="23"/>
        <v>5.6534458700286008</v>
      </c>
      <c r="AA45" s="55">
        <f t="shared" si="23"/>
        <v>5.4585196255011867</v>
      </c>
      <c r="AB45" s="55">
        <f t="shared" si="23"/>
        <v>5.2635933809737727</v>
      </c>
      <c r="AC45" s="55">
        <f t="shared" si="23"/>
        <v>5.0686671364463587</v>
      </c>
      <c r="AD45" s="55">
        <f t="shared" si="23"/>
        <v>4.8737408919189447</v>
      </c>
      <c r="AE45" s="55">
        <f t="shared" si="23"/>
        <v>4.6788146473915306</v>
      </c>
      <c r="AF45" s="55">
        <f t="shared" si="23"/>
        <v>4.4838884028641166</v>
      </c>
      <c r="AG45" s="55">
        <f t="shared" si="23"/>
        <v>4.2889621583367026</v>
      </c>
      <c r="AH45" s="55">
        <f t="shared" si="23"/>
        <v>4.0940359138092886</v>
      </c>
      <c r="AI45" s="55">
        <f t="shared" si="23"/>
        <v>3.8991096692818741</v>
      </c>
      <c r="AJ45" s="55">
        <f t="shared" si="23"/>
        <v>3.7041834247544596</v>
      </c>
      <c r="AK45" s="55">
        <f t="shared" si="23"/>
        <v>3.5092571802270451</v>
      </c>
      <c r="AL45" s="55">
        <f t="shared" si="23"/>
        <v>3.3143309356996307</v>
      </c>
      <c r="AM45" s="55">
        <f t="shared" si="23"/>
        <v>3.1194046911722162</v>
      </c>
      <c r="AN45" s="55">
        <f t="shared" si="23"/>
        <v>2.9244784466448017</v>
      </c>
      <c r="AO45" s="55">
        <f t="shared" si="23"/>
        <v>2.7295522021173872</v>
      </c>
      <c r="AP45" s="55">
        <f t="shared" si="23"/>
        <v>2.5346259575899728</v>
      </c>
      <c r="AQ45" s="55">
        <f t="shared" si="23"/>
        <v>2.3396997130625583</v>
      </c>
      <c r="AR45" s="55">
        <f t="shared" si="23"/>
        <v>2.1447734685351438</v>
      </c>
      <c r="AS45" s="55">
        <f t="shared" si="23"/>
        <v>1.9498472240077294</v>
      </c>
      <c r="AT45" s="55">
        <f t="shared" si="23"/>
        <v>1.7549209794803149</v>
      </c>
      <c r="AU45" s="55">
        <f t="shared" si="23"/>
        <v>1.5599947349529004</v>
      </c>
      <c r="AV45" s="55">
        <f t="shared" si="23"/>
        <v>1.3650684904254859</v>
      </c>
      <c r="AW45" s="55">
        <f t="shared" si="23"/>
        <v>1.1701422458980715</v>
      </c>
      <c r="AX45" s="55">
        <f t="shared" si="23"/>
        <v>0.97521600137065712</v>
      </c>
      <c r="AY45" s="55">
        <f t="shared" si="23"/>
        <v>0.78028975684324275</v>
      </c>
      <c r="AZ45" s="55">
        <f t="shared" si="23"/>
        <v>0.58536351231582839</v>
      </c>
      <c r="BA45" s="55">
        <f t="shared" si="23"/>
        <v>0.39043726778841403</v>
      </c>
      <c r="BB45" s="55">
        <f t="shared" si="23"/>
        <v>0.19551102326099964</v>
      </c>
      <c r="BC45" s="55">
        <f t="shared" si="23"/>
        <v>5.8477873358525612E-4</v>
      </c>
      <c r="BD45" s="55">
        <f t="shared" si="23"/>
        <v>5.8477873358525612E-4</v>
      </c>
      <c r="BE45" s="55">
        <f t="shared" si="23"/>
        <v>5.8477873358525612E-4</v>
      </c>
      <c r="BF45" s="55">
        <f t="shared" si="23"/>
        <v>5.8477873358525612E-4</v>
      </c>
      <c r="BG45" s="55">
        <f t="shared" si="23"/>
        <v>5.8477873358525612E-4</v>
      </c>
      <c r="BH45" s="55">
        <f t="shared" si="23"/>
        <v>5.8477873358525612E-4</v>
      </c>
      <c r="BI45" s="55">
        <f t="shared" si="23"/>
        <v>5.8477873358525612E-4</v>
      </c>
      <c r="BJ45" s="55">
        <f t="shared" si="23"/>
        <v>5.8477873358525612E-4</v>
      </c>
      <c r="BK45" s="55">
        <f t="shared" si="23"/>
        <v>5.8477873358525612E-4</v>
      </c>
      <c r="BL45" s="55">
        <f t="shared" si="23"/>
        <v>5.8477873358525612E-4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0.17056046396148758</v>
      </c>
      <c r="F46" s="55">
        <f>(F27-F114)*'Assumptions (Inputs)'!$D$26</f>
        <v>0.50866003509428792</v>
      </c>
      <c r="G46" s="55">
        <f>(G27-G114)*'Assumptions (Inputs)'!$D$26</f>
        <v>0.45583502282735855</v>
      </c>
      <c r="H46" s="55">
        <f>(H27-H114)*'Assumptions (Inputs)'!$D$26</f>
        <v>0.40710346169550493</v>
      </c>
      <c r="I46" s="55">
        <f>(I27-I114)*'Assumptions (Inputs)'!$D$26</f>
        <v>0.36188057296514486</v>
      </c>
      <c r="J46" s="55">
        <f>(J27-J114)*'Assumptions (Inputs)'!$D$26</f>
        <v>0.32016635663627818</v>
      </c>
      <c r="K46" s="55">
        <f>(K27-K114)*'Assumptions (Inputs)'!$D$26</f>
        <v>0.2814734970975864</v>
      </c>
      <c r="L46" s="55">
        <f>(L27-L114)*'Assumptions (Inputs)'!$D$26</f>
        <v>0.2458019943490696</v>
      </c>
      <c r="M46" s="55">
        <f>(M27-M114)*'Assumptions (Inputs)'!$D$26</f>
        <v>0.23995420701324713</v>
      </c>
      <c r="N46" s="55">
        <f>(N27-N114)*'Assumptions (Inputs)'!$D$26</f>
        <v>0.23995420701324713</v>
      </c>
      <c r="O46" s="55">
        <f>(O27-O114)*'Assumptions (Inputs)'!$D$26</f>
        <v>0.23995420701324713</v>
      </c>
      <c r="P46" s="55">
        <f>(P27-P114)*'Assumptions (Inputs)'!$D$26</f>
        <v>0.23995420701324713</v>
      </c>
      <c r="Q46" s="55">
        <f>(Q27-Q114)*'Assumptions (Inputs)'!$D$26</f>
        <v>0.23995420701324713</v>
      </c>
      <c r="R46" s="55">
        <f>(R27-R114)*'Assumptions (Inputs)'!$D$26</f>
        <v>0.23995420701324713</v>
      </c>
      <c r="S46" s="55">
        <f>(S27-S114)*'Assumptions (Inputs)'!$D$26</f>
        <v>0.23995420701324713</v>
      </c>
      <c r="T46" s="55">
        <f>(T27-T114)*'Assumptions (Inputs)'!$D$26</f>
        <v>0.23995420701324713</v>
      </c>
      <c r="U46" s="55">
        <f>(U27-U114)*'Assumptions (Inputs)'!$D$26</f>
        <v>0.23995420701324713</v>
      </c>
      <c r="V46" s="55">
        <f>(V27-V114)*'Assumptions (Inputs)'!$D$26</f>
        <v>0.23995420701324713</v>
      </c>
      <c r="W46" s="55">
        <f>(W27-W114)*'Assumptions (Inputs)'!$D$26</f>
        <v>0.23995420701324713</v>
      </c>
      <c r="X46" s="55">
        <f>(X27-X114)*'Assumptions (Inputs)'!$D$26</f>
        <v>0.23995420701324713</v>
      </c>
      <c r="Y46" s="55">
        <f>(Y27-Y114)*'Assumptions (Inputs)'!$D$26</f>
        <v>2.2513981242916363E-2</v>
      </c>
      <c r="Z46" s="55">
        <f>(Z27-Z114)*'Assumptions (Inputs)'!$D$26</f>
        <v>-0.19492624452741439</v>
      </c>
      <c r="AA46" s="55">
        <f>(AA27-AA114)*'Assumptions (Inputs)'!$D$26</f>
        <v>-0.19492624452741439</v>
      </c>
      <c r="AB46" s="55">
        <f>(AB27-AB114)*'Assumptions (Inputs)'!$D$26</f>
        <v>-0.19492624452741439</v>
      </c>
      <c r="AC46" s="55">
        <f>(AC27-AC114)*'Assumptions (Inputs)'!$D$26</f>
        <v>-0.19492624452741439</v>
      </c>
      <c r="AD46" s="55">
        <f>(AD27-AD114)*'Assumptions (Inputs)'!$D$26</f>
        <v>-0.19492624452741439</v>
      </c>
      <c r="AE46" s="55">
        <f>(AE27-AE114)*'Assumptions (Inputs)'!$D$26</f>
        <v>-0.19492624452741439</v>
      </c>
      <c r="AF46" s="55">
        <f>(AF27-AF114)*'Assumptions (Inputs)'!$D$26</f>
        <v>-0.19492624452741439</v>
      </c>
      <c r="AG46" s="55">
        <f>(AG27-AG114)*'Assumptions (Inputs)'!$D$26</f>
        <v>-0.19492624452741439</v>
      </c>
      <c r="AH46" s="55">
        <f>(AH27-AH114)*'Assumptions (Inputs)'!$D$26</f>
        <v>-0.19492624452741439</v>
      </c>
      <c r="AI46" s="55">
        <f>(AI27-AI114)*'Assumptions (Inputs)'!$D$26</f>
        <v>-0.19492624452741439</v>
      </c>
      <c r="AJ46" s="55">
        <f>(AJ27-AJ114)*'Assumptions (Inputs)'!$D$26</f>
        <v>-0.19492624452741439</v>
      </c>
      <c r="AK46" s="55">
        <f>(AK27-AK114)*'Assumptions (Inputs)'!$D$26</f>
        <v>-0.19492624452741439</v>
      </c>
      <c r="AL46" s="55">
        <f>(AL27-AL114)*'Assumptions (Inputs)'!$D$26</f>
        <v>-0.19492624452741439</v>
      </c>
      <c r="AM46" s="55">
        <f>(AM27-AM114)*'Assumptions (Inputs)'!$D$26</f>
        <v>-0.19492624452741439</v>
      </c>
      <c r="AN46" s="55">
        <f>(AN27-AN114)*'Assumptions (Inputs)'!$D$26</f>
        <v>-0.19492624452741439</v>
      </c>
      <c r="AO46" s="55">
        <f>(AO27-AO114)*'Assumptions (Inputs)'!$D$26</f>
        <v>-0.19492624452741439</v>
      </c>
      <c r="AP46" s="55">
        <f>(AP27-AP114)*'Assumptions (Inputs)'!$D$26</f>
        <v>-0.19492624452741439</v>
      </c>
      <c r="AQ46" s="55">
        <f>(AQ27-AQ114)*'Assumptions (Inputs)'!$D$26</f>
        <v>-0.19492624452741439</v>
      </c>
      <c r="AR46" s="55">
        <f>(AR27-AR114)*'Assumptions (Inputs)'!$D$26</f>
        <v>-0.19492624452741439</v>
      </c>
      <c r="AS46" s="55">
        <f>(AS27-AS114)*'Assumptions (Inputs)'!$D$26</f>
        <v>-0.19492624452741439</v>
      </c>
      <c r="AT46" s="55">
        <f>(AT27-AT114)*'Assumptions (Inputs)'!$D$26</f>
        <v>-0.19492624452741439</v>
      </c>
      <c r="AU46" s="55">
        <f>(AU27-AU114)*'Assumptions (Inputs)'!$D$26</f>
        <v>-0.19492624452741439</v>
      </c>
      <c r="AV46" s="55">
        <f>(AV27-AV114)*'Assumptions (Inputs)'!$D$26</f>
        <v>-0.19492624452741439</v>
      </c>
      <c r="AW46" s="55">
        <f>(AW27-AW114)*'Assumptions (Inputs)'!$D$26</f>
        <v>-0.19492624452741439</v>
      </c>
      <c r="AX46" s="55">
        <f>(AX27-AX114)*'Assumptions (Inputs)'!$D$26</f>
        <v>-0.19492624452741439</v>
      </c>
      <c r="AY46" s="55">
        <f>(AY27-AY114)*'Assumptions (Inputs)'!$D$26</f>
        <v>-0.19492624452741439</v>
      </c>
      <c r="AZ46" s="55">
        <f>(AZ27-AZ114)*'Assumptions (Inputs)'!$D$26</f>
        <v>-0.19492624452741439</v>
      </c>
      <c r="BA46" s="55">
        <f>(BA27-BA114)*'Assumptions (Inputs)'!$D$26</f>
        <v>-0.19492624452741439</v>
      </c>
      <c r="BB46" s="55">
        <f>(BB27-BB114)*'Assumptions (Inputs)'!$D$26</f>
        <v>-0.19492624452741439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5.8477873358525612E-4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0.17056046396148758</v>
      </c>
      <c r="F47" s="77">
        <f t="shared" si="24"/>
        <v>0.67922049905577553</v>
      </c>
      <c r="G47" s="77">
        <f t="shared" si="24"/>
        <v>1.135055521883134</v>
      </c>
      <c r="H47" s="77">
        <f t="shared" si="24"/>
        <v>1.5421589835786389</v>
      </c>
      <c r="I47" s="77">
        <f t="shared" si="24"/>
        <v>1.9040395565437838</v>
      </c>
      <c r="J47" s="77">
        <f t="shared" si="24"/>
        <v>2.2242059131800618</v>
      </c>
      <c r="K47" s="77">
        <f t="shared" si="24"/>
        <v>2.5056794102776481</v>
      </c>
      <c r="L47" s="77">
        <f t="shared" si="24"/>
        <v>2.7514814046267175</v>
      </c>
      <c r="M47" s="77">
        <f t="shared" si="24"/>
        <v>2.9914356116399645</v>
      </c>
      <c r="N47" s="77">
        <f t="shared" si="24"/>
        <v>3.2313898186532115</v>
      </c>
      <c r="O47" s="77">
        <f t="shared" si="24"/>
        <v>3.4713440256664585</v>
      </c>
      <c r="P47" s="77">
        <f t="shared" si="24"/>
        <v>3.7112982326797055</v>
      </c>
      <c r="Q47" s="77">
        <f t="shared" si="24"/>
        <v>3.9512524396929525</v>
      </c>
      <c r="R47" s="77">
        <f t="shared" si="24"/>
        <v>4.1912066467061999</v>
      </c>
      <c r="S47" s="77">
        <f t="shared" si="24"/>
        <v>4.4311608537194473</v>
      </c>
      <c r="T47" s="77">
        <f t="shared" si="24"/>
        <v>4.6711150607326948</v>
      </c>
      <c r="U47" s="77">
        <f t="shared" si="24"/>
        <v>4.9110692677459422</v>
      </c>
      <c r="V47" s="77">
        <f t="shared" si="24"/>
        <v>5.1510234747591896</v>
      </c>
      <c r="W47" s="77">
        <f t="shared" si="24"/>
        <v>5.3909776817724371</v>
      </c>
      <c r="X47" s="77">
        <f t="shared" si="24"/>
        <v>5.6309318887856845</v>
      </c>
      <c r="Y47" s="77">
        <f t="shared" si="24"/>
        <v>5.6534458700286008</v>
      </c>
      <c r="Z47" s="77">
        <f t="shared" si="24"/>
        <v>5.4585196255011867</v>
      </c>
      <c r="AA47" s="77">
        <f t="shared" si="24"/>
        <v>5.2635933809737727</v>
      </c>
      <c r="AB47" s="77">
        <f t="shared" si="24"/>
        <v>5.0686671364463587</v>
      </c>
      <c r="AC47" s="77">
        <f t="shared" si="24"/>
        <v>4.8737408919189447</v>
      </c>
      <c r="AD47" s="77">
        <f t="shared" si="24"/>
        <v>4.6788146473915306</v>
      </c>
      <c r="AE47" s="77">
        <f t="shared" si="24"/>
        <v>4.4838884028641166</v>
      </c>
      <c r="AF47" s="77">
        <f t="shared" si="24"/>
        <v>4.2889621583367026</v>
      </c>
      <c r="AG47" s="77">
        <f t="shared" si="24"/>
        <v>4.0940359138092886</v>
      </c>
      <c r="AH47" s="77">
        <f t="shared" si="24"/>
        <v>3.8991096692818741</v>
      </c>
      <c r="AI47" s="77">
        <f t="shared" si="24"/>
        <v>3.7041834247544596</v>
      </c>
      <c r="AJ47" s="77">
        <f t="shared" si="24"/>
        <v>3.5092571802270451</v>
      </c>
      <c r="AK47" s="77">
        <f t="shared" si="24"/>
        <v>3.3143309356996307</v>
      </c>
      <c r="AL47" s="77">
        <f t="shared" si="24"/>
        <v>3.1194046911722162</v>
      </c>
      <c r="AM47" s="77">
        <f t="shared" si="24"/>
        <v>2.9244784466448017</v>
      </c>
      <c r="AN47" s="77">
        <f t="shared" si="24"/>
        <v>2.7295522021173872</v>
      </c>
      <c r="AO47" s="77">
        <f t="shared" si="24"/>
        <v>2.5346259575899728</v>
      </c>
      <c r="AP47" s="77">
        <f t="shared" si="24"/>
        <v>2.3396997130625583</v>
      </c>
      <c r="AQ47" s="77">
        <f t="shared" si="24"/>
        <v>2.1447734685351438</v>
      </c>
      <c r="AR47" s="77">
        <f t="shared" si="24"/>
        <v>1.9498472240077294</v>
      </c>
      <c r="AS47" s="77">
        <f t="shared" si="24"/>
        <v>1.7549209794803149</v>
      </c>
      <c r="AT47" s="77">
        <f t="shared" si="24"/>
        <v>1.5599947349529004</v>
      </c>
      <c r="AU47" s="77">
        <f t="shared" si="24"/>
        <v>1.3650684904254859</v>
      </c>
      <c r="AV47" s="77">
        <f t="shared" si="24"/>
        <v>1.1701422458980715</v>
      </c>
      <c r="AW47" s="77">
        <f t="shared" si="24"/>
        <v>0.97521600137065712</v>
      </c>
      <c r="AX47" s="77">
        <f t="shared" si="24"/>
        <v>0.78028975684324275</v>
      </c>
      <c r="AY47" s="77">
        <f t="shared" si="24"/>
        <v>0.58536351231582839</v>
      </c>
      <c r="AZ47" s="77">
        <f t="shared" si="24"/>
        <v>0.39043726778841403</v>
      </c>
      <c r="BA47" s="77">
        <f t="shared" si="24"/>
        <v>0.19551102326099964</v>
      </c>
      <c r="BB47" s="77">
        <f t="shared" si="24"/>
        <v>5.8477873358525612E-4</v>
      </c>
      <c r="BC47" s="77">
        <f t="shared" si="24"/>
        <v>5.8477873358525612E-4</v>
      </c>
      <c r="BD47" s="77">
        <f t="shared" si="24"/>
        <v>5.8477873358525612E-4</v>
      </c>
      <c r="BE47" s="77">
        <f t="shared" si="24"/>
        <v>5.8477873358525612E-4</v>
      </c>
      <c r="BF47" s="77">
        <f t="shared" si="24"/>
        <v>5.8477873358525612E-4</v>
      </c>
      <c r="BG47" s="77">
        <f t="shared" si="24"/>
        <v>5.8477873358525612E-4</v>
      </c>
      <c r="BH47" s="77">
        <f t="shared" si="24"/>
        <v>5.8477873358525612E-4</v>
      </c>
      <c r="BI47" s="77">
        <f t="shared" si="24"/>
        <v>5.8477873358525612E-4</v>
      </c>
      <c r="BJ47" s="77">
        <f t="shared" si="24"/>
        <v>5.8477873358525612E-4</v>
      </c>
      <c r="BK47" s="77">
        <f t="shared" si="24"/>
        <v>5.8477873358525612E-4</v>
      </c>
      <c r="BL47" s="77">
        <f t="shared" si="24"/>
        <v>5.8477873358525612E-4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8.528023198074379E-2</v>
      </c>
      <c r="F48" s="68">
        <f t="shared" si="25"/>
        <v>0.42489048150863157</v>
      </c>
      <c r="G48" s="68">
        <f>AVERAGE(G45,G47)</f>
        <v>0.90713801046945475</v>
      </c>
      <c r="H48" s="68">
        <f t="shared" si="25"/>
        <v>1.3386072527308865</v>
      </c>
      <c r="I48" s="68">
        <f t="shared" si="25"/>
        <v>1.7230992700612113</v>
      </c>
      <c r="J48" s="68">
        <f t="shared" si="25"/>
        <v>2.0641227348619227</v>
      </c>
      <c r="K48" s="68">
        <f t="shared" si="25"/>
        <v>2.3649426617288549</v>
      </c>
      <c r="L48" s="68">
        <f>AVERAGE(L45,L47)</f>
        <v>2.6285804074521826</v>
      </c>
      <c r="M48" s="68">
        <f>AVERAGE(M45,M47)</f>
        <v>2.8714585081333412</v>
      </c>
      <c r="N48" s="68">
        <f>AVERAGE(N45,N47)</f>
        <v>3.1114127151465878</v>
      </c>
      <c r="O48" s="68">
        <f t="shared" ref="O48:BL48" si="26">AVERAGE(O45,O47)</f>
        <v>3.3513669221598352</v>
      </c>
      <c r="P48" s="68">
        <f t="shared" si="26"/>
        <v>3.5913211291730818</v>
      </c>
      <c r="Q48" s="68">
        <f t="shared" si="26"/>
        <v>3.8312753361863292</v>
      </c>
      <c r="R48" s="68">
        <f t="shared" si="26"/>
        <v>4.0712295431995766</v>
      </c>
      <c r="S48" s="68">
        <f t="shared" si="26"/>
        <v>4.3111837502128232</v>
      </c>
      <c r="T48" s="68">
        <f t="shared" si="26"/>
        <v>4.5511379572260715</v>
      </c>
      <c r="U48" s="68">
        <f t="shared" si="26"/>
        <v>4.7910921642393181</v>
      </c>
      <c r="V48" s="68">
        <f t="shared" si="26"/>
        <v>5.0310463712525664</v>
      </c>
      <c r="W48" s="68">
        <f t="shared" si="26"/>
        <v>5.2710005782658129</v>
      </c>
      <c r="X48" s="68">
        <f t="shared" si="26"/>
        <v>5.5109547852790612</v>
      </c>
      <c r="Y48" s="68">
        <f t="shared" si="26"/>
        <v>5.6421888794071426</v>
      </c>
      <c r="Z48" s="68">
        <f t="shared" si="26"/>
        <v>5.5559827477648938</v>
      </c>
      <c r="AA48" s="68">
        <f t="shared" si="26"/>
        <v>5.3610565032374797</v>
      </c>
      <c r="AB48" s="68">
        <f t="shared" si="26"/>
        <v>5.1661302587100657</v>
      </c>
      <c r="AC48" s="68">
        <f t="shared" si="26"/>
        <v>4.9712040141826517</v>
      </c>
      <c r="AD48" s="68">
        <f t="shared" si="26"/>
        <v>4.7762777696552376</v>
      </c>
      <c r="AE48" s="68">
        <f t="shared" si="26"/>
        <v>4.5813515251278236</v>
      </c>
      <c r="AF48" s="68">
        <f t="shared" si="26"/>
        <v>4.3864252806004096</v>
      </c>
      <c r="AG48" s="68">
        <f t="shared" si="26"/>
        <v>4.1914990360729956</v>
      </c>
      <c r="AH48" s="68">
        <f t="shared" si="26"/>
        <v>3.9965727915455815</v>
      </c>
      <c r="AI48" s="68">
        <f t="shared" si="26"/>
        <v>3.8016465470181666</v>
      </c>
      <c r="AJ48" s="68">
        <f t="shared" si="26"/>
        <v>3.6067203024907526</v>
      </c>
      <c r="AK48" s="68">
        <f t="shared" si="26"/>
        <v>3.4117940579633377</v>
      </c>
      <c r="AL48" s="68">
        <f t="shared" si="26"/>
        <v>3.2168678134359237</v>
      </c>
      <c r="AM48" s="68">
        <f t="shared" si="26"/>
        <v>3.0219415689085087</v>
      </c>
      <c r="AN48" s="68">
        <f t="shared" si="26"/>
        <v>2.8270153243810947</v>
      </c>
      <c r="AO48" s="68">
        <f t="shared" si="26"/>
        <v>2.6320890798536798</v>
      </c>
      <c r="AP48" s="68">
        <f t="shared" si="26"/>
        <v>2.4371628353262658</v>
      </c>
      <c r="AQ48" s="68">
        <f t="shared" si="26"/>
        <v>2.2422365907988508</v>
      </c>
      <c r="AR48" s="68">
        <f t="shared" si="26"/>
        <v>2.0473103462714368</v>
      </c>
      <c r="AS48" s="68">
        <f t="shared" si="26"/>
        <v>1.8523841017440221</v>
      </c>
      <c r="AT48" s="68">
        <f t="shared" si="26"/>
        <v>1.6574578572166077</v>
      </c>
      <c r="AU48" s="68">
        <f t="shared" si="26"/>
        <v>1.4625316126891932</v>
      </c>
      <c r="AV48" s="68">
        <f t="shared" si="26"/>
        <v>1.2676053681617787</v>
      </c>
      <c r="AW48" s="68">
        <f t="shared" si="26"/>
        <v>1.0726791236343642</v>
      </c>
      <c r="AX48" s="68">
        <f t="shared" si="26"/>
        <v>0.87775287910694999</v>
      </c>
      <c r="AY48" s="68">
        <f t="shared" si="26"/>
        <v>0.68282663457953552</v>
      </c>
      <c r="AZ48" s="68">
        <f t="shared" si="26"/>
        <v>0.48790039005212121</v>
      </c>
      <c r="BA48" s="68">
        <f t="shared" si="26"/>
        <v>0.29297414552470685</v>
      </c>
      <c r="BB48" s="68">
        <f t="shared" si="26"/>
        <v>9.804790099729245E-2</v>
      </c>
      <c r="BC48" s="68">
        <f t="shared" si="26"/>
        <v>5.8477873358525612E-4</v>
      </c>
      <c r="BD48" s="68">
        <f t="shared" si="26"/>
        <v>5.8477873358525612E-4</v>
      </c>
      <c r="BE48" s="68">
        <f t="shared" si="26"/>
        <v>5.8477873358525612E-4</v>
      </c>
      <c r="BF48" s="68">
        <f t="shared" si="26"/>
        <v>5.8477873358525612E-4</v>
      </c>
      <c r="BG48" s="68">
        <f t="shared" si="26"/>
        <v>5.8477873358525612E-4</v>
      </c>
      <c r="BH48" s="68">
        <f t="shared" si="26"/>
        <v>5.8477873358525612E-4</v>
      </c>
      <c r="BI48" s="68">
        <f t="shared" si="26"/>
        <v>5.8477873358525612E-4</v>
      </c>
      <c r="BJ48" s="68">
        <f t="shared" si="26"/>
        <v>5.8477873358525612E-4</v>
      </c>
      <c r="BK48" s="68">
        <f t="shared" si="26"/>
        <v>5.8477873358525612E-4</v>
      </c>
      <c r="BL48" s="68">
        <f t="shared" si="26"/>
        <v>5.8477873358525612E-4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72.55286021667257</v>
      </c>
      <c r="F50" s="71">
        <f t="shared" si="27"/>
        <v>141.60763027778052</v>
      </c>
      <c r="G50" s="71">
        <f t="shared" si="27"/>
        <v>134.78008365965732</v>
      </c>
      <c r="H50" s="71">
        <f t="shared" si="27"/>
        <v>128.27673687199945</v>
      </c>
      <c r="I50" s="71">
        <f t="shared" si="27"/>
        <v>122.07332159736323</v>
      </c>
      <c r="J50" s="71">
        <f t="shared" si="27"/>
        <v>116.14743631195459</v>
      </c>
      <c r="K50" s="71">
        <f t="shared" si="27"/>
        <v>110.47823515335389</v>
      </c>
      <c r="L50" s="71">
        <f t="shared" si="27"/>
        <v>105.04642792051621</v>
      </c>
      <c r="M50" s="71">
        <f t="shared" si="27"/>
        <v>99.747163036793921</v>
      </c>
      <c r="N50" s="71">
        <f t="shared" si="27"/>
        <v>94.466566089566754</v>
      </c>
      <c r="O50" s="71">
        <f t="shared" si="27"/>
        <v>89.185969142339601</v>
      </c>
      <c r="P50" s="71">
        <f t="shared" si="27"/>
        <v>83.90537219511242</v>
      </c>
      <c r="Q50" s="71">
        <f t="shared" si="27"/>
        <v>78.624775247885282</v>
      </c>
      <c r="R50" s="71">
        <f t="shared" si="27"/>
        <v>73.344178300658101</v>
      </c>
      <c r="S50" s="71">
        <f t="shared" si="27"/>
        <v>68.063581353430948</v>
      </c>
      <c r="T50" s="71">
        <f t="shared" si="27"/>
        <v>62.782984406203781</v>
      </c>
      <c r="U50" s="71">
        <f t="shared" si="27"/>
        <v>57.502387458976628</v>
      </c>
      <c r="V50" s="71">
        <f t="shared" si="27"/>
        <v>52.221790511749468</v>
      </c>
      <c r="W50" s="71">
        <f t="shared" si="27"/>
        <v>46.941193564522301</v>
      </c>
      <c r="X50" s="71">
        <f t="shared" si="27"/>
        <v>41.660596617295155</v>
      </c>
      <c r="Y50" s="71">
        <f t="shared" si="27"/>
        <v>37.074135775411733</v>
      </c>
      <c r="Z50" s="71">
        <f t="shared" si="27"/>
        <v>33.875947144215836</v>
      </c>
      <c r="AA50" s="71">
        <f t="shared" si="27"/>
        <v>31.371894618363662</v>
      </c>
      <c r="AB50" s="71">
        <f t="shared" si="27"/>
        <v>28.867842092511506</v>
      </c>
      <c r="AC50" s="71">
        <f t="shared" si="27"/>
        <v>26.363789566659328</v>
      </c>
      <c r="AD50" s="71">
        <f t="shared" si="27"/>
        <v>23.859737040807175</v>
      </c>
      <c r="AE50" s="71">
        <f t="shared" si="27"/>
        <v>21.355684514955001</v>
      </c>
      <c r="AF50" s="71">
        <f t="shared" si="27"/>
        <v>18.851631989102845</v>
      </c>
      <c r="AG50" s="71">
        <f t="shared" si="27"/>
        <v>16.347579463250668</v>
      </c>
      <c r="AH50" s="71">
        <f t="shared" si="27"/>
        <v>13.843526937398515</v>
      </c>
      <c r="AI50" s="71">
        <f t="shared" si="27"/>
        <v>11.339474411546341</v>
      </c>
      <c r="AJ50" s="71">
        <f t="shared" si="27"/>
        <v>8.8354218856941849</v>
      </c>
      <c r="AK50" s="71">
        <f t="shared" si="27"/>
        <v>6.3313693598420109</v>
      </c>
      <c r="AL50" s="71">
        <f t="shared" si="27"/>
        <v>3.8273168339898564</v>
      </c>
      <c r="AM50" s="71">
        <f t="shared" si="27"/>
        <v>1.3232643081376816</v>
      </c>
      <c r="AN50" s="71">
        <f t="shared" si="27"/>
        <v>-1.1807882177144995</v>
      </c>
      <c r="AO50" s="71">
        <f t="shared" si="27"/>
        <v>-3.6848407435666779</v>
      </c>
      <c r="AP50" s="71">
        <f t="shared" si="27"/>
        <v>-6.1888932694188572</v>
      </c>
      <c r="AQ50" s="71">
        <f t="shared" si="27"/>
        <v>-8.6929457952710365</v>
      </c>
      <c r="AR50" s="71">
        <f t="shared" si="27"/>
        <v>-11.196998321123214</v>
      </c>
      <c r="AS50" s="71">
        <f t="shared" si="27"/>
        <v>-13.701050846975393</v>
      </c>
      <c r="AT50" s="71">
        <f t="shared" si="27"/>
        <v>-16.205103372827573</v>
      </c>
      <c r="AU50" s="71">
        <f t="shared" si="27"/>
        <v>-18.70915589867975</v>
      </c>
      <c r="AV50" s="71">
        <f t="shared" si="27"/>
        <v>-21.213208424531928</v>
      </c>
      <c r="AW50" s="71">
        <f t="shared" si="27"/>
        <v>-23.717260950384109</v>
      </c>
      <c r="AX50" s="71">
        <f t="shared" si="27"/>
        <v>-26.221313476236283</v>
      </c>
      <c r="AY50" s="71">
        <f t="shared" si="27"/>
        <v>-28.72536600208846</v>
      </c>
      <c r="AZ50" s="71">
        <f t="shared" si="27"/>
        <v>-31.229418527940641</v>
      </c>
      <c r="BA50" s="71">
        <f t="shared" si="27"/>
        <v>-33.733471053792819</v>
      </c>
      <c r="BB50" s="71">
        <f t="shared" si="27"/>
        <v>-17.494615452008972</v>
      </c>
      <c r="BC50" s="71">
        <f>BC22-BC36-BC42-BC48</f>
        <v>-3.7335872990304497E-3</v>
      </c>
      <c r="BD50" s="71">
        <f>BD22-BD36-BD42-BD48</f>
        <v>-3.7335872990304497E-3</v>
      </c>
      <c r="BE50" s="71">
        <f t="shared" si="27"/>
        <v>-3.7335872990304497E-3</v>
      </c>
      <c r="BF50" s="71">
        <f t="shared" si="27"/>
        <v>-3.7335872990304497E-3</v>
      </c>
      <c r="BG50" s="71">
        <f t="shared" si="27"/>
        <v>-3.7335872990304497E-3</v>
      </c>
      <c r="BH50" s="71">
        <f t="shared" si="27"/>
        <v>-3.7335872990304497E-3</v>
      </c>
      <c r="BI50" s="71">
        <f>BI22-BI36-BI42-BI48</f>
        <v>-3.7335872990304497E-3</v>
      </c>
      <c r="BJ50" s="71">
        <f>BJ22-BJ36-BJ42-BJ48</f>
        <v>-3.7335872990304497E-3</v>
      </c>
      <c r="BK50" s="71">
        <f>BK22-BK36-BK42-BK48</f>
        <v>-3.7335872990304497E-3</v>
      </c>
      <c r="BL50" s="71">
        <f>BL22-BL36-BL42-BL48</f>
        <v>-3.7335872990304497E-3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0.48397846690614449</v>
      </c>
      <c r="F53" s="80">
        <f>(+F33-F114)*'Assumptions (Inputs)'!$E$31/'Assumptions (Inputs)'!$E$30</f>
        <v>0.48397846690614449</v>
      </c>
      <c r="G53" s="80">
        <f>(+G33-G114)*'Assumptions (Inputs)'!$E$31/'Assumptions (Inputs)'!$E$30</f>
        <v>0.48397846690614449</v>
      </c>
      <c r="H53" s="80">
        <f>(+H33-H114)*'Assumptions (Inputs)'!$E$31/'Assumptions (Inputs)'!$E$30</f>
        <v>0.48397846690614449</v>
      </c>
      <c r="I53" s="80">
        <f>(+I33-I114)*'Assumptions (Inputs)'!$E$31/'Assumptions (Inputs)'!$E$30</f>
        <v>0.48397846690614449</v>
      </c>
      <c r="J53" s="80">
        <f>(+J33-J114)*'Assumptions (Inputs)'!$E$31/'Assumptions (Inputs)'!$E$30</f>
        <v>0.48397846690614449</v>
      </c>
      <c r="K53" s="80">
        <f>(+K33-K114)*'Assumptions (Inputs)'!$E$31/'Assumptions (Inputs)'!$E$30</f>
        <v>0.48397846690614449</v>
      </c>
      <c r="L53" s="80">
        <f>(+L33-L114)*'Assumptions (Inputs)'!$E$31/'Assumptions (Inputs)'!$E$30</f>
        <v>0.48397846690614449</v>
      </c>
      <c r="M53" s="80">
        <f>(+M33-M114)*'Assumptions (Inputs)'!$E$31/'Assumptions (Inputs)'!$E$30</f>
        <v>0.48397846690614449</v>
      </c>
      <c r="N53" s="80">
        <f>(+N33-N114)*'Assumptions (Inputs)'!$E$31/'Assumptions (Inputs)'!$E$30</f>
        <v>0.48397846690614449</v>
      </c>
      <c r="O53" s="80">
        <f>(+O33-O114)*'Assumptions (Inputs)'!$E$31/'Assumptions (Inputs)'!$E$30</f>
        <v>0.48397846690614449</v>
      </c>
      <c r="P53" s="80">
        <f>(+P33-P114)*'Assumptions (Inputs)'!$E$31/'Assumptions (Inputs)'!$E$30</f>
        <v>0.48397846690614449</v>
      </c>
      <c r="Q53" s="80">
        <f>(+Q33-Q114)*'Assumptions (Inputs)'!$E$31/'Assumptions (Inputs)'!$E$30</f>
        <v>0.48397846690614449</v>
      </c>
      <c r="R53" s="80">
        <f>(+R33-R114)*'Assumptions (Inputs)'!$E$31/'Assumptions (Inputs)'!$E$30</f>
        <v>0.48397846690614449</v>
      </c>
      <c r="S53" s="80">
        <f>(+S33-S114)*'Assumptions (Inputs)'!$E$31/'Assumptions (Inputs)'!$E$30</f>
        <v>0.48397846690614449</v>
      </c>
      <c r="T53" s="80">
        <f>(+T33-T114)*'Assumptions (Inputs)'!$E$31/'Assumptions (Inputs)'!$E$30</f>
        <v>0.48397846690614449</v>
      </c>
      <c r="U53" s="80">
        <f>(+U33-U114)*'Assumptions (Inputs)'!$E$31/'Assumptions (Inputs)'!$E$30</f>
        <v>0.48397846690614449</v>
      </c>
      <c r="V53" s="80">
        <f>(+V33-V114)*'Assumptions (Inputs)'!$E$31/'Assumptions (Inputs)'!$E$30</f>
        <v>0.48397846690614449</v>
      </c>
      <c r="W53" s="80">
        <f>(+W33-W114)*'Assumptions (Inputs)'!$E$31/'Assumptions (Inputs)'!$E$30</f>
        <v>0.48397846690614449</v>
      </c>
      <c r="X53" s="80">
        <f>(+X33-X114)*'Assumptions (Inputs)'!$E$31/'Assumptions (Inputs)'!$E$30</f>
        <v>0.48397846690614449</v>
      </c>
      <c r="Y53" s="80">
        <f>(+Y33-Y114)*'Assumptions (Inputs)'!$E$31/'Assumptions (Inputs)'!$E$30</f>
        <v>0.48397846690614449</v>
      </c>
      <c r="Z53" s="80">
        <f>(+Z33-Z114)*'Assumptions (Inputs)'!$E$31/'Assumptions (Inputs)'!$E$30</f>
        <v>0.48397846690614449</v>
      </c>
      <c r="AA53" s="80">
        <f>(+AA33-AA114)*'Assumptions (Inputs)'!$E$31/'Assumptions (Inputs)'!$E$30</f>
        <v>0.48397846690614449</v>
      </c>
      <c r="AB53" s="80">
        <f>(+AB33-AB114)*'Assumptions (Inputs)'!$E$31/'Assumptions (Inputs)'!$E$30</f>
        <v>0.48397846690614449</v>
      </c>
      <c r="AC53" s="80">
        <f>(+AC33-AC114)*'Assumptions (Inputs)'!$E$31/'Assumptions (Inputs)'!$E$30</f>
        <v>0.48397846690614449</v>
      </c>
      <c r="AD53" s="80">
        <f>(+AD33-AD114)*'Assumptions (Inputs)'!$E$31/'Assumptions (Inputs)'!$E$30</f>
        <v>0.48397846690614449</v>
      </c>
      <c r="AE53" s="80">
        <f>(+AE33-AE114)*'Assumptions (Inputs)'!$E$31/'Assumptions (Inputs)'!$E$30</f>
        <v>0.48397846690614449</v>
      </c>
      <c r="AF53" s="80">
        <f>(+AF33-AF114)*'Assumptions (Inputs)'!$E$31/'Assumptions (Inputs)'!$E$30</f>
        <v>0.48397846690614449</v>
      </c>
      <c r="AG53" s="80">
        <f>(+AG33-AG114)*'Assumptions (Inputs)'!$E$31/'Assumptions (Inputs)'!$E$30</f>
        <v>0.48397846690614449</v>
      </c>
      <c r="AH53" s="80">
        <f>(+AH33-AH114)*'Assumptions (Inputs)'!$E$31/'Assumptions (Inputs)'!$E$30</f>
        <v>0.48397846690614449</v>
      </c>
      <c r="AI53" s="80">
        <f>(+AI33-AI114)*'Assumptions (Inputs)'!$E$31/'Assumptions (Inputs)'!$E$30</f>
        <v>0.48397846690614449</v>
      </c>
      <c r="AJ53" s="80">
        <f>(+AJ33-AJ114)*'Assumptions (Inputs)'!$E$31/'Assumptions (Inputs)'!$E$30</f>
        <v>0.48397846690614449</v>
      </c>
      <c r="AK53" s="80">
        <f>(+AK33-AK114)*'Assumptions (Inputs)'!$E$31/'Assumptions (Inputs)'!$E$30</f>
        <v>0.48397846690614449</v>
      </c>
      <c r="AL53" s="80">
        <f>(+AL33-AL114)*'Assumptions (Inputs)'!$E$31/'Assumptions (Inputs)'!$E$30</f>
        <v>0.48397846690614449</v>
      </c>
      <c r="AM53" s="80">
        <f>(+AM33-AM114)*'Assumptions (Inputs)'!$E$31/'Assumptions (Inputs)'!$E$30</f>
        <v>0.48397846690614449</v>
      </c>
      <c r="AN53" s="80">
        <f>(+AN33-AN114)*'Assumptions (Inputs)'!$E$31/'Assumptions (Inputs)'!$E$30</f>
        <v>0.48397846690614449</v>
      </c>
      <c r="AO53" s="80">
        <f>(+AO33-AO114)*'Assumptions (Inputs)'!$E$31/'Assumptions (Inputs)'!$E$30</f>
        <v>0.48397846690614449</v>
      </c>
      <c r="AP53" s="80">
        <f>(+AP33-AP114)*'Assumptions (Inputs)'!$E$31/'Assumptions (Inputs)'!$E$30</f>
        <v>0.48397846690614449</v>
      </c>
      <c r="AQ53" s="80">
        <f>(+AQ33-AQ114)*'Assumptions (Inputs)'!$E$31/'Assumptions (Inputs)'!$E$30</f>
        <v>0.48397846690614449</v>
      </c>
      <c r="AR53" s="80">
        <f>(+AR33-AR114)*'Assumptions (Inputs)'!$E$31/'Assumptions (Inputs)'!$E$30</f>
        <v>0.48397846690614449</v>
      </c>
      <c r="AS53" s="80">
        <f>(+AS33-AS114)*'Assumptions (Inputs)'!$E$31/'Assumptions (Inputs)'!$E$30</f>
        <v>0.48397846690614449</v>
      </c>
      <c r="AT53" s="80">
        <f>(+AT33-AT114)*'Assumptions (Inputs)'!$E$31/'Assumptions (Inputs)'!$E$30</f>
        <v>0.48397846690614449</v>
      </c>
      <c r="AU53" s="80">
        <f>(+AU33-AU114)*'Assumptions (Inputs)'!$E$31/'Assumptions (Inputs)'!$E$30</f>
        <v>0.48397846690614449</v>
      </c>
      <c r="AV53" s="80">
        <f>(+AV33-AV114)*'Assumptions (Inputs)'!$E$31/'Assumptions (Inputs)'!$E$30</f>
        <v>0.48397846690614449</v>
      </c>
      <c r="AW53" s="80">
        <f>(+AW33-AW114)*'Assumptions (Inputs)'!$E$31/'Assumptions (Inputs)'!$E$30</f>
        <v>0.48397846690614449</v>
      </c>
      <c r="AX53" s="80">
        <f>(+AX33-AX114)*'Assumptions (Inputs)'!$E$31/'Assumptions (Inputs)'!$E$30</f>
        <v>0.48397846690614449</v>
      </c>
      <c r="AY53" s="80">
        <f>(+AY33-AY114)*'Assumptions (Inputs)'!$E$31/'Assumptions (Inputs)'!$E$30</f>
        <v>0.48397846690614449</v>
      </c>
      <c r="AZ53" s="80">
        <f>(+AZ33-AZ114)*'Assumptions (Inputs)'!$E$31/'Assumptions (Inputs)'!$E$30</f>
        <v>0.48397846690614449</v>
      </c>
      <c r="BA53" s="80">
        <f>(+BA33-BA114)*'Assumptions (Inputs)'!$E$31/'Assumptions (Inputs)'!$E$30</f>
        <v>0.48397846690614449</v>
      </c>
      <c r="BB53" s="80">
        <f>(+BB33-BB114)*'Assumptions (Inputs)'!$E$31/'Assumptions (Inputs)'!$E$30</f>
        <v>0.48397846690614449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24.198923345307225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3.7485816255272</v>
      </c>
      <c r="F54" s="74">
        <f t="shared" si="28"/>
        <v>3.7485816255272</v>
      </c>
      <c r="G54" s="74">
        <f t="shared" si="28"/>
        <v>3.7485816255272</v>
      </c>
      <c r="H54" s="74">
        <f t="shared" si="28"/>
        <v>3.7485816255272</v>
      </c>
      <c r="I54" s="74">
        <f t="shared" si="28"/>
        <v>3.7485816255272</v>
      </c>
      <c r="J54" s="74">
        <f t="shared" si="28"/>
        <v>3.7485816255272</v>
      </c>
      <c r="K54" s="74">
        <f t="shared" si="28"/>
        <v>3.7485816255272</v>
      </c>
      <c r="L54" s="74">
        <f t="shared" si="28"/>
        <v>3.7485816255272</v>
      </c>
      <c r="M54" s="74">
        <f t="shared" si="28"/>
        <v>3.7485816255272</v>
      </c>
      <c r="N54" s="74">
        <f t="shared" si="28"/>
        <v>3.7485816255272</v>
      </c>
      <c r="O54" s="74">
        <f t="shared" si="28"/>
        <v>3.7485816255272</v>
      </c>
      <c r="P54" s="74">
        <f t="shared" si="28"/>
        <v>3.7485816255272</v>
      </c>
      <c r="Q54" s="74">
        <f t="shared" si="28"/>
        <v>3.7485816255272</v>
      </c>
      <c r="R54" s="74">
        <f t="shared" si="28"/>
        <v>3.7485816255272</v>
      </c>
      <c r="S54" s="74">
        <f t="shared" si="28"/>
        <v>3.7485816255272</v>
      </c>
      <c r="T54" s="74">
        <f t="shared" si="28"/>
        <v>3.7485816255272</v>
      </c>
      <c r="U54" s="74">
        <f t="shared" si="28"/>
        <v>3.7485816255272</v>
      </c>
      <c r="V54" s="74">
        <f t="shared" si="28"/>
        <v>3.7485816255272</v>
      </c>
      <c r="W54" s="74">
        <f t="shared" si="28"/>
        <v>3.7485816255272</v>
      </c>
      <c r="X54" s="74">
        <f t="shared" si="28"/>
        <v>3.7485816255272</v>
      </c>
      <c r="Y54" s="74">
        <f t="shared" si="28"/>
        <v>3.7485816255272</v>
      </c>
      <c r="Z54" s="74">
        <f t="shared" si="28"/>
        <v>3.7485816255272</v>
      </c>
      <c r="AA54" s="74">
        <f t="shared" si="28"/>
        <v>3.7485816255272</v>
      </c>
      <c r="AB54" s="74">
        <f t="shared" si="28"/>
        <v>3.7485816255272</v>
      </c>
      <c r="AC54" s="74">
        <f t="shared" si="28"/>
        <v>3.7485816255272</v>
      </c>
      <c r="AD54" s="74">
        <f t="shared" si="28"/>
        <v>3.7485816255272</v>
      </c>
      <c r="AE54" s="74">
        <f t="shared" si="28"/>
        <v>3.7485816255272</v>
      </c>
      <c r="AF54" s="74">
        <f t="shared" si="28"/>
        <v>3.7485816255272</v>
      </c>
      <c r="AG54" s="74">
        <f t="shared" si="28"/>
        <v>3.7485816255272</v>
      </c>
      <c r="AH54" s="74">
        <f t="shared" si="28"/>
        <v>3.7485816255272</v>
      </c>
      <c r="AI54" s="74">
        <f t="shared" si="28"/>
        <v>3.7485816255272</v>
      </c>
      <c r="AJ54" s="74">
        <f t="shared" si="28"/>
        <v>3.7485816255272</v>
      </c>
      <c r="AK54" s="74">
        <f t="shared" si="28"/>
        <v>3.7485816255272</v>
      </c>
      <c r="AL54" s="74">
        <f t="shared" si="28"/>
        <v>3.7485816255272</v>
      </c>
      <c r="AM54" s="74">
        <f t="shared" si="28"/>
        <v>3.7485816255272</v>
      </c>
      <c r="AN54" s="74">
        <f t="shared" si="28"/>
        <v>3.7485816255272</v>
      </c>
      <c r="AO54" s="74">
        <f t="shared" si="28"/>
        <v>3.7485816255272</v>
      </c>
      <c r="AP54" s="74">
        <f t="shared" si="28"/>
        <v>3.7485816255272</v>
      </c>
      <c r="AQ54" s="74">
        <f t="shared" si="28"/>
        <v>3.7485816255272</v>
      </c>
      <c r="AR54" s="74">
        <f t="shared" si="28"/>
        <v>3.7485816255272</v>
      </c>
      <c r="AS54" s="74">
        <f t="shared" si="28"/>
        <v>3.7485816255272</v>
      </c>
      <c r="AT54" s="74">
        <f t="shared" si="28"/>
        <v>3.7485816255272</v>
      </c>
      <c r="AU54" s="74">
        <f t="shared" si="28"/>
        <v>3.7485816255272</v>
      </c>
      <c r="AV54" s="74">
        <f t="shared" si="28"/>
        <v>3.7485816255272</v>
      </c>
      <c r="AW54" s="74">
        <f t="shared" si="28"/>
        <v>3.7485816255272</v>
      </c>
      <c r="AX54" s="74">
        <f t="shared" si="28"/>
        <v>3.7485816255272</v>
      </c>
      <c r="AY54" s="74">
        <f t="shared" si="28"/>
        <v>3.7485816255272</v>
      </c>
      <c r="AZ54" s="74">
        <f t="shared" si="28"/>
        <v>3.7485816255272</v>
      </c>
      <c r="BA54" s="74">
        <f t="shared" si="28"/>
        <v>3.7485816255272</v>
      </c>
      <c r="BB54" s="74">
        <f t="shared" si="28"/>
        <v>3.7485816255272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187.42908127636005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7.4971632510544</v>
      </c>
      <c r="F55" s="67">
        <f>F21*'Assumptions (Inputs)'!$D$48</f>
        <v>7.4971632510544</v>
      </c>
      <c r="G55" s="67">
        <f>G21*'Assumptions (Inputs)'!$D$48</f>
        <v>7.4971632510544</v>
      </c>
      <c r="H55" s="67">
        <f>H21*'Assumptions (Inputs)'!$D$48</f>
        <v>7.4971632510544</v>
      </c>
      <c r="I55" s="67">
        <f>I21*'Assumptions (Inputs)'!$D$48</f>
        <v>7.4971632510544</v>
      </c>
      <c r="J55" s="67">
        <f>J21*'Assumptions (Inputs)'!$D$48</f>
        <v>7.4971632510544</v>
      </c>
      <c r="K55" s="67">
        <f>K21*'Assumptions (Inputs)'!$D$48</f>
        <v>7.4971632510544</v>
      </c>
      <c r="L55" s="67">
        <f>L21*'Assumptions (Inputs)'!$D$48</f>
        <v>7.4971632510544</v>
      </c>
      <c r="M55" s="67">
        <f>M21*'Assumptions (Inputs)'!$D$48</f>
        <v>7.4971632510544</v>
      </c>
      <c r="N55" s="67">
        <f>N21*'Assumptions (Inputs)'!$D$48</f>
        <v>7.4971632510544</v>
      </c>
      <c r="O55" s="67">
        <f>O21*'Assumptions (Inputs)'!$D$48</f>
        <v>7.4971632510544</v>
      </c>
      <c r="P55" s="67">
        <f>P21*'Assumptions (Inputs)'!$D$48</f>
        <v>7.4971632510544</v>
      </c>
      <c r="Q55" s="67">
        <f>Q21*'Assumptions (Inputs)'!$D$48</f>
        <v>7.4971632510544</v>
      </c>
      <c r="R55" s="67">
        <f>R21*'Assumptions (Inputs)'!$D$48</f>
        <v>7.4971632510544</v>
      </c>
      <c r="S55" s="67">
        <f>S21*'Assumptions (Inputs)'!$D$48</f>
        <v>7.4971632510544</v>
      </c>
      <c r="T55" s="67">
        <f>T21*'Assumptions (Inputs)'!$D$48</f>
        <v>7.4971632510544</v>
      </c>
      <c r="U55" s="67">
        <f>U21*'Assumptions (Inputs)'!$D$48</f>
        <v>7.4971632510544</v>
      </c>
      <c r="V55" s="67">
        <f>V21*'Assumptions (Inputs)'!$D$48</f>
        <v>7.4971632510544</v>
      </c>
      <c r="W55" s="67">
        <f>W21*'Assumptions (Inputs)'!$D$48</f>
        <v>7.4971632510544</v>
      </c>
      <c r="X55" s="67">
        <f>X21*'Assumptions (Inputs)'!$D$48</f>
        <v>7.4971632510544</v>
      </c>
      <c r="Y55" s="67">
        <f>Y21*'Assumptions (Inputs)'!$D$48</f>
        <v>7.4971632510544</v>
      </c>
      <c r="Z55" s="67">
        <f>Z21*'Assumptions (Inputs)'!$D$48</f>
        <v>7.4971632510544</v>
      </c>
      <c r="AA55" s="67">
        <f>AA21*'Assumptions (Inputs)'!$D$48</f>
        <v>7.4971632510544</v>
      </c>
      <c r="AB55" s="67">
        <f>AB21*'Assumptions (Inputs)'!$D$48</f>
        <v>7.4971632510544</v>
      </c>
      <c r="AC55" s="67">
        <f>AC21*'Assumptions (Inputs)'!$D$48</f>
        <v>7.4971632510544</v>
      </c>
      <c r="AD55" s="67">
        <f>AD21*'Assumptions (Inputs)'!$D$48</f>
        <v>7.4971632510544</v>
      </c>
      <c r="AE55" s="67">
        <f>AE21*'Assumptions (Inputs)'!$D$48</f>
        <v>7.4971632510544</v>
      </c>
      <c r="AF55" s="67">
        <f>AF21*'Assumptions (Inputs)'!$D$48</f>
        <v>7.4971632510544</v>
      </c>
      <c r="AG55" s="67">
        <f>AG21*'Assumptions (Inputs)'!$D$48</f>
        <v>7.4971632510544</v>
      </c>
      <c r="AH55" s="67">
        <f>AH21*'Assumptions (Inputs)'!$D$48</f>
        <v>7.4971632510544</v>
      </c>
      <c r="AI55" s="67">
        <f>AI21*'Assumptions (Inputs)'!$D$48</f>
        <v>7.4971632510544</v>
      </c>
      <c r="AJ55" s="67">
        <f>AJ21*'Assumptions (Inputs)'!$D$48</f>
        <v>7.4971632510544</v>
      </c>
      <c r="AK55" s="67">
        <f>AK21*'Assumptions (Inputs)'!$D$48</f>
        <v>7.4971632510544</v>
      </c>
      <c r="AL55" s="67">
        <f>AL21*'Assumptions (Inputs)'!$D$48</f>
        <v>7.4971632510544</v>
      </c>
      <c r="AM55" s="67">
        <f>AM21*'Assumptions (Inputs)'!$D$48</f>
        <v>7.4971632510544</v>
      </c>
      <c r="AN55" s="67">
        <f>AN21*'Assumptions (Inputs)'!$D$48</f>
        <v>7.4971632510544</v>
      </c>
      <c r="AO55" s="67">
        <f>AO21*'Assumptions (Inputs)'!$D$48</f>
        <v>7.4971632510544</v>
      </c>
      <c r="AP55" s="67">
        <f>AP21*'Assumptions (Inputs)'!$D$48</f>
        <v>7.4971632510544</v>
      </c>
      <c r="AQ55" s="67">
        <f>AQ21*'Assumptions (Inputs)'!$D$48</f>
        <v>7.4971632510544</v>
      </c>
      <c r="AR55" s="67">
        <f>AR21*'Assumptions (Inputs)'!$D$48</f>
        <v>7.4971632510544</v>
      </c>
      <c r="AS55" s="67">
        <f>AS21*'Assumptions (Inputs)'!$D$48</f>
        <v>7.4971632510544</v>
      </c>
      <c r="AT55" s="67">
        <f>AT21*'Assumptions (Inputs)'!$D$48</f>
        <v>7.4971632510544</v>
      </c>
      <c r="AU55" s="67">
        <f>AU21*'Assumptions (Inputs)'!$D$48</f>
        <v>7.4971632510544</v>
      </c>
      <c r="AV55" s="67">
        <f>AV21*'Assumptions (Inputs)'!$D$48</f>
        <v>7.4971632510544</v>
      </c>
      <c r="AW55" s="67">
        <f>AW21*'Assumptions (Inputs)'!$D$48</f>
        <v>7.4971632510544</v>
      </c>
      <c r="AX55" s="67">
        <f>AX21*'Assumptions (Inputs)'!$D$48</f>
        <v>7.4971632510544</v>
      </c>
      <c r="AY55" s="67">
        <f>AY21*'Assumptions (Inputs)'!$D$48</f>
        <v>7.4971632510544</v>
      </c>
      <c r="AZ55" s="67">
        <f>AZ21*'Assumptions (Inputs)'!$D$48</f>
        <v>7.4971632510544</v>
      </c>
      <c r="BA55" s="67">
        <f>BA21*'Assumptions (Inputs)'!$D$48</f>
        <v>7.4971632510544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367.36099930166569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11.729723343487745</v>
      </c>
      <c r="F56" s="68">
        <f t="shared" si="29"/>
        <v>11.729723343487745</v>
      </c>
      <c r="G56" s="68">
        <f t="shared" si="29"/>
        <v>11.729723343487745</v>
      </c>
      <c r="H56" s="68">
        <f t="shared" si="29"/>
        <v>11.729723343487745</v>
      </c>
      <c r="I56" s="68">
        <f t="shared" si="29"/>
        <v>11.729723343487745</v>
      </c>
      <c r="J56" s="68">
        <f t="shared" si="29"/>
        <v>11.729723343487745</v>
      </c>
      <c r="K56" s="68">
        <f t="shared" si="29"/>
        <v>11.729723343487745</v>
      </c>
      <c r="L56" s="68">
        <f t="shared" si="29"/>
        <v>11.729723343487745</v>
      </c>
      <c r="M56" s="68">
        <f t="shared" si="29"/>
        <v>11.729723343487745</v>
      </c>
      <c r="N56" s="68">
        <f t="shared" si="29"/>
        <v>11.729723343487745</v>
      </c>
      <c r="O56" s="68">
        <f t="shared" si="29"/>
        <v>11.729723343487745</v>
      </c>
      <c r="P56" s="68">
        <f t="shared" si="29"/>
        <v>11.729723343487745</v>
      </c>
      <c r="Q56" s="68">
        <f t="shared" si="29"/>
        <v>11.729723343487745</v>
      </c>
      <c r="R56" s="68">
        <f t="shared" si="29"/>
        <v>11.729723343487745</v>
      </c>
      <c r="S56" s="68">
        <f t="shared" si="29"/>
        <v>11.729723343487745</v>
      </c>
      <c r="T56" s="68">
        <f t="shared" si="29"/>
        <v>11.729723343487745</v>
      </c>
      <c r="U56" s="68">
        <f t="shared" si="29"/>
        <v>11.729723343487745</v>
      </c>
      <c r="V56" s="68">
        <f t="shared" si="29"/>
        <v>11.729723343487745</v>
      </c>
      <c r="W56" s="68">
        <f t="shared" si="29"/>
        <v>11.729723343487745</v>
      </c>
      <c r="X56" s="68">
        <f t="shared" si="29"/>
        <v>11.729723343487745</v>
      </c>
      <c r="Y56" s="68">
        <f t="shared" si="29"/>
        <v>11.729723343487745</v>
      </c>
      <c r="Z56" s="68">
        <f t="shared" si="29"/>
        <v>11.729723343487745</v>
      </c>
      <c r="AA56" s="68">
        <f t="shared" si="29"/>
        <v>11.729723343487745</v>
      </c>
      <c r="AB56" s="68">
        <f t="shared" si="29"/>
        <v>11.729723343487745</v>
      </c>
      <c r="AC56" s="68">
        <f t="shared" si="29"/>
        <v>11.729723343487745</v>
      </c>
      <c r="AD56" s="68">
        <f t="shared" si="29"/>
        <v>11.729723343487745</v>
      </c>
      <c r="AE56" s="68">
        <f t="shared" si="29"/>
        <v>11.729723343487745</v>
      </c>
      <c r="AF56" s="68">
        <f t="shared" si="29"/>
        <v>11.729723343487745</v>
      </c>
      <c r="AG56" s="68">
        <f t="shared" si="29"/>
        <v>11.729723343487745</v>
      </c>
      <c r="AH56" s="68">
        <f t="shared" si="29"/>
        <v>11.729723343487745</v>
      </c>
      <c r="AI56" s="68">
        <f t="shared" si="29"/>
        <v>11.729723343487745</v>
      </c>
      <c r="AJ56" s="68">
        <f t="shared" si="29"/>
        <v>11.729723343487745</v>
      </c>
      <c r="AK56" s="68">
        <f t="shared" si="29"/>
        <v>11.729723343487745</v>
      </c>
      <c r="AL56" s="68">
        <f t="shared" si="29"/>
        <v>11.729723343487745</v>
      </c>
      <c r="AM56" s="68">
        <f t="shared" si="29"/>
        <v>11.729723343487745</v>
      </c>
      <c r="AN56" s="68">
        <f t="shared" si="29"/>
        <v>11.729723343487745</v>
      </c>
      <c r="AO56" s="68">
        <f t="shared" si="29"/>
        <v>11.729723343487745</v>
      </c>
      <c r="AP56" s="68">
        <f t="shared" si="29"/>
        <v>11.729723343487745</v>
      </c>
      <c r="AQ56" s="68">
        <f t="shared" si="29"/>
        <v>11.729723343487745</v>
      </c>
      <c r="AR56" s="68">
        <f t="shared" si="29"/>
        <v>11.729723343487745</v>
      </c>
      <c r="AS56" s="68">
        <f t="shared" si="29"/>
        <v>11.729723343487745</v>
      </c>
      <c r="AT56" s="68">
        <f t="shared" si="29"/>
        <v>11.729723343487745</v>
      </c>
      <c r="AU56" s="68">
        <f t="shared" si="29"/>
        <v>11.729723343487745</v>
      </c>
      <c r="AV56" s="68">
        <f t="shared" si="29"/>
        <v>11.729723343487745</v>
      </c>
      <c r="AW56" s="68">
        <f t="shared" si="29"/>
        <v>11.729723343487745</v>
      </c>
      <c r="AX56" s="68">
        <f t="shared" si="29"/>
        <v>11.729723343487745</v>
      </c>
      <c r="AY56" s="68">
        <f t="shared" si="29"/>
        <v>11.729723343487745</v>
      </c>
      <c r="AZ56" s="68">
        <f t="shared" si="29"/>
        <v>11.729723343487745</v>
      </c>
      <c r="BA56" s="68">
        <f t="shared" si="29"/>
        <v>11.729723343487745</v>
      </c>
      <c r="BB56" s="68">
        <f t="shared" si="29"/>
        <v>4.2325600924333449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578.98900392333326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72.55286021667257</v>
      </c>
      <c r="F59" s="74">
        <f t="shared" si="30"/>
        <v>141.60763027778052</v>
      </c>
      <c r="G59" s="74">
        <f t="shared" si="30"/>
        <v>134.78008365965732</v>
      </c>
      <c r="H59" s="74">
        <f t="shared" si="30"/>
        <v>128.27673687199945</v>
      </c>
      <c r="I59" s="74">
        <f t="shared" si="30"/>
        <v>122.07332159736323</v>
      </c>
      <c r="J59" s="74">
        <f t="shared" si="30"/>
        <v>116.14743631195459</v>
      </c>
      <c r="K59" s="74">
        <f t="shared" si="30"/>
        <v>110.47823515335389</v>
      </c>
      <c r="L59" s="74">
        <f t="shared" si="30"/>
        <v>105.04642792051621</v>
      </c>
      <c r="M59" s="74">
        <f t="shared" si="30"/>
        <v>99.747163036793921</v>
      </c>
      <c r="N59" s="74">
        <f t="shared" si="30"/>
        <v>94.466566089566754</v>
      </c>
      <c r="O59" s="74">
        <f t="shared" si="30"/>
        <v>89.185969142339601</v>
      </c>
      <c r="P59" s="74">
        <f t="shared" si="30"/>
        <v>83.90537219511242</v>
      </c>
      <c r="Q59" s="74">
        <f t="shared" si="30"/>
        <v>78.624775247885282</v>
      </c>
      <c r="R59" s="74">
        <f t="shared" si="30"/>
        <v>73.344178300658101</v>
      </c>
      <c r="S59" s="74">
        <f t="shared" si="30"/>
        <v>68.063581353430948</v>
      </c>
      <c r="T59" s="74">
        <f t="shared" si="30"/>
        <v>62.782984406203781</v>
      </c>
      <c r="U59" s="74">
        <f t="shared" si="30"/>
        <v>57.502387458976628</v>
      </c>
      <c r="V59" s="74">
        <f t="shared" si="30"/>
        <v>52.221790511749468</v>
      </c>
      <c r="W59" s="74">
        <f t="shared" si="30"/>
        <v>46.941193564522301</v>
      </c>
      <c r="X59" s="74">
        <f t="shared" si="30"/>
        <v>41.660596617295155</v>
      </c>
      <c r="Y59" s="74">
        <f t="shared" si="30"/>
        <v>37.074135775411733</v>
      </c>
      <c r="Z59" s="74">
        <f t="shared" si="30"/>
        <v>33.875947144215836</v>
      </c>
      <c r="AA59" s="74">
        <f t="shared" si="30"/>
        <v>31.371894618363662</v>
      </c>
      <c r="AB59" s="74">
        <f t="shared" si="30"/>
        <v>28.867842092511506</v>
      </c>
      <c r="AC59" s="74">
        <f t="shared" si="30"/>
        <v>26.363789566659328</v>
      </c>
      <c r="AD59" s="74">
        <f t="shared" si="30"/>
        <v>23.859737040807175</v>
      </c>
      <c r="AE59" s="74">
        <f t="shared" si="30"/>
        <v>21.355684514955001</v>
      </c>
      <c r="AF59" s="74">
        <f t="shared" si="30"/>
        <v>18.851631989102845</v>
      </c>
      <c r="AG59" s="74">
        <f t="shared" si="30"/>
        <v>16.347579463250668</v>
      </c>
      <c r="AH59" s="74">
        <f t="shared" si="30"/>
        <v>13.843526937398515</v>
      </c>
      <c r="AI59" s="74">
        <f t="shared" si="30"/>
        <v>11.339474411546341</v>
      </c>
      <c r="AJ59" s="74">
        <f t="shared" si="30"/>
        <v>8.8354218856941849</v>
      </c>
      <c r="AK59" s="74">
        <f t="shared" si="30"/>
        <v>6.3313693598420109</v>
      </c>
      <c r="AL59" s="74">
        <f t="shared" si="30"/>
        <v>3.8273168339898564</v>
      </c>
      <c r="AM59" s="74">
        <f t="shared" si="30"/>
        <v>1.3232643081376816</v>
      </c>
      <c r="AN59" s="74">
        <f t="shared" si="30"/>
        <v>-1.1807882177144995</v>
      </c>
      <c r="AO59" s="74">
        <f t="shared" si="30"/>
        <v>-3.6848407435666779</v>
      </c>
      <c r="AP59" s="74">
        <f t="shared" si="30"/>
        <v>-6.1888932694188572</v>
      </c>
      <c r="AQ59" s="74">
        <f t="shared" si="30"/>
        <v>-8.6929457952710365</v>
      </c>
      <c r="AR59" s="74">
        <f t="shared" si="30"/>
        <v>-11.196998321123214</v>
      </c>
      <c r="AS59" s="74">
        <f t="shared" si="30"/>
        <v>-13.701050846975393</v>
      </c>
      <c r="AT59" s="74">
        <f t="shared" si="30"/>
        <v>-16.205103372827573</v>
      </c>
      <c r="AU59" s="74">
        <f t="shared" si="30"/>
        <v>-18.70915589867975</v>
      </c>
      <c r="AV59" s="74">
        <f t="shared" si="30"/>
        <v>-21.213208424531928</v>
      </c>
      <c r="AW59" s="74">
        <f t="shared" si="30"/>
        <v>-23.717260950384109</v>
      </c>
      <c r="AX59" s="74">
        <f t="shared" si="30"/>
        <v>-26.221313476236283</v>
      </c>
      <c r="AY59" s="74">
        <f t="shared" si="30"/>
        <v>-28.72536600208846</v>
      </c>
      <c r="AZ59" s="74">
        <f t="shared" si="30"/>
        <v>-31.229418527940641</v>
      </c>
      <c r="BA59" s="74">
        <f t="shared" si="30"/>
        <v>-33.733471053792819</v>
      </c>
      <c r="BB59" s="74">
        <f t="shared" si="30"/>
        <v>-17.494615452008972</v>
      </c>
      <c r="BC59" s="74">
        <f t="shared" si="30"/>
        <v>-3.7335872990304497E-3</v>
      </c>
      <c r="BD59" s="74">
        <f t="shared" si="30"/>
        <v>-3.7335872990304497E-3</v>
      </c>
      <c r="BE59" s="74">
        <f t="shared" si="30"/>
        <v>-3.7335872990304497E-3</v>
      </c>
      <c r="BF59" s="74">
        <f t="shared" si="30"/>
        <v>-3.7335872990304497E-3</v>
      </c>
      <c r="BG59" s="74">
        <f t="shared" si="30"/>
        <v>-3.7335872990304497E-3</v>
      </c>
      <c r="BH59" s="74">
        <f t="shared" si="30"/>
        <v>-3.7335872990304497E-3</v>
      </c>
      <c r="BI59" s="74">
        <f t="shared" si="30"/>
        <v>-3.7335872990304497E-3</v>
      </c>
      <c r="BJ59" s="74">
        <f t="shared" si="30"/>
        <v>-3.7335872990304497E-3</v>
      </c>
      <c r="BK59" s="74">
        <f t="shared" si="30"/>
        <v>-3.7335872990304497E-3</v>
      </c>
      <c r="BL59" s="74">
        <f t="shared" si="30"/>
        <v>-3.7335872990304497E-3</v>
      </c>
      <c r="BM59" s="36"/>
      <c r="BN59" s="74">
        <f>SUM(B59:BM59)</f>
        <v>1800.946139650169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6.9723298668222347</v>
      </c>
      <c r="F61" s="74">
        <f>+F59*F60</f>
        <v>13.608493269694709</v>
      </c>
      <c r="G61" s="74">
        <f t="shared" ref="G61:BL61" si="33">+G59*G60</f>
        <v>12.95236603969307</v>
      </c>
      <c r="H61" s="74">
        <f t="shared" si="33"/>
        <v>12.327394413399148</v>
      </c>
      <c r="I61" s="74">
        <f t="shared" si="33"/>
        <v>11.731246205506608</v>
      </c>
      <c r="J61" s="74">
        <f t="shared" si="33"/>
        <v>11.161768629578837</v>
      </c>
      <c r="K61" s="74">
        <f t="shared" si="33"/>
        <v>10.61695839823731</v>
      </c>
      <c r="L61" s="74">
        <f t="shared" si="33"/>
        <v>10.094961723161608</v>
      </c>
      <c r="M61" s="74">
        <f t="shared" si="33"/>
        <v>9.5857023678358964</v>
      </c>
      <c r="N61" s="74">
        <f t="shared" si="33"/>
        <v>9.0782370012073663</v>
      </c>
      <c r="O61" s="74">
        <f t="shared" si="33"/>
        <v>8.5707716345788363</v>
      </c>
      <c r="P61" s="74">
        <f t="shared" si="33"/>
        <v>8.0633062679503045</v>
      </c>
      <c r="Q61" s="74">
        <f t="shared" si="33"/>
        <v>7.5558409013217762</v>
      </c>
      <c r="R61" s="74">
        <f t="shared" si="33"/>
        <v>7.0483755346932435</v>
      </c>
      <c r="S61" s="74">
        <f t="shared" si="33"/>
        <v>6.5409101680647144</v>
      </c>
      <c r="T61" s="74">
        <f t="shared" si="33"/>
        <v>6.0334448014361834</v>
      </c>
      <c r="U61" s="74">
        <f t="shared" si="33"/>
        <v>5.5259794348076543</v>
      </c>
      <c r="V61" s="74">
        <f t="shared" si="33"/>
        <v>5.0185140681791243</v>
      </c>
      <c r="W61" s="74">
        <f t="shared" si="33"/>
        <v>4.5110487015505933</v>
      </c>
      <c r="X61" s="74">
        <f t="shared" si="33"/>
        <v>4.0035833349220642</v>
      </c>
      <c r="Y61" s="74">
        <f t="shared" si="33"/>
        <v>3.5628244480170679</v>
      </c>
      <c r="Z61" s="74">
        <f t="shared" si="33"/>
        <v>3.2554785205591421</v>
      </c>
      <c r="AA61" s="74">
        <f t="shared" si="33"/>
        <v>3.0148390728247478</v>
      </c>
      <c r="AB61" s="74">
        <f t="shared" si="33"/>
        <v>2.7741996250903558</v>
      </c>
      <c r="AC61" s="74">
        <f t="shared" si="33"/>
        <v>2.5335601773559615</v>
      </c>
      <c r="AD61" s="74">
        <f t="shared" si="33"/>
        <v>2.2929207296215695</v>
      </c>
      <c r="AE61" s="74">
        <f t="shared" si="33"/>
        <v>2.0522812818871756</v>
      </c>
      <c r="AF61" s="74">
        <f t="shared" si="33"/>
        <v>1.8116418341527836</v>
      </c>
      <c r="AG61" s="74">
        <f t="shared" si="33"/>
        <v>1.5710023864183893</v>
      </c>
      <c r="AH61" s="74">
        <f t="shared" si="33"/>
        <v>1.3303629386839975</v>
      </c>
      <c r="AI61" s="74">
        <f t="shared" si="33"/>
        <v>1.0897234909496034</v>
      </c>
      <c r="AJ61" s="74">
        <f t="shared" si="33"/>
        <v>0.84908404321521125</v>
      </c>
      <c r="AK61" s="74">
        <f t="shared" si="33"/>
        <v>0.60844459548081731</v>
      </c>
      <c r="AL61" s="74">
        <f t="shared" si="33"/>
        <v>0.3678051477464252</v>
      </c>
      <c r="AM61" s="74">
        <f t="shared" si="33"/>
        <v>0.1271657000120312</v>
      </c>
      <c r="AN61" s="74">
        <f t="shared" si="33"/>
        <v>-0.11347374772236341</v>
      </c>
      <c r="AO61" s="74">
        <f t="shared" si="33"/>
        <v>-0.35411319545675779</v>
      </c>
      <c r="AP61" s="74">
        <f t="shared" si="33"/>
        <v>-0.59475264319115217</v>
      </c>
      <c r="AQ61" s="74">
        <f t="shared" si="33"/>
        <v>-0.83539209092554667</v>
      </c>
      <c r="AR61" s="74">
        <f t="shared" si="33"/>
        <v>-1.0760315386599408</v>
      </c>
      <c r="AS61" s="74">
        <f t="shared" si="33"/>
        <v>-1.3166709863943353</v>
      </c>
      <c r="AT61" s="74">
        <f t="shared" si="33"/>
        <v>-1.5573104341287298</v>
      </c>
      <c r="AU61" s="74">
        <f t="shared" si="33"/>
        <v>-1.7979498818631241</v>
      </c>
      <c r="AV61" s="74">
        <f t="shared" si="33"/>
        <v>-2.0385893295975182</v>
      </c>
      <c r="AW61" s="74">
        <f t="shared" si="33"/>
        <v>-2.2792287773319129</v>
      </c>
      <c r="AX61" s="74">
        <f t="shared" si="33"/>
        <v>-2.5198682250663067</v>
      </c>
      <c r="AY61" s="74">
        <f t="shared" si="33"/>
        <v>-2.760507672800701</v>
      </c>
      <c r="AZ61" s="74">
        <f t="shared" si="33"/>
        <v>-3.0011471205350957</v>
      </c>
      <c r="BA61" s="74">
        <f t="shared" si="33"/>
        <v>-3.24178656826949</v>
      </c>
      <c r="BB61" s="74">
        <f t="shared" si="33"/>
        <v>-1.6812325449380623</v>
      </c>
      <c r="BC61" s="74">
        <f t="shared" si="33"/>
        <v>-3.5879773943682622E-4</v>
      </c>
      <c r="BD61" s="74">
        <f t="shared" si="33"/>
        <v>-3.5879773943682622E-4</v>
      </c>
      <c r="BE61" s="74">
        <f t="shared" si="33"/>
        <v>-3.5879773943682622E-4</v>
      </c>
      <c r="BF61" s="74">
        <f t="shared" si="33"/>
        <v>-3.5879773943682622E-4</v>
      </c>
      <c r="BG61" s="74">
        <f t="shared" si="33"/>
        <v>-3.5879773943682622E-4</v>
      </c>
      <c r="BH61" s="74">
        <f t="shared" si="33"/>
        <v>-3.5879773943682622E-4</v>
      </c>
      <c r="BI61" s="74">
        <f t="shared" si="33"/>
        <v>-3.5879773943682622E-4</v>
      </c>
      <c r="BJ61" s="74">
        <f t="shared" si="33"/>
        <v>-3.5879773943682622E-4</v>
      </c>
      <c r="BK61" s="74">
        <f t="shared" si="33"/>
        <v>-3.5879773943682622E-4</v>
      </c>
      <c r="BL61" s="74">
        <f t="shared" si="33"/>
        <v>-3.5879773943682622E-4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11.729723343487745</v>
      </c>
      <c r="F62" s="67">
        <f t="shared" si="34"/>
        <v>11.729723343487745</v>
      </c>
      <c r="G62" s="67">
        <f t="shared" si="34"/>
        <v>11.729723343487745</v>
      </c>
      <c r="H62" s="67">
        <f t="shared" si="34"/>
        <v>11.729723343487745</v>
      </c>
      <c r="I62" s="67">
        <f t="shared" si="34"/>
        <v>11.729723343487745</v>
      </c>
      <c r="J62" s="67">
        <f t="shared" si="34"/>
        <v>11.729723343487745</v>
      </c>
      <c r="K62" s="67">
        <f t="shared" si="34"/>
        <v>11.729723343487745</v>
      </c>
      <c r="L62" s="67">
        <f t="shared" si="34"/>
        <v>11.729723343487745</v>
      </c>
      <c r="M62" s="67">
        <f t="shared" si="34"/>
        <v>11.729723343487745</v>
      </c>
      <c r="N62" s="67">
        <f t="shared" si="34"/>
        <v>11.729723343487745</v>
      </c>
      <c r="O62" s="67">
        <f t="shared" si="34"/>
        <v>11.729723343487745</v>
      </c>
      <c r="P62" s="67">
        <f t="shared" si="34"/>
        <v>11.729723343487745</v>
      </c>
      <c r="Q62" s="67">
        <f t="shared" si="34"/>
        <v>11.729723343487745</v>
      </c>
      <c r="R62" s="67">
        <f t="shared" si="34"/>
        <v>11.729723343487745</v>
      </c>
      <c r="S62" s="67">
        <f t="shared" si="34"/>
        <v>11.729723343487745</v>
      </c>
      <c r="T62" s="67">
        <f t="shared" si="34"/>
        <v>11.729723343487745</v>
      </c>
      <c r="U62" s="67">
        <f t="shared" si="34"/>
        <v>11.729723343487745</v>
      </c>
      <c r="V62" s="67">
        <f t="shared" si="34"/>
        <v>11.729723343487745</v>
      </c>
      <c r="W62" s="67">
        <f t="shared" si="34"/>
        <v>11.729723343487745</v>
      </c>
      <c r="X62" s="67">
        <f t="shared" si="34"/>
        <v>11.729723343487745</v>
      </c>
      <c r="Y62" s="67">
        <f t="shared" si="34"/>
        <v>11.729723343487745</v>
      </c>
      <c r="Z62" s="67">
        <f t="shared" si="34"/>
        <v>11.729723343487745</v>
      </c>
      <c r="AA62" s="67">
        <f t="shared" si="34"/>
        <v>11.729723343487745</v>
      </c>
      <c r="AB62" s="67">
        <f t="shared" si="34"/>
        <v>11.729723343487745</v>
      </c>
      <c r="AC62" s="67">
        <f t="shared" si="34"/>
        <v>11.729723343487745</v>
      </c>
      <c r="AD62" s="67">
        <f t="shared" si="34"/>
        <v>11.729723343487745</v>
      </c>
      <c r="AE62" s="67">
        <f t="shared" si="34"/>
        <v>11.729723343487745</v>
      </c>
      <c r="AF62" s="67">
        <f t="shared" si="34"/>
        <v>11.729723343487745</v>
      </c>
      <c r="AG62" s="67">
        <f t="shared" si="34"/>
        <v>11.729723343487745</v>
      </c>
      <c r="AH62" s="67">
        <f t="shared" si="34"/>
        <v>11.729723343487745</v>
      </c>
      <c r="AI62" s="67">
        <f t="shared" si="34"/>
        <v>11.729723343487745</v>
      </c>
      <c r="AJ62" s="67">
        <f t="shared" si="34"/>
        <v>11.729723343487745</v>
      </c>
      <c r="AK62" s="67">
        <f t="shared" si="34"/>
        <v>11.729723343487745</v>
      </c>
      <c r="AL62" s="67">
        <f t="shared" si="34"/>
        <v>11.729723343487745</v>
      </c>
      <c r="AM62" s="67">
        <f t="shared" si="34"/>
        <v>11.729723343487745</v>
      </c>
      <c r="AN62" s="67">
        <f t="shared" si="34"/>
        <v>11.729723343487745</v>
      </c>
      <c r="AO62" s="67">
        <f t="shared" si="34"/>
        <v>11.729723343487745</v>
      </c>
      <c r="AP62" s="67">
        <f t="shared" si="34"/>
        <v>11.729723343487745</v>
      </c>
      <c r="AQ62" s="67">
        <f t="shared" si="34"/>
        <v>11.729723343487745</v>
      </c>
      <c r="AR62" s="67">
        <f t="shared" si="34"/>
        <v>11.729723343487745</v>
      </c>
      <c r="AS62" s="67">
        <f t="shared" si="34"/>
        <v>11.729723343487745</v>
      </c>
      <c r="AT62" s="67">
        <f t="shared" si="34"/>
        <v>11.729723343487745</v>
      </c>
      <c r="AU62" s="67">
        <f t="shared" si="34"/>
        <v>11.729723343487745</v>
      </c>
      <c r="AV62" s="67">
        <f t="shared" si="34"/>
        <v>11.729723343487745</v>
      </c>
      <c r="AW62" s="67">
        <f t="shared" si="34"/>
        <v>11.729723343487745</v>
      </c>
      <c r="AX62" s="67">
        <f t="shared" si="34"/>
        <v>11.729723343487745</v>
      </c>
      <c r="AY62" s="67">
        <f t="shared" si="34"/>
        <v>11.729723343487745</v>
      </c>
      <c r="AZ62" s="67">
        <f t="shared" si="34"/>
        <v>11.729723343487745</v>
      </c>
      <c r="BA62" s="67">
        <f t="shared" si="34"/>
        <v>11.729723343487745</v>
      </c>
      <c r="BB62" s="67">
        <f t="shared" si="34"/>
        <v>4.2325600924333449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578.98900392333326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18.70205321030998</v>
      </c>
      <c r="F63" s="74">
        <f t="shared" si="35"/>
        <v>25.338216613182453</v>
      </c>
      <c r="G63" s="74">
        <f t="shared" si="35"/>
        <v>24.682089383180816</v>
      </c>
      <c r="H63" s="74">
        <f t="shared" si="35"/>
        <v>24.057117756886893</v>
      </c>
      <c r="I63" s="74">
        <f t="shared" si="35"/>
        <v>23.460969548994353</v>
      </c>
      <c r="J63" s="74">
        <f t="shared" si="35"/>
        <v>22.891491973066582</v>
      </c>
      <c r="K63" s="74">
        <f t="shared" si="35"/>
        <v>22.346681741725057</v>
      </c>
      <c r="L63" s="74">
        <f t="shared" si="35"/>
        <v>21.824685066649351</v>
      </c>
      <c r="M63" s="74">
        <f t="shared" si="35"/>
        <v>21.315425711323641</v>
      </c>
      <c r="N63" s="74">
        <f t="shared" si="35"/>
        <v>20.807960344695111</v>
      </c>
      <c r="O63" s="74">
        <f t="shared" si="35"/>
        <v>20.300494978066581</v>
      </c>
      <c r="P63" s="74">
        <f t="shared" si="35"/>
        <v>19.793029611438051</v>
      </c>
      <c r="Q63" s="74">
        <f t="shared" si="35"/>
        <v>19.285564244809521</v>
      </c>
      <c r="R63" s="74">
        <f t="shared" si="35"/>
        <v>18.778098878180987</v>
      </c>
      <c r="S63" s="74">
        <f t="shared" si="35"/>
        <v>18.270633511552461</v>
      </c>
      <c r="T63" s="74">
        <f t="shared" si="35"/>
        <v>17.763168144923927</v>
      </c>
      <c r="U63" s="74">
        <f t="shared" si="35"/>
        <v>17.255702778295401</v>
      </c>
      <c r="V63" s="74">
        <f t="shared" si="35"/>
        <v>16.748237411666871</v>
      </c>
      <c r="W63" s="74">
        <f t="shared" si="35"/>
        <v>16.240772045038337</v>
      </c>
      <c r="X63" s="74">
        <f t="shared" si="35"/>
        <v>15.733306678409809</v>
      </c>
      <c r="Y63" s="74">
        <f t="shared" si="35"/>
        <v>15.292547791504813</v>
      </c>
      <c r="Z63" s="74">
        <f t="shared" si="35"/>
        <v>14.985201864046887</v>
      </c>
      <c r="AA63" s="74">
        <f t="shared" si="35"/>
        <v>14.744562416312492</v>
      </c>
      <c r="AB63" s="74">
        <f t="shared" si="35"/>
        <v>14.503922968578101</v>
      </c>
      <c r="AC63" s="74">
        <f t="shared" si="35"/>
        <v>14.263283520843707</v>
      </c>
      <c r="AD63" s="74">
        <f t="shared" si="35"/>
        <v>14.022644073109314</v>
      </c>
      <c r="AE63" s="74">
        <f t="shared" si="35"/>
        <v>13.78200462537492</v>
      </c>
      <c r="AF63" s="74">
        <f t="shared" si="35"/>
        <v>13.541365177640529</v>
      </c>
      <c r="AG63" s="74">
        <f t="shared" si="35"/>
        <v>13.300725729906134</v>
      </c>
      <c r="AH63" s="74">
        <f t="shared" si="35"/>
        <v>13.060086282171742</v>
      </c>
      <c r="AI63" s="74">
        <f t="shared" si="35"/>
        <v>12.819446834437349</v>
      </c>
      <c r="AJ63" s="74">
        <f t="shared" si="35"/>
        <v>12.578807386702955</v>
      </c>
      <c r="AK63" s="74">
        <f t="shared" si="35"/>
        <v>12.338167938968562</v>
      </c>
      <c r="AL63" s="74">
        <f t="shared" si="35"/>
        <v>12.09752849123417</v>
      </c>
      <c r="AM63" s="74">
        <f t="shared" si="35"/>
        <v>11.856889043499777</v>
      </c>
      <c r="AN63" s="74">
        <f t="shared" si="35"/>
        <v>11.616249595765382</v>
      </c>
      <c r="AO63" s="74">
        <f t="shared" si="35"/>
        <v>11.375610148030987</v>
      </c>
      <c r="AP63" s="74">
        <f t="shared" si="35"/>
        <v>11.134970700296593</v>
      </c>
      <c r="AQ63" s="74">
        <f t="shared" si="35"/>
        <v>10.894331252562198</v>
      </c>
      <c r="AR63" s="74">
        <f t="shared" si="35"/>
        <v>10.653691804827805</v>
      </c>
      <c r="AS63" s="74">
        <f t="shared" si="35"/>
        <v>10.413052357093409</v>
      </c>
      <c r="AT63" s="74">
        <f t="shared" si="35"/>
        <v>10.172412909359014</v>
      </c>
      <c r="AU63" s="74">
        <f t="shared" si="35"/>
        <v>9.9317734616246209</v>
      </c>
      <c r="AV63" s="74">
        <f t="shared" si="35"/>
        <v>9.6911340138902275</v>
      </c>
      <c r="AW63" s="74">
        <f t="shared" si="35"/>
        <v>9.4504945661558324</v>
      </c>
      <c r="AX63" s="74">
        <f t="shared" si="35"/>
        <v>9.2098551184214372</v>
      </c>
      <c r="AY63" s="74">
        <f t="shared" si="35"/>
        <v>8.9692156706870438</v>
      </c>
      <c r="AZ63" s="74">
        <f t="shared" si="35"/>
        <v>8.7285762229526487</v>
      </c>
      <c r="BA63" s="74">
        <f t="shared" si="35"/>
        <v>8.4879367752182553</v>
      </c>
      <c r="BB63" s="74">
        <f t="shared" si="35"/>
        <v>2.5513275474952826</v>
      </c>
      <c r="BC63" s="74">
        <f t="shared" si="35"/>
        <v>-3.5879773943682622E-4</v>
      </c>
      <c r="BD63" s="74">
        <f t="shared" si="35"/>
        <v>-3.5879773943682622E-4</v>
      </c>
      <c r="BE63" s="74">
        <f t="shared" si="35"/>
        <v>-3.5879773943682622E-4</v>
      </c>
      <c r="BF63" s="74">
        <f t="shared" si="35"/>
        <v>-3.5879773943682622E-4</v>
      </c>
      <c r="BG63" s="74">
        <f t="shared" si="35"/>
        <v>-3.5879773943682622E-4</v>
      </c>
      <c r="BH63" s="74">
        <f t="shared" si="35"/>
        <v>-3.5879773943682622E-4</v>
      </c>
      <c r="BI63" s="74">
        <f t="shared" si="35"/>
        <v>-3.5879773943682622E-4</v>
      </c>
      <c r="BJ63" s="74">
        <f t="shared" si="35"/>
        <v>-3.5879773943682622E-4</v>
      </c>
      <c r="BK63" s="74">
        <f t="shared" si="35"/>
        <v>-3.5879773943682622E-4</v>
      </c>
      <c r="BL63" s="74">
        <f t="shared" si="35"/>
        <v>-3.5879773943682622E-4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19.25862754640097</v>
      </c>
      <c r="F65" s="118">
        <f t="shared" si="37"/>
        <v>26.092283609496913</v>
      </c>
      <c r="G65" s="118">
        <f t="shared" si="37"/>
        <v>25.416629989888595</v>
      </c>
      <c r="H65" s="118">
        <f t="shared" si="37"/>
        <v>24.773059166807634</v>
      </c>
      <c r="I65" s="118">
        <f t="shared" si="37"/>
        <v>24.159169548959277</v>
      </c>
      <c r="J65" s="118">
        <f t="shared" si="37"/>
        <v>23.572744282840677</v>
      </c>
      <c r="K65" s="118">
        <f t="shared" si="37"/>
        <v>23.011720463108905</v>
      </c>
      <c r="L65" s="118">
        <f t="shared" si="37"/>
        <v>22.474189132580939</v>
      </c>
      <c r="M65" s="118">
        <f t="shared" si="37"/>
        <v>21.94977418527818</v>
      </c>
      <c r="N65" s="118">
        <f t="shared" si="37"/>
        <v>21.427206615894459</v>
      </c>
      <c r="O65" s="118">
        <f t="shared" si="37"/>
        <v>20.904639046510741</v>
      </c>
      <c r="P65" s="118">
        <f t="shared" si="37"/>
        <v>20.38207147712702</v>
      </c>
      <c r="Q65" s="118">
        <f t="shared" si="37"/>
        <v>19.859503907743303</v>
      </c>
      <c r="R65" s="118">
        <f t="shared" si="37"/>
        <v>19.336936338359578</v>
      </c>
      <c r="S65" s="118">
        <f t="shared" si="37"/>
        <v>18.814368768975864</v>
      </c>
      <c r="T65" s="118">
        <f t="shared" si="37"/>
        <v>18.29180119959214</v>
      </c>
      <c r="U65" s="118">
        <f t="shared" si="37"/>
        <v>17.769233630208426</v>
      </c>
      <c r="V65" s="118">
        <f t="shared" si="37"/>
        <v>17.246666060824705</v>
      </c>
      <c r="W65" s="118">
        <f t="shared" si="37"/>
        <v>16.72409849144098</v>
      </c>
      <c r="X65" s="118">
        <f t="shared" si="37"/>
        <v>16.201530922057263</v>
      </c>
      <c r="Y65" s="118">
        <f t="shared" si="37"/>
        <v>15.747655021629917</v>
      </c>
      <c r="Z65" s="118">
        <f t="shared" si="37"/>
        <v>15.43116245911532</v>
      </c>
      <c r="AA65" s="118">
        <f t="shared" si="37"/>
        <v>15.183361565557092</v>
      </c>
      <c r="AB65" s="118">
        <f t="shared" si="37"/>
        <v>14.935560671998868</v>
      </c>
      <c r="AC65" s="118">
        <f t="shared" si="37"/>
        <v>14.687759778440642</v>
      </c>
      <c r="AD65" s="118">
        <f t="shared" si="37"/>
        <v>14.439958884882415</v>
      </c>
      <c r="AE65" s="118">
        <f t="shared" si="37"/>
        <v>14.192157991324189</v>
      </c>
      <c r="AF65" s="118">
        <f t="shared" si="37"/>
        <v>13.944357097765964</v>
      </c>
      <c r="AG65" s="118">
        <f t="shared" si="37"/>
        <v>13.696556204207736</v>
      </c>
      <c r="AH65" s="118">
        <f t="shared" si="37"/>
        <v>13.448755310649513</v>
      </c>
      <c r="AI65" s="118">
        <f t="shared" si="37"/>
        <v>13.200954417091287</v>
      </c>
      <c r="AJ65" s="118">
        <f t="shared" si="37"/>
        <v>12.953153523533061</v>
      </c>
      <c r="AK65" s="118">
        <f t="shared" si="37"/>
        <v>12.705352629974834</v>
      </c>
      <c r="AL65" s="118">
        <f t="shared" si="37"/>
        <v>12.45755173641661</v>
      </c>
      <c r="AM65" s="118">
        <f t="shared" si="37"/>
        <v>12.209750842858384</v>
      </c>
      <c r="AN65" s="118">
        <f t="shared" si="37"/>
        <v>11.961949949300156</v>
      </c>
      <c r="AO65" s="118">
        <f t="shared" si="37"/>
        <v>11.714149055741927</v>
      </c>
      <c r="AP65" s="118">
        <f t="shared" si="37"/>
        <v>11.466348162183701</v>
      </c>
      <c r="AQ65" s="118">
        <f t="shared" si="37"/>
        <v>11.218547268625475</v>
      </c>
      <c r="AR65" s="118">
        <f t="shared" si="37"/>
        <v>10.970746375067248</v>
      </c>
      <c r="AS65" s="118">
        <f t="shared" si="37"/>
        <v>10.72294548150902</v>
      </c>
      <c r="AT65" s="118">
        <f t="shared" si="37"/>
        <v>10.475144587950792</v>
      </c>
      <c r="AU65" s="118">
        <f t="shared" si="37"/>
        <v>10.227343694392566</v>
      </c>
      <c r="AV65" s="118">
        <f t="shared" si="37"/>
        <v>9.9795428008343396</v>
      </c>
      <c r="AW65" s="118">
        <f t="shared" si="37"/>
        <v>9.7317419072761115</v>
      </c>
      <c r="AX65" s="118">
        <f t="shared" si="37"/>
        <v>9.4839410137178835</v>
      </c>
      <c r="AY65" s="118">
        <f t="shared" si="37"/>
        <v>9.2361401201596571</v>
      </c>
      <c r="AZ65" s="118">
        <f t="shared" si="37"/>
        <v>8.988339226601429</v>
      </c>
      <c r="BA65" s="118">
        <f t="shared" si="37"/>
        <v>8.7405383330432045</v>
      </c>
      <c r="BB65" s="118">
        <f t="shared" si="37"/>
        <v>2.6272552234530764</v>
      </c>
      <c r="BC65" s="118">
        <f t="shared" si="37"/>
        <v>-3.6947558380890353E-4</v>
      </c>
      <c r="BD65" s="118">
        <f t="shared" si="37"/>
        <v>-3.6947558380890353E-4</v>
      </c>
      <c r="BE65" s="118">
        <f t="shared" si="37"/>
        <v>-3.6947558380890353E-4</v>
      </c>
      <c r="BF65" s="118">
        <f t="shared" si="37"/>
        <v>-3.6947558380890353E-4</v>
      </c>
      <c r="BG65" s="118">
        <f t="shared" si="37"/>
        <v>-3.6947558380890353E-4</v>
      </c>
      <c r="BH65" s="118">
        <f t="shared" si="37"/>
        <v>-3.6947558380890353E-4</v>
      </c>
      <c r="BI65" s="118">
        <f t="shared" si="37"/>
        <v>-3.6947558380890353E-4</v>
      </c>
      <c r="BJ65" s="118">
        <f t="shared" si="37"/>
        <v>-3.6947558380890353E-4</v>
      </c>
      <c r="BK65" s="118">
        <f t="shared" si="37"/>
        <v>-3.6947558380890353E-4</v>
      </c>
      <c r="BL65" s="118">
        <f t="shared" si="37"/>
        <v>-3.6947558380890353E-4</v>
      </c>
      <c r="BM65" s="112"/>
      <c r="BN65" s="314">
        <f>SUM(B65:BM65)</f>
        <v>774.44128096356042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149.943265021088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-149.943265021088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149.943265021088</v>
      </c>
      <c r="F73" s="86">
        <f>SUM($B$71:F71)-SUM($B$72:F72)</f>
        <v>149.943265021088</v>
      </c>
      <c r="G73" s="86">
        <f>SUM($B$71:G71)-SUM($B$72:G72)</f>
        <v>149.943265021088</v>
      </c>
      <c r="H73" s="86">
        <f>SUM($B$71:H71)-SUM($B$72:H72)</f>
        <v>149.943265021088</v>
      </c>
      <c r="I73" s="86">
        <f>SUM($B$71:I71)-SUM($B$72:I72)</f>
        <v>149.943265021088</v>
      </c>
      <c r="J73" s="86">
        <f>SUM($B$71:J71)-SUM($B$72:J72)</f>
        <v>149.943265021088</v>
      </c>
      <c r="K73" s="86">
        <f>SUM($B$71:K71)-SUM($B$72:K72)</f>
        <v>149.943265021088</v>
      </c>
      <c r="L73" s="86">
        <f>SUM($B$71:L71)-SUM($B$72:L72)</f>
        <v>149.943265021088</v>
      </c>
      <c r="M73" s="86">
        <f>SUM($B$71:M71)-SUM($B$72:M72)</f>
        <v>149.943265021088</v>
      </c>
      <c r="N73" s="86">
        <f>SUM($B$71:N71)-SUM($B$72:N72)</f>
        <v>149.943265021088</v>
      </c>
      <c r="O73" s="86">
        <f>SUM($B$71:O71)-SUM($B$72:O72)</f>
        <v>149.943265021088</v>
      </c>
      <c r="P73" s="86">
        <f>SUM($B$71:P71)-SUM($B$72:P72)</f>
        <v>149.943265021088</v>
      </c>
      <c r="Q73" s="86">
        <f>SUM($B$71:Q71)-SUM($B$72:Q72)</f>
        <v>149.943265021088</v>
      </c>
      <c r="R73" s="86">
        <f>SUM($B$71:R71)-SUM($B$72:R72)</f>
        <v>149.943265021088</v>
      </c>
      <c r="S73" s="86">
        <f>SUM($B$71:S71)-SUM($B$72:S72)</f>
        <v>149.943265021088</v>
      </c>
      <c r="T73" s="86">
        <f>SUM($B$71:T71)-SUM($B$72:T72)</f>
        <v>149.943265021088</v>
      </c>
      <c r="U73" s="86">
        <f>SUM($B$71:U71)-SUM($B$72:U72)</f>
        <v>149.943265021088</v>
      </c>
      <c r="V73" s="86">
        <f>SUM($B$71:V71)-SUM($B$72:V72)</f>
        <v>149.943265021088</v>
      </c>
      <c r="W73" s="86">
        <f>SUM($B$71:W71)-SUM($B$72:W72)</f>
        <v>149.943265021088</v>
      </c>
      <c r="X73" s="86">
        <f>SUM($B$71:X71)-SUM($B$72:X72)</f>
        <v>149.943265021088</v>
      </c>
      <c r="Y73" s="86">
        <f>SUM($B$71:Y71)-SUM($B$72:Y72)</f>
        <v>149.943265021088</v>
      </c>
      <c r="Z73" s="86">
        <f>SUM($B$71:Z71)-SUM($B$72:Z72)</f>
        <v>149.943265021088</v>
      </c>
      <c r="AA73" s="86">
        <f>SUM($B$71:AA71)-SUM($B$72:AA72)</f>
        <v>149.943265021088</v>
      </c>
      <c r="AB73" s="86">
        <f>SUM($B$71:AB71)-SUM($B$72:AB72)</f>
        <v>149.943265021088</v>
      </c>
      <c r="AC73" s="86">
        <f>SUM($B$71:AC71)-SUM($B$72:AC72)</f>
        <v>149.943265021088</v>
      </c>
      <c r="AD73" s="86">
        <f>SUM($B$71:AD71)-SUM($B$72:AD72)</f>
        <v>149.943265021088</v>
      </c>
      <c r="AE73" s="86">
        <f>SUM($B$71:AE71)-SUM($B$72:AE72)</f>
        <v>149.943265021088</v>
      </c>
      <c r="AF73" s="86">
        <f>SUM($B$71:AF71)-SUM($B$72:AF72)</f>
        <v>149.943265021088</v>
      </c>
      <c r="AG73" s="86">
        <f>SUM($B$71:AG71)-SUM($B$72:AG72)</f>
        <v>149.943265021088</v>
      </c>
      <c r="AH73" s="86">
        <f>SUM($B$71:AH71)-SUM($B$72:AH72)</f>
        <v>149.943265021088</v>
      </c>
      <c r="AI73" s="86">
        <f>SUM($B$71:AI71)-SUM($B$72:AI72)</f>
        <v>149.943265021088</v>
      </c>
      <c r="AJ73" s="86">
        <f>SUM($B$71:AJ71)-SUM($B$72:AJ72)</f>
        <v>149.943265021088</v>
      </c>
      <c r="AK73" s="86">
        <f>SUM($B$71:AK71)-SUM($B$72:AK72)</f>
        <v>149.943265021088</v>
      </c>
      <c r="AL73" s="86">
        <f>SUM($B$71:AL71)-SUM($B$72:AL72)</f>
        <v>149.943265021088</v>
      </c>
      <c r="AM73" s="86">
        <f>SUM($B$71:AM71)-SUM($B$72:AM72)</f>
        <v>149.943265021088</v>
      </c>
      <c r="AN73" s="86">
        <f>SUM($B$71:AN71)-SUM($B$72:AN72)</f>
        <v>149.943265021088</v>
      </c>
      <c r="AO73" s="86">
        <f>SUM($B$71:AO71)-SUM($B$72:AO72)</f>
        <v>149.943265021088</v>
      </c>
      <c r="AP73" s="86">
        <f>SUM($B$71:AP71)-SUM($B$72:AP72)</f>
        <v>149.943265021088</v>
      </c>
      <c r="AQ73" s="86">
        <f>SUM($B$71:AQ71)-SUM($B$72:AQ72)</f>
        <v>149.943265021088</v>
      </c>
      <c r="AR73" s="86">
        <f>SUM($B$71:AR71)-SUM($B$72:AR72)</f>
        <v>149.943265021088</v>
      </c>
      <c r="AS73" s="86">
        <f>SUM($B$71:AS71)-SUM($B$72:AS72)</f>
        <v>149.943265021088</v>
      </c>
      <c r="AT73" s="86">
        <f>SUM($B$71:AT71)-SUM($B$72:AT72)</f>
        <v>149.943265021088</v>
      </c>
      <c r="AU73" s="86">
        <f>SUM($B$71:AU71)-SUM($B$72:AU72)</f>
        <v>149.943265021088</v>
      </c>
      <c r="AV73" s="86">
        <f>SUM($B$71:AV71)-SUM($B$72:AV72)</f>
        <v>149.943265021088</v>
      </c>
      <c r="AW73" s="86">
        <f>SUM($B$71:AW71)-SUM($B$72:AW72)</f>
        <v>149.943265021088</v>
      </c>
      <c r="AX73" s="86">
        <f>SUM($B$71:AX71)-SUM($B$72:AX72)</f>
        <v>149.943265021088</v>
      </c>
      <c r="AY73" s="86">
        <f>SUM($B$71:AY71)-SUM($B$72:AY72)</f>
        <v>149.943265021088</v>
      </c>
      <c r="AZ73" s="86">
        <f>SUM($B$71:AZ71)-SUM($B$72:AZ72)</f>
        <v>149.943265021088</v>
      </c>
      <c r="BA73" s="86">
        <f>SUM($B$71:BA71)-SUM($B$72:BA72)</f>
        <v>149.943265021088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>
        <v>0</v>
      </c>
      <c r="C74" s="127">
        <v>0</v>
      </c>
      <c r="D74" s="329">
        <f>($D$71*TaxDepr!B$32)</f>
        <v>0</v>
      </c>
      <c r="E74" s="329">
        <f>($E$71*TaxDepr!B$33)</f>
        <v>5.6228724382907993</v>
      </c>
      <c r="F74" s="329">
        <f>($E$71*TaxDepr!C$33)</f>
        <v>10.824404301872343</v>
      </c>
      <c r="G74" s="329">
        <f>($E$71*TaxDepr!D$33)</f>
        <v>10.011711805458045</v>
      </c>
      <c r="H74" s="329">
        <f>($E$71*TaxDepr!E$33)</f>
        <v>9.2619954803526046</v>
      </c>
      <c r="I74" s="329">
        <f>($E$71*TaxDepr!F$33)</f>
        <v>8.5662587306547575</v>
      </c>
      <c r="J74" s="329">
        <f>($E$71*TaxDepr!G$33)</f>
        <v>7.9245015563645005</v>
      </c>
      <c r="K74" s="329">
        <f>($E$71*TaxDepr!H$33)</f>
        <v>7.3292267942307809</v>
      </c>
      <c r="L74" s="329">
        <f>($E$71*TaxDepr!I$33)</f>
        <v>6.7804344442535998</v>
      </c>
      <c r="M74" s="329">
        <f>($E$71*TaxDepr!J$33)</f>
        <v>6.6904684852409462</v>
      </c>
      <c r="N74" s="329">
        <f>($E$71*TaxDepr!K$33)</f>
        <v>6.6904684852409462</v>
      </c>
      <c r="O74" s="329">
        <f>($E$71*TaxDepr!L$33)</f>
        <v>6.6904684852409462</v>
      </c>
      <c r="P74" s="329">
        <f>($E$71*TaxDepr!M$33)</f>
        <v>6.6904684852409462</v>
      </c>
      <c r="Q74" s="329">
        <f>($E$71*TaxDepr!N$33)</f>
        <v>6.6904684852409462</v>
      </c>
      <c r="R74" s="329">
        <f>($E$71*TaxDepr!O$33)</f>
        <v>6.6904684852409462</v>
      </c>
      <c r="S74" s="329">
        <f>($E$71*TaxDepr!P$33)</f>
        <v>6.6904684852409462</v>
      </c>
      <c r="T74" s="329">
        <f>($E$71*TaxDepr!Q$33)</f>
        <v>6.6904684852409462</v>
      </c>
      <c r="U74" s="329">
        <f>($E$71*TaxDepr!R$33)</f>
        <v>6.6904684852409462</v>
      </c>
      <c r="V74" s="329">
        <f>($E$71*TaxDepr!S$33)</f>
        <v>6.6904684852409462</v>
      </c>
      <c r="W74" s="329">
        <f>($E$71*TaxDepr!T$33)</f>
        <v>6.6904684852409462</v>
      </c>
      <c r="X74" s="329">
        <f>($E$71*TaxDepr!U$33)</f>
        <v>6.6904684852409462</v>
      </c>
      <c r="Y74" s="329">
        <f>($E$71*TaxDepr!V$33)</f>
        <v>3.3452342426204731</v>
      </c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149.95226161698923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5.6228724382907993</v>
      </c>
      <c r="F75" s="94">
        <f t="shared" si="39"/>
        <v>10.824404301872343</v>
      </c>
      <c r="G75" s="94">
        <f t="shared" si="39"/>
        <v>10.011711805458045</v>
      </c>
      <c r="H75" s="94">
        <f t="shared" si="39"/>
        <v>9.2619954803526046</v>
      </c>
      <c r="I75" s="94">
        <f t="shared" si="39"/>
        <v>8.5662587306547575</v>
      </c>
      <c r="J75" s="94">
        <f t="shared" si="39"/>
        <v>7.9245015563645005</v>
      </c>
      <c r="K75" s="94">
        <f t="shared" si="39"/>
        <v>7.3292267942307809</v>
      </c>
      <c r="L75" s="94">
        <f t="shared" si="39"/>
        <v>6.7804344442535998</v>
      </c>
      <c r="M75" s="94">
        <f t="shared" si="39"/>
        <v>6.6904684852409462</v>
      </c>
      <c r="N75" s="94">
        <f t="shared" si="39"/>
        <v>6.6904684852409462</v>
      </c>
      <c r="O75" s="94">
        <f t="shared" si="39"/>
        <v>6.6904684852409462</v>
      </c>
      <c r="P75" s="94">
        <f t="shared" si="39"/>
        <v>6.6904684852409462</v>
      </c>
      <c r="Q75" s="94">
        <f t="shared" si="39"/>
        <v>6.6904684852409462</v>
      </c>
      <c r="R75" s="94">
        <f t="shared" si="39"/>
        <v>6.6904684852409462</v>
      </c>
      <c r="S75" s="94">
        <f t="shared" si="39"/>
        <v>6.6904684852409462</v>
      </c>
      <c r="T75" s="94">
        <f t="shared" si="39"/>
        <v>6.6904684852409462</v>
      </c>
      <c r="U75" s="94">
        <f t="shared" si="39"/>
        <v>6.6904684852409462</v>
      </c>
      <c r="V75" s="94">
        <f t="shared" si="39"/>
        <v>6.6904684852409462</v>
      </c>
      <c r="W75" s="94">
        <f t="shared" si="39"/>
        <v>6.6904684852409462</v>
      </c>
      <c r="X75" s="94">
        <f t="shared" si="39"/>
        <v>6.6904684852409462</v>
      </c>
      <c r="Y75" s="94">
        <f t="shared" si="39"/>
        <v>3.3452342426204731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149.943265021088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-149.943265021088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149.943265021088</v>
      </c>
      <c r="F80" s="86">
        <f>SUM($B$78:F78)</f>
        <v>149.943265021088</v>
      </c>
      <c r="G80" s="86">
        <f>SUM($B$78:G78)</f>
        <v>149.943265021088</v>
      </c>
      <c r="H80" s="86">
        <f>SUM($B$78:H78)</f>
        <v>149.943265021088</v>
      </c>
      <c r="I80" s="86">
        <f>SUM($B$78:I78)</f>
        <v>149.943265021088</v>
      </c>
      <c r="J80" s="86">
        <f>SUM($B$78:J78)</f>
        <v>149.943265021088</v>
      </c>
      <c r="K80" s="86">
        <f>SUM($B$78:K78)</f>
        <v>149.943265021088</v>
      </c>
      <c r="L80" s="86">
        <f>SUM($B$78:L78)</f>
        <v>149.943265021088</v>
      </c>
      <c r="M80" s="86">
        <f>SUM($B$78:M78)</f>
        <v>149.943265021088</v>
      </c>
      <c r="N80" s="86">
        <f>SUM($B$78:N78)</f>
        <v>149.943265021088</v>
      </c>
      <c r="O80" s="86">
        <f>SUM($B$78:O78)</f>
        <v>149.943265021088</v>
      </c>
      <c r="P80" s="86">
        <f>SUM($B$78:P78)</f>
        <v>149.943265021088</v>
      </c>
      <c r="Q80" s="86">
        <f>SUM($B$78:Q78)</f>
        <v>149.943265021088</v>
      </c>
      <c r="R80" s="86">
        <f>SUM($B$78:R78)</f>
        <v>149.943265021088</v>
      </c>
      <c r="S80" s="86">
        <f>SUM($B$78:S78)</f>
        <v>149.943265021088</v>
      </c>
      <c r="T80" s="86">
        <f>SUM($B$78:T78)</f>
        <v>149.943265021088</v>
      </c>
      <c r="U80" s="86">
        <f>SUM($B$78:U78)</f>
        <v>149.943265021088</v>
      </c>
      <c r="V80" s="86">
        <f>SUM($B$78:V78)</f>
        <v>149.943265021088</v>
      </c>
      <c r="W80" s="86">
        <f>SUM($B$78:W78)</f>
        <v>149.943265021088</v>
      </c>
      <c r="X80" s="86">
        <f>SUM($B$78:X78)</f>
        <v>149.943265021088</v>
      </c>
      <c r="Y80" s="86">
        <f>SUM($B$78:Y78)</f>
        <v>149.943265021088</v>
      </c>
      <c r="Z80" s="86">
        <f>SUM($B$78:Z78)</f>
        <v>149.943265021088</v>
      </c>
      <c r="AA80" s="86">
        <f>SUM($B$78:AA78)</f>
        <v>149.943265021088</v>
      </c>
      <c r="AB80" s="86">
        <f>SUM($B$78:AB78)</f>
        <v>149.943265021088</v>
      </c>
      <c r="AC80" s="86">
        <f>SUM($B$78:AC78)</f>
        <v>149.943265021088</v>
      </c>
      <c r="AD80" s="86">
        <f>SUM($B$78:AD78)</f>
        <v>149.943265021088</v>
      </c>
      <c r="AE80" s="86">
        <f>SUM($B$78:AE78)</f>
        <v>149.943265021088</v>
      </c>
      <c r="AF80" s="86">
        <f>SUM($B$78:AF78)</f>
        <v>149.943265021088</v>
      </c>
      <c r="AG80" s="86">
        <f>SUM($B$78:AG78)</f>
        <v>149.943265021088</v>
      </c>
      <c r="AH80" s="86">
        <f>SUM($B$78:AH78)</f>
        <v>149.943265021088</v>
      </c>
      <c r="AI80" s="86">
        <f>SUM($B$78:AI78)</f>
        <v>149.943265021088</v>
      </c>
      <c r="AJ80" s="86">
        <f>SUM($B$78:AJ78)</f>
        <v>149.943265021088</v>
      </c>
      <c r="AK80" s="86">
        <f>SUM($B$78:AK78)</f>
        <v>149.943265021088</v>
      </c>
      <c r="AL80" s="86">
        <f>SUM($B$78:AL78)</f>
        <v>149.943265021088</v>
      </c>
      <c r="AM80" s="86">
        <f>SUM($B$78:AM78)</f>
        <v>149.943265021088</v>
      </c>
      <c r="AN80" s="86">
        <f>SUM($B$78:AN78)</f>
        <v>149.943265021088</v>
      </c>
      <c r="AO80" s="86">
        <f>SUM($B$78:AO78)</f>
        <v>149.943265021088</v>
      </c>
      <c r="AP80" s="86">
        <f>SUM($B$78:AP78)</f>
        <v>149.943265021088</v>
      </c>
      <c r="AQ80" s="86">
        <f>SUM($B$78:AQ78)</f>
        <v>149.943265021088</v>
      </c>
      <c r="AR80" s="86">
        <f>SUM($B$78:AR78)</f>
        <v>149.943265021088</v>
      </c>
      <c r="AS80" s="86">
        <f>SUM($B$78:AS78)</f>
        <v>149.943265021088</v>
      </c>
      <c r="AT80" s="86">
        <f>SUM($B$78:AT78)</f>
        <v>149.943265021088</v>
      </c>
      <c r="AU80" s="86">
        <f>SUM($B$78:AU78)</f>
        <v>149.943265021088</v>
      </c>
      <c r="AV80" s="86">
        <f>SUM($B$78:AV78)</f>
        <v>149.943265021088</v>
      </c>
      <c r="AW80" s="86">
        <f>SUM($B$78:AW78)</f>
        <v>149.943265021088</v>
      </c>
      <c r="AX80" s="86">
        <f>SUM($B$78:AX78)</f>
        <v>149.943265021088</v>
      </c>
      <c r="AY80" s="86">
        <f>SUM($B$78:AY78)</f>
        <v>149.943265021088</v>
      </c>
      <c r="AZ80" s="86">
        <f>SUM($B$78:AZ78)</f>
        <v>149.943265021088</v>
      </c>
      <c r="BA80" s="86">
        <f>SUM($B$78:BA78)</f>
        <v>149.943265021088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5.6228724382907993</v>
      </c>
      <c r="F81" s="328">
        <f t="shared" si="41"/>
        <v>10.824404301872343</v>
      </c>
      <c r="G81" s="328">
        <f t="shared" si="41"/>
        <v>10.011711805458045</v>
      </c>
      <c r="H81" s="328">
        <f t="shared" si="41"/>
        <v>9.2619954803526046</v>
      </c>
      <c r="I81" s="328">
        <f t="shared" si="41"/>
        <v>8.5662587306547575</v>
      </c>
      <c r="J81" s="328">
        <f t="shared" si="41"/>
        <v>7.9245015563645005</v>
      </c>
      <c r="K81" s="328">
        <f t="shared" si="41"/>
        <v>7.3292267942307809</v>
      </c>
      <c r="L81" s="328">
        <f t="shared" si="41"/>
        <v>6.7804344442535998</v>
      </c>
      <c r="M81" s="328">
        <f t="shared" si="41"/>
        <v>6.6904684852409462</v>
      </c>
      <c r="N81" s="328">
        <f t="shared" si="41"/>
        <v>6.6904684852409462</v>
      </c>
      <c r="O81" s="328">
        <f t="shared" si="41"/>
        <v>6.6904684852409462</v>
      </c>
      <c r="P81" s="328">
        <f t="shared" si="41"/>
        <v>6.6904684852409462</v>
      </c>
      <c r="Q81" s="328">
        <f t="shared" si="41"/>
        <v>6.6904684852409462</v>
      </c>
      <c r="R81" s="328">
        <f t="shared" si="41"/>
        <v>6.6904684852409462</v>
      </c>
      <c r="S81" s="328">
        <f t="shared" si="41"/>
        <v>6.6904684852409462</v>
      </c>
      <c r="T81" s="328">
        <f t="shared" si="41"/>
        <v>6.6904684852409462</v>
      </c>
      <c r="U81" s="328">
        <f t="shared" si="41"/>
        <v>6.6904684852409462</v>
      </c>
      <c r="V81" s="328">
        <f t="shared" si="41"/>
        <v>6.6904684852409462</v>
      </c>
      <c r="W81" s="328">
        <f t="shared" si="41"/>
        <v>6.6904684852409462</v>
      </c>
      <c r="X81" s="328">
        <f t="shared" si="41"/>
        <v>6.6904684852409462</v>
      </c>
      <c r="Y81" s="328">
        <f t="shared" si="41"/>
        <v>3.3452342426204731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149.95226161698923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5.6228724382907993</v>
      </c>
      <c r="F82" s="94">
        <f t="shared" si="42"/>
        <v>10.824404301872343</v>
      </c>
      <c r="G82" s="94">
        <f t="shared" si="42"/>
        <v>10.011711805458045</v>
      </c>
      <c r="H82" s="94">
        <f t="shared" si="42"/>
        <v>9.2619954803526046</v>
      </c>
      <c r="I82" s="94">
        <f t="shared" si="42"/>
        <v>8.5662587306547575</v>
      </c>
      <c r="J82" s="94">
        <f t="shared" si="42"/>
        <v>7.9245015563645005</v>
      </c>
      <c r="K82" s="94">
        <f t="shared" si="42"/>
        <v>7.3292267942307809</v>
      </c>
      <c r="L82" s="94">
        <f t="shared" si="42"/>
        <v>6.7804344442535998</v>
      </c>
      <c r="M82" s="94">
        <f t="shared" si="42"/>
        <v>6.6904684852409462</v>
      </c>
      <c r="N82" s="94">
        <f t="shared" si="42"/>
        <v>6.6904684852409462</v>
      </c>
      <c r="O82" s="94">
        <f t="shared" si="42"/>
        <v>6.6904684852409462</v>
      </c>
      <c r="P82" s="94">
        <f t="shared" si="42"/>
        <v>6.6904684852409462</v>
      </c>
      <c r="Q82" s="94">
        <f t="shared" si="42"/>
        <v>6.6904684852409462</v>
      </c>
      <c r="R82" s="94">
        <f t="shared" si="42"/>
        <v>6.6904684852409462</v>
      </c>
      <c r="S82" s="94">
        <f t="shared" si="42"/>
        <v>6.6904684852409462</v>
      </c>
      <c r="T82" s="94">
        <f t="shared" si="42"/>
        <v>6.6904684852409462</v>
      </c>
      <c r="U82" s="94">
        <f t="shared" si="42"/>
        <v>6.6904684852409462</v>
      </c>
      <c r="V82" s="94">
        <f t="shared" si="42"/>
        <v>6.6904684852409462</v>
      </c>
      <c r="W82" s="94">
        <f t="shared" si="42"/>
        <v>6.6904684852409462</v>
      </c>
      <c r="X82" s="94">
        <f t="shared" si="42"/>
        <v>6.6904684852409462</v>
      </c>
      <c r="Y82" s="94">
        <f t="shared" si="42"/>
        <v>3.3452342426204731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3.7485816255272</v>
      </c>
      <c r="F88" s="74">
        <f t="shared" si="47"/>
        <v>3.7485816255272</v>
      </c>
      <c r="G88" s="74">
        <f t="shared" si="47"/>
        <v>3.7485816255272</v>
      </c>
      <c r="H88" s="74">
        <f t="shared" si="47"/>
        <v>3.7485816255272</v>
      </c>
      <c r="I88" s="74">
        <f t="shared" si="47"/>
        <v>3.7485816255272</v>
      </c>
      <c r="J88" s="74">
        <f t="shared" si="47"/>
        <v>3.7485816255272</v>
      </c>
      <c r="K88" s="74">
        <f t="shared" si="47"/>
        <v>3.7485816255272</v>
      </c>
      <c r="L88" s="74">
        <f t="shared" si="47"/>
        <v>3.7485816255272</v>
      </c>
      <c r="M88" s="74">
        <f t="shared" si="47"/>
        <v>3.7485816255272</v>
      </c>
      <c r="N88" s="74">
        <f t="shared" si="47"/>
        <v>3.7485816255272</v>
      </c>
      <c r="O88" s="74">
        <f t="shared" si="47"/>
        <v>3.7485816255272</v>
      </c>
      <c r="P88" s="74">
        <f t="shared" si="47"/>
        <v>3.7485816255272</v>
      </c>
      <c r="Q88" s="74">
        <f t="shared" si="47"/>
        <v>3.7485816255272</v>
      </c>
      <c r="R88" s="74">
        <f t="shared" si="47"/>
        <v>3.7485816255272</v>
      </c>
      <c r="S88" s="74">
        <f t="shared" si="47"/>
        <v>3.7485816255272</v>
      </c>
      <c r="T88" s="74">
        <f t="shared" si="47"/>
        <v>3.7485816255272</v>
      </c>
      <c r="U88" s="74">
        <f t="shared" si="47"/>
        <v>3.7485816255272</v>
      </c>
      <c r="V88" s="74">
        <f t="shared" si="47"/>
        <v>3.7485816255272</v>
      </c>
      <c r="W88" s="74">
        <f t="shared" si="47"/>
        <v>3.7485816255272</v>
      </c>
      <c r="X88" s="74">
        <f t="shared" si="47"/>
        <v>3.7485816255272</v>
      </c>
      <c r="Y88" s="74">
        <f t="shared" si="47"/>
        <v>3.7485816255272</v>
      </c>
      <c r="Z88" s="74">
        <f t="shared" si="47"/>
        <v>3.7485816255272</v>
      </c>
      <c r="AA88" s="74">
        <f t="shared" si="47"/>
        <v>3.7485816255272</v>
      </c>
      <c r="AB88" s="74">
        <f t="shared" si="47"/>
        <v>3.7485816255272</v>
      </c>
      <c r="AC88" s="74">
        <f t="shared" si="47"/>
        <v>3.7485816255272</v>
      </c>
      <c r="AD88" s="74">
        <f t="shared" si="47"/>
        <v>3.7485816255272</v>
      </c>
      <c r="AE88" s="74">
        <f t="shared" si="47"/>
        <v>3.7485816255272</v>
      </c>
      <c r="AF88" s="74">
        <f t="shared" si="47"/>
        <v>3.7485816255272</v>
      </c>
      <c r="AG88" s="74">
        <f t="shared" si="47"/>
        <v>3.7485816255272</v>
      </c>
      <c r="AH88" s="74">
        <f t="shared" si="47"/>
        <v>3.7485816255272</v>
      </c>
      <c r="AI88" s="74">
        <f t="shared" si="47"/>
        <v>3.7485816255272</v>
      </c>
      <c r="AJ88" s="74">
        <f t="shared" si="47"/>
        <v>3.7485816255272</v>
      </c>
      <c r="AK88" s="74">
        <f t="shared" si="47"/>
        <v>3.7485816255272</v>
      </c>
      <c r="AL88" s="74">
        <f t="shared" si="47"/>
        <v>3.7485816255272</v>
      </c>
      <c r="AM88" s="74">
        <f t="shared" si="47"/>
        <v>3.7485816255272</v>
      </c>
      <c r="AN88" s="74">
        <f t="shared" si="47"/>
        <v>3.7485816255272</v>
      </c>
      <c r="AO88" s="74">
        <f t="shared" si="47"/>
        <v>3.7485816255272</v>
      </c>
      <c r="AP88" s="74">
        <f t="shared" si="47"/>
        <v>3.7485816255272</v>
      </c>
      <c r="AQ88" s="74">
        <f t="shared" si="47"/>
        <v>3.7485816255272</v>
      </c>
      <c r="AR88" s="74">
        <f t="shared" si="47"/>
        <v>3.7485816255272</v>
      </c>
      <c r="AS88" s="74">
        <f t="shared" si="47"/>
        <v>3.7485816255272</v>
      </c>
      <c r="AT88" s="74">
        <f t="shared" si="47"/>
        <v>3.7485816255272</v>
      </c>
      <c r="AU88" s="74">
        <f t="shared" si="47"/>
        <v>3.7485816255272</v>
      </c>
      <c r="AV88" s="74">
        <f t="shared" si="47"/>
        <v>3.7485816255272</v>
      </c>
      <c r="AW88" s="74">
        <f t="shared" si="47"/>
        <v>3.7485816255272</v>
      </c>
      <c r="AX88" s="74">
        <f t="shared" si="47"/>
        <v>3.7485816255272</v>
      </c>
      <c r="AY88" s="74">
        <f t="shared" si="47"/>
        <v>3.7485816255272</v>
      </c>
      <c r="AZ88" s="74">
        <f t="shared" si="47"/>
        <v>3.7485816255272</v>
      </c>
      <c r="BA88" s="74">
        <f t="shared" si="47"/>
        <v>3.7485816255272</v>
      </c>
      <c r="BB88" s="74">
        <f t="shared" si="47"/>
        <v>3.7485816255272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187.42908127636005</v>
      </c>
      <c r="BO88" s="333">
        <f>BN104*(1+0.25)</f>
        <v>187.42908127635985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3.7485816255272</v>
      </c>
      <c r="F98" s="103">
        <f t="shared" si="57"/>
        <v>3.7485816255272</v>
      </c>
      <c r="G98" s="103">
        <f t="shared" si="57"/>
        <v>3.7485816255272</v>
      </c>
      <c r="H98" s="103">
        <f t="shared" si="57"/>
        <v>3.7485816255272</v>
      </c>
      <c r="I98" s="103">
        <f t="shared" si="57"/>
        <v>3.7485816255272</v>
      </c>
      <c r="J98" s="103">
        <f t="shared" si="57"/>
        <v>3.7485816255272</v>
      </c>
      <c r="K98" s="103">
        <f t="shared" si="57"/>
        <v>3.7485816255272</v>
      </c>
      <c r="L98" s="103">
        <f t="shared" si="57"/>
        <v>3.7485816255272</v>
      </c>
      <c r="M98" s="103">
        <f t="shared" si="57"/>
        <v>3.7485816255272</v>
      </c>
      <c r="N98" s="103">
        <f t="shared" si="57"/>
        <v>3.7485816255272</v>
      </c>
      <c r="O98" s="103">
        <f t="shared" si="57"/>
        <v>3.7485816255272</v>
      </c>
      <c r="P98" s="103">
        <f t="shared" si="57"/>
        <v>3.7485816255272</v>
      </c>
      <c r="Q98" s="103">
        <f t="shared" si="57"/>
        <v>3.7485816255272</v>
      </c>
      <c r="R98" s="103">
        <f t="shared" si="57"/>
        <v>3.7485816255272</v>
      </c>
      <c r="S98" s="103">
        <f t="shared" si="57"/>
        <v>3.7485816255272</v>
      </c>
      <c r="T98" s="103">
        <f t="shared" si="57"/>
        <v>3.7485816255272</v>
      </c>
      <c r="U98" s="103">
        <f t="shared" si="57"/>
        <v>3.7485816255272</v>
      </c>
      <c r="V98" s="103">
        <f t="shared" si="57"/>
        <v>3.7485816255272</v>
      </c>
      <c r="W98" s="103">
        <f t="shared" si="57"/>
        <v>3.7485816255272</v>
      </c>
      <c r="X98" s="103">
        <f t="shared" si="57"/>
        <v>3.7485816255272</v>
      </c>
      <c r="Y98" s="103">
        <f t="shared" si="57"/>
        <v>3.7485816255272</v>
      </c>
      <c r="Z98" s="103">
        <f t="shared" si="57"/>
        <v>3.7485816255272</v>
      </c>
      <c r="AA98" s="103">
        <f t="shared" si="57"/>
        <v>3.7485816255272</v>
      </c>
      <c r="AB98" s="103">
        <f t="shared" si="57"/>
        <v>3.7485816255272</v>
      </c>
      <c r="AC98" s="103">
        <f t="shared" si="57"/>
        <v>3.7485816255272</v>
      </c>
      <c r="AD98" s="103">
        <f t="shared" si="57"/>
        <v>3.7485816255272</v>
      </c>
      <c r="AE98" s="103">
        <f t="shared" si="57"/>
        <v>3.7485816255272</v>
      </c>
      <c r="AF98" s="103">
        <f t="shared" si="57"/>
        <v>3.7485816255272</v>
      </c>
      <c r="AG98" s="103">
        <f t="shared" si="57"/>
        <v>3.7485816255272</v>
      </c>
      <c r="AH98" s="103">
        <f t="shared" si="57"/>
        <v>3.7485816255272</v>
      </c>
      <c r="AI98" s="103">
        <f t="shared" si="57"/>
        <v>3.7485816255272</v>
      </c>
      <c r="AJ98" s="103">
        <f t="shared" si="57"/>
        <v>3.7485816255272</v>
      </c>
      <c r="AK98" s="103">
        <f t="shared" si="57"/>
        <v>3.7485816255272</v>
      </c>
      <c r="AL98" s="103">
        <f t="shared" si="57"/>
        <v>3.7485816255272</v>
      </c>
      <c r="AM98" s="103">
        <f t="shared" si="57"/>
        <v>3.7485816255272</v>
      </c>
      <c r="AN98" s="103">
        <f t="shared" si="57"/>
        <v>3.7485816255272</v>
      </c>
      <c r="AO98" s="103">
        <f t="shared" si="57"/>
        <v>3.7485816255272</v>
      </c>
      <c r="AP98" s="103">
        <f t="shared" si="57"/>
        <v>3.7485816255272</v>
      </c>
      <c r="AQ98" s="103">
        <f t="shared" si="57"/>
        <v>3.7485816255272</v>
      </c>
      <c r="AR98" s="103">
        <f t="shared" si="57"/>
        <v>3.7485816255272</v>
      </c>
      <c r="AS98" s="103">
        <f t="shared" si="57"/>
        <v>3.7485816255272</v>
      </c>
      <c r="AT98" s="103">
        <f t="shared" si="57"/>
        <v>3.7485816255272</v>
      </c>
      <c r="AU98" s="103">
        <f t="shared" si="57"/>
        <v>3.7485816255272</v>
      </c>
      <c r="AV98" s="103">
        <f t="shared" si="57"/>
        <v>3.7485816255272</v>
      </c>
      <c r="AW98" s="103">
        <f t="shared" si="57"/>
        <v>3.7485816255272</v>
      </c>
      <c r="AX98" s="103">
        <f t="shared" si="57"/>
        <v>3.7485816255272</v>
      </c>
      <c r="AY98" s="103">
        <f t="shared" si="57"/>
        <v>3.7485816255272</v>
      </c>
      <c r="AZ98" s="103">
        <f t="shared" si="57"/>
        <v>3.7485816255272</v>
      </c>
      <c r="BA98" s="103">
        <f t="shared" si="57"/>
        <v>3.7485816255272</v>
      </c>
      <c r="BB98" s="103">
        <f t="shared" si="57"/>
        <v>3.7485816255272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187.42908127636005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2.9988653004217598</v>
      </c>
      <c r="F104" s="74">
        <f t="shared" si="62"/>
        <v>2.9988653004217598</v>
      </c>
      <c r="G104" s="74">
        <f t="shared" si="62"/>
        <v>2.9988653004217598</v>
      </c>
      <c r="H104" s="74">
        <f t="shared" si="62"/>
        <v>2.9988653004217598</v>
      </c>
      <c r="I104" s="74">
        <f t="shared" si="62"/>
        <v>2.9988653004217598</v>
      </c>
      <c r="J104" s="74">
        <f t="shared" si="62"/>
        <v>2.9988653004217598</v>
      </c>
      <c r="K104" s="74">
        <f t="shared" si="62"/>
        <v>2.9988653004217598</v>
      </c>
      <c r="L104" s="74">
        <f t="shared" si="62"/>
        <v>2.9988653004217598</v>
      </c>
      <c r="M104" s="74">
        <f t="shared" si="62"/>
        <v>2.9988653004217598</v>
      </c>
      <c r="N104" s="74">
        <f t="shared" si="62"/>
        <v>2.9988653004217598</v>
      </c>
      <c r="O104" s="74">
        <f t="shared" si="62"/>
        <v>2.9988653004217598</v>
      </c>
      <c r="P104" s="74">
        <f t="shared" si="62"/>
        <v>2.9988653004217598</v>
      </c>
      <c r="Q104" s="74">
        <f t="shared" si="62"/>
        <v>2.9988653004217598</v>
      </c>
      <c r="R104" s="74">
        <f t="shared" si="62"/>
        <v>2.9988653004217598</v>
      </c>
      <c r="S104" s="74">
        <f t="shared" si="62"/>
        <v>2.9988653004217598</v>
      </c>
      <c r="T104" s="74">
        <f t="shared" si="62"/>
        <v>2.9988653004217598</v>
      </c>
      <c r="U104" s="74">
        <f t="shared" si="62"/>
        <v>2.9988653004217598</v>
      </c>
      <c r="V104" s="74">
        <f t="shared" si="62"/>
        <v>2.9988653004217598</v>
      </c>
      <c r="W104" s="74">
        <f t="shared" si="62"/>
        <v>2.9988653004217598</v>
      </c>
      <c r="X104" s="74">
        <f t="shared" si="62"/>
        <v>2.9988653004217598</v>
      </c>
      <c r="Y104" s="74">
        <f t="shared" si="62"/>
        <v>2.9988653004217598</v>
      </c>
      <c r="Z104" s="74">
        <f t="shared" si="62"/>
        <v>2.9988653004217598</v>
      </c>
      <c r="AA104" s="74">
        <f t="shared" si="62"/>
        <v>2.9988653004217598</v>
      </c>
      <c r="AB104" s="74">
        <f t="shared" si="62"/>
        <v>2.9988653004217598</v>
      </c>
      <c r="AC104" s="74">
        <f t="shared" si="62"/>
        <v>2.9988653004217598</v>
      </c>
      <c r="AD104" s="74">
        <f t="shared" si="62"/>
        <v>2.9988653004217598</v>
      </c>
      <c r="AE104" s="74">
        <f t="shared" si="62"/>
        <v>2.9988653004217598</v>
      </c>
      <c r="AF104" s="74">
        <f t="shared" si="62"/>
        <v>2.9988653004217598</v>
      </c>
      <c r="AG104" s="74">
        <f t="shared" si="62"/>
        <v>2.9988653004217598</v>
      </c>
      <c r="AH104" s="74">
        <f t="shared" si="62"/>
        <v>2.9988653004217598</v>
      </c>
      <c r="AI104" s="74">
        <f t="shared" si="62"/>
        <v>2.9988653004217598</v>
      </c>
      <c r="AJ104" s="74">
        <f t="shared" si="62"/>
        <v>2.9988653004217598</v>
      </c>
      <c r="AK104" s="74">
        <f t="shared" si="62"/>
        <v>2.9988653004217598</v>
      </c>
      <c r="AL104" s="74">
        <f t="shared" si="62"/>
        <v>2.9988653004217598</v>
      </c>
      <c r="AM104" s="74">
        <f t="shared" si="62"/>
        <v>2.9988653004217598</v>
      </c>
      <c r="AN104" s="74">
        <f t="shared" si="62"/>
        <v>2.9988653004217598</v>
      </c>
      <c r="AO104" s="74">
        <f t="shared" si="62"/>
        <v>2.9988653004217598</v>
      </c>
      <c r="AP104" s="74">
        <f t="shared" si="62"/>
        <v>2.9988653004217598</v>
      </c>
      <c r="AQ104" s="74">
        <f t="shared" si="62"/>
        <v>2.9988653004217598</v>
      </c>
      <c r="AR104" s="74">
        <f t="shared" si="62"/>
        <v>2.9988653004217598</v>
      </c>
      <c r="AS104" s="74">
        <f t="shared" si="62"/>
        <v>2.9988653004217598</v>
      </c>
      <c r="AT104" s="74">
        <f t="shared" si="62"/>
        <v>2.9988653004217598</v>
      </c>
      <c r="AU104" s="74">
        <f t="shared" si="62"/>
        <v>2.9988653004217598</v>
      </c>
      <c r="AV104" s="74">
        <f t="shared" si="62"/>
        <v>2.9988653004217598</v>
      </c>
      <c r="AW104" s="74">
        <f t="shared" si="62"/>
        <v>2.9988653004217598</v>
      </c>
      <c r="AX104" s="74">
        <f t="shared" si="62"/>
        <v>2.9988653004217598</v>
      </c>
      <c r="AY104" s="74">
        <f t="shared" si="62"/>
        <v>2.9988653004217598</v>
      </c>
      <c r="AZ104" s="74">
        <f t="shared" si="62"/>
        <v>2.9988653004217598</v>
      </c>
      <c r="BA104" s="74">
        <f t="shared" si="62"/>
        <v>2.9988653004217598</v>
      </c>
      <c r="BB104" s="74">
        <f t="shared" si="62"/>
        <v>2.9988653004217598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149.94326502108788</v>
      </c>
      <c r="BO104" s="333">
        <f>-E14</f>
        <v>149.943265021088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2.9988653004217598</v>
      </c>
      <c r="F114" s="68">
        <f t="shared" si="72"/>
        <v>2.9988653004217598</v>
      </c>
      <c r="G114" s="68">
        <f t="shared" si="72"/>
        <v>2.9988653004217598</v>
      </c>
      <c r="H114" s="68">
        <f t="shared" si="72"/>
        <v>2.9988653004217598</v>
      </c>
      <c r="I114" s="68">
        <f t="shared" si="72"/>
        <v>2.9988653004217598</v>
      </c>
      <c r="J114" s="68">
        <f t="shared" si="72"/>
        <v>2.9988653004217598</v>
      </c>
      <c r="K114" s="68">
        <f t="shared" si="72"/>
        <v>2.9988653004217598</v>
      </c>
      <c r="L114" s="68">
        <f t="shared" si="72"/>
        <v>2.9988653004217598</v>
      </c>
      <c r="M114" s="68">
        <f t="shared" si="72"/>
        <v>2.9988653004217598</v>
      </c>
      <c r="N114" s="68">
        <f t="shared" si="72"/>
        <v>2.9988653004217598</v>
      </c>
      <c r="O114" s="68">
        <f t="shared" si="72"/>
        <v>2.9988653004217598</v>
      </c>
      <c r="P114" s="68">
        <f t="shared" si="72"/>
        <v>2.9988653004217598</v>
      </c>
      <c r="Q114" s="68">
        <f t="shared" si="72"/>
        <v>2.9988653004217598</v>
      </c>
      <c r="R114" s="68">
        <f t="shared" si="72"/>
        <v>2.9988653004217598</v>
      </c>
      <c r="S114" s="68">
        <f t="shared" si="72"/>
        <v>2.9988653004217598</v>
      </c>
      <c r="T114" s="68">
        <f t="shared" si="72"/>
        <v>2.9988653004217598</v>
      </c>
      <c r="U114" s="68">
        <f t="shared" si="72"/>
        <v>2.9988653004217598</v>
      </c>
      <c r="V114" s="68">
        <f t="shared" si="72"/>
        <v>2.9988653004217598</v>
      </c>
      <c r="W114" s="68">
        <f t="shared" si="72"/>
        <v>2.9988653004217598</v>
      </c>
      <c r="X114" s="68">
        <f t="shared" si="72"/>
        <v>2.9988653004217598</v>
      </c>
      <c r="Y114" s="68">
        <f t="shared" si="72"/>
        <v>2.9988653004217598</v>
      </c>
      <c r="Z114" s="68">
        <f t="shared" si="72"/>
        <v>2.9988653004217598</v>
      </c>
      <c r="AA114" s="68">
        <f t="shared" si="72"/>
        <v>2.9988653004217598</v>
      </c>
      <c r="AB114" s="68">
        <f t="shared" si="72"/>
        <v>2.9988653004217598</v>
      </c>
      <c r="AC114" s="68">
        <f t="shared" si="72"/>
        <v>2.9988653004217598</v>
      </c>
      <c r="AD114" s="68">
        <f t="shared" si="72"/>
        <v>2.9988653004217598</v>
      </c>
      <c r="AE114" s="68">
        <f t="shared" si="72"/>
        <v>2.9988653004217598</v>
      </c>
      <c r="AF114" s="68">
        <f t="shared" si="72"/>
        <v>2.9988653004217598</v>
      </c>
      <c r="AG114" s="68">
        <f t="shared" si="72"/>
        <v>2.9988653004217598</v>
      </c>
      <c r="AH114" s="68">
        <f t="shared" si="72"/>
        <v>2.9988653004217598</v>
      </c>
      <c r="AI114" s="68">
        <f t="shared" si="72"/>
        <v>2.9988653004217598</v>
      </c>
      <c r="AJ114" s="68">
        <f t="shared" si="72"/>
        <v>2.9988653004217598</v>
      </c>
      <c r="AK114" s="68">
        <f t="shared" si="72"/>
        <v>2.9988653004217598</v>
      </c>
      <c r="AL114" s="68">
        <f t="shared" si="72"/>
        <v>2.9988653004217598</v>
      </c>
      <c r="AM114" s="68">
        <f t="shared" si="72"/>
        <v>2.9988653004217598</v>
      </c>
      <c r="AN114" s="68">
        <f t="shared" si="72"/>
        <v>2.9988653004217598</v>
      </c>
      <c r="AO114" s="68">
        <f t="shared" si="72"/>
        <v>2.9988653004217598</v>
      </c>
      <c r="AP114" s="68">
        <f t="shared" si="72"/>
        <v>2.9988653004217598</v>
      </c>
      <c r="AQ114" s="68">
        <f t="shared" si="72"/>
        <v>2.9988653004217598</v>
      </c>
      <c r="AR114" s="68">
        <f t="shared" si="72"/>
        <v>2.9988653004217598</v>
      </c>
      <c r="AS114" s="68">
        <f t="shared" si="72"/>
        <v>2.9988653004217598</v>
      </c>
      <c r="AT114" s="68">
        <f t="shared" si="72"/>
        <v>2.9988653004217598</v>
      </c>
      <c r="AU114" s="68">
        <f t="shared" si="72"/>
        <v>2.9988653004217598</v>
      </c>
      <c r="AV114" s="68">
        <f t="shared" si="72"/>
        <v>2.9988653004217598</v>
      </c>
      <c r="AW114" s="68">
        <f t="shared" si="72"/>
        <v>2.9988653004217598</v>
      </c>
      <c r="AX114" s="68">
        <f t="shared" si="72"/>
        <v>2.9988653004217598</v>
      </c>
      <c r="AY114" s="68">
        <f t="shared" si="72"/>
        <v>2.9988653004217598</v>
      </c>
      <c r="AZ114" s="68">
        <f t="shared" si="72"/>
        <v>2.9988653004217598</v>
      </c>
      <c r="BA114" s="68">
        <f t="shared" si="72"/>
        <v>2.9988653004217598</v>
      </c>
      <c r="BB114" s="68">
        <f t="shared" si="72"/>
        <v>2.9988653004217598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149.94326502108788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T57"/>
  <sheetViews>
    <sheetView showGridLines="0" workbookViewId="0">
      <pane xSplit="4" ySplit="9" topLeftCell="E10" activePane="bottomRight" state="frozen"/>
      <selection activeCell="N7" sqref="N7"/>
      <selection pane="topRight" activeCell="N7" sqref="N7"/>
      <selection pane="bottomLeft" activeCell="N7" sqref="N7"/>
      <selection pane="bottomRight" activeCell="K26" sqref="K26"/>
    </sheetView>
  </sheetViews>
  <sheetFormatPr defaultRowHeight="15" x14ac:dyDescent="0.25"/>
  <cols>
    <col min="1" max="1" width="12.42578125" style="345" customWidth="1"/>
    <col min="2" max="2" width="5" style="345" bestFit="1" customWidth="1"/>
    <col min="3" max="3" width="3.140625" style="345" bestFit="1" customWidth="1"/>
    <col min="4" max="4" width="54" style="345" bestFit="1" customWidth="1"/>
    <col min="5" max="67" width="8.7109375" style="345" customWidth="1"/>
    <col min="68" max="68" width="1.7109375" style="345" customWidth="1"/>
    <col min="69" max="69" width="10.7109375" style="345" customWidth="1"/>
    <col min="70" max="70" width="1.7109375" style="348" customWidth="1"/>
    <col min="71" max="71" width="10.7109375" style="345" customWidth="1"/>
    <col min="72" max="72" width="9.5703125" style="345" bestFit="1" customWidth="1"/>
    <col min="73" max="16384" width="9.140625" style="345"/>
  </cols>
  <sheetData>
    <row r="1" spans="1:72" ht="18" x14ac:dyDescent="0.25">
      <c r="A1" s="122" t="s">
        <v>106</v>
      </c>
    </row>
    <row r="2" spans="1:72" ht="18" x14ac:dyDescent="0.25">
      <c r="A2" s="122" t="s">
        <v>334</v>
      </c>
    </row>
    <row r="3" spans="1:72" x14ac:dyDescent="0.25">
      <c r="A3" s="211" t="s">
        <v>261</v>
      </c>
    </row>
    <row r="4" spans="1:72" x14ac:dyDescent="0.25">
      <c r="A4" s="32" t="s">
        <v>287</v>
      </c>
    </row>
    <row r="5" spans="1:72" ht="17.100000000000001" customHeight="1" x14ac:dyDescent="0.35">
      <c r="A5" s="344"/>
    </row>
    <row r="6" spans="1:72" ht="17.100000000000001" customHeight="1" x14ac:dyDescent="0.35">
      <c r="A6" s="344"/>
    </row>
    <row r="7" spans="1:72" ht="17.100000000000001" customHeight="1" x14ac:dyDescent="0.35">
      <c r="A7" s="344"/>
      <c r="F7" s="423"/>
      <c r="G7" s="424"/>
    </row>
    <row r="8" spans="1:72" x14ac:dyDescent="0.25">
      <c r="A8" s="17" t="s">
        <v>294</v>
      </c>
    </row>
    <row r="9" spans="1:72" x14ac:dyDescent="0.25">
      <c r="D9" s="346" t="s">
        <v>2</v>
      </c>
      <c r="E9" s="346">
        <v>2014</v>
      </c>
      <c r="F9" s="346">
        <v>2015</v>
      </c>
      <c r="G9" s="346">
        <v>2016</v>
      </c>
      <c r="H9" s="346">
        <v>2017</v>
      </c>
      <c r="I9" s="346">
        <v>2018</v>
      </c>
      <c r="J9" s="346">
        <v>2019</v>
      </c>
      <c r="K9" s="346">
        <v>2020</v>
      </c>
      <c r="L9" s="346">
        <v>2021</v>
      </c>
      <c r="M9" s="346">
        <v>2022</v>
      </c>
      <c r="N9" s="346">
        <v>2023</v>
      </c>
      <c r="O9" s="346">
        <v>2024</v>
      </c>
      <c r="P9" s="346">
        <v>2025</v>
      </c>
      <c r="Q9" s="346">
        <v>2026</v>
      </c>
      <c r="R9" s="346">
        <v>2027</v>
      </c>
      <c r="S9" s="346">
        <v>2028</v>
      </c>
      <c r="T9" s="346">
        <v>2029</v>
      </c>
      <c r="U9" s="346">
        <v>2030</v>
      </c>
      <c r="V9" s="346">
        <v>2031</v>
      </c>
      <c r="W9" s="346">
        <v>2032</v>
      </c>
      <c r="X9" s="346">
        <v>2033</v>
      </c>
      <c r="Y9" s="346">
        <v>2034</v>
      </c>
      <c r="Z9" s="346">
        <v>2035</v>
      </c>
      <c r="AA9" s="346">
        <v>2036</v>
      </c>
      <c r="AB9" s="346">
        <v>2037</v>
      </c>
      <c r="AC9" s="346">
        <v>2038</v>
      </c>
      <c r="AD9" s="346">
        <v>2039</v>
      </c>
      <c r="AE9" s="346">
        <v>2040</v>
      </c>
      <c r="AF9" s="346">
        <v>2041</v>
      </c>
      <c r="AG9" s="346">
        <v>2042</v>
      </c>
      <c r="AH9" s="346">
        <v>2043</v>
      </c>
      <c r="AI9" s="346">
        <v>2044</v>
      </c>
      <c r="AJ9" s="346">
        <v>2045</v>
      </c>
      <c r="AK9" s="346">
        <v>2046</v>
      </c>
      <c r="AL9" s="346">
        <v>2047</v>
      </c>
      <c r="AM9" s="346">
        <v>2048</v>
      </c>
      <c r="AN9" s="346">
        <v>2049</v>
      </c>
      <c r="AO9" s="346">
        <v>2050</v>
      </c>
      <c r="AP9" s="346">
        <v>2051</v>
      </c>
      <c r="AQ9" s="346">
        <v>2052</v>
      </c>
      <c r="AR9" s="346">
        <v>2053</v>
      </c>
      <c r="AS9" s="346">
        <v>2054</v>
      </c>
      <c r="AT9" s="346">
        <v>2055</v>
      </c>
      <c r="AU9" s="346">
        <v>2056</v>
      </c>
      <c r="AV9" s="346">
        <v>2057</v>
      </c>
      <c r="AW9" s="346">
        <v>2058</v>
      </c>
      <c r="AX9" s="346">
        <v>2059</v>
      </c>
      <c r="AY9" s="346">
        <v>2060</v>
      </c>
      <c r="AZ9" s="346">
        <v>2061</v>
      </c>
      <c r="BA9" s="346">
        <v>2062</v>
      </c>
      <c r="BB9" s="346">
        <v>2063</v>
      </c>
      <c r="BC9" s="346">
        <v>2064</v>
      </c>
      <c r="BD9" s="346">
        <v>2065</v>
      </c>
      <c r="BE9" s="346">
        <v>2066</v>
      </c>
      <c r="BF9" s="346">
        <v>2067</v>
      </c>
      <c r="BG9" s="346">
        <v>2068</v>
      </c>
      <c r="BH9" s="346">
        <v>2069</v>
      </c>
      <c r="BI9" s="346">
        <v>2070</v>
      </c>
      <c r="BJ9" s="346">
        <v>2071</v>
      </c>
      <c r="BK9" s="346">
        <v>2072</v>
      </c>
      <c r="BL9" s="346">
        <v>2073</v>
      </c>
      <c r="BM9" s="346">
        <v>2074</v>
      </c>
      <c r="BN9" s="346">
        <v>2075</v>
      </c>
      <c r="BO9" s="346">
        <v>2076</v>
      </c>
      <c r="BP9" s="346"/>
      <c r="BQ9" s="347" t="s">
        <v>272</v>
      </c>
      <c r="BR9" s="368"/>
      <c r="BS9" s="347" t="s">
        <v>333</v>
      </c>
      <c r="BT9" s="439" t="s">
        <v>359</v>
      </c>
    </row>
    <row r="10" spans="1:72" s="348" customFormat="1" x14ac:dyDescent="0.25"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  <c r="AL10" s="349"/>
      <c r="AM10" s="349"/>
      <c r="AN10" s="349"/>
      <c r="AO10" s="349"/>
      <c r="AP10" s="349"/>
      <c r="AQ10" s="349"/>
      <c r="AR10" s="349"/>
      <c r="AS10" s="349"/>
      <c r="AT10" s="349"/>
      <c r="AU10" s="349"/>
      <c r="AV10" s="349"/>
      <c r="AW10" s="349"/>
      <c r="AX10" s="349"/>
      <c r="AY10" s="349"/>
      <c r="AZ10" s="349"/>
      <c r="BA10" s="349"/>
      <c r="BB10" s="349"/>
      <c r="BC10" s="349"/>
      <c r="BD10" s="349"/>
      <c r="BE10" s="349"/>
      <c r="BF10" s="349"/>
      <c r="BG10" s="349"/>
      <c r="BH10" s="349"/>
      <c r="BI10" s="349"/>
      <c r="BJ10" s="349"/>
      <c r="BK10" s="349"/>
      <c r="BL10" s="349"/>
      <c r="BM10" s="349"/>
      <c r="BN10" s="349"/>
      <c r="BO10" s="349"/>
      <c r="BP10" s="349"/>
      <c r="BQ10" s="349"/>
      <c r="BR10" s="349"/>
      <c r="BS10" s="349"/>
    </row>
    <row r="11" spans="1:72" ht="15" customHeight="1" x14ac:dyDescent="0.25">
      <c r="A11" s="453" t="s">
        <v>302</v>
      </c>
      <c r="B11" s="351">
        <v>2017</v>
      </c>
      <c r="C11" s="363">
        <v>1</v>
      </c>
      <c r="D11" s="351" t="s">
        <v>80</v>
      </c>
      <c r="E11" s="352">
        <f>'1-2017'!B68</f>
        <v>0</v>
      </c>
      <c r="F11" s="352">
        <f>'1-2017'!C68</f>
        <v>0</v>
      </c>
      <c r="G11" s="352">
        <f>'1-2017'!D68</f>
        <v>0</v>
      </c>
      <c r="H11" s="352">
        <f>'1-2017'!E68</f>
        <v>0</v>
      </c>
      <c r="I11" s="352">
        <f>'1-2017'!F68</f>
        <v>0</v>
      </c>
      <c r="J11" s="352">
        <f>'1-2017'!G68</f>
        <v>0</v>
      </c>
      <c r="K11" s="352">
        <f>'1-2017'!H68</f>
        <v>0</v>
      </c>
      <c r="L11" s="352">
        <f>'1-2017'!I68</f>
        <v>0</v>
      </c>
      <c r="M11" s="352">
        <f>'1-2017'!J68</f>
        <v>0</v>
      </c>
      <c r="N11" s="352">
        <f>'1-2017'!K68</f>
        <v>0</v>
      </c>
      <c r="O11" s="352">
        <f>'1-2017'!L68</f>
        <v>0</v>
      </c>
      <c r="P11" s="352">
        <f>'1-2017'!M68</f>
        <v>0</v>
      </c>
      <c r="Q11" s="352">
        <f>'1-2017'!N68</f>
        <v>0</v>
      </c>
      <c r="R11" s="352"/>
      <c r="S11" s="352"/>
      <c r="T11" s="352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  <c r="AE11" s="352"/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  <c r="BE11" s="352"/>
      <c r="BF11" s="352"/>
      <c r="BG11" s="352"/>
      <c r="BH11" s="352"/>
      <c r="BI11" s="352"/>
      <c r="BJ11" s="352"/>
      <c r="BK11" s="352"/>
      <c r="BL11" s="352"/>
      <c r="BM11" s="352"/>
      <c r="BN11" s="352"/>
      <c r="BO11" s="352"/>
      <c r="BP11" s="352"/>
      <c r="BQ11" s="352">
        <f>SUM(E11:BP11)</f>
        <v>0</v>
      </c>
      <c r="BR11" s="349"/>
      <c r="BS11" s="352">
        <f>NPV('Capital Structure'!$Q$16,'Rev Reqt Summary'!E11:BO11)</f>
        <v>0</v>
      </c>
      <c r="BT11" s="435"/>
    </row>
    <row r="12" spans="1:72" x14ac:dyDescent="0.25">
      <c r="A12" s="454"/>
      <c r="B12" s="353">
        <v>2026</v>
      </c>
      <c r="C12" s="364">
        <v>1</v>
      </c>
      <c r="D12" s="353" t="s">
        <v>80</v>
      </c>
      <c r="E12" s="354">
        <f>'1-2026'!B68</f>
        <v>0.19768878241963037</v>
      </c>
      <c r="F12" s="354">
        <f>'1-2026'!C68</f>
        <v>2.0340688185908786</v>
      </c>
      <c r="G12" s="354">
        <f>'1-2026'!D68</f>
        <v>4.2510755166640788</v>
      </c>
      <c r="H12" s="354">
        <f>'1-2026'!E68</f>
        <v>11.459189545561735</v>
      </c>
      <c r="I12" s="354">
        <f>'1-2026'!F68</f>
        <v>21.232891765306356</v>
      </c>
      <c r="J12" s="354">
        <f>'1-2026'!G68</f>
        <v>22.333428405193082</v>
      </c>
      <c r="K12" s="354">
        <f>'1-2026'!H68</f>
        <v>21.431371078444034</v>
      </c>
      <c r="L12" s="354">
        <f>'1-2026'!I68</f>
        <v>20.529313751694986</v>
      </c>
      <c r="M12" s="354">
        <f>'1-2026'!J68</f>
        <v>19.627256424945941</v>
      </c>
      <c r="N12" s="354">
        <f>'1-2026'!K68</f>
        <v>18.725199098196892</v>
      </c>
      <c r="O12" s="354">
        <f>'1-2026'!L68</f>
        <v>17.673188108333846</v>
      </c>
      <c r="P12" s="354">
        <f>'1-2026'!M68</f>
        <v>15.415773079008339</v>
      </c>
      <c r="Q12" s="354">
        <f>'1-2026'!N68</f>
        <v>13.150262197250541</v>
      </c>
      <c r="R12" s="354">
        <f>'1-2026'!O68</f>
        <v>7.0584614355885069</v>
      </c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354"/>
      <c r="AH12" s="354"/>
      <c r="AI12" s="354"/>
      <c r="AJ12" s="354"/>
      <c r="AK12" s="354"/>
      <c r="AL12" s="354"/>
      <c r="AM12" s="354"/>
      <c r="AN12" s="354"/>
      <c r="AO12" s="354"/>
      <c r="AP12" s="354"/>
      <c r="AQ12" s="354"/>
      <c r="AR12" s="354"/>
      <c r="AS12" s="354"/>
      <c r="AT12" s="354"/>
      <c r="AU12" s="354"/>
      <c r="AV12" s="354"/>
      <c r="AW12" s="354"/>
      <c r="AX12" s="354"/>
      <c r="AY12" s="354"/>
      <c r="AZ12" s="354"/>
      <c r="BA12" s="354"/>
      <c r="BB12" s="354"/>
      <c r="BC12" s="354"/>
      <c r="BD12" s="354"/>
      <c r="BE12" s="354"/>
      <c r="BF12" s="354"/>
      <c r="BG12" s="354"/>
      <c r="BH12" s="354"/>
      <c r="BI12" s="354"/>
      <c r="BJ12" s="354"/>
      <c r="BK12" s="354"/>
      <c r="BL12" s="354"/>
      <c r="BM12" s="354"/>
      <c r="BN12" s="354"/>
      <c r="BO12" s="354"/>
      <c r="BP12" s="354"/>
      <c r="BQ12" s="354">
        <f t="shared" ref="BQ12" si="0">SUM(E12:BP12)</f>
        <v>195.11916800719885</v>
      </c>
      <c r="BR12" s="349"/>
      <c r="BS12" s="354">
        <f>NPV('Capital Structure'!$Q$16,'Rev Reqt Summary'!E12:BO12)</f>
        <v>94.05050861499997</v>
      </c>
      <c r="BT12" s="435"/>
    </row>
    <row r="13" spans="1:72" s="348" customFormat="1" x14ac:dyDescent="0.25">
      <c r="A13" s="355"/>
      <c r="C13" s="362"/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  <c r="AA13" s="349"/>
      <c r="AB13" s="349"/>
      <c r="AC13" s="349"/>
      <c r="AD13" s="349"/>
      <c r="AE13" s="349"/>
      <c r="AF13" s="349"/>
      <c r="AG13" s="349"/>
      <c r="AH13" s="349"/>
      <c r="AI13" s="349"/>
      <c r="AJ13" s="349"/>
      <c r="AK13" s="349"/>
      <c r="AL13" s="349"/>
      <c r="AM13" s="349"/>
      <c r="AN13" s="349"/>
      <c r="AO13" s="349"/>
      <c r="AP13" s="349"/>
      <c r="AQ13" s="349"/>
      <c r="AR13" s="349"/>
      <c r="AS13" s="349"/>
      <c r="AT13" s="349"/>
      <c r="AU13" s="349"/>
      <c r="AV13" s="349"/>
      <c r="AW13" s="349"/>
      <c r="AX13" s="349"/>
      <c r="AY13" s="349"/>
      <c r="AZ13" s="349"/>
      <c r="BA13" s="349"/>
      <c r="BB13" s="349"/>
      <c r="BC13" s="349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436"/>
    </row>
    <row r="14" spans="1:72" ht="15" customHeight="1" x14ac:dyDescent="0.25">
      <c r="A14" s="453" t="s">
        <v>304</v>
      </c>
      <c r="B14" s="351">
        <v>2017</v>
      </c>
      <c r="C14" s="363" t="s">
        <v>322</v>
      </c>
      <c r="D14" s="351" t="s">
        <v>282</v>
      </c>
      <c r="E14" s="352">
        <f>'2a-2017'!B65</f>
        <v>0</v>
      </c>
      <c r="F14" s="352">
        <f>'2a-2017'!C65</f>
        <v>0</v>
      </c>
      <c r="G14" s="352">
        <f>'2a-2017'!D65</f>
        <v>0</v>
      </c>
      <c r="H14" s="352">
        <f>'2a-2017'!E65</f>
        <v>0</v>
      </c>
      <c r="I14" s="352">
        <f>'2a-2017'!F65</f>
        <v>0</v>
      </c>
      <c r="J14" s="352">
        <f>'2a-2017'!G65</f>
        <v>0</v>
      </c>
      <c r="K14" s="352">
        <f>'2a-2017'!H65</f>
        <v>0</v>
      </c>
      <c r="L14" s="352">
        <f>'2a-2017'!I65</f>
        <v>0</v>
      </c>
      <c r="M14" s="352">
        <f>'2a-2017'!J65</f>
        <v>0</v>
      </c>
      <c r="N14" s="352">
        <f>'2a-2017'!K65</f>
        <v>0</v>
      </c>
      <c r="O14" s="352">
        <f>'2a-2017'!L65</f>
        <v>0</v>
      </c>
      <c r="P14" s="352">
        <f>'2a-2017'!M65</f>
        <v>0</v>
      </c>
      <c r="Q14" s="352">
        <f>'2a-2017'!N65</f>
        <v>0</v>
      </c>
      <c r="R14" s="352">
        <f>'2a-2017'!O65</f>
        <v>0</v>
      </c>
      <c r="S14" s="352">
        <f>'2a-2017'!P65</f>
        <v>0</v>
      </c>
      <c r="T14" s="352">
        <f>'2a-2017'!Q65</f>
        <v>0</v>
      </c>
      <c r="U14" s="352">
        <f>'2a-2017'!R65</f>
        <v>0</v>
      </c>
      <c r="V14" s="352">
        <f>'2a-2017'!S65</f>
        <v>0</v>
      </c>
      <c r="W14" s="352">
        <f>'2a-2017'!T65</f>
        <v>0</v>
      </c>
      <c r="X14" s="352">
        <f>'2a-2017'!U65</f>
        <v>0</v>
      </c>
      <c r="Y14" s="352">
        <f>'2a-2017'!V65</f>
        <v>0</v>
      </c>
      <c r="Z14" s="352">
        <f>'2a-2017'!W65</f>
        <v>0</v>
      </c>
      <c r="AA14" s="352">
        <f>'2a-2017'!X65</f>
        <v>0</v>
      </c>
      <c r="AB14" s="352">
        <f>'2a-2017'!Y65</f>
        <v>0</v>
      </c>
      <c r="AC14" s="352">
        <f>'2a-2017'!Z65</f>
        <v>0</v>
      </c>
      <c r="AD14" s="352">
        <f>'2a-2017'!AA65</f>
        <v>0</v>
      </c>
      <c r="AE14" s="352">
        <f>'2a-2017'!AB65</f>
        <v>0</v>
      </c>
      <c r="AF14" s="352">
        <f>'2a-2017'!AC65</f>
        <v>0</v>
      </c>
      <c r="AG14" s="352">
        <f>'2a-2017'!AD65</f>
        <v>0</v>
      </c>
      <c r="AH14" s="352">
        <f>'2a-2017'!AE65</f>
        <v>0</v>
      </c>
      <c r="AI14" s="352">
        <f>'2a-2017'!AF65</f>
        <v>0</v>
      </c>
      <c r="AJ14" s="352">
        <f>'2a-2017'!AG65</f>
        <v>0</v>
      </c>
      <c r="AK14" s="352">
        <f>'2a-2017'!AH65</f>
        <v>0</v>
      </c>
      <c r="AL14" s="352">
        <f>'2a-2017'!AI65</f>
        <v>0</v>
      </c>
      <c r="AM14" s="352">
        <f>'2a-2017'!AJ65</f>
        <v>0</v>
      </c>
      <c r="AN14" s="352">
        <f>'2a-2017'!AK65</f>
        <v>0</v>
      </c>
      <c r="AO14" s="352">
        <f>'2a-2017'!AL65</f>
        <v>0</v>
      </c>
      <c r="AP14" s="352">
        <f>'2a-2017'!AM65</f>
        <v>0</v>
      </c>
      <c r="AQ14" s="352">
        <f>'2a-2017'!AN65</f>
        <v>0</v>
      </c>
      <c r="AR14" s="352">
        <f>'2a-2017'!AO65</f>
        <v>0</v>
      </c>
      <c r="AS14" s="352">
        <f>'2a-2017'!AP65</f>
        <v>0</v>
      </c>
      <c r="AT14" s="352">
        <f>'2a-2017'!AQ65</f>
        <v>0</v>
      </c>
      <c r="AU14" s="352">
        <f>'2a-2017'!AR65</f>
        <v>0</v>
      </c>
      <c r="AV14" s="352">
        <f>'2a-2017'!AS65</f>
        <v>0</v>
      </c>
      <c r="AW14" s="352">
        <f>'2a-2017'!AT65</f>
        <v>0</v>
      </c>
      <c r="AX14" s="352">
        <f>'2a-2017'!AU65</f>
        <v>0</v>
      </c>
      <c r="AY14" s="352">
        <f>'2a-2017'!AV65</f>
        <v>0</v>
      </c>
      <c r="AZ14" s="352">
        <f>'2a-2017'!AW65</f>
        <v>0</v>
      </c>
      <c r="BA14" s="352">
        <f>'2a-2017'!AX65</f>
        <v>0</v>
      </c>
      <c r="BB14" s="352">
        <f>'2a-2017'!AY65</f>
        <v>0</v>
      </c>
      <c r="BC14" s="352">
        <f>'2a-2017'!AZ65</f>
        <v>0</v>
      </c>
      <c r="BD14" s="352">
        <f>'2a-2017'!BA65</f>
        <v>0</v>
      </c>
      <c r="BE14" s="352">
        <f>'2a-2017'!BB65</f>
        <v>0</v>
      </c>
      <c r="BF14" s="352">
        <f>'2a-2017'!BC65</f>
        <v>0</v>
      </c>
      <c r="BG14" s="352">
        <f>'2a-2017'!BD65</f>
        <v>0</v>
      </c>
      <c r="BH14" s="352">
        <f>'2a-2017'!BE65</f>
        <v>0</v>
      </c>
      <c r="BI14" s="352">
        <f>'2a-2017'!BF65</f>
        <v>0</v>
      </c>
      <c r="BJ14" s="352">
        <f>'2a-2017'!BG65</f>
        <v>0</v>
      </c>
      <c r="BK14" s="352">
        <f>'2a-2017'!BH65</f>
        <v>0</v>
      </c>
      <c r="BL14" s="352">
        <f>'2a-2017'!BI65</f>
        <v>0</v>
      </c>
      <c r="BM14" s="352">
        <f>'2a-2017'!BJ65</f>
        <v>0</v>
      </c>
      <c r="BN14" s="352">
        <f>'2a-2017'!BK65</f>
        <v>0</v>
      </c>
      <c r="BO14" s="352">
        <f>'2a-2017'!BL65</f>
        <v>0</v>
      </c>
      <c r="BP14" s="352"/>
      <c r="BQ14" s="352">
        <f t="shared" ref="BQ14:BQ15" si="1">SUM(E14:BP14)</f>
        <v>0</v>
      </c>
      <c r="BR14" s="349"/>
      <c r="BS14" s="352">
        <f>NPV('Capital Structure'!$Q$16,'Rev Reqt Summary'!E14:BO14)</f>
        <v>0</v>
      </c>
      <c r="BT14" s="435"/>
    </row>
    <row r="15" spans="1:72" x14ac:dyDescent="0.25">
      <c r="A15" s="463"/>
      <c r="B15" s="353">
        <v>2026</v>
      </c>
      <c r="C15" s="364" t="s">
        <v>322</v>
      </c>
      <c r="D15" s="353" t="s">
        <v>282</v>
      </c>
      <c r="E15" s="354">
        <f>'2a-2026'!B65</f>
        <v>0</v>
      </c>
      <c r="F15" s="354">
        <f>'2a-2026'!C65</f>
        <v>0.85656420796666144</v>
      </c>
      <c r="G15" s="354">
        <f>'2a-2026'!D65</f>
        <v>2.0320850829111663</v>
      </c>
      <c r="H15" s="354">
        <f>'2a-2026'!E65</f>
        <v>2.9008465895992019</v>
      </c>
      <c r="I15" s="354">
        <f>'2a-2026'!F65</f>
        <v>2.9133638819295902</v>
      </c>
      <c r="J15" s="354">
        <f>'2a-2026'!G65</f>
        <v>2.7530142352172589</v>
      </c>
      <c r="K15" s="354">
        <f>'2a-2026'!H65</f>
        <v>2.6143199197968081</v>
      </c>
      <c r="L15" s="354">
        <f>'2a-2026'!I65</f>
        <v>2.4861686244917416</v>
      </c>
      <c r="M15" s="354">
        <f>'2a-2026'!J65</f>
        <v>2.3647464787054786</v>
      </c>
      <c r="N15" s="354">
        <f>'2a-2026'!K65</f>
        <v>2.2558501473730619</v>
      </c>
      <c r="O15" s="354">
        <f>'2a-2026'!L65</f>
        <v>1.9442678016141337</v>
      </c>
      <c r="P15" s="354">
        <f>'2a-2026'!M65</f>
        <v>1.1724999211289882</v>
      </c>
      <c r="Q15" s="354">
        <f>'2a-2026'!N65</f>
        <v>0.40759630785538059</v>
      </c>
      <c r="R15" s="354">
        <f>'2a-2026'!O65</f>
        <v>-5.4440239316145143E-6</v>
      </c>
      <c r="S15" s="354">
        <f>'2a-2026'!P65</f>
        <v>-5.4440239316145143E-6</v>
      </c>
      <c r="T15" s="354">
        <f>'2a-2026'!Q65</f>
        <v>-5.4440239316145143E-6</v>
      </c>
      <c r="U15" s="354">
        <f>'2a-2026'!R65</f>
        <v>-5.4440239316145143E-6</v>
      </c>
      <c r="V15" s="354">
        <f>'2a-2026'!S65</f>
        <v>-5.4440239316145143E-6</v>
      </c>
      <c r="W15" s="354">
        <f>'2a-2026'!T65</f>
        <v>-5.4440239316145143E-6</v>
      </c>
      <c r="X15" s="354">
        <f>'2a-2026'!U65</f>
        <v>-5.4440239316145143E-6</v>
      </c>
      <c r="Y15" s="354">
        <f>'2a-2026'!V65</f>
        <v>-5.4440239316145143E-6</v>
      </c>
      <c r="Z15" s="354">
        <f>'2a-2026'!W65</f>
        <v>-5.4440239316145143E-6</v>
      </c>
      <c r="AA15" s="354">
        <f>'2a-2026'!X65</f>
        <v>-5.4440239316145143E-6</v>
      </c>
      <c r="AB15" s="354">
        <f>'2a-2026'!Y65</f>
        <v>-5.4440239316145143E-6</v>
      </c>
      <c r="AC15" s="354">
        <f>'2a-2026'!Z65</f>
        <v>-5.4440239316145143E-6</v>
      </c>
      <c r="AD15" s="354">
        <f>'2a-2026'!AA65</f>
        <v>-5.4440239316145143E-6</v>
      </c>
      <c r="AE15" s="354">
        <f>'2a-2026'!AB65</f>
        <v>-5.4440239316145143E-6</v>
      </c>
      <c r="AF15" s="354">
        <f>'2a-2026'!AC65</f>
        <v>-5.4440239316145143E-6</v>
      </c>
      <c r="AG15" s="354">
        <f>'2a-2026'!AD65</f>
        <v>-5.4440239316145143E-6</v>
      </c>
      <c r="AH15" s="354">
        <f>'2a-2026'!AE65</f>
        <v>-5.4440239316145143E-6</v>
      </c>
      <c r="AI15" s="354">
        <f>'2a-2026'!AF65</f>
        <v>-5.4440239316145143E-6</v>
      </c>
      <c r="AJ15" s="354">
        <f>'2a-2026'!AG65</f>
        <v>-5.4440239316145143E-6</v>
      </c>
      <c r="AK15" s="354">
        <f>'2a-2026'!AH65</f>
        <v>-5.4440239316145143E-6</v>
      </c>
      <c r="AL15" s="354">
        <f>'2a-2026'!AI65</f>
        <v>-5.4440239316145143E-6</v>
      </c>
      <c r="AM15" s="354">
        <f>'2a-2026'!AJ65</f>
        <v>-5.4440239316145143E-6</v>
      </c>
      <c r="AN15" s="354">
        <f>'2a-2026'!AK65</f>
        <v>-5.4440239316145143E-6</v>
      </c>
      <c r="AO15" s="354">
        <f>'2a-2026'!AL65</f>
        <v>-5.4440239316145143E-6</v>
      </c>
      <c r="AP15" s="354">
        <f>'2a-2026'!AM65</f>
        <v>-5.4440239316145143E-6</v>
      </c>
      <c r="AQ15" s="354">
        <f>'2a-2026'!AN65</f>
        <v>-5.4440239316145143E-6</v>
      </c>
      <c r="AR15" s="354">
        <f>'2a-2026'!AO65</f>
        <v>-5.4440239316145143E-6</v>
      </c>
      <c r="AS15" s="354">
        <f>'2a-2026'!AP65</f>
        <v>-5.4440239316145143E-6</v>
      </c>
      <c r="AT15" s="354">
        <f>'2a-2026'!AQ65</f>
        <v>-5.4440239316145143E-6</v>
      </c>
      <c r="AU15" s="354">
        <f>'2a-2026'!AR65</f>
        <v>-5.4440239316145143E-6</v>
      </c>
      <c r="AV15" s="354">
        <f>'2a-2026'!AS65</f>
        <v>-5.4440239316145143E-6</v>
      </c>
      <c r="AW15" s="354">
        <f>'2a-2026'!AT65</f>
        <v>-5.4440239316145143E-6</v>
      </c>
      <c r="AX15" s="354">
        <f>'2a-2026'!AU65</f>
        <v>-5.4440239316145143E-6</v>
      </c>
      <c r="AY15" s="354">
        <f>'2a-2026'!AV65</f>
        <v>-5.4440239316145143E-6</v>
      </c>
      <c r="AZ15" s="354">
        <f>'2a-2026'!AW65</f>
        <v>-5.4440239316145143E-6</v>
      </c>
      <c r="BA15" s="354">
        <f>'2a-2026'!AX65</f>
        <v>-5.4440239316145143E-6</v>
      </c>
      <c r="BB15" s="354">
        <f>'2a-2026'!AY65</f>
        <v>-5.4440239316145143E-6</v>
      </c>
      <c r="BC15" s="354">
        <f>'2a-2026'!AZ65</f>
        <v>-5.4440239316145143E-6</v>
      </c>
      <c r="BD15" s="354">
        <f>'2a-2026'!BA65</f>
        <v>-5.4440239316145143E-6</v>
      </c>
      <c r="BE15" s="354">
        <f>'2a-2026'!BB65</f>
        <v>-5.4440239316145143E-6</v>
      </c>
      <c r="BF15" s="354">
        <f>'2a-2026'!BC65</f>
        <v>-5.4440239316145143E-6</v>
      </c>
      <c r="BG15" s="354">
        <f>'2a-2026'!BD65</f>
        <v>-5.4440239316145143E-6</v>
      </c>
      <c r="BH15" s="354">
        <f>'2a-2026'!BE65</f>
        <v>-5.4440239316145143E-6</v>
      </c>
      <c r="BI15" s="354">
        <f>'2a-2026'!BF65</f>
        <v>-5.4440239316145143E-6</v>
      </c>
      <c r="BJ15" s="354">
        <f>'2a-2026'!BG65</f>
        <v>-5.4440239316145143E-6</v>
      </c>
      <c r="BK15" s="354">
        <f>'2a-2026'!BH65</f>
        <v>-5.4440239316145143E-6</v>
      </c>
      <c r="BL15" s="354">
        <f>'2a-2026'!BI65</f>
        <v>-5.4440239316145143E-6</v>
      </c>
      <c r="BM15" s="354">
        <f>'2a-2026'!BJ65</f>
        <v>-5.4440239316145143E-6</v>
      </c>
      <c r="BN15" s="354">
        <f>'2a-2026'!BK65</f>
        <v>-5.4440239316145143E-6</v>
      </c>
      <c r="BO15" s="354">
        <f>'2a-2026'!BL65</f>
        <v>-5.4440239316145143E-6</v>
      </c>
      <c r="BP15" s="354">
        <f>'2a-2026'!BM65</f>
        <v>0</v>
      </c>
      <c r="BQ15" s="354">
        <f t="shared" si="1"/>
        <v>24.701050997392954</v>
      </c>
      <c r="BR15" s="349"/>
      <c r="BS15" s="354">
        <f>NPV('Capital Structure'!$Q$16,'Rev Reqt Summary'!E15:BO15)</f>
        <v>13.421869918937679</v>
      </c>
      <c r="BT15" s="435"/>
    </row>
    <row r="16" spans="1:72" s="348" customFormat="1" x14ac:dyDescent="0.25">
      <c r="A16" s="463"/>
      <c r="C16" s="362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  <c r="AY16" s="349"/>
      <c r="AZ16" s="349"/>
      <c r="BA16" s="349"/>
      <c r="BB16" s="349"/>
      <c r="BC16" s="349"/>
      <c r="BD16" s="349"/>
      <c r="BE16" s="349"/>
      <c r="BF16" s="349"/>
      <c r="BG16" s="349"/>
      <c r="BH16" s="349"/>
      <c r="BI16" s="349"/>
      <c r="BJ16" s="349"/>
      <c r="BK16" s="349"/>
      <c r="BL16" s="349"/>
      <c r="BM16" s="349"/>
      <c r="BN16" s="349"/>
      <c r="BO16" s="349"/>
      <c r="BP16" s="349"/>
      <c r="BQ16" s="349"/>
      <c r="BR16" s="349"/>
      <c r="BS16" s="349"/>
      <c r="BT16" s="436"/>
    </row>
    <row r="17" spans="1:72" ht="15" customHeight="1" x14ac:dyDescent="0.25">
      <c r="A17" s="463"/>
      <c r="B17" s="351">
        <v>2017</v>
      </c>
      <c r="C17" s="363" t="s">
        <v>323</v>
      </c>
      <c r="D17" s="351" t="s">
        <v>281</v>
      </c>
      <c r="E17" s="352">
        <f>'2b-2017'!B65</f>
        <v>0</v>
      </c>
      <c r="F17" s="352">
        <f>'2b-2017'!C65</f>
        <v>0</v>
      </c>
      <c r="G17" s="352">
        <f>'2b-2017'!D65</f>
        <v>0</v>
      </c>
      <c r="H17" s="352">
        <f>'2b-2017'!E65</f>
        <v>0</v>
      </c>
      <c r="I17" s="352">
        <f>'2b-2017'!F65</f>
        <v>0</v>
      </c>
      <c r="J17" s="352">
        <f>'2b-2017'!G65</f>
        <v>0</v>
      </c>
      <c r="K17" s="352">
        <f>'2b-2017'!H65</f>
        <v>0</v>
      </c>
      <c r="L17" s="352">
        <f>'2b-2017'!I65</f>
        <v>0</v>
      </c>
      <c r="M17" s="352">
        <f>'2b-2017'!J65</f>
        <v>0</v>
      </c>
      <c r="N17" s="352">
        <f>'2b-2017'!K65</f>
        <v>0</v>
      </c>
      <c r="O17" s="352">
        <f>'2b-2017'!L65</f>
        <v>0</v>
      </c>
      <c r="P17" s="352">
        <f>'2b-2017'!M65</f>
        <v>0</v>
      </c>
      <c r="Q17" s="352">
        <f>'2b-2017'!N65</f>
        <v>0</v>
      </c>
      <c r="R17" s="352">
        <f>'2b-2017'!O65</f>
        <v>0</v>
      </c>
      <c r="S17" s="352">
        <f>'2b-2017'!P65</f>
        <v>0</v>
      </c>
      <c r="T17" s="352">
        <f>'2b-2017'!Q65</f>
        <v>0</v>
      </c>
      <c r="U17" s="352">
        <f>'2b-2017'!R65</f>
        <v>0</v>
      </c>
      <c r="V17" s="352">
        <f>'2b-2017'!S65</f>
        <v>0</v>
      </c>
      <c r="W17" s="352">
        <f>'2b-2017'!T65</f>
        <v>0</v>
      </c>
      <c r="X17" s="352">
        <f>'2b-2017'!U65</f>
        <v>0</v>
      </c>
      <c r="Y17" s="352">
        <f>'2b-2017'!V65</f>
        <v>0</v>
      </c>
      <c r="Z17" s="352">
        <f>'2b-2017'!W65</f>
        <v>0</v>
      </c>
      <c r="AA17" s="352">
        <f>'2b-2017'!X65</f>
        <v>0</v>
      </c>
      <c r="AB17" s="352">
        <f>'2b-2017'!Y65</f>
        <v>0</v>
      </c>
      <c r="AC17" s="352">
        <f>'2b-2017'!Z65</f>
        <v>0</v>
      </c>
      <c r="AD17" s="352">
        <f>'2b-2017'!AA65</f>
        <v>0</v>
      </c>
      <c r="AE17" s="352">
        <f>'2b-2017'!AB65</f>
        <v>0</v>
      </c>
      <c r="AF17" s="352">
        <f>'2b-2017'!AC65</f>
        <v>0</v>
      </c>
      <c r="AG17" s="352">
        <f>'2b-2017'!AD65</f>
        <v>0</v>
      </c>
      <c r="AH17" s="352">
        <f>'2b-2017'!AE65</f>
        <v>0</v>
      </c>
      <c r="AI17" s="352">
        <f>'2b-2017'!AF65</f>
        <v>0</v>
      </c>
      <c r="AJ17" s="352">
        <f>'2b-2017'!AG65</f>
        <v>0</v>
      </c>
      <c r="AK17" s="352">
        <f>'2b-2017'!AH65</f>
        <v>0</v>
      </c>
      <c r="AL17" s="352">
        <f>'2b-2017'!AI65</f>
        <v>0</v>
      </c>
      <c r="AM17" s="352">
        <f>'2b-2017'!AJ65</f>
        <v>0</v>
      </c>
      <c r="AN17" s="352">
        <f>'2b-2017'!AK65</f>
        <v>0</v>
      </c>
      <c r="AO17" s="352">
        <f>'2b-2017'!AL65</f>
        <v>0</v>
      </c>
      <c r="AP17" s="352">
        <f>'2b-2017'!AM65</f>
        <v>0</v>
      </c>
      <c r="AQ17" s="352">
        <f>'2b-2017'!AN65</f>
        <v>0</v>
      </c>
      <c r="AR17" s="352">
        <f>'2b-2017'!AO65</f>
        <v>0</v>
      </c>
      <c r="AS17" s="352">
        <f>'2b-2017'!AP65</f>
        <v>0</v>
      </c>
      <c r="AT17" s="352">
        <f>'2b-2017'!AQ65</f>
        <v>0</v>
      </c>
      <c r="AU17" s="352">
        <f>'2b-2017'!AR65</f>
        <v>0</v>
      </c>
      <c r="AV17" s="352">
        <f>'2b-2017'!AS65</f>
        <v>0</v>
      </c>
      <c r="AW17" s="352">
        <f>'2b-2017'!AT65</f>
        <v>0</v>
      </c>
      <c r="AX17" s="352">
        <f>'2b-2017'!AU65</f>
        <v>0</v>
      </c>
      <c r="AY17" s="352">
        <f>'2b-2017'!AV65</f>
        <v>0</v>
      </c>
      <c r="AZ17" s="352">
        <f>'2b-2017'!AW65</f>
        <v>0</v>
      </c>
      <c r="BA17" s="352">
        <f>'2b-2017'!AX65</f>
        <v>0</v>
      </c>
      <c r="BB17" s="352">
        <f>'2b-2017'!AY65</f>
        <v>0</v>
      </c>
      <c r="BC17" s="352">
        <f>'2b-2017'!AZ65</f>
        <v>0</v>
      </c>
      <c r="BD17" s="352">
        <f>'2b-2017'!BA65</f>
        <v>0</v>
      </c>
      <c r="BE17" s="352">
        <f>'2b-2017'!BB65</f>
        <v>0</v>
      </c>
      <c r="BF17" s="352">
        <f>'2b-2017'!BC65</f>
        <v>0</v>
      </c>
      <c r="BG17" s="352">
        <f>'2b-2017'!BD65</f>
        <v>0</v>
      </c>
      <c r="BH17" s="352">
        <f>'2b-2017'!BE65</f>
        <v>0</v>
      </c>
      <c r="BI17" s="352">
        <f>'2b-2017'!BF65</f>
        <v>0</v>
      </c>
      <c r="BJ17" s="352">
        <f>'2b-2017'!BG65</f>
        <v>0</v>
      </c>
      <c r="BK17" s="352">
        <f>'2b-2017'!BH65</f>
        <v>0</v>
      </c>
      <c r="BL17" s="352">
        <f>'2b-2017'!BI65</f>
        <v>0</v>
      </c>
      <c r="BM17" s="352">
        <f>'2b-2017'!BJ65</f>
        <v>0</v>
      </c>
      <c r="BN17" s="352">
        <f>'2b-2017'!BK65</f>
        <v>0</v>
      </c>
      <c r="BO17" s="352">
        <f>'2b-2017'!BL65</f>
        <v>0</v>
      </c>
      <c r="BP17" s="352">
        <f>'2b-2017'!BM65</f>
        <v>0</v>
      </c>
      <c r="BQ17" s="352">
        <f t="shared" ref="BQ17:BQ19" si="2">SUM(E17:BP17)</f>
        <v>0</v>
      </c>
      <c r="BR17" s="349"/>
      <c r="BS17" s="352">
        <f>NPV('Capital Structure'!$Q$16,'Rev Reqt Summary'!E17:BO17)</f>
        <v>0</v>
      </c>
      <c r="BT17" s="435"/>
    </row>
    <row r="18" spans="1:72" x14ac:dyDescent="0.25">
      <c r="A18" s="463"/>
      <c r="B18" s="353">
        <v>2026</v>
      </c>
      <c r="C18" s="364" t="s">
        <v>323</v>
      </c>
      <c r="D18" s="353" t="s">
        <v>355</v>
      </c>
      <c r="E18" s="354">
        <f>'2b-2026'!B68</f>
        <v>0</v>
      </c>
      <c r="F18" s="354">
        <f>'2b-2026'!C68</f>
        <v>2.2668313717450948E-2</v>
      </c>
      <c r="G18" s="354">
        <f>'2b-2026'!D68</f>
        <v>5.0179851503856704E-2</v>
      </c>
      <c r="H18" s="354">
        <f>'2b-2026'!E68</f>
        <v>5.3052364911440636E-2</v>
      </c>
      <c r="I18" s="354">
        <f>'2b-2026'!F68</f>
        <v>5.0941522622284012E-2</v>
      </c>
      <c r="J18" s="354">
        <f>'2b-2026'!G68</f>
        <v>4.8830680333127381E-2</v>
      </c>
      <c r="K18" s="354">
        <f>'2b-2026'!H68</f>
        <v>4.6719838043970757E-2</v>
      </c>
      <c r="L18" s="354">
        <f>'2b-2026'!I68</f>
        <v>4.4608995754814133E-2</v>
      </c>
      <c r="M18" s="354">
        <f>'2b-2026'!J68</f>
        <v>4.2498153465657502E-2</v>
      </c>
      <c r="N18" s="354">
        <f>'2b-2026'!K68</f>
        <v>4.0387311176500879E-2</v>
      </c>
      <c r="O18" s="354">
        <f>'2b-2026'!L68</f>
        <v>3.8276468887344248E-2</v>
      </c>
      <c r="P18" s="354">
        <f>'2b-2026'!M68</f>
        <v>1.897093989444959E-2</v>
      </c>
      <c r="Q18" s="354">
        <f>'2b-2026'!N68</f>
        <v>0</v>
      </c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354"/>
      <c r="BC18" s="354"/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>
        <f>'2c-2026'!BM65</f>
        <v>0</v>
      </c>
      <c r="BQ18" s="354">
        <f t="shared" si="2"/>
        <v>0.45713444031089684</v>
      </c>
      <c r="BR18" s="349"/>
      <c r="BS18" s="354">
        <f>NPV('Capital Structure'!$Q$16,'Rev Reqt Summary'!E18:BO18)</f>
        <v>0.25507050664193415</v>
      </c>
      <c r="BT18" s="435"/>
    </row>
    <row r="19" spans="1:72" x14ac:dyDescent="0.25">
      <c r="A19" s="454"/>
      <c r="B19" s="353">
        <v>2026</v>
      </c>
      <c r="C19" s="411" t="s">
        <v>353</v>
      </c>
      <c r="D19" s="353" t="s">
        <v>354</v>
      </c>
      <c r="E19" s="354">
        <f>'2c-2026'!B65</f>
        <v>0</v>
      </c>
      <c r="F19" s="354">
        <f>'2c-2026'!C65</f>
        <v>0.15307268444432365</v>
      </c>
      <c r="G19" s="354">
        <f>'2c-2026'!D65</f>
        <v>0.69829908599549617</v>
      </c>
      <c r="H19" s="354">
        <f>'2c-2026'!E65</f>
        <v>1.2700282471413913</v>
      </c>
      <c r="I19" s="354">
        <f>'2c-2026'!F65</f>
        <v>1.3128091354768612</v>
      </c>
      <c r="J19" s="354">
        <f>'2c-2026'!G65</f>
        <v>1.237982964439553</v>
      </c>
      <c r="K19" s="354">
        <f>'2c-2026'!H65</f>
        <v>1.1744439240313047</v>
      </c>
      <c r="L19" s="354">
        <f>'2c-2026'!I65</f>
        <v>1.1172078238922871</v>
      </c>
      <c r="M19" s="354">
        <f>'2c-2026'!J65</f>
        <v>1.0625025714635259</v>
      </c>
      <c r="N19" s="354">
        <f>'2c-2026'!K65</f>
        <v>1.0115741981129698</v>
      </c>
      <c r="O19" s="354">
        <f>'2c-2026'!L65</f>
        <v>0.96839603431711452</v>
      </c>
      <c r="P19" s="354">
        <f>'2c-2026'!M65</f>
        <v>0.81668456759767261</v>
      </c>
      <c r="Q19" s="354">
        <f>'2c-2026'!N65</f>
        <v>0.39339406389053627</v>
      </c>
      <c r="R19" s="354">
        <f>'2c-2026'!O65</f>
        <v>-2.4066068376866706E-6</v>
      </c>
      <c r="S19" s="354">
        <f>'2c-2026'!P65</f>
        <v>-2.4066068376207503E-6</v>
      </c>
      <c r="T19" s="354">
        <f>'2c-2026'!Q65</f>
        <v>-2.4066068376207503E-6</v>
      </c>
      <c r="U19" s="354">
        <f>'2c-2026'!R65</f>
        <v>-2.4066068376207503E-6</v>
      </c>
      <c r="V19" s="354">
        <f>'2c-2026'!S65</f>
        <v>-2.4066068376207503E-6</v>
      </c>
      <c r="W19" s="354">
        <f>'2c-2026'!T65</f>
        <v>-2.4066068376207503E-6</v>
      </c>
      <c r="X19" s="354">
        <f>'2c-2026'!U65</f>
        <v>-2.4066068376207503E-6</v>
      </c>
      <c r="Y19" s="354">
        <f>'2c-2026'!V65</f>
        <v>-2.4066068376207503E-6</v>
      </c>
      <c r="Z19" s="354">
        <f>'2c-2026'!W65</f>
        <v>-2.4066068376207503E-6</v>
      </c>
      <c r="AA19" s="354">
        <f>'2c-2026'!X65</f>
        <v>-2.4066068376207503E-6</v>
      </c>
      <c r="AB19" s="354">
        <f>'2c-2026'!Y65</f>
        <v>-2.4066068376207503E-6</v>
      </c>
      <c r="AC19" s="354">
        <f>'2c-2026'!Z65</f>
        <v>-2.4066068376207503E-6</v>
      </c>
      <c r="AD19" s="354">
        <f>'2c-2026'!AA65</f>
        <v>-2.4066068376207503E-6</v>
      </c>
      <c r="AE19" s="354">
        <f>'2c-2026'!AB65</f>
        <v>-2.4066068376207503E-6</v>
      </c>
      <c r="AF19" s="354">
        <f>'2c-2026'!AC65</f>
        <v>-2.4066068376207503E-6</v>
      </c>
      <c r="AG19" s="354">
        <f>'2c-2026'!AD65</f>
        <v>-2.4066068376207503E-6</v>
      </c>
      <c r="AH19" s="354">
        <f>'2c-2026'!AE65</f>
        <v>-2.4066068376207503E-6</v>
      </c>
      <c r="AI19" s="354">
        <f>'2c-2026'!AF65</f>
        <v>-2.4066068376207503E-6</v>
      </c>
      <c r="AJ19" s="354">
        <f>'2c-2026'!AG65</f>
        <v>-2.4066068376207503E-6</v>
      </c>
      <c r="AK19" s="354">
        <f>'2c-2026'!AH65</f>
        <v>-2.4066068376207503E-6</v>
      </c>
      <c r="AL19" s="354">
        <f>'2c-2026'!AI65</f>
        <v>-2.4066068376207503E-6</v>
      </c>
      <c r="AM19" s="354">
        <f>'2c-2026'!AJ65</f>
        <v>-2.4066068376207503E-6</v>
      </c>
      <c r="AN19" s="354">
        <f>'2c-2026'!AK65</f>
        <v>-2.4066068376207503E-6</v>
      </c>
      <c r="AO19" s="354">
        <f>'2c-2026'!AL65</f>
        <v>-2.4066068376207503E-6</v>
      </c>
      <c r="AP19" s="354">
        <f>'2c-2026'!AM65</f>
        <v>-2.4066068376207503E-6</v>
      </c>
      <c r="AQ19" s="354">
        <f>'2c-2026'!AN65</f>
        <v>-2.4066068376207503E-6</v>
      </c>
      <c r="AR19" s="354">
        <f>'2c-2026'!AO65</f>
        <v>-2.4066068376207503E-6</v>
      </c>
      <c r="AS19" s="354">
        <f>'2c-2026'!AP65</f>
        <v>-2.4066068376207503E-6</v>
      </c>
      <c r="AT19" s="354">
        <f>'2c-2026'!AQ65</f>
        <v>-2.4066068376207503E-6</v>
      </c>
      <c r="AU19" s="354">
        <f>'2c-2026'!AR65</f>
        <v>-2.4066068376207503E-6</v>
      </c>
      <c r="AV19" s="354">
        <f>'2c-2026'!AS65</f>
        <v>-2.4066068376207503E-6</v>
      </c>
      <c r="AW19" s="354">
        <f>'2c-2026'!AT65</f>
        <v>-2.4066068376207503E-6</v>
      </c>
      <c r="AX19" s="354">
        <f>'2c-2026'!AU65</f>
        <v>-2.4066068376207503E-6</v>
      </c>
      <c r="AY19" s="354">
        <f>'2c-2026'!AV65</f>
        <v>-2.4066068376207503E-6</v>
      </c>
      <c r="AZ19" s="354">
        <f>'2c-2026'!AW65</f>
        <v>-2.4066068376207503E-6</v>
      </c>
      <c r="BA19" s="354">
        <f>'2c-2026'!AX65</f>
        <v>-2.4066068376207503E-6</v>
      </c>
      <c r="BB19" s="354">
        <f>'2c-2026'!AY65</f>
        <v>-2.4066068376207503E-6</v>
      </c>
      <c r="BC19" s="354">
        <f>'2c-2026'!AZ65</f>
        <v>-2.4066068376207503E-6</v>
      </c>
      <c r="BD19" s="354">
        <f>'2c-2026'!BA65</f>
        <v>-2.4066068376207503E-6</v>
      </c>
      <c r="BE19" s="354">
        <f>'2c-2026'!BB65</f>
        <v>-2.4066068376207503E-6</v>
      </c>
      <c r="BF19" s="354"/>
      <c r="BG19" s="354"/>
      <c r="BH19" s="354"/>
      <c r="BI19" s="354"/>
      <c r="BJ19" s="354"/>
      <c r="BK19" s="354"/>
      <c r="BL19" s="354"/>
      <c r="BM19" s="354"/>
      <c r="BN19" s="354"/>
      <c r="BO19" s="354"/>
      <c r="BP19" s="354"/>
      <c r="BQ19" s="354">
        <f t="shared" si="2"/>
        <v>11.216299036529541</v>
      </c>
      <c r="BR19" s="349"/>
      <c r="BS19" s="354">
        <f>NPV('Capital Structure'!$Q$16,'Rev Reqt Summary'!E19:BO19)</f>
        <v>5.8483699948476904</v>
      </c>
      <c r="BT19" s="435"/>
    </row>
    <row r="20" spans="1:72" s="348" customFormat="1" x14ac:dyDescent="0.25">
      <c r="A20" s="355"/>
      <c r="C20" s="362"/>
      <c r="E20" s="349"/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  <c r="AY20" s="349"/>
      <c r="AZ20" s="349"/>
      <c r="BA20" s="349"/>
      <c r="BB20" s="349"/>
      <c r="BC20" s="349"/>
      <c r="BD20" s="349"/>
      <c r="BE20" s="349"/>
      <c r="BF20" s="349"/>
      <c r="BG20" s="349"/>
      <c r="BH20" s="349"/>
      <c r="BI20" s="349"/>
      <c r="BJ20" s="349"/>
      <c r="BK20" s="349"/>
      <c r="BL20" s="349"/>
      <c r="BM20" s="349"/>
      <c r="BN20" s="349"/>
      <c r="BO20" s="349"/>
      <c r="BP20" s="349"/>
      <c r="BQ20" s="349"/>
      <c r="BR20" s="349"/>
      <c r="BS20" s="349"/>
      <c r="BT20" s="436"/>
    </row>
    <row r="21" spans="1:72" ht="15" customHeight="1" x14ac:dyDescent="0.25">
      <c r="A21" s="453" t="s">
        <v>81</v>
      </c>
      <c r="B21" s="351">
        <v>2017</v>
      </c>
      <c r="C21" s="363" t="s">
        <v>324</v>
      </c>
      <c r="D21" s="351" t="s">
        <v>83</v>
      </c>
      <c r="E21" s="352">
        <f>ROUND('3a-2017'!B65,1)</f>
        <v>0</v>
      </c>
      <c r="F21" s="352">
        <f>ROUND('3a-2017'!C65,1)</f>
        <v>0</v>
      </c>
      <c r="G21" s="352">
        <f>ROUND('3a-2017'!D65,1)</f>
        <v>0</v>
      </c>
      <c r="H21" s="352">
        <f>ROUND('3a-2017'!E65,1)</f>
        <v>19.3</v>
      </c>
      <c r="I21" s="352">
        <f>ROUND('3a-2017'!F65,1)</f>
        <v>26.1</v>
      </c>
      <c r="J21" s="352">
        <f>ROUND('3a-2017'!G65,1)</f>
        <v>25.4</v>
      </c>
      <c r="K21" s="352">
        <f>ROUND('3a-2017'!H65,1)</f>
        <v>24.8</v>
      </c>
      <c r="L21" s="352">
        <f>ROUND('3a-2017'!I65,1)</f>
        <v>24.2</v>
      </c>
      <c r="M21" s="352">
        <f>ROUND('3a-2017'!J65,1)</f>
        <v>23.6</v>
      </c>
      <c r="N21" s="352">
        <f>ROUND('3a-2017'!K65,1)</f>
        <v>23</v>
      </c>
      <c r="O21" s="352">
        <f>ROUND('3a-2017'!L65,1)</f>
        <v>22.5</v>
      </c>
      <c r="P21" s="352">
        <f>ROUND('3a-2017'!M65,1)</f>
        <v>21.9</v>
      </c>
      <c r="Q21" s="352">
        <f>ROUND('3a-2017'!N65,1)</f>
        <v>21.4</v>
      </c>
      <c r="R21" s="352">
        <f>ROUND('3a-2017'!O65,1)</f>
        <v>20.9</v>
      </c>
      <c r="S21" s="352">
        <f>ROUND('3a-2017'!P65,1)</f>
        <v>20.399999999999999</v>
      </c>
      <c r="T21" s="352">
        <f>ROUND('3a-2017'!Q65,1)</f>
        <v>19.899999999999999</v>
      </c>
      <c r="U21" s="352">
        <f>ROUND('3a-2017'!R65,1)</f>
        <v>19.3</v>
      </c>
      <c r="V21" s="352">
        <f>ROUND('3a-2017'!S65,1)</f>
        <v>18.8</v>
      </c>
      <c r="W21" s="352">
        <f>ROUND('3a-2017'!T65,1)</f>
        <v>18.3</v>
      </c>
      <c r="X21" s="352">
        <f>ROUND('3a-2017'!U65,1)</f>
        <v>17.8</v>
      </c>
      <c r="Y21" s="352">
        <f>ROUND('3a-2017'!V65,1)</f>
        <v>17.2</v>
      </c>
      <c r="Z21" s="352">
        <f>ROUND('3a-2017'!W65,1)</f>
        <v>16.7</v>
      </c>
      <c r="AA21" s="352">
        <f>ROUND('3a-2017'!X65,1)</f>
        <v>16.2</v>
      </c>
      <c r="AB21" s="352">
        <f>ROUND('3a-2017'!Y65,1)</f>
        <v>15.7</v>
      </c>
      <c r="AC21" s="352">
        <f>ROUND('3a-2017'!Z65,1)</f>
        <v>15.4</v>
      </c>
      <c r="AD21" s="352">
        <f>ROUND('3a-2017'!AA65,1)</f>
        <v>15.2</v>
      </c>
      <c r="AE21" s="352">
        <f>ROUND('3a-2017'!AB65,1)</f>
        <v>14.9</v>
      </c>
      <c r="AF21" s="352">
        <f>ROUND('3a-2017'!AC65,1)</f>
        <v>14.7</v>
      </c>
      <c r="AG21" s="352">
        <f>ROUND('3a-2017'!AD65,1)</f>
        <v>14.4</v>
      </c>
      <c r="AH21" s="352">
        <f>ROUND('3a-2017'!AE65,1)</f>
        <v>14.2</v>
      </c>
      <c r="AI21" s="352">
        <f>ROUND('3a-2017'!AF65,1)</f>
        <v>13.9</v>
      </c>
      <c r="AJ21" s="352">
        <f>ROUND('3a-2017'!AG65,1)</f>
        <v>13.7</v>
      </c>
      <c r="AK21" s="352">
        <f>ROUND('3a-2017'!AH65,1)</f>
        <v>13.4</v>
      </c>
      <c r="AL21" s="352">
        <f>ROUND('3a-2017'!AI65,1)</f>
        <v>13.2</v>
      </c>
      <c r="AM21" s="352">
        <f>ROUND('3a-2017'!AJ65,1)</f>
        <v>13</v>
      </c>
      <c r="AN21" s="352">
        <f>ROUND('3a-2017'!AK65,1)</f>
        <v>12.7</v>
      </c>
      <c r="AO21" s="352">
        <f>ROUND('3a-2017'!AL65,1)</f>
        <v>12.5</v>
      </c>
      <c r="AP21" s="352">
        <f>ROUND('3a-2017'!AM65,1)</f>
        <v>12.2</v>
      </c>
      <c r="AQ21" s="352">
        <f>ROUND('3a-2017'!AN65,1)</f>
        <v>12</v>
      </c>
      <c r="AR21" s="352">
        <f>ROUND('3a-2017'!AO65,1)</f>
        <v>11.7</v>
      </c>
      <c r="AS21" s="352">
        <f>ROUND('3a-2017'!AP65,1)</f>
        <v>11.5</v>
      </c>
      <c r="AT21" s="352">
        <f>ROUND('3a-2017'!AQ65,1)</f>
        <v>11.2</v>
      </c>
      <c r="AU21" s="352">
        <f>ROUND('3a-2017'!AR65,1)</f>
        <v>11</v>
      </c>
      <c r="AV21" s="352">
        <f>ROUND('3a-2017'!AS65,1)</f>
        <v>10.7</v>
      </c>
      <c r="AW21" s="352">
        <f>ROUND('3a-2017'!AT65,1)</f>
        <v>10.5</v>
      </c>
      <c r="AX21" s="352">
        <f>ROUND('3a-2017'!AU65,1)</f>
        <v>10.199999999999999</v>
      </c>
      <c r="AY21" s="352">
        <f>ROUND('3a-2017'!AV65,1)</f>
        <v>10</v>
      </c>
      <c r="AZ21" s="352">
        <f>ROUND('3a-2017'!AW65,1)</f>
        <v>9.6999999999999993</v>
      </c>
      <c r="BA21" s="352">
        <f>ROUND('3a-2017'!AX65,1)</f>
        <v>9.5</v>
      </c>
      <c r="BB21" s="352">
        <f>ROUND('3a-2017'!AY65,1)</f>
        <v>9.1999999999999993</v>
      </c>
      <c r="BC21" s="352">
        <f>ROUND('3a-2017'!AZ65,1)</f>
        <v>9</v>
      </c>
      <c r="BD21" s="352">
        <f>ROUND('3a-2017'!BA65,1)</f>
        <v>8.6999999999999993</v>
      </c>
      <c r="BE21" s="352">
        <f>ROUND('3a-2017'!BB65,1)</f>
        <v>2.6</v>
      </c>
      <c r="BF21" s="352">
        <f>ROUND('3a-2017'!BC65,1)</f>
        <v>0</v>
      </c>
      <c r="BG21" s="352">
        <f>ROUND('3a-2017'!BD65,1)</f>
        <v>0</v>
      </c>
      <c r="BH21" s="352">
        <f>ROUND('3a-2017'!BE65,1)</f>
        <v>0</v>
      </c>
      <c r="BI21" s="352">
        <f>ROUND('3a-2017'!BF65,1)</f>
        <v>0</v>
      </c>
      <c r="BJ21" s="352">
        <f>ROUND('3a-2017'!BG65,1)</f>
        <v>0</v>
      </c>
      <c r="BK21" s="352">
        <f>ROUND('3a-2017'!BH65,1)</f>
        <v>0</v>
      </c>
      <c r="BL21" s="352">
        <f>ROUND('3a-2017'!BI65,1)</f>
        <v>0</v>
      </c>
      <c r="BM21" s="352">
        <f>ROUND('3a-2017'!BJ65,1)</f>
        <v>0</v>
      </c>
      <c r="BN21" s="352">
        <f>ROUND('3a-2017'!BK65,1)</f>
        <v>0</v>
      </c>
      <c r="BO21" s="352">
        <f>ROUND('3a-2017'!BL65,1)</f>
        <v>0</v>
      </c>
      <c r="BP21" s="352">
        <f>'3a-2017'!BM65</f>
        <v>0</v>
      </c>
      <c r="BQ21" s="352">
        <f t="shared" ref="BQ21:BQ22" si="3">SUM(E21:BP21)</f>
        <v>774.30000000000041</v>
      </c>
      <c r="BR21" s="349"/>
      <c r="BS21" s="352">
        <f>NPV('Capital Structure'!$Q$16,'Rev Reqt Summary'!E21:BO21)</f>
        <v>162.59209637097723</v>
      </c>
      <c r="BT21" s="435"/>
    </row>
    <row r="22" spans="1:72" x14ac:dyDescent="0.25">
      <c r="A22" s="463"/>
      <c r="B22" s="353">
        <v>2026</v>
      </c>
      <c r="C22" s="364" t="s">
        <v>324</v>
      </c>
      <c r="D22" s="353" t="s">
        <v>83</v>
      </c>
      <c r="E22" s="354">
        <f>ROUND('3a-2026'!B65,1)</f>
        <v>0</v>
      </c>
      <c r="F22" s="354">
        <f>ROUND('3a-2026'!C65,1)</f>
        <v>0</v>
      </c>
      <c r="G22" s="354">
        <f>ROUND('3a-2026'!D65,1)</f>
        <v>0</v>
      </c>
      <c r="H22" s="354">
        <f>ROUND('3a-2026'!E65,1)</f>
        <v>0</v>
      </c>
      <c r="I22" s="354">
        <f>ROUND('3a-2026'!F65,1)</f>
        <v>0</v>
      </c>
      <c r="J22" s="354">
        <f>ROUND('3a-2026'!G65,1)</f>
        <v>0</v>
      </c>
      <c r="K22" s="354">
        <f>ROUND('3a-2026'!H65,1)</f>
        <v>0</v>
      </c>
      <c r="L22" s="354">
        <f>ROUND('3a-2026'!I65,1)</f>
        <v>0</v>
      </c>
      <c r="M22" s="354">
        <f>ROUND('3a-2026'!J65,1)</f>
        <v>0</v>
      </c>
      <c r="N22" s="354">
        <f>ROUND('3a-2026'!K65,1)</f>
        <v>0</v>
      </c>
      <c r="O22" s="354">
        <f>ROUND('3a-2026'!L65,1)</f>
        <v>0</v>
      </c>
      <c r="P22" s="354">
        <f>ROUND('3a-2026'!M65,1)</f>
        <v>0</v>
      </c>
      <c r="Q22" s="354">
        <f>ROUND('3a-2026'!N65,1)</f>
        <v>26.6</v>
      </c>
      <c r="R22" s="354">
        <f>ROUND('3a-2026'!O65,1)</f>
        <v>36.1</v>
      </c>
      <c r="S22" s="354">
        <f>ROUND('3a-2026'!P65,1)</f>
        <v>35.1</v>
      </c>
      <c r="T22" s="354">
        <f>ROUND('3a-2026'!Q65,1)</f>
        <v>34.200000000000003</v>
      </c>
      <c r="U22" s="354">
        <f>ROUND('3a-2026'!R65,1)</f>
        <v>33.4</v>
      </c>
      <c r="V22" s="354">
        <f>ROUND('3a-2026'!S65,1)</f>
        <v>32.6</v>
      </c>
      <c r="W22" s="354">
        <f>ROUND('3a-2026'!T65,1)</f>
        <v>31.8</v>
      </c>
      <c r="X22" s="354">
        <f>ROUND('3a-2026'!U65,1)</f>
        <v>31.1</v>
      </c>
      <c r="Y22" s="354">
        <f>ROUND('3a-2026'!V65,1)</f>
        <v>30.3</v>
      </c>
      <c r="Z22" s="354">
        <f>ROUND('3a-2026'!W65,1)</f>
        <v>29.6</v>
      </c>
      <c r="AA22" s="354">
        <f>ROUND('3a-2026'!X65,1)</f>
        <v>28.9</v>
      </c>
      <c r="AB22" s="354">
        <f>ROUND('3a-2026'!Y65,1)</f>
        <v>28.2</v>
      </c>
      <c r="AC22" s="354">
        <f>ROUND('3a-2026'!Z65,1)</f>
        <v>27.4</v>
      </c>
      <c r="AD22" s="354">
        <f>ROUND('3a-2026'!AA65,1)</f>
        <v>26.7</v>
      </c>
      <c r="AE22" s="354">
        <f>ROUND('3a-2026'!AB65,1)</f>
        <v>26</v>
      </c>
      <c r="AF22" s="354">
        <f>ROUND('3a-2026'!AC65,1)</f>
        <v>25.3</v>
      </c>
      <c r="AG22" s="354">
        <f>ROUND('3a-2026'!AD65,1)</f>
        <v>24.6</v>
      </c>
      <c r="AH22" s="354">
        <f>ROUND('3a-2026'!AE65,1)</f>
        <v>23.8</v>
      </c>
      <c r="AI22" s="354">
        <f>ROUND('3a-2026'!AF65,1)</f>
        <v>23.1</v>
      </c>
      <c r="AJ22" s="354">
        <f>ROUND('3a-2026'!AG65,1)</f>
        <v>22.4</v>
      </c>
      <c r="AK22" s="354">
        <f>ROUND('3a-2026'!AH65,1)</f>
        <v>21.8</v>
      </c>
      <c r="AL22" s="354">
        <f>ROUND('3a-2026'!AI65,1)</f>
        <v>21.3</v>
      </c>
      <c r="AM22" s="354">
        <f>ROUND('3a-2026'!AJ65,1)</f>
        <v>21</v>
      </c>
      <c r="AN22" s="354">
        <f>ROUND('3a-2026'!AK65,1)</f>
        <v>20.6</v>
      </c>
      <c r="AO22" s="354">
        <f>ROUND('3a-2026'!AL65,1)</f>
        <v>20.3</v>
      </c>
      <c r="AP22" s="354">
        <f>ROUND('3a-2026'!AM65,1)</f>
        <v>20</v>
      </c>
      <c r="AQ22" s="354">
        <f>ROUND('3a-2026'!AN65,1)</f>
        <v>19.600000000000001</v>
      </c>
      <c r="AR22" s="354">
        <f>ROUND('3a-2026'!AO65,1)</f>
        <v>19.3</v>
      </c>
      <c r="AS22" s="354">
        <f>ROUND('3a-2026'!AP65,1)</f>
        <v>18.899999999999999</v>
      </c>
      <c r="AT22" s="354">
        <f>ROUND('3a-2026'!AQ65,1)</f>
        <v>18.600000000000001</v>
      </c>
      <c r="AU22" s="354">
        <f>ROUND('3a-2026'!AR65,1)</f>
        <v>18.2</v>
      </c>
      <c r="AV22" s="354">
        <f>ROUND('3a-2026'!AS65,1)</f>
        <v>17.899999999999999</v>
      </c>
      <c r="AW22" s="354">
        <f>ROUND('3a-2026'!AT65,1)</f>
        <v>17.600000000000001</v>
      </c>
      <c r="AX22" s="354">
        <f>ROUND('3a-2026'!AU65,1)</f>
        <v>17.2</v>
      </c>
      <c r="AY22" s="354">
        <f>ROUND('3a-2026'!AV65,1)</f>
        <v>16.899999999999999</v>
      </c>
      <c r="AZ22" s="354">
        <f>ROUND('3a-2026'!AW65,1)</f>
        <v>16.5</v>
      </c>
      <c r="BA22" s="354">
        <f>ROUND('3a-2026'!AX65,1)</f>
        <v>16.2</v>
      </c>
      <c r="BB22" s="354">
        <f>ROUND('3a-2026'!AY65,1)</f>
        <v>15.8</v>
      </c>
      <c r="BC22" s="354">
        <f>ROUND('3a-2026'!AZ65,1)</f>
        <v>15.5</v>
      </c>
      <c r="BD22" s="354">
        <f>ROUND('3a-2026'!BA65,1)</f>
        <v>15.2</v>
      </c>
      <c r="BE22" s="354">
        <f>ROUND('3a-2026'!BB65,1)</f>
        <v>14.8</v>
      </c>
      <c r="BF22" s="354">
        <f>ROUND('3a-2026'!BC65,1)</f>
        <v>14.5</v>
      </c>
      <c r="BG22" s="354">
        <f>ROUND('3a-2026'!BD65,1)</f>
        <v>14.1</v>
      </c>
      <c r="BH22" s="354">
        <f>ROUND('3a-2026'!BE65,1)</f>
        <v>13.8</v>
      </c>
      <c r="BI22" s="354">
        <f>ROUND('3a-2026'!BF65,1)</f>
        <v>13.4</v>
      </c>
      <c r="BJ22" s="354">
        <f>ROUND('3a-2026'!BG65,1)</f>
        <v>13.1</v>
      </c>
      <c r="BK22" s="354">
        <f>ROUND('3a-2026'!BH65,1)</f>
        <v>12.8</v>
      </c>
      <c r="BL22" s="354">
        <f>ROUND('3a-2026'!BI65,1)</f>
        <v>12.4</v>
      </c>
      <c r="BM22" s="354">
        <f>ROUND('3a-2026'!BJ65,1)</f>
        <v>12.1</v>
      </c>
      <c r="BN22" s="354">
        <f>ROUND('3a-2026'!BK65,1)</f>
        <v>3.6</v>
      </c>
      <c r="BO22" s="354">
        <f>ROUND('3a-2026'!BL65,1)</f>
        <v>0</v>
      </c>
      <c r="BP22" s="354">
        <f>'3a-2026'!BM65</f>
        <v>0</v>
      </c>
      <c r="BQ22" s="354">
        <f t="shared" si="3"/>
        <v>1070.1999999999998</v>
      </c>
      <c r="BR22" s="349"/>
      <c r="BS22" s="354">
        <f>NPV('Capital Structure'!$Q$16,'Rev Reqt Summary'!E22:BO22)</f>
        <v>98.367928224866503</v>
      </c>
      <c r="BT22" s="435"/>
    </row>
    <row r="23" spans="1:72" s="348" customFormat="1" x14ac:dyDescent="0.25">
      <c r="A23" s="463"/>
      <c r="C23" s="362"/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49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49"/>
      <c r="BK23" s="349"/>
      <c r="BL23" s="349"/>
      <c r="BM23" s="349"/>
      <c r="BN23" s="349"/>
      <c r="BO23" s="349"/>
      <c r="BP23" s="349"/>
      <c r="BQ23" s="349"/>
      <c r="BR23" s="349"/>
      <c r="BS23" s="349"/>
      <c r="BT23" s="436"/>
    </row>
    <row r="24" spans="1:72" ht="15" customHeight="1" x14ac:dyDescent="0.25">
      <c r="A24" s="463"/>
      <c r="B24" s="351">
        <v>2017</v>
      </c>
      <c r="C24" s="363" t="s">
        <v>325</v>
      </c>
      <c r="D24" s="351" t="s">
        <v>351</v>
      </c>
      <c r="E24" s="352">
        <f>'3b-2017'!B65</f>
        <v>0</v>
      </c>
      <c r="F24" s="352">
        <f>'3b-2017'!C65</f>
        <v>0</v>
      </c>
      <c r="G24" s="352">
        <f>'3b-2017'!D65</f>
        <v>0.40594410589708307</v>
      </c>
      <c r="H24" s="352">
        <f>'3b-2017'!E65</f>
        <v>0.54511112195030509</v>
      </c>
      <c r="I24" s="352">
        <f>'3b-2017'!F65</f>
        <v>0.53099559614403102</v>
      </c>
      <c r="J24" s="352">
        <f>'3b-2017'!G65</f>
        <v>0.51755033321976718</v>
      </c>
      <c r="K24" s="352">
        <f>'3b-2017'!H65</f>
        <v>0.50472515994834222</v>
      </c>
      <c r="L24" s="352">
        <f>'3b-2017'!I65</f>
        <v>0.49247376257975134</v>
      </c>
      <c r="M24" s="352">
        <f>'3b-2017'!J65</f>
        <v>0.48075304359662935</v>
      </c>
      <c r="N24" s="352">
        <f>'3b-2017'!K65</f>
        <v>0.46952312171425009</v>
      </c>
      <c r="O24" s="352">
        <f>'3b-2017'!L65</f>
        <v>0.45856722285273105</v>
      </c>
      <c r="P24" s="352">
        <f>'3b-2017'!M65</f>
        <v>0.44764991878288246</v>
      </c>
      <c r="Q24" s="352">
        <f>'3b-2017'!N65</f>
        <v>0.43673261471303393</v>
      </c>
      <c r="R24" s="352">
        <f>'3b-2017'!O65</f>
        <v>0.42581531064318534</v>
      </c>
      <c r="S24" s="352">
        <f>'3b-2017'!P65</f>
        <v>0.41489800657333681</v>
      </c>
      <c r="T24" s="352">
        <f>'3b-2017'!Q65</f>
        <v>0.40398070250348828</v>
      </c>
      <c r="U24" s="352">
        <f>'3b-2017'!R65</f>
        <v>0.39306339843363969</v>
      </c>
      <c r="V24" s="352">
        <f>'3b-2017'!S65</f>
        <v>0.38214609436379121</v>
      </c>
      <c r="W24" s="352">
        <f>'3b-2017'!T65</f>
        <v>0.37122879029394262</v>
      </c>
      <c r="X24" s="352">
        <f>'3b-2017'!U65</f>
        <v>0.36031148622409409</v>
      </c>
      <c r="Y24" s="352">
        <f>'3b-2017'!V65</f>
        <v>0.3493941821542455</v>
      </c>
      <c r="Z24" s="352">
        <f>'3b-2017'!W65</f>
        <v>0.33847687808439703</v>
      </c>
      <c r="AA24" s="352">
        <f>'3b-2017'!X65</f>
        <v>0.32899465701816177</v>
      </c>
      <c r="AB24" s="352">
        <f>'3b-2017'!Y65</f>
        <v>0.32238260195915319</v>
      </c>
      <c r="AC24" s="352">
        <f>'3b-2017'!Z65</f>
        <v>0.31720562990375795</v>
      </c>
      <c r="AD24" s="352">
        <f>'3b-2017'!AA65</f>
        <v>0.3120286578483627</v>
      </c>
      <c r="AE24" s="352">
        <f>'3b-2017'!AB65</f>
        <v>0.30685168579296745</v>
      </c>
      <c r="AF24" s="352">
        <f>'3b-2017'!AC65</f>
        <v>0.30167471373757226</v>
      </c>
      <c r="AG24" s="352">
        <f>'3b-2017'!AD65</f>
        <v>0.29649774168217696</v>
      </c>
      <c r="AH24" s="352">
        <f>'3b-2017'!AE65</f>
        <v>0.29132076962678177</v>
      </c>
      <c r="AI24" s="352">
        <f>'3b-2017'!AF65</f>
        <v>0.28614379757138653</v>
      </c>
      <c r="AJ24" s="352">
        <f>'3b-2017'!AG65</f>
        <v>0.28096682551599134</v>
      </c>
      <c r="AK24" s="352">
        <f>'3b-2017'!AH65</f>
        <v>0.27578985346059598</v>
      </c>
      <c r="AL24" s="352">
        <f>'3b-2017'!AI65</f>
        <v>0.27061288140520079</v>
      </c>
      <c r="AM24" s="352">
        <f>'3b-2017'!AJ65</f>
        <v>0.26543590934980554</v>
      </c>
      <c r="AN24" s="352">
        <f>'3b-2017'!AK65</f>
        <v>0.26025893729441035</v>
      </c>
      <c r="AO24" s="352">
        <f>'3b-2017'!AL65</f>
        <v>0.25508196523901505</v>
      </c>
      <c r="AP24" s="352">
        <f>'3b-2017'!AM65</f>
        <v>0.24990499318361986</v>
      </c>
      <c r="AQ24" s="352">
        <f>'3b-2017'!AN65</f>
        <v>0.24472802112822459</v>
      </c>
      <c r="AR24" s="352">
        <f>'3b-2017'!AO65</f>
        <v>0.2395510490728294</v>
      </c>
      <c r="AS24" s="352">
        <f>'3b-2017'!AP65</f>
        <v>0.23437407701743412</v>
      </c>
      <c r="AT24" s="352">
        <f>'3b-2017'!AQ65</f>
        <v>0.22919710496203893</v>
      </c>
      <c r="AU24" s="352">
        <f>'3b-2017'!AR65</f>
        <v>0.22402013290664363</v>
      </c>
      <c r="AV24" s="352">
        <f>'3b-2017'!AS65</f>
        <v>0.21884316085124844</v>
      </c>
      <c r="AW24" s="352">
        <f>'3b-2017'!AT65</f>
        <v>0.21366618879585317</v>
      </c>
      <c r="AX24" s="352">
        <f>'3b-2017'!AU65</f>
        <v>0.20848921674045798</v>
      </c>
      <c r="AY24" s="352">
        <f>'3b-2017'!AV65</f>
        <v>0.2033122446850627</v>
      </c>
      <c r="AZ24" s="352">
        <f>'3b-2017'!AW65</f>
        <v>0.19813527262966751</v>
      </c>
      <c r="BA24" s="352">
        <f>'3b-2017'!AX65</f>
        <v>0.19295830057427218</v>
      </c>
      <c r="BB24" s="352">
        <f>'3b-2017'!AY65</f>
        <v>0.18778132851887702</v>
      </c>
      <c r="BC24" s="352">
        <f>'3b-2017'!AZ65</f>
        <v>0.18260435646348172</v>
      </c>
      <c r="BD24" s="352">
        <f>'3b-2017'!BA65</f>
        <v>5.4887723280190238E-2</v>
      </c>
      <c r="BE24" s="352">
        <f>'3b-2017'!BB65</f>
        <v>-7.7189583340754376E-6</v>
      </c>
      <c r="BF24" s="352">
        <f>'3b-2017'!BC65</f>
        <v>-7.7189583340754376E-6</v>
      </c>
      <c r="BG24" s="352">
        <f>'3b-2017'!BD65</f>
        <v>-7.7189583340754376E-6</v>
      </c>
      <c r="BH24" s="352">
        <f>'3b-2017'!BE65</f>
        <v>-7.7189583340754376E-6</v>
      </c>
      <c r="BI24" s="352">
        <f>'3b-2017'!BF65</f>
        <v>-7.7189583340754376E-6</v>
      </c>
      <c r="BJ24" s="352">
        <f>'3b-2017'!BG65</f>
        <v>-7.7189583340754376E-6</v>
      </c>
      <c r="BK24" s="352">
        <f>'3b-2017'!BH65</f>
        <v>-7.7189583340754376E-6</v>
      </c>
      <c r="BL24" s="352">
        <f>'3b-2017'!BI65</f>
        <v>-7.7189583340754376E-6</v>
      </c>
      <c r="BM24" s="352">
        <f>'3b-2017'!BJ65</f>
        <v>-7.7189583340754376E-6</v>
      </c>
      <c r="BN24" s="352">
        <f>'3b-2017'!BK65</f>
        <v>-7.7189583340754376E-6</v>
      </c>
      <c r="BO24" s="352">
        <f>'3b-2017'!BL65</f>
        <v>-7.7189583340754376E-6</v>
      </c>
      <c r="BP24" s="352">
        <f>'3b-2017'!BM65</f>
        <v>0</v>
      </c>
      <c r="BQ24" s="352">
        <f t="shared" ref="BQ24:BQ25" si="4">SUM(E24:BP24)</f>
        <v>16.182955740346504</v>
      </c>
      <c r="BR24" s="349"/>
      <c r="BS24" s="352">
        <f>NPV('Capital Structure'!$Q$16,'Rev Reqt Summary'!E24:BO24)</f>
        <v>3.7251823924644798</v>
      </c>
      <c r="BT24" s="435"/>
    </row>
    <row r="25" spans="1:72" x14ac:dyDescent="0.25">
      <c r="A25" s="463"/>
      <c r="B25" s="353">
        <v>2026</v>
      </c>
      <c r="C25" s="364" t="s">
        <v>325</v>
      </c>
      <c r="D25" s="353" t="s">
        <v>351</v>
      </c>
      <c r="E25" s="354">
        <f>'3b-2026'!B65</f>
        <v>0</v>
      </c>
      <c r="F25" s="354">
        <f>'3b-2026'!C65</f>
        <v>0</v>
      </c>
      <c r="G25" s="354">
        <f>'3b-2026'!D65</f>
        <v>0.40594410589708307</v>
      </c>
      <c r="H25" s="354">
        <f>'3b-2026'!E65</f>
        <v>0.54511112195030509</v>
      </c>
      <c r="I25" s="354">
        <f>'3b-2026'!F65</f>
        <v>0.53099559614403102</v>
      </c>
      <c r="J25" s="354">
        <f>'3b-2026'!G65</f>
        <v>0.51755033321976718</v>
      </c>
      <c r="K25" s="354">
        <f>'3b-2026'!H65</f>
        <v>0.50472515994834222</v>
      </c>
      <c r="L25" s="354">
        <f>'3b-2026'!I65</f>
        <v>0.49247376257975134</v>
      </c>
      <c r="M25" s="354">
        <f>'3b-2026'!J65</f>
        <v>0.48075304359662935</v>
      </c>
      <c r="N25" s="354">
        <f>'3b-2026'!K65</f>
        <v>0.46952312171425009</v>
      </c>
      <c r="O25" s="354">
        <f>'3b-2026'!L65</f>
        <v>0.45856722285273105</v>
      </c>
      <c r="P25" s="354">
        <f>'3b-2026'!M65</f>
        <v>0.44764991878288246</v>
      </c>
      <c r="Q25" s="354">
        <f>'3b-2026'!N65</f>
        <v>0.43673261471303393</v>
      </c>
      <c r="R25" s="354">
        <f>'3b-2026'!O65</f>
        <v>0.42581531064318534</v>
      </c>
      <c r="S25" s="354">
        <f>'3b-2026'!P65</f>
        <v>0.41489800657333681</v>
      </c>
      <c r="T25" s="354">
        <f>'3b-2026'!Q65</f>
        <v>0.40398070250348828</v>
      </c>
      <c r="U25" s="354">
        <f>'3b-2026'!R65</f>
        <v>0.39306339843363969</v>
      </c>
      <c r="V25" s="354">
        <f>'3b-2026'!S65</f>
        <v>0.38214609436379121</v>
      </c>
      <c r="W25" s="354">
        <f>'3b-2026'!T65</f>
        <v>0.37122879029394262</v>
      </c>
      <c r="X25" s="354">
        <f>'3b-2026'!U65</f>
        <v>0.36031148622409409</v>
      </c>
      <c r="Y25" s="354">
        <f>'3b-2026'!V65</f>
        <v>0.3493941821542455</v>
      </c>
      <c r="Z25" s="354">
        <f>'3b-2026'!W65</f>
        <v>0.33847687808439703</v>
      </c>
      <c r="AA25" s="354">
        <f>'3b-2026'!X65</f>
        <v>0.32899465701816177</v>
      </c>
      <c r="AB25" s="354">
        <f>'3b-2026'!Y65</f>
        <v>0.32238260195915319</v>
      </c>
      <c r="AC25" s="354">
        <f>'3b-2026'!Z65</f>
        <v>0.31720562990375795</v>
      </c>
      <c r="AD25" s="354">
        <f>'3b-2026'!AA65</f>
        <v>0.3120286578483627</v>
      </c>
      <c r="AE25" s="354">
        <f>'3b-2026'!AB65</f>
        <v>0.30685168579296745</v>
      </c>
      <c r="AF25" s="354">
        <f>'3b-2026'!AC65</f>
        <v>0.30167471373757226</v>
      </c>
      <c r="AG25" s="354">
        <f>'3b-2026'!AD65</f>
        <v>0.29649774168217696</v>
      </c>
      <c r="AH25" s="354">
        <f>'3b-2026'!AE65</f>
        <v>0.29132076962678177</v>
      </c>
      <c r="AI25" s="354">
        <f>'3b-2026'!AF65</f>
        <v>0.28614379757138653</v>
      </c>
      <c r="AJ25" s="354">
        <f>'3b-2026'!AG65</f>
        <v>0.28096682551599134</v>
      </c>
      <c r="AK25" s="354">
        <f>'3b-2026'!AH65</f>
        <v>0.27578985346059598</v>
      </c>
      <c r="AL25" s="354">
        <f>'3b-2026'!AI65</f>
        <v>0.27061288140520079</v>
      </c>
      <c r="AM25" s="354">
        <f>'3b-2026'!AJ65</f>
        <v>0.26543590934980554</v>
      </c>
      <c r="AN25" s="354">
        <f>'3b-2026'!AK65</f>
        <v>0.26025893729441035</v>
      </c>
      <c r="AO25" s="354">
        <f>'3b-2026'!AL65</f>
        <v>0.25508196523901505</v>
      </c>
      <c r="AP25" s="354">
        <f>'3b-2026'!AM65</f>
        <v>0.24990499318361986</v>
      </c>
      <c r="AQ25" s="354">
        <f>'3b-2026'!AN65</f>
        <v>0.24472802112822459</v>
      </c>
      <c r="AR25" s="354">
        <f>'3b-2026'!AO65</f>
        <v>0.2395510490728294</v>
      </c>
      <c r="AS25" s="354">
        <f>'3b-2026'!AP65</f>
        <v>0.23437407701743412</v>
      </c>
      <c r="AT25" s="354">
        <f>'3b-2026'!AQ65</f>
        <v>0.22919710496203893</v>
      </c>
      <c r="AU25" s="354">
        <f>'3b-2026'!AR65</f>
        <v>0.22402013290664363</v>
      </c>
      <c r="AV25" s="354">
        <f>'3b-2026'!AS65</f>
        <v>0.21884316085124844</v>
      </c>
      <c r="AW25" s="354">
        <f>'3b-2026'!AT65</f>
        <v>0.21366618879585317</v>
      </c>
      <c r="AX25" s="354">
        <f>'3b-2026'!AU65</f>
        <v>0.20848921674045798</v>
      </c>
      <c r="AY25" s="354">
        <f>'3b-2026'!AV65</f>
        <v>0.2033122446850627</v>
      </c>
      <c r="AZ25" s="354">
        <f>'3b-2026'!AW65</f>
        <v>0.19813527262966751</v>
      </c>
      <c r="BA25" s="354">
        <f>'3b-2026'!AX65</f>
        <v>0.19295830057427218</v>
      </c>
      <c r="BB25" s="354">
        <f>'3b-2026'!AY65</f>
        <v>0.18778132851887702</v>
      </c>
      <c r="BC25" s="354">
        <f>'3b-2026'!AZ65</f>
        <v>0.18260435646348172</v>
      </c>
      <c r="BD25" s="354">
        <f>'3b-2026'!BA65</f>
        <v>5.4887723280190238E-2</v>
      </c>
      <c r="BE25" s="354">
        <f>'3b-2026'!BB65</f>
        <v>-7.7189583340754376E-6</v>
      </c>
      <c r="BF25" s="354">
        <f>'3b-2026'!BC65</f>
        <v>-7.7189583340754376E-6</v>
      </c>
      <c r="BG25" s="354">
        <f>'3b-2026'!BD65</f>
        <v>-7.7189583340754376E-6</v>
      </c>
      <c r="BH25" s="354">
        <f>'3b-2026'!BE65</f>
        <v>-7.7189583340754376E-6</v>
      </c>
      <c r="BI25" s="354">
        <f>'3b-2026'!BF65</f>
        <v>-7.7189583340754376E-6</v>
      </c>
      <c r="BJ25" s="354">
        <f>'3b-2026'!BG65</f>
        <v>-7.7189583340754376E-6</v>
      </c>
      <c r="BK25" s="354">
        <f>'3b-2026'!BH65</f>
        <v>-7.7189583340754376E-6</v>
      </c>
      <c r="BL25" s="354">
        <f>'3b-2026'!BI65</f>
        <v>-7.7189583340754376E-6</v>
      </c>
      <c r="BM25" s="354">
        <f>'3b-2026'!BJ65</f>
        <v>-7.7189583340754376E-6</v>
      </c>
      <c r="BN25" s="354">
        <f>'3b-2026'!BK65</f>
        <v>-7.7189583340754376E-6</v>
      </c>
      <c r="BO25" s="354">
        <f>'3b-2026'!BL65</f>
        <v>-7.7189583340754376E-6</v>
      </c>
      <c r="BP25" s="354">
        <f>'3b-2026'!BM65</f>
        <v>0</v>
      </c>
      <c r="BQ25" s="354">
        <f t="shared" si="4"/>
        <v>16.182955740346504</v>
      </c>
      <c r="BR25" s="349"/>
      <c r="BS25" s="354">
        <f>NPV('Capital Structure'!$Q$16,'Rev Reqt Summary'!E25:BO25)</f>
        <v>3.7251823924644798</v>
      </c>
      <c r="BT25" s="435"/>
    </row>
    <row r="26" spans="1:72" s="348" customFormat="1" x14ac:dyDescent="0.25">
      <c r="A26" s="463"/>
      <c r="C26" s="362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  <c r="AY26" s="349"/>
      <c r="AZ26" s="349"/>
      <c r="BA26" s="349"/>
      <c r="BB26" s="349"/>
      <c r="BC26" s="349"/>
      <c r="BD26" s="349"/>
      <c r="BE26" s="349"/>
      <c r="BF26" s="349"/>
      <c r="BG26" s="349"/>
      <c r="BH26" s="349"/>
      <c r="BI26" s="349"/>
      <c r="BJ26" s="349"/>
      <c r="BK26" s="349"/>
      <c r="BL26" s="349"/>
      <c r="BM26" s="349"/>
      <c r="BN26" s="349"/>
      <c r="BO26" s="349"/>
      <c r="BP26" s="349"/>
      <c r="BQ26" s="349"/>
      <c r="BR26" s="349"/>
      <c r="BS26" s="349"/>
      <c r="BT26" s="436"/>
    </row>
    <row r="27" spans="1:72" ht="15" customHeight="1" x14ac:dyDescent="0.25">
      <c r="A27" s="463"/>
      <c r="B27" s="351">
        <v>2017</v>
      </c>
      <c r="C27" s="363" t="s">
        <v>326</v>
      </c>
      <c r="D27" s="351" t="s">
        <v>82</v>
      </c>
      <c r="E27" s="352">
        <f>'3c-2017'!B65</f>
        <v>0</v>
      </c>
      <c r="F27" s="352">
        <f>'3c-2017'!C65</f>
        <v>0</v>
      </c>
      <c r="G27" s="352">
        <f>'3c-2017'!D65</f>
        <v>0.32534526820953935</v>
      </c>
      <c r="H27" s="352">
        <f>'3c-2017'!E65</f>
        <v>0.43688114102064918</v>
      </c>
      <c r="I27" s="352">
        <f>'3c-2017'!F65</f>
        <v>0.42556820541535867</v>
      </c>
      <c r="J27" s="352">
        <f>'3c-2017'!G65</f>
        <v>0.41479245424987338</v>
      </c>
      <c r="K27" s="352">
        <f>'3c-2017'!H65</f>
        <v>0.40451367602102173</v>
      </c>
      <c r="L27" s="352">
        <f>'3c-2017'!I65</f>
        <v>0.39469475241818375</v>
      </c>
      <c r="M27" s="352">
        <f>'3c-2017'!J65</f>
        <v>0.3853011427911992</v>
      </c>
      <c r="N27" s="352">
        <f>'3c-2017'!K65</f>
        <v>0.37630088415036761</v>
      </c>
      <c r="O27" s="352">
        <f>'3c-2017'!L65</f>
        <v>0.36752024218070406</v>
      </c>
      <c r="P27" s="352">
        <f>'3c-2017'!M65</f>
        <v>0.35877053213655707</v>
      </c>
      <c r="Q27" s="352">
        <f>'3c-2017'!N65</f>
        <v>0.35002082209241009</v>
      </c>
      <c r="R27" s="352">
        <f>'3c-2017'!O65</f>
        <v>0.3412711120482631</v>
      </c>
      <c r="S27" s="352">
        <f>'3c-2017'!P65</f>
        <v>0.33252140200411612</v>
      </c>
      <c r="T27" s="352">
        <f>'3c-2017'!Q65</f>
        <v>0.32377169195996913</v>
      </c>
      <c r="U27" s="352">
        <f>'3c-2017'!R65</f>
        <v>0.31502198191582215</v>
      </c>
      <c r="V27" s="352">
        <f>'3c-2017'!S65</f>
        <v>0.30627227187167516</v>
      </c>
      <c r="W27" s="352">
        <f>'3c-2017'!T65</f>
        <v>0.29752256182752818</v>
      </c>
      <c r="X27" s="352">
        <f>'3c-2017'!U65</f>
        <v>0.28877285178338125</v>
      </c>
      <c r="Y27" s="352">
        <f>'3c-2017'!V65</f>
        <v>0.28002314173923426</v>
      </c>
      <c r="Z27" s="352">
        <f>'3c-2017'!W65</f>
        <v>0.27127343169508727</v>
      </c>
      <c r="AA27" s="352">
        <f>'3c-2017'!X65</f>
        <v>0.26367387374806645</v>
      </c>
      <c r="AB27" s="352">
        <f>'3c-2017'!Y65</f>
        <v>0.25837461999529798</v>
      </c>
      <c r="AC27" s="352">
        <f>'3c-2017'!Z65</f>
        <v>0.25422551833965557</v>
      </c>
      <c r="AD27" s="352">
        <f>'3c-2017'!AA65</f>
        <v>0.25007641668401315</v>
      </c>
      <c r="AE27" s="352">
        <f>'3c-2017'!AB65</f>
        <v>0.24592731502837081</v>
      </c>
      <c r="AF27" s="352">
        <f>'3c-2017'!AC65</f>
        <v>0.24177821337272842</v>
      </c>
      <c r="AG27" s="352">
        <f>'3c-2017'!AD65</f>
        <v>0.23762911171708603</v>
      </c>
      <c r="AH27" s="352">
        <f>'3c-2017'!AE65</f>
        <v>0.23348001006144367</v>
      </c>
      <c r="AI27" s="352">
        <f>'3c-2017'!AF65</f>
        <v>0.22933090840580131</v>
      </c>
      <c r="AJ27" s="352">
        <f>'3c-2017'!AG65</f>
        <v>0.22518180675015892</v>
      </c>
      <c r="AK27" s="352">
        <f>'3c-2017'!AH65</f>
        <v>0.22103270509451653</v>
      </c>
      <c r="AL27" s="352">
        <f>'3c-2017'!AI65</f>
        <v>0.21688360343887417</v>
      </c>
      <c r="AM27" s="352">
        <f>'3c-2017'!AJ65</f>
        <v>0.21273450178323178</v>
      </c>
      <c r="AN27" s="352">
        <f>'3c-2017'!AK65</f>
        <v>0.20858540012758936</v>
      </c>
      <c r="AO27" s="352">
        <f>'3c-2017'!AL65</f>
        <v>0.20443629847194703</v>
      </c>
      <c r="AP27" s="352">
        <f>'3c-2017'!AM65</f>
        <v>0.20028719681630461</v>
      </c>
      <c r="AQ27" s="352">
        <f>'3c-2017'!AN65</f>
        <v>0.19613809516066227</v>
      </c>
      <c r="AR27" s="352">
        <f>'3c-2017'!AO65</f>
        <v>0.19198899350501986</v>
      </c>
      <c r="AS27" s="352">
        <f>'3c-2017'!AP65</f>
        <v>0.18783989184937752</v>
      </c>
      <c r="AT27" s="352">
        <f>'3c-2017'!AQ65</f>
        <v>0.1836907901937351</v>
      </c>
      <c r="AU27" s="352">
        <f>'3c-2017'!AR65</f>
        <v>0.17954168853809277</v>
      </c>
      <c r="AV27" s="352">
        <f>'3c-2017'!AS65</f>
        <v>0.17539258688245032</v>
      </c>
      <c r="AW27" s="352">
        <f>'3c-2017'!AT65</f>
        <v>0.17124348522680799</v>
      </c>
      <c r="AX27" s="352">
        <f>'3c-2017'!AU65</f>
        <v>0.1670943835711656</v>
      </c>
      <c r="AY27" s="352">
        <f>'3c-2017'!AV65</f>
        <v>0.16294528191552327</v>
      </c>
      <c r="AZ27" s="352">
        <f>'3c-2017'!AW65</f>
        <v>0.15879618025988085</v>
      </c>
      <c r="BA27" s="352">
        <f>'3c-2017'!AX65</f>
        <v>0.15464707860423849</v>
      </c>
      <c r="BB27" s="352">
        <f>'3c-2017'!AY65</f>
        <v>0.15049797694859607</v>
      </c>
      <c r="BC27" s="352">
        <f>'3c-2017'!AZ65</f>
        <v>0.14634887529295373</v>
      </c>
      <c r="BD27" s="352">
        <f>'3c-2017'!BA65</f>
        <v>4.3989950322204666E-2</v>
      </c>
      <c r="BE27" s="352">
        <f>'3c-2017'!BB65</f>
        <v>-6.1863851033325862E-6</v>
      </c>
      <c r="BF27" s="352">
        <f>'3c-2017'!BC65</f>
        <v>-6.1863851033325862E-6</v>
      </c>
      <c r="BG27" s="352">
        <f>'3c-2017'!BD65</f>
        <v>-6.1863851033325862E-6</v>
      </c>
      <c r="BH27" s="352">
        <f>'3c-2017'!BE65</f>
        <v>-6.1863851033325862E-6</v>
      </c>
      <c r="BI27" s="352">
        <f>'3c-2017'!BF65</f>
        <v>-6.1863851033325862E-6</v>
      </c>
      <c r="BJ27" s="352">
        <f>'3c-2017'!BG65</f>
        <v>-6.1863851033325862E-6</v>
      </c>
      <c r="BK27" s="352">
        <f>'3c-2017'!BH65</f>
        <v>-6.1863851033325862E-6</v>
      </c>
      <c r="BL27" s="352">
        <f>'3c-2017'!BI65</f>
        <v>-6.1863851033325862E-6</v>
      </c>
      <c r="BM27" s="352">
        <f>'3c-2017'!BJ65</f>
        <v>-6.1863851033325862E-6</v>
      </c>
      <c r="BN27" s="352">
        <f>'3c-2017'!BK65</f>
        <v>-6.1863851033325862E-6</v>
      </c>
      <c r="BO27" s="352">
        <f>'3c-2017'!BL65</f>
        <v>-6.1863851033325862E-6</v>
      </c>
      <c r="BP27" s="352">
        <f>'3c-2017'!BM65</f>
        <v>0</v>
      </c>
      <c r="BQ27" s="352">
        <f t="shared" ref="BQ27:BQ28" si="5">SUM(E27:BP27)</f>
        <v>12.969884275400597</v>
      </c>
      <c r="BR27" s="349"/>
      <c r="BS27" s="352">
        <f>NPV('Capital Structure'!$Q$16,'Rev Reqt Summary'!E27:BO27)</f>
        <v>2.9855599502486045</v>
      </c>
      <c r="BT27" s="435"/>
    </row>
    <row r="28" spans="1:72" x14ac:dyDescent="0.25">
      <c r="A28" s="463"/>
      <c r="B28" s="353">
        <v>2026</v>
      </c>
      <c r="C28" s="364" t="s">
        <v>326</v>
      </c>
      <c r="D28" s="353" t="s">
        <v>82</v>
      </c>
      <c r="E28" s="354">
        <f>'3c-2026'!B65</f>
        <v>0</v>
      </c>
      <c r="F28" s="354">
        <f>'3c-2026'!C65</f>
        <v>0</v>
      </c>
      <c r="G28" s="354">
        <f>'3c-2026'!D65</f>
        <v>0.32534526820953935</v>
      </c>
      <c r="H28" s="354">
        <f>'3c-2026'!E65</f>
        <v>0.43688114102064918</v>
      </c>
      <c r="I28" s="354">
        <f>'3c-2026'!F65</f>
        <v>0.42556820541535867</v>
      </c>
      <c r="J28" s="354">
        <f>'3c-2026'!G65</f>
        <v>0.41479245424987338</v>
      </c>
      <c r="K28" s="354">
        <f>'3c-2026'!H65</f>
        <v>0.40451367602102173</v>
      </c>
      <c r="L28" s="354">
        <f>'3c-2026'!I65</f>
        <v>0.39469475241818375</v>
      </c>
      <c r="M28" s="354">
        <f>'3c-2026'!J65</f>
        <v>0.3853011427911992</v>
      </c>
      <c r="N28" s="354">
        <f>'3c-2026'!K65</f>
        <v>0.37630088415036761</v>
      </c>
      <c r="O28" s="354">
        <f>'3c-2026'!L65</f>
        <v>0.36752024218070406</v>
      </c>
      <c r="P28" s="354">
        <f>'3c-2026'!M65</f>
        <v>0.35877053213655707</v>
      </c>
      <c r="Q28" s="354">
        <f>'3c-2026'!N65</f>
        <v>0.35002082209241009</v>
      </c>
      <c r="R28" s="354">
        <f>'3c-2026'!O65</f>
        <v>0.3412711120482631</v>
      </c>
      <c r="S28" s="354">
        <f>'3c-2026'!P65</f>
        <v>0.33252140200411612</v>
      </c>
      <c r="T28" s="354">
        <f>'3c-2026'!Q65</f>
        <v>0.32377169195996913</v>
      </c>
      <c r="U28" s="354">
        <f>'3c-2026'!R65</f>
        <v>0.31502198191582215</v>
      </c>
      <c r="V28" s="354">
        <f>'3c-2026'!S65</f>
        <v>0.30627227187167516</v>
      </c>
      <c r="W28" s="354">
        <f>'3c-2026'!T65</f>
        <v>0.29752256182752818</v>
      </c>
      <c r="X28" s="354">
        <f>'3c-2026'!U65</f>
        <v>0.28877285178338125</v>
      </c>
      <c r="Y28" s="354">
        <f>'3c-2026'!V65</f>
        <v>0.28002314173923426</v>
      </c>
      <c r="Z28" s="354">
        <f>'3c-2026'!W65</f>
        <v>0.27127343169508727</v>
      </c>
      <c r="AA28" s="354">
        <f>'3c-2026'!X65</f>
        <v>0.26367387374806645</v>
      </c>
      <c r="AB28" s="354">
        <f>'3c-2026'!Y65</f>
        <v>0.25837461999529798</v>
      </c>
      <c r="AC28" s="354">
        <f>'3c-2026'!Z65</f>
        <v>0.25422551833965557</v>
      </c>
      <c r="AD28" s="354">
        <f>'3c-2026'!AA65</f>
        <v>0.25007641668401315</v>
      </c>
      <c r="AE28" s="354">
        <f>'3c-2026'!AB65</f>
        <v>0.24592731502837081</v>
      </c>
      <c r="AF28" s="354">
        <f>'3c-2026'!AC65</f>
        <v>0.24177821337272842</v>
      </c>
      <c r="AG28" s="354">
        <f>'3c-2026'!AD65</f>
        <v>0.23762911171708603</v>
      </c>
      <c r="AH28" s="354">
        <f>'3c-2026'!AE65</f>
        <v>0.23348001006144367</v>
      </c>
      <c r="AI28" s="354">
        <f>'3c-2026'!AF65</f>
        <v>0.22933090840580131</v>
      </c>
      <c r="AJ28" s="354">
        <f>'3c-2026'!AG65</f>
        <v>0.22518180675015892</v>
      </c>
      <c r="AK28" s="354">
        <f>'3c-2026'!AH65</f>
        <v>0.22103270509451653</v>
      </c>
      <c r="AL28" s="354">
        <f>'3c-2026'!AI65</f>
        <v>0.21688360343887417</v>
      </c>
      <c r="AM28" s="354">
        <f>'3c-2026'!AJ65</f>
        <v>0.21273450178323178</v>
      </c>
      <c r="AN28" s="354">
        <f>'3c-2026'!AK65</f>
        <v>0.20858540012758936</v>
      </c>
      <c r="AO28" s="354">
        <f>'3c-2026'!AL65</f>
        <v>0.20443629847194703</v>
      </c>
      <c r="AP28" s="354">
        <f>'3c-2026'!AM65</f>
        <v>0.20028719681630461</v>
      </c>
      <c r="AQ28" s="354">
        <f>'3c-2026'!AN65</f>
        <v>0.19613809516066227</v>
      </c>
      <c r="AR28" s="354">
        <f>'3c-2026'!AO65</f>
        <v>0.19198899350501986</v>
      </c>
      <c r="AS28" s="354">
        <f>'3c-2026'!AP65</f>
        <v>0.18783989184937752</v>
      </c>
      <c r="AT28" s="354">
        <f>'3c-2026'!AQ65</f>
        <v>0.1836907901937351</v>
      </c>
      <c r="AU28" s="354">
        <f>'3c-2026'!AR65</f>
        <v>0.17954168853809277</v>
      </c>
      <c r="AV28" s="354">
        <f>'3c-2026'!AS65</f>
        <v>0.17539258688245032</v>
      </c>
      <c r="AW28" s="354">
        <f>'3c-2026'!AT65</f>
        <v>0.17124348522680799</v>
      </c>
      <c r="AX28" s="354">
        <f>'3c-2026'!AU65</f>
        <v>0.1670943835711656</v>
      </c>
      <c r="AY28" s="354">
        <f>'3c-2026'!AV65</f>
        <v>0.16294528191552327</v>
      </c>
      <c r="AZ28" s="354">
        <f>'3c-2026'!AW65</f>
        <v>0.15879618025988085</v>
      </c>
      <c r="BA28" s="354">
        <f>'3c-2026'!AX65</f>
        <v>0.15464707860423849</v>
      </c>
      <c r="BB28" s="354">
        <f>'3c-2026'!AY65</f>
        <v>0.15049797694859607</v>
      </c>
      <c r="BC28" s="354">
        <f>'3c-2026'!AZ65</f>
        <v>0.14634887529295373</v>
      </c>
      <c r="BD28" s="354">
        <f>'3c-2026'!BA65</f>
        <v>4.3989950322204666E-2</v>
      </c>
      <c r="BE28" s="354">
        <f>'3c-2026'!BB65</f>
        <v>-6.1863851033325862E-6</v>
      </c>
      <c r="BF28" s="354">
        <f>'3c-2026'!BC65</f>
        <v>-6.1863851033325862E-6</v>
      </c>
      <c r="BG28" s="354">
        <f>'3c-2026'!BD65</f>
        <v>-6.1863851033325862E-6</v>
      </c>
      <c r="BH28" s="354">
        <f>'3c-2026'!BE65</f>
        <v>-6.1863851033325862E-6</v>
      </c>
      <c r="BI28" s="354">
        <f>'3c-2026'!BF65</f>
        <v>-6.1863851033325862E-6</v>
      </c>
      <c r="BJ28" s="354">
        <f>'3c-2026'!BG65</f>
        <v>-6.1863851033325862E-6</v>
      </c>
      <c r="BK28" s="354">
        <f>'3c-2026'!BH65</f>
        <v>-6.1863851033325862E-6</v>
      </c>
      <c r="BL28" s="354">
        <f>'3c-2026'!BI65</f>
        <v>-6.1863851033325862E-6</v>
      </c>
      <c r="BM28" s="354">
        <f>'3c-2026'!BJ65</f>
        <v>-6.1863851033325862E-6</v>
      </c>
      <c r="BN28" s="354">
        <f>'3c-2026'!BK65</f>
        <v>-6.1863851033325862E-6</v>
      </c>
      <c r="BO28" s="354">
        <f>'3c-2026'!BL65</f>
        <v>-6.1863851033325862E-6</v>
      </c>
      <c r="BP28" s="354">
        <f>'3c-2026'!BM65</f>
        <v>0</v>
      </c>
      <c r="BQ28" s="354">
        <f t="shared" si="5"/>
        <v>12.969884275400597</v>
      </c>
      <c r="BR28" s="349"/>
      <c r="BS28" s="354">
        <f>NPV('Capital Structure'!$Q$16,'Rev Reqt Summary'!E28:BO28)</f>
        <v>2.9855599502486045</v>
      </c>
      <c r="BT28" s="435"/>
    </row>
    <row r="29" spans="1:72" s="348" customFormat="1" x14ac:dyDescent="0.25">
      <c r="A29" s="463"/>
      <c r="C29" s="362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  <c r="AU29" s="349"/>
      <c r="AV29" s="349"/>
      <c r="AW29" s="349"/>
      <c r="AX29" s="349"/>
      <c r="AY29" s="349"/>
      <c r="AZ29" s="349"/>
      <c r="BA29" s="349"/>
      <c r="BB29" s="349"/>
      <c r="BC29" s="349"/>
      <c r="BD29" s="349"/>
      <c r="BE29" s="349"/>
      <c r="BF29" s="349"/>
      <c r="BG29" s="349"/>
      <c r="BH29" s="349"/>
      <c r="BI29" s="349"/>
      <c r="BJ29" s="349"/>
      <c r="BK29" s="349"/>
      <c r="BL29" s="349"/>
      <c r="BM29" s="349"/>
      <c r="BN29" s="349"/>
      <c r="BO29" s="349"/>
      <c r="BP29" s="349"/>
      <c r="BQ29" s="349"/>
      <c r="BR29" s="349"/>
      <c r="BS29" s="349"/>
      <c r="BT29" s="436"/>
    </row>
    <row r="30" spans="1:72" ht="15" customHeight="1" x14ac:dyDescent="0.25">
      <c r="A30" s="463"/>
      <c r="B30" s="351">
        <v>2017</v>
      </c>
      <c r="C30" s="363" t="s">
        <v>327</v>
      </c>
      <c r="D30" s="396" t="s">
        <v>358</v>
      </c>
      <c r="E30" s="352">
        <f>'3d-2017'!B65</f>
        <v>0</v>
      </c>
      <c r="F30" s="352">
        <f>'3d-2017'!C65</f>
        <v>0</v>
      </c>
      <c r="G30" s="352">
        <f>'3d-2017'!D65</f>
        <v>0</v>
      </c>
      <c r="H30" s="352">
        <f>'3d-2017'!E65</f>
        <v>0</v>
      </c>
      <c r="I30" s="352">
        <f>'3d-2017'!F65</f>
        <v>0</v>
      </c>
      <c r="J30" s="352">
        <f>'3d-2017'!G65</f>
        <v>0</v>
      </c>
      <c r="K30" s="352">
        <f>'3d-2017'!H65</f>
        <v>0</v>
      </c>
      <c r="L30" s="352">
        <f>'3d-2017'!I65</f>
        <v>0</v>
      </c>
      <c r="M30" s="352">
        <f>'3d-2017'!J65</f>
        <v>0</v>
      </c>
      <c r="N30" s="352">
        <f>'3d-2017'!K65</f>
        <v>0</v>
      </c>
      <c r="O30" s="352">
        <f>'3d-2017'!L65</f>
        <v>0</v>
      </c>
      <c r="P30" s="352">
        <f>'3d-2017'!M65</f>
        <v>0</v>
      </c>
      <c r="Q30" s="352">
        <f>'3d-2017'!N65</f>
        <v>0</v>
      </c>
      <c r="R30" s="352">
        <f>'3d-2017'!O65</f>
        <v>0</v>
      </c>
      <c r="S30" s="352">
        <f>'3d-2017'!P65</f>
        <v>0</v>
      </c>
      <c r="T30" s="352">
        <f>'3d-2017'!Q65</f>
        <v>0</v>
      </c>
      <c r="U30" s="352">
        <f>'3d-2017'!R65</f>
        <v>0</v>
      </c>
      <c r="V30" s="352">
        <f>'3d-2017'!S65</f>
        <v>0</v>
      </c>
      <c r="W30" s="352">
        <f>'3d-2017'!T65</f>
        <v>0</v>
      </c>
      <c r="X30" s="352">
        <f>'3d-2017'!U65</f>
        <v>0</v>
      </c>
      <c r="Y30" s="352">
        <f>'3d-2017'!V65</f>
        <v>0</v>
      </c>
      <c r="Z30" s="352">
        <f>'3d-2017'!W65</f>
        <v>0</v>
      </c>
      <c r="AA30" s="352">
        <f>'3d-2017'!X65</f>
        <v>0</v>
      </c>
      <c r="AB30" s="352">
        <f>'3d-2017'!Y65</f>
        <v>0</v>
      </c>
      <c r="AC30" s="352">
        <f>'3d-2017'!Z65</f>
        <v>0</v>
      </c>
      <c r="AD30" s="352">
        <f>'3d-2017'!AA65</f>
        <v>0</v>
      </c>
      <c r="AE30" s="352">
        <f>'3d-2017'!AB65</f>
        <v>0</v>
      </c>
      <c r="AF30" s="352">
        <f>'3d-2017'!AC65</f>
        <v>0</v>
      </c>
      <c r="AG30" s="352">
        <f>'3d-2017'!AD65</f>
        <v>0</v>
      </c>
      <c r="AH30" s="352">
        <f>'3d-2017'!AE65</f>
        <v>0</v>
      </c>
      <c r="AI30" s="352">
        <f>'3d-2017'!AF65</f>
        <v>0</v>
      </c>
      <c r="AJ30" s="352">
        <f>'3d-2017'!AG65</f>
        <v>0</v>
      </c>
      <c r="AK30" s="352">
        <f>'3d-2017'!AH65</f>
        <v>0</v>
      </c>
      <c r="AL30" s="352">
        <f>'3d-2017'!AI65</f>
        <v>0</v>
      </c>
      <c r="AM30" s="352">
        <f>'3d-2017'!AJ65</f>
        <v>0</v>
      </c>
      <c r="AN30" s="352">
        <f>'3d-2017'!AK65</f>
        <v>0</v>
      </c>
      <c r="AO30" s="352">
        <f>'3d-2017'!AL65</f>
        <v>0</v>
      </c>
      <c r="AP30" s="352">
        <f>'3d-2017'!AM65</f>
        <v>0</v>
      </c>
      <c r="AQ30" s="352">
        <f>'3d-2017'!AN65</f>
        <v>0</v>
      </c>
      <c r="AR30" s="352">
        <f>'3d-2017'!AO65</f>
        <v>0</v>
      </c>
      <c r="AS30" s="352">
        <f>'3d-2017'!AP65</f>
        <v>0</v>
      </c>
      <c r="AT30" s="352">
        <f>'3d-2017'!AQ65</f>
        <v>0</v>
      </c>
      <c r="AU30" s="352">
        <f>'3d-2017'!AR65</f>
        <v>0</v>
      </c>
      <c r="AV30" s="352">
        <f>'3d-2017'!AS65</f>
        <v>0</v>
      </c>
      <c r="AW30" s="352">
        <f>'3d-2017'!AT65</f>
        <v>0</v>
      </c>
      <c r="AX30" s="352">
        <f>'3d-2017'!AU65</f>
        <v>0</v>
      </c>
      <c r="AY30" s="352">
        <f>'3d-2017'!AV65</f>
        <v>0</v>
      </c>
      <c r="AZ30" s="352">
        <f>'3d-2017'!AW65</f>
        <v>0</v>
      </c>
      <c r="BA30" s="352">
        <f>'3d-2017'!AX65</f>
        <v>0</v>
      </c>
      <c r="BB30" s="352">
        <f>'3d-2017'!AY65</f>
        <v>0</v>
      </c>
      <c r="BC30" s="352">
        <f>'3d-2017'!AZ65</f>
        <v>0</v>
      </c>
      <c r="BD30" s="352">
        <f>'3d-2017'!BA65</f>
        <v>0</v>
      </c>
      <c r="BE30" s="352">
        <f>'3d-2017'!BB65</f>
        <v>0</v>
      </c>
      <c r="BF30" s="352">
        <f>'3d-2017'!BC65</f>
        <v>0</v>
      </c>
      <c r="BG30" s="352">
        <f>'3d-2017'!BD65</f>
        <v>0</v>
      </c>
      <c r="BH30" s="352">
        <f>'3d-2017'!BE65</f>
        <v>0</v>
      </c>
      <c r="BI30" s="352">
        <f>'3d-2017'!BF65</f>
        <v>0</v>
      </c>
      <c r="BJ30" s="352">
        <f>'3d-2017'!BG65</f>
        <v>0</v>
      </c>
      <c r="BK30" s="352">
        <f>'3d-2017'!BH65</f>
        <v>0</v>
      </c>
      <c r="BL30" s="352">
        <f>'3d-2017'!BI65</f>
        <v>0</v>
      </c>
      <c r="BM30" s="352">
        <f>'3d-2017'!BJ65</f>
        <v>0</v>
      </c>
      <c r="BN30" s="352">
        <f>'3d-2017'!BK65</f>
        <v>0</v>
      </c>
      <c r="BO30" s="352">
        <f>'3d-2017'!BL65</f>
        <v>0</v>
      </c>
      <c r="BP30" s="352">
        <f>'3d-2017'!BM65</f>
        <v>0</v>
      </c>
      <c r="BQ30" s="352">
        <f t="shared" ref="BQ30:BQ31" si="6">SUM(E30:BP30)</f>
        <v>0</v>
      </c>
      <c r="BR30" s="349"/>
      <c r="BS30" s="352">
        <f>NPV('Capital Structure'!$Q$16,'Rev Reqt Summary'!E30:BO30)</f>
        <v>0</v>
      </c>
      <c r="BT30" s="435"/>
    </row>
    <row r="31" spans="1:72" x14ac:dyDescent="0.25">
      <c r="A31" s="454"/>
      <c r="B31" s="353">
        <v>2026</v>
      </c>
      <c r="C31" s="364" t="s">
        <v>327</v>
      </c>
      <c r="D31" s="431" t="s">
        <v>358</v>
      </c>
      <c r="E31" s="354">
        <f>'3d-2026'!B65</f>
        <v>0</v>
      </c>
      <c r="F31" s="354">
        <f>'3d-2026'!C65</f>
        <v>0</v>
      </c>
      <c r="G31" s="354">
        <f>'3d-2026'!D65</f>
        <v>0</v>
      </c>
      <c r="H31" s="354">
        <f>'3d-2026'!E65</f>
        <v>0</v>
      </c>
      <c r="I31" s="354">
        <f>'3d-2026'!F65</f>
        <v>0</v>
      </c>
      <c r="J31" s="354">
        <f>'3d-2026'!G65</f>
        <v>15.604982161595794</v>
      </c>
      <c r="K31" s="354">
        <f>'3d-2026'!H65</f>
        <v>21.142192988595866</v>
      </c>
      <c r="L31" s="354">
        <f>'3d-2026'!I65</f>
        <v>20.594720815098441</v>
      </c>
      <c r="M31" s="354">
        <f>'3d-2026'!J65</f>
        <v>20.07324485894814</v>
      </c>
      <c r="N31" s="354">
        <f>'3d-2026'!K65</f>
        <v>19.575819146101708</v>
      </c>
      <c r="O31" s="354">
        <f>'3d-2026'!L65</f>
        <v>19.1006473928269</v>
      </c>
      <c r="P31" s="354">
        <f>'3d-2026'!M65</f>
        <v>18.646058057317333</v>
      </c>
      <c r="Q31" s="354">
        <f>'3d-2026'!N65</f>
        <v>18.210504339692463</v>
      </c>
      <c r="R31" s="354">
        <f>'3d-2026'!O65</f>
        <v>17.78557863415001</v>
      </c>
      <c r="S31" s="354">
        <f>'3d-2026'!P65</f>
        <v>17.362149831717755</v>
      </c>
      <c r="T31" s="354">
        <f>'3d-2026'!Q65</f>
        <v>16.938721029285499</v>
      </c>
      <c r="U31" s="354">
        <f>'3d-2026'!R65</f>
        <v>16.515292226853241</v>
      </c>
      <c r="V31" s="354">
        <f>'3d-2026'!S65</f>
        <v>16.091863424420982</v>
      </c>
      <c r="W31" s="354">
        <f>'3d-2026'!T65</f>
        <v>15.668434621988728</v>
      </c>
      <c r="X31" s="354">
        <f>'3d-2026'!U65</f>
        <v>15.245005819556471</v>
      </c>
      <c r="Y31" s="354">
        <f>'3d-2026'!V65</f>
        <v>14.821577017124218</v>
      </c>
      <c r="Z31" s="354">
        <f>'3d-2026'!W65</f>
        <v>14.398148214691959</v>
      </c>
      <c r="AA31" s="354">
        <f>'3d-2026'!X65</f>
        <v>13.974719412259706</v>
      </c>
      <c r="AB31" s="354">
        <f>'3d-2026'!Y65</f>
        <v>13.551290609827447</v>
      </c>
      <c r="AC31" s="354">
        <f>'3d-2026'!Z65</f>
        <v>13.127861807395192</v>
      </c>
      <c r="AD31" s="354">
        <f>'3d-2026'!AA65</f>
        <v>12.760092852277175</v>
      </c>
      <c r="AE31" s="354">
        <f>'3d-2026'!AB65</f>
        <v>12.503643591787631</v>
      </c>
      <c r="AF31" s="354">
        <f>'3d-2026'!AC65</f>
        <v>12.302854178612325</v>
      </c>
      <c r="AG31" s="354">
        <f>'3d-2026'!AD65</f>
        <v>12.102064765437019</v>
      </c>
      <c r="AH31" s="354">
        <f>'3d-2026'!AE65</f>
        <v>11.901275352261711</v>
      </c>
      <c r="AI31" s="354">
        <f>'3d-2026'!AF65</f>
        <v>11.700485939086409</v>
      </c>
      <c r="AJ31" s="354">
        <f>'3d-2026'!AG65</f>
        <v>11.499696525911101</v>
      </c>
      <c r="AK31" s="354">
        <f>'3d-2026'!AH65</f>
        <v>11.298907112735796</v>
      </c>
      <c r="AL31" s="354">
        <f>'3d-2026'!AI65</f>
        <v>11.09811769956049</v>
      </c>
      <c r="AM31" s="354">
        <f>'3d-2026'!AJ65</f>
        <v>10.897328286385186</v>
      </c>
      <c r="AN31" s="354">
        <f>'3d-2026'!AK65</f>
        <v>10.69653887320988</v>
      </c>
      <c r="AO31" s="354">
        <f>'3d-2026'!AL65</f>
        <v>10.495749460034576</v>
      </c>
      <c r="AP31" s="354">
        <f>'3d-2026'!AM65</f>
        <v>10.294960046859268</v>
      </c>
      <c r="AQ31" s="354">
        <f>'3d-2026'!AN65</f>
        <v>10.094170633683964</v>
      </c>
      <c r="AR31" s="354">
        <f>'3d-2026'!AO65</f>
        <v>9.8933812205086582</v>
      </c>
      <c r="AS31" s="354">
        <f>'3d-2026'!AP65</f>
        <v>9.6925918073333541</v>
      </c>
      <c r="AT31" s="354">
        <f>'3d-2026'!AQ65</f>
        <v>9.4918023941580447</v>
      </c>
      <c r="AU31" s="354">
        <f>'3d-2026'!AR65</f>
        <v>9.2910129809827424</v>
      </c>
      <c r="AV31" s="354">
        <f>'3d-2026'!AS65</f>
        <v>9.0902235678074348</v>
      </c>
      <c r="AW31" s="354">
        <f>'3d-2026'!AT65</f>
        <v>8.8894341546321325</v>
      </c>
      <c r="AX31" s="354">
        <f>'3d-2026'!AU65</f>
        <v>8.6886447414568249</v>
      </c>
      <c r="AY31" s="354">
        <f>'3d-2026'!AV65</f>
        <v>8.487855328281519</v>
      </c>
      <c r="AZ31" s="354">
        <f>'3d-2026'!AW65</f>
        <v>8.2870659151062132</v>
      </c>
      <c r="BA31" s="354">
        <f>'3d-2026'!AX65</f>
        <v>8.0862765019309126</v>
      </c>
      <c r="BB31" s="354">
        <f>'3d-2026'!AY65</f>
        <v>7.8854870887556068</v>
      </c>
      <c r="BC31" s="354">
        <f>'3d-2026'!AZ65</f>
        <v>7.6846976755803036</v>
      </c>
      <c r="BD31" s="354">
        <f>'3d-2026'!BA65</f>
        <v>7.4839082624049977</v>
      </c>
      <c r="BE31" s="354">
        <f>'3d-2026'!BB65</f>
        <v>7.2831188492296963</v>
      </c>
      <c r="BF31" s="354">
        <f>'3d-2026'!BC65</f>
        <v>7.0823294360543896</v>
      </c>
      <c r="BG31" s="354">
        <f>'3d-2026'!BD65</f>
        <v>2.1288261999545446</v>
      </c>
      <c r="BH31" s="354">
        <f>'3d-2026'!BE65</f>
        <v>-2.9938062204019417E-4</v>
      </c>
      <c r="BI31" s="354">
        <f>'3d-2026'!BF65</f>
        <v>-2.9938062204019417E-4</v>
      </c>
      <c r="BJ31" s="354">
        <f>'3d-2026'!BG65</f>
        <v>-2.9938062204019417E-4</v>
      </c>
      <c r="BK31" s="354">
        <f>'3d-2026'!BH65</f>
        <v>-2.9938062204019417E-4</v>
      </c>
      <c r="BL31" s="354">
        <f>'3d-2026'!BI65</f>
        <v>-2.9938062204019417E-4</v>
      </c>
      <c r="BM31" s="354">
        <f>'3d-2026'!BJ65</f>
        <v>-2.9938062204019417E-4</v>
      </c>
      <c r="BN31" s="354">
        <f>'3d-2026'!BK65</f>
        <v>-2.9938062204019417E-4</v>
      </c>
      <c r="BO31" s="354">
        <f>'3d-2026'!BL65</f>
        <v>-2.9938062204019417E-4</v>
      </c>
      <c r="BP31" s="354">
        <f>'3d-2026'!BM65</f>
        <v>0</v>
      </c>
      <c r="BQ31" s="354">
        <f t="shared" si="6"/>
        <v>627.51895880649113</v>
      </c>
      <c r="BR31" s="349"/>
      <c r="BS31" s="354">
        <f>NPV('Capital Structure'!$Q$16,'Rev Reqt Summary'!E31:BO31)</f>
        <v>109.63348967789406</v>
      </c>
      <c r="BT31" s="435"/>
    </row>
    <row r="32" spans="1:72" s="348" customFormat="1" x14ac:dyDescent="0.25">
      <c r="A32" s="355"/>
      <c r="C32" s="362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  <c r="AY32" s="349"/>
      <c r="AZ32" s="349"/>
      <c r="BA32" s="349"/>
      <c r="BB32" s="349"/>
      <c r="BC32" s="349"/>
      <c r="BD32" s="349"/>
      <c r="BE32" s="349"/>
      <c r="BF32" s="349"/>
      <c r="BG32" s="349"/>
      <c r="BH32" s="349"/>
      <c r="BI32" s="349"/>
      <c r="BJ32" s="349"/>
      <c r="BK32" s="349"/>
      <c r="BL32" s="349"/>
      <c r="BM32" s="349"/>
      <c r="BN32" s="349"/>
      <c r="BO32" s="349"/>
      <c r="BP32" s="349"/>
      <c r="BQ32" s="349"/>
      <c r="BR32" s="349"/>
      <c r="BS32" s="349"/>
      <c r="BT32" s="436"/>
    </row>
    <row r="33" spans="1:72" ht="15" customHeight="1" x14ac:dyDescent="0.25">
      <c r="A33" s="453" t="s">
        <v>84</v>
      </c>
      <c r="B33" s="351">
        <v>2017</v>
      </c>
      <c r="C33" s="363" t="s">
        <v>328</v>
      </c>
      <c r="D33" s="351" t="s">
        <v>85</v>
      </c>
      <c r="E33" s="352">
        <f>'4a-2017'!B65</f>
        <v>0</v>
      </c>
      <c r="F33" s="352">
        <f>'4a-2017'!C65</f>
        <v>0</v>
      </c>
      <c r="G33" s="352">
        <f>'4a-2017'!D65</f>
        <v>0.49244277850335511</v>
      </c>
      <c r="H33" s="352">
        <f>'4a-2017'!E65</f>
        <v>0.6612635374840119</v>
      </c>
      <c r="I33" s="352">
        <f>'4a-2017'!F65</f>
        <v>0.6441402718740421</v>
      </c>
      <c r="J33" s="352">
        <f>'4a-2017'!G65</f>
        <v>0.62783008893025716</v>
      </c>
      <c r="K33" s="352">
        <f>'4a-2017'!H65</f>
        <v>0.61227212449914259</v>
      </c>
      <c r="L33" s="352">
        <f>'4a-2017'!I65</f>
        <v>0.59741019628514558</v>
      </c>
      <c r="M33" s="352">
        <f>'4a-2017'!J65</f>
        <v>0.58319202354101696</v>
      </c>
      <c r="N33" s="352">
        <f>'4a-2017'!K65</f>
        <v>0.56956922706780866</v>
      </c>
      <c r="O33" s="352">
        <f>'4a-2017'!L65</f>
        <v>0.55627884250995041</v>
      </c>
      <c r="P33" s="352">
        <f>'4a-2017'!M65</f>
        <v>0.5430352765317189</v>
      </c>
      <c r="Q33" s="352">
        <f>'4a-2017'!N65</f>
        <v>0.52979171055348739</v>
      </c>
      <c r="R33" s="352">
        <f>'4a-2017'!O65</f>
        <v>0.51654814457525589</v>
      </c>
      <c r="S33" s="352">
        <f>'4a-2017'!P65</f>
        <v>0.50330457859702438</v>
      </c>
      <c r="T33" s="352">
        <f>'4a-2017'!Q65</f>
        <v>0.49006101261879281</v>
      </c>
      <c r="U33" s="352">
        <f>'4a-2017'!R65</f>
        <v>0.47681744664056142</v>
      </c>
      <c r="V33" s="352">
        <f>'4a-2017'!S65</f>
        <v>0.46357388066232991</v>
      </c>
      <c r="W33" s="352">
        <f>'4a-2017'!T65</f>
        <v>0.45033031468409845</v>
      </c>
      <c r="X33" s="352">
        <f>'4a-2017'!U65</f>
        <v>0.43708674870586695</v>
      </c>
      <c r="Y33" s="352">
        <f>'4a-2017'!V65</f>
        <v>0.42384318272763549</v>
      </c>
      <c r="Z33" s="352">
        <f>'4a-2017'!W65</f>
        <v>0.41059961674940404</v>
      </c>
      <c r="AA33" s="352">
        <f>'4a-2017'!X65</f>
        <v>0.39909692162362792</v>
      </c>
      <c r="AB33" s="352">
        <f>'4a-2017'!Y65</f>
        <v>0.39107596820276253</v>
      </c>
      <c r="AC33" s="352">
        <f>'4a-2017'!Z65</f>
        <v>0.38479588563435246</v>
      </c>
      <c r="AD33" s="352">
        <f>'4a-2017'!AA65</f>
        <v>0.37851580306594246</v>
      </c>
      <c r="AE33" s="352">
        <f>'4a-2017'!AB65</f>
        <v>0.37223572049753251</v>
      </c>
      <c r="AF33" s="352">
        <f>'4a-2017'!AC65</f>
        <v>0.3659556379291225</v>
      </c>
      <c r="AG33" s="352">
        <f>'4a-2017'!AD65</f>
        <v>0.3596755553607125</v>
      </c>
      <c r="AH33" s="352">
        <f>'4a-2017'!AE65</f>
        <v>0.35339547279230243</v>
      </c>
      <c r="AI33" s="352">
        <f>'4a-2017'!AF65</f>
        <v>0.34711539022389243</v>
      </c>
      <c r="AJ33" s="352">
        <f>'4a-2017'!AG65</f>
        <v>0.34083530765548242</v>
      </c>
      <c r="AK33" s="352">
        <f>'4a-2017'!AH65</f>
        <v>0.33455522508707242</v>
      </c>
      <c r="AL33" s="352">
        <f>'4a-2017'!AI65</f>
        <v>0.32827514251866236</v>
      </c>
      <c r="AM33" s="352">
        <f>'4a-2017'!AJ65</f>
        <v>0.32199505995025235</v>
      </c>
      <c r="AN33" s="352">
        <f>'4a-2017'!AK65</f>
        <v>0.31571497738184234</v>
      </c>
      <c r="AO33" s="352">
        <f>'4a-2017'!AL65</f>
        <v>0.30943489481343239</v>
      </c>
      <c r="AP33" s="352">
        <f>'4a-2017'!AM65</f>
        <v>0.30315481224502239</v>
      </c>
      <c r="AQ33" s="352">
        <f>'4a-2017'!AN65</f>
        <v>0.29687472967661238</v>
      </c>
      <c r="AR33" s="352">
        <f>'4a-2017'!AO65</f>
        <v>0.29059464710820238</v>
      </c>
      <c r="AS33" s="352">
        <f>'4a-2017'!AP65</f>
        <v>0.28431456453979237</v>
      </c>
      <c r="AT33" s="352">
        <f>'4a-2017'!AQ65</f>
        <v>0.27803448197138231</v>
      </c>
      <c r="AU33" s="352">
        <f>'4a-2017'!AR65</f>
        <v>0.2717543994029723</v>
      </c>
      <c r="AV33" s="352">
        <f>'4a-2017'!AS65</f>
        <v>0.2654743168345623</v>
      </c>
      <c r="AW33" s="352">
        <f>'4a-2017'!AT65</f>
        <v>0.25919423426615223</v>
      </c>
      <c r="AX33" s="352">
        <f>'4a-2017'!AU65</f>
        <v>0.25291415169774223</v>
      </c>
      <c r="AY33" s="352">
        <f>'4a-2017'!AV65</f>
        <v>0.24663406912933225</v>
      </c>
      <c r="AZ33" s="352">
        <f>'4a-2017'!AW65</f>
        <v>0.24035398656092224</v>
      </c>
      <c r="BA33" s="352">
        <f>'4a-2017'!AX65</f>
        <v>0.23407390399251224</v>
      </c>
      <c r="BB33" s="352">
        <f>'4a-2017'!AY65</f>
        <v>0.22779382142410226</v>
      </c>
      <c r="BC33" s="352">
        <f>'4a-2017'!AZ65</f>
        <v>0.22151373885569225</v>
      </c>
      <c r="BD33" s="352">
        <f>'4a-2017'!BA65</f>
        <v>6.6583213218700241E-2</v>
      </c>
      <c r="BE33" s="352">
        <f>'4a-2017'!BB65</f>
        <v>-9.3637159253562823E-6</v>
      </c>
      <c r="BF33" s="352">
        <f>'4a-2017'!BC65</f>
        <v>-9.3637159253562823E-6</v>
      </c>
      <c r="BG33" s="352">
        <f>'4a-2017'!BD65</f>
        <v>-9.3637159253562823E-6</v>
      </c>
      <c r="BH33" s="352">
        <f>'4a-2017'!BE65</f>
        <v>-9.3637159253562823E-6</v>
      </c>
      <c r="BI33" s="352">
        <f>'4a-2017'!BF65</f>
        <v>-9.3637159253562823E-6</v>
      </c>
      <c r="BJ33" s="352">
        <f>'4a-2017'!BG65</f>
        <v>-9.3637159253562823E-6</v>
      </c>
      <c r="BK33" s="352">
        <f>'4a-2017'!BH65</f>
        <v>-9.3637159253562823E-6</v>
      </c>
      <c r="BL33" s="352">
        <f>'4a-2017'!BI65</f>
        <v>-9.3637159253562823E-6</v>
      </c>
      <c r="BM33" s="352">
        <f>'4a-2017'!BJ65</f>
        <v>-9.3637159253562823E-6</v>
      </c>
      <c r="BN33" s="352">
        <f>'4a-2017'!BK65</f>
        <v>-9.3637159253562823E-6</v>
      </c>
      <c r="BO33" s="352">
        <f>'4a-2017'!BL65</f>
        <v>-9.3637159253562823E-6</v>
      </c>
      <c r="BP33" s="352">
        <f>'4a-2017'!BM65</f>
        <v>0</v>
      </c>
      <c r="BQ33" s="352">
        <f t="shared" ref="BQ33:BQ34" si="7">SUM(E33:BP33)</f>
        <v>19.631224036526422</v>
      </c>
      <c r="BR33" s="349"/>
      <c r="BS33" s="352">
        <f>NPV('Capital Structure'!$Q$16,'Rev Reqt Summary'!E33:BO33)</f>
        <v>4.5189451974505603</v>
      </c>
      <c r="BT33" s="435"/>
    </row>
    <row r="34" spans="1:72" x14ac:dyDescent="0.25">
      <c r="A34" s="463"/>
      <c r="B34" s="353">
        <v>2026</v>
      </c>
      <c r="C34" s="364" t="s">
        <v>328</v>
      </c>
      <c r="D34" s="353" t="s">
        <v>85</v>
      </c>
      <c r="E34" s="354">
        <f>'4a-2026'!B65</f>
        <v>0</v>
      </c>
      <c r="F34" s="354">
        <f>'4a-2026'!C65</f>
        <v>0</v>
      </c>
      <c r="G34" s="354">
        <f>'4a-2026'!D65</f>
        <v>0.49244277850335511</v>
      </c>
      <c r="H34" s="354">
        <f>'4a-2026'!E65</f>
        <v>0.6612635374840119</v>
      </c>
      <c r="I34" s="354">
        <f>'4a-2026'!F65</f>
        <v>0.6441402718740421</v>
      </c>
      <c r="J34" s="354">
        <f>'4a-2026'!G65</f>
        <v>0.62783008893025716</v>
      </c>
      <c r="K34" s="354">
        <f>'4a-2026'!H65</f>
        <v>0.61227212449914259</v>
      </c>
      <c r="L34" s="354">
        <f>'4a-2026'!I65</f>
        <v>0.59741019628514558</v>
      </c>
      <c r="M34" s="354">
        <f>'4a-2026'!J65</f>
        <v>0.58319202354101696</v>
      </c>
      <c r="N34" s="354">
        <f>'4a-2026'!K65</f>
        <v>0.56956922706780866</v>
      </c>
      <c r="O34" s="354">
        <f>'4a-2026'!L65</f>
        <v>0.55627884250995041</v>
      </c>
      <c r="P34" s="354">
        <f>'4a-2026'!M65</f>
        <v>0.5430352765317189</v>
      </c>
      <c r="Q34" s="354">
        <f>'4a-2026'!N65</f>
        <v>0.52979171055348739</v>
      </c>
      <c r="R34" s="354">
        <f>'4a-2026'!O65</f>
        <v>0.51654814457525589</v>
      </c>
      <c r="S34" s="354">
        <f>'4a-2026'!P65</f>
        <v>0.50330457859702438</v>
      </c>
      <c r="T34" s="354">
        <f>'4a-2026'!Q65</f>
        <v>0.49006101261879281</v>
      </c>
      <c r="U34" s="354">
        <f>'4a-2026'!R65</f>
        <v>0.47681744664056142</v>
      </c>
      <c r="V34" s="354">
        <f>'4a-2026'!S65</f>
        <v>0.46357388066232991</v>
      </c>
      <c r="W34" s="354">
        <f>'4a-2026'!T65</f>
        <v>0.45033031468409845</v>
      </c>
      <c r="X34" s="354">
        <f>'4a-2026'!U65</f>
        <v>0.43708674870586695</v>
      </c>
      <c r="Y34" s="354">
        <f>'4a-2026'!V65</f>
        <v>0.42384318272763549</v>
      </c>
      <c r="Z34" s="354">
        <f>'4a-2026'!W65</f>
        <v>0.41059961674940404</v>
      </c>
      <c r="AA34" s="354">
        <f>'4a-2026'!X65</f>
        <v>0.39909692162362792</v>
      </c>
      <c r="AB34" s="354">
        <f>'4a-2026'!Y65</f>
        <v>0.39107596820276253</v>
      </c>
      <c r="AC34" s="354">
        <f>'4a-2026'!Z65</f>
        <v>0.38479588563435246</v>
      </c>
      <c r="AD34" s="354">
        <f>'4a-2026'!AA65</f>
        <v>0.37851580306594246</v>
      </c>
      <c r="AE34" s="354">
        <f>'4a-2026'!AB65</f>
        <v>0.37223572049753251</v>
      </c>
      <c r="AF34" s="354">
        <f>'4a-2026'!AC65</f>
        <v>0.3659556379291225</v>
      </c>
      <c r="AG34" s="354">
        <f>'4a-2026'!AD65</f>
        <v>0.3596755553607125</v>
      </c>
      <c r="AH34" s="354">
        <f>'4a-2026'!AE65</f>
        <v>0.35339547279230243</v>
      </c>
      <c r="AI34" s="354">
        <f>'4a-2026'!AF65</f>
        <v>0.34711539022389243</v>
      </c>
      <c r="AJ34" s="354">
        <f>'4a-2026'!AG65</f>
        <v>0.34083530765548242</v>
      </c>
      <c r="AK34" s="354">
        <f>'4a-2026'!AH65</f>
        <v>0.33455522508707242</v>
      </c>
      <c r="AL34" s="354">
        <f>'4a-2026'!AI65</f>
        <v>0.32827514251866236</v>
      </c>
      <c r="AM34" s="354">
        <f>'4a-2026'!AJ65</f>
        <v>0.32199505995025235</v>
      </c>
      <c r="AN34" s="354">
        <f>'4a-2026'!AK65</f>
        <v>0.31571497738184234</v>
      </c>
      <c r="AO34" s="354">
        <f>'4a-2026'!AL65</f>
        <v>0.30943489481343239</v>
      </c>
      <c r="AP34" s="354">
        <f>'4a-2026'!AM65</f>
        <v>0.30315481224502239</v>
      </c>
      <c r="AQ34" s="354">
        <f>'4a-2026'!AN65</f>
        <v>0.29687472967661238</v>
      </c>
      <c r="AR34" s="354">
        <f>'4a-2026'!AO65</f>
        <v>0.29059464710820238</v>
      </c>
      <c r="AS34" s="354">
        <f>'4a-2026'!AP65</f>
        <v>0.28431456453979237</v>
      </c>
      <c r="AT34" s="354">
        <f>'4a-2026'!AQ65</f>
        <v>0.27803448197138231</v>
      </c>
      <c r="AU34" s="354">
        <f>'4a-2026'!AR65</f>
        <v>0.2717543994029723</v>
      </c>
      <c r="AV34" s="354">
        <f>'4a-2026'!AS65</f>
        <v>0.2654743168345623</v>
      </c>
      <c r="AW34" s="354">
        <f>'4a-2026'!AT65</f>
        <v>0.25919423426615223</v>
      </c>
      <c r="AX34" s="354">
        <f>'4a-2026'!AU65</f>
        <v>0.25291415169774223</v>
      </c>
      <c r="AY34" s="354">
        <f>'4a-2026'!AV65</f>
        <v>0.24663406912933225</v>
      </c>
      <c r="AZ34" s="354">
        <f>'4a-2026'!AW65</f>
        <v>0.24035398656092224</v>
      </c>
      <c r="BA34" s="354">
        <f>'4a-2026'!AX65</f>
        <v>0.23407390399251224</v>
      </c>
      <c r="BB34" s="354">
        <f>'4a-2026'!AY65</f>
        <v>0.22779382142410226</v>
      </c>
      <c r="BC34" s="354">
        <f>'4a-2026'!AZ65</f>
        <v>0.22151373885569225</v>
      </c>
      <c r="BD34" s="354">
        <f>'4a-2026'!BA65</f>
        <v>6.6583213218700241E-2</v>
      </c>
      <c r="BE34" s="354">
        <f>'4a-2026'!BB65</f>
        <v>-9.3637159253562823E-6</v>
      </c>
      <c r="BF34" s="354">
        <f>'4a-2026'!BC65</f>
        <v>-9.3637159253562823E-6</v>
      </c>
      <c r="BG34" s="354">
        <f>'4a-2026'!BD65</f>
        <v>-9.3637159253562823E-6</v>
      </c>
      <c r="BH34" s="354">
        <f>'4a-2026'!BE65</f>
        <v>-9.3637159253562823E-6</v>
      </c>
      <c r="BI34" s="354">
        <f>'4a-2026'!BF65</f>
        <v>-9.3637159253562823E-6</v>
      </c>
      <c r="BJ34" s="354">
        <f>'4a-2026'!BG65</f>
        <v>-9.3637159253562823E-6</v>
      </c>
      <c r="BK34" s="354">
        <f>'4a-2026'!BH65</f>
        <v>-9.3637159253562823E-6</v>
      </c>
      <c r="BL34" s="354">
        <f>'4a-2026'!BI65</f>
        <v>-9.3637159253562823E-6</v>
      </c>
      <c r="BM34" s="354">
        <f>'4a-2026'!BJ65</f>
        <v>-9.3637159253562823E-6</v>
      </c>
      <c r="BN34" s="354">
        <f>'4a-2026'!BK65</f>
        <v>-9.3637159253562823E-6</v>
      </c>
      <c r="BO34" s="354">
        <f>'4a-2026'!BL65</f>
        <v>-9.3637159253562823E-6</v>
      </c>
      <c r="BP34" s="354">
        <f>'4a-2026'!BM65</f>
        <v>0</v>
      </c>
      <c r="BQ34" s="354">
        <f t="shared" si="7"/>
        <v>19.631224036526422</v>
      </c>
      <c r="BR34" s="349"/>
      <c r="BS34" s="354">
        <f>NPV('Capital Structure'!$Q$16,'Rev Reqt Summary'!E34:BO34)</f>
        <v>4.5189451974505603</v>
      </c>
      <c r="BT34" s="435"/>
    </row>
    <row r="35" spans="1:72" s="348" customFormat="1" x14ac:dyDescent="0.25">
      <c r="A35" s="463"/>
      <c r="C35" s="362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436"/>
    </row>
    <row r="36" spans="1:72" ht="15" customHeight="1" x14ac:dyDescent="0.25">
      <c r="A36" s="463"/>
      <c r="B36" s="351">
        <v>2017</v>
      </c>
      <c r="C36" s="363" t="s">
        <v>329</v>
      </c>
      <c r="D36" s="351" t="s">
        <v>87</v>
      </c>
      <c r="E36" s="352">
        <f>'4b-2017'!B65</f>
        <v>0</v>
      </c>
      <c r="F36" s="352">
        <f>'4b-2017'!C65</f>
        <v>0</v>
      </c>
      <c r="G36" s="352">
        <f>'4b-2017'!D65</f>
        <v>0</v>
      </c>
      <c r="H36" s="352">
        <f>'4b-2017'!E65</f>
        <v>0</v>
      </c>
      <c r="I36" s="352">
        <f>'4b-2017'!F65</f>
        <v>0</v>
      </c>
      <c r="J36" s="352">
        <f>'4b-2017'!G65</f>
        <v>0</v>
      </c>
      <c r="K36" s="352">
        <f>'4b-2017'!H65</f>
        <v>0</v>
      </c>
      <c r="L36" s="352">
        <f>'4b-2017'!I65</f>
        <v>0</v>
      </c>
      <c r="M36" s="352">
        <f>'4b-2017'!J65</f>
        <v>0</v>
      </c>
      <c r="N36" s="352">
        <f>'4b-2017'!K65</f>
        <v>0</v>
      </c>
      <c r="O36" s="352">
        <f>'4b-2017'!L65</f>
        <v>0</v>
      </c>
      <c r="P36" s="352">
        <f>'4b-2017'!M65</f>
        <v>0</v>
      </c>
      <c r="Q36" s="352">
        <f>'4b-2017'!N65</f>
        <v>0</v>
      </c>
      <c r="R36" s="352">
        <f>'4b-2017'!O65</f>
        <v>0</v>
      </c>
      <c r="S36" s="352">
        <f>'4b-2017'!P65</f>
        <v>0</v>
      </c>
      <c r="T36" s="352">
        <f>'4b-2017'!Q65</f>
        <v>0</v>
      </c>
      <c r="U36" s="352">
        <f>'4b-2017'!R65</f>
        <v>0</v>
      </c>
      <c r="V36" s="352">
        <f>'4b-2017'!S65</f>
        <v>0</v>
      </c>
      <c r="W36" s="352">
        <f>'4b-2017'!T65</f>
        <v>0</v>
      </c>
      <c r="X36" s="352">
        <f>'4b-2017'!U65</f>
        <v>0</v>
      </c>
      <c r="Y36" s="352">
        <f>'4b-2017'!V65</f>
        <v>0</v>
      </c>
      <c r="Z36" s="352">
        <f>'4b-2017'!W65</f>
        <v>0</v>
      </c>
      <c r="AA36" s="352">
        <f>'4b-2017'!X65</f>
        <v>0</v>
      </c>
      <c r="AB36" s="352">
        <f>'4b-2017'!Y65</f>
        <v>0</v>
      </c>
      <c r="AC36" s="352">
        <f>'4b-2017'!Z65</f>
        <v>0</v>
      </c>
      <c r="AD36" s="352">
        <f>'4b-2017'!AA65</f>
        <v>0</v>
      </c>
      <c r="AE36" s="352">
        <f>'4b-2017'!AB65</f>
        <v>0</v>
      </c>
      <c r="AF36" s="352">
        <f>'4b-2017'!AC65</f>
        <v>0</v>
      </c>
      <c r="AG36" s="352">
        <f>'4b-2017'!AD65</f>
        <v>0</v>
      </c>
      <c r="AH36" s="352">
        <f>'4b-2017'!AE65</f>
        <v>0</v>
      </c>
      <c r="AI36" s="352">
        <f>'4b-2017'!AF65</f>
        <v>0</v>
      </c>
      <c r="AJ36" s="352">
        <f>'4b-2017'!AG65</f>
        <v>0</v>
      </c>
      <c r="AK36" s="352">
        <f>'4b-2017'!AH65</f>
        <v>0</v>
      </c>
      <c r="AL36" s="352">
        <f>'4b-2017'!AI65</f>
        <v>0</v>
      </c>
      <c r="AM36" s="352">
        <f>'4b-2017'!AJ65</f>
        <v>0</v>
      </c>
      <c r="AN36" s="352">
        <f>'4b-2017'!AK65</f>
        <v>0</v>
      </c>
      <c r="AO36" s="352">
        <f>'4b-2017'!AL65</f>
        <v>0</v>
      </c>
      <c r="AP36" s="352">
        <f>'4b-2017'!AM65</f>
        <v>0</v>
      </c>
      <c r="AQ36" s="352">
        <f>'4b-2017'!AN65</f>
        <v>0</v>
      </c>
      <c r="AR36" s="352">
        <f>'4b-2017'!AO65</f>
        <v>0</v>
      </c>
      <c r="AS36" s="352">
        <f>'4b-2017'!AP65</f>
        <v>0</v>
      </c>
      <c r="AT36" s="352">
        <f>'4b-2017'!AQ65</f>
        <v>0</v>
      </c>
      <c r="AU36" s="352">
        <f>'4b-2017'!AR65</f>
        <v>0</v>
      </c>
      <c r="AV36" s="352">
        <f>'4b-2017'!AS65</f>
        <v>0</v>
      </c>
      <c r="AW36" s="352">
        <f>'4b-2017'!AT65</f>
        <v>0</v>
      </c>
      <c r="AX36" s="352">
        <f>'4b-2017'!AU65</f>
        <v>0</v>
      </c>
      <c r="AY36" s="352">
        <f>'4b-2017'!AV65</f>
        <v>0</v>
      </c>
      <c r="AZ36" s="352">
        <f>'4b-2017'!AW65</f>
        <v>0</v>
      </c>
      <c r="BA36" s="352">
        <f>'4b-2017'!AX65</f>
        <v>0</v>
      </c>
      <c r="BB36" s="352">
        <f>'4b-2017'!AY65</f>
        <v>0</v>
      </c>
      <c r="BC36" s="352">
        <f>'4b-2017'!AZ65</f>
        <v>0</v>
      </c>
      <c r="BD36" s="352">
        <f>'4b-2017'!BA65</f>
        <v>0</v>
      </c>
      <c r="BE36" s="352">
        <f>'4b-2017'!BB65</f>
        <v>0</v>
      </c>
      <c r="BF36" s="352">
        <f>'4b-2017'!BC65</f>
        <v>0</v>
      </c>
      <c r="BG36" s="352">
        <f>'4b-2017'!BD65</f>
        <v>0</v>
      </c>
      <c r="BH36" s="352">
        <f>'4b-2017'!BE65</f>
        <v>0</v>
      </c>
      <c r="BI36" s="352">
        <f>'4b-2017'!BF65</f>
        <v>0</v>
      </c>
      <c r="BJ36" s="352">
        <f>'4b-2017'!BG65</f>
        <v>0</v>
      </c>
      <c r="BK36" s="352">
        <f>'4b-2017'!BH65</f>
        <v>0</v>
      </c>
      <c r="BL36" s="352">
        <f>'4b-2017'!BI65</f>
        <v>0</v>
      </c>
      <c r="BM36" s="352">
        <f>'4b-2017'!BJ65</f>
        <v>0</v>
      </c>
      <c r="BN36" s="352">
        <f>'4b-2017'!BK65</f>
        <v>0</v>
      </c>
      <c r="BO36" s="352">
        <f>'4b-2017'!BL65</f>
        <v>0</v>
      </c>
      <c r="BP36" s="352">
        <f>'4b-2017'!BM65</f>
        <v>0</v>
      </c>
      <c r="BQ36" s="352">
        <f t="shared" ref="BQ36:BQ37" si="8">SUM(E36:BP36)</f>
        <v>0</v>
      </c>
      <c r="BR36" s="349"/>
      <c r="BS36" s="352">
        <f>NPV('Capital Structure'!$Q$16,'Rev Reqt Summary'!E36:BO36)</f>
        <v>0</v>
      </c>
      <c r="BT36" s="435"/>
    </row>
    <row r="37" spans="1:72" x14ac:dyDescent="0.25">
      <c r="A37" s="463"/>
      <c r="B37" s="353">
        <v>2026</v>
      </c>
      <c r="C37" s="364" t="s">
        <v>329</v>
      </c>
      <c r="D37" s="353" t="s">
        <v>87</v>
      </c>
      <c r="E37" s="354">
        <f>'4b-2026'!B65</f>
        <v>0</v>
      </c>
      <c r="F37" s="354">
        <f>'4b-2026'!C65</f>
        <v>0</v>
      </c>
      <c r="G37" s="354">
        <f>'4b-2026'!D65</f>
        <v>0</v>
      </c>
      <c r="H37" s="354">
        <f>'4b-2026'!E65</f>
        <v>0</v>
      </c>
      <c r="I37" s="354">
        <f>'4b-2026'!F65</f>
        <v>0</v>
      </c>
      <c r="J37" s="354">
        <f>'4b-2026'!G65</f>
        <v>28.415452051397697</v>
      </c>
      <c r="K37" s="354">
        <f>'4b-2026'!H65</f>
        <v>38.498279902385164</v>
      </c>
      <c r="L37" s="354">
        <f>'4b-2026'!I65</f>
        <v>37.501375892217446</v>
      </c>
      <c r="M37" s="354">
        <f>'4b-2026'!J65</f>
        <v>36.551808960675992</v>
      </c>
      <c r="N37" s="354">
        <f>'4b-2026'!K65</f>
        <v>35.646035641222568</v>
      </c>
      <c r="O37" s="354">
        <f>'4b-2026'!L65</f>
        <v>34.780785041668011</v>
      </c>
      <c r="P37" s="354">
        <f>'4b-2026'!M65</f>
        <v>33.953013415114114</v>
      </c>
      <c r="Q37" s="354">
        <f>'4b-2026'!N65</f>
        <v>33.15990415995352</v>
      </c>
      <c r="R37" s="354">
        <f>'4b-2026'!O65</f>
        <v>32.38614768357872</v>
      </c>
      <c r="S37" s="354">
        <f>'4b-2026'!P65</f>
        <v>31.615116950694876</v>
      </c>
      <c r="T37" s="354">
        <f>'4b-2026'!Q65</f>
        <v>30.844086217811036</v>
      </c>
      <c r="U37" s="354">
        <f>'4b-2026'!R65</f>
        <v>30.073055484927188</v>
      </c>
      <c r="V37" s="354">
        <f>'4b-2026'!S65</f>
        <v>29.302024752043344</v>
      </c>
      <c r="W37" s="354">
        <f>'4b-2026'!T65</f>
        <v>28.530994019159504</v>
      </c>
      <c r="X37" s="354">
        <f>'4b-2026'!U65</f>
        <v>27.75996328627566</v>
      </c>
      <c r="Y37" s="354">
        <f>'4b-2026'!V65</f>
        <v>26.988932553391813</v>
      </c>
      <c r="Z37" s="354">
        <f>'4b-2026'!W65</f>
        <v>26.217901820507965</v>
      </c>
      <c r="AA37" s="354">
        <f>'4b-2026'!X65</f>
        <v>25.446871087624128</v>
      </c>
      <c r="AB37" s="354">
        <f>'4b-2026'!Y65</f>
        <v>24.675840354740281</v>
      </c>
      <c r="AC37" s="354">
        <f>'4b-2026'!Z65</f>
        <v>23.90480962185644</v>
      </c>
      <c r="AD37" s="354">
        <f>'4b-2026'!AA65</f>
        <v>23.235131117777964</v>
      </c>
      <c r="AE37" s="354">
        <f>'4b-2026'!AB65</f>
        <v>22.768157071310245</v>
      </c>
      <c r="AF37" s="354">
        <f>'4b-2026'!AC65</f>
        <v>22.402535253647898</v>
      </c>
      <c r="AG37" s="354">
        <f>'4b-2026'!AD65</f>
        <v>22.03691343598555</v>
      </c>
      <c r="AH37" s="354">
        <f>'4b-2026'!AE65</f>
        <v>21.671291618323202</v>
      </c>
      <c r="AI37" s="354">
        <f>'4b-2026'!AF65</f>
        <v>21.305669800660858</v>
      </c>
      <c r="AJ37" s="354">
        <f>'4b-2026'!AG65</f>
        <v>20.940047982998504</v>
      </c>
      <c r="AK37" s="354">
        <f>'4b-2026'!AH65</f>
        <v>20.57442616533616</v>
      </c>
      <c r="AL37" s="354">
        <f>'4b-2026'!AI65</f>
        <v>20.208804347673805</v>
      </c>
      <c r="AM37" s="354">
        <f>'4b-2026'!AJ65</f>
        <v>19.843182530011461</v>
      </c>
      <c r="AN37" s="354">
        <f>'4b-2026'!AK65</f>
        <v>19.47756071234911</v>
      </c>
      <c r="AO37" s="354">
        <f>'4b-2026'!AL65</f>
        <v>19.111938894686762</v>
      </c>
      <c r="AP37" s="354">
        <f>'4b-2026'!AM65</f>
        <v>18.746317077024411</v>
      </c>
      <c r="AQ37" s="354">
        <f>'4b-2026'!AN65</f>
        <v>18.380695259362064</v>
      </c>
      <c r="AR37" s="354">
        <f>'4b-2026'!AO65</f>
        <v>18.015073441699712</v>
      </c>
      <c r="AS37" s="354">
        <f>'4b-2026'!AP65</f>
        <v>17.649451624037368</v>
      </c>
      <c r="AT37" s="354">
        <f>'4b-2026'!AQ65</f>
        <v>17.283829806375014</v>
      </c>
      <c r="AU37" s="354">
        <f>'4b-2026'!AR65</f>
        <v>16.91820798871267</v>
      </c>
      <c r="AV37" s="354">
        <f>'4b-2026'!AS65</f>
        <v>16.552586171050319</v>
      </c>
      <c r="AW37" s="354">
        <f>'4b-2026'!AT65</f>
        <v>16.186964353387971</v>
      </c>
      <c r="AX37" s="354">
        <f>'4b-2026'!AU65</f>
        <v>15.82134253572562</v>
      </c>
      <c r="AY37" s="354">
        <f>'4b-2026'!AV65</f>
        <v>15.455720718063272</v>
      </c>
      <c r="AZ37" s="354">
        <f>'4b-2026'!AW65</f>
        <v>15.090098900400921</v>
      </c>
      <c r="BA37" s="354">
        <f>'4b-2026'!AX65</f>
        <v>14.724477082738577</v>
      </c>
      <c r="BB37" s="354">
        <f>'4b-2026'!AY65</f>
        <v>14.358855265076224</v>
      </c>
      <c r="BC37" s="354">
        <f>'4b-2026'!AZ65</f>
        <v>13.993233447413878</v>
      </c>
      <c r="BD37" s="354">
        <f>'4b-2026'!BA65</f>
        <v>13.627611629751526</v>
      </c>
      <c r="BE37" s="354">
        <f>'4b-2026'!BB65</f>
        <v>13.261989812089181</v>
      </c>
      <c r="BF37" s="354">
        <f>'4b-2026'!BC65</f>
        <v>12.896367994426834</v>
      </c>
      <c r="BG37" s="354">
        <f>'4b-2026'!BD65</f>
        <v>3.8764260147274263</v>
      </c>
      <c r="BH37" s="354">
        <f>'4b-2026'!BE65</f>
        <v>-5.4514869818811341E-4</v>
      </c>
      <c r="BI37" s="354">
        <f>'4b-2026'!BF65</f>
        <v>-5.4514869818811341E-4</v>
      </c>
      <c r="BJ37" s="354">
        <f>'4b-2026'!BG65</f>
        <v>-5.4514869818811341E-4</v>
      </c>
      <c r="BK37" s="354">
        <f>'4b-2026'!BH65</f>
        <v>-5.4514869818811341E-4</v>
      </c>
      <c r="BL37" s="354">
        <f>'4b-2026'!BI65</f>
        <v>-5.4514869818811341E-4</v>
      </c>
      <c r="BM37" s="354">
        <f>'4b-2026'!BJ65</f>
        <v>-5.4514869818811341E-4</v>
      </c>
      <c r="BN37" s="354">
        <f>'4b-2026'!BK65</f>
        <v>-5.4514869818811341E-4</v>
      </c>
      <c r="BO37" s="354">
        <f>'4b-2026'!BL65</f>
        <v>-5.4514869818811341E-4</v>
      </c>
      <c r="BP37" s="354">
        <f>'4b-2026'!BM65</f>
        <v>0</v>
      </c>
      <c r="BQ37" s="354">
        <f t="shared" si="8"/>
        <v>1142.6629457604847</v>
      </c>
      <c r="BR37" s="349"/>
      <c r="BS37" s="354">
        <f>NPV('Capital Structure'!$Q$16,'Rev Reqt Summary'!E37:BO37)</f>
        <v>199.63401027374388</v>
      </c>
      <c r="BT37" s="435"/>
    </row>
    <row r="38" spans="1:72" s="348" customFormat="1" x14ac:dyDescent="0.25">
      <c r="A38" s="463"/>
      <c r="C38" s="362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  <c r="AY38" s="349"/>
      <c r="AZ38" s="349"/>
      <c r="BA38" s="349"/>
      <c r="BB38" s="349"/>
      <c r="BC38" s="349"/>
      <c r="BD38" s="349"/>
      <c r="BE38" s="349"/>
      <c r="BF38" s="349"/>
      <c r="BG38" s="349"/>
      <c r="BH38" s="349"/>
      <c r="BI38" s="349"/>
      <c r="BJ38" s="349"/>
      <c r="BK38" s="349"/>
      <c r="BL38" s="349"/>
      <c r="BM38" s="349"/>
      <c r="BN38" s="349"/>
      <c r="BO38" s="349"/>
      <c r="BP38" s="349"/>
      <c r="BQ38" s="349"/>
      <c r="BR38" s="349"/>
      <c r="BS38" s="349"/>
      <c r="BT38" s="436"/>
    </row>
    <row r="39" spans="1:72" ht="15" customHeight="1" x14ac:dyDescent="0.25">
      <c r="A39" s="463"/>
      <c r="B39" s="351">
        <v>2017</v>
      </c>
      <c r="C39" s="363" t="s">
        <v>330</v>
      </c>
      <c r="D39" s="351" t="s">
        <v>89</v>
      </c>
      <c r="E39" s="352">
        <f>'4c-2017'!B65</f>
        <v>0</v>
      </c>
      <c r="F39" s="352">
        <f>'4c-2017'!C65</f>
        <v>0</v>
      </c>
      <c r="G39" s="352">
        <f>'4c-2017'!D65</f>
        <v>0</v>
      </c>
      <c r="H39" s="352">
        <f>'4c-2017'!E65</f>
        <v>82.124290322866983</v>
      </c>
      <c r="I39" s="352">
        <f>'4c-2017'!F65</f>
        <v>111.264952249069</v>
      </c>
      <c r="J39" s="352">
        <f>'4c-2017'!G65</f>
        <v>108.38377217116778</v>
      </c>
      <c r="K39" s="352">
        <f>'4c-2017'!H65</f>
        <v>105.63940230417253</v>
      </c>
      <c r="L39" s="352">
        <f>'4c-2017'!I65</f>
        <v>103.02160157663349</v>
      </c>
      <c r="M39" s="352">
        <f>'4c-2017'!J65</f>
        <v>100.52091669182772</v>
      </c>
      <c r="N39" s="352">
        <f>'4c-2017'!K65</f>
        <v>98.128550831971523</v>
      </c>
      <c r="O39" s="352">
        <f>'4c-2017'!L65</f>
        <v>95.836363658220165</v>
      </c>
      <c r="P39" s="352">
        <f>'4c-2017'!M65</f>
        <v>93.60010849007908</v>
      </c>
      <c r="Q39" s="352">
        <f>'4c-2017'!N65</f>
        <v>91.371731069207087</v>
      </c>
      <c r="R39" s="352">
        <f>'4c-2017'!O65</f>
        <v>89.143353648335079</v>
      </c>
      <c r="S39" s="352">
        <f>'4c-2017'!P65</f>
        <v>86.914976227463072</v>
      </c>
      <c r="T39" s="352">
        <f>'4c-2017'!Q65</f>
        <v>84.686598806591064</v>
      </c>
      <c r="U39" s="352">
        <f>'4c-2017'!R65</f>
        <v>82.458221385719071</v>
      </c>
      <c r="V39" s="352">
        <f>'4c-2017'!S65</f>
        <v>80.229843964847063</v>
      </c>
      <c r="W39" s="352">
        <f>'4c-2017'!T65</f>
        <v>78.001466543975056</v>
      </c>
      <c r="X39" s="352">
        <f>'4c-2017'!U65</f>
        <v>75.773089123103048</v>
      </c>
      <c r="Y39" s="352">
        <f>'4c-2017'!V65</f>
        <v>73.544711702231041</v>
      </c>
      <c r="Z39" s="352">
        <f>'4c-2017'!W65</f>
        <v>71.316334281359019</v>
      </c>
      <c r="AA39" s="352">
        <f>'4c-2017'!X65</f>
        <v>69.087956860487026</v>
      </c>
      <c r="AB39" s="352">
        <f>'4c-2017'!Y65</f>
        <v>67.152500342236138</v>
      </c>
      <c r="AC39" s="352">
        <f>'4c-2017'!Z65</f>
        <v>65.802885629227447</v>
      </c>
      <c r="AD39" s="352">
        <f>'4c-2017'!AA65</f>
        <v>64.746191818839861</v>
      </c>
      <c r="AE39" s="352">
        <f>'4c-2017'!AB65</f>
        <v>63.689498008452297</v>
      </c>
      <c r="AF39" s="352">
        <f>'4c-2017'!AC65</f>
        <v>62.632804198064719</v>
      </c>
      <c r="AG39" s="352">
        <f>'4c-2017'!AD65</f>
        <v>61.576110387677147</v>
      </c>
      <c r="AH39" s="352">
        <f>'4c-2017'!AE65</f>
        <v>60.519416577289569</v>
      </c>
      <c r="AI39" s="352">
        <f>'4c-2017'!AF65</f>
        <v>59.46272276690199</v>
      </c>
      <c r="AJ39" s="352">
        <f>'4c-2017'!AG65</f>
        <v>58.406028956514405</v>
      </c>
      <c r="AK39" s="352">
        <f>'4c-2017'!AH65</f>
        <v>57.349335146126833</v>
      </c>
      <c r="AL39" s="352">
        <f>'4c-2017'!AI65</f>
        <v>56.292641335739255</v>
      </c>
      <c r="AM39" s="352">
        <f>'4c-2017'!AJ65</f>
        <v>55.235947525351676</v>
      </c>
      <c r="AN39" s="352">
        <f>'4c-2017'!AK65</f>
        <v>54.179253714964098</v>
      </c>
      <c r="AO39" s="352">
        <f>'4c-2017'!AL65</f>
        <v>53.122559904576534</v>
      </c>
      <c r="AP39" s="352">
        <f>'4c-2017'!AM65</f>
        <v>52.065866094188948</v>
      </c>
      <c r="AQ39" s="352">
        <f>'4c-2017'!AN65</f>
        <v>51.009172283801377</v>
      </c>
      <c r="AR39" s="352">
        <f>'4c-2017'!AO65</f>
        <v>49.952478473413791</v>
      </c>
      <c r="AS39" s="352">
        <f>'4c-2017'!AP65</f>
        <v>48.895784663026227</v>
      </c>
      <c r="AT39" s="352">
        <f>'4c-2017'!AQ65</f>
        <v>47.839090852638634</v>
      </c>
      <c r="AU39" s="352">
        <f>'4c-2017'!AR65</f>
        <v>46.78239704225107</v>
      </c>
      <c r="AV39" s="352">
        <f>'4c-2017'!AS65</f>
        <v>45.725703231863484</v>
      </c>
      <c r="AW39" s="352">
        <f>'4c-2017'!AT65</f>
        <v>44.66900942147592</v>
      </c>
      <c r="AX39" s="352">
        <f>'4c-2017'!AU65</f>
        <v>43.612315611088327</v>
      </c>
      <c r="AY39" s="352">
        <f>'4c-2017'!AV65</f>
        <v>42.555621800700763</v>
      </c>
      <c r="AZ39" s="352">
        <f>'4c-2017'!AW65</f>
        <v>41.498927990313177</v>
      </c>
      <c r="BA39" s="352">
        <f>'4c-2017'!AX65</f>
        <v>40.442234179925613</v>
      </c>
      <c r="BB39" s="352">
        <f>'4c-2017'!AY65</f>
        <v>39.38554036953802</v>
      </c>
      <c r="BC39" s="352">
        <f>'4c-2017'!AZ65</f>
        <v>38.328846559150456</v>
      </c>
      <c r="BD39" s="352">
        <f>'4c-2017'!BA65</f>
        <v>37.272152748762871</v>
      </c>
      <c r="BE39" s="352">
        <f>'4c-2017'!BB65</f>
        <v>11.203366917153517</v>
      </c>
      <c r="BF39" s="352">
        <f>'4c-2017'!BC65</f>
        <v>-1.5755494538116249E-3</v>
      </c>
      <c r="BG39" s="352">
        <f>'4c-2017'!BD65</f>
        <v>-1.5755494538116249E-3</v>
      </c>
      <c r="BH39" s="352">
        <f>'4c-2017'!BE65</f>
        <v>-1.5755494538116249E-3</v>
      </c>
      <c r="BI39" s="352">
        <f>'4c-2017'!BF65</f>
        <v>-1.5755494538116249E-3</v>
      </c>
      <c r="BJ39" s="352">
        <f>'4c-2017'!BG65</f>
        <v>-1.5755494538116249E-3</v>
      </c>
      <c r="BK39" s="352">
        <f>'4c-2017'!BH65</f>
        <v>-1.5755494538116249E-3</v>
      </c>
      <c r="BL39" s="352">
        <f>'4c-2017'!BI65</f>
        <v>-1.5755494538116249E-3</v>
      </c>
      <c r="BM39" s="352">
        <f>'4c-2017'!BJ65</f>
        <v>-1.5755494538116249E-3</v>
      </c>
      <c r="BN39" s="352">
        <f>'4c-2017'!BK65</f>
        <v>-1.5755494538116249E-3</v>
      </c>
      <c r="BO39" s="352">
        <f>'4c-2017'!BL65</f>
        <v>-1.5755494538116249E-3</v>
      </c>
      <c r="BP39" s="352">
        <f>'4c-2017'!BM65</f>
        <v>0</v>
      </c>
      <c r="BQ39" s="352">
        <f t="shared" ref="BQ39:BQ40" si="9">SUM(E39:BP39)</f>
        <v>3302.4388909660429</v>
      </c>
      <c r="BR39" s="349"/>
      <c r="BS39" s="352">
        <f>NPV('Capital Structure'!$Q$16,'Rev Reqt Summary'!E39:BO39)</f>
        <v>693.18944352304925</v>
      </c>
      <c r="BT39" s="435"/>
    </row>
    <row r="40" spans="1:72" x14ac:dyDescent="0.25">
      <c r="A40" s="463"/>
      <c r="B40" s="353">
        <v>2026</v>
      </c>
      <c r="C40" s="364" t="s">
        <v>330</v>
      </c>
      <c r="D40" s="353" t="s">
        <v>89</v>
      </c>
      <c r="E40" s="354">
        <f>'4c-2026'!B65</f>
        <v>0</v>
      </c>
      <c r="F40" s="354">
        <f>'4c-2026'!C65</f>
        <v>0</v>
      </c>
      <c r="G40" s="354">
        <f>'4c-2026'!D65</f>
        <v>0</v>
      </c>
      <c r="H40" s="354">
        <f>'4c-2026'!E65</f>
        <v>0</v>
      </c>
      <c r="I40" s="354">
        <f>'4c-2026'!F65</f>
        <v>0</v>
      </c>
      <c r="J40" s="354">
        <f>'4c-2026'!G65</f>
        <v>0</v>
      </c>
      <c r="K40" s="354">
        <f>'4c-2026'!H65</f>
        <v>0</v>
      </c>
      <c r="L40" s="354">
        <f>'4c-2026'!I65</f>
        <v>0</v>
      </c>
      <c r="M40" s="354">
        <f>'4c-2026'!J65</f>
        <v>0</v>
      </c>
      <c r="N40" s="354">
        <f>'4c-2026'!K65</f>
        <v>0</v>
      </c>
      <c r="O40" s="354">
        <f>'4c-2026'!L65</f>
        <v>0</v>
      </c>
      <c r="P40" s="354">
        <f>'4c-2026'!M65</f>
        <v>0</v>
      </c>
      <c r="Q40" s="354">
        <f>'4c-2026'!N65</f>
        <v>109.93944415954901</v>
      </c>
      <c r="R40" s="354">
        <f>'4c-2026'!O65</f>
        <v>148.94992646646196</v>
      </c>
      <c r="S40" s="354">
        <f>'4c-2026'!P65</f>
        <v>145.09290274007455</v>
      </c>
      <c r="T40" s="354">
        <f>'4c-2026'!Q65</f>
        <v>141.41902627113342</v>
      </c>
      <c r="U40" s="354">
        <f>'4c-2026'!R65</f>
        <v>137.91458738009834</v>
      </c>
      <c r="V40" s="354">
        <f>'4c-2026'!S65</f>
        <v>134.56693097816316</v>
      </c>
      <c r="W40" s="354">
        <f>'4c-2026'!T65</f>
        <v>131.36428080213312</v>
      </c>
      <c r="X40" s="354">
        <f>'4c-2026'!U65</f>
        <v>128.29573941442501</v>
      </c>
      <c r="Y40" s="354">
        <f>'4c-2026'!V65</f>
        <v>125.30207396882065</v>
      </c>
      <c r="Z40" s="354">
        <f>'4c-2026'!W65</f>
        <v>122.31895443055485</v>
      </c>
      <c r="AA40" s="354">
        <f>'4c-2026'!X65</f>
        <v>119.33583489228904</v>
      </c>
      <c r="AB40" s="354">
        <f>'4c-2026'!Y65</f>
        <v>116.35271535402325</v>
      </c>
      <c r="AC40" s="354">
        <f>'4c-2026'!Z65</f>
        <v>113.36959581575745</v>
      </c>
      <c r="AD40" s="354">
        <f>'4c-2026'!AA65</f>
        <v>110.38647627749164</v>
      </c>
      <c r="AE40" s="354">
        <f>'4c-2026'!AB65</f>
        <v>107.40335673922584</v>
      </c>
      <c r="AF40" s="354">
        <f>'4c-2026'!AC65</f>
        <v>104.42023720096003</v>
      </c>
      <c r="AG40" s="354">
        <f>'4c-2026'!AD65</f>
        <v>101.43711766269425</v>
      </c>
      <c r="AH40" s="354">
        <f>'4c-2026'!AE65</f>
        <v>98.453998124428438</v>
      </c>
      <c r="AI40" s="354">
        <f>'4c-2026'!AF65</f>
        <v>95.470878586162627</v>
      </c>
      <c r="AJ40" s="354">
        <f>'4c-2026'!AG65</f>
        <v>92.48775904789683</v>
      </c>
      <c r="AK40" s="354">
        <f>'4c-2026'!AH65</f>
        <v>89.896771497502968</v>
      </c>
      <c r="AL40" s="354">
        <f>'4c-2026'!AI65</f>
        <v>88.09004792285296</v>
      </c>
      <c r="AM40" s="354">
        <f>'4c-2026'!AJ65</f>
        <v>86.675456336074902</v>
      </c>
      <c r="AN40" s="354">
        <f>'4c-2026'!AK65</f>
        <v>85.260864749296843</v>
      </c>
      <c r="AO40" s="354">
        <f>'4c-2026'!AL65</f>
        <v>83.846273162518784</v>
      </c>
      <c r="AP40" s="354">
        <f>'4c-2026'!AM65</f>
        <v>82.431681575740726</v>
      </c>
      <c r="AQ40" s="354">
        <f>'4c-2026'!AN65</f>
        <v>81.017089988962667</v>
      </c>
      <c r="AR40" s="354">
        <f>'4c-2026'!AO65</f>
        <v>79.602498402184608</v>
      </c>
      <c r="AS40" s="354">
        <f>'4c-2026'!AP65</f>
        <v>78.187906815406549</v>
      </c>
      <c r="AT40" s="354">
        <f>'4c-2026'!AQ65</f>
        <v>76.773315228628476</v>
      </c>
      <c r="AU40" s="354">
        <f>'4c-2026'!AR65</f>
        <v>75.358723641850432</v>
      </c>
      <c r="AV40" s="354">
        <f>'4c-2026'!AS65</f>
        <v>73.944132055072373</v>
      </c>
      <c r="AW40" s="354">
        <f>'4c-2026'!AT65</f>
        <v>72.529540468294314</v>
      </c>
      <c r="AX40" s="354">
        <f>'4c-2026'!AU65</f>
        <v>71.114948881516241</v>
      </c>
      <c r="AY40" s="354">
        <f>'4c-2026'!AV65</f>
        <v>69.700357294738183</v>
      </c>
      <c r="AZ40" s="354">
        <f>'4c-2026'!AW65</f>
        <v>68.285765707960124</v>
      </c>
      <c r="BA40" s="354">
        <f>'4c-2026'!AX65</f>
        <v>66.871174121182079</v>
      </c>
      <c r="BB40" s="354">
        <f>'4c-2026'!AY65</f>
        <v>65.456582534404006</v>
      </c>
      <c r="BC40" s="354">
        <f>'4c-2026'!AZ65</f>
        <v>64.041990947625948</v>
      </c>
      <c r="BD40" s="354">
        <f>'4c-2026'!BA65</f>
        <v>62.627399360847882</v>
      </c>
      <c r="BE40" s="354">
        <f>'4c-2026'!BB65</f>
        <v>61.21280777406983</v>
      </c>
      <c r="BF40" s="354">
        <f>'4c-2026'!BC65</f>
        <v>59.798216187291757</v>
      </c>
      <c r="BG40" s="354">
        <f>'4c-2026'!BD65</f>
        <v>58.38362460051372</v>
      </c>
      <c r="BH40" s="354">
        <f>'4c-2026'!BE65</f>
        <v>56.969033013735647</v>
      </c>
      <c r="BI40" s="354">
        <f>'4c-2026'!BF65</f>
        <v>55.554441426957595</v>
      </c>
      <c r="BJ40" s="354">
        <f>'4c-2026'!BG65</f>
        <v>54.139849840179522</v>
      </c>
      <c r="BK40" s="354">
        <f>'4c-2026'!BH65</f>
        <v>52.725258253401478</v>
      </c>
      <c r="BL40" s="354">
        <f>'4c-2026'!BI65</f>
        <v>51.310666666623412</v>
      </c>
      <c r="BM40" s="354">
        <f>'4c-2026'!BJ65</f>
        <v>49.896075079845353</v>
      </c>
      <c r="BN40" s="354">
        <f>'4c-2026'!BK65</f>
        <v>14.997900459717911</v>
      </c>
      <c r="BO40" s="354">
        <f>'4c-2026'!BL65</f>
        <v>-2.1091814677079452E-3</v>
      </c>
      <c r="BP40" s="354">
        <f>'4c-2026'!BM65</f>
        <v>0</v>
      </c>
      <c r="BQ40" s="354">
        <f t="shared" si="9"/>
        <v>4420.9801211258737</v>
      </c>
      <c r="BR40" s="349"/>
      <c r="BS40" s="354">
        <f>NPV('Capital Structure'!$Q$16,'Rev Reqt Summary'!E40:BO40)</f>
        <v>406.33318139509464</v>
      </c>
      <c r="BT40" s="435"/>
    </row>
    <row r="41" spans="1:72" s="348" customFormat="1" x14ac:dyDescent="0.25">
      <c r="A41" s="463"/>
      <c r="C41" s="362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436"/>
    </row>
    <row r="42" spans="1:72" ht="15" customHeight="1" x14ac:dyDescent="0.25">
      <c r="A42" s="463"/>
      <c r="B42" s="351">
        <v>2017</v>
      </c>
      <c r="C42" s="363" t="s">
        <v>331</v>
      </c>
      <c r="D42" s="351" t="s">
        <v>88</v>
      </c>
      <c r="E42" s="352">
        <f>'4d-2017'!B65</f>
        <v>0</v>
      </c>
      <c r="F42" s="352">
        <f>'4d-2017'!C65</f>
        <v>0</v>
      </c>
      <c r="G42" s="352">
        <f>'4d-2017'!D65</f>
        <v>0</v>
      </c>
      <c r="H42" s="352">
        <f>'4d-2017'!E65</f>
        <v>11.280053277177707</v>
      </c>
      <c r="I42" s="352">
        <f>'4d-2017'!F65</f>
        <v>15.28262325699105</v>
      </c>
      <c r="J42" s="352">
        <f>'4d-2017'!G65</f>
        <v>14.886883279791888</v>
      </c>
      <c r="K42" s="352">
        <f>'4d-2017'!H65</f>
        <v>14.509934654844468</v>
      </c>
      <c r="L42" s="352">
        <f>'4d-2017'!I65</f>
        <v>14.150370735819003</v>
      </c>
      <c r="M42" s="352">
        <f>'4d-2017'!J65</f>
        <v>13.806893079949537</v>
      </c>
      <c r="N42" s="352">
        <f>'4d-2017'!K65</f>
        <v>13.47829341410664</v>
      </c>
      <c r="O42" s="352">
        <f>'4d-2017'!L65</f>
        <v>13.163453634797406</v>
      </c>
      <c r="P42" s="352">
        <f>'4d-2017'!M65</f>
        <v>12.856296308520076</v>
      </c>
      <c r="Q42" s="352">
        <f>'4d-2017'!N65</f>
        <v>12.550221017881039</v>
      </c>
      <c r="R42" s="352">
        <f>'4d-2017'!O65</f>
        <v>12.244145727242001</v>
      </c>
      <c r="S42" s="352">
        <f>'4d-2017'!P65</f>
        <v>11.938070436602969</v>
      </c>
      <c r="T42" s="352">
        <f>'4d-2017'!Q65</f>
        <v>11.631995145963931</v>
      </c>
      <c r="U42" s="352">
        <f>'4d-2017'!R65</f>
        <v>11.325919855324894</v>
      </c>
      <c r="V42" s="352">
        <f>'4d-2017'!S65</f>
        <v>11.01984456468586</v>
      </c>
      <c r="W42" s="352">
        <f>'4d-2017'!T65</f>
        <v>10.713769274046825</v>
      </c>
      <c r="X42" s="352">
        <f>'4d-2017'!U65</f>
        <v>10.407693983407787</v>
      </c>
      <c r="Y42" s="352">
        <f>'4d-2017'!V65</f>
        <v>10.101618692768751</v>
      </c>
      <c r="Z42" s="352">
        <f>'4d-2017'!W65</f>
        <v>9.7955434021297165</v>
      </c>
      <c r="AA42" s="352">
        <f>'4d-2017'!X65</f>
        <v>9.4894681114906803</v>
      </c>
      <c r="AB42" s="352">
        <f>'4d-2017'!Y65</f>
        <v>9.2236265126689485</v>
      </c>
      <c r="AC42" s="352">
        <f>'4d-2017'!Z65</f>
        <v>9.038252297481824</v>
      </c>
      <c r="AD42" s="352">
        <f>'4d-2017'!AA65</f>
        <v>8.8931117741120076</v>
      </c>
      <c r="AE42" s="352">
        <f>'4d-2017'!AB65</f>
        <v>8.7479712507421876</v>
      </c>
      <c r="AF42" s="352">
        <f>'4d-2017'!AC65</f>
        <v>8.6028307273723694</v>
      </c>
      <c r="AG42" s="352">
        <f>'4d-2017'!AD65</f>
        <v>8.4576902040025512</v>
      </c>
      <c r="AH42" s="352">
        <f>'4d-2017'!AE65</f>
        <v>8.312549680632733</v>
      </c>
      <c r="AI42" s="352">
        <f>'4d-2017'!AF65</f>
        <v>8.1674091572629131</v>
      </c>
      <c r="AJ42" s="352">
        <f>'4d-2017'!AG65</f>
        <v>8.0222686338930966</v>
      </c>
      <c r="AK42" s="352">
        <f>'4d-2017'!AH65</f>
        <v>7.8771281105232767</v>
      </c>
      <c r="AL42" s="352">
        <f>'4d-2017'!AI65</f>
        <v>7.7319875871534602</v>
      </c>
      <c r="AM42" s="352">
        <f>'4d-2017'!AJ65</f>
        <v>7.5868470637836412</v>
      </c>
      <c r="AN42" s="352">
        <f>'4d-2017'!AK65</f>
        <v>7.4417065404138256</v>
      </c>
      <c r="AO42" s="352">
        <f>'4d-2017'!AL65</f>
        <v>7.2965660170440056</v>
      </c>
      <c r="AP42" s="352">
        <f>'4d-2017'!AM65</f>
        <v>7.1514254936741892</v>
      </c>
      <c r="AQ42" s="352">
        <f>'4d-2017'!AN65</f>
        <v>7.0062849703043701</v>
      </c>
      <c r="AR42" s="352">
        <f>'4d-2017'!AO65</f>
        <v>6.8611444469345537</v>
      </c>
      <c r="AS42" s="352">
        <f>'4d-2017'!AP65</f>
        <v>6.7160039235647346</v>
      </c>
      <c r="AT42" s="352">
        <f>'4d-2017'!AQ65</f>
        <v>6.5708634001949182</v>
      </c>
      <c r="AU42" s="352">
        <f>'4d-2017'!AR65</f>
        <v>6.4257228768250991</v>
      </c>
      <c r="AV42" s="352">
        <f>'4d-2017'!AS65</f>
        <v>6.2805823534552827</v>
      </c>
      <c r="AW42" s="352">
        <f>'4d-2017'!AT65</f>
        <v>6.1354418300854636</v>
      </c>
      <c r="AX42" s="352">
        <f>'4d-2017'!AU65</f>
        <v>5.9903013067156472</v>
      </c>
      <c r="AY42" s="352">
        <f>'4d-2017'!AV65</f>
        <v>5.8451607833458281</v>
      </c>
      <c r="AZ42" s="352">
        <f>'4d-2017'!AW65</f>
        <v>5.7000202599760117</v>
      </c>
      <c r="BA42" s="352">
        <f>'4d-2017'!AX65</f>
        <v>5.5548797366061926</v>
      </c>
      <c r="BB42" s="352">
        <f>'4d-2017'!AY65</f>
        <v>5.4097392132363753</v>
      </c>
      <c r="BC42" s="352">
        <f>'4d-2017'!AZ65</f>
        <v>5.2645986898665571</v>
      </c>
      <c r="BD42" s="352">
        <f>'4d-2017'!BA65</f>
        <v>5.1194581664967407</v>
      </c>
      <c r="BE42" s="352">
        <f>'4d-2017'!BB65</f>
        <v>1.5388209165939488</v>
      </c>
      <c r="BF42" s="352">
        <f>'4d-2017'!BC65</f>
        <v>-2.1640712765809512E-4</v>
      </c>
      <c r="BG42" s="352">
        <f>'4d-2017'!BD65</f>
        <v>-2.1640712765809512E-4</v>
      </c>
      <c r="BH42" s="352">
        <f>'4d-2017'!BE65</f>
        <v>-2.1640712765809512E-4</v>
      </c>
      <c r="BI42" s="352">
        <f>'4d-2017'!BF65</f>
        <v>-2.1640712765809512E-4</v>
      </c>
      <c r="BJ42" s="352">
        <f>'4d-2017'!BG65</f>
        <v>-2.1640712765809512E-4</v>
      </c>
      <c r="BK42" s="352">
        <f>'4d-2017'!BH65</f>
        <v>-2.1640712765809512E-4</v>
      </c>
      <c r="BL42" s="352">
        <f>'4d-2017'!BI65</f>
        <v>-2.1640712765809512E-4</v>
      </c>
      <c r="BM42" s="352">
        <f>'4d-2017'!BJ65</f>
        <v>-2.1640712765809512E-4</v>
      </c>
      <c r="BN42" s="352">
        <f>'4d-2017'!BK65</f>
        <v>-2.1640712765809512E-4</v>
      </c>
      <c r="BO42" s="352">
        <f>'4d-2017'!BL65</f>
        <v>-2.1640712765809512E-4</v>
      </c>
      <c r="BP42" s="352">
        <f>'4d-2017'!BM65</f>
        <v>0</v>
      </c>
      <c r="BQ42" s="352">
        <f t="shared" ref="BQ42:BQ43" si="10">SUM(E42:BP42)</f>
        <v>453.60132170722846</v>
      </c>
      <c r="BR42" s="349"/>
      <c r="BS42" s="352">
        <f>NPV('Capital Structure'!$Q$16,'Rev Reqt Summary'!E42:BO42)</f>
        <v>95.211950366649944</v>
      </c>
      <c r="BT42" s="435"/>
    </row>
    <row r="43" spans="1:72" x14ac:dyDescent="0.25">
      <c r="A43" s="463"/>
      <c r="B43" s="353">
        <v>2026</v>
      </c>
      <c r="C43" s="364" t="s">
        <v>331</v>
      </c>
      <c r="D43" s="353" t="s">
        <v>88</v>
      </c>
      <c r="E43" s="354">
        <f>'4d-2026'!B65</f>
        <v>0</v>
      </c>
      <c r="F43" s="354">
        <f>'4d-2026'!C65</f>
        <v>0</v>
      </c>
      <c r="G43" s="354">
        <f>'4d-2026'!D65</f>
        <v>0</v>
      </c>
      <c r="H43" s="354">
        <f>'4d-2026'!E65</f>
        <v>0</v>
      </c>
      <c r="I43" s="354">
        <f>'4d-2026'!F65</f>
        <v>0</v>
      </c>
      <c r="J43" s="354">
        <f>'4d-2026'!G65</f>
        <v>0</v>
      </c>
      <c r="K43" s="354">
        <f>'4d-2026'!H65</f>
        <v>0</v>
      </c>
      <c r="L43" s="354">
        <f>'4d-2026'!I65</f>
        <v>0</v>
      </c>
      <c r="M43" s="354">
        <f>'4d-2026'!J65</f>
        <v>0</v>
      </c>
      <c r="N43" s="354">
        <f>'4d-2026'!K65</f>
        <v>0</v>
      </c>
      <c r="O43" s="354">
        <f>'4d-2026'!L65</f>
        <v>0</v>
      </c>
      <c r="P43" s="354">
        <f>'4d-2026'!M65</f>
        <v>14.592952107928889</v>
      </c>
      <c r="Q43" s="354">
        <f>'4d-2026'!N65</f>
        <v>19.77105814952235</v>
      </c>
      <c r="R43" s="354">
        <f>'4d-2026'!O65</f>
        <v>19.259091193998788</v>
      </c>
      <c r="S43" s="354">
        <f>'4d-2026'!P65</f>
        <v>18.771434522896289</v>
      </c>
      <c r="T43" s="354">
        <f>'4d-2026'!Q65</f>
        <v>18.30626836444436</v>
      </c>
      <c r="U43" s="354">
        <f>'4d-2026'!R65</f>
        <v>17.861912929316407</v>
      </c>
      <c r="V43" s="354">
        <f>'4d-2026'!S65</f>
        <v>17.436805080222396</v>
      </c>
      <c r="W43" s="354">
        <f>'4d-2026'!T65</f>
        <v>17.029498331908876</v>
      </c>
      <c r="X43" s="354">
        <f>'4d-2026'!U65</f>
        <v>16.632130337111064</v>
      </c>
      <c r="Y43" s="354">
        <f>'4d-2026'!V65</f>
        <v>16.236162166752088</v>
      </c>
      <c r="Z43" s="354">
        <f>'4d-2026'!W65</f>
        <v>15.840193996393108</v>
      </c>
      <c r="AA43" s="354">
        <f>'4d-2026'!X65</f>
        <v>15.444225826034128</v>
      </c>
      <c r="AB43" s="354">
        <f>'4d-2026'!Y65</f>
        <v>15.048257655675146</v>
      </c>
      <c r="AC43" s="354">
        <f>'4d-2026'!Z65</f>
        <v>14.652289485316167</v>
      </c>
      <c r="AD43" s="354">
        <f>'4d-2026'!AA65</f>
        <v>14.256321314957187</v>
      </c>
      <c r="AE43" s="354">
        <f>'4d-2026'!AB65</f>
        <v>13.860353144598209</v>
      </c>
      <c r="AF43" s="354">
        <f>'4d-2026'!AC65</f>
        <v>13.464384974239227</v>
      </c>
      <c r="AG43" s="354">
        <f>'4d-2026'!AD65</f>
        <v>13.068416803880249</v>
      </c>
      <c r="AH43" s="354">
        <f>'4d-2026'!AE65</f>
        <v>12.672448633521268</v>
      </c>
      <c r="AI43" s="354">
        <f>'4d-2026'!AF65</f>
        <v>12.276480463162288</v>
      </c>
      <c r="AJ43" s="354">
        <f>'4d-2026'!AG65</f>
        <v>11.932562431520561</v>
      </c>
      <c r="AK43" s="354">
        <f>'4d-2026'!AH65</f>
        <v>11.692744677313339</v>
      </c>
      <c r="AL43" s="354">
        <f>'4d-2026'!AI65</f>
        <v>11.504977061823366</v>
      </c>
      <c r="AM43" s="354">
        <f>'4d-2026'!AJ65</f>
        <v>11.317209446333397</v>
      </c>
      <c r="AN43" s="354">
        <f>'4d-2026'!AK65</f>
        <v>11.129441830843426</v>
      </c>
      <c r="AO43" s="354">
        <f>'4d-2026'!AL65</f>
        <v>10.941674215353455</v>
      </c>
      <c r="AP43" s="354">
        <f>'4d-2026'!AM65</f>
        <v>10.753906599863484</v>
      </c>
      <c r="AQ43" s="354">
        <f>'4d-2026'!AN65</f>
        <v>10.566138984373513</v>
      </c>
      <c r="AR43" s="354">
        <f>'4d-2026'!AO65</f>
        <v>10.378371368883544</v>
      </c>
      <c r="AS43" s="354">
        <f>'4d-2026'!AP65</f>
        <v>10.190603753393573</v>
      </c>
      <c r="AT43" s="354">
        <f>'4d-2026'!AQ65</f>
        <v>10.002836137903602</v>
      </c>
      <c r="AU43" s="354">
        <f>'4d-2026'!AR65</f>
        <v>9.8150685224136307</v>
      </c>
      <c r="AV43" s="354">
        <f>'4d-2026'!AS65</f>
        <v>9.6273009069236615</v>
      </c>
      <c r="AW43" s="354">
        <f>'4d-2026'!AT65</f>
        <v>9.4395332914336905</v>
      </c>
      <c r="AX43" s="354">
        <f>'4d-2026'!AU65</f>
        <v>9.2517656759437195</v>
      </c>
      <c r="AY43" s="354">
        <f>'4d-2026'!AV65</f>
        <v>9.0639980604537485</v>
      </c>
      <c r="AZ43" s="354">
        <f>'4d-2026'!AW65</f>
        <v>8.8762304449637774</v>
      </c>
      <c r="BA43" s="354">
        <f>'4d-2026'!AX65</f>
        <v>8.6884628294738082</v>
      </c>
      <c r="BB43" s="354">
        <f>'4d-2026'!AY65</f>
        <v>8.5006952139838372</v>
      </c>
      <c r="BC43" s="354">
        <f>'4d-2026'!AZ65</f>
        <v>8.3129275984938662</v>
      </c>
      <c r="BD43" s="354">
        <f>'4d-2026'!BA65</f>
        <v>8.125159983003897</v>
      </c>
      <c r="BE43" s="354">
        <f>'4d-2026'!BB65</f>
        <v>7.9373923675139251</v>
      </c>
      <c r="BF43" s="354">
        <f>'4d-2026'!BC65</f>
        <v>7.7496247520239558</v>
      </c>
      <c r="BG43" s="354">
        <f>'4d-2026'!BD65</f>
        <v>7.5618571365339848</v>
      </c>
      <c r="BH43" s="354">
        <f>'4d-2026'!BE65</f>
        <v>7.3740895210440147</v>
      </c>
      <c r="BI43" s="354">
        <f>'4d-2026'!BF65</f>
        <v>7.1863219055540437</v>
      </c>
      <c r="BJ43" s="354">
        <f>'4d-2026'!BG65</f>
        <v>6.9985542900640709</v>
      </c>
      <c r="BK43" s="354">
        <f>'4d-2026'!BH65</f>
        <v>6.8107866745741026</v>
      </c>
      <c r="BL43" s="354">
        <f>'4d-2026'!BI65</f>
        <v>6.6230190590841289</v>
      </c>
      <c r="BM43" s="354">
        <f>'4d-2026'!BJ65</f>
        <v>1.9907654145542519</v>
      </c>
      <c r="BN43" s="354">
        <f>'4d-2026'!BK65</f>
        <v>-2.7996488776595678E-4</v>
      </c>
      <c r="BO43" s="354">
        <f>'4d-2026'!BL65</f>
        <v>-2.7996488776595678E-4</v>
      </c>
      <c r="BP43" s="354">
        <f>'4d-2026'!BM65</f>
        <v>0</v>
      </c>
      <c r="BQ43" s="354">
        <f t="shared" si="10"/>
        <v>586.82414570774199</v>
      </c>
      <c r="BR43" s="349"/>
      <c r="BS43" s="354">
        <f>NPV('Capital Structure'!$Q$16,'Rev Reqt Summary'!E43:BO43)</f>
        <v>59.118319486613373</v>
      </c>
      <c r="BT43" s="435"/>
    </row>
    <row r="44" spans="1:72" s="348" customFormat="1" x14ac:dyDescent="0.25">
      <c r="A44" s="463"/>
      <c r="C44" s="362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49"/>
      <c r="BA44" s="349"/>
      <c r="BB44" s="349"/>
      <c r="BC44" s="349"/>
      <c r="BD44" s="349"/>
      <c r="BE44" s="349"/>
      <c r="BF44" s="349"/>
      <c r="BG44" s="349"/>
      <c r="BH44" s="349"/>
      <c r="BI44" s="349"/>
      <c r="BJ44" s="349"/>
      <c r="BK44" s="349"/>
      <c r="BL44" s="349"/>
      <c r="BM44" s="349"/>
      <c r="BN44" s="349"/>
      <c r="BO44" s="349"/>
      <c r="BP44" s="349"/>
      <c r="BQ44" s="349"/>
      <c r="BR44" s="349"/>
      <c r="BS44" s="349"/>
      <c r="BT44" s="436"/>
    </row>
    <row r="45" spans="1:72" ht="15" customHeight="1" x14ac:dyDescent="0.25">
      <c r="A45" s="463"/>
      <c r="B45" s="351">
        <v>2017</v>
      </c>
      <c r="C45" s="363" t="s">
        <v>332</v>
      </c>
      <c r="D45" s="351" t="s">
        <v>86</v>
      </c>
      <c r="E45" s="352">
        <f>'4e-2017'!B65</f>
        <v>0</v>
      </c>
      <c r="F45" s="352">
        <f>'4e-2017'!C65</f>
        <v>0</v>
      </c>
      <c r="G45" s="352">
        <f>'4e-2017'!D65</f>
        <v>0</v>
      </c>
      <c r="H45" s="352">
        <f>'4e-2017'!E65</f>
        <v>0</v>
      </c>
      <c r="I45" s="352">
        <f>'4e-2017'!F65</f>
        <v>0</v>
      </c>
      <c r="J45" s="352">
        <f>'4e-2017'!G65</f>
        <v>0</v>
      </c>
      <c r="K45" s="352">
        <f>'4e-2017'!H65</f>
        <v>0</v>
      </c>
      <c r="L45" s="352">
        <f>'4e-2017'!I65</f>
        <v>0</v>
      </c>
      <c r="M45" s="352">
        <f>'4e-2017'!J65</f>
        <v>0</v>
      </c>
      <c r="N45" s="352">
        <f>'4e-2017'!K65</f>
        <v>0</v>
      </c>
      <c r="O45" s="352">
        <f>'4e-2017'!L65</f>
        <v>0</v>
      </c>
      <c r="P45" s="352">
        <f>'4e-2017'!M65</f>
        <v>0</v>
      </c>
      <c r="Q45" s="352">
        <f>'4e-2017'!N65</f>
        <v>0</v>
      </c>
      <c r="R45" s="352">
        <f>'4e-2017'!O65</f>
        <v>0</v>
      </c>
      <c r="S45" s="352">
        <f>'4e-2017'!P65</f>
        <v>0</v>
      </c>
      <c r="T45" s="352">
        <f>'4e-2017'!Q65</f>
        <v>0</v>
      </c>
      <c r="U45" s="352">
        <f>'4e-2017'!R65</f>
        <v>0</v>
      </c>
      <c r="V45" s="352">
        <f>'4e-2017'!S65</f>
        <v>0</v>
      </c>
      <c r="W45" s="352">
        <f>'4e-2017'!T65</f>
        <v>0</v>
      </c>
      <c r="X45" s="352">
        <f>'4e-2017'!U65</f>
        <v>0</v>
      </c>
      <c r="Y45" s="352">
        <f>'4e-2017'!V65</f>
        <v>0</v>
      </c>
      <c r="Z45" s="352">
        <f>'4e-2017'!W65</f>
        <v>0</v>
      </c>
      <c r="AA45" s="352">
        <f>'4e-2017'!X65</f>
        <v>0</v>
      </c>
      <c r="AB45" s="352">
        <f>'4e-2017'!Y65</f>
        <v>0</v>
      </c>
      <c r="AC45" s="352">
        <f>'4e-2017'!Z65</f>
        <v>0</v>
      </c>
      <c r="AD45" s="352">
        <f>'4e-2017'!AA65</f>
        <v>0</v>
      </c>
      <c r="AE45" s="352">
        <f>'4e-2017'!AB65</f>
        <v>0</v>
      </c>
      <c r="AF45" s="352">
        <f>'4e-2017'!AC65</f>
        <v>0</v>
      </c>
      <c r="AG45" s="352">
        <f>'4e-2017'!AD65</f>
        <v>0</v>
      </c>
      <c r="AH45" s="352">
        <f>'4e-2017'!AE65</f>
        <v>0</v>
      </c>
      <c r="AI45" s="352">
        <f>'4e-2017'!AF65</f>
        <v>0</v>
      </c>
      <c r="AJ45" s="352">
        <f>'4e-2017'!AG65</f>
        <v>0</v>
      </c>
      <c r="AK45" s="352">
        <f>'4e-2017'!AH65</f>
        <v>0</v>
      </c>
      <c r="AL45" s="352">
        <f>'4e-2017'!AI65</f>
        <v>0</v>
      </c>
      <c r="AM45" s="352">
        <f>'4e-2017'!AJ65</f>
        <v>0</v>
      </c>
      <c r="AN45" s="352">
        <f>'4e-2017'!AK65</f>
        <v>0</v>
      </c>
      <c r="AO45" s="352">
        <f>'4e-2017'!AL65</f>
        <v>0</v>
      </c>
      <c r="AP45" s="352">
        <f>'4e-2017'!AM65</f>
        <v>0</v>
      </c>
      <c r="AQ45" s="352">
        <f>'4e-2017'!AN65</f>
        <v>0</v>
      </c>
      <c r="AR45" s="352">
        <f>'4e-2017'!AO65</f>
        <v>0</v>
      </c>
      <c r="AS45" s="352">
        <f>'4e-2017'!AP65</f>
        <v>0</v>
      </c>
      <c r="AT45" s="352">
        <f>'4e-2017'!AQ65</f>
        <v>0</v>
      </c>
      <c r="AU45" s="352">
        <f>'4e-2017'!AR65</f>
        <v>0</v>
      </c>
      <c r="AV45" s="352">
        <f>'4e-2017'!AS65</f>
        <v>0</v>
      </c>
      <c r="AW45" s="352">
        <f>'4e-2017'!AT65</f>
        <v>0</v>
      </c>
      <c r="AX45" s="352">
        <f>'4e-2017'!AU65</f>
        <v>0</v>
      </c>
      <c r="AY45" s="352">
        <f>'4e-2017'!AV65</f>
        <v>0</v>
      </c>
      <c r="AZ45" s="352">
        <f>'4e-2017'!AW65</f>
        <v>0</v>
      </c>
      <c r="BA45" s="352">
        <f>'4e-2017'!AX65</f>
        <v>0</v>
      </c>
      <c r="BB45" s="352">
        <f>'4e-2017'!AY65</f>
        <v>0</v>
      </c>
      <c r="BC45" s="352">
        <f>'4e-2017'!AZ65</f>
        <v>0</v>
      </c>
      <c r="BD45" s="352">
        <f>'4e-2017'!BA65</f>
        <v>0</v>
      </c>
      <c r="BE45" s="352">
        <f>'4e-2017'!BB65</f>
        <v>0</v>
      </c>
      <c r="BF45" s="352">
        <f>'4e-2017'!BC65</f>
        <v>0</v>
      </c>
      <c r="BG45" s="352">
        <f>'4e-2017'!BD65</f>
        <v>0</v>
      </c>
      <c r="BH45" s="352">
        <f>'4e-2017'!BE65</f>
        <v>0</v>
      </c>
      <c r="BI45" s="352">
        <f>'4e-2017'!BF65</f>
        <v>0</v>
      </c>
      <c r="BJ45" s="352">
        <f>'4e-2017'!BG65</f>
        <v>0</v>
      </c>
      <c r="BK45" s="352">
        <f>'4e-2017'!BH65</f>
        <v>0</v>
      </c>
      <c r="BL45" s="352">
        <f>'4e-2017'!BI65</f>
        <v>0</v>
      </c>
      <c r="BM45" s="352">
        <f>'4e-2017'!BJ65</f>
        <v>0</v>
      </c>
      <c r="BN45" s="352">
        <f>'4e-2017'!BK65</f>
        <v>0</v>
      </c>
      <c r="BO45" s="352">
        <f>'4e-2017'!BL65</f>
        <v>0</v>
      </c>
      <c r="BP45" s="352">
        <f>'4e-2017'!BM65</f>
        <v>0</v>
      </c>
      <c r="BQ45" s="352">
        <f t="shared" ref="BQ45:BQ46" si="11">SUM(E45:BP45)</f>
        <v>0</v>
      </c>
      <c r="BR45" s="349"/>
      <c r="BS45" s="352">
        <f>NPV('Capital Structure'!$Q$16,'Rev Reqt Summary'!E45:BO45)</f>
        <v>0</v>
      </c>
      <c r="BT45" s="435"/>
    </row>
    <row r="46" spans="1:72" x14ac:dyDescent="0.25">
      <c r="A46" s="463"/>
      <c r="B46" s="353">
        <v>2026</v>
      </c>
      <c r="C46" s="364" t="s">
        <v>332</v>
      </c>
      <c r="D46" s="353" t="s">
        <v>86</v>
      </c>
      <c r="E46" s="354">
        <f>'4e-2026'!B65</f>
        <v>0</v>
      </c>
      <c r="F46" s="354">
        <f>'4e-2026'!C65</f>
        <v>0</v>
      </c>
      <c r="G46" s="354">
        <f>'4e-2026'!D65</f>
        <v>0</v>
      </c>
      <c r="H46" s="354">
        <f>'4e-2026'!E65</f>
        <v>0</v>
      </c>
      <c r="I46" s="354">
        <f>'4e-2026'!F65</f>
        <v>0</v>
      </c>
      <c r="J46" s="354">
        <f>'4e-2026'!G65</f>
        <v>5.5373701433492943</v>
      </c>
      <c r="K46" s="354">
        <f>'4e-2026'!H65</f>
        <v>7.5022289040545456</v>
      </c>
      <c r="L46" s="354">
        <f>'4e-2026'!I65</f>
        <v>7.3079604302782721</v>
      </c>
      <c r="M46" s="354">
        <f>'4e-2026'!J65</f>
        <v>7.1229166179778858</v>
      </c>
      <c r="N46" s="354">
        <f>'4e-2026'!K65</f>
        <v>6.9464069454690129</v>
      </c>
      <c r="O46" s="354">
        <f>'4e-2026'!L65</f>
        <v>6.7777940081199208</v>
      </c>
      <c r="P46" s="354">
        <f>'4e-2026'!M65</f>
        <v>6.6164846655094163</v>
      </c>
      <c r="Q46" s="354">
        <f>'4e-2026'!N65</f>
        <v>6.4619300414268404</v>
      </c>
      <c r="R46" s="354">
        <f>'4e-2026'!O65</f>
        <v>6.3111467280820079</v>
      </c>
      <c r="S46" s="354">
        <f>'4e-2026'!P65</f>
        <v>6.160894585263617</v>
      </c>
      <c r="T46" s="354">
        <f>'4e-2026'!Q65</f>
        <v>6.0106424424452269</v>
      </c>
      <c r="U46" s="354">
        <f>'4e-2026'!R65</f>
        <v>5.8603902996268369</v>
      </c>
      <c r="V46" s="354">
        <f>'4e-2026'!S65</f>
        <v>5.7101381568084468</v>
      </c>
      <c r="W46" s="354">
        <f>'4e-2026'!T65</f>
        <v>5.5598860139900568</v>
      </c>
      <c r="X46" s="354">
        <f>'4e-2026'!U65</f>
        <v>5.4096338711716667</v>
      </c>
      <c r="Y46" s="354">
        <f>'4e-2026'!V65</f>
        <v>5.2593817283532758</v>
      </c>
      <c r="Z46" s="354">
        <f>'4e-2026'!W65</f>
        <v>5.1091295855348857</v>
      </c>
      <c r="AA46" s="354">
        <f>'4e-2026'!X65</f>
        <v>4.9588774427164957</v>
      </c>
      <c r="AB46" s="354">
        <f>'4e-2026'!Y65</f>
        <v>4.8086252998981056</v>
      </c>
      <c r="AC46" s="354">
        <f>'4e-2026'!Z65</f>
        <v>4.6583731570797147</v>
      </c>
      <c r="AD46" s="354">
        <f>'4e-2026'!AA65</f>
        <v>4.5278717050028847</v>
      </c>
      <c r="AE46" s="354">
        <f>'4e-2026'!AB65</f>
        <v>4.4368716344091759</v>
      </c>
      <c r="AF46" s="354">
        <f>'4e-2026'!AC65</f>
        <v>4.3656222545570254</v>
      </c>
      <c r="AG46" s="354">
        <f>'4e-2026'!AD65</f>
        <v>4.2943728747048757</v>
      </c>
      <c r="AH46" s="354">
        <f>'4e-2026'!AE65</f>
        <v>4.2231234948527252</v>
      </c>
      <c r="AI46" s="354">
        <f>'4e-2026'!AF65</f>
        <v>4.1518741150005756</v>
      </c>
      <c r="AJ46" s="354">
        <f>'4e-2026'!AG65</f>
        <v>4.0806247351484251</v>
      </c>
      <c r="AK46" s="354">
        <f>'4e-2026'!AH65</f>
        <v>4.0093753552962754</v>
      </c>
      <c r="AL46" s="354">
        <f>'4e-2026'!AI65</f>
        <v>3.9381259754441258</v>
      </c>
      <c r="AM46" s="354">
        <f>'4e-2026'!AJ65</f>
        <v>3.8668765955919762</v>
      </c>
      <c r="AN46" s="354">
        <f>'4e-2026'!AK65</f>
        <v>3.7956272157398265</v>
      </c>
      <c r="AO46" s="354">
        <f>'4e-2026'!AL65</f>
        <v>3.7243778358876765</v>
      </c>
      <c r="AP46" s="354">
        <f>'4e-2026'!AM65</f>
        <v>3.6531284560355273</v>
      </c>
      <c r="AQ46" s="354">
        <f>'4e-2026'!AN65</f>
        <v>3.5818790761833772</v>
      </c>
      <c r="AR46" s="354">
        <f>'4e-2026'!AO65</f>
        <v>3.510629696331228</v>
      </c>
      <c r="AS46" s="354">
        <f>'4e-2026'!AP65</f>
        <v>3.4393803164790779</v>
      </c>
      <c r="AT46" s="354">
        <f>'4e-2026'!AQ65</f>
        <v>3.3681309366269292</v>
      </c>
      <c r="AU46" s="354">
        <f>'4e-2026'!AR65</f>
        <v>3.2968815567747791</v>
      </c>
      <c r="AV46" s="354">
        <f>'4e-2026'!AS65</f>
        <v>3.2256321769226304</v>
      </c>
      <c r="AW46" s="354">
        <f>'4e-2026'!AT65</f>
        <v>3.1543827970704799</v>
      </c>
      <c r="AX46" s="354">
        <f>'4e-2026'!AU65</f>
        <v>3.0831334172183311</v>
      </c>
      <c r="AY46" s="354">
        <f>'4e-2026'!AV65</f>
        <v>3.011884037366181</v>
      </c>
      <c r="AZ46" s="354">
        <f>'4e-2026'!AW65</f>
        <v>2.9406346575140319</v>
      </c>
      <c r="BA46" s="354">
        <f>'4e-2026'!AX65</f>
        <v>2.8693852776618818</v>
      </c>
      <c r="BB46" s="354">
        <f>'4e-2026'!AY65</f>
        <v>2.798135897809733</v>
      </c>
      <c r="BC46" s="354">
        <f>'4e-2026'!AZ65</f>
        <v>2.7268865179575825</v>
      </c>
      <c r="BD46" s="354">
        <f>'4e-2026'!BA65</f>
        <v>2.6556371381054342</v>
      </c>
      <c r="BE46" s="354">
        <f>'4e-2026'!BB65</f>
        <v>2.5843877582532842</v>
      </c>
      <c r="BF46" s="354">
        <f>'4e-2026'!BC65</f>
        <v>2.513138378401135</v>
      </c>
      <c r="BG46" s="354">
        <f>'4e-2026'!BD65</f>
        <v>0.75540609517765611</v>
      </c>
      <c r="BH46" s="354">
        <f>'4e-2026'!BE65</f>
        <v>-1.0623410528856763E-4</v>
      </c>
      <c r="BI46" s="354">
        <f>'4e-2026'!BF65</f>
        <v>-1.0623410528856763E-4</v>
      </c>
      <c r="BJ46" s="354">
        <f>'4e-2026'!BG65</f>
        <v>-1.0623410528856763E-4</v>
      </c>
      <c r="BK46" s="354">
        <f>'4e-2026'!BH65</f>
        <v>-1.0623410528856763E-4</v>
      </c>
      <c r="BL46" s="354">
        <f>'4e-2026'!BI65</f>
        <v>-1.0623410528856763E-4</v>
      </c>
      <c r="BM46" s="354">
        <f>'4e-2026'!BJ65</f>
        <v>-1.0623410528856763E-4</v>
      </c>
      <c r="BN46" s="354">
        <f>'4e-2026'!BK65</f>
        <v>-1.0623410528856763E-4</v>
      </c>
      <c r="BO46" s="354">
        <f>'4e-2026'!BL65</f>
        <v>-1.0623410528856763E-4</v>
      </c>
      <c r="BP46" s="354">
        <f>'4e-2026'!BM65</f>
        <v>0</v>
      </c>
      <c r="BQ46" s="354">
        <f t="shared" si="11"/>
        <v>222.67277917383805</v>
      </c>
      <c r="BR46" s="349"/>
      <c r="BS46" s="354">
        <f>NPV('Capital Structure'!$Q$16,'Rev Reqt Summary'!E46:BO46)</f>
        <v>38.903037899498798</v>
      </c>
      <c r="BT46" s="435"/>
    </row>
    <row r="47" spans="1:72" s="348" customFormat="1" hidden="1" x14ac:dyDescent="0.25">
      <c r="A47" s="463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  <c r="BK47" s="349"/>
      <c r="BL47" s="349"/>
      <c r="BM47" s="349"/>
      <c r="BN47" s="349"/>
      <c r="BO47" s="349"/>
      <c r="BP47" s="349"/>
      <c r="BT47" s="436"/>
    </row>
    <row r="48" spans="1:72" ht="15" hidden="1" customHeight="1" x14ac:dyDescent="0.25">
      <c r="A48" s="463"/>
      <c r="B48" s="351">
        <v>2017</v>
      </c>
      <c r="C48" s="363" t="s">
        <v>347</v>
      </c>
      <c r="D48" s="351" t="s">
        <v>348</v>
      </c>
      <c r="E48" s="352">
        <f>'4f-2017'!B65</f>
        <v>0</v>
      </c>
      <c r="F48" s="352">
        <f>'4f-2017'!C65</f>
        <v>0</v>
      </c>
      <c r="G48" s="352">
        <f>'4f-2017'!D65</f>
        <v>0</v>
      </c>
      <c r="H48" s="352">
        <f>'4f-2017'!E65</f>
        <v>0</v>
      </c>
      <c r="I48" s="352">
        <f>'4f-2017'!F65</f>
        <v>0</v>
      </c>
      <c r="J48" s="352">
        <f>'4f-2017'!G65</f>
        <v>0</v>
      </c>
      <c r="K48" s="352">
        <f>'4f-2017'!H65</f>
        <v>0</v>
      </c>
      <c r="L48" s="352">
        <f>'4f-2017'!I65</f>
        <v>0</v>
      </c>
      <c r="M48" s="352">
        <f>'4f-2017'!J65</f>
        <v>0</v>
      </c>
      <c r="N48" s="352">
        <f>'4f-2017'!K65</f>
        <v>0</v>
      </c>
      <c r="O48" s="352">
        <f>'4f-2017'!L65</f>
        <v>0</v>
      </c>
      <c r="P48" s="352">
        <f>'4f-2017'!M65</f>
        <v>0</v>
      </c>
      <c r="Q48" s="352">
        <f>'4f-2017'!N65</f>
        <v>0</v>
      </c>
      <c r="R48" s="352">
        <f>'4f-2017'!O65</f>
        <v>0</v>
      </c>
      <c r="S48" s="352">
        <f>'4f-2017'!P65</f>
        <v>0</v>
      </c>
      <c r="T48" s="352">
        <f>'4f-2017'!Q65</f>
        <v>0</v>
      </c>
      <c r="U48" s="352">
        <f>'4f-2017'!R65</f>
        <v>0</v>
      </c>
      <c r="V48" s="352">
        <f>'4f-2017'!S65</f>
        <v>0</v>
      </c>
      <c r="W48" s="352">
        <f>'4f-2017'!T65</f>
        <v>0</v>
      </c>
      <c r="X48" s="352">
        <f>'4f-2017'!U65</f>
        <v>0</v>
      </c>
      <c r="Y48" s="352">
        <f>'4f-2017'!V65</f>
        <v>0</v>
      </c>
      <c r="Z48" s="352">
        <f>'4f-2017'!W65</f>
        <v>0</v>
      </c>
      <c r="AA48" s="352">
        <f>'4f-2017'!X65</f>
        <v>0</v>
      </c>
      <c r="AB48" s="352">
        <f>'4f-2017'!Y65</f>
        <v>0</v>
      </c>
      <c r="AC48" s="352">
        <f>'4f-2017'!Z65</f>
        <v>0</v>
      </c>
      <c r="AD48" s="352">
        <f>'4f-2017'!AA65</f>
        <v>0</v>
      </c>
      <c r="AE48" s="352">
        <f>'4f-2017'!AB65</f>
        <v>0</v>
      </c>
      <c r="AF48" s="352">
        <f>'4f-2017'!AC65</f>
        <v>0</v>
      </c>
      <c r="AG48" s="352">
        <f>'4f-2017'!AD65</f>
        <v>0</v>
      </c>
      <c r="AH48" s="352">
        <f>'4f-2017'!AE65</f>
        <v>0</v>
      </c>
      <c r="AI48" s="352">
        <f>'4f-2017'!AF65</f>
        <v>0</v>
      </c>
      <c r="AJ48" s="352">
        <f>'4f-2017'!AG65</f>
        <v>0</v>
      </c>
      <c r="AK48" s="352">
        <f>'4f-2017'!AH65</f>
        <v>0</v>
      </c>
      <c r="AL48" s="352">
        <f>'4f-2017'!AI65</f>
        <v>0</v>
      </c>
      <c r="AM48" s="352">
        <f>'4f-2017'!AJ65</f>
        <v>0</v>
      </c>
      <c r="AN48" s="352">
        <f>'4f-2017'!AK65</f>
        <v>0</v>
      </c>
      <c r="AO48" s="352">
        <f>'4f-2017'!AL65</f>
        <v>0</v>
      </c>
      <c r="AP48" s="352">
        <f>'4f-2017'!AM65</f>
        <v>0</v>
      </c>
      <c r="AQ48" s="352">
        <f>'4f-2017'!AN65</f>
        <v>0</v>
      </c>
      <c r="AR48" s="352">
        <f>'4f-2017'!AO65</f>
        <v>0</v>
      </c>
      <c r="AS48" s="352">
        <f>'4f-2017'!AP65</f>
        <v>0</v>
      </c>
      <c r="AT48" s="352">
        <f>'4f-2017'!AQ65</f>
        <v>0</v>
      </c>
      <c r="AU48" s="352">
        <f>'4f-2017'!AR65</f>
        <v>0</v>
      </c>
      <c r="AV48" s="352">
        <f>'4f-2017'!AS65</f>
        <v>0</v>
      </c>
      <c r="AW48" s="352">
        <f>'4f-2017'!AT65</f>
        <v>0</v>
      </c>
      <c r="AX48" s="352">
        <f>'4f-2017'!AU65</f>
        <v>0</v>
      </c>
      <c r="AY48" s="352">
        <f>'4f-2017'!AV65</f>
        <v>0</v>
      </c>
      <c r="AZ48" s="352">
        <f>'4f-2017'!AW65</f>
        <v>0</v>
      </c>
      <c r="BA48" s="352">
        <f>'4f-2017'!AX65</f>
        <v>0</v>
      </c>
      <c r="BB48" s="352">
        <f>'4f-2017'!AY65</f>
        <v>0</v>
      </c>
      <c r="BC48" s="352">
        <f>'4f-2017'!AZ65</f>
        <v>0</v>
      </c>
      <c r="BD48" s="352">
        <f>'4f-2017'!BA65</f>
        <v>0</v>
      </c>
      <c r="BE48" s="352">
        <f>'4f-2017'!BB65</f>
        <v>0</v>
      </c>
      <c r="BF48" s="352">
        <f>'4f-2017'!BC65</f>
        <v>0</v>
      </c>
      <c r="BG48" s="352">
        <f>'4f-2017'!BD65</f>
        <v>0</v>
      </c>
      <c r="BH48" s="352">
        <f>'4f-2017'!BE65</f>
        <v>0</v>
      </c>
      <c r="BI48" s="352">
        <f>'4f-2017'!BF65</f>
        <v>0</v>
      </c>
      <c r="BJ48" s="352">
        <f>'4f-2017'!BG65</f>
        <v>0</v>
      </c>
      <c r="BK48" s="352">
        <f>'4f-2017'!BH65</f>
        <v>0</v>
      </c>
      <c r="BL48" s="352">
        <f>'4f-2017'!BI65</f>
        <v>0</v>
      </c>
      <c r="BM48" s="352">
        <f>'4f-2017'!BJ65</f>
        <v>0</v>
      </c>
      <c r="BN48" s="352">
        <f>'4f-2017'!BK65</f>
        <v>0</v>
      </c>
      <c r="BO48" s="352">
        <f>'4f-2017'!BL65</f>
        <v>0</v>
      </c>
      <c r="BP48" s="352">
        <f>'4f-2017'!BM65</f>
        <v>0</v>
      </c>
      <c r="BQ48" s="352">
        <f t="shared" ref="BQ48:BQ49" si="12">SUM(E48:BP48)</f>
        <v>0</v>
      </c>
      <c r="BR48" s="349"/>
      <c r="BS48" s="352">
        <f>SUM(E48:F48)+NPV('Capital Structure'!$K$16,'Rev Reqt Summary'!G48:BO48)</f>
        <v>0</v>
      </c>
      <c r="BT48" s="435"/>
    </row>
    <row r="49" spans="1:72" hidden="1" x14ac:dyDescent="0.25">
      <c r="A49" s="463"/>
      <c r="B49" s="353">
        <v>2026</v>
      </c>
      <c r="C49" s="364" t="s">
        <v>347</v>
      </c>
      <c r="D49" s="353" t="s">
        <v>348</v>
      </c>
      <c r="E49" s="354">
        <f>'4f-2026'!B65</f>
        <v>0</v>
      </c>
      <c r="F49" s="354">
        <f>'4f-2026'!C65</f>
        <v>0</v>
      </c>
      <c r="G49" s="354">
        <f>'4f-2026'!D65</f>
        <v>0</v>
      </c>
      <c r="H49" s="354">
        <f>'4f-2026'!E65</f>
        <v>0</v>
      </c>
      <c r="I49" s="354">
        <f>'4f-2026'!F65</f>
        <v>0</v>
      </c>
      <c r="J49" s="354">
        <f>'4f-2026'!G65</f>
        <v>0</v>
      </c>
      <c r="K49" s="354">
        <f>'4f-2026'!H65</f>
        <v>0</v>
      </c>
      <c r="L49" s="354">
        <f>'4f-2026'!I65</f>
        <v>0</v>
      </c>
      <c r="M49" s="354">
        <f>'4f-2026'!J65</f>
        <v>0</v>
      </c>
      <c r="N49" s="354">
        <f>'4f-2026'!K65</f>
        <v>0</v>
      </c>
      <c r="O49" s="354">
        <f>'4f-2026'!L65</f>
        <v>0</v>
      </c>
      <c r="P49" s="354">
        <f>'4f-2026'!M65</f>
        <v>0</v>
      </c>
      <c r="Q49" s="354">
        <f>'4f-2026'!N65</f>
        <v>0</v>
      </c>
      <c r="R49" s="354">
        <f>'4f-2026'!O65</f>
        <v>0</v>
      </c>
      <c r="S49" s="354">
        <f>'4f-2026'!P65</f>
        <v>0</v>
      </c>
      <c r="T49" s="354">
        <f>'4f-2026'!Q65</f>
        <v>0</v>
      </c>
      <c r="U49" s="354">
        <f>'4f-2026'!R65</f>
        <v>0</v>
      </c>
      <c r="V49" s="354">
        <f>'4f-2026'!S65</f>
        <v>0</v>
      </c>
      <c r="W49" s="354">
        <f>'4f-2026'!T65</f>
        <v>0</v>
      </c>
      <c r="X49" s="354">
        <f>'4f-2026'!U65</f>
        <v>0</v>
      </c>
      <c r="Y49" s="354">
        <f>'4f-2026'!V65</f>
        <v>0</v>
      </c>
      <c r="Z49" s="354">
        <f>'4f-2026'!W65</f>
        <v>0</v>
      </c>
      <c r="AA49" s="354">
        <f>'4f-2026'!X65</f>
        <v>0</v>
      </c>
      <c r="AB49" s="354">
        <f>'4f-2026'!Y65</f>
        <v>0</v>
      </c>
      <c r="AC49" s="354">
        <f>'4f-2026'!Z65</f>
        <v>0</v>
      </c>
      <c r="AD49" s="354">
        <f>'4f-2026'!AA65</f>
        <v>0</v>
      </c>
      <c r="AE49" s="354">
        <f>'4f-2026'!AB65</f>
        <v>0</v>
      </c>
      <c r="AF49" s="354">
        <f>'4f-2026'!AC65</f>
        <v>0</v>
      </c>
      <c r="AG49" s="354">
        <f>'4f-2026'!AD65</f>
        <v>0</v>
      </c>
      <c r="AH49" s="354">
        <f>'4f-2026'!AE65</f>
        <v>0</v>
      </c>
      <c r="AI49" s="354">
        <f>'4f-2026'!AF65</f>
        <v>0</v>
      </c>
      <c r="AJ49" s="354">
        <f>'4f-2026'!AG65</f>
        <v>0</v>
      </c>
      <c r="AK49" s="354">
        <f>'4f-2026'!AH65</f>
        <v>0</v>
      </c>
      <c r="AL49" s="354">
        <f>'4f-2026'!AI65</f>
        <v>0</v>
      </c>
      <c r="AM49" s="354">
        <f>'4f-2026'!AJ65</f>
        <v>0</v>
      </c>
      <c r="AN49" s="354">
        <f>'4f-2026'!AK65</f>
        <v>0</v>
      </c>
      <c r="AO49" s="354">
        <f>'4f-2026'!AL65</f>
        <v>0</v>
      </c>
      <c r="AP49" s="354">
        <f>'4f-2026'!AM65</f>
        <v>0</v>
      </c>
      <c r="AQ49" s="354">
        <f>'4f-2026'!AN65</f>
        <v>0</v>
      </c>
      <c r="AR49" s="354">
        <f>'4f-2026'!AO65</f>
        <v>0</v>
      </c>
      <c r="AS49" s="354">
        <f>'4f-2026'!AP65</f>
        <v>0</v>
      </c>
      <c r="AT49" s="354">
        <f>'4f-2026'!AQ65</f>
        <v>0</v>
      </c>
      <c r="AU49" s="354">
        <f>'4f-2026'!AR65</f>
        <v>0</v>
      </c>
      <c r="AV49" s="354">
        <f>'4f-2026'!AS65</f>
        <v>0</v>
      </c>
      <c r="AW49" s="354">
        <f>'4f-2026'!AT65</f>
        <v>0</v>
      </c>
      <c r="AX49" s="354">
        <f>'4f-2026'!AU65</f>
        <v>0</v>
      </c>
      <c r="AY49" s="354">
        <f>'4f-2026'!AV65</f>
        <v>0</v>
      </c>
      <c r="AZ49" s="354">
        <f>'4f-2026'!AW65</f>
        <v>0</v>
      </c>
      <c r="BA49" s="354">
        <f>'4f-2026'!AX65</f>
        <v>0</v>
      </c>
      <c r="BB49" s="354">
        <f>'4f-2026'!AY65</f>
        <v>0</v>
      </c>
      <c r="BC49" s="354">
        <f>'4f-2026'!AZ65</f>
        <v>0</v>
      </c>
      <c r="BD49" s="354">
        <f>'4f-2026'!BA65</f>
        <v>0</v>
      </c>
      <c r="BE49" s="354">
        <f>'4f-2026'!BB65</f>
        <v>0</v>
      </c>
      <c r="BF49" s="354">
        <f>'4f-2026'!BC65</f>
        <v>0</v>
      </c>
      <c r="BG49" s="354">
        <f>'4f-2026'!BD65</f>
        <v>0</v>
      </c>
      <c r="BH49" s="354">
        <f>'4f-2026'!BE65</f>
        <v>0</v>
      </c>
      <c r="BI49" s="354">
        <f>'4f-2026'!BF65</f>
        <v>0</v>
      </c>
      <c r="BJ49" s="354">
        <f>'4f-2026'!BG65</f>
        <v>0</v>
      </c>
      <c r="BK49" s="354">
        <f>'4f-2026'!BH65</f>
        <v>0</v>
      </c>
      <c r="BL49" s="354">
        <f>'4f-2026'!BI65</f>
        <v>0</v>
      </c>
      <c r="BM49" s="354">
        <f>'4f-2026'!BJ65</f>
        <v>0</v>
      </c>
      <c r="BN49" s="354">
        <f>'4f-2026'!BK65</f>
        <v>0</v>
      </c>
      <c r="BO49" s="354">
        <f>'4f-2026'!BL65</f>
        <v>0</v>
      </c>
      <c r="BP49" s="354">
        <f>'4f-2026'!BM65</f>
        <v>0</v>
      </c>
      <c r="BQ49" s="354">
        <f t="shared" si="12"/>
        <v>0</v>
      </c>
      <c r="BR49" s="349"/>
      <c r="BS49" s="354">
        <f>SUM(E49:F49)+NPV('Capital Structure'!$K$16,'Rev Reqt Summary'!G49:BO49)</f>
        <v>0</v>
      </c>
      <c r="BT49" s="435"/>
    </row>
    <row r="50" spans="1:72" s="348" customFormat="1" hidden="1" x14ac:dyDescent="0.25">
      <c r="A50" s="463"/>
      <c r="C50" s="362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49"/>
      <c r="AW50" s="349"/>
      <c r="AX50" s="349"/>
      <c r="AY50" s="349"/>
      <c r="AZ50" s="349"/>
      <c r="BA50" s="349"/>
      <c r="BB50" s="349"/>
      <c r="BC50" s="349"/>
      <c r="BD50" s="349"/>
      <c r="BE50" s="349"/>
      <c r="BF50" s="349"/>
      <c r="BG50" s="349"/>
      <c r="BH50" s="349"/>
      <c r="BI50" s="349"/>
      <c r="BJ50" s="349"/>
      <c r="BK50" s="349"/>
      <c r="BL50" s="349"/>
      <c r="BM50" s="349"/>
      <c r="BN50" s="349"/>
      <c r="BO50" s="349"/>
      <c r="BP50" s="349"/>
      <c r="BT50" s="436"/>
    </row>
    <row r="51" spans="1:72" ht="15" hidden="1" customHeight="1" x14ac:dyDescent="0.25">
      <c r="A51" s="463"/>
      <c r="B51" s="351">
        <v>2017</v>
      </c>
      <c r="C51" s="363" t="s">
        <v>349</v>
      </c>
      <c r="D51" s="351" t="s">
        <v>350</v>
      </c>
      <c r="E51" s="352">
        <f>'4g-2017'!B65</f>
        <v>0</v>
      </c>
      <c r="F51" s="352">
        <f>'4g-2017'!C65</f>
        <v>0</v>
      </c>
      <c r="G51" s="352">
        <f>'4g-2017'!D65</f>
        <v>0</v>
      </c>
      <c r="H51" s="352">
        <f>'4g-2017'!E65</f>
        <v>0</v>
      </c>
      <c r="I51" s="352">
        <f>'4g-2017'!F65</f>
        <v>0</v>
      </c>
      <c r="J51" s="352">
        <f>'4g-2017'!G65</f>
        <v>0</v>
      </c>
      <c r="K51" s="352">
        <f>'4g-2017'!H65</f>
        <v>0</v>
      </c>
      <c r="L51" s="352">
        <f>'4g-2017'!I65</f>
        <v>0</v>
      </c>
      <c r="M51" s="352">
        <f>'4g-2017'!J65</f>
        <v>0</v>
      </c>
      <c r="N51" s="352">
        <f>'4g-2017'!K65</f>
        <v>0</v>
      </c>
      <c r="O51" s="352">
        <f>'4g-2017'!L65</f>
        <v>0</v>
      </c>
      <c r="P51" s="352">
        <f>'4g-2017'!M65</f>
        <v>0</v>
      </c>
      <c r="Q51" s="352">
        <f>'4g-2017'!N65</f>
        <v>0</v>
      </c>
      <c r="R51" s="352">
        <f>'4g-2017'!O65</f>
        <v>0</v>
      </c>
      <c r="S51" s="352">
        <f>'4g-2017'!P65</f>
        <v>0</v>
      </c>
      <c r="T51" s="352">
        <f>'4g-2017'!Q65</f>
        <v>0</v>
      </c>
      <c r="U51" s="352">
        <f>'4g-2017'!R65</f>
        <v>0</v>
      </c>
      <c r="V51" s="352">
        <f>'4g-2017'!S65</f>
        <v>0</v>
      </c>
      <c r="W51" s="352">
        <f>'4g-2017'!T65</f>
        <v>0</v>
      </c>
      <c r="X51" s="352">
        <f>'4g-2017'!U65</f>
        <v>0</v>
      </c>
      <c r="Y51" s="352">
        <f>'4g-2017'!V65</f>
        <v>0</v>
      </c>
      <c r="Z51" s="352">
        <f>'4g-2017'!W65</f>
        <v>0</v>
      </c>
      <c r="AA51" s="352">
        <f>'4g-2017'!X65</f>
        <v>0</v>
      </c>
      <c r="AB51" s="352">
        <f>'4g-2017'!Y65</f>
        <v>0</v>
      </c>
      <c r="AC51" s="352">
        <f>'4g-2017'!Z65</f>
        <v>0</v>
      </c>
      <c r="AD51" s="352">
        <f>'4g-2017'!AA65</f>
        <v>0</v>
      </c>
      <c r="AE51" s="352">
        <f>'4g-2017'!AB65</f>
        <v>0</v>
      </c>
      <c r="AF51" s="352">
        <f>'4g-2017'!AC65</f>
        <v>0</v>
      </c>
      <c r="AG51" s="352">
        <f>'4g-2017'!AD65</f>
        <v>0</v>
      </c>
      <c r="AH51" s="352">
        <f>'4g-2017'!AE65</f>
        <v>0</v>
      </c>
      <c r="AI51" s="352">
        <f>'4g-2017'!AF65</f>
        <v>0</v>
      </c>
      <c r="AJ51" s="352">
        <f>'4g-2017'!AG65</f>
        <v>0</v>
      </c>
      <c r="AK51" s="352">
        <f>'4g-2017'!AH65</f>
        <v>0</v>
      </c>
      <c r="AL51" s="352">
        <f>'4g-2017'!AI65</f>
        <v>0</v>
      </c>
      <c r="AM51" s="352">
        <f>'4g-2017'!AJ65</f>
        <v>0</v>
      </c>
      <c r="AN51" s="352">
        <f>'4g-2017'!AK65</f>
        <v>0</v>
      </c>
      <c r="AO51" s="352">
        <f>'4g-2017'!AL65</f>
        <v>0</v>
      </c>
      <c r="AP51" s="352">
        <f>'4g-2017'!AM65</f>
        <v>0</v>
      </c>
      <c r="AQ51" s="352">
        <f>'4g-2017'!AN65</f>
        <v>0</v>
      </c>
      <c r="AR51" s="352">
        <f>'4g-2017'!AO65</f>
        <v>0</v>
      </c>
      <c r="AS51" s="352">
        <f>'4g-2017'!AP65</f>
        <v>0</v>
      </c>
      <c r="AT51" s="352">
        <f>'4g-2017'!AQ65</f>
        <v>0</v>
      </c>
      <c r="AU51" s="352">
        <f>'4g-2017'!AR65</f>
        <v>0</v>
      </c>
      <c r="AV51" s="352">
        <f>'4g-2017'!AS65</f>
        <v>0</v>
      </c>
      <c r="AW51" s="352">
        <f>'4g-2017'!AT65</f>
        <v>0</v>
      </c>
      <c r="AX51" s="352">
        <f>'4g-2017'!AU65</f>
        <v>0</v>
      </c>
      <c r="AY51" s="352">
        <f>'4g-2017'!AV65</f>
        <v>0</v>
      </c>
      <c r="AZ51" s="352">
        <f>'4g-2017'!AW65</f>
        <v>0</v>
      </c>
      <c r="BA51" s="352">
        <f>'4g-2017'!AX65</f>
        <v>0</v>
      </c>
      <c r="BB51" s="352">
        <f>'4g-2017'!AY65</f>
        <v>0</v>
      </c>
      <c r="BC51" s="352">
        <f>'4g-2017'!AZ65</f>
        <v>0</v>
      </c>
      <c r="BD51" s="352">
        <f>'4g-2017'!BA65</f>
        <v>0</v>
      </c>
      <c r="BE51" s="352">
        <f>'4g-2017'!BB65</f>
        <v>0</v>
      </c>
      <c r="BF51" s="352">
        <f>'4g-2017'!BC65</f>
        <v>0</v>
      </c>
      <c r="BG51" s="352">
        <f>'4g-2017'!BD65</f>
        <v>0</v>
      </c>
      <c r="BH51" s="352">
        <f>'4g-2017'!BE65</f>
        <v>0</v>
      </c>
      <c r="BI51" s="352">
        <f>'4g-2017'!BF65</f>
        <v>0</v>
      </c>
      <c r="BJ51" s="352">
        <f>'4g-2017'!BG65</f>
        <v>0</v>
      </c>
      <c r="BK51" s="352">
        <f>'4g-2017'!BH65</f>
        <v>0</v>
      </c>
      <c r="BL51" s="352">
        <f>'4g-2017'!BI65</f>
        <v>0</v>
      </c>
      <c r="BM51" s="352">
        <f>'4g-2017'!BJ65</f>
        <v>0</v>
      </c>
      <c r="BN51" s="352">
        <f>'4g-2017'!BK65</f>
        <v>0</v>
      </c>
      <c r="BO51" s="352">
        <f>'4g-2017'!BL65</f>
        <v>0</v>
      </c>
      <c r="BP51" s="352">
        <f>'4g-2017'!BM65</f>
        <v>0</v>
      </c>
      <c r="BQ51" s="352">
        <f t="shared" ref="BQ51:BQ52" si="13">SUM(E51:BP51)</f>
        <v>0</v>
      </c>
      <c r="BR51" s="349"/>
      <c r="BS51" s="352">
        <f>SUM(E51:F51)+NPV('Capital Structure'!$K$16,'Rev Reqt Summary'!G51:BO51)</f>
        <v>0</v>
      </c>
      <c r="BT51" s="435"/>
    </row>
    <row r="52" spans="1:72" hidden="1" x14ac:dyDescent="0.25">
      <c r="A52" s="454"/>
      <c r="B52" s="353">
        <v>2026</v>
      </c>
      <c r="C52" s="364" t="s">
        <v>349</v>
      </c>
      <c r="D52" s="353" t="s">
        <v>350</v>
      </c>
      <c r="E52" s="354">
        <f>'4g-2026'!B65</f>
        <v>0</v>
      </c>
      <c r="F52" s="354">
        <f>'4g-2026'!C65</f>
        <v>0</v>
      </c>
      <c r="G52" s="354">
        <f>'4g-2026'!D65</f>
        <v>0</v>
      </c>
      <c r="H52" s="354">
        <f>'4g-2026'!E65</f>
        <v>0</v>
      </c>
      <c r="I52" s="354">
        <f>'4g-2026'!F65</f>
        <v>0</v>
      </c>
      <c r="J52" s="354">
        <f>'4g-2026'!G65</f>
        <v>0</v>
      </c>
      <c r="K52" s="354">
        <f>'4g-2026'!H65</f>
        <v>0</v>
      </c>
      <c r="L52" s="354">
        <f>'4g-2026'!I65</f>
        <v>0</v>
      </c>
      <c r="M52" s="354">
        <f>'4g-2026'!J65</f>
        <v>0</v>
      </c>
      <c r="N52" s="354">
        <f>'4g-2026'!K65</f>
        <v>0</v>
      </c>
      <c r="O52" s="354">
        <f>'4g-2026'!L65</f>
        <v>0</v>
      </c>
      <c r="P52" s="354">
        <f>'4g-2026'!M65</f>
        <v>0</v>
      </c>
      <c r="Q52" s="354">
        <f>'4g-2026'!N65</f>
        <v>0</v>
      </c>
      <c r="R52" s="354">
        <f>'4g-2026'!O65</f>
        <v>0</v>
      </c>
      <c r="S52" s="354">
        <f>'4g-2026'!P65</f>
        <v>0</v>
      </c>
      <c r="T52" s="354">
        <f>'4g-2026'!Q65</f>
        <v>0</v>
      </c>
      <c r="U52" s="354">
        <f>'4g-2026'!R65</f>
        <v>0</v>
      </c>
      <c r="V52" s="354">
        <f>'4g-2026'!S65</f>
        <v>0</v>
      </c>
      <c r="W52" s="354">
        <f>'4g-2026'!T65</f>
        <v>0</v>
      </c>
      <c r="X52" s="354">
        <f>'4g-2026'!U65</f>
        <v>0</v>
      </c>
      <c r="Y52" s="354">
        <f>'4g-2026'!V65</f>
        <v>0</v>
      </c>
      <c r="Z52" s="354">
        <f>'4g-2026'!W65</f>
        <v>0</v>
      </c>
      <c r="AA52" s="354">
        <f>'4g-2026'!X65</f>
        <v>0</v>
      </c>
      <c r="AB52" s="354">
        <f>'4g-2026'!Y65</f>
        <v>0</v>
      </c>
      <c r="AC52" s="354">
        <f>'4g-2026'!Z65</f>
        <v>0</v>
      </c>
      <c r="AD52" s="354">
        <f>'4g-2026'!AA65</f>
        <v>0</v>
      </c>
      <c r="AE52" s="354">
        <f>'4g-2026'!AB65</f>
        <v>0</v>
      </c>
      <c r="AF52" s="354">
        <f>'4g-2026'!AC65</f>
        <v>0</v>
      </c>
      <c r="AG52" s="354">
        <f>'4g-2026'!AD65</f>
        <v>0</v>
      </c>
      <c r="AH52" s="354">
        <f>'4g-2026'!AE65</f>
        <v>0</v>
      </c>
      <c r="AI52" s="354">
        <f>'4g-2026'!AF65</f>
        <v>0</v>
      </c>
      <c r="AJ52" s="354">
        <f>'4g-2026'!AG65</f>
        <v>0</v>
      </c>
      <c r="AK52" s="354">
        <f>'4g-2026'!AH65</f>
        <v>0</v>
      </c>
      <c r="AL52" s="354">
        <f>'4g-2026'!AI65</f>
        <v>0</v>
      </c>
      <c r="AM52" s="354">
        <f>'4g-2026'!AJ65</f>
        <v>0</v>
      </c>
      <c r="AN52" s="354">
        <f>'4g-2026'!AK65</f>
        <v>0</v>
      </c>
      <c r="AO52" s="354">
        <f>'4g-2026'!AL65</f>
        <v>0</v>
      </c>
      <c r="AP52" s="354">
        <f>'4g-2026'!AM65</f>
        <v>0</v>
      </c>
      <c r="AQ52" s="354">
        <f>'4g-2026'!AN65</f>
        <v>0</v>
      </c>
      <c r="AR52" s="354">
        <f>'4g-2026'!AO65</f>
        <v>0</v>
      </c>
      <c r="AS52" s="354">
        <f>'4g-2026'!AP65</f>
        <v>0</v>
      </c>
      <c r="AT52" s="354">
        <f>'4g-2026'!AQ65</f>
        <v>0</v>
      </c>
      <c r="AU52" s="354">
        <f>'4g-2026'!AR65</f>
        <v>0</v>
      </c>
      <c r="AV52" s="354">
        <f>'4g-2026'!AS65</f>
        <v>0</v>
      </c>
      <c r="AW52" s="354">
        <f>'4g-2026'!AT65</f>
        <v>0</v>
      </c>
      <c r="AX52" s="354">
        <f>'4g-2026'!AU65</f>
        <v>0</v>
      </c>
      <c r="AY52" s="354">
        <f>'4g-2026'!AV65</f>
        <v>0</v>
      </c>
      <c r="AZ52" s="354">
        <f>'4g-2026'!AW65</f>
        <v>0</v>
      </c>
      <c r="BA52" s="354">
        <f>'4g-2026'!AX65</f>
        <v>0</v>
      </c>
      <c r="BB52" s="354">
        <f>'4g-2026'!AY65</f>
        <v>0</v>
      </c>
      <c r="BC52" s="354">
        <f>'4g-2026'!AZ65</f>
        <v>0</v>
      </c>
      <c r="BD52" s="354">
        <f>'4g-2026'!BA65</f>
        <v>0</v>
      </c>
      <c r="BE52" s="354">
        <f>'4g-2026'!BB65</f>
        <v>0</v>
      </c>
      <c r="BF52" s="354">
        <f>'4g-2026'!BC65</f>
        <v>0</v>
      </c>
      <c r="BG52" s="354">
        <f>'4g-2026'!BD65</f>
        <v>0</v>
      </c>
      <c r="BH52" s="354">
        <f>'4g-2026'!BE65</f>
        <v>0</v>
      </c>
      <c r="BI52" s="354">
        <f>'4g-2026'!BF65</f>
        <v>0</v>
      </c>
      <c r="BJ52" s="354">
        <f>'4g-2026'!BG65</f>
        <v>0</v>
      </c>
      <c r="BK52" s="354">
        <f>'4g-2026'!BH65</f>
        <v>0</v>
      </c>
      <c r="BL52" s="354">
        <f>'4g-2026'!BI65</f>
        <v>0</v>
      </c>
      <c r="BM52" s="354">
        <f>'4g-2026'!BJ65</f>
        <v>0</v>
      </c>
      <c r="BN52" s="354">
        <f>'4g-2026'!BK65</f>
        <v>0</v>
      </c>
      <c r="BO52" s="354">
        <f>'4g-2026'!BL65</f>
        <v>0</v>
      </c>
      <c r="BP52" s="354">
        <f>'4g-2026'!BM65</f>
        <v>0</v>
      </c>
      <c r="BQ52" s="354">
        <f t="shared" si="13"/>
        <v>0</v>
      </c>
      <c r="BR52" s="349"/>
      <c r="BS52" s="354">
        <f>SUM(E52:F52)+NPV('Capital Structure'!$K$16,'Rev Reqt Summary'!G52:BO52)</f>
        <v>0</v>
      </c>
      <c r="BT52" s="435"/>
    </row>
    <row r="53" spans="1:72" s="348" customFormat="1" x14ac:dyDescent="0.25"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349"/>
      <c r="AJ53" s="349"/>
      <c r="AK53" s="349"/>
      <c r="AL53" s="349"/>
      <c r="AM53" s="349"/>
      <c r="AN53" s="349"/>
      <c r="AO53" s="349"/>
      <c r="AP53" s="349"/>
      <c r="AQ53" s="349"/>
      <c r="AR53" s="349"/>
      <c r="AS53" s="349"/>
      <c r="AT53" s="349"/>
      <c r="AU53" s="349"/>
      <c r="AV53" s="349"/>
      <c r="AW53" s="349"/>
      <c r="AX53" s="349"/>
      <c r="AY53" s="349"/>
      <c r="AZ53" s="349"/>
      <c r="BA53" s="349"/>
      <c r="BB53" s="349"/>
      <c r="BC53" s="349"/>
      <c r="BD53" s="349"/>
      <c r="BE53" s="349"/>
      <c r="BF53" s="349"/>
      <c r="BG53" s="349"/>
      <c r="BH53" s="349"/>
      <c r="BI53" s="349"/>
      <c r="BJ53" s="349"/>
      <c r="BK53" s="349"/>
      <c r="BL53" s="349"/>
      <c r="BM53" s="349"/>
      <c r="BN53" s="349"/>
      <c r="BO53" s="349"/>
      <c r="BP53" s="349"/>
      <c r="BT53" s="436"/>
    </row>
    <row r="54" spans="1:72" s="348" customFormat="1" x14ac:dyDescent="0.25">
      <c r="B54" s="351">
        <v>2017</v>
      </c>
      <c r="C54" s="351" t="s">
        <v>309</v>
      </c>
      <c r="D54" s="351" t="s">
        <v>272</v>
      </c>
      <c r="E54" s="352">
        <f t="shared" ref="E54:AJ54" si="14">E11+E14+E17+E21+E24+E27+E30+E33+E36+E39+E42+E45+E48+E51</f>
        <v>0</v>
      </c>
      <c r="F54" s="352">
        <f t="shared" si="14"/>
        <v>0</v>
      </c>
      <c r="G54" s="352">
        <f t="shared" si="14"/>
        <v>1.2237321526099776</v>
      </c>
      <c r="H54" s="352">
        <f t="shared" si="14"/>
        <v>114.34759940049966</v>
      </c>
      <c r="I54" s="352">
        <f t="shared" si="14"/>
        <v>154.2482795794935</v>
      </c>
      <c r="J54" s="352">
        <f t="shared" si="14"/>
        <v>150.23082832735957</v>
      </c>
      <c r="K54" s="352">
        <f t="shared" si="14"/>
        <v>146.47084791948552</v>
      </c>
      <c r="L54" s="352">
        <f t="shared" si="14"/>
        <v>142.85655102373556</v>
      </c>
      <c r="M54" s="352">
        <f t="shared" si="14"/>
        <v>139.37705598170609</v>
      </c>
      <c r="N54" s="352">
        <f t="shared" si="14"/>
        <v>136.02223747901058</v>
      </c>
      <c r="O54" s="352">
        <f t="shared" si="14"/>
        <v>132.88218360056095</v>
      </c>
      <c r="P54" s="352">
        <f t="shared" si="14"/>
        <v>129.70586052605032</v>
      </c>
      <c r="Q54" s="352">
        <f t="shared" si="14"/>
        <v>126.63849723444706</v>
      </c>
      <c r="R54" s="352">
        <f t="shared" si="14"/>
        <v>123.57113394284379</v>
      </c>
      <c r="S54" s="352">
        <f t="shared" si="14"/>
        <v>120.50377065124052</v>
      </c>
      <c r="T54" s="352">
        <f t="shared" si="14"/>
        <v>117.43640735963724</v>
      </c>
      <c r="U54" s="352">
        <f t="shared" si="14"/>
        <v>114.26904406803399</v>
      </c>
      <c r="V54" s="352">
        <f t="shared" si="14"/>
        <v>111.20168077643072</v>
      </c>
      <c r="W54" s="352">
        <f t="shared" si="14"/>
        <v>108.13431748482745</v>
      </c>
      <c r="X54" s="352">
        <f t="shared" si="14"/>
        <v>105.06695419322418</v>
      </c>
      <c r="Y54" s="352">
        <f t="shared" si="14"/>
        <v>101.89959090162091</v>
      </c>
      <c r="Z54" s="352">
        <f t="shared" si="14"/>
        <v>98.832227610017611</v>
      </c>
      <c r="AA54" s="352">
        <f t="shared" si="14"/>
        <v>95.769190424367565</v>
      </c>
      <c r="AB54" s="352">
        <f t="shared" si="14"/>
        <v>93.047960045062297</v>
      </c>
      <c r="AC54" s="352">
        <f t="shared" si="14"/>
        <v>91.197364960587038</v>
      </c>
      <c r="AD54" s="352">
        <f t="shared" si="14"/>
        <v>89.779924470550185</v>
      </c>
      <c r="AE54" s="352">
        <f t="shared" si="14"/>
        <v>88.262483980513352</v>
      </c>
      <c r="AF54" s="352">
        <f t="shared" si="14"/>
        <v>86.845043490476499</v>
      </c>
      <c r="AG54" s="352">
        <f t="shared" si="14"/>
        <v>85.327603000439666</v>
      </c>
      <c r="AH54" s="352">
        <f t="shared" si="14"/>
        <v>83.910162510402827</v>
      </c>
      <c r="AI54" s="352">
        <f t="shared" si="14"/>
        <v>82.39272202036598</v>
      </c>
      <c r="AJ54" s="352">
        <f t="shared" si="14"/>
        <v>80.975281530329127</v>
      </c>
      <c r="AK54" s="352">
        <f t="shared" ref="AK54:BO54" si="15">AK11+AK14+AK17+AK21+AK24+AK27+AK30+AK33+AK36+AK39+AK42+AK45+AK48+AK51</f>
        <v>79.457841040292294</v>
      </c>
      <c r="AL54" s="352">
        <f t="shared" si="15"/>
        <v>78.040400550255455</v>
      </c>
      <c r="AM54" s="352">
        <f t="shared" si="15"/>
        <v>76.622960060218603</v>
      </c>
      <c r="AN54" s="352">
        <f t="shared" si="15"/>
        <v>75.105519570181769</v>
      </c>
      <c r="AO54" s="352">
        <f t="shared" si="15"/>
        <v>73.688079080144931</v>
      </c>
      <c r="AP54" s="352">
        <f t="shared" si="15"/>
        <v>72.170638590108098</v>
      </c>
      <c r="AQ54" s="352">
        <f t="shared" si="15"/>
        <v>70.753198100071245</v>
      </c>
      <c r="AR54" s="352">
        <f t="shared" si="15"/>
        <v>69.235757610034398</v>
      </c>
      <c r="AS54" s="352">
        <f t="shared" si="15"/>
        <v>67.818317119997573</v>
      </c>
      <c r="AT54" s="352">
        <f t="shared" si="15"/>
        <v>66.300876629960712</v>
      </c>
      <c r="AU54" s="352">
        <f t="shared" si="15"/>
        <v>64.883436139923887</v>
      </c>
      <c r="AV54" s="352">
        <f t="shared" si="15"/>
        <v>63.365995649887026</v>
      </c>
      <c r="AW54" s="352">
        <f t="shared" si="15"/>
        <v>61.948555159850194</v>
      </c>
      <c r="AX54" s="352">
        <f t="shared" si="15"/>
        <v>60.43111466981334</v>
      </c>
      <c r="AY54" s="352">
        <f t="shared" si="15"/>
        <v>59.013674179776508</v>
      </c>
      <c r="AZ54" s="352">
        <f t="shared" si="15"/>
        <v>57.496233689739661</v>
      </c>
      <c r="BA54" s="352">
        <f t="shared" si="15"/>
        <v>56.078793199702829</v>
      </c>
      <c r="BB54" s="352">
        <f t="shared" si="15"/>
        <v>54.561352709665975</v>
      </c>
      <c r="BC54" s="352">
        <f t="shared" si="15"/>
        <v>53.143912219629144</v>
      </c>
      <c r="BD54" s="352">
        <f t="shared" si="15"/>
        <v>51.257071802080709</v>
      </c>
      <c r="BE54" s="352">
        <f t="shared" si="15"/>
        <v>15.342164564688103</v>
      </c>
      <c r="BF54" s="352">
        <f t="shared" si="15"/>
        <v>-1.8152256408324843E-3</v>
      </c>
      <c r="BG54" s="352">
        <f t="shared" si="15"/>
        <v>-1.8152256408324843E-3</v>
      </c>
      <c r="BH54" s="352">
        <f t="shared" si="15"/>
        <v>-1.8152256408324843E-3</v>
      </c>
      <c r="BI54" s="352">
        <f t="shared" si="15"/>
        <v>-1.8152256408324843E-3</v>
      </c>
      <c r="BJ54" s="352">
        <f t="shared" si="15"/>
        <v>-1.8152256408324843E-3</v>
      </c>
      <c r="BK54" s="352">
        <f t="shared" si="15"/>
        <v>-1.8152256408324843E-3</v>
      </c>
      <c r="BL54" s="352">
        <f t="shared" si="15"/>
        <v>-1.8152256408324843E-3</v>
      </c>
      <c r="BM54" s="352">
        <f t="shared" si="15"/>
        <v>-1.8152256408324843E-3</v>
      </c>
      <c r="BN54" s="352">
        <f t="shared" si="15"/>
        <v>-1.8152256408324843E-3</v>
      </c>
      <c r="BO54" s="352">
        <f t="shared" si="15"/>
        <v>-1.8152256408324843E-3</v>
      </c>
      <c r="BP54" s="352"/>
      <c r="BQ54" s="372">
        <f>SUM(E54:BP54)</f>
        <v>4579.1242767255453</v>
      </c>
      <c r="BR54" s="349"/>
      <c r="BS54" s="372">
        <f>BS11+BS14+BS17+BS21+BS24+BS27+BS30+BS33+BS36+BS39+BS42+BS45+BS48+BS51</f>
        <v>962.22317780084006</v>
      </c>
      <c r="BT54" s="436"/>
    </row>
    <row r="55" spans="1:72" s="348" customFormat="1" x14ac:dyDescent="0.25">
      <c r="B55" s="353">
        <v>2026</v>
      </c>
      <c r="C55" s="353" t="s">
        <v>309</v>
      </c>
      <c r="D55" s="353" t="s">
        <v>272</v>
      </c>
      <c r="E55" s="354">
        <f t="shared" ref="E55:AJ55" si="16">E12+E15+E18+E22+E25+E28+E31+E34+E37+E40+E43+E46+E49+E52+E19</f>
        <v>0.19768878241963037</v>
      </c>
      <c r="F55" s="354">
        <f t="shared" si="16"/>
        <v>3.0663740247193148</v>
      </c>
      <c r="G55" s="354">
        <f t="shared" si="16"/>
        <v>8.2553716896845746</v>
      </c>
      <c r="H55" s="354">
        <f t="shared" si="16"/>
        <v>17.326372547668733</v>
      </c>
      <c r="I55" s="354">
        <f t="shared" si="16"/>
        <v>27.110710378768527</v>
      </c>
      <c r="J55" s="354">
        <f t="shared" si="16"/>
        <v>77.491233517925707</v>
      </c>
      <c r="K55" s="354">
        <f t="shared" si="16"/>
        <v>93.931067515820203</v>
      </c>
      <c r="L55" s="354">
        <f t="shared" si="16"/>
        <v>91.065935044711068</v>
      </c>
      <c r="M55" s="354">
        <f t="shared" si="16"/>
        <v>88.29422027611146</v>
      </c>
      <c r="N55" s="354">
        <f t="shared" si="16"/>
        <v>85.616665720585132</v>
      </c>
      <c r="O55" s="354">
        <f t="shared" si="16"/>
        <v>82.66572116331065</v>
      </c>
      <c r="P55" s="354">
        <f t="shared" si="16"/>
        <v>92.581892480950373</v>
      </c>
      <c r="Q55" s="354">
        <f t="shared" si="16"/>
        <v>229.41063856649961</v>
      </c>
      <c r="R55" s="354">
        <f t="shared" si="16"/>
        <v>269.13397885849594</v>
      </c>
      <c r="S55" s="354">
        <f t="shared" si="16"/>
        <v>255.35321476719082</v>
      </c>
      <c r="T55" s="354">
        <f t="shared" si="16"/>
        <v>248.93654988157104</v>
      </c>
      <c r="U55" s="354">
        <f t="shared" si="16"/>
        <v>242.81013329718127</v>
      </c>
      <c r="V55" s="354">
        <f t="shared" si="16"/>
        <v>236.85974678792539</v>
      </c>
      <c r="W55" s="354">
        <f t="shared" si="16"/>
        <v>231.07216760535511</v>
      </c>
      <c r="X55" s="354">
        <f t="shared" si="16"/>
        <v>225.52863596462245</v>
      </c>
      <c r="Y55" s="354">
        <f t="shared" si="16"/>
        <v>219.96138009043239</v>
      </c>
      <c r="Z55" s="354">
        <f t="shared" si="16"/>
        <v>214.50467012358089</v>
      </c>
      <c r="AA55" s="354">
        <f t="shared" si="16"/>
        <v>209.0522862626826</v>
      </c>
      <c r="AB55" s="354">
        <f t="shared" si="16"/>
        <v>203.60855461369067</v>
      </c>
      <c r="AC55" s="354">
        <f t="shared" si="16"/>
        <v>198.069149070652</v>
      </c>
      <c r="AD55" s="354">
        <f t="shared" si="16"/>
        <v>192.80650629447442</v>
      </c>
      <c r="AE55" s="354">
        <f t="shared" si="16"/>
        <v>187.89738905201924</v>
      </c>
      <c r="AF55" s="354">
        <f t="shared" si="16"/>
        <v>183.1650345764252</v>
      </c>
      <c r="AG55" s="354">
        <f t="shared" si="16"/>
        <v>178.43268010083113</v>
      </c>
      <c r="AH55" s="354">
        <f t="shared" si="16"/>
        <v>173.60032562523713</v>
      </c>
      <c r="AI55" s="354">
        <f t="shared" si="16"/>
        <v>168.8679711496431</v>
      </c>
      <c r="AJ55" s="354">
        <f t="shared" si="16"/>
        <v>164.18766681276631</v>
      </c>
      <c r="AK55" s="354">
        <f t="shared" ref="AK55:BO55" si="17">AK12+AK15+AK18+AK22+AK25+AK28+AK31+AK34+AK37+AK40+AK43+AK46+AK49+AK52+AK19</f>
        <v>160.10359474119596</v>
      </c>
      <c r="AL55" s="354">
        <f t="shared" si="17"/>
        <v>156.95583678408673</v>
      </c>
      <c r="AM55" s="354">
        <f t="shared" si="17"/>
        <v>154.40021081484946</v>
      </c>
      <c r="AN55" s="354">
        <f t="shared" si="17"/>
        <v>151.74458484561217</v>
      </c>
      <c r="AO55" s="354">
        <f t="shared" si="17"/>
        <v>149.1889588763749</v>
      </c>
      <c r="AP55" s="354">
        <f t="shared" si="17"/>
        <v>146.6333329071376</v>
      </c>
      <c r="AQ55" s="354">
        <f t="shared" si="17"/>
        <v>143.97770693790034</v>
      </c>
      <c r="AR55" s="354">
        <f t="shared" si="17"/>
        <v>141.42208096866304</v>
      </c>
      <c r="AS55" s="354">
        <f t="shared" si="17"/>
        <v>138.76645499942578</v>
      </c>
      <c r="AT55" s="354">
        <f t="shared" si="17"/>
        <v>136.21082903018848</v>
      </c>
      <c r="AU55" s="354">
        <f t="shared" si="17"/>
        <v>133.55520306095121</v>
      </c>
      <c r="AV55" s="354">
        <f t="shared" si="17"/>
        <v>130.99957709171392</v>
      </c>
      <c r="AW55" s="354">
        <f t="shared" si="17"/>
        <v>128.44395112247665</v>
      </c>
      <c r="AX55" s="354">
        <f t="shared" si="17"/>
        <v>125.78832515323933</v>
      </c>
      <c r="AY55" s="354">
        <f t="shared" si="17"/>
        <v>123.23269918400206</v>
      </c>
      <c r="AZ55" s="354">
        <f t="shared" si="17"/>
        <v>120.57707321476478</v>
      </c>
      <c r="BA55" s="354">
        <f t="shared" si="17"/>
        <v>118.0214472455275</v>
      </c>
      <c r="BB55" s="354">
        <f t="shared" si="17"/>
        <v>115.36582127629021</v>
      </c>
      <c r="BC55" s="354">
        <f t="shared" si="17"/>
        <v>112.81019530705294</v>
      </c>
      <c r="BD55" s="354">
        <f t="shared" si="17"/>
        <v>109.88516941030406</v>
      </c>
      <c r="BE55" s="354">
        <f t="shared" si="17"/>
        <v>107.07966544146579</v>
      </c>
      <c r="BF55" s="354">
        <f t="shared" si="17"/>
        <v>104.53964803511479</v>
      </c>
      <c r="BG55" s="354">
        <f t="shared" si="17"/>
        <v>86.806111333824049</v>
      </c>
      <c r="BH55" s="354">
        <f t="shared" si="17"/>
        <v>78.142143058270847</v>
      </c>
      <c r="BI55" s="354">
        <f t="shared" si="17"/>
        <v>76.139783856002822</v>
      </c>
      <c r="BJ55" s="354">
        <f t="shared" si="17"/>
        <v>74.237424653734791</v>
      </c>
      <c r="BK55" s="354">
        <f t="shared" si="17"/>
        <v>72.335065451466761</v>
      </c>
      <c r="BL55" s="354">
        <f t="shared" si="17"/>
        <v>70.332706249198736</v>
      </c>
      <c r="BM55" s="354">
        <f t="shared" si="17"/>
        <v>63.985861017890791</v>
      </c>
      <c r="BN55" s="354">
        <f t="shared" si="17"/>
        <v>18.596641018321332</v>
      </c>
      <c r="BO55" s="354">
        <f t="shared" si="17"/>
        <v>-3.368622864285156E-3</v>
      </c>
      <c r="BP55" s="354"/>
      <c r="BQ55" s="369">
        <f>SUM(E55:BP55)</f>
        <v>8351.136667108136</v>
      </c>
      <c r="BR55" s="349"/>
      <c r="BS55" s="369">
        <f>BS12+BS15+BS18+BS22+BS25+BS28+BS31+BS34+BS37+BS40+BS43+BS46+BS49+BS52+BS19</f>
        <v>1036.7954735333021</v>
      </c>
      <c r="BT55" s="436"/>
    </row>
    <row r="56" spans="1:72" s="348" customFormat="1" x14ac:dyDescent="0.25"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  <c r="AX56" s="349"/>
      <c r="AY56" s="349"/>
      <c r="AZ56" s="349"/>
      <c r="BA56" s="349"/>
      <c r="BB56" s="349"/>
      <c r="BC56" s="349"/>
      <c r="BD56" s="349"/>
      <c r="BE56" s="349"/>
      <c r="BF56" s="349"/>
      <c r="BG56" s="349"/>
      <c r="BH56" s="349"/>
      <c r="BI56" s="349"/>
      <c r="BJ56" s="349"/>
      <c r="BK56" s="349"/>
      <c r="BL56" s="349"/>
      <c r="BM56" s="349"/>
      <c r="BN56" s="349"/>
      <c r="BO56" s="349"/>
      <c r="BP56" s="349"/>
    </row>
    <row r="57" spans="1:72" s="348" customFormat="1" x14ac:dyDescent="0.25"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  <c r="AU57" s="349"/>
      <c r="AV57" s="349"/>
      <c r="AW57" s="349"/>
      <c r="AX57" s="349"/>
      <c r="AY57" s="349"/>
      <c r="AZ57" s="349"/>
      <c r="BA57" s="349"/>
      <c r="BB57" s="349"/>
      <c r="BC57" s="349"/>
      <c r="BD57" s="349"/>
      <c r="BE57" s="349"/>
      <c r="BF57" s="349"/>
      <c r="BG57" s="349"/>
      <c r="BH57" s="349"/>
      <c r="BI57" s="349"/>
      <c r="BJ57" s="349"/>
      <c r="BK57" s="349"/>
      <c r="BL57" s="349"/>
      <c r="BM57" s="349"/>
      <c r="BN57" s="349"/>
      <c r="BO57" s="349"/>
      <c r="BP57" s="349"/>
    </row>
  </sheetData>
  <mergeCells count="4">
    <mergeCell ref="A21:A31"/>
    <mergeCell ref="A11:A12"/>
    <mergeCell ref="A33:A52"/>
    <mergeCell ref="A14:A19"/>
  </mergeCells>
  <pageMargins left="0.25" right="0.25" top="0.5" bottom="0.5" header="0.3" footer="0.3"/>
  <pageSetup paperSize="3" scale="66" fitToWidth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E57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324</v>
      </c>
    </row>
    <row r="2" spans="1:67" ht="15" customHeight="1" x14ac:dyDescent="0.2">
      <c r="A2" s="59" t="s">
        <v>21</v>
      </c>
      <c r="B2" s="107" t="str">
        <f>VLOOKUP($B$1,'Assumptions (Inputs)'!$B$7:$G$24,2,FALSE)</f>
        <v>135 MW from Brownsville to Gateway Park SS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60.167412552236165</v>
      </c>
      <c r="N11" s="56">
        <f t="shared" si="0"/>
        <v>164.11664563831619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(Escalated)'!E17</f>
        <v>0</v>
      </c>
      <c r="C13" s="128">
        <f>'CapEx (Escalated)'!F17</f>
        <v>0</v>
      </c>
      <c r="D13" s="128">
        <f>'CapEx (Escalated)'!G17</f>
        <v>0</v>
      </c>
      <c r="E13" s="128">
        <f>'CapEx (Escalated)'!H17</f>
        <v>0</v>
      </c>
      <c r="F13" s="128">
        <f>'CapEx (Escalated)'!I17</f>
        <v>0</v>
      </c>
      <c r="G13" s="128">
        <f>'CapEx (Escalated)'!J17</f>
        <v>0</v>
      </c>
      <c r="H13" s="128">
        <f>'CapEx (Escalated)'!K17</f>
        <v>0</v>
      </c>
      <c r="I13" s="128">
        <f>'CapEx (Escalated)'!L17</f>
        <v>0</v>
      </c>
      <c r="J13" s="128">
        <f>'CapEx (Escalated)'!M17</f>
        <v>0</v>
      </c>
      <c r="K13" s="128">
        <f>'CapEx (Escalated)'!N17</f>
        <v>0</v>
      </c>
      <c r="L13" s="128">
        <f>'CapEx (Escalated)'!O17</f>
        <v>60.167412552236165</v>
      </c>
      <c r="M13" s="128">
        <f>'CapEx (Escalated)'!P17</f>
        <v>103.94923308608001</v>
      </c>
      <c r="N13" s="128">
        <f>'CapEx (Escalated)'!Q17</f>
        <v>43.101510006812212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207.21815564512841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>
        <f>-SUM(L13:N13)</f>
        <v>-207.21815564512841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-207.21815564512841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60.167412552236165</v>
      </c>
      <c r="M15" s="67">
        <f>SUM(M11:M14)</f>
        <v>164.11664563831619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30.083706276118082</v>
      </c>
      <c r="M16" s="68">
        <f t="shared" si="4"/>
        <v>112.14202909527617</v>
      </c>
      <c r="N16" s="68">
        <f t="shared" si="4"/>
        <v>82.058322819158093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207.21815564512841</v>
      </c>
      <c r="P19" s="74">
        <f t="shared" si="5"/>
        <v>207.21815564512841</v>
      </c>
      <c r="Q19" s="74">
        <f t="shared" si="5"/>
        <v>207.21815564512841</v>
      </c>
      <c r="R19" s="74">
        <f t="shared" si="5"/>
        <v>207.21815564512841</v>
      </c>
      <c r="S19" s="74">
        <f t="shared" si="5"/>
        <v>207.21815564512841</v>
      </c>
      <c r="T19" s="74">
        <f t="shared" si="5"/>
        <v>207.21815564512841</v>
      </c>
      <c r="U19" s="74">
        <f t="shared" si="5"/>
        <v>207.21815564512841</v>
      </c>
      <c r="V19" s="74">
        <f t="shared" si="5"/>
        <v>207.21815564512841</v>
      </c>
      <c r="W19" s="74">
        <f t="shared" si="5"/>
        <v>207.21815564512841</v>
      </c>
      <c r="X19" s="74">
        <f t="shared" si="5"/>
        <v>207.21815564512841</v>
      </c>
      <c r="Y19" s="74">
        <f t="shared" si="5"/>
        <v>207.21815564512841</v>
      </c>
      <c r="Z19" s="74">
        <f t="shared" si="5"/>
        <v>207.21815564512841</v>
      </c>
      <c r="AA19" s="74">
        <f t="shared" si="5"/>
        <v>207.21815564512841</v>
      </c>
      <c r="AB19" s="74">
        <f t="shared" si="5"/>
        <v>207.21815564512841</v>
      </c>
      <c r="AC19" s="74">
        <f t="shared" si="5"/>
        <v>207.21815564512841</v>
      </c>
      <c r="AD19" s="74">
        <f t="shared" si="5"/>
        <v>207.21815564512841</v>
      </c>
      <c r="AE19" s="74">
        <f t="shared" si="5"/>
        <v>207.21815564512841</v>
      </c>
      <c r="AF19" s="74">
        <f t="shared" si="5"/>
        <v>207.21815564512841</v>
      </c>
      <c r="AG19" s="74">
        <f t="shared" si="5"/>
        <v>207.21815564512841</v>
      </c>
      <c r="AH19" s="74">
        <f t="shared" si="5"/>
        <v>207.21815564512841</v>
      </c>
      <c r="AI19" s="74">
        <f t="shared" si="5"/>
        <v>207.21815564512841</v>
      </c>
      <c r="AJ19" s="74">
        <f t="shared" si="5"/>
        <v>207.21815564512841</v>
      </c>
      <c r="AK19" s="74">
        <f t="shared" si="5"/>
        <v>207.21815564512841</v>
      </c>
      <c r="AL19" s="74">
        <f t="shared" si="5"/>
        <v>207.21815564512841</v>
      </c>
      <c r="AM19" s="74">
        <f t="shared" si="5"/>
        <v>207.21815564512841</v>
      </c>
      <c r="AN19" s="74">
        <f t="shared" si="5"/>
        <v>207.21815564512841</v>
      </c>
      <c r="AO19" s="74">
        <f t="shared" si="5"/>
        <v>207.21815564512841</v>
      </c>
      <c r="AP19" s="74">
        <f t="shared" si="5"/>
        <v>207.21815564512841</v>
      </c>
      <c r="AQ19" s="74">
        <f t="shared" si="5"/>
        <v>207.21815564512841</v>
      </c>
      <c r="AR19" s="74">
        <f t="shared" si="5"/>
        <v>207.21815564512841</v>
      </c>
      <c r="AS19" s="74">
        <f t="shared" si="5"/>
        <v>207.21815564512841</v>
      </c>
      <c r="AT19" s="74">
        <f t="shared" si="5"/>
        <v>207.21815564512841</v>
      </c>
      <c r="AU19" s="74">
        <f t="shared" si="5"/>
        <v>207.21815564512841</v>
      </c>
      <c r="AV19" s="74">
        <f t="shared" si="5"/>
        <v>207.21815564512841</v>
      </c>
      <c r="AW19" s="74">
        <f t="shared" si="5"/>
        <v>207.21815564512841</v>
      </c>
      <c r="AX19" s="74">
        <f t="shared" si="5"/>
        <v>207.21815564512841</v>
      </c>
      <c r="AY19" s="74">
        <f t="shared" si="5"/>
        <v>207.21815564512841</v>
      </c>
      <c r="AZ19" s="74">
        <f t="shared" si="5"/>
        <v>207.21815564512841</v>
      </c>
      <c r="BA19" s="74">
        <f t="shared" si="5"/>
        <v>207.21815564512841</v>
      </c>
      <c r="BB19" s="74">
        <f t="shared" si="5"/>
        <v>207.21815564512841</v>
      </c>
      <c r="BC19" s="74">
        <f t="shared" si="5"/>
        <v>207.21815564512841</v>
      </c>
      <c r="BD19" s="74">
        <f t="shared" si="5"/>
        <v>207.21815564512841</v>
      </c>
      <c r="BE19" s="74">
        <f t="shared" si="5"/>
        <v>207.21815564512841</v>
      </c>
      <c r="BF19" s="74">
        <f t="shared" si="5"/>
        <v>207.21815564512841</v>
      </c>
      <c r="BG19" s="74">
        <f t="shared" si="5"/>
        <v>207.21815564512841</v>
      </c>
      <c r="BH19" s="74">
        <f t="shared" si="5"/>
        <v>207.21815564512841</v>
      </c>
      <c r="BI19" s="74">
        <f t="shared" si="5"/>
        <v>207.21815564512841</v>
      </c>
      <c r="BJ19" s="74">
        <f t="shared" si="5"/>
        <v>207.21815564512841</v>
      </c>
      <c r="BK19" s="74">
        <f t="shared" si="5"/>
        <v>207.21815564512841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K20" si="6">-C14</f>
        <v>0</v>
      </c>
      <c r="D20" s="288">
        <f t="shared" si="6"/>
        <v>0</v>
      </c>
      <c r="E20" s="288">
        <f t="shared" si="6"/>
        <v>0</v>
      </c>
      <c r="F20" s="288">
        <f t="shared" si="6"/>
        <v>0</v>
      </c>
      <c r="G20" s="288">
        <f t="shared" si="6"/>
        <v>0</v>
      </c>
      <c r="H20" s="288">
        <f t="shared" si="6"/>
        <v>0</v>
      </c>
      <c r="I20" s="288">
        <f t="shared" si="6"/>
        <v>0</v>
      </c>
      <c r="J20" s="288">
        <f t="shared" si="6"/>
        <v>0</v>
      </c>
      <c r="K20" s="288">
        <f t="shared" si="6"/>
        <v>0</v>
      </c>
      <c r="L20" s="288">
        <f>-L14</f>
        <v>0</v>
      </c>
      <c r="M20" s="291">
        <f>-D20</f>
        <v>0</v>
      </c>
      <c r="N20" s="291">
        <f>-N14</f>
        <v>207.21815564512841</v>
      </c>
      <c r="O20" s="288">
        <f t="shared" ref="O20:AX20" si="7">-O14</f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-207.21815564512841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207.21815564512841</v>
      </c>
      <c r="O21" s="74">
        <f t="shared" si="9"/>
        <v>207.21815564512841</v>
      </c>
      <c r="P21" s="74">
        <f t="shared" si="9"/>
        <v>207.21815564512841</v>
      </c>
      <c r="Q21" s="74">
        <f t="shared" si="9"/>
        <v>207.21815564512841</v>
      </c>
      <c r="R21" s="74">
        <f t="shared" si="9"/>
        <v>207.21815564512841</v>
      </c>
      <c r="S21" s="74">
        <f t="shared" si="9"/>
        <v>207.21815564512841</v>
      </c>
      <c r="T21" s="74">
        <f t="shared" si="9"/>
        <v>207.21815564512841</v>
      </c>
      <c r="U21" s="74">
        <f t="shared" si="9"/>
        <v>207.21815564512841</v>
      </c>
      <c r="V21" s="74">
        <f t="shared" si="9"/>
        <v>207.21815564512841</v>
      </c>
      <c r="W21" s="74">
        <f t="shared" si="9"/>
        <v>207.21815564512841</v>
      </c>
      <c r="X21" s="74">
        <f t="shared" si="9"/>
        <v>207.21815564512841</v>
      </c>
      <c r="Y21" s="74">
        <f t="shared" si="9"/>
        <v>207.21815564512841</v>
      </c>
      <c r="Z21" s="74">
        <f t="shared" si="9"/>
        <v>207.21815564512841</v>
      </c>
      <c r="AA21" s="74">
        <f t="shared" si="9"/>
        <v>207.21815564512841</v>
      </c>
      <c r="AB21" s="74">
        <f t="shared" si="9"/>
        <v>207.21815564512841</v>
      </c>
      <c r="AC21" s="74">
        <f t="shared" si="9"/>
        <v>207.21815564512841</v>
      </c>
      <c r="AD21" s="74">
        <f t="shared" si="9"/>
        <v>207.21815564512841</v>
      </c>
      <c r="AE21" s="74">
        <f t="shared" si="9"/>
        <v>207.21815564512841</v>
      </c>
      <c r="AF21" s="74">
        <f t="shared" si="9"/>
        <v>207.21815564512841</v>
      </c>
      <c r="AG21" s="74">
        <f t="shared" si="9"/>
        <v>207.21815564512841</v>
      </c>
      <c r="AH21" s="74">
        <f t="shared" si="9"/>
        <v>207.21815564512841</v>
      </c>
      <c r="AI21" s="74">
        <f t="shared" si="9"/>
        <v>207.21815564512841</v>
      </c>
      <c r="AJ21" s="74">
        <f t="shared" si="9"/>
        <v>207.21815564512841</v>
      </c>
      <c r="AK21" s="74">
        <f t="shared" si="9"/>
        <v>207.21815564512841</v>
      </c>
      <c r="AL21" s="74">
        <f t="shared" si="9"/>
        <v>207.21815564512841</v>
      </c>
      <c r="AM21" s="74">
        <f t="shared" si="9"/>
        <v>207.21815564512841</v>
      </c>
      <c r="AN21" s="74">
        <f t="shared" si="9"/>
        <v>207.21815564512841</v>
      </c>
      <c r="AO21" s="74">
        <f t="shared" si="9"/>
        <v>207.21815564512841</v>
      </c>
      <c r="AP21" s="74">
        <f t="shared" si="9"/>
        <v>207.21815564512841</v>
      </c>
      <c r="AQ21" s="74">
        <f t="shared" si="9"/>
        <v>207.21815564512841</v>
      </c>
      <c r="AR21" s="74">
        <f t="shared" si="9"/>
        <v>207.21815564512841</v>
      </c>
      <c r="AS21" s="74">
        <f t="shared" si="9"/>
        <v>207.21815564512841</v>
      </c>
      <c r="AT21" s="74">
        <f t="shared" si="9"/>
        <v>207.21815564512841</v>
      </c>
      <c r="AU21" s="74">
        <f t="shared" si="9"/>
        <v>207.21815564512841</v>
      </c>
      <c r="AV21" s="74">
        <f t="shared" si="9"/>
        <v>207.21815564512841</v>
      </c>
      <c r="AW21" s="74">
        <f t="shared" si="9"/>
        <v>207.21815564512841</v>
      </c>
      <c r="AX21" s="74">
        <f t="shared" si="9"/>
        <v>207.21815564512841</v>
      </c>
      <c r="AY21" s="74">
        <f t="shared" si="9"/>
        <v>207.21815564512841</v>
      </c>
      <c r="AZ21" s="74">
        <f t="shared" si="9"/>
        <v>207.21815564512841</v>
      </c>
      <c r="BA21" s="74">
        <f t="shared" si="9"/>
        <v>207.21815564512841</v>
      </c>
      <c r="BB21" s="74">
        <f t="shared" si="9"/>
        <v>207.21815564512841</v>
      </c>
      <c r="BC21" s="74">
        <f t="shared" si="9"/>
        <v>207.21815564512841</v>
      </c>
      <c r="BD21" s="74">
        <f t="shared" si="9"/>
        <v>207.21815564512841</v>
      </c>
      <c r="BE21" s="74">
        <f t="shared" si="9"/>
        <v>207.21815564512841</v>
      </c>
      <c r="BF21" s="74">
        <f t="shared" si="9"/>
        <v>207.21815564512841</v>
      </c>
      <c r="BG21" s="74">
        <f t="shared" si="9"/>
        <v>207.21815564512841</v>
      </c>
      <c r="BH21" s="74">
        <f t="shared" si="9"/>
        <v>207.21815564512841</v>
      </c>
      <c r="BI21" s="74">
        <f t="shared" si="9"/>
        <v>207.21815564512841</v>
      </c>
      <c r="BJ21" s="74">
        <f t="shared" si="9"/>
        <v>207.21815564512841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103.6090778225642</v>
      </c>
      <c r="O22" s="68">
        <f t="shared" si="10"/>
        <v>207.21815564512841</v>
      </c>
      <c r="P22" s="68">
        <f t="shared" si="10"/>
        <v>207.21815564512841</v>
      </c>
      <c r="Q22" s="68">
        <f t="shared" si="10"/>
        <v>207.21815564512841</v>
      </c>
      <c r="R22" s="68">
        <f t="shared" si="10"/>
        <v>207.21815564512841</v>
      </c>
      <c r="S22" s="68">
        <f t="shared" si="10"/>
        <v>207.21815564512841</v>
      </c>
      <c r="T22" s="68">
        <f t="shared" si="10"/>
        <v>207.21815564512841</v>
      </c>
      <c r="U22" s="68">
        <f t="shared" si="10"/>
        <v>207.21815564512841</v>
      </c>
      <c r="V22" s="68">
        <f t="shared" si="10"/>
        <v>207.21815564512841</v>
      </c>
      <c r="W22" s="68">
        <f t="shared" si="10"/>
        <v>207.21815564512841</v>
      </c>
      <c r="X22" s="68">
        <f t="shared" si="10"/>
        <v>207.21815564512841</v>
      </c>
      <c r="Y22" s="68">
        <f t="shared" si="10"/>
        <v>207.21815564512841</v>
      </c>
      <c r="Z22" s="68">
        <f t="shared" si="10"/>
        <v>207.21815564512841</v>
      </c>
      <c r="AA22" s="68">
        <f t="shared" si="10"/>
        <v>207.21815564512841</v>
      </c>
      <c r="AB22" s="68">
        <f t="shared" si="10"/>
        <v>207.21815564512841</v>
      </c>
      <c r="AC22" s="68">
        <f t="shared" si="10"/>
        <v>207.21815564512841</v>
      </c>
      <c r="AD22" s="68">
        <f t="shared" si="10"/>
        <v>207.21815564512841</v>
      </c>
      <c r="AE22" s="68">
        <f t="shared" si="10"/>
        <v>207.21815564512841</v>
      </c>
      <c r="AF22" s="68">
        <f t="shared" si="10"/>
        <v>207.21815564512841</v>
      </c>
      <c r="AG22" s="68">
        <f t="shared" si="10"/>
        <v>207.21815564512841</v>
      </c>
      <c r="AH22" s="68">
        <f t="shared" si="10"/>
        <v>207.21815564512841</v>
      </c>
      <c r="AI22" s="68">
        <f t="shared" si="10"/>
        <v>207.21815564512841</v>
      </c>
      <c r="AJ22" s="68">
        <f t="shared" si="10"/>
        <v>207.21815564512841</v>
      </c>
      <c r="AK22" s="68">
        <f t="shared" si="10"/>
        <v>207.21815564512841</v>
      </c>
      <c r="AL22" s="68">
        <f t="shared" si="10"/>
        <v>207.21815564512841</v>
      </c>
      <c r="AM22" s="68">
        <f t="shared" si="10"/>
        <v>207.21815564512841</v>
      </c>
      <c r="AN22" s="68">
        <f t="shared" si="10"/>
        <v>207.21815564512841</v>
      </c>
      <c r="AO22" s="68">
        <f t="shared" si="10"/>
        <v>207.21815564512841</v>
      </c>
      <c r="AP22" s="68">
        <f t="shared" si="10"/>
        <v>207.21815564512841</v>
      </c>
      <c r="AQ22" s="68">
        <f t="shared" si="10"/>
        <v>207.21815564512841</v>
      </c>
      <c r="AR22" s="68">
        <f t="shared" si="10"/>
        <v>207.21815564512841</v>
      </c>
      <c r="AS22" s="68">
        <f t="shared" si="10"/>
        <v>207.21815564512841</v>
      </c>
      <c r="AT22" s="68">
        <f t="shared" si="10"/>
        <v>207.21815564512841</v>
      </c>
      <c r="AU22" s="68">
        <f t="shared" si="10"/>
        <v>207.21815564512841</v>
      </c>
      <c r="AV22" s="68">
        <f t="shared" si="10"/>
        <v>207.21815564512841</v>
      </c>
      <c r="AW22" s="68">
        <f t="shared" si="10"/>
        <v>207.21815564512841</v>
      </c>
      <c r="AX22" s="68">
        <f t="shared" si="10"/>
        <v>207.21815564512841</v>
      </c>
      <c r="AY22" s="68">
        <f t="shared" si="10"/>
        <v>207.21815564512841</v>
      </c>
      <c r="AZ22" s="68">
        <f t="shared" si="10"/>
        <v>207.21815564512841</v>
      </c>
      <c r="BA22" s="68">
        <f t="shared" si="10"/>
        <v>207.21815564512841</v>
      </c>
      <c r="BB22" s="68">
        <f t="shared" si="10"/>
        <v>207.21815564512841</v>
      </c>
      <c r="BC22" s="68">
        <f t="shared" si="10"/>
        <v>207.21815564512841</v>
      </c>
      <c r="BD22" s="68">
        <f t="shared" si="10"/>
        <v>207.21815564512841</v>
      </c>
      <c r="BE22" s="68">
        <f t="shared" si="10"/>
        <v>207.21815564512841</v>
      </c>
      <c r="BF22" s="68">
        <f t="shared" si="10"/>
        <v>207.21815564512841</v>
      </c>
      <c r="BG22" s="68">
        <f t="shared" si="10"/>
        <v>207.21815564512841</v>
      </c>
      <c r="BH22" s="68">
        <f t="shared" si="10"/>
        <v>207.21815564512841</v>
      </c>
      <c r="BI22" s="68">
        <f t="shared" si="10"/>
        <v>207.21815564512841</v>
      </c>
      <c r="BJ22" s="68">
        <f t="shared" si="10"/>
        <v>207.21815564512841</v>
      </c>
      <c r="BK22" s="68">
        <f t="shared" si="10"/>
        <v>103.6090778225642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15.54136167338463</v>
      </c>
      <c r="P25" s="74">
        <f t="shared" si="11"/>
        <v>45.459518985428275</v>
      </c>
      <c r="Q25" s="74">
        <f t="shared" si="11"/>
        <v>73.131431490278715</v>
      </c>
      <c r="R25" s="74">
        <f t="shared" si="11"/>
        <v>98.73116243867787</v>
      </c>
      <c r="S25" s="74">
        <f t="shared" si="11"/>
        <v>122.40790890269025</v>
      </c>
      <c r="T25" s="74">
        <f t="shared" si="11"/>
        <v>144.31086795438031</v>
      </c>
      <c r="U25" s="74">
        <f t="shared" si="11"/>
        <v>164.56851485024808</v>
      </c>
      <c r="V25" s="74">
        <f t="shared" si="11"/>
        <v>183.30932484679349</v>
      </c>
      <c r="W25" s="74">
        <f t="shared" si="11"/>
        <v>201.80147305656473</v>
      </c>
      <c r="X25" s="74">
        <f t="shared" si="11"/>
        <v>220.29362126633598</v>
      </c>
      <c r="Y25" s="74">
        <f t="shared" si="11"/>
        <v>238.78576947610722</v>
      </c>
      <c r="Z25" s="74">
        <f t="shared" si="11"/>
        <v>257.27791768587849</v>
      </c>
      <c r="AA25" s="74">
        <f t="shared" si="11"/>
        <v>275.77006589564974</v>
      </c>
      <c r="AB25" s="74">
        <f t="shared" si="11"/>
        <v>294.26221410542098</v>
      </c>
      <c r="AC25" s="74">
        <f t="shared" si="11"/>
        <v>312.75436231519222</v>
      </c>
      <c r="AD25" s="74">
        <f t="shared" si="11"/>
        <v>331.24651052496347</v>
      </c>
      <c r="AE25" s="74">
        <f t="shared" si="11"/>
        <v>349.73865873473471</v>
      </c>
      <c r="AF25" s="74">
        <f t="shared" si="11"/>
        <v>368.23080694450596</v>
      </c>
      <c r="AG25" s="74">
        <f t="shared" si="11"/>
        <v>386.7229551542772</v>
      </c>
      <c r="AH25" s="74">
        <f t="shared" si="11"/>
        <v>405.21510336404845</v>
      </c>
      <c r="AI25" s="74">
        <f t="shared" si="11"/>
        <v>414.46117746893412</v>
      </c>
      <c r="AJ25" s="74">
        <f t="shared" si="11"/>
        <v>414.46117746893412</v>
      </c>
      <c r="AK25" s="74">
        <f t="shared" si="11"/>
        <v>414.46117746893412</v>
      </c>
      <c r="AL25" s="74">
        <f t="shared" si="11"/>
        <v>414.46117746893412</v>
      </c>
      <c r="AM25" s="74">
        <f t="shared" si="11"/>
        <v>414.46117746893412</v>
      </c>
      <c r="AN25" s="74">
        <f t="shared" si="11"/>
        <v>414.46117746893412</v>
      </c>
      <c r="AO25" s="74">
        <f t="shared" si="11"/>
        <v>414.46117746893412</v>
      </c>
      <c r="AP25" s="74">
        <f t="shared" si="11"/>
        <v>414.46117746893412</v>
      </c>
      <c r="AQ25" s="74">
        <f t="shared" si="11"/>
        <v>414.46117746893412</v>
      </c>
      <c r="AR25" s="74">
        <f t="shared" si="11"/>
        <v>414.46117746893412</v>
      </c>
      <c r="AS25" s="74">
        <f t="shared" si="11"/>
        <v>414.46117746893412</v>
      </c>
      <c r="AT25" s="74">
        <f t="shared" si="11"/>
        <v>414.46117746893412</v>
      </c>
      <c r="AU25" s="74">
        <f t="shared" si="11"/>
        <v>414.46117746893412</v>
      </c>
      <c r="AV25" s="74">
        <f t="shared" si="11"/>
        <v>414.46117746893412</v>
      </c>
      <c r="AW25" s="74">
        <f t="shared" si="11"/>
        <v>414.46117746893412</v>
      </c>
      <c r="AX25" s="74">
        <f t="shared" si="11"/>
        <v>414.46117746893412</v>
      </c>
      <c r="AY25" s="74">
        <f t="shared" si="11"/>
        <v>414.46117746893412</v>
      </c>
      <c r="AZ25" s="74">
        <f t="shared" si="11"/>
        <v>414.46117746893412</v>
      </c>
      <c r="BA25" s="74">
        <f t="shared" si="11"/>
        <v>414.46117746893412</v>
      </c>
      <c r="BB25" s="74">
        <f t="shared" si="11"/>
        <v>414.46117746893412</v>
      </c>
      <c r="BC25" s="74">
        <f t="shared" si="11"/>
        <v>414.46117746893412</v>
      </c>
      <c r="BD25" s="74">
        <f t="shared" si="11"/>
        <v>414.46117746893412</v>
      </c>
      <c r="BE25" s="74">
        <f t="shared" si="11"/>
        <v>414.46117746893412</v>
      </c>
      <c r="BF25" s="74">
        <f t="shared" si="11"/>
        <v>414.46117746893412</v>
      </c>
      <c r="BG25" s="74">
        <f t="shared" si="11"/>
        <v>414.46117746893412</v>
      </c>
      <c r="BH25" s="74">
        <f t="shared" si="11"/>
        <v>414.46117746893412</v>
      </c>
      <c r="BI25" s="74">
        <f t="shared" si="11"/>
        <v>414.46117746893412</v>
      </c>
      <c r="BJ25" s="74">
        <f t="shared" si="11"/>
        <v>414.46117746893412</v>
      </c>
      <c r="BK25" s="74">
        <f t="shared" si="11"/>
        <v>414.46117746893412</v>
      </c>
      <c r="BL25" s="74">
        <f t="shared" si="11"/>
        <v>414.46117746893412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7.770680836692315</v>
      </c>
      <c r="O26" s="74">
        <f t="shared" si="12"/>
        <v>14.95907865602182</v>
      </c>
      <c r="P26" s="74">
        <f t="shared" si="12"/>
        <v>13.835956252425223</v>
      </c>
      <c r="Q26" s="74">
        <f t="shared" si="12"/>
        <v>12.799865474199581</v>
      </c>
      <c r="R26" s="74">
        <f t="shared" si="12"/>
        <v>11.838373232006186</v>
      </c>
      <c r="S26" s="74">
        <f t="shared" si="12"/>
        <v>10.951479525845036</v>
      </c>
      <c r="T26" s="74">
        <f t="shared" si="12"/>
        <v>10.128823447933877</v>
      </c>
      <c r="U26" s="74">
        <f t="shared" si="12"/>
        <v>9.3704049982727078</v>
      </c>
      <c r="V26" s="74">
        <f t="shared" si="12"/>
        <v>9.2460741048856292</v>
      </c>
      <c r="W26" s="74">
        <f t="shared" si="12"/>
        <v>9.2460741048856292</v>
      </c>
      <c r="X26" s="74">
        <f t="shared" si="12"/>
        <v>9.2460741048856292</v>
      </c>
      <c r="Y26" s="74">
        <f t="shared" si="12"/>
        <v>9.2460741048856292</v>
      </c>
      <c r="Z26" s="74">
        <f t="shared" si="12"/>
        <v>9.2460741048856292</v>
      </c>
      <c r="AA26" s="74">
        <f t="shared" si="12"/>
        <v>9.2460741048856292</v>
      </c>
      <c r="AB26" s="74">
        <f t="shared" si="12"/>
        <v>9.2460741048856292</v>
      </c>
      <c r="AC26" s="74">
        <f t="shared" si="12"/>
        <v>9.2460741048856292</v>
      </c>
      <c r="AD26" s="74">
        <f t="shared" si="12"/>
        <v>9.2460741048856292</v>
      </c>
      <c r="AE26" s="74">
        <f t="shared" si="12"/>
        <v>9.2460741048856292</v>
      </c>
      <c r="AF26" s="74">
        <f t="shared" si="12"/>
        <v>9.2460741048856292</v>
      </c>
      <c r="AG26" s="74">
        <f t="shared" si="12"/>
        <v>9.2460741048856292</v>
      </c>
      <c r="AH26" s="74">
        <f t="shared" si="12"/>
        <v>4.6230370524428146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207.23058873446703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7.770680836692315</v>
      </c>
      <c r="O27" s="74">
        <f t="shared" si="13"/>
        <v>14.95907865602182</v>
      </c>
      <c r="P27" s="74">
        <f t="shared" si="13"/>
        <v>13.835956252425223</v>
      </c>
      <c r="Q27" s="74">
        <f t="shared" si="13"/>
        <v>12.799865474199581</v>
      </c>
      <c r="R27" s="74">
        <f t="shared" si="13"/>
        <v>11.838373232006186</v>
      </c>
      <c r="S27" s="74">
        <f t="shared" si="13"/>
        <v>10.951479525845036</v>
      </c>
      <c r="T27" s="74">
        <f t="shared" si="13"/>
        <v>10.128823447933877</v>
      </c>
      <c r="U27" s="74">
        <f t="shared" si="13"/>
        <v>9.3704049982727078</v>
      </c>
      <c r="V27" s="74">
        <f t="shared" si="13"/>
        <v>9.2460741048856292</v>
      </c>
      <c r="W27" s="74">
        <f t="shared" si="13"/>
        <v>9.2460741048856292</v>
      </c>
      <c r="X27" s="74">
        <f t="shared" si="13"/>
        <v>9.2460741048856292</v>
      </c>
      <c r="Y27" s="74">
        <f t="shared" si="13"/>
        <v>9.2460741048856292</v>
      </c>
      <c r="Z27" s="74">
        <f t="shared" si="13"/>
        <v>9.2460741048856292</v>
      </c>
      <c r="AA27" s="74">
        <f t="shared" si="13"/>
        <v>9.2460741048856292</v>
      </c>
      <c r="AB27" s="74">
        <f t="shared" si="13"/>
        <v>9.2460741048856292</v>
      </c>
      <c r="AC27" s="74">
        <f t="shared" si="13"/>
        <v>9.2460741048856292</v>
      </c>
      <c r="AD27" s="74">
        <f t="shared" si="13"/>
        <v>9.2460741048856292</v>
      </c>
      <c r="AE27" s="74">
        <f t="shared" si="13"/>
        <v>9.2460741048856292</v>
      </c>
      <c r="AF27" s="74">
        <f t="shared" si="13"/>
        <v>9.2460741048856292</v>
      </c>
      <c r="AG27" s="74">
        <f t="shared" si="13"/>
        <v>9.2460741048856292</v>
      </c>
      <c r="AH27" s="74">
        <f t="shared" si="13"/>
        <v>4.6230370524428146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207.23058873446703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15.54136167338463</v>
      </c>
      <c r="O28" s="74">
        <f t="shared" si="14"/>
        <v>45.459518985428275</v>
      </c>
      <c r="P28" s="74">
        <f t="shared" si="14"/>
        <v>73.131431490278715</v>
      </c>
      <c r="Q28" s="74">
        <f t="shared" si="14"/>
        <v>98.73116243867787</v>
      </c>
      <c r="R28" s="74">
        <f t="shared" si="14"/>
        <v>122.40790890269025</v>
      </c>
      <c r="S28" s="74">
        <f t="shared" si="14"/>
        <v>144.31086795438031</v>
      </c>
      <c r="T28" s="74">
        <f t="shared" si="14"/>
        <v>164.56851485024808</v>
      </c>
      <c r="U28" s="74">
        <f t="shared" si="14"/>
        <v>183.30932484679349</v>
      </c>
      <c r="V28" s="74">
        <f t="shared" si="14"/>
        <v>201.80147305656473</v>
      </c>
      <c r="W28" s="74">
        <f t="shared" si="14"/>
        <v>220.29362126633598</v>
      </c>
      <c r="X28" s="74">
        <f t="shared" si="14"/>
        <v>238.78576947610722</v>
      </c>
      <c r="Y28" s="74">
        <f t="shared" si="14"/>
        <v>257.27791768587849</v>
      </c>
      <c r="Z28" s="74">
        <f t="shared" si="14"/>
        <v>275.77006589564974</v>
      </c>
      <c r="AA28" s="74">
        <f t="shared" si="14"/>
        <v>294.26221410542098</v>
      </c>
      <c r="AB28" s="74">
        <f t="shared" si="14"/>
        <v>312.75436231519222</v>
      </c>
      <c r="AC28" s="74">
        <f t="shared" si="14"/>
        <v>331.24651052496347</v>
      </c>
      <c r="AD28" s="74">
        <f t="shared" si="14"/>
        <v>349.73865873473471</v>
      </c>
      <c r="AE28" s="74">
        <f t="shared" si="14"/>
        <v>368.23080694450596</v>
      </c>
      <c r="AF28" s="74">
        <f t="shared" si="14"/>
        <v>386.7229551542772</v>
      </c>
      <c r="AG28" s="74">
        <f t="shared" si="14"/>
        <v>405.21510336404845</v>
      </c>
      <c r="AH28" s="74">
        <f t="shared" si="14"/>
        <v>414.46117746893412</v>
      </c>
      <c r="AI28" s="74">
        <f t="shared" si="14"/>
        <v>414.46117746893412</v>
      </c>
      <c r="AJ28" s="74">
        <f t="shared" si="14"/>
        <v>414.46117746893412</v>
      </c>
      <c r="AK28" s="74">
        <f t="shared" si="14"/>
        <v>414.46117746893412</v>
      </c>
      <c r="AL28" s="74">
        <f t="shared" si="14"/>
        <v>414.46117746893412</v>
      </c>
      <c r="AM28" s="74">
        <f t="shared" si="14"/>
        <v>414.46117746893412</v>
      </c>
      <c r="AN28" s="74">
        <f t="shared" si="14"/>
        <v>414.46117746893412</v>
      </c>
      <c r="AO28" s="74">
        <f t="shared" si="14"/>
        <v>414.46117746893412</v>
      </c>
      <c r="AP28" s="74">
        <f t="shared" si="14"/>
        <v>414.46117746893412</v>
      </c>
      <c r="AQ28" s="74">
        <f t="shared" si="14"/>
        <v>414.46117746893412</v>
      </c>
      <c r="AR28" s="74">
        <f t="shared" si="14"/>
        <v>414.46117746893412</v>
      </c>
      <c r="AS28" s="74">
        <f t="shared" si="14"/>
        <v>414.46117746893412</v>
      </c>
      <c r="AT28" s="74">
        <f t="shared" si="14"/>
        <v>414.46117746893412</v>
      </c>
      <c r="AU28" s="74">
        <f t="shared" si="14"/>
        <v>414.46117746893412</v>
      </c>
      <c r="AV28" s="74">
        <f t="shared" si="14"/>
        <v>414.46117746893412</v>
      </c>
      <c r="AW28" s="74">
        <f t="shared" si="14"/>
        <v>414.46117746893412</v>
      </c>
      <c r="AX28" s="74">
        <f t="shared" si="14"/>
        <v>414.46117746893412</v>
      </c>
      <c r="AY28" s="74">
        <f t="shared" si="14"/>
        <v>414.46117746893412</v>
      </c>
      <c r="AZ28" s="74">
        <f t="shared" si="14"/>
        <v>414.46117746893412</v>
      </c>
      <c r="BA28" s="74">
        <f t="shared" si="14"/>
        <v>414.46117746893412</v>
      </c>
      <c r="BB28" s="74">
        <f t="shared" si="14"/>
        <v>414.46117746893412</v>
      </c>
      <c r="BC28" s="74">
        <f t="shared" si="14"/>
        <v>414.46117746893412</v>
      </c>
      <c r="BD28" s="74">
        <f t="shared" si="14"/>
        <v>414.46117746893412</v>
      </c>
      <c r="BE28" s="74">
        <f t="shared" si="14"/>
        <v>414.46117746893412</v>
      </c>
      <c r="BF28" s="74">
        <f t="shared" si="14"/>
        <v>414.46117746893412</v>
      </c>
      <c r="BG28" s="74">
        <f t="shared" si="14"/>
        <v>414.46117746893412</v>
      </c>
      <c r="BH28" s="74">
        <f t="shared" si="14"/>
        <v>414.46117746893412</v>
      </c>
      <c r="BI28" s="74">
        <f t="shared" si="14"/>
        <v>414.46117746893412</v>
      </c>
      <c r="BJ28" s="74">
        <f t="shared" si="14"/>
        <v>414.46117746893412</v>
      </c>
      <c r="BK28" s="74">
        <f t="shared" si="14"/>
        <v>414.46117746893412</v>
      </c>
      <c r="BL28" s="74">
        <f t="shared" si="14"/>
        <v>414.46117746893412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7.770680836692315</v>
      </c>
      <c r="O29" s="68">
        <f t="shared" si="15"/>
        <v>30.500440329406452</v>
      </c>
      <c r="P29" s="68">
        <f t="shared" si="15"/>
        <v>59.295475237853495</v>
      </c>
      <c r="Q29" s="68">
        <f t="shared" si="15"/>
        <v>85.931296964478292</v>
      </c>
      <c r="R29" s="68">
        <f t="shared" si="15"/>
        <v>110.56953567068406</v>
      </c>
      <c r="S29" s="68">
        <f t="shared" si="15"/>
        <v>133.35938842853528</v>
      </c>
      <c r="T29" s="68">
        <f t="shared" si="15"/>
        <v>154.4396914023142</v>
      </c>
      <c r="U29" s="68">
        <f t="shared" si="15"/>
        <v>173.93891984852078</v>
      </c>
      <c r="V29" s="68">
        <f t="shared" si="15"/>
        <v>192.55539895167911</v>
      </c>
      <c r="W29" s="68">
        <f t="shared" si="15"/>
        <v>211.04754716145035</v>
      </c>
      <c r="X29" s="68">
        <f t="shared" si="15"/>
        <v>229.5396953712216</v>
      </c>
      <c r="Y29" s="68">
        <f t="shared" si="15"/>
        <v>248.03184358099287</v>
      </c>
      <c r="Z29" s="68">
        <f t="shared" si="15"/>
        <v>266.52399179076411</v>
      </c>
      <c r="AA29" s="68">
        <f t="shared" si="15"/>
        <v>285.01614000053536</v>
      </c>
      <c r="AB29" s="68">
        <f t="shared" si="15"/>
        <v>303.5082882103066</v>
      </c>
      <c r="AC29" s="68">
        <f t="shared" si="15"/>
        <v>322.00043642007785</v>
      </c>
      <c r="AD29" s="68">
        <f t="shared" si="15"/>
        <v>340.49258462984909</v>
      </c>
      <c r="AE29" s="68">
        <f t="shared" si="15"/>
        <v>358.98473283962034</v>
      </c>
      <c r="AF29" s="68">
        <f t="shared" si="15"/>
        <v>377.47688104939158</v>
      </c>
      <c r="AG29" s="68">
        <f t="shared" si="15"/>
        <v>395.96902925916282</v>
      </c>
      <c r="AH29" s="68">
        <f t="shared" si="15"/>
        <v>409.83814041649129</v>
      </c>
      <c r="AI29" s="68">
        <f t="shared" si="15"/>
        <v>414.46117746893412</v>
      </c>
      <c r="AJ29" s="68">
        <f t="shared" si="15"/>
        <v>414.46117746893412</v>
      </c>
      <c r="AK29" s="68">
        <f t="shared" si="15"/>
        <v>414.46117746893412</v>
      </c>
      <c r="AL29" s="68">
        <f t="shared" si="15"/>
        <v>414.46117746893412</v>
      </c>
      <c r="AM29" s="68">
        <f t="shared" si="15"/>
        <v>414.46117746893412</v>
      </c>
      <c r="AN29" s="68">
        <f t="shared" si="15"/>
        <v>414.46117746893412</v>
      </c>
      <c r="AO29" s="68">
        <f t="shared" si="15"/>
        <v>414.46117746893412</v>
      </c>
      <c r="AP29" s="68">
        <f t="shared" si="15"/>
        <v>414.46117746893412</v>
      </c>
      <c r="AQ29" s="68">
        <f t="shared" si="15"/>
        <v>414.46117746893412</v>
      </c>
      <c r="AR29" s="68">
        <f t="shared" si="15"/>
        <v>414.46117746893412</v>
      </c>
      <c r="AS29" s="68">
        <f t="shared" si="15"/>
        <v>414.46117746893412</v>
      </c>
      <c r="AT29" s="68">
        <f t="shared" si="15"/>
        <v>414.46117746893412</v>
      </c>
      <c r="AU29" s="68">
        <f t="shared" si="15"/>
        <v>414.46117746893412</v>
      </c>
      <c r="AV29" s="68">
        <f t="shared" si="15"/>
        <v>414.46117746893412</v>
      </c>
      <c r="AW29" s="68">
        <f t="shared" si="15"/>
        <v>414.46117746893412</v>
      </c>
      <c r="AX29" s="68">
        <f t="shared" si="15"/>
        <v>414.46117746893412</v>
      </c>
      <c r="AY29" s="68">
        <f t="shared" si="15"/>
        <v>414.46117746893412</v>
      </c>
      <c r="AZ29" s="68">
        <f t="shared" si="15"/>
        <v>414.46117746893412</v>
      </c>
      <c r="BA29" s="68">
        <f t="shared" si="15"/>
        <v>414.46117746893412</v>
      </c>
      <c r="BB29" s="68">
        <f t="shared" si="15"/>
        <v>414.46117746893412</v>
      </c>
      <c r="BC29" s="68">
        <f t="shared" si="15"/>
        <v>414.46117746893412</v>
      </c>
      <c r="BD29" s="68">
        <f t="shared" si="15"/>
        <v>414.46117746893412</v>
      </c>
      <c r="BE29" s="68">
        <f t="shared" si="15"/>
        <v>414.46117746893412</v>
      </c>
      <c r="BF29" s="68">
        <f t="shared" si="15"/>
        <v>414.46117746893412</v>
      </c>
      <c r="BG29" s="68">
        <f t="shared" si="15"/>
        <v>414.46117746893412</v>
      </c>
      <c r="BH29" s="68">
        <f t="shared" si="15"/>
        <v>414.46117746893412</v>
      </c>
      <c r="BI29" s="68">
        <f t="shared" si="15"/>
        <v>414.46117746893412</v>
      </c>
      <c r="BJ29" s="68">
        <f t="shared" si="15"/>
        <v>414.46117746893412</v>
      </c>
      <c r="BK29" s="68">
        <f t="shared" si="15"/>
        <v>414.46117746893412</v>
      </c>
      <c r="BL29" s="68">
        <f t="shared" si="15"/>
        <v>414.46117746893412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5.1804538911282103</v>
      </c>
      <c r="P32" s="74">
        <f t="shared" si="16"/>
        <v>10.360907782256421</v>
      </c>
      <c r="Q32" s="74">
        <f t="shared" si="16"/>
        <v>15.541361673384632</v>
      </c>
      <c r="R32" s="74">
        <f t="shared" si="16"/>
        <v>20.721815564512841</v>
      </c>
      <c r="S32" s="74">
        <f t="shared" si="16"/>
        <v>25.902269455641051</v>
      </c>
      <c r="T32" s="74">
        <f t="shared" si="16"/>
        <v>31.08272334676926</v>
      </c>
      <c r="U32" s="74">
        <f t="shared" si="16"/>
        <v>36.263177237897473</v>
      </c>
      <c r="V32" s="74">
        <f t="shared" si="16"/>
        <v>41.443631129025682</v>
      </c>
      <c r="W32" s="74">
        <f t="shared" si="16"/>
        <v>46.624085020153892</v>
      </c>
      <c r="X32" s="74">
        <f t="shared" si="16"/>
        <v>51.804538911282101</v>
      </c>
      <c r="Y32" s="74">
        <f t="shared" si="16"/>
        <v>56.984992802410311</v>
      </c>
      <c r="Z32" s="74">
        <f t="shared" si="16"/>
        <v>62.16544669353852</v>
      </c>
      <c r="AA32" s="74">
        <f t="shared" si="16"/>
        <v>67.345900584666737</v>
      </c>
      <c r="AB32" s="74">
        <f t="shared" si="16"/>
        <v>72.526354475794946</v>
      </c>
      <c r="AC32" s="74">
        <f t="shared" si="16"/>
        <v>77.706808366923156</v>
      </c>
      <c r="AD32" s="74">
        <f t="shared" si="16"/>
        <v>82.887262258051365</v>
      </c>
      <c r="AE32" s="74">
        <f t="shared" si="16"/>
        <v>88.067716149179574</v>
      </c>
      <c r="AF32" s="74">
        <f t="shared" si="16"/>
        <v>93.248170040307784</v>
      </c>
      <c r="AG32" s="74">
        <f t="shared" si="16"/>
        <v>98.428623931435993</v>
      </c>
      <c r="AH32" s="74">
        <f t="shared" si="16"/>
        <v>103.6090778225642</v>
      </c>
      <c r="AI32" s="74">
        <f t="shared" si="16"/>
        <v>108.78953171369241</v>
      </c>
      <c r="AJ32" s="74">
        <f t="shared" si="16"/>
        <v>113.96998560482062</v>
      </c>
      <c r="AK32" s="74">
        <f t="shared" si="16"/>
        <v>119.15043949594883</v>
      </c>
      <c r="AL32" s="74">
        <f t="shared" si="16"/>
        <v>124.33089338707704</v>
      </c>
      <c r="AM32" s="74">
        <f t="shared" si="16"/>
        <v>129.51134727820525</v>
      </c>
      <c r="AN32" s="74">
        <f t="shared" si="16"/>
        <v>134.69180116933347</v>
      </c>
      <c r="AO32" s="74">
        <f t="shared" si="16"/>
        <v>139.8722550604617</v>
      </c>
      <c r="AP32" s="74">
        <f t="shared" si="16"/>
        <v>145.05270895158992</v>
      </c>
      <c r="AQ32" s="74">
        <f t="shared" si="16"/>
        <v>150.23316284271814</v>
      </c>
      <c r="AR32" s="74">
        <f t="shared" si="16"/>
        <v>155.41361673384637</v>
      </c>
      <c r="AS32" s="74">
        <f t="shared" si="16"/>
        <v>160.59407062497459</v>
      </c>
      <c r="AT32" s="74">
        <f t="shared" si="16"/>
        <v>165.77452451610282</v>
      </c>
      <c r="AU32" s="74">
        <f t="shared" si="16"/>
        <v>170.95497840723104</v>
      </c>
      <c r="AV32" s="74">
        <f t="shared" si="16"/>
        <v>176.13543229835926</v>
      </c>
      <c r="AW32" s="74">
        <f t="shared" si="16"/>
        <v>181.31588618948749</v>
      </c>
      <c r="AX32" s="74">
        <f t="shared" si="16"/>
        <v>186.49634008061571</v>
      </c>
      <c r="AY32" s="74">
        <f t="shared" si="16"/>
        <v>191.67679397174393</v>
      </c>
      <c r="AZ32" s="74">
        <f t="shared" si="16"/>
        <v>196.85724786287216</v>
      </c>
      <c r="BA32" s="74">
        <f t="shared" si="16"/>
        <v>202.03770175400038</v>
      </c>
      <c r="BB32" s="74">
        <f t="shared" si="16"/>
        <v>207.2181556451286</v>
      </c>
      <c r="BC32" s="74">
        <f t="shared" si="16"/>
        <v>212.39860953625683</v>
      </c>
      <c r="BD32" s="74">
        <f t="shared" si="16"/>
        <v>217.57906342738505</v>
      </c>
      <c r="BE32" s="74">
        <f t="shared" si="16"/>
        <v>222.75951731851328</v>
      </c>
      <c r="BF32" s="74">
        <f t="shared" si="16"/>
        <v>227.9399712096415</v>
      </c>
      <c r="BG32" s="74">
        <f t="shared" si="16"/>
        <v>233.12042510076972</v>
      </c>
      <c r="BH32" s="74">
        <f t="shared" si="16"/>
        <v>238.30087899189795</v>
      </c>
      <c r="BI32" s="74">
        <f t="shared" si="16"/>
        <v>243.48133288302617</v>
      </c>
      <c r="BJ32" s="74">
        <f t="shared" si="16"/>
        <v>248.66178677415439</v>
      </c>
      <c r="BK32" s="74">
        <f t="shared" si="16"/>
        <v>253.84224066528262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5.1804538911282103</v>
      </c>
      <c r="O33" s="74">
        <f t="shared" si="17"/>
        <v>5.1804538911282103</v>
      </c>
      <c r="P33" s="74">
        <f t="shared" si="17"/>
        <v>5.1804538911282103</v>
      </c>
      <c r="Q33" s="74">
        <f t="shared" si="17"/>
        <v>5.1804538911282103</v>
      </c>
      <c r="R33" s="74">
        <f t="shared" si="17"/>
        <v>5.1804538911282103</v>
      </c>
      <c r="S33" s="74">
        <f t="shared" si="17"/>
        <v>5.1804538911282103</v>
      </c>
      <c r="T33" s="74">
        <f t="shared" si="17"/>
        <v>5.1804538911282103</v>
      </c>
      <c r="U33" s="74">
        <f t="shared" si="17"/>
        <v>5.1804538911282103</v>
      </c>
      <c r="V33" s="74">
        <f t="shared" si="17"/>
        <v>5.1804538911282103</v>
      </c>
      <c r="W33" s="74">
        <f t="shared" si="17"/>
        <v>5.1804538911282103</v>
      </c>
      <c r="X33" s="74">
        <f t="shared" si="17"/>
        <v>5.1804538911282103</v>
      </c>
      <c r="Y33" s="74">
        <f t="shared" si="17"/>
        <v>5.1804538911282103</v>
      </c>
      <c r="Z33" s="74">
        <f t="shared" si="17"/>
        <v>5.1804538911282103</v>
      </c>
      <c r="AA33" s="74">
        <f t="shared" si="17"/>
        <v>5.1804538911282103</v>
      </c>
      <c r="AB33" s="74">
        <f t="shared" si="17"/>
        <v>5.1804538911282103</v>
      </c>
      <c r="AC33" s="74">
        <f t="shared" si="17"/>
        <v>5.1804538911282103</v>
      </c>
      <c r="AD33" s="74">
        <f t="shared" si="17"/>
        <v>5.1804538911282103</v>
      </c>
      <c r="AE33" s="74">
        <f t="shared" si="17"/>
        <v>5.1804538911282103</v>
      </c>
      <c r="AF33" s="74">
        <f t="shared" si="17"/>
        <v>5.1804538911282103</v>
      </c>
      <c r="AG33" s="74">
        <f t="shared" si="17"/>
        <v>5.1804538911282103</v>
      </c>
      <c r="AH33" s="74">
        <f t="shared" si="17"/>
        <v>5.1804538911282103</v>
      </c>
      <c r="AI33" s="74">
        <f t="shared" si="17"/>
        <v>5.1804538911282103</v>
      </c>
      <c r="AJ33" s="74">
        <f t="shared" si="17"/>
        <v>5.1804538911282103</v>
      </c>
      <c r="AK33" s="74">
        <f t="shared" si="17"/>
        <v>5.1804538911282103</v>
      </c>
      <c r="AL33" s="74">
        <f t="shared" si="17"/>
        <v>5.1804538911282103</v>
      </c>
      <c r="AM33" s="74">
        <f t="shared" si="17"/>
        <v>5.1804538911282103</v>
      </c>
      <c r="AN33" s="74">
        <f t="shared" si="17"/>
        <v>5.1804538911282103</v>
      </c>
      <c r="AO33" s="74">
        <f t="shared" si="17"/>
        <v>5.1804538911282103</v>
      </c>
      <c r="AP33" s="74">
        <f t="shared" si="17"/>
        <v>5.1804538911282103</v>
      </c>
      <c r="AQ33" s="74">
        <f t="shared" si="17"/>
        <v>5.1804538911282103</v>
      </c>
      <c r="AR33" s="74">
        <f t="shared" si="17"/>
        <v>5.1804538911282103</v>
      </c>
      <c r="AS33" s="74">
        <f t="shared" si="17"/>
        <v>5.1804538911282103</v>
      </c>
      <c r="AT33" s="74">
        <f t="shared" si="17"/>
        <v>5.1804538911282103</v>
      </c>
      <c r="AU33" s="74">
        <f t="shared" si="17"/>
        <v>5.1804538911282103</v>
      </c>
      <c r="AV33" s="74">
        <f t="shared" si="17"/>
        <v>5.1804538911282103</v>
      </c>
      <c r="AW33" s="74">
        <f t="shared" si="17"/>
        <v>5.1804538911282103</v>
      </c>
      <c r="AX33" s="74">
        <f t="shared" si="17"/>
        <v>5.1804538911282103</v>
      </c>
      <c r="AY33" s="74">
        <f t="shared" si="17"/>
        <v>5.1804538911282103</v>
      </c>
      <c r="AZ33" s="74">
        <f t="shared" si="17"/>
        <v>5.1804538911282103</v>
      </c>
      <c r="BA33" s="74">
        <f t="shared" si="17"/>
        <v>5.1804538911282103</v>
      </c>
      <c r="BB33" s="74">
        <f t="shared" si="17"/>
        <v>5.1804538911282103</v>
      </c>
      <c r="BC33" s="74">
        <f t="shared" si="17"/>
        <v>5.1804538911282103</v>
      </c>
      <c r="BD33" s="74">
        <f t="shared" si="17"/>
        <v>5.1804538911282103</v>
      </c>
      <c r="BE33" s="74">
        <f t="shared" si="17"/>
        <v>5.1804538911282103</v>
      </c>
      <c r="BF33" s="74">
        <f t="shared" si="17"/>
        <v>5.1804538911282103</v>
      </c>
      <c r="BG33" s="74">
        <f t="shared" si="17"/>
        <v>5.1804538911282103</v>
      </c>
      <c r="BH33" s="74">
        <f t="shared" si="17"/>
        <v>5.1804538911282103</v>
      </c>
      <c r="BI33" s="74">
        <f t="shared" si="17"/>
        <v>5.1804538911282103</v>
      </c>
      <c r="BJ33" s="74">
        <f t="shared" si="17"/>
        <v>5.1804538911282103</v>
      </c>
      <c r="BK33" s="74">
        <f t="shared" si="17"/>
        <v>5.1804538911282103</v>
      </c>
      <c r="BL33" s="74">
        <f t="shared" si="17"/>
        <v>0</v>
      </c>
      <c r="BM33" s="36"/>
      <c r="BN33" s="74">
        <f>SUM(B33:BM33)</f>
        <v>259.02269455641084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-259.02269455641084</v>
      </c>
      <c r="BL34" s="288"/>
      <c r="BM34" s="290"/>
      <c r="BN34" s="288">
        <f>SUM(B34:BM34)</f>
        <v>-259.02269455641084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5.1804538911282103</v>
      </c>
      <c r="O35" s="74">
        <f t="shared" si="18"/>
        <v>10.360907782256421</v>
      </c>
      <c r="P35" s="74">
        <f t="shared" si="18"/>
        <v>15.541361673384632</v>
      </c>
      <c r="Q35" s="74">
        <f t="shared" si="18"/>
        <v>20.721815564512841</v>
      </c>
      <c r="R35" s="74">
        <f t="shared" si="18"/>
        <v>25.902269455641051</v>
      </c>
      <c r="S35" s="74">
        <f t="shared" si="18"/>
        <v>31.08272334676926</v>
      </c>
      <c r="T35" s="74">
        <f t="shared" si="18"/>
        <v>36.263177237897473</v>
      </c>
      <c r="U35" s="74">
        <f t="shared" si="18"/>
        <v>41.443631129025682</v>
      </c>
      <c r="V35" s="74">
        <f t="shared" si="18"/>
        <v>46.624085020153892</v>
      </c>
      <c r="W35" s="74">
        <f t="shared" si="18"/>
        <v>51.804538911282101</v>
      </c>
      <c r="X35" s="74">
        <f t="shared" si="18"/>
        <v>56.984992802410311</v>
      </c>
      <c r="Y35" s="74">
        <f t="shared" si="18"/>
        <v>62.16544669353852</v>
      </c>
      <c r="Z35" s="74">
        <f t="shared" si="18"/>
        <v>67.345900584666737</v>
      </c>
      <c r="AA35" s="74">
        <f t="shared" si="18"/>
        <v>72.526354475794946</v>
      </c>
      <c r="AB35" s="74">
        <f t="shared" si="18"/>
        <v>77.706808366923156</v>
      </c>
      <c r="AC35" s="74">
        <f t="shared" si="18"/>
        <v>82.887262258051365</v>
      </c>
      <c r="AD35" s="74">
        <f t="shared" si="18"/>
        <v>88.067716149179574</v>
      </c>
      <c r="AE35" s="74">
        <f t="shared" si="18"/>
        <v>93.248170040307784</v>
      </c>
      <c r="AF35" s="74">
        <f t="shared" si="18"/>
        <v>98.428623931435993</v>
      </c>
      <c r="AG35" s="74">
        <f t="shared" si="18"/>
        <v>103.6090778225642</v>
      </c>
      <c r="AH35" s="74">
        <f t="shared" si="18"/>
        <v>108.78953171369241</v>
      </c>
      <c r="AI35" s="74">
        <f t="shared" si="18"/>
        <v>113.96998560482062</v>
      </c>
      <c r="AJ35" s="74">
        <f t="shared" si="18"/>
        <v>119.15043949594883</v>
      </c>
      <c r="AK35" s="74">
        <f t="shared" si="18"/>
        <v>124.33089338707704</v>
      </c>
      <c r="AL35" s="74">
        <f t="shared" si="18"/>
        <v>129.51134727820525</v>
      </c>
      <c r="AM35" s="74">
        <f t="shared" si="18"/>
        <v>134.69180116933347</v>
      </c>
      <c r="AN35" s="74">
        <f t="shared" si="18"/>
        <v>139.8722550604617</v>
      </c>
      <c r="AO35" s="74">
        <f t="shared" si="18"/>
        <v>145.05270895158992</v>
      </c>
      <c r="AP35" s="74">
        <f t="shared" si="18"/>
        <v>150.23316284271814</v>
      </c>
      <c r="AQ35" s="74">
        <f t="shared" si="18"/>
        <v>155.41361673384637</v>
      </c>
      <c r="AR35" s="74">
        <f t="shared" si="18"/>
        <v>160.59407062497459</v>
      </c>
      <c r="AS35" s="74">
        <f t="shared" si="18"/>
        <v>165.77452451610282</v>
      </c>
      <c r="AT35" s="74">
        <f t="shared" si="18"/>
        <v>170.95497840723104</v>
      </c>
      <c r="AU35" s="74">
        <f t="shared" si="18"/>
        <v>176.13543229835926</v>
      </c>
      <c r="AV35" s="74">
        <f t="shared" si="18"/>
        <v>181.31588618948749</v>
      </c>
      <c r="AW35" s="74">
        <f t="shared" si="18"/>
        <v>186.49634008061571</v>
      </c>
      <c r="AX35" s="74">
        <f t="shared" si="18"/>
        <v>191.67679397174393</v>
      </c>
      <c r="AY35" s="74">
        <f t="shared" si="18"/>
        <v>196.85724786287216</v>
      </c>
      <c r="AZ35" s="74">
        <f t="shared" si="18"/>
        <v>202.03770175400038</v>
      </c>
      <c r="BA35" s="74">
        <f t="shared" si="18"/>
        <v>207.2181556451286</v>
      </c>
      <c r="BB35" s="74">
        <f t="shared" si="18"/>
        <v>212.39860953625683</v>
      </c>
      <c r="BC35" s="74">
        <f t="shared" si="18"/>
        <v>217.57906342738505</v>
      </c>
      <c r="BD35" s="74">
        <f t="shared" si="18"/>
        <v>222.75951731851328</v>
      </c>
      <c r="BE35" s="74">
        <f t="shared" si="18"/>
        <v>227.9399712096415</v>
      </c>
      <c r="BF35" s="74">
        <f t="shared" si="18"/>
        <v>233.12042510076972</v>
      </c>
      <c r="BG35" s="74">
        <f t="shared" si="18"/>
        <v>238.30087899189795</v>
      </c>
      <c r="BH35" s="74">
        <f t="shared" si="18"/>
        <v>243.48133288302617</v>
      </c>
      <c r="BI35" s="74">
        <f t="shared" si="18"/>
        <v>248.66178677415439</v>
      </c>
      <c r="BJ35" s="74">
        <f t="shared" si="18"/>
        <v>253.84224066528262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2.5902269455641052</v>
      </c>
      <c r="O36" s="68">
        <f t="shared" si="19"/>
        <v>7.7706808366923159</v>
      </c>
      <c r="P36" s="68">
        <f t="shared" si="19"/>
        <v>12.951134727820527</v>
      </c>
      <c r="Q36" s="68">
        <f t="shared" si="19"/>
        <v>18.131588618948737</v>
      </c>
      <c r="R36" s="68">
        <f t="shared" si="19"/>
        <v>23.312042510076946</v>
      </c>
      <c r="S36" s="68">
        <f t="shared" si="19"/>
        <v>28.492496401205155</v>
      </c>
      <c r="T36" s="68">
        <f t="shared" si="19"/>
        <v>33.672950292333368</v>
      </c>
      <c r="U36" s="68">
        <f t="shared" si="19"/>
        <v>38.853404183461578</v>
      </c>
      <c r="V36" s="68">
        <f t="shared" si="19"/>
        <v>44.033858074589787</v>
      </c>
      <c r="W36" s="68">
        <f t="shared" si="19"/>
        <v>49.214311965717997</v>
      </c>
      <c r="X36" s="68">
        <f t="shared" si="19"/>
        <v>54.394765856846206</v>
      </c>
      <c r="Y36" s="68">
        <f t="shared" si="19"/>
        <v>59.575219747974415</v>
      </c>
      <c r="Z36" s="68">
        <f t="shared" si="19"/>
        <v>64.755673639102625</v>
      </c>
      <c r="AA36" s="68">
        <f t="shared" si="19"/>
        <v>69.936127530230834</v>
      </c>
      <c r="AB36" s="68">
        <f t="shared" si="19"/>
        <v>75.116581421359058</v>
      </c>
      <c r="AC36" s="68">
        <f t="shared" si="19"/>
        <v>80.297035312487253</v>
      </c>
      <c r="AD36" s="68">
        <f t="shared" si="19"/>
        <v>85.477489203615477</v>
      </c>
      <c r="AE36" s="68">
        <f t="shared" si="19"/>
        <v>90.657943094743672</v>
      </c>
      <c r="AF36" s="68">
        <f t="shared" si="19"/>
        <v>95.838396985871896</v>
      </c>
      <c r="AG36" s="68">
        <f t="shared" si="19"/>
        <v>101.01885087700009</v>
      </c>
      <c r="AH36" s="68">
        <f t="shared" si="19"/>
        <v>106.19930476812831</v>
      </c>
      <c r="AI36" s="68">
        <f t="shared" si="19"/>
        <v>111.37975865925651</v>
      </c>
      <c r="AJ36" s="68">
        <f t="shared" si="19"/>
        <v>116.56021255038473</v>
      </c>
      <c r="AK36" s="68">
        <f t="shared" si="19"/>
        <v>121.74066644151293</v>
      </c>
      <c r="AL36" s="68">
        <f t="shared" si="19"/>
        <v>126.92112033264115</v>
      </c>
      <c r="AM36" s="68">
        <f t="shared" si="19"/>
        <v>132.10157422376938</v>
      </c>
      <c r="AN36" s="68">
        <f t="shared" si="19"/>
        <v>137.28202811489757</v>
      </c>
      <c r="AO36" s="68">
        <f t="shared" si="19"/>
        <v>142.46248200602582</v>
      </c>
      <c r="AP36" s="68">
        <f t="shared" si="19"/>
        <v>147.64293589715402</v>
      </c>
      <c r="AQ36" s="68">
        <f t="shared" si="19"/>
        <v>152.82338978828227</v>
      </c>
      <c r="AR36" s="68">
        <f t="shared" si="19"/>
        <v>158.00384367941047</v>
      </c>
      <c r="AS36" s="68">
        <f t="shared" si="19"/>
        <v>163.18429757053872</v>
      </c>
      <c r="AT36" s="68">
        <f t="shared" si="19"/>
        <v>168.36475146166691</v>
      </c>
      <c r="AU36" s="68">
        <f t="shared" si="19"/>
        <v>173.54520535279516</v>
      </c>
      <c r="AV36" s="68">
        <f t="shared" si="19"/>
        <v>178.72565924392336</v>
      </c>
      <c r="AW36" s="68">
        <f t="shared" si="19"/>
        <v>183.90611313505161</v>
      </c>
      <c r="AX36" s="68">
        <f t="shared" si="19"/>
        <v>189.08656702617981</v>
      </c>
      <c r="AY36" s="68">
        <f t="shared" si="19"/>
        <v>194.26702091730806</v>
      </c>
      <c r="AZ36" s="68">
        <f t="shared" si="19"/>
        <v>199.44747480843625</v>
      </c>
      <c r="BA36" s="68">
        <f t="shared" si="19"/>
        <v>204.62792869956451</v>
      </c>
      <c r="BB36" s="68">
        <f t="shared" si="19"/>
        <v>209.8083825906927</v>
      </c>
      <c r="BC36" s="68">
        <f t="shared" si="19"/>
        <v>214.98883648182095</v>
      </c>
      <c r="BD36" s="68">
        <f t="shared" si="19"/>
        <v>220.16929037294915</v>
      </c>
      <c r="BE36" s="68">
        <f t="shared" si="19"/>
        <v>225.3497442640774</v>
      </c>
      <c r="BF36" s="68">
        <f t="shared" si="19"/>
        <v>230.5301981552056</v>
      </c>
      <c r="BG36" s="68">
        <f t="shared" si="19"/>
        <v>235.71065204633385</v>
      </c>
      <c r="BH36" s="68">
        <f t="shared" si="19"/>
        <v>240.89110593746204</v>
      </c>
      <c r="BI36" s="68">
        <f t="shared" si="19"/>
        <v>246.0715598285903</v>
      </c>
      <c r="BJ36" s="68">
        <f t="shared" si="19"/>
        <v>251.25201371971849</v>
      </c>
      <c r="BK36" s="68">
        <f t="shared" si="19"/>
        <v>126.92112033264131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1.2692112033264111</v>
      </c>
      <c r="P39" s="74">
        <f t="shared" si="20"/>
        <v>5.0543616434181491</v>
      </c>
      <c r="Q39" s="74">
        <f t="shared" si="20"/>
        <v>8.4464192422510784</v>
      </c>
      <c r="R39" s="74">
        <f t="shared" si="20"/>
        <v>11.475845068705034</v>
      </c>
      <c r="S39" s="74">
        <f t="shared" si="20"/>
        <v>14.168748610391301</v>
      </c>
      <c r="T39" s="74">
        <f t="shared" si="20"/>
        <v>16.551239354921165</v>
      </c>
      <c r="U39" s="74">
        <f t="shared" si="20"/>
        <v>18.645800472182124</v>
      </c>
      <c r="V39" s="74">
        <f t="shared" si="20"/>
        <v>20.474915132061671</v>
      </c>
      <c r="W39" s="74">
        <f t="shared" si="20"/>
        <v>22.260513979255741</v>
      </c>
      <c r="X39" s="74">
        <f t="shared" si="20"/>
        <v>24.046112826449811</v>
      </c>
      <c r="Y39" s="74">
        <f t="shared" si="20"/>
        <v>25.831711673643881</v>
      </c>
      <c r="Z39" s="74">
        <f t="shared" si="20"/>
        <v>27.61731052083795</v>
      </c>
      <c r="AA39" s="74">
        <f t="shared" si="20"/>
        <v>29.40290936803202</v>
      </c>
      <c r="AB39" s="74">
        <f t="shared" si="20"/>
        <v>31.18850821522609</v>
      </c>
      <c r="AC39" s="74">
        <f t="shared" si="20"/>
        <v>32.97410706242016</v>
      </c>
      <c r="AD39" s="74">
        <f t="shared" si="20"/>
        <v>34.759705909614233</v>
      </c>
      <c r="AE39" s="74">
        <f t="shared" si="20"/>
        <v>36.545304756808306</v>
      </c>
      <c r="AF39" s="74">
        <f t="shared" si="20"/>
        <v>38.33090360400238</v>
      </c>
      <c r="AG39" s="74">
        <f t="shared" si="20"/>
        <v>40.116502451196453</v>
      </c>
      <c r="AH39" s="74">
        <f t="shared" si="20"/>
        <v>41.902101298390527</v>
      </c>
      <c r="AI39" s="74">
        <f t="shared" si="20"/>
        <v>42.069637177229616</v>
      </c>
      <c r="AJ39" s="74">
        <f t="shared" si="20"/>
        <v>40.619110087713715</v>
      </c>
      <c r="AK39" s="74">
        <f t="shared" si="20"/>
        <v>39.168582998197813</v>
      </c>
      <c r="AL39" s="74">
        <f t="shared" si="20"/>
        <v>37.718055908681912</v>
      </c>
      <c r="AM39" s="74">
        <f t="shared" si="20"/>
        <v>36.26752881916601</v>
      </c>
      <c r="AN39" s="74">
        <f t="shared" si="20"/>
        <v>34.817001729650109</v>
      </c>
      <c r="AO39" s="74">
        <f t="shared" si="20"/>
        <v>33.366474640134207</v>
      </c>
      <c r="AP39" s="74">
        <f t="shared" si="20"/>
        <v>31.915947550618309</v>
      </c>
      <c r="AQ39" s="74">
        <f t="shared" si="20"/>
        <v>30.465420461102411</v>
      </c>
      <c r="AR39" s="74">
        <f t="shared" si="20"/>
        <v>29.014893371586513</v>
      </c>
      <c r="AS39" s="74">
        <f t="shared" si="20"/>
        <v>27.564366282070615</v>
      </c>
      <c r="AT39" s="74">
        <f t="shared" si="20"/>
        <v>26.113839192554718</v>
      </c>
      <c r="AU39" s="74">
        <f t="shared" si="20"/>
        <v>24.66331210303882</v>
      </c>
      <c r="AV39" s="74">
        <f t="shared" si="20"/>
        <v>23.212785013522922</v>
      </c>
      <c r="AW39" s="74">
        <f t="shared" si="20"/>
        <v>21.762257924007024</v>
      </c>
      <c r="AX39" s="74">
        <f t="shared" si="20"/>
        <v>20.311730834491126</v>
      </c>
      <c r="AY39" s="74">
        <f t="shared" si="20"/>
        <v>18.861203744975228</v>
      </c>
      <c r="AZ39" s="74">
        <f t="shared" si="20"/>
        <v>17.41067665545933</v>
      </c>
      <c r="BA39" s="74">
        <f t="shared" si="20"/>
        <v>15.960149565943432</v>
      </c>
      <c r="BB39" s="74">
        <f t="shared" si="20"/>
        <v>14.509622476427534</v>
      </c>
      <c r="BC39" s="74">
        <f t="shared" si="20"/>
        <v>13.059095386911636</v>
      </c>
      <c r="BD39" s="74">
        <f t="shared" si="20"/>
        <v>11.608568297395738</v>
      </c>
      <c r="BE39" s="74">
        <f t="shared" si="20"/>
        <v>10.15804120787984</v>
      </c>
      <c r="BF39" s="74">
        <f t="shared" si="20"/>
        <v>8.7075141183639424</v>
      </c>
      <c r="BG39" s="74">
        <f t="shared" si="20"/>
        <v>7.2569870288480436</v>
      </c>
      <c r="BH39" s="74">
        <f t="shared" si="20"/>
        <v>5.8064599393321448</v>
      </c>
      <c r="BI39" s="74">
        <f t="shared" si="20"/>
        <v>4.355932849816246</v>
      </c>
      <c r="BJ39" s="74">
        <f t="shared" si="20"/>
        <v>2.9054057603003471</v>
      </c>
      <c r="BK39" s="74">
        <f t="shared" si="20"/>
        <v>1.4548786707844483</v>
      </c>
      <c r="BL39" s="74">
        <f t="shared" si="20"/>
        <v>4.3515812685495092E-3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1.2692112033264111</v>
      </c>
      <c r="O40" s="76">
        <f>(O26-O114)*'Assumptions (Inputs)'!$D$29</f>
        <v>3.785150440091738</v>
      </c>
      <c r="P40" s="76">
        <f>(P26-P114)*'Assumptions (Inputs)'!$D$29</f>
        <v>3.3920575988329293</v>
      </c>
      <c r="Q40" s="76">
        <f>(Q26-Q114)*'Assumptions (Inputs)'!$D$29</f>
        <v>3.0294258264539549</v>
      </c>
      <c r="R40" s="76">
        <f>(R26-R114)*'Assumptions (Inputs)'!$D$29</f>
        <v>2.6929035416862659</v>
      </c>
      <c r="S40" s="76">
        <f>(S26-S114)*'Assumptions (Inputs)'!$D$29</f>
        <v>2.3824907445298633</v>
      </c>
      <c r="T40" s="76">
        <f>(T26-T114)*'Assumptions (Inputs)'!$D$29</f>
        <v>2.0945611172609579</v>
      </c>
      <c r="U40" s="76">
        <f>(U26-U114)*'Assumptions (Inputs)'!$D$29</f>
        <v>1.8291146598795487</v>
      </c>
      <c r="V40" s="76">
        <f>(V26-V114)*'Assumptions (Inputs)'!$D$29</f>
        <v>1.7855988471940711</v>
      </c>
      <c r="W40" s="76">
        <f>(W26-W114)*'Assumptions (Inputs)'!$D$29</f>
        <v>1.7855988471940711</v>
      </c>
      <c r="X40" s="76">
        <f>(X26-X114)*'Assumptions (Inputs)'!$D$29</f>
        <v>1.7855988471940711</v>
      </c>
      <c r="Y40" s="76">
        <f>(Y26-Y114)*'Assumptions (Inputs)'!$D$29</f>
        <v>1.7855988471940711</v>
      </c>
      <c r="Z40" s="76">
        <f>(Z26-Z114)*'Assumptions (Inputs)'!$D$29</f>
        <v>1.7855988471940711</v>
      </c>
      <c r="AA40" s="76">
        <f>(AA26-AA114)*'Assumptions (Inputs)'!$D$29</f>
        <v>1.7855988471940711</v>
      </c>
      <c r="AB40" s="76">
        <f>(AB26-AB114)*'Assumptions (Inputs)'!$D$29</f>
        <v>1.7855988471940711</v>
      </c>
      <c r="AC40" s="76">
        <f>(AC26-AC114)*'Assumptions (Inputs)'!$D$29</f>
        <v>1.7855988471940711</v>
      </c>
      <c r="AD40" s="76">
        <f>(AD26-AD114)*'Assumptions (Inputs)'!$D$29</f>
        <v>1.7855988471940711</v>
      </c>
      <c r="AE40" s="76">
        <f>(AE26-AE114)*'Assumptions (Inputs)'!$D$29</f>
        <v>1.7855988471940711</v>
      </c>
      <c r="AF40" s="76">
        <f>(AF26-AF114)*'Assumptions (Inputs)'!$D$29</f>
        <v>1.7855988471940711</v>
      </c>
      <c r="AG40" s="76">
        <f>(AG26-AG114)*'Assumptions (Inputs)'!$D$29</f>
        <v>1.7855988471940711</v>
      </c>
      <c r="AH40" s="76">
        <f>(AH26-AH114)*'Assumptions (Inputs)'!$D$29</f>
        <v>0.16753587883908616</v>
      </c>
      <c r="AI40" s="76">
        <f>(AI26-AI114)*'Assumptions (Inputs)'!$D$29</f>
        <v>-1.4505270895158988</v>
      </c>
      <c r="AJ40" s="76">
        <f>(AJ26-AJ114)*'Assumptions (Inputs)'!$D$29</f>
        <v>-1.4505270895158988</v>
      </c>
      <c r="AK40" s="76">
        <f>(AK26-AK114)*'Assumptions (Inputs)'!$D$29</f>
        <v>-1.4505270895158988</v>
      </c>
      <c r="AL40" s="76">
        <f>(AL26-AL114)*'Assumptions (Inputs)'!$D$29</f>
        <v>-1.4505270895158988</v>
      </c>
      <c r="AM40" s="76">
        <f>(AM26-AM114)*'Assumptions (Inputs)'!$D$29</f>
        <v>-1.4505270895158988</v>
      </c>
      <c r="AN40" s="76">
        <f>(AN26-AN114)*'Assumptions (Inputs)'!$D$29</f>
        <v>-1.4505270895158988</v>
      </c>
      <c r="AO40" s="76">
        <f>(AO26-AO114)*'Assumptions (Inputs)'!$D$29</f>
        <v>-1.4505270895158988</v>
      </c>
      <c r="AP40" s="76">
        <f>(AP26-AP114)*'Assumptions (Inputs)'!$D$29</f>
        <v>-1.4505270895158988</v>
      </c>
      <c r="AQ40" s="76">
        <f>(AQ26-AQ114)*'Assumptions (Inputs)'!$D$29</f>
        <v>-1.4505270895158988</v>
      </c>
      <c r="AR40" s="76">
        <f>(AR26-AR114)*'Assumptions (Inputs)'!$D$29</f>
        <v>-1.4505270895158988</v>
      </c>
      <c r="AS40" s="76">
        <f>(AS26-AS114)*'Assumptions (Inputs)'!$D$29</f>
        <v>-1.4505270895158988</v>
      </c>
      <c r="AT40" s="76">
        <f>(AT26-AT114)*'Assumptions (Inputs)'!$D$29</f>
        <v>-1.4505270895158988</v>
      </c>
      <c r="AU40" s="76">
        <f>(AU26-AU114)*'Assumptions (Inputs)'!$D$29</f>
        <v>-1.4505270895158988</v>
      </c>
      <c r="AV40" s="76">
        <f>(AV26-AV114)*'Assumptions (Inputs)'!$D$29</f>
        <v>-1.4505270895158988</v>
      </c>
      <c r="AW40" s="76">
        <f>(AW26-AW114)*'Assumptions (Inputs)'!$D$29</f>
        <v>-1.4505270895158988</v>
      </c>
      <c r="AX40" s="76">
        <f>(AX26-AX114)*'Assumptions (Inputs)'!$D$29</f>
        <v>-1.4505270895158988</v>
      </c>
      <c r="AY40" s="76">
        <f>(AY26-AY114)*'Assumptions (Inputs)'!$D$29</f>
        <v>-1.4505270895158988</v>
      </c>
      <c r="AZ40" s="76">
        <f>(AZ26-AZ114)*'Assumptions (Inputs)'!$D$29</f>
        <v>-1.4505270895158988</v>
      </c>
      <c r="BA40" s="76">
        <f>(BA26-BA114)*'Assumptions (Inputs)'!$D$29</f>
        <v>-1.4505270895158988</v>
      </c>
      <c r="BB40" s="76">
        <f>(BB26-BB114)*'Assumptions (Inputs)'!$D$29</f>
        <v>-1.4505270895158988</v>
      </c>
      <c r="BC40" s="76">
        <f>(BC26-BC114)*'Assumptions (Inputs)'!$D$29</f>
        <v>-1.4505270895158988</v>
      </c>
      <c r="BD40" s="76">
        <f>(BD26-BD114)*'Assumptions (Inputs)'!$D$29</f>
        <v>-1.4505270895158988</v>
      </c>
      <c r="BE40" s="76">
        <f>(BE26-BE114)*'Assumptions (Inputs)'!$D$29</f>
        <v>-1.4505270895158988</v>
      </c>
      <c r="BF40" s="76">
        <f>(BF26-BF114)*'Assumptions (Inputs)'!$D$29</f>
        <v>-1.4505270895158988</v>
      </c>
      <c r="BG40" s="76">
        <f>(BG26-BG114)*'Assumptions (Inputs)'!$D$29</f>
        <v>-1.4505270895158988</v>
      </c>
      <c r="BH40" s="76">
        <f>(BH26-BH114)*'Assumptions (Inputs)'!$D$29</f>
        <v>-1.4505270895158988</v>
      </c>
      <c r="BI40" s="76">
        <f>(BI26-BI114)*'Assumptions (Inputs)'!$D$29</f>
        <v>-1.4505270895158988</v>
      </c>
      <c r="BJ40" s="76">
        <f>(BJ26-BJ114)*'Assumptions (Inputs)'!$D$29</f>
        <v>-1.4505270895158988</v>
      </c>
      <c r="BK40" s="76">
        <f>(BK26-BK114)*'Assumptions (Inputs)'!$D$29</f>
        <v>-1.4505270895158988</v>
      </c>
      <c r="BL40" s="76">
        <f>(BL26-BL114)*'Assumptions (Inputs)'!$D$29</f>
        <v>0</v>
      </c>
      <c r="BM40" s="36"/>
      <c r="BN40" s="74">
        <f>SUM(B40:BM40)</f>
        <v>4.3515812685495092E-3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1.2692112033264111</v>
      </c>
      <c r="O41" s="74">
        <f t="shared" si="21"/>
        <v>5.0543616434181491</v>
      </c>
      <c r="P41" s="74">
        <f t="shared" si="21"/>
        <v>8.4464192422510784</v>
      </c>
      <c r="Q41" s="74">
        <f t="shared" si="21"/>
        <v>11.475845068705034</v>
      </c>
      <c r="R41" s="74">
        <f t="shared" si="21"/>
        <v>14.168748610391301</v>
      </c>
      <c r="S41" s="74">
        <f t="shared" si="21"/>
        <v>16.551239354921165</v>
      </c>
      <c r="T41" s="74">
        <f t="shared" si="21"/>
        <v>18.645800472182124</v>
      </c>
      <c r="U41" s="74">
        <f t="shared" si="21"/>
        <v>20.474915132061671</v>
      </c>
      <c r="V41" s="74">
        <f t="shared" si="21"/>
        <v>22.260513979255741</v>
      </c>
      <c r="W41" s="74">
        <f t="shared" si="21"/>
        <v>24.046112826449811</v>
      </c>
      <c r="X41" s="74">
        <f t="shared" si="21"/>
        <v>25.831711673643881</v>
      </c>
      <c r="Y41" s="74">
        <f t="shared" si="21"/>
        <v>27.61731052083795</v>
      </c>
      <c r="Z41" s="74">
        <f t="shared" si="21"/>
        <v>29.40290936803202</v>
      </c>
      <c r="AA41" s="74">
        <f t="shared" si="21"/>
        <v>31.18850821522609</v>
      </c>
      <c r="AB41" s="74">
        <f t="shared" si="21"/>
        <v>32.97410706242016</v>
      </c>
      <c r="AC41" s="74">
        <f t="shared" si="21"/>
        <v>34.759705909614233</v>
      </c>
      <c r="AD41" s="74">
        <f t="shared" si="21"/>
        <v>36.545304756808306</v>
      </c>
      <c r="AE41" s="74">
        <f t="shared" si="21"/>
        <v>38.33090360400238</v>
      </c>
      <c r="AF41" s="74">
        <f t="shared" si="21"/>
        <v>40.116502451196453</v>
      </c>
      <c r="AG41" s="74">
        <f t="shared" si="21"/>
        <v>41.902101298390527</v>
      </c>
      <c r="AH41" s="74">
        <f t="shared" si="21"/>
        <v>42.069637177229616</v>
      </c>
      <c r="AI41" s="74">
        <f t="shared" si="21"/>
        <v>40.619110087713715</v>
      </c>
      <c r="AJ41" s="74">
        <f t="shared" si="21"/>
        <v>39.168582998197813</v>
      </c>
      <c r="AK41" s="74">
        <f t="shared" si="21"/>
        <v>37.718055908681912</v>
      </c>
      <c r="AL41" s="74">
        <f t="shared" si="21"/>
        <v>36.26752881916601</v>
      </c>
      <c r="AM41" s="74">
        <f t="shared" si="21"/>
        <v>34.817001729650109</v>
      </c>
      <c r="AN41" s="74">
        <f t="shared" si="21"/>
        <v>33.366474640134207</v>
      </c>
      <c r="AO41" s="74">
        <f t="shared" si="21"/>
        <v>31.915947550618309</v>
      </c>
      <c r="AP41" s="74">
        <f t="shared" si="21"/>
        <v>30.465420461102411</v>
      </c>
      <c r="AQ41" s="74">
        <f t="shared" si="21"/>
        <v>29.014893371586513</v>
      </c>
      <c r="AR41" s="74">
        <f t="shared" si="21"/>
        <v>27.564366282070615</v>
      </c>
      <c r="AS41" s="74">
        <f t="shared" si="21"/>
        <v>26.113839192554718</v>
      </c>
      <c r="AT41" s="74">
        <f t="shared" si="21"/>
        <v>24.66331210303882</v>
      </c>
      <c r="AU41" s="74">
        <f t="shared" si="21"/>
        <v>23.212785013522922</v>
      </c>
      <c r="AV41" s="74">
        <f t="shared" si="21"/>
        <v>21.762257924007024</v>
      </c>
      <c r="AW41" s="74">
        <f t="shared" si="21"/>
        <v>20.311730834491126</v>
      </c>
      <c r="AX41" s="74">
        <f t="shared" si="21"/>
        <v>18.861203744975228</v>
      </c>
      <c r="AY41" s="74">
        <f t="shared" si="21"/>
        <v>17.41067665545933</v>
      </c>
      <c r="AZ41" s="74">
        <f t="shared" si="21"/>
        <v>15.960149565943432</v>
      </c>
      <c r="BA41" s="74">
        <f t="shared" si="21"/>
        <v>14.509622476427534</v>
      </c>
      <c r="BB41" s="74">
        <f t="shared" si="21"/>
        <v>13.059095386911636</v>
      </c>
      <c r="BC41" s="74">
        <f t="shared" si="21"/>
        <v>11.608568297395738</v>
      </c>
      <c r="BD41" s="74">
        <f t="shared" si="21"/>
        <v>10.15804120787984</v>
      </c>
      <c r="BE41" s="74">
        <f t="shared" si="21"/>
        <v>8.7075141183639424</v>
      </c>
      <c r="BF41" s="74">
        <f t="shared" si="21"/>
        <v>7.2569870288480436</v>
      </c>
      <c r="BG41" s="74">
        <f t="shared" si="21"/>
        <v>5.8064599393321448</v>
      </c>
      <c r="BH41" s="74">
        <f t="shared" si="21"/>
        <v>4.355932849816246</v>
      </c>
      <c r="BI41" s="74">
        <f t="shared" si="21"/>
        <v>2.9054057603003471</v>
      </c>
      <c r="BJ41" s="74">
        <f t="shared" si="21"/>
        <v>1.4548786707844483</v>
      </c>
      <c r="BK41" s="74">
        <f t="shared" si="21"/>
        <v>4.3515812685495092E-3</v>
      </c>
      <c r="BL41" s="74">
        <f t="shared" si="21"/>
        <v>4.3515812685495092E-3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0.63460560166320557</v>
      </c>
      <c r="O42" s="68">
        <f t="shared" si="22"/>
        <v>3.1617864233722801</v>
      </c>
      <c r="P42" s="68">
        <f t="shared" si="22"/>
        <v>6.7503904428346138</v>
      </c>
      <c r="Q42" s="68">
        <f t="shared" si="22"/>
        <v>9.9611321554780563</v>
      </c>
      <c r="R42" s="68">
        <f t="shared" si="22"/>
        <v>12.822296839548168</v>
      </c>
      <c r="S42" s="68">
        <f t="shared" si="22"/>
        <v>15.359993982656233</v>
      </c>
      <c r="T42" s="68">
        <f t="shared" si="22"/>
        <v>17.598519913551645</v>
      </c>
      <c r="U42" s="68">
        <f t="shared" si="22"/>
        <v>19.560357802121899</v>
      </c>
      <c r="V42" s="68">
        <f t="shared" si="22"/>
        <v>21.367714555658708</v>
      </c>
      <c r="W42" s="68">
        <f t="shared" si="22"/>
        <v>23.153313402852774</v>
      </c>
      <c r="X42" s="68">
        <f t="shared" si="22"/>
        <v>24.938912250046847</v>
      </c>
      <c r="Y42" s="68">
        <f t="shared" si="22"/>
        <v>26.724511097240914</v>
      </c>
      <c r="Z42" s="68">
        <f t="shared" si="22"/>
        <v>28.510109944434987</v>
      </c>
      <c r="AA42" s="68">
        <f t="shared" si="22"/>
        <v>30.295708791629053</v>
      </c>
      <c r="AB42" s="68">
        <f t="shared" si="22"/>
        <v>32.081307638823127</v>
      </c>
      <c r="AC42" s="68">
        <f t="shared" si="22"/>
        <v>33.8669064860172</v>
      </c>
      <c r="AD42" s="68">
        <f t="shared" si="22"/>
        <v>35.652505333211266</v>
      </c>
      <c r="AE42" s="68">
        <f t="shared" si="22"/>
        <v>37.438104180405347</v>
      </c>
      <c r="AF42" s="68">
        <f t="shared" si="22"/>
        <v>39.223703027599413</v>
      </c>
      <c r="AG42" s="68">
        <f t="shared" si="22"/>
        <v>41.009301874793493</v>
      </c>
      <c r="AH42" s="68">
        <f t="shared" si="22"/>
        <v>41.985869237810071</v>
      </c>
      <c r="AI42" s="68">
        <f t="shared" si="22"/>
        <v>41.344373632471665</v>
      </c>
      <c r="AJ42" s="68">
        <f t="shared" si="22"/>
        <v>39.893846542955764</v>
      </c>
      <c r="AK42" s="68">
        <f t="shared" si="22"/>
        <v>38.443319453439862</v>
      </c>
      <c r="AL42" s="68">
        <f t="shared" si="22"/>
        <v>36.992792363923961</v>
      </c>
      <c r="AM42" s="68">
        <f t="shared" si="22"/>
        <v>35.542265274408059</v>
      </c>
      <c r="AN42" s="68">
        <f t="shared" si="22"/>
        <v>34.091738184892158</v>
      </c>
      <c r="AO42" s="68">
        <f t="shared" si="22"/>
        <v>32.641211095376256</v>
      </c>
      <c r="AP42" s="68">
        <f t="shared" si="22"/>
        <v>31.190684005860362</v>
      </c>
      <c r="AQ42" s="68">
        <f t="shared" si="22"/>
        <v>29.740156916344461</v>
      </c>
      <c r="AR42" s="68">
        <f t="shared" si="22"/>
        <v>28.289629826828566</v>
      </c>
      <c r="AS42" s="68">
        <f t="shared" si="22"/>
        <v>26.839102737312665</v>
      </c>
      <c r="AT42" s="68">
        <f t="shared" si="22"/>
        <v>25.38857564779677</v>
      </c>
      <c r="AU42" s="68">
        <f t="shared" si="22"/>
        <v>23.938048558280869</v>
      </c>
      <c r="AV42" s="68">
        <f t="shared" si="22"/>
        <v>22.487521468764974</v>
      </c>
      <c r="AW42" s="68">
        <f t="shared" si="22"/>
        <v>21.036994379249073</v>
      </c>
      <c r="AX42" s="68">
        <f t="shared" si="22"/>
        <v>19.586467289733179</v>
      </c>
      <c r="AY42" s="68">
        <f t="shared" si="22"/>
        <v>18.135940200217277</v>
      </c>
      <c r="AZ42" s="68">
        <f t="shared" si="22"/>
        <v>16.685413110701383</v>
      </c>
      <c r="BA42" s="68">
        <f t="shared" si="22"/>
        <v>15.234886021185483</v>
      </c>
      <c r="BB42" s="68">
        <f t="shared" si="22"/>
        <v>13.784358931669585</v>
      </c>
      <c r="BC42" s="68">
        <f t="shared" si="22"/>
        <v>12.333831842153687</v>
      </c>
      <c r="BD42" s="68">
        <f t="shared" si="22"/>
        <v>10.883304752637789</v>
      </c>
      <c r="BE42" s="68">
        <f t="shared" si="22"/>
        <v>9.4327776631218914</v>
      </c>
      <c r="BF42" s="68">
        <f t="shared" si="22"/>
        <v>7.9822505736059934</v>
      </c>
      <c r="BG42" s="68">
        <f t="shared" si="22"/>
        <v>6.5317234840900937</v>
      </c>
      <c r="BH42" s="68">
        <f t="shared" si="22"/>
        <v>5.0811963945741958</v>
      </c>
      <c r="BI42" s="68">
        <f t="shared" si="22"/>
        <v>3.6306693050582965</v>
      </c>
      <c r="BJ42" s="68">
        <f t="shared" si="22"/>
        <v>2.1801422155423977</v>
      </c>
      <c r="BK42" s="68">
        <f t="shared" si="22"/>
        <v>0.72961512602649892</v>
      </c>
      <c r="BL42" s="68">
        <f t="shared" si="22"/>
        <v>4.3515812685495092E-3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0.23571065204633354</v>
      </c>
      <c r="P45" s="55">
        <f t="shared" si="23"/>
        <v>0.93866716234908498</v>
      </c>
      <c r="Q45" s="55">
        <f t="shared" si="23"/>
        <v>1.5686207164180577</v>
      </c>
      <c r="R45" s="55">
        <f t="shared" si="23"/>
        <v>2.1312283699023635</v>
      </c>
      <c r="S45" s="55">
        <f t="shared" si="23"/>
        <v>2.6313390276440987</v>
      </c>
      <c r="T45" s="55">
        <f t="shared" si="23"/>
        <v>3.0738015944853592</v>
      </c>
      <c r="U45" s="55">
        <f t="shared" si="23"/>
        <v>3.4627915162623943</v>
      </c>
      <c r="V45" s="55">
        <f t="shared" si="23"/>
        <v>3.8024842388114535</v>
      </c>
      <c r="W45" s="55">
        <f t="shared" si="23"/>
        <v>4.1340954532903522</v>
      </c>
      <c r="X45" s="55">
        <f t="shared" si="23"/>
        <v>4.4657066677692514</v>
      </c>
      <c r="Y45" s="55">
        <f t="shared" si="23"/>
        <v>4.7973178822481506</v>
      </c>
      <c r="Z45" s="55">
        <f t="shared" si="23"/>
        <v>5.1289290967270498</v>
      </c>
      <c r="AA45" s="55">
        <f t="shared" si="23"/>
        <v>5.460540311205949</v>
      </c>
      <c r="AB45" s="55">
        <f t="shared" si="23"/>
        <v>5.7921515256848481</v>
      </c>
      <c r="AC45" s="55">
        <f t="shared" si="23"/>
        <v>6.1237627401637473</v>
      </c>
      <c r="AD45" s="55">
        <f t="shared" si="23"/>
        <v>6.4553739546426465</v>
      </c>
      <c r="AE45" s="55">
        <f t="shared" si="23"/>
        <v>6.7869851691215457</v>
      </c>
      <c r="AF45" s="55">
        <f t="shared" si="23"/>
        <v>7.1185963836004449</v>
      </c>
      <c r="AG45" s="55">
        <f t="shared" si="23"/>
        <v>7.4502075980793441</v>
      </c>
      <c r="AH45" s="55">
        <f t="shared" si="23"/>
        <v>7.7818188125582433</v>
      </c>
      <c r="AI45" s="55">
        <f t="shared" si="23"/>
        <v>7.8129326186283592</v>
      </c>
      <c r="AJ45" s="55">
        <f t="shared" si="23"/>
        <v>7.5435490162896919</v>
      </c>
      <c r="AK45" s="55">
        <f t="shared" si="23"/>
        <v>7.2741654139510246</v>
      </c>
      <c r="AL45" s="55">
        <f t="shared" si="23"/>
        <v>7.0047818116123572</v>
      </c>
      <c r="AM45" s="55">
        <f t="shared" si="23"/>
        <v>6.7353982092736899</v>
      </c>
      <c r="AN45" s="55">
        <f t="shared" si="23"/>
        <v>6.4660146069350226</v>
      </c>
      <c r="AO45" s="55">
        <f t="shared" si="23"/>
        <v>6.1966310045963553</v>
      </c>
      <c r="AP45" s="55">
        <f t="shared" si="23"/>
        <v>5.927247402257688</v>
      </c>
      <c r="AQ45" s="55">
        <f t="shared" si="23"/>
        <v>5.6578637999190207</v>
      </c>
      <c r="AR45" s="55">
        <f t="shared" si="23"/>
        <v>5.3884801975803533</v>
      </c>
      <c r="AS45" s="55">
        <f t="shared" si="23"/>
        <v>5.119096595241686</v>
      </c>
      <c r="AT45" s="55">
        <f t="shared" si="23"/>
        <v>4.8497129929030187</v>
      </c>
      <c r="AU45" s="55">
        <f t="shared" si="23"/>
        <v>4.5803293905643514</v>
      </c>
      <c r="AV45" s="55">
        <f t="shared" si="23"/>
        <v>4.3109457882256841</v>
      </c>
      <c r="AW45" s="55">
        <f t="shared" si="23"/>
        <v>4.0415621858870168</v>
      </c>
      <c r="AX45" s="55">
        <f t="shared" si="23"/>
        <v>3.7721785835483499</v>
      </c>
      <c r="AY45" s="55">
        <f t="shared" si="23"/>
        <v>3.502794981209683</v>
      </c>
      <c r="AZ45" s="55">
        <f t="shared" si="23"/>
        <v>3.2334113788710162</v>
      </c>
      <c r="BA45" s="55">
        <f t="shared" si="23"/>
        <v>2.9640277765323493</v>
      </c>
      <c r="BB45" s="55">
        <f t="shared" si="23"/>
        <v>2.6946441741936824</v>
      </c>
      <c r="BC45" s="55">
        <f t="shared" si="23"/>
        <v>2.4252605718550155</v>
      </c>
      <c r="BD45" s="55">
        <f t="shared" si="23"/>
        <v>2.1558769695163487</v>
      </c>
      <c r="BE45" s="55">
        <f t="shared" si="23"/>
        <v>1.8864933671776818</v>
      </c>
      <c r="BF45" s="55">
        <f t="shared" si="23"/>
        <v>1.6171097648390149</v>
      </c>
      <c r="BG45" s="55">
        <f t="shared" si="23"/>
        <v>1.347726162500348</v>
      </c>
      <c r="BH45" s="55">
        <f t="shared" si="23"/>
        <v>1.0783425601616812</v>
      </c>
      <c r="BI45" s="55">
        <f t="shared" si="23"/>
        <v>0.80895895782301419</v>
      </c>
      <c r="BJ45" s="55">
        <f t="shared" si="23"/>
        <v>0.53957535548434721</v>
      </c>
      <c r="BK45" s="55">
        <f t="shared" si="23"/>
        <v>0.27019175314568022</v>
      </c>
      <c r="BL45" s="55">
        <f t="shared" si="23"/>
        <v>8.0815080701324149E-4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0.23571065204633354</v>
      </c>
      <c r="O46" s="55">
        <f>(O27-O114)*'Assumptions (Inputs)'!$D$26</f>
        <v>0.70295651030275141</v>
      </c>
      <c r="P46" s="55">
        <f>(P27-P114)*'Assumptions (Inputs)'!$D$26</f>
        <v>0.62995355406897269</v>
      </c>
      <c r="Q46" s="55">
        <f>(Q27-Q114)*'Assumptions (Inputs)'!$D$26</f>
        <v>0.56260765348430597</v>
      </c>
      <c r="R46" s="55">
        <f>(R27-R114)*'Assumptions (Inputs)'!$D$26</f>
        <v>0.50011065774173513</v>
      </c>
      <c r="S46" s="55">
        <f>(S27-S114)*'Assumptions (Inputs)'!$D$26</f>
        <v>0.4424625668412604</v>
      </c>
      <c r="T46" s="55">
        <f>(T27-T114)*'Assumptions (Inputs)'!$D$26</f>
        <v>0.38898992177703506</v>
      </c>
      <c r="U46" s="55">
        <f>(U27-U114)*'Assumptions (Inputs)'!$D$26</f>
        <v>0.33969272254905908</v>
      </c>
      <c r="V46" s="55">
        <f>(V27-V114)*'Assumptions (Inputs)'!$D$26</f>
        <v>0.33161121447889896</v>
      </c>
      <c r="W46" s="55">
        <f>(W27-W114)*'Assumptions (Inputs)'!$D$26</f>
        <v>0.33161121447889896</v>
      </c>
      <c r="X46" s="55">
        <f>(X27-X114)*'Assumptions (Inputs)'!$D$26</f>
        <v>0.33161121447889896</v>
      </c>
      <c r="Y46" s="55">
        <f>(Y27-Y114)*'Assumptions (Inputs)'!$D$26</f>
        <v>0.33161121447889896</v>
      </c>
      <c r="Z46" s="55">
        <f>(Z27-Z114)*'Assumptions (Inputs)'!$D$26</f>
        <v>0.33161121447889896</v>
      </c>
      <c r="AA46" s="55">
        <f>(AA27-AA114)*'Assumptions (Inputs)'!$D$26</f>
        <v>0.33161121447889896</v>
      </c>
      <c r="AB46" s="55">
        <f>(AB27-AB114)*'Assumptions (Inputs)'!$D$26</f>
        <v>0.33161121447889896</v>
      </c>
      <c r="AC46" s="55">
        <f>(AC27-AC114)*'Assumptions (Inputs)'!$D$26</f>
        <v>0.33161121447889896</v>
      </c>
      <c r="AD46" s="55">
        <f>(AD27-AD114)*'Assumptions (Inputs)'!$D$26</f>
        <v>0.33161121447889896</v>
      </c>
      <c r="AE46" s="55">
        <f>(AE27-AE114)*'Assumptions (Inputs)'!$D$26</f>
        <v>0.33161121447889896</v>
      </c>
      <c r="AF46" s="55">
        <f>(AF27-AF114)*'Assumptions (Inputs)'!$D$26</f>
        <v>0.33161121447889896</v>
      </c>
      <c r="AG46" s="55">
        <f>(AG27-AG114)*'Assumptions (Inputs)'!$D$26</f>
        <v>0.33161121447889896</v>
      </c>
      <c r="AH46" s="55">
        <f>(AH27-AH114)*'Assumptions (Inputs)'!$D$26</f>
        <v>3.1113806070116004E-2</v>
      </c>
      <c r="AI46" s="55">
        <f>(AI27-AI114)*'Assumptions (Inputs)'!$D$26</f>
        <v>-0.26938360233866698</v>
      </c>
      <c r="AJ46" s="55">
        <f>(AJ27-AJ114)*'Assumptions (Inputs)'!$D$26</f>
        <v>-0.26938360233866698</v>
      </c>
      <c r="AK46" s="55">
        <f>(AK27-AK114)*'Assumptions (Inputs)'!$D$26</f>
        <v>-0.26938360233866698</v>
      </c>
      <c r="AL46" s="55">
        <f>(AL27-AL114)*'Assumptions (Inputs)'!$D$26</f>
        <v>-0.26938360233866698</v>
      </c>
      <c r="AM46" s="55">
        <f>(AM27-AM114)*'Assumptions (Inputs)'!$D$26</f>
        <v>-0.26938360233866698</v>
      </c>
      <c r="AN46" s="55">
        <f>(AN27-AN114)*'Assumptions (Inputs)'!$D$26</f>
        <v>-0.26938360233866698</v>
      </c>
      <c r="AO46" s="55">
        <f>(AO27-AO114)*'Assumptions (Inputs)'!$D$26</f>
        <v>-0.26938360233866698</v>
      </c>
      <c r="AP46" s="55">
        <f>(AP27-AP114)*'Assumptions (Inputs)'!$D$26</f>
        <v>-0.26938360233866698</v>
      </c>
      <c r="AQ46" s="55">
        <f>(AQ27-AQ114)*'Assumptions (Inputs)'!$D$26</f>
        <v>-0.26938360233866698</v>
      </c>
      <c r="AR46" s="55">
        <f>(AR27-AR114)*'Assumptions (Inputs)'!$D$26</f>
        <v>-0.26938360233866698</v>
      </c>
      <c r="AS46" s="55">
        <f>(AS27-AS114)*'Assumptions (Inputs)'!$D$26</f>
        <v>-0.26938360233866698</v>
      </c>
      <c r="AT46" s="55">
        <f>(AT27-AT114)*'Assumptions (Inputs)'!$D$26</f>
        <v>-0.26938360233866698</v>
      </c>
      <c r="AU46" s="55">
        <f>(AU27-AU114)*'Assumptions (Inputs)'!$D$26</f>
        <v>-0.26938360233866698</v>
      </c>
      <c r="AV46" s="55">
        <f>(AV27-AV114)*'Assumptions (Inputs)'!$D$26</f>
        <v>-0.26938360233866698</v>
      </c>
      <c r="AW46" s="55">
        <f>(AW27-AW114)*'Assumptions (Inputs)'!$D$26</f>
        <v>-0.26938360233866698</v>
      </c>
      <c r="AX46" s="55">
        <f>(AX27-AX114)*'Assumptions (Inputs)'!$D$26</f>
        <v>-0.26938360233866698</v>
      </c>
      <c r="AY46" s="55">
        <f>(AY27-AY114)*'Assumptions (Inputs)'!$D$26</f>
        <v>-0.26938360233866698</v>
      </c>
      <c r="AZ46" s="55">
        <f>(AZ27-AZ114)*'Assumptions (Inputs)'!$D$26</f>
        <v>-0.26938360233866698</v>
      </c>
      <c r="BA46" s="55">
        <f>(BA27-BA114)*'Assumptions (Inputs)'!$D$26</f>
        <v>-0.26938360233866698</v>
      </c>
      <c r="BB46" s="55">
        <f>(BB27-BB114)*'Assumptions (Inputs)'!$D$26</f>
        <v>-0.26938360233866698</v>
      </c>
      <c r="BC46" s="55">
        <f>(BC27-BC114)*'Assumptions (Inputs)'!$D$26</f>
        <v>-0.26938360233866698</v>
      </c>
      <c r="BD46" s="55">
        <f>(BD27-BD114)*'Assumptions (Inputs)'!$D$26</f>
        <v>-0.26938360233866698</v>
      </c>
      <c r="BE46" s="55">
        <f>(BE27-BE114)*'Assumptions (Inputs)'!$D$26</f>
        <v>-0.26938360233866698</v>
      </c>
      <c r="BF46" s="55">
        <f>(BF27-BF114)*'Assumptions (Inputs)'!$D$26</f>
        <v>-0.26938360233866698</v>
      </c>
      <c r="BG46" s="55">
        <f>(BG27-BG114)*'Assumptions (Inputs)'!$D$26</f>
        <v>-0.26938360233866698</v>
      </c>
      <c r="BH46" s="55">
        <f>(BH27-BH114)*'Assumptions (Inputs)'!$D$26</f>
        <v>-0.26938360233866698</v>
      </c>
      <c r="BI46" s="55">
        <f>(BI27-BI114)*'Assumptions (Inputs)'!$D$26</f>
        <v>-0.26938360233866698</v>
      </c>
      <c r="BJ46" s="55">
        <f>(BJ27-BJ114)*'Assumptions (Inputs)'!$D$26</f>
        <v>-0.26938360233866698</v>
      </c>
      <c r="BK46" s="55">
        <f>(BK27-BK114)*'Assumptions (Inputs)'!$D$26</f>
        <v>-0.26938360233866698</v>
      </c>
      <c r="BL46" s="55">
        <f>(BL27-BL114)*'Assumptions (Inputs)'!$D$26</f>
        <v>0</v>
      </c>
      <c r="BM46" s="36"/>
      <c r="BN46" s="74">
        <f>SUM(B46:BM46)</f>
        <v>8.0815080701324149E-4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0.23571065204633354</v>
      </c>
      <c r="O47" s="77">
        <f t="shared" si="24"/>
        <v>0.93866716234908498</v>
      </c>
      <c r="P47" s="77">
        <f t="shared" si="24"/>
        <v>1.5686207164180577</v>
      </c>
      <c r="Q47" s="77">
        <f t="shared" si="24"/>
        <v>2.1312283699023635</v>
      </c>
      <c r="R47" s="77">
        <f t="shared" si="24"/>
        <v>2.6313390276440987</v>
      </c>
      <c r="S47" s="77">
        <f t="shared" si="24"/>
        <v>3.0738015944853592</v>
      </c>
      <c r="T47" s="77">
        <f t="shared" si="24"/>
        <v>3.4627915162623943</v>
      </c>
      <c r="U47" s="77">
        <f t="shared" si="24"/>
        <v>3.8024842388114535</v>
      </c>
      <c r="V47" s="77">
        <f t="shared" si="24"/>
        <v>4.1340954532903522</v>
      </c>
      <c r="W47" s="77">
        <f t="shared" si="24"/>
        <v>4.4657066677692514</v>
      </c>
      <c r="X47" s="77">
        <f t="shared" si="24"/>
        <v>4.7973178822481506</v>
      </c>
      <c r="Y47" s="77">
        <f t="shared" si="24"/>
        <v>5.1289290967270498</v>
      </c>
      <c r="Z47" s="77">
        <f t="shared" si="24"/>
        <v>5.460540311205949</v>
      </c>
      <c r="AA47" s="77">
        <f t="shared" si="24"/>
        <v>5.7921515256848481</v>
      </c>
      <c r="AB47" s="77">
        <f t="shared" si="24"/>
        <v>6.1237627401637473</v>
      </c>
      <c r="AC47" s="77">
        <f t="shared" si="24"/>
        <v>6.4553739546426465</v>
      </c>
      <c r="AD47" s="77">
        <f t="shared" si="24"/>
        <v>6.7869851691215457</v>
      </c>
      <c r="AE47" s="77">
        <f t="shared" si="24"/>
        <v>7.1185963836004449</v>
      </c>
      <c r="AF47" s="77">
        <f t="shared" si="24"/>
        <v>7.4502075980793441</v>
      </c>
      <c r="AG47" s="77">
        <f t="shared" si="24"/>
        <v>7.7818188125582433</v>
      </c>
      <c r="AH47" s="77">
        <f t="shared" si="24"/>
        <v>7.8129326186283592</v>
      </c>
      <c r="AI47" s="77">
        <f t="shared" si="24"/>
        <v>7.5435490162896919</v>
      </c>
      <c r="AJ47" s="77">
        <f t="shared" si="24"/>
        <v>7.2741654139510246</v>
      </c>
      <c r="AK47" s="77">
        <f t="shared" si="24"/>
        <v>7.0047818116123572</v>
      </c>
      <c r="AL47" s="77">
        <f t="shared" si="24"/>
        <v>6.7353982092736899</v>
      </c>
      <c r="AM47" s="77">
        <f t="shared" si="24"/>
        <v>6.4660146069350226</v>
      </c>
      <c r="AN47" s="77">
        <f t="shared" si="24"/>
        <v>6.1966310045963553</v>
      </c>
      <c r="AO47" s="77">
        <f t="shared" si="24"/>
        <v>5.927247402257688</v>
      </c>
      <c r="AP47" s="77">
        <f t="shared" si="24"/>
        <v>5.6578637999190207</v>
      </c>
      <c r="AQ47" s="77">
        <f t="shared" si="24"/>
        <v>5.3884801975803533</v>
      </c>
      <c r="AR47" s="77">
        <f t="shared" si="24"/>
        <v>5.119096595241686</v>
      </c>
      <c r="AS47" s="77">
        <f t="shared" si="24"/>
        <v>4.8497129929030187</v>
      </c>
      <c r="AT47" s="77">
        <f t="shared" si="24"/>
        <v>4.5803293905643514</v>
      </c>
      <c r="AU47" s="77">
        <f t="shared" si="24"/>
        <v>4.3109457882256841</v>
      </c>
      <c r="AV47" s="77">
        <f t="shared" si="24"/>
        <v>4.0415621858870168</v>
      </c>
      <c r="AW47" s="77">
        <f t="shared" si="24"/>
        <v>3.7721785835483499</v>
      </c>
      <c r="AX47" s="77">
        <f t="shared" si="24"/>
        <v>3.502794981209683</v>
      </c>
      <c r="AY47" s="77">
        <f t="shared" si="24"/>
        <v>3.2334113788710162</v>
      </c>
      <c r="AZ47" s="77">
        <f t="shared" si="24"/>
        <v>2.9640277765323493</v>
      </c>
      <c r="BA47" s="77">
        <f t="shared" si="24"/>
        <v>2.6946441741936824</v>
      </c>
      <c r="BB47" s="77">
        <f t="shared" si="24"/>
        <v>2.4252605718550155</v>
      </c>
      <c r="BC47" s="77">
        <f t="shared" si="24"/>
        <v>2.1558769695163487</v>
      </c>
      <c r="BD47" s="77">
        <f t="shared" si="24"/>
        <v>1.8864933671776818</v>
      </c>
      <c r="BE47" s="77">
        <f t="shared" si="24"/>
        <v>1.6171097648390149</v>
      </c>
      <c r="BF47" s="77">
        <f t="shared" si="24"/>
        <v>1.347726162500348</v>
      </c>
      <c r="BG47" s="77">
        <f t="shared" si="24"/>
        <v>1.0783425601616812</v>
      </c>
      <c r="BH47" s="77">
        <f t="shared" si="24"/>
        <v>0.80895895782301419</v>
      </c>
      <c r="BI47" s="77">
        <f t="shared" si="24"/>
        <v>0.53957535548434721</v>
      </c>
      <c r="BJ47" s="77">
        <f t="shared" si="24"/>
        <v>0.27019175314568022</v>
      </c>
      <c r="BK47" s="77">
        <f t="shared" si="24"/>
        <v>8.0815080701324149E-4</v>
      </c>
      <c r="BL47" s="77">
        <f t="shared" si="24"/>
        <v>8.0815080701324149E-4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0.11785532602316677</v>
      </c>
      <c r="O48" s="68">
        <f t="shared" ref="O48:BL48" si="26">AVERAGE(O45,O47)</f>
        <v>0.58718890719770922</v>
      </c>
      <c r="P48" s="68">
        <f t="shared" si="26"/>
        <v>1.2536439393835712</v>
      </c>
      <c r="Q48" s="68">
        <f t="shared" si="26"/>
        <v>1.8499245431602107</v>
      </c>
      <c r="R48" s="68">
        <f t="shared" si="26"/>
        <v>2.3812836987732311</v>
      </c>
      <c r="S48" s="68">
        <f t="shared" si="26"/>
        <v>2.8525703110647287</v>
      </c>
      <c r="T48" s="68">
        <f t="shared" si="26"/>
        <v>3.268296555373877</v>
      </c>
      <c r="U48" s="68">
        <f t="shared" si="26"/>
        <v>3.6326378775369239</v>
      </c>
      <c r="V48" s="68">
        <f t="shared" si="26"/>
        <v>3.9682898460509026</v>
      </c>
      <c r="W48" s="68">
        <f t="shared" si="26"/>
        <v>4.2999010605298018</v>
      </c>
      <c r="X48" s="68">
        <f t="shared" si="26"/>
        <v>4.631512275008701</v>
      </c>
      <c r="Y48" s="68">
        <f t="shared" si="26"/>
        <v>4.9631234894876002</v>
      </c>
      <c r="Z48" s="68">
        <f t="shared" si="26"/>
        <v>5.2947347039664994</v>
      </c>
      <c r="AA48" s="68">
        <f t="shared" si="26"/>
        <v>5.6263459184453986</v>
      </c>
      <c r="AB48" s="68">
        <f t="shared" si="26"/>
        <v>5.9579571329242977</v>
      </c>
      <c r="AC48" s="68">
        <f t="shared" si="26"/>
        <v>6.2895683474031969</v>
      </c>
      <c r="AD48" s="68">
        <f t="shared" si="26"/>
        <v>6.6211795618820961</v>
      </c>
      <c r="AE48" s="68">
        <f t="shared" si="26"/>
        <v>6.9527907763609953</v>
      </c>
      <c r="AF48" s="68">
        <f t="shared" si="26"/>
        <v>7.2844019908398945</v>
      </c>
      <c r="AG48" s="68">
        <f t="shared" si="26"/>
        <v>7.6160132053187937</v>
      </c>
      <c r="AH48" s="68">
        <f t="shared" si="26"/>
        <v>7.7973757155933008</v>
      </c>
      <c r="AI48" s="68">
        <f t="shared" si="26"/>
        <v>7.6782408174590255</v>
      </c>
      <c r="AJ48" s="68">
        <f t="shared" si="26"/>
        <v>7.4088572151203582</v>
      </c>
      <c r="AK48" s="68">
        <f t="shared" si="26"/>
        <v>7.1394736127816909</v>
      </c>
      <c r="AL48" s="68">
        <f t="shared" si="26"/>
        <v>6.8700900104430236</v>
      </c>
      <c r="AM48" s="68">
        <f t="shared" si="26"/>
        <v>6.6007064081043563</v>
      </c>
      <c r="AN48" s="68">
        <f t="shared" si="26"/>
        <v>6.331322805765689</v>
      </c>
      <c r="AO48" s="68">
        <f t="shared" si="26"/>
        <v>6.0619392034270216</v>
      </c>
      <c r="AP48" s="68">
        <f t="shared" si="26"/>
        <v>5.7925556010883543</v>
      </c>
      <c r="AQ48" s="68">
        <f t="shared" si="26"/>
        <v>5.523171998749687</v>
      </c>
      <c r="AR48" s="68">
        <f t="shared" si="26"/>
        <v>5.2537883964110197</v>
      </c>
      <c r="AS48" s="68">
        <f t="shared" si="26"/>
        <v>4.9844047940723524</v>
      </c>
      <c r="AT48" s="68">
        <f t="shared" si="26"/>
        <v>4.7150211917336851</v>
      </c>
      <c r="AU48" s="68">
        <f t="shared" si="26"/>
        <v>4.4456375893950177</v>
      </c>
      <c r="AV48" s="68">
        <f t="shared" si="26"/>
        <v>4.1762539870563504</v>
      </c>
      <c r="AW48" s="68">
        <f t="shared" si="26"/>
        <v>3.9068703847176831</v>
      </c>
      <c r="AX48" s="68">
        <f t="shared" si="26"/>
        <v>3.6374867823790167</v>
      </c>
      <c r="AY48" s="68">
        <f t="shared" si="26"/>
        <v>3.3681031800403494</v>
      </c>
      <c r="AZ48" s="68">
        <f t="shared" si="26"/>
        <v>3.0987195777016829</v>
      </c>
      <c r="BA48" s="68">
        <f t="shared" si="26"/>
        <v>2.8293359753630156</v>
      </c>
      <c r="BB48" s="68">
        <f t="shared" si="26"/>
        <v>2.5599523730243492</v>
      </c>
      <c r="BC48" s="68">
        <f t="shared" si="26"/>
        <v>2.2905687706856819</v>
      </c>
      <c r="BD48" s="68">
        <f t="shared" si="26"/>
        <v>2.0211851683470154</v>
      </c>
      <c r="BE48" s="68">
        <f t="shared" si="26"/>
        <v>1.7518015660083484</v>
      </c>
      <c r="BF48" s="68">
        <f t="shared" si="26"/>
        <v>1.4824179636696815</v>
      </c>
      <c r="BG48" s="68">
        <f t="shared" si="26"/>
        <v>1.2130343613310146</v>
      </c>
      <c r="BH48" s="68">
        <f t="shared" si="26"/>
        <v>0.94365075899234774</v>
      </c>
      <c r="BI48" s="68">
        <f t="shared" si="26"/>
        <v>0.67426715665368064</v>
      </c>
      <c r="BJ48" s="68">
        <f t="shared" si="26"/>
        <v>0.40488355431501372</v>
      </c>
      <c r="BK48" s="68">
        <f t="shared" si="26"/>
        <v>0.13549995197634673</v>
      </c>
      <c r="BL48" s="68">
        <f t="shared" si="26"/>
        <v>8.0815080701324149E-4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100.26638994931372</v>
      </c>
      <c r="O50" s="71">
        <f t="shared" si="27"/>
        <v>195.69849947786608</v>
      </c>
      <c r="P50" s="71">
        <f t="shared" si="27"/>
        <v>186.26298653508971</v>
      </c>
      <c r="Q50" s="71">
        <f t="shared" si="27"/>
        <v>177.27551032754141</v>
      </c>
      <c r="R50" s="71">
        <f t="shared" si="27"/>
        <v>168.70253259673007</v>
      </c>
      <c r="S50" s="71">
        <f t="shared" si="27"/>
        <v>160.51309495020229</v>
      </c>
      <c r="T50" s="71">
        <f t="shared" si="27"/>
        <v>152.67838888386953</v>
      </c>
      <c r="U50" s="71">
        <f t="shared" si="27"/>
        <v>145.17175578200801</v>
      </c>
      <c r="V50" s="71">
        <f t="shared" si="27"/>
        <v>137.84829316882897</v>
      </c>
      <c r="W50" s="71">
        <f t="shared" si="27"/>
        <v>130.55062921602783</v>
      </c>
      <c r="X50" s="71">
        <f t="shared" si="27"/>
        <v>123.25296526322666</v>
      </c>
      <c r="Y50" s="71">
        <f t="shared" si="27"/>
        <v>115.95530131042548</v>
      </c>
      <c r="Z50" s="71">
        <f t="shared" si="27"/>
        <v>108.65763735762428</v>
      </c>
      <c r="AA50" s="71">
        <f t="shared" si="27"/>
        <v>101.35997340482312</v>
      </c>
      <c r="AB50" s="71">
        <f t="shared" si="27"/>
        <v>94.062309452021935</v>
      </c>
      <c r="AC50" s="71">
        <f t="shared" si="27"/>
        <v>86.764645499220762</v>
      </c>
      <c r="AD50" s="71">
        <f t="shared" si="27"/>
        <v>79.466981546419561</v>
      </c>
      <c r="AE50" s="71">
        <f t="shared" si="27"/>
        <v>72.169317593618388</v>
      </c>
      <c r="AF50" s="71">
        <f t="shared" si="27"/>
        <v>64.8716536408172</v>
      </c>
      <c r="AG50" s="71">
        <f t="shared" si="27"/>
        <v>57.573989688016027</v>
      </c>
      <c r="AH50" s="71">
        <f t="shared" si="27"/>
        <v>51.235605923596722</v>
      </c>
      <c r="AI50" s="71">
        <f t="shared" si="27"/>
        <v>46.815782535941203</v>
      </c>
      <c r="AJ50" s="71">
        <f t="shared" si="27"/>
        <v>43.355239336667552</v>
      </c>
      <c r="AK50" s="71">
        <f t="shared" si="27"/>
        <v>39.894696137393922</v>
      </c>
      <c r="AL50" s="71">
        <f t="shared" si="27"/>
        <v>36.43415293812027</v>
      </c>
      <c r="AM50" s="71">
        <f t="shared" si="27"/>
        <v>32.973609738846612</v>
      </c>
      <c r="AN50" s="71">
        <f t="shared" si="27"/>
        <v>29.513066539572989</v>
      </c>
      <c r="AO50" s="71">
        <f t="shared" si="27"/>
        <v>26.052523340299302</v>
      </c>
      <c r="AP50" s="71">
        <f t="shared" si="27"/>
        <v>22.591980141025672</v>
      </c>
      <c r="AQ50" s="71">
        <f t="shared" si="27"/>
        <v>19.131436941751986</v>
      </c>
      <c r="AR50" s="71">
        <f t="shared" si="27"/>
        <v>15.670893742478354</v>
      </c>
      <c r="AS50" s="71">
        <f t="shared" si="27"/>
        <v>12.210350543204671</v>
      </c>
      <c r="AT50" s="71">
        <f t="shared" si="27"/>
        <v>8.7498073439310371</v>
      </c>
      <c r="AU50" s="71">
        <f t="shared" si="27"/>
        <v>5.2892641446573538</v>
      </c>
      <c r="AV50" s="71">
        <f t="shared" si="27"/>
        <v>1.8287209453837203</v>
      </c>
      <c r="AW50" s="71">
        <f t="shared" si="27"/>
        <v>-1.6318222538899629</v>
      </c>
      <c r="AX50" s="71">
        <f t="shared" si="27"/>
        <v>-5.0923654531635973</v>
      </c>
      <c r="AY50" s="71">
        <f t="shared" si="27"/>
        <v>-8.5529086524372815</v>
      </c>
      <c r="AZ50" s="71">
        <f t="shared" si="27"/>
        <v>-12.013451851710915</v>
      </c>
      <c r="BA50" s="71">
        <f t="shared" si="27"/>
        <v>-15.4739950509846</v>
      </c>
      <c r="BB50" s="71">
        <f t="shared" si="27"/>
        <v>-18.934538250258232</v>
      </c>
      <c r="BC50" s="71">
        <f>BC22-BC36-BC42-BC48</f>
        <v>-22.395081449531915</v>
      </c>
      <c r="BD50" s="71">
        <f>BD22-BD36-BD42-BD48</f>
        <v>-25.855624648805552</v>
      </c>
      <c r="BE50" s="71">
        <f t="shared" si="27"/>
        <v>-29.316167848079235</v>
      </c>
      <c r="BF50" s="71">
        <f t="shared" si="27"/>
        <v>-32.776711047352869</v>
      </c>
      <c r="BG50" s="71">
        <f t="shared" si="27"/>
        <v>-36.237254246626549</v>
      </c>
      <c r="BH50" s="71">
        <f t="shared" si="27"/>
        <v>-39.697797445900179</v>
      </c>
      <c r="BI50" s="71">
        <f>BI22-BI36-BI42-BI48</f>
        <v>-43.158340645173865</v>
      </c>
      <c r="BJ50" s="71">
        <f>BJ22-BJ36-BJ42-BJ48</f>
        <v>-46.618883844447495</v>
      </c>
      <c r="BK50" s="71">
        <f>BK22-BK36-BK42-BK48</f>
        <v>-24.17715758807995</v>
      </c>
      <c r="BL50" s="71">
        <f>BL22-BL36-BL42-BL48</f>
        <v>-5.1597320755627507E-3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0.66884714875418638</v>
      </c>
      <c r="O53" s="80">
        <f>(+O33-O114)*'Assumptions (Inputs)'!$E$31/'Assumptions (Inputs)'!$E$30</f>
        <v>0.66884714875418638</v>
      </c>
      <c r="P53" s="80">
        <f>(+P33-P114)*'Assumptions (Inputs)'!$E$31/'Assumptions (Inputs)'!$E$30</f>
        <v>0.66884714875418638</v>
      </c>
      <c r="Q53" s="80">
        <f>(+Q33-Q114)*'Assumptions (Inputs)'!$E$31/'Assumptions (Inputs)'!$E$30</f>
        <v>0.66884714875418638</v>
      </c>
      <c r="R53" s="80">
        <f>(+R33-R114)*'Assumptions (Inputs)'!$E$31/'Assumptions (Inputs)'!$E$30</f>
        <v>0.66884714875418638</v>
      </c>
      <c r="S53" s="80">
        <f>(+S33-S114)*'Assumptions (Inputs)'!$E$31/'Assumptions (Inputs)'!$E$30</f>
        <v>0.66884714875418638</v>
      </c>
      <c r="T53" s="80">
        <f>(+T33-T114)*'Assumptions (Inputs)'!$E$31/'Assumptions (Inputs)'!$E$30</f>
        <v>0.66884714875418638</v>
      </c>
      <c r="U53" s="80">
        <f>(+U33-U114)*'Assumptions (Inputs)'!$E$31/'Assumptions (Inputs)'!$E$30</f>
        <v>0.66884714875418638</v>
      </c>
      <c r="V53" s="80">
        <f>(+V33-V114)*'Assumptions (Inputs)'!$E$31/'Assumptions (Inputs)'!$E$30</f>
        <v>0.66884714875418638</v>
      </c>
      <c r="W53" s="80">
        <f>(+W33-W114)*'Assumptions (Inputs)'!$E$31/'Assumptions (Inputs)'!$E$30</f>
        <v>0.66884714875418638</v>
      </c>
      <c r="X53" s="80">
        <f>(+X33-X114)*'Assumptions (Inputs)'!$E$31/'Assumptions (Inputs)'!$E$30</f>
        <v>0.66884714875418638</v>
      </c>
      <c r="Y53" s="80">
        <f>(+Y33-Y114)*'Assumptions (Inputs)'!$E$31/'Assumptions (Inputs)'!$E$30</f>
        <v>0.66884714875418638</v>
      </c>
      <c r="Z53" s="80">
        <f>(+Z33-Z114)*'Assumptions (Inputs)'!$E$31/'Assumptions (Inputs)'!$E$30</f>
        <v>0.66884714875418638</v>
      </c>
      <c r="AA53" s="80">
        <f>(+AA33-AA114)*'Assumptions (Inputs)'!$E$31/'Assumptions (Inputs)'!$E$30</f>
        <v>0.66884714875418638</v>
      </c>
      <c r="AB53" s="80">
        <f>(+AB33-AB114)*'Assumptions (Inputs)'!$E$31/'Assumptions (Inputs)'!$E$30</f>
        <v>0.66884714875418638</v>
      </c>
      <c r="AC53" s="80">
        <f>(+AC33-AC114)*'Assumptions (Inputs)'!$E$31/'Assumptions (Inputs)'!$E$30</f>
        <v>0.66884714875418638</v>
      </c>
      <c r="AD53" s="80">
        <f>(+AD33-AD114)*'Assumptions (Inputs)'!$E$31/'Assumptions (Inputs)'!$E$30</f>
        <v>0.66884714875418638</v>
      </c>
      <c r="AE53" s="80">
        <f>(+AE33-AE114)*'Assumptions (Inputs)'!$E$31/'Assumptions (Inputs)'!$E$30</f>
        <v>0.66884714875418638</v>
      </c>
      <c r="AF53" s="80">
        <f>(+AF33-AF114)*'Assumptions (Inputs)'!$E$31/'Assumptions (Inputs)'!$E$30</f>
        <v>0.66884714875418638</v>
      </c>
      <c r="AG53" s="80">
        <f>(+AG33-AG114)*'Assumptions (Inputs)'!$E$31/'Assumptions (Inputs)'!$E$30</f>
        <v>0.66884714875418638</v>
      </c>
      <c r="AH53" s="80">
        <f>(+AH33-AH114)*'Assumptions (Inputs)'!$E$31/'Assumptions (Inputs)'!$E$30</f>
        <v>0.66884714875418638</v>
      </c>
      <c r="AI53" s="80">
        <f>(+AI33-AI114)*'Assumptions (Inputs)'!$E$31/'Assumptions (Inputs)'!$E$30</f>
        <v>0.66884714875418638</v>
      </c>
      <c r="AJ53" s="80">
        <f>(+AJ33-AJ114)*'Assumptions (Inputs)'!$E$31/'Assumptions (Inputs)'!$E$30</f>
        <v>0.66884714875418638</v>
      </c>
      <c r="AK53" s="80">
        <f>(+AK33-AK114)*'Assumptions (Inputs)'!$E$31/'Assumptions (Inputs)'!$E$30</f>
        <v>0.66884714875418638</v>
      </c>
      <c r="AL53" s="80">
        <f>(+AL33-AL114)*'Assumptions (Inputs)'!$E$31/'Assumptions (Inputs)'!$E$30</f>
        <v>0.66884714875418638</v>
      </c>
      <c r="AM53" s="80">
        <f>(+AM33-AM114)*'Assumptions (Inputs)'!$E$31/'Assumptions (Inputs)'!$E$30</f>
        <v>0.66884714875418638</v>
      </c>
      <c r="AN53" s="80">
        <f>(+AN33-AN114)*'Assumptions (Inputs)'!$E$31/'Assumptions (Inputs)'!$E$30</f>
        <v>0.66884714875418638</v>
      </c>
      <c r="AO53" s="80">
        <f>(+AO33-AO114)*'Assumptions (Inputs)'!$E$31/'Assumptions (Inputs)'!$E$30</f>
        <v>0.66884714875418638</v>
      </c>
      <c r="AP53" s="80">
        <f>(+AP33-AP114)*'Assumptions (Inputs)'!$E$31/'Assumptions (Inputs)'!$E$30</f>
        <v>0.66884714875418638</v>
      </c>
      <c r="AQ53" s="80">
        <f>(+AQ33-AQ114)*'Assumptions (Inputs)'!$E$31/'Assumptions (Inputs)'!$E$30</f>
        <v>0.66884714875418638</v>
      </c>
      <c r="AR53" s="80">
        <f>(+AR33-AR114)*'Assumptions (Inputs)'!$E$31/'Assumptions (Inputs)'!$E$30</f>
        <v>0.66884714875418638</v>
      </c>
      <c r="AS53" s="80">
        <f>(+AS33-AS114)*'Assumptions (Inputs)'!$E$31/'Assumptions (Inputs)'!$E$30</f>
        <v>0.66884714875418638</v>
      </c>
      <c r="AT53" s="80">
        <f>(+AT33-AT114)*'Assumptions (Inputs)'!$E$31/'Assumptions (Inputs)'!$E$30</f>
        <v>0.66884714875418638</v>
      </c>
      <c r="AU53" s="80">
        <f>(+AU33-AU114)*'Assumptions (Inputs)'!$E$31/'Assumptions (Inputs)'!$E$30</f>
        <v>0.66884714875418638</v>
      </c>
      <c r="AV53" s="80">
        <f>(+AV33-AV114)*'Assumptions (Inputs)'!$E$31/'Assumptions (Inputs)'!$E$30</f>
        <v>0.66884714875418638</v>
      </c>
      <c r="AW53" s="80">
        <f>(+AW33-AW114)*'Assumptions (Inputs)'!$E$31/'Assumptions (Inputs)'!$E$30</f>
        <v>0.66884714875418638</v>
      </c>
      <c r="AX53" s="80">
        <f>(+AX33-AX114)*'Assumptions (Inputs)'!$E$31/'Assumptions (Inputs)'!$E$30</f>
        <v>0.66884714875418638</v>
      </c>
      <c r="AY53" s="80">
        <f>(+AY33-AY114)*'Assumptions (Inputs)'!$E$31/'Assumptions (Inputs)'!$E$30</f>
        <v>0.66884714875418638</v>
      </c>
      <c r="AZ53" s="80">
        <f>(+AZ33-AZ114)*'Assumptions (Inputs)'!$E$31/'Assumptions (Inputs)'!$E$30</f>
        <v>0.66884714875418638</v>
      </c>
      <c r="BA53" s="80">
        <f>(+BA33-BA114)*'Assumptions (Inputs)'!$E$31/'Assumptions (Inputs)'!$E$30</f>
        <v>0.66884714875418638</v>
      </c>
      <c r="BB53" s="80">
        <f>(+BB33-BB114)*'Assumptions (Inputs)'!$E$31/'Assumptions (Inputs)'!$E$30</f>
        <v>0.66884714875418638</v>
      </c>
      <c r="BC53" s="80">
        <f>(+BC33-BC114)*'Assumptions (Inputs)'!$E$31/'Assumptions (Inputs)'!$E$30</f>
        <v>0.66884714875418638</v>
      </c>
      <c r="BD53" s="80">
        <f>(+BD33-BD114)*'Assumptions (Inputs)'!$E$31/'Assumptions (Inputs)'!$E$30</f>
        <v>0.66884714875418638</v>
      </c>
      <c r="BE53" s="80">
        <f>(+BE33-BE114)*'Assumptions (Inputs)'!$E$31/'Assumptions (Inputs)'!$E$30</f>
        <v>0.66884714875418638</v>
      </c>
      <c r="BF53" s="80">
        <f>(+BF33-BF114)*'Assumptions (Inputs)'!$E$31/'Assumptions (Inputs)'!$E$30</f>
        <v>0.66884714875418638</v>
      </c>
      <c r="BG53" s="80">
        <f>(+BG33-BG114)*'Assumptions (Inputs)'!$E$31/'Assumptions (Inputs)'!$E$30</f>
        <v>0.66884714875418638</v>
      </c>
      <c r="BH53" s="80">
        <f>(+BH33-BH114)*'Assumptions (Inputs)'!$E$31/'Assumptions (Inputs)'!$E$30</f>
        <v>0.66884714875418638</v>
      </c>
      <c r="BI53" s="80">
        <f>(+BI33-BI114)*'Assumptions (Inputs)'!$E$31/'Assumptions (Inputs)'!$E$30</f>
        <v>0.66884714875418638</v>
      </c>
      <c r="BJ53" s="80">
        <f>(+BJ33-BJ114)*'Assumptions (Inputs)'!$E$31/'Assumptions (Inputs)'!$E$30</f>
        <v>0.66884714875418638</v>
      </c>
      <c r="BK53" s="80">
        <f>(+BK33-BK114)*'Assumptions (Inputs)'!$E$31/'Assumptions (Inputs)'!$E$30</f>
        <v>0.66884714875418638</v>
      </c>
      <c r="BL53" s="80">
        <f>(+BL33-BL114)*'Assumptions (Inputs)'!$E$31/'Assumptions (Inputs)'!$E$30</f>
        <v>0</v>
      </c>
      <c r="BM53" s="98"/>
      <c r="BN53" s="74">
        <f>SUM(B53:BM53)</f>
        <v>33.442357437709312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5.1804538911282103</v>
      </c>
      <c r="O54" s="74">
        <f t="shared" si="28"/>
        <v>5.1804538911282103</v>
      </c>
      <c r="P54" s="74">
        <f t="shared" si="28"/>
        <v>5.1804538911282103</v>
      </c>
      <c r="Q54" s="74">
        <f t="shared" si="28"/>
        <v>5.1804538911282103</v>
      </c>
      <c r="R54" s="74">
        <f t="shared" si="28"/>
        <v>5.1804538911282103</v>
      </c>
      <c r="S54" s="74">
        <f t="shared" si="28"/>
        <v>5.1804538911282103</v>
      </c>
      <c r="T54" s="74">
        <f t="shared" si="28"/>
        <v>5.1804538911282103</v>
      </c>
      <c r="U54" s="74">
        <f t="shared" si="28"/>
        <v>5.1804538911282103</v>
      </c>
      <c r="V54" s="74">
        <f t="shared" si="28"/>
        <v>5.1804538911282103</v>
      </c>
      <c r="W54" s="74">
        <f t="shared" si="28"/>
        <v>5.1804538911282103</v>
      </c>
      <c r="X54" s="74">
        <f t="shared" si="28"/>
        <v>5.1804538911282103</v>
      </c>
      <c r="Y54" s="74">
        <f t="shared" si="28"/>
        <v>5.1804538911282103</v>
      </c>
      <c r="Z54" s="74">
        <f t="shared" si="28"/>
        <v>5.1804538911282103</v>
      </c>
      <c r="AA54" s="74">
        <f t="shared" si="28"/>
        <v>5.1804538911282103</v>
      </c>
      <c r="AB54" s="74">
        <f t="shared" si="28"/>
        <v>5.1804538911282103</v>
      </c>
      <c r="AC54" s="74">
        <f t="shared" si="28"/>
        <v>5.1804538911282103</v>
      </c>
      <c r="AD54" s="74">
        <f t="shared" si="28"/>
        <v>5.1804538911282103</v>
      </c>
      <c r="AE54" s="74">
        <f t="shared" si="28"/>
        <v>5.1804538911282103</v>
      </c>
      <c r="AF54" s="74">
        <f t="shared" si="28"/>
        <v>5.1804538911282103</v>
      </c>
      <c r="AG54" s="74">
        <f t="shared" si="28"/>
        <v>5.1804538911282103</v>
      </c>
      <c r="AH54" s="74">
        <f t="shared" si="28"/>
        <v>5.1804538911282103</v>
      </c>
      <c r="AI54" s="74">
        <f t="shared" si="28"/>
        <v>5.1804538911282103</v>
      </c>
      <c r="AJ54" s="74">
        <f t="shared" si="28"/>
        <v>5.1804538911282103</v>
      </c>
      <c r="AK54" s="74">
        <f t="shared" si="28"/>
        <v>5.1804538911282103</v>
      </c>
      <c r="AL54" s="74">
        <f t="shared" si="28"/>
        <v>5.1804538911282103</v>
      </c>
      <c r="AM54" s="74">
        <f t="shared" si="28"/>
        <v>5.1804538911282103</v>
      </c>
      <c r="AN54" s="74">
        <f t="shared" si="28"/>
        <v>5.1804538911282103</v>
      </c>
      <c r="AO54" s="74">
        <f t="shared" si="28"/>
        <v>5.1804538911282103</v>
      </c>
      <c r="AP54" s="74">
        <f t="shared" si="28"/>
        <v>5.1804538911282103</v>
      </c>
      <c r="AQ54" s="74">
        <f t="shared" si="28"/>
        <v>5.1804538911282103</v>
      </c>
      <c r="AR54" s="74">
        <f t="shared" si="28"/>
        <v>5.1804538911282103</v>
      </c>
      <c r="AS54" s="74">
        <f t="shared" si="28"/>
        <v>5.1804538911282103</v>
      </c>
      <c r="AT54" s="74">
        <f t="shared" si="28"/>
        <v>5.1804538911282103</v>
      </c>
      <c r="AU54" s="74">
        <f t="shared" si="28"/>
        <v>5.1804538911282103</v>
      </c>
      <c r="AV54" s="74">
        <f t="shared" si="28"/>
        <v>5.1804538911282103</v>
      </c>
      <c r="AW54" s="74">
        <f t="shared" si="28"/>
        <v>5.1804538911282103</v>
      </c>
      <c r="AX54" s="74">
        <f t="shared" si="28"/>
        <v>5.1804538911282103</v>
      </c>
      <c r="AY54" s="74">
        <f t="shared" si="28"/>
        <v>5.1804538911282103</v>
      </c>
      <c r="AZ54" s="74">
        <f t="shared" si="28"/>
        <v>5.1804538911282103</v>
      </c>
      <c r="BA54" s="74">
        <f t="shared" si="28"/>
        <v>5.1804538911282103</v>
      </c>
      <c r="BB54" s="74">
        <f t="shared" si="28"/>
        <v>5.1804538911282103</v>
      </c>
      <c r="BC54" s="74">
        <f t="shared" si="28"/>
        <v>5.1804538911282103</v>
      </c>
      <c r="BD54" s="74">
        <f t="shared" si="28"/>
        <v>5.1804538911282103</v>
      </c>
      <c r="BE54" s="74">
        <f t="shared" si="28"/>
        <v>5.1804538911282103</v>
      </c>
      <c r="BF54" s="74">
        <f t="shared" si="28"/>
        <v>5.1804538911282103</v>
      </c>
      <c r="BG54" s="74">
        <f t="shared" si="28"/>
        <v>5.1804538911282103</v>
      </c>
      <c r="BH54" s="74">
        <f t="shared" si="28"/>
        <v>5.1804538911282103</v>
      </c>
      <c r="BI54" s="74">
        <f t="shared" si="28"/>
        <v>5.1804538911282103</v>
      </c>
      <c r="BJ54" s="74">
        <f t="shared" si="28"/>
        <v>5.1804538911282103</v>
      </c>
      <c r="BK54" s="74">
        <f t="shared" si="28"/>
        <v>5.1804538911282103</v>
      </c>
      <c r="BL54" s="74">
        <f t="shared" si="28"/>
        <v>0</v>
      </c>
      <c r="BM54" s="36"/>
      <c r="BN54" s="74">
        <f>SUM(B54:BM54)</f>
        <v>259.02269455641084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10.360907782256421</v>
      </c>
      <c r="O55" s="67">
        <f>O21*'Assumptions (Inputs)'!$D$48</f>
        <v>10.360907782256421</v>
      </c>
      <c r="P55" s="67">
        <f>P21*'Assumptions (Inputs)'!$D$48</f>
        <v>10.360907782256421</v>
      </c>
      <c r="Q55" s="67">
        <f>Q21*'Assumptions (Inputs)'!$D$48</f>
        <v>10.360907782256421</v>
      </c>
      <c r="R55" s="67">
        <f>R21*'Assumptions (Inputs)'!$D$48</f>
        <v>10.360907782256421</v>
      </c>
      <c r="S55" s="67">
        <f>S21*'Assumptions (Inputs)'!$D$48</f>
        <v>10.360907782256421</v>
      </c>
      <c r="T55" s="67">
        <f>T21*'Assumptions (Inputs)'!$D$48</f>
        <v>10.360907782256421</v>
      </c>
      <c r="U55" s="67">
        <f>U21*'Assumptions (Inputs)'!$D$48</f>
        <v>10.360907782256421</v>
      </c>
      <c r="V55" s="67">
        <f>V21*'Assumptions (Inputs)'!$D$48</f>
        <v>10.360907782256421</v>
      </c>
      <c r="W55" s="67">
        <f>W21*'Assumptions (Inputs)'!$D$48</f>
        <v>10.360907782256421</v>
      </c>
      <c r="X55" s="67">
        <f>X21*'Assumptions (Inputs)'!$D$48</f>
        <v>10.360907782256421</v>
      </c>
      <c r="Y55" s="67">
        <f>Y21*'Assumptions (Inputs)'!$D$48</f>
        <v>10.360907782256421</v>
      </c>
      <c r="Z55" s="67">
        <f>Z21*'Assumptions (Inputs)'!$D$48</f>
        <v>10.360907782256421</v>
      </c>
      <c r="AA55" s="67">
        <f>AA21*'Assumptions (Inputs)'!$D$48</f>
        <v>10.360907782256421</v>
      </c>
      <c r="AB55" s="67">
        <f>AB21*'Assumptions (Inputs)'!$D$48</f>
        <v>10.360907782256421</v>
      </c>
      <c r="AC55" s="67">
        <f>AC21*'Assumptions (Inputs)'!$D$48</f>
        <v>10.360907782256421</v>
      </c>
      <c r="AD55" s="67">
        <f>AD21*'Assumptions (Inputs)'!$D$48</f>
        <v>10.360907782256421</v>
      </c>
      <c r="AE55" s="67">
        <f>AE21*'Assumptions (Inputs)'!$D$48</f>
        <v>10.360907782256421</v>
      </c>
      <c r="AF55" s="67">
        <f>AF21*'Assumptions (Inputs)'!$D$48</f>
        <v>10.360907782256421</v>
      </c>
      <c r="AG55" s="67">
        <f>AG21*'Assumptions (Inputs)'!$D$48</f>
        <v>10.360907782256421</v>
      </c>
      <c r="AH55" s="67">
        <f>AH21*'Assumptions (Inputs)'!$D$48</f>
        <v>10.360907782256421</v>
      </c>
      <c r="AI55" s="67">
        <f>AI21*'Assumptions (Inputs)'!$D$48</f>
        <v>10.360907782256421</v>
      </c>
      <c r="AJ55" s="67">
        <f>AJ21*'Assumptions (Inputs)'!$D$48</f>
        <v>10.360907782256421</v>
      </c>
      <c r="AK55" s="67">
        <f>AK21*'Assumptions (Inputs)'!$D$48</f>
        <v>10.360907782256421</v>
      </c>
      <c r="AL55" s="67">
        <f>AL21*'Assumptions (Inputs)'!$D$48</f>
        <v>10.360907782256421</v>
      </c>
      <c r="AM55" s="67">
        <f>AM21*'Assumptions (Inputs)'!$D$48</f>
        <v>10.360907782256421</v>
      </c>
      <c r="AN55" s="67">
        <f>AN21*'Assumptions (Inputs)'!$D$48</f>
        <v>10.360907782256421</v>
      </c>
      <c r="AO55" s="67">
        <f>AO21*'Assumptions (Inputs)'!$D$48</f>
        <v>10.360907782256421</v>
      </c>
      <c r="AP55" s="67">
        <f>AP21*'Assumptions (Inputs)'!$D$48</f>
        <v>10.360907782256421</v>
      </c>
      <c r="AQ55" s="67">
        <f>AQ21*'Assumptions (Inputs)'!$D$48</f>
        <v>10.360907782256421</v>
      </c>
      <c r="AR55" s="67">
        <f>AR21*'Assumptions (Inputs)'!$D$48</f>
        <v>10.360907782256421</v>
      </c>
      <c r="AS55" s="67">
        <f>AS21*'Assumptions (Inputs)'!$D$48</f>
        <v>10.360907782256421</v>
      </c>
      <c r="AT55" s="67">
        <f>AT21*'Assumptions (Inputs)'!$D$48</f>
        <v>10.360907782256421</v>
      </c>
      <c r="AU55" s="67">
        <f>AU21*'Assumptions (Inputs)'!$D$48</f>
        <v>10.360907782256421</v>
      </c>
      <c r="AV55" s="67">
        <f>AV21*'Assumptions (Inputs)'!$D$48</f>
        <v>10.360907782256421</v>
      </c>
      <c r="AW55" s="67">
        <f>AW21*'Assumptions (Inputs)'!$D$48</f>
        <v>10.360907782256421</v>
      </c>
      <c r="AX55" s="67">
        <f>AX21*'Assumptions (Inputs)'!$D$48</f>
        <v>10.360907782256421</v>
      </c>
      <c r="AY55" s="67">
        <f>AY21*'Assumptions (Inputs)'!$D$48</f>
        <v>10.360907782256421</v>
      </c>
      <c r="AZ55" s="67">
        <f>AZ21*'Assumptions (Inputs)'!$D$48</f>
        <v>10.360907782256421</v>
      </c>
      <c r="BA55" s="67">
        <f>BA21*'Assumptions (Inputs)'!$D$48</f>
        <v>10.360907782256421</v>
      </c>
      <c r="BB55" s="67">
        <f>BB21*'Assumptions (Inputs)'!$D$48</f>
        <v>10.360907782256421</v>
      </c>
      <c r="BC55" s="67">
        <f>BC21*'Assumptions (Inputs)'!$D$48</f>
        <v>10.360907782256421</v>
      </c>
      <c r="BD55" s="67">
        <f>BD21*'Assumptions (Inputs)'!$D$48</f>
        <v>10.360907782256421</v>
      </c>
      <c r="BE55" s="67">
        <f>BE21*'Assumptions (Inputs)'!$D$48</f>
        <v>10.360907782256421</v>
      </c>
      <c r="BF55" s="67">
        <f>BF21*'Assumptions (Inputs)'!$D$48</f>
        <v>10.360907782256421</v>
      </c>
      <c r="BG55" s="67">
        <f>BG21*'Assumptions (Inputs)'!$D$48</f>
        <v>10.360907782256421</v>
      </c>
      <c r="BH55" s="67">
        <f>BH21*'Assumptions (Inputs)'!$D$48</f>
        <v>10.360907782256421</v>
      </c>
      <c r="BI55" s="67">
        <f>BI21*'Assumptions (Inputs)'!$D$48</f>
        <v>10.360907782256421</v>
      </c>
      <c r="BJ55" s="67">
        <f>BJ21*'Assumptions (Inputs)'!$D$48</f>
        <v>10.360907782256421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507.68448133056523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16.210208822138817</v>
      </c>
      <c r="O56" s="68">
        <f t="shared" si="29"/>
        <v>16.210208822138817</v>
      </c>
      <c r="P56" s="68">
        <f t="shared" si="29"/>
        <v>16.210208822138817</v>
      </c>
      <c r="Q56" s="68">
        <f t="shared" si="29"/>
        <v>16.210208822138817</v>
      </c>
      <c r="R56" s="68">
        <f t="shared" si="29"/>
        <v>16.210208822138817</v>
      </c>
      <c r="S56" s="68">
        <f t="shared" si="29"/>
        <v>16.210208822138817</v>
      </c>
      <c r="T56" s="68">
        <f t="shared" si="29"/>
        <v>16.210208822138817</v>
      </c>
      <c r="U56" s="68">
        <f t="shared" si="29"/>
        <v>16.210208822138817</v>
      </c>
      <c r="V56" s="68">
        <f t="shared" si="29"/>
        <v>16.210208822138817</v>
      </c>
      <c r="W56" s="68">
        <f t="shared" si="29"/>
        <v>16.210208822138817</v>
      </c>
      <c r="X56" s="68">
        <f t="shared" si="29"/>
        <v>16.210208822138817</v>
      </c>
      <c r="Y56" s="68">
        <f t="shared" si="29"/>
        <v>16.210208822138817</v>
      </c>
      <c r="Z56" s="68">
        <f t="shared" si="29"/>
        <v>16.210208822138817</v>
      </c>
      <c r="AA56" s="68">
        <f t="shared" si="29"/>
        <v>16.210208822138817</v>
      </c>
      <c r="AB56" s="68">
        <f t="shared" si="29"/>
        <v>16.210208822138817</v>
      </c>
      <c r="AC56" s="68">
        <f t="shared" si="29"/>
        <v>16.210208822138817</v>
      </c>
      <c r="AD56" s="68">
        <f t="shared" si="29"/>
        <v>16.210208822138817</v>
      </c>
      <c r="AE56" s="68">
        <f t="shared" si="29"/>
        <v>16.210208822138817</v>
      </c>
      <c r="AF56" s="68">
        <f t="shared" si="29"/>
        <v>16.210208822138817</v>
      </c>
      <c r="AG56" s="68">
        <f t="shared" si="29"/>
        <v>16.210208822138817</v>
      </c>
      <c r="AH56" s="68">
        <f t="shared" si="29"/>
        <v>16.210208822138817</v>
      </c>
      <c r="AI56" s="68">
        <f t="shared" si="29"/>
        <v>16.210208822138817</v>
      </c>
      <c r="AJ56" s="68">
        <f t="shared" si="29"/>
        <v>16.210208822138817</v>
      </c>
      <c r="AK56" s="68">
        <f t="shared" si="29"/>
        <v>16.210208822138817</v>
      </c>
      <c r="AL56" s="68">
        <f t="shared" si="29"/>
        <v>16.210208822138817</v>
      </c>
      <c r="AM56" s="68">
        <f t="shared" si="29"/>
        <v>16.210208822138817</v>
      </c>
      <c r="AN56" s="68">
        <f t="shared" si="29"/>
        <v>16.210208822138817</v>
      </c>
      <c r="AO56" s="68">
        <f t="shared" si="29"/>
        <v>16.210208822138817</v>
      </c>
      <c r="AP56" s="68">
        <f t="shared" si="29"/>
        <v>16.210208822138817</v>
      </c>
      <c r="AQ56" s="68">
        <f t="shared" si="29"/>
        <v>16.210208822138817</v>
      </c>
      <c r="AR56" s="68">
        <f t="shared" si="29"/>
        <v>16.210208822138817</v>
      </c>
      <c r="AS56" s="68">
        <f t="shared" si="29"/>
        <v>16.210208822138817</v>
      </c>
      <c r="AT56" s="68">
        <f t="shared" si="29"/>
        <v>16.210208822138817</v>
      </c>
      <c r="AU56" s="68">
        <f t="shared" si="29"/>
        <v>16.210208822138817</v>
      </c>
      <c r="AV56" s="68">
        <f t="shared" si="29"/>
        <v>16.210208822138817</v>
      </c>
      <c r="AW56" s="68">
        <f t="shared" si="29"/>
        <v>16.210208822138817</v>
      </c>
      <c r="AX56" s="68">
        <f t="shared" si="29"/>
        <v>16.210208822138817</v>
      </c>
      <c r="AY56" s="68">
        <f t="shared" si="29"/>
        <v>16.210208822138817</v>
      </c>
      <c r="AZ56" s="68">
        <f t="shared" si="29"/>
        <v>16.210208822138817</v>
      </c>
      <c r="BA56" s="68">
        <f t="shared" si="29"/>
        <v>16.210208822138817</v>
      </c>
      <c r="BB56" s="68">
        <f t="shared" si="29"/>
        <v>16.210208822138817</v>
      </c>
      <c r="BC56" s="68">
        <f t="shared" si="29"/>
        <v>16.210208822138817</v>
      </c>
      <c r="BD56" s="68">
        <f t="shared" si="29"/>
        <v>16.210208822138817</v>
      </c>
      <c r="BE56" s="68">
        <f t="shared" si="29"/>
        <v>16.210208822138817</v>
      </c>
      <c r="BF56" s="68">
        <f t="shared" si="29"/>
        <v>16.210208822138817</v>
      </c>
      <c r="BG56" s="68">
        <f t="shared" si="29"/>
        <v>16.210208822138817</v>
      </c>
      <c r="BH56" s="68">
        <f t="shared" si="29"/>
        <v>16.210208822138817</v>
      </c>
      <c r="BI56" s="68">
        <f t="shared" si="29"/>
        <v>16.210208822138817</v>
      </c>
      <c r="BJ56" s="68">
        <f t="shared" si="29"/>
        <v>16.210208822138817</v>
      </c>
      <c r="BK56" s="68">
        <f t="shared" si="29"/>
        <v>5.8493010398823966</v>
      </c>
      <c r="BL56" s="68">
        <f t="shared" si="29"/>
        <v>0</v>
      </c>
      <c r="BM56" s="36"/>
      <c r="BN56" s="74">
        <f>SUM(B56:BM56)</f>
        <v>800.14953332468508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100.26638994931372</v>
      </c>
      <c r="O59" s="74">
        <f t="shared" si="30"/>
        <v>195.69849947786608</v>
      </c>
      <c r="P59" s="74">
        <f t="shared" si="30"/>
        <v>186.26298653508971</v>
      </c>
      <c r="Q59" s="74">
        <f t="shared" si="30"/>
        <v>177.27551032754141</v>
      </c>
      <c r="R59" s="74">
        <f t="shared" si="30"/>
        <v>168.70253259673007</v>
      </c>
      <c r="S59" s="74">
        <f t="shared" si="30"/>
        <v>160.51309495020229</v>
      </c>
      <c r="T59" s="74">
        <f t="shared" si="30"/>
        <v>152.67838888386953</v>
      </c>
      <c r="U59" s="74">
        <f t="shared" si="30"/>
        <v>145.17175578200801</v>
      </c>
      <c r="V59" s="74">
        <f t="shared" si="30"/>
        <v>137.84829316882897</v>
      </c>
      <c r="W59" s="74">
        <f t="shared" si="30"/>
        <v>130.55062921602783</v>
      </c>
      <c r="X59" s="74">
        <f t="shared" si="30"/>
        <v>123.25296526322666</v>
      </c>
      <c r="Y59" s="74">
        <f t="shared" si="30"/>
        <v>115.95530131042548</v>
      </c>
      <c r="Z59" s="74">
        <f t="shared" si="30"/>
        <v>108.65763735762428</v>
      </c>
      <c r="AA59" s="74">
        <f t="shared" si="30"/>
        <v>101.35997340482312</v>
      </c>
      <c r="AB59" s="74">
        <f t="shared" si="30"/>
        <v>94.062309452021935</v>
      </c>
      <c r="AC59" s="74">
        <f t="shared" si="30"/>
        <v>86.764645499220762</v>
      </c>
      <c r="AD59" s="74">
        <f t="shared" si="30"/>
        <v>79.466981546419561</v>
      </c>
      <c r="AE59" s="74">
        <f t="shared" si="30"/>
        <v>72.169317593618388</v>
      </c>
      <c r="AF59" s="74">
        <f t="shared" si="30"/>
        <v>64.8716536408172</v>
      </c>
      <c r="AG59" s="74">
        <f t="shared" si="30"/>
        <v>57.573989688016027</v>
      </c>
      <c r="AH59" s="74">
        <f t="shared" si="30"/>
        <v>51.235605923596722</v>
      </c>
      <c r="AI59" s="74">
        <f t="shared" si="30"/>
        <v>46.815782535941203</v>
      </c>
      <c r="AJ59" s="74">
        <f t="shared" si="30"/>
        <v>43.355239336667552</v>
      </c>
      <c r="AK59" s="74">
        <f t="shared" si="30"/>
        <v>39.894696137393922</v>
      </c>
      <c r="AL59" s="74">
        <f t="shared" si="30"/>
        <v>36.43415293812027</v>
      </c>
      <c r="AM59" s="74">
        <f t="shared" si="30"/>
        <v>32.973609738846612</v>
      </c>
      <c r="AN59" s="74">
        <f t="shared" si="30"/>
        <v>29.513066539572989</v>
      </c>
      <c r="AO59" s="74">
        <f t="shared" si="30"/>
        <v>26.052523340299302</v>
      </c>
      <c r="AP59" s="74">
        <f t="shared" si="30"/>
        <v>22.591980141025672</v>
      </c>
      <c r="AQ59" s="74">
        <f t="shared" si="30"/>
        <v>19.131436941751986</v>
      </c>
      <c r="AR59" s="74">
        <f t="shared" si="30"/>
        <v>15.670893742478354</v>
      </c>
      <c r="AS59" s="74">
        <f t="shared" si="30"/>
        <v>12.210350543204671</v>
      </c>
      <c r="AT59" s="74">
        <f t="shared" si="30"/>
        <v>8.7498073439310371</v>
      </c>
      <c r="AU59" s="74">
        <f t="shared" si="30"/>
        <v>5.2892641446573538</v>
      </c>
      <c r="AV59" s="74">
        <f t="shared" si="30"/>
        <v>1.8287209453837203</v>
      </c>
      <c r="AW59" s="74">
        <f t="shared" si="30"/>
        <v>-1.6318222538899629</v>
      </c>
      <c r="AX59" s="74">
        <f t="shared" si="30"/>
        <v>-5.0923654531635973</v>
      </c>
      <c r="AY59" s="74">
        <f t="shared" si="30"/>
        <v>-8.5529086524372815</v>
      </c>
      <c r="AZ59" s="74">
        <f t="shared" si="30"/>
        <v>-12.013451851710915</v>
      </c>
      <c r="BA59" s="74">
        <f t="shared" si="30"/>
        <v>-15.4739950509846</v>
      </c>
      <c r="BB59" s="74">
        <f t="shared" si="30"/>
        <v>-18.934538250258232</v>
      </c>
      <c r="BC59" s="74">
        <f t="shared" si="30"/>
        <v>-22.395081449531915</v>
      </c>
      <c r="BD59" s="74">
        <f t="shared" si="30"/>
        <v>-25.855624648805552</v>
      </c>
      <c r="BE59" s="74">
        <f t="shared" si="30"/>
        <v>-29.316167848079235</v>
      </c>
      <c r="BF59" s="74">
        <f t="shared" si="30"/>
        <v>-32.776711047352869</v>
      </c>
      <c r="BG59" s="74">
        <f t="shared" si="30"/>
        <v>-36.237254246626549</v>
      </c>
      <c r="BH59" s="74">
        <f t="shared" si="30"/>
        <v>-39.697797445900179</v>
      </c>
      <c r="BI59" s="74">
        <f t="shared" si="30"/>
        <v>-43.158340645173865</v>
      </c>
      <c r="BJ59" s="74">
        <f t="shared" si="30"/>
        <v>-46.618883844447495</v>
      </c>
      <c r="BK59" s="74">
        <f t="shared" si="30"/>
        <v>-24.17715758807995</v>
      </c>
      <c r="BL59" s="74">
        <f t="shared" si="30"/>
        <v>-5.1597320755627507E-3</v>
      </c>
      <c r="BM59" s="36"/>
      <c r="BN59" s="74">
        <f>SUM(B59:BM59)</f>
        <v>2488.9127259280458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9.6356000741290497</v>
      </c>
      <c r="O61" s="74">
        <f t="shared" si="33"/>
        <v>18.806625799822932</v>
      </c>
      <c r="P61" s="74">
        <f t="shared" si="33"/>
        <v>17.899873006022123</v>
      </c>
      <c r="Q61" s="74">
        <f t="shared" si="33"/>
        <v>17.036176542476731</v>
      </c>
      <c r="R61" s="74">
        <f t="shared" si="33"/>
        <v>16.212313382545759</v>
      </c>
      <c r="S61" s="74">
        <f t="shared" si="33"/>
        <v>15.425308424714441</v>
      </c>
      <c r="T61" s="74">
        <f t="shared" si="33"/>
        <v>14.672393171739863</v>
      </c>
      <c r="U61" s="74">
        <f t="shared" si="33"/>
        <v>13.951005730650969</v>
      </c>
      <c r="V61" s="74">
        <f t="shared" si="33"/>
        <v>13.247220973524465</v>
      </c>
      <c r="W61" s="74">
        <f t="shared" si="33"/>
        <v>12.545915467660276</v>
      </c>
      <c r="X61" s="74">
        <f t="shared" si="33"/>
        <v>11.844609961796083</v>
      </c>
      <c r="Y61" s="74">
        <f t="shared" si="33"/>
        <v>11.14330445593189</v>
      </c>
      <c r="Z61" s="74">
        <f t="shared" si="33"/>
        <v>10.441998950067694</v>
      </c>
      <c r="AA61" s="74">
        <f t="shared" si="33"/>
        <v>9.7406934442035027</v>
      </c>
      <c r="AB61" s="74">
        <f t="shared" si="33"/>
        <v>9.0393879383393081</v>
      </c>
      <c r="AC61" s="74">
        <f t="shared" si="33"/>
        <v>8.3380824324751153</v>
      </c>
      <c r="AD61" s="74">
        <f t="shared" si="33"/>
        <v>7.6367769266109198</v>
      </c>
      <c r="AE61" s="74">
        <f t="shared" si="33"/>
        <v>6.9354714207467278</v>
      </c>
      <c r="AF61" s="74">
        <f t="shared" si="33"/>
        <v>6.2341659148825332</v>
      </c>
      <c r="AG61" s="74">
        <f t="shared" si="33"/>
        <v>5.5328604090183404</v>
      </c>
      <c r="AH61" s="74">
        <f t="shared" si="33"/>
        <v>4.9237417292576451</v>
      </c>
      <c r="AI61" s="74">
        <f t="shared" si="33"/>
        <v>4.4989967017039501</v>
      </c>
      <c r="AJ61" s="74">
        <f t="shared" si="33"/>
        <v>4.1664385002537516</v>
      </c>
      <c r="AK61" s="74">
        <f t="shared" si="33"/>
        <v>3.8338802988035559</v>
      </c>
      <c r="AL61" s="74">
        <f t="shared" si="33"/>
        <v>3.5013220973533583</v>
      </c>
      <c r="AM61" s="74">
        <f t="shared" si="33"/>
        <v>3.1687638959031594</v>
      </c>
      <c r="AN61" s="74">
        <f t="shared" si="33"/>
        <v>2.8362056944529646</v>
      </c>
      <c r="AO61" s="74">
        <f t="shared" si="33"/>
        <v>2.503647493002763</v>
      </c>
      <c r="AP61" s="74">
        <f t="shared" si="33"/>
        <v>2.1710892915525672</v>
      </c>
      <c r="AQ61" s="74">
        <f t="shared" si="33"/>
        <v>1.8385310901023659</v>
      </c>
      <c r="AR61" s="74">
        <f t="shared" si="33"/>
        <v>1.5059728886521699</v>
      </c>
      <c r="AS61" s="74">
        <f t="shared" si="33"/>
        <v>1.1734146872019688</v>
      </c>
      <c r="AT61" s="74">
        <f t="shared" si="33"/>
        <v>0.84085648575177274</v>
      </c>
      <c r="AU61" s="74">
        <f t="shared" si="33"/>
        <v>0.50829828430157176</v>
      </c>
      <c r="AV61" s="74">
        <f t="shared" si="33"/>
        <v>0.17574008285137555</v>
      </c>
      <c r="AW61" s="74">
        <f t="shared" si="33"/>
        <v>-0.15681811859882544</v>
      </c>
      <c r="AX61" s="74">
        <f t="shared" si="33"/>
        <v>-0.48937632004902171</v>
      </c>
      <c r="AY61" s="74">
        <f t="shared" si="33"/>
        <v>-0.82193452149922275</v>
      </c>
      <c r="AZ61" s="74">
        <f t="shared" si="33"/>
        <v>-1.1544927229494191</v>
      </c>
      <c r="BA61" s="74">
        <f t="shared" si="33"/>
        <v>-1.4870509243996202</v>
      </c>
      <c r="BB61" s="74">
        <f t="shared" si="33"/>
        <v>-1.8196091258498162</v>
      </c>
      <c r="BC61" s="74">
        <f t="shared" si="33"/>
        <v>-2.1521673273000173</v>
      </c>
      <c r="BD61" s="74">
        <f t="shared" si="33"/>
        <v>-2.4847255287502135</v>
      </c>
      <c r="BE61" s="74">
        <f t="shared" si="33"/>
        <v>-2.8172837302004146</v>
      </c>
      <c r="BF61" s="74">
        <f t="shared" si="33"/>
        <v>-3.1498419316506108</v>
      </c>
      <c r="BG61" s="74">
        <f t="shared" si="33"/>
        <v>-3.4824001331008114</v>
      </c>
      <c r="BH61" s="74">
        <f t="shared" si="33"/>
        <v>-3.8149583345510072</v>
      </c>
      <c r="BI61" s="74">
        <f t="shared" si="33"/>
        <v>-4.1475165360012083</v>
      </c>
      <c r="BJ61" s="74">
        <f t="shared" si="33"/>
        <v>-4.4800747374514049</v>
      </c>
      <c r="BK61" s="74">
        <f t="shared" si="33"/>
        <v>-2.3234248442144834</v>
      </c>
      <c r="BL61" s="74">
        <f t="shared" si="33"/>
        <v>-4.9585025246158033E-4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16.210208822138817</v>
      </c>
      <c r="O62" s="67">
        <f t="shared" si="34"/>
        <v>16.210208822138817</v>
      </c>
      <c r="P62" s="67">
        <f t="shared" si="34"/>
        <v>16.210208822138817</v>
      </c>
      <c r="Q62" s="67">
        <f t="shared" si="34"/>
        <v>16.210208822138817</v>
      </c>
      <c r="R62" s="67">
        <f t="shared" si="34"/>
        <v>16.210208822138817</v>
      </c>
      <c r="S62" s="67">
        <f t="shared" si="34"/>
        <v>16.210208822138817</v>
      </c>
      <c r="T62" s="67">
        <f t="shared" si="34"/>
        <v>16.210208822138817</v>
      </c>
      <c r="U62" s="67">
        <f t="shared" si="34"/>
        <v>16.210208822138817</v>
      </c>
      <c r="V62" s="67">
        <f t="shared" si="34"/>
        <v>16.210208822138817</v>
      </c>
      <c r="W62" s="67">
        <f t="shared" si="34"/>
        <v>16.210208822138817</v>
      </c>
      <c r="X62" s="67">
        <f t="shared" si="34"/>
        <v>16.210208822138817</v>
      </c>
      <c r="Y62" s="67">
        <f t="shared" si="34"/>
        <v>16.210208822138817</v>
      </c>
      <c r="Z62" s="67">
        <f t="shared" si="34"/>
        <v>16.210208822138817</v>
      </c>
      <c r="AA62" s="67">
        <f t="shared" si="34"/>
        <v>16.210208822138817</v>
      </c>
      <c r="AB62" s="67">
        <f t="shared" si="34"/>
        <v>16.210208822138817</v>
      </c>
      <c r="AC62" s="67">
        <f t="shared" si="34"/>
        <v>16.210208822138817</v>
      </c>
      <c r="AD62" s="67">
        <f t="shared" si="34"/>
        <v>16.210208822138817</v>
      </c>
      <c r="AE62" s="67">
        <f t="shared" si="34"/>
        <v>16.210208822138817</v>
      </c>
      <c r="AF62" s="67">
        <f t="shared" si="34"/>
        <v>16.210208822138817</v>
      </c>
      <c r="AG62" s="67">
        <f t="shared" si="34"/>
        <v>16.210208822138817</v>
      </c>
      <c r="AH62" s="67">
        <f t="shared" si="34"/>
        <v>16.210208822138817</v>
      </c>
      <c r="AI62" s="67">
        <f t="shared" si="34"/>
        <v>16.210208822138817</v>
      </c>
      <c r="AJ62" s="67">
        <f t="shared" si="34"/>
        <v>16.210208822138817</v>
      </c>
      <c r="AK62" s="67">
        <f t="shared" si="34"/>
        <v>16.210208822138817</v>
      </c>
      <c r="AL62" s="67">
        <f t="shared" si="34"/>
        <v>16.210208822138817</v>
      </c>
      <c r="AM62" s="67">
        <f t="shared" si="34"/>
        <v>16.210208822138817</v>
      </c>
      <c r="AN62" s="67">
        <f t="shared" si="34"/>
        <v>16.210208822138817</v>
      </c>
      <c r="AO62" s="67">
        <f t="shared" si="34"/>
        <v>16.210208822138817</v>
      </c>
      <c r="AP62" s="67">
        <f t="shared" si="34"/>
        <v>16.210208822138817</v>
      </c>
      <c r="AQ62" s="67">
        <f t="shared" si="34"/>
        <v>16.210208822138817</v>
      </c>
      <c r="AR62" s="67">
        <f t="shared" si="34"/>
        <v>16.210208822138817</v>
      </c>
      <c r="AS62" s="67">
        <f t="shared" si="34"/>
        <v>16.210208822138817</v>
      </c>
      <c r="AT62" s="67">
        <f t="shared" si="34"/>
        <v>16.210208822138817</v>
      </c>
      <c r="AU62" s="67">
        <f t="shared" si="34"/>
        <v>16.210208822138817</v>
      </c>
      <c r="AV62" s="67">
        <f t="shared" si="34"/>
        <v>16.210208822138817</v>
      </c>
      <c r="AW62" s="67">
        <f t="shared" si="34"/>
        <v>16.210208822138817</v>
      </c>
      <c r="AX62" s="67">
        <f t="shared" si="34"/>
        <v>16.210208822138817</v>
      </c>
      <c r="AY62" s="67">
        <f t="shared" si="34"/>
        <v>16.210208822138817</v>
      </c>
      <c r="AZ62" s="67">
        <f t="shared" si="34"/>
        <v>16.210208822138817</v>
      </c>
      <c r="BA62" s="67">
        <f t="shared" si="34"/>
        <v>16.210208822138817</v>
      </c>
      <c r="BB62" s="67">
        <f t="shared" si="34"/>
        <v>16.210208822138817</v>
      </c>
      <c r="BC62" s="67">
        <f t="shared" si="34"/>
        <v>16.210208822138817</v>
      </c>
      <c r="BD62" s="67">
        <f t="shared" si="34"/>
        <v>16.210208822138817</v>
      </c>
      <c r="BE62" s="67">
        <f t="shared" si="34"/>
        <v>16.210208822138817</v>
      </c>
      <c r="BF62" s="67">
        <f t="shared" si="34"/>
        <v>16.210208822138817</v>
      </c>
      <c r="BG62" s="67">
        <f t="shared" si="34"/>
        <v>16.210208822138817</v>
      </c>
      <c r="BH62" s="67">
        <f t="shared" si="34"/>
        <v>16.210208822138817</v>
      </c>
      <c r="BI62" s="67">
        <f t="shared" si="34"/>
        <v>16.210208822138817</v>
      </c>
      <c r="BJ62" s="67">
        <f t="shared" si="34"/>
        <v>16.210208822138817</v>
      </c>
      <c r="BK62" s="67">
        <f t="shared" si="34"/>
        <v>5.8493010398823966</v>
      </c>
      <c r="BL62" s="67">
        <f t="shared" si="34"/>
        <v>0</v>
      </c>
      <c r="BM62" s="36"/>
      <c r="BN62" s="74">
        <f>SUM(B62:BM62)</f>
        <v>800.14953332468508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25.845808896267869</v>
      </c>
      <c r="O63" s="74">
        <f t="shared" si="35"/>
        <v>35.016834621961749</v>
      </c>
      <c r="P63" s="74">
        <f t="shared" si="35"/>
        <v>34.110081828160943</v>
      </c>
      <c r="Q63" s="74">
        <f t="shared" si="35"/>
        <v>33.246385364615548</v>
      </c>
      <c r="R63" s="74">
        <f t="shared" si="35"/>
        <v>32.422522204684576</v>
      </c>
      <c r="S63" s="74">
        <f t="shared" si="35"/>
        <v>31.635517246853258</v>
      </c>
      <c r="T63" s="74">
        <f t="shared" si="35"/>
        <v>30.88260199387868</v>
      </c>
      <c r="U63" s="74">
        <f t="shared" si="35"/>
        <v>30.161214552789787</v>
      </c>
      <c r="V63" s="74">
        <f t="shared" si="35"/>
        <v>29.45742979566328</v>
      </c>
      <c r="W63" s="74">
        <f t="shared" si="35"/>
        <v>28.756124289799093</v>
      </c>
      <c r="X63" s="74">
        <f t="shared" si="35"/>
        <v>28.054818783934898</v>
      </c>
      <c r="Y63" s="74">
        <f t="shared" si="35"/>
        <v>27.353513278070707</v>
      </c>
      <c r="Z63" s="74">
        <f t="shared" si="35"/>
        <v>26.652207772206509</v>
      </c>
      <c r="AA63" s="74">
        <f t="shared" si="35"/>
        <v>25.950902266342318</v>
      </c>
      <c r="AB63" s="74">
        <f t="shared" si="35"/>
        <v>25.249596760478127</v>
      </c>
      <c r="AC63" s="74">
        <f t="shared" si="35"/>
        <v>24.548291254613932</v>
      </c>
      <c r="AD63" s="74">
        <f t="shared" si="35"/>
        <v>23.846985748749738</v>
      </c>
      <c r="AE63" s="74">
        <f t="shared" si="35"/>
        <v>23.145680242885547</v>
      </c>
      <c r="AF63" s="74">
        <f t="shared" si="35"/>
        <v>22.444374737021349</v>
      </c>
      <c r="AG63" s="74">
        <f t="shared" si="35"/>
        <v>21.743069231157158</v>
      </c>
      <c r="AH63" s="74">
        <f t="shared" si="35"/>
        <v>21.133950551396463</v>
      </c>
      <c r="AI63" s="74">
        <f t="shared" si="35"/>
        <v>20.709205523842769</v>
      </c>
      <c r="AJ63" s="74">
        <f t="shared" si="35"/>
        <v>20.376647322392568</v>
      </c>
      <c r="AK63" s="74">
        <f t="shared" si="35"/>
        <v>20.044089120942374</v>
      </c>
      <c r="AL63" s="74">
        <f t="shared" si="35"/>
        <v>19.711530919492176</v>
      </c>
      <c r="AM63" s="74">
        <f t="shared" si="35"/>
        <v>19.378972718041975</v>
      </c>
      <c r="AN63" s="74">
        <f t="shared" si="35"/>
        <v>19.046414516591781</v>
      </c>
      <c r="AO63" s="74">
        <f t="shared" si="35"/>
        <v>18.71385631514158</v>
      </c>
      <c r="AP63" s="74">
        <f t="shared" si="35"/>
        <v>18.381298113691386</v>
      </c>
      <c r="AQ63" s="74">
        <f t="shared" si="35"/>
        <v>18.048739912241182</v>
      </c>
      <c r="AR63" s="74">
        <f t="shared" si="35"/>
        <v>17.716181710790988</v>
      </c>
      <c r="AS63" s="74">
        <f t="shared" si="35"/>
        <v>17.383623509340786</v>
      </c>
      <c r="AT63" s="74">
        <f t="shared" si="35"/>
        <v>17.051065307890589</v>
      </c>
      <c r="AU63" s="74">
        <f t="shared" si="35"/>
        <v>16.718507106440388</v>
      </c>
      <c r="AV63" s="74">
        <f t="shared" si="35"/>
        <v>16.385948904990194</v>
      </c>
      <c r="AW63" s="74">
        <f t="shared" si="35"/>
        <v>16.053390703539993</v>
      </c>
      <c r="AX63" s="74">
        <f t="shared" si="35"/>
        <v>15.720832502089795</v>
      </c>
      <c r="AY63" s="74">
        <f t="shared" si="35"/>
        <v>15.388274300639594</v>
      </c>
      <c r="AZ63" s="74">
        <f t="shared" si="35"/>
        <v>15.055716099189398</v>
      </c>
      <c r="BA63" s="74">
        <f t="shared" si="35"/>
        <v>14.723157897739197</v>
      </c>
      <c r="BB63" s="74">
        <f t="shared" si="35"/>
        <v>14.390599696289001</v>
      </c>
      <c r="BC63" s="74">
        <f t="shared" si="35"/>
        <v>14.0580414948388</v>
      </c>
      <c r="BD63" s="74">
        <f t="shared" si="35"/>
        <v>13.725483293388603</v>
      </c>
      <c r="BE63" s="74">
        <f t="shared" si="35"/>
        <v>13.392925091938402</v>
      </c>
      <c r="BF63" s="74">
        <f t="shared" si="35"/>
        <v>13.060366890488206</v>
      </c>
      <c r="BG63" s="74">
        <f t="shared" si="35"/>
        <v>12.727808689038007</v>
      </c>
      <c r="BH63" s="74">
        <f t="shared" si="35"/>
        <v>12.395250487587809</v>
      </c>
      <c r="BI63" s="74">
        <f t="shared" si="35"/>
        <v>12.062692286137608</v>
      </c>
      <c r="BJ63" s="74">
        <f t="shared" si="35"/>
        <v>11.730134084687412</v>
      </c>
      <c r="BK63" s="74">
        <f t="shared" si="35"/>
        <v>3.5258761956679132</v>
      </c>
      <c r="BL63" s="74">
        <f t="shared" si="35"/>
        <v>-4.9585025246158033E-4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0</v>
      </c>
      <c r="H65" s="118">
        <f t="shared" si="37"/>
        <v>0</v>
      </c>
      <c r="I65" s="118">
        <f t="shared" si="37"/>
        <v>0</v>
      </c>
      <c r="J65" s="118">
        <f t="shared" si="37"/>
        <v>0</v>
      </c>
      <c r="K65" s="118">
        <f t="shared" si="37"/>
        <v>0</v>
      </c>
      <c r="L65" s="118">
        <f t="shared" si="37"/>
        <v>0</v>
      </c>
      <c r="M65" s="118">
        <f t="shared" si="37"/>
        <v>0</v>
      </c>
      <c r="N65" s="118">
        <f t="shared" si="37"/>
        <v>26.614981872379641</v>
      </c>
      <c r="O65" s="118">
        <f t="shared" si="37"/>
        <v>36.05893792808336</v>
      </c>
      <c r="P65" s="118">
        <f t="shared" si="37"/>
        <v>35.125200111379819</v>
      </c>
      <c r="Q65" s="118">
        <f t="shared" si="37"/>
        <v>34.235799984157708</v>
      </c>
      <c r="R65" s="118">
        <f t="shared" si="37"/>
        <v>33.387418602290779</v>
      </c>
      <c r="S65" s="118">
        <f t="shared" si="37"/>
        <v>32.576992325047122</v>
      </c>
      <c r="T65" s="118">
        <f t="shared" si="37"/>
        <v>31.801670264523406</v>
      </c>
      <c r="U65" s="118">
        <f t="shared" si="37"/>
        <v>31.058814285644925</v>
      </c>
      <c r="V65" s="118">
        <f t="shared" si="37"/>
        <v>30.334084847763648</v>
      </c>
      <c r="W65" s="118">
        <f t="shared" si="37"/>
        <v>29.611908443825655</v>
      </c>
      <c r="X65" s="118">
        <f t="shared" si="37"/>
        <v>28.889732039887651</v>
      </c>
      <c r="Y65" s="118">
        <f t="shared" si="37"/>
        <v>28.16755563594965</v>
      </c>
      <c r="Z65" s="118">
        <f t="shared" si="37"/>
        <v>27.445379232011646</v>
      </c>
      <c r="AA65" s="118">
        <f t="shared" si="37"/>
        <v>26.723202828073646</v>
      </c>
      <c r="AB65" s="118">
        <f t="shared" si="37"/>
        <v>26.001026424135645</v>
      </c>
      <c r="AC65" s="118">
        <f t="shared" si="37"/>
        <v>25.278850020197645</v>
      </c>
      <c r="AD65" s="118">
        <f t="shared" si="37"/>
        <v>24.556673616259641</v>
      </c>
      <c r="AE65" s="118">
        <f t="shared" si="37"/>
        <v>23.83449721232164</v>
      </c>
      <c r="AF65" s="118">
        <f t="shared" si="37"/>
        <v>23.112320808383636</v>
      </c>
      <c r="AG65" s="118">
        <f t="shared" si="37"/>
        <v>22.390144404445635</v>
      </c>
      <c r="AH65" s="118">
        <f t="shared" si="37"/>
        <v>21.762898312631513</v>
      </c>
      <c r="AI65" s="118">
        <f t="shared" si="37"/>
        <v>21.325512845065152</v>
      </c>
      <c r="AJ65" s="118">
        <f t="shared" si="37"/>
        <v>20.983057689622662</v>
      </c>
      <c r="AK65" s="118">
        <f t="shared" si="37"/>
        <v>20.640602534180182</v>
      </c>
      <c r="AL65" s="118">
        <f t="shared" si="37"/>
        <v>20.298147378737696</v>
      </c>
      <c r="AM65" s="118">
        <f t="shared" si="37"/>
        <v>19.955692223295205</v>
      </c>
      <c r="AN65" s="118">
        <f t="shared" si="37"/>
        <v>19.613237067852726</v>
      </c>
      <c r="AO65" s="118">
        <f t="shared" si="37"/>
        <v>19.270781912410236</v>
      </c>
      <c r="AP65" s="118">
        <f t="shared" si="37"/>
        <v>18.928326756967753</v>
      </c>
      <c r="AQ65" s="118">
        <f t="shared" si="37"/>
        <v>18.585871601525263</v>
      </c>
      <c r="AR65" s="118">
        <f t="shared" si="37"/>
        <v>18.243416446082779</v>
      </c>
      <c r="AS65" s="118">
        <f t="shared" si="37"/>
        <v>17.900961290640289</v>
      </c>
      <c r="AT65" s="118">
        <f t="shared" si="37"/>
        <v>17.558506135197806</v>
      </c>
      <c r="AU65" s="118">
        <f t="shared" si="37"/>
        <v>17.216050979755316</v>
      </c>
      <c r="AV65" s="118">
        <f t="shared" si="37"/>
        <v>16.873595824312833</v>
      </c>
      <c r="AW65" s="118">
        <f t="shared" si="37"/>
        <v>16.531140668870346</v>
      </c>
      <c r="AX65" s="118">
        <f t="shared" si="37"/>
        <v>16.18868551342786</v>
      </c>
      <c r="AY65" s="118">
        <f t="shared" si="37"/>
        <v>15.846230357985371</v>
      </c>
      <c r="AZ65" s="118">
        <f t="shared" si="37"/>
        <v>15.503775202542888</v>
      </c>
      <c r="BA65" s="118">
        <f t="shared" si="37"/>
        <v>15.161320047100398</v>
      </c>
      <c r="BB65" s="118">
        <f t="shared" si="37"/>
        <v>14.818864891657915</v>
      </c>
      <c r="BC65" s="118">
        <f t="shared" si="37"/>
        <v>14.476409736215427</v>
      </c>
      <c r="BD65" s="118">
        <f t="shared" si="37"/>
        <v>14.13395458077294</v>
      </c>
      <c r="BE65" s="118">
        <f t="shared" si="37"/>
        <v>13.791499425330452</v>
      </c>
      <c r="BF65" s="118">
        <f t="shared" si="37"/>
        <v>13.449044269887969</v>
      </c>
      <c r="BG65" s="118">
        <f t="shared" si="37"/>
        <v>13.10658911444548</v>
      </c>
      <c r="BH65" s="118">
        <f t="shared" si="37"/>
        <v>12.764133959002995</v>
      </c>
      <c r="BI65" s="118">
        <f t="shared" si="37"/>
        <v>12.421678803560507</v>
      </c>
      <c r="BJ65" s="118">
        <f t="shared" si="37"/>
        <v>12.079223648118022</v>
      </c>
      <c r="BK65" s="118">
        <f t="shared" si="37"/>
        <v>3.6308065036226065</v>
      </c>
      <c r="BL65" s="118">
        <f t="shared" si="37"/>
        <v>-5.1060678865367138E-4</v>
      </c>
      <c r="BM65" s="112"/>
      <c r="BN65" s="314">
        <f>SUM(B65:BM65)</f>
        <v>1070.2646960007924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207.21815564512841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207.21815564512841</v>
      </c>
      <c r="O73" s="86">
        <f>SUM($B$71:O71)-SUM($B$72:O72)</f>
        <v>207.21815564512841</v>
      </c>
      <c r="P73" s="86">
        <f>SUM($B$71:P71)-SUM($B$72:P72)</f>
        <v>207.21815564512841</v>
      </c>
      <c r="Q73" s="86">
        <f>SUM($B$71:Q71)-SUM($B$72:Q72)</f>
        <v>207.21815564512841</v>
      </c>
      <c r="R73" s="86">
        <f>SUM($B$71:R71)-SUM($B$72:R72)</f>
        <v>207.21815564512841</v>
      </c>
      <c r="S73" s="86">
        <f>SUM($B$71:S71)-SUM($B$72:S72)</f>
        <v>207.21815564512841</v>
      </c>
      <c r="T73" s="86">
        <f>SUM($B$71:T71)-SUM($B$72:T72)</f>
        <v>207.21815564512841</v>
      </c>
      <c r="U73" s="86">
        <f>SUM($B$71:U71)-SUM($B$72:U72)</f>
        <v>207.21815564512841</v>
      </c>
      <c r="V73" s="86">
        <f>SUM($B$71:V71)-SUM($B$72:V72)</f>
        <v>207.21815564512841</v>
      </c>
      <c r="W73" s="86">
        <f>SUM($B$71:W71)-SUM($B$72:W72)</f>
        <v>207.21815564512841</v>
      </c>
      <c r="X73" s="86">
        <f>SUM($B$71:X71)-SUM($B$72:X72)</f>
        <v>207.21815564512841</v>
      </c>
      <c r="Y73" s="86">
        <f>SUM($B$71:Y71)-SUM($B$72:Y72)</f>
        <v>207.21815564512841</v>
      </c>
      <c r="Z73" s="86">
        <f>SUM($B$71:Z71)-SUM($B$72:Z72)</f>
        <v>207.21815564512841</v>
      </c>
      <c r="AA73" s="86">
        <f>SUM($B$71:AA71)-SUM($B$72:AA72)</f>
        <v>207.21815564512841</v>
      </c>
      <c r="AB73" s="86">
        <f>SUM($B$71:AB71)-SUM($B$72:AB72)</f>
        <v>207.21815564512841</v>
      </c>
      <c r="AC73" s="86">
        <f>SUM($B$71:AC71)-SUM($B$72:AC72)</f>
        <v>207.21815564512841</v>
      </c>
      <c r="AD73" s="86">
        <f>SUM($B$71:AD71)-SUM($B$72:AD72)</f>
        <v>207.21815564512841</v>
      </c>
      <c r="AE73" s="86">
        <f>SUM($B$71:AE71)-SUM($B$72:AE72)</f>
        <v>207.21815564512841</v>
      </c>
      <c r="AF73" s="86">
        <f>SUM($B$71:AF71)-SUM($B$72:AF72)</f>
        <v>207.21815564512841</v>
      </c>
      <c r="AG73" s="86">
        <f>SUM($B$71:AG71)-SUM($B$72:AG72)</f>
        <v>207.21815564512841</v>
      </c>
      <c r="AH73" s="86">
        <f>SUM($B$71:AH71)-SUM($B$72:AH72)</f>
        <v>207.21815564512841</v>
      </c>
      <c r="AI73" s="86">
        <f>SUM($B$71:AI71)-SUM($B$72:AI72)</f>
        <v>207.21815564512841</v>
      </c>
      <c r="AJ73" s="86">
        <f>SUM($B$71:AJ71)-SUM($B$72:AJ72)</f>
        <v>207.21815564512841</v>
      </c>
      <c r="AK73" s="86">
        <f>SUM($B$71:AK71)-SUM($B$72:AK72)</f>
        <v>207.21815564512841</v>
      </c>
      <c r="AL73" s="86">
        <f>SUM($B$71:AL71)-SUM($B$72:AL72)</f>
        <v>207.21815564512841</v>
      </c>
      <c r="AM73" s="86">
        <f>SUM($B$71:AM71)-SUM($B$72:AM72)</f>
        <v>207.21815564512841</v>
      </c>
      <c r="AN73" s="86">
        <f>SUM($B$71:AN71)-SUM($B$72:AN72)</f>
        <v>207.21815564512841</v>
      </c>
      <c r="AO73" s="86">
        <f>SUM($B$71:AO71)-SUM($B$72:AO72)</f>
        <v>207.21815564512841</v>
      </c>
      <c r="AP73" s="86">
        <f>SUM($B$71:AP71)-SUM($B$72:AP72)</f>
        <v>207.21815564512841</v>
      </c>
      <c r="AQ73" s="86">
        <f>SUM($B$71:AQ71)-SUM($B$72:AQ72)</f>
        <v>207.21815564512841</v>
      </c>
      <c r="AR73" s="86">
        <f>SUM($B$71:AR71)-SUM($B$72:AR72)</f>
        <v>207.21815564512841</v>
      </c>
      <c r="AS73" s="86">
        <f>SUM($B$71:AS71)-SUM($B$72:AS72)</f>
        <v>207.21815564512841</v>
      </c>
      <c r="AT73" s="86">
        <f>SUM($B$71:AT71)-SUM($B$72:AT72)</f>
        <v>207.21815564512841</v>
      </c>
      <c r="AU73" s="86">
        <f>SUM($B$71:AU71)-SUM($B$72:AU72)</f>
        <v>207.21815564512841</v>
      </c>
      <c r="AV73" s="86">
        <f>SUM($B$71:AV71)-SUM($B$72:AV72)</f>
        <v>207.21815564512841</v>
      </c>
      <c r="AW73" s="86">
        <f>SUM($B$71:AW71)-SUM($B$72:AW72)</f>
        <v>207.21815564512841</v>
      </c>
      <c r="AX73" s="86">
        <f>SUM($B$71:AX71)-SUM($B$72:AX72)</f>
        <v>207.21815564512841</v>
      </c>
      <c r="AY73" s="86">
        <f>SUM($B$71:AY71)-SUM($B$72:AY72)</f>
        <v>207.21815564512841</v>
      </c>
      <c r="AZ73" s="86">
        <f>SUM($B$71:AZ71)-SUM($B$72:AZ72)</f>
        <v>207.21815564512841</v>
      </c>
      <c r="BA73" s="86">
        <f>SUM($B$71:BA71)-SUM($B$72:BA72)</f>
        <v>207.21815564512841</v>
      </c>
      <c r="BB73" s="86">
        <f>SUM($B$71:BB71)-SUM($B$72:BB72)</f>
        <v>207.21815564512841</v>
      </c>
      <c r="BC73" s="86">
        <f>SUM($B$71:BC71)-SUM($B$72:BC72)</f>
        <v>207.21815564512841</v>
      </c>
      <c r="BD73" s="86">
        <f>SUM($B$71:BD71)-SUM($B$72:BD72)</f>
        <v>207.21815564512841</v>
      </c>
      <c r="BE73" s="86">
        <f>SUM($B$71:BE71)-SUM($B$72:BE72)</f>
        <v>207.21815564512841</v>
      </c>
      <c r="BF73" s="86">
        <f>SUM($B$71:BF71)-SUM($B$72:BF72)</f>
        <v>207.21815564512841</v>
      </c>
      <c r="BG73" s="86">
        <f>SUM($B$71:BG71)-SUM($B$72:BG72)</f>
        <v>207.21815564512841</v>
      </c>
      <c r="BH73" s="86">
        <f>SUM($B$71:BH71)-SUM($B$72:BH72)</f>
        <v>207.21815564512841</v>
      </c>
      <c r="BI73" s="86">
        <f>SUM($B$71:BI71)-SUM($B$72:BI72)</f>
        <v>207.21815564512841</v>
      </c>
      <c r="BJ73" s="86">
        <f>SUM($B$71:BJ71)-SUM($B$72:BJ72)</f>
        <v>207.21815564512841</v>
      </c>
      <c r="BK73" s="86">
        <f>SUM($B$71:BK71)-SUM($B$72:BK72)</f>
        <v>207.21815564512841</v>
      </c>
      <c r="BL73" s="86">
        <f>SUM($B$71:BL71)-SUM($B$72:BL72)</f>
        <v>207.21815564512841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/>
      <c r="G74" s="329"/>
      <c r="H74" s="329"/>
      <c r="I74" s="329"/>
      <c r="J74" s="329"/>
      <c r="K74" s="329"/>
      <c r="L74" s="329">
        <f>($L$71*TaxDepr!B$33)</f>
        <v>0</v>
      </c>
      <c r="M74" s="329">
        <f>($L$71*TaxDepr!C$33)</f>
        <v>0</v>
      </c>
      <c r="N74" s="329">
        <f>($N$71*TaxDepr!B$33)</f>
        <v>7.770680836692315</v>
      </c>
      <c r="O74" s="329">
        <f>($N$71*TaxDepr!C$33)</f>
        <v>14.95907865602182</v>
      </c>
      <c r="P74" s="329">
        <f>($N$71*TaxDepr!D$33)</f>
        <v>13.835956252425223</v>
      </c>
      <c r="Q74" s="329">
        <f>($N$71*TaxDepr!E$33)</f>
        <v>12.799865474199581</v>
      </c>
      <c r="R74" s="329">
        <f>($N$71*TaxDepr!F$33)</f>
        <v>11.838373232006186</v>
      </c>
      <c r="S74" s="329">
        <f>($N$71*TaxDepr!G$33)</f>
        <v>10.951479525845036</v>
      </c>
      <c r="T74" s="329">
        <f>($N$71*TaxDepr!H$33)</f>
        <v>10.128823447933877</v>
      </c>
      <c r="U74" s="329">
        <f>($N$71*TaxDepr!I$33)</f>
        <v>9.3704049982727078</v>
      </c>
      <c r="V74" s="329">
        <f>($N$71*TaxDepr!J$33)</f>
        <v>9.2460741048856292</v>
      </c>
      <c r="W74" s="329">
        <f>($N$71*TaxDepr!K$33)</f>
        <v>9.2460741048856292</v>
      </c>
      <c r="X74" s="329">
        <f>($N$71*TaxDepr!L$33)</f>
        <v>9.2460741048856292</v>
      </c>
      <c r="Y74" s="329">
        <f>($N$71*TaxDepr!M$33)</f>
        <v>9.2460741048856292</v>
      </c>
      <c r="Z74" s="329">
        <f>($N$71*TaxDepr!N$33)</f>
        <v>9.2460741048856292</v>
      </c>
      <c r="AA74" s="329">
        <f>($N$71*TaxDepr!O$33)</f>
        <v>9.2460741048856292</v>
      </c>
      <c r="AB74" s="329">
        <f>($N$71*TaxDepr!P$33)</f>
        <v>9.2460741048856292</v>
      </c>
      <c r="AC74" s="329">
        <f>($N$71*TaxDepr!Q$33)</f>
        <v>9.2460741048856292</v>
      </c>
      <c r="AD74" s="329">
        <f>($N$71*TaxDepr!R$33)</f>
        <v>9.2460741048856292</v>
      </c>
      <c r="AE74" s="329">
        <f>($N$71*TaxDepr!S$33)</f>
        <v>9.2460741048856292</v>
      </c>
      <c r="AF74" s="329">
        <f>($N$71*TaxDepr!T$33)</f>
        <v>9.2460741048856292</v>
      </c>
      <c r="AG74" s="329">
        <f>($N$71*TaxDepr!U$33)</f>
        <v>9.2460741048856292</v>
      </c>
      <c r="AH74" s="329">
        <f>($N$71*TaxDepr!V$33)</f>
        <v>4.6230370524428146</v>
      </c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207.23058873446703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0</v>
      </c>
      <c r="H75" s="94">
        <f t="shared" si="39"/>
        <v>0</v>
      </c>
      <c r="I75" s="94">
        <f t="shared" si="39"/>
        <v>0</v>
      </c>
      <c r="J75" s="94">
        <f t="shared" si="39"/>
        <v>0</v>
      </c>
      <c r="K75" s="94">
        <f t="shared" si="39"/>
        <v>0</v>
      </c>
      <c r="L75" s="94">
        <f t="shared" si="39"/>
        <v>0</v>
      </c>
      <c r="M75" s="94">
        <f t="shared" si="39"/>
        <v>0</v>
      </c>
      <c r="N75" s="94">
        <f t="shared" si="39"/>
        <v>7.770680836692315</v>
      </c>
      <c r="O75" s="94">
        <f t="shared" si="39"/>
        <v>14.95907865602182</v>
      </c>
      <c r="P75" s="94">
        <f t="shared" si="39"/>
        <v>13.835956252425223</v>
      </c>
      <c r="Q75" s="94">
        <f t="shared" si="39"/>
        <v>12.799865474199581</v>
      </c>
      <c r="R75" s="94">
        <f t="shared" si="39"/>
        <v>11.838373232006186</v>
      </c>
      <c r="S75" s="94">
        <f t="shared" si="39"/>
        <v>10.951479525845036</v>
      </c>
      <c r="T75" s="94">
        <f t="shared" si="39"/>
        <v>10.128823447933877</v>
      </c>
      <c r="U75" s="94">
        <f t="shared" si="39"/>
        <v>9.3704049982727078</v>
      </c>
      <c r="V75" s="94">
        <f t="shared" si="39"/>
        <v>9.2460741048856292</v>
      </c>
      <c r="W75" s="94">
        <f t="shared" si="39"/>
        <v>9.2460741048856292</v>
      </c>
      <c r="X75" s="94">
        <f t="shared" si="39"/>
        <v>9.2460741048856292</v>
      </c>
      <c r="Y75" s="94">
        <f t="shared" si="39"/>
        <v>9.2460741048856292</v>
      </c>
      <c r="Z75" s="94">
        <f t="shared" si="39"/>
        <v>9.2460741048856292</v>
      </c>
      <c r="AA75" s="94">
        <f t="shared" si="39"/>
        <v>9.2460741048856292</v>
      </c>
      <c r="AB75" s="94">
        <f t="shared" si="39"/>
        <v>9.2460741048856292</v>
      </c>
      <c r="AC75" s="94">
        <f t="shared" si="39"/>
        <v>9.2460741048856292</v>
      </c>
      <c r="AD75" s="94">
        <f t="shared" si="39"/>
        <v>9.2460741048856292</v>
      </c>
      <c r="AE75" s="94">
        <f t="shared" si="39"/>
        <v>9.2460741048856292</v>
      </c>
      <c r="AF75" s="94">
        <f t="shared" si="39"/>
        <v>9.2460741048856292</v>
      </c>
      <c r="AG75" s="94">
        <f t="shared" si="39"/>
        <v>9.2460741048856292</v>
      </c>
      <c r="AH75" s="94">
        <f t="shared" si="39"/>
        <v>4.6230370524428146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207.21815564512841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-207.21815564512841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207.21815564512841</v>
      </c>
      <c r="O80" s="86">
        <f>SUM($B$78:O78)</f>
        <v>207.21815564512841</v>
      </c>
      <c r="P80" s="86">
        <f>SUM($B$78:P78)</f>
        <v>207.21815564512841</v>
      </c>
      <c r="Q80" s="86">
        <f>SUM($B$78:Q78)</f>
        <v>207.21815564512841</v>
      </c>
      <c r="R80" s="86">
        <f>SUM($B$78:R78)</f>
        <v>207.21815564512841</v>
      </c>
      <c r="S80" s="86">
        <f>SUM($B$78:S78)</f>
        <v>207.21815564512841</v>
      </c>
      <c r="T80" s="86">
        <f>SUM($B$78:T78)</f>
        <v>207.21815564512841</v>
      </c>
      <c r="U80" s="86">
        <f>SUM($B$78:U78)</f>
        <v>207.21815564512841</v>
      </c>
      <c r="V80" s="86">
        <f>SUM($B$78:V78)</f>
        <v>207.21815564512841</v>
      </c>
      <c r="W80" s="86">
        <f>SUM($B$78:W78)</f>
        <v>207.21815564512841</v>
      </c>
      <c r="X80" s="86">
        <f>SUM($B$78:X78)</f>
        <v>207.21815564512841</v>
      </c>
      <c r="Y80" s="86">
        <f>SUM($B$78:Y78)</f>
        <v>207.21815564512841</v>
      </c>
      <c r="Z80" s="86">
        <f>SUM($B$78:Z78)</f>
        <v>207.21815564512841</v>
      </c>
      <c r="AA80" s="86">
        <f>SUM($B$78:AA78)</f>
        <v>207.21815564512841</v>
      </c>
      <c r="AB80" s="86">
        <f>SUM($B$78:AB78)</f>
        <v>207.21815564512841</v>
      </c>
      <c r="AC80" s="86">
        <f>SUM($B$78:AC78)</f>
        <v>207.21815564512841</v>
      </c>
      <c r="AD80" s="86">
        <f>SUM($B$78:AD78)</f>
        <v>207.21815564512841</v>
      </c>
      <c r="AE80" s="86">
        <f>SUM($B$78:AE78)</f>
        <v>207.21815564512841</v>
      </c>
      <c r="AF80" s="86">
        <f>SUM($B$78:AF78)</f>
        <v>207.21815564512841</v>
      </c>
      <c r="AG80" s="86">
        <f>SUM($B$78:AG78)</f>
        <v>207.21815564512841</v>
      </c>
      <c r="AH80" s="86">
        <f>SUM($B$78:AH78)</f>
        <v>207.21815564512841</v>
      </c>
      <c r="AI80" s="86">
        <f>SUM($B$78:AI78)</f>
        <v>207.21815564512841</v>
      </c>
      <c r="AJ80" s="86">
        <f>SUM($B$78:AJ78)</f>
        <v>207.21815564512841</v>
      </c>
      <c r="AK80" s="86">
        <f>SUM($B$78:AK78)</f>
        <v>207.21815564512841</v>
      </c>
      <c r="AL80" s="86">
        <f>SUM($B$78:AL78)</f>
        <v>207.21815564512841</v>
      </c>
      <c r="AM80" s="86">
        <f>SUM($B$78:AM78)</f>
        <v>207.21815564512841</v>
      </c>
      <c r="AN80" s="86">
        <f>SUM($B$78:AN78)</f>
        <v>207.21815564512841</v>
      </c>
      <c r="AO80" s="86">
        <f>SUM($B$78:AO78)</f>
        <v>207.21815564512841</v>
      </c>
      <c r="AP80" s="86">
        <f>SUM($B$78:AP78)</f>
        <v>207.21815564512841</v>
      </c>
      <c r="AQ80" s="86">
        <f>SUM($B$78:AQ78)</f>
        <v>207.21815564512841</v>
      </c>
      <c r="AR80" s="86">
        <f>SUM($B$78:AR78)</f>
        <v>207.21815564512841</v>
      </c>
      <c r="AS80" s="86">
        <f>SUM($B$78:AS78)</f>
        <v>207.21815564512841</v>
      </c>
      <c r="AT80" s="86">
        <f>SUM($B$78:AT78)</f>
        <v>207.21815564512841</v>
      </c>
      <c r="AU80" s="86">
        <f>SUM($B$78:AU78)</f>
        <v>207.21815564512841</v>
      </c>
      <c r="AV80" s="86">
        <f>SUM($B$78:AV78)</f>
        <v>207.21815564512841</v>
      </c>
      <c r="AW80" s="86">
        <f>SUM($B$78:AW78)</f>
        <v>207.21815564512841</v>
      </c>
      <c r="AX80" s="86">
        <f>SUM($B$78:AX78)</f>
        <v>207.21815564512841</v>
      </c>
      <c r="AY80" s="86">
        <f>SUM($B$78:AY78)</f>
        <v>207.21815564512841</v>
      </c>
      <c r="AZ80" s="86">
        <f>SUM($B$78:AZ78)</f>
        <v>207.21815564512841</v>
      </c>
      <c r="BA80" s="86">
        <f>SUM($B$78:BA78)</f>
        <v>207.21815564512841</v>
      </c>
      <c r="BB80" s="86">
        <f>SUM($B$78:BB78)</f>
        <v>207.21815564512841</v>
      </c>
      <c r="BC80" s="86">
        <f>SUM($B$78:BC78)</f>
        <v>207.21815564512841</v>
      </c>
      <c r="BD80" s="86">
        <f>SUM($B$78:BD78)</f>
        <v>207.21815564512841</v>
      </c>
      <c r="BE80" s="86">
        <f>SUM($B$78:BE78)</f>
        <v>207.21815564512841</v>
      </c>
      <c r="BF80" s="86">
        <f>SUM($B$78:BF78)</f>
        <v>207.21815564512841</v>
      </c>
      <c r="BG80" s="86">
        <f>SUM($B$78:BG78)</f>
        <v>207.21815564512841</v>
      </c>
      <c r="BH80" s="86">
        <f>SUM($B$78:BH78)</f>
        <v>207.21815564512841</v>
      </c>
      <c r="BI80" s="86">
        <f>SUM($B$78:BI78)</f>
        <v>207.21815564512841</v>
      </c>
      <c r="BJ80" s="86">
        <f>SUM($B$78:BJ78)</f>
        <v>207.21815564512841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0</v>
      </c>
      <c r="H81" s="328">
        <f t="shared" si="41"/>
        <v>0</v>
      </c>
      <c r="I81" s="328">
        <f t="shared" si="41"/>
        <v>0</v>
      </c>
      <c r="J81" s="328">
        <f t="shared" si="41"/>
        <v>0</v>
      </c>
      <c r="K81" s="328">
        <f t="shared" si="41"/>
        <v>0</v>
      </c>
      <c r="L81" s="328">
        <f t="shared" si="41"/>
        <v>0</v>
      </c>
      <c r="M81" s="328">
        <f t="shared" si="41"/>
        <v>0</v>
      </c>
      <c r="N81" s="328">
        <f t="shared" si="41"/>
        <v>7.770680836692315</v>
      </c>
      <c r="O81" s="328">
        <f t="shared" si="41"/>
        <v>14.95907865602182</v>
      </c>
      <c r="P81" s="328">
        <f t="shared" si="41"/>
        <v>13.835956252425223</v>
      </c>
      <c r="Q81" s="328">
        <f t="shared" si="41"/>
        <v>12.799865474199581</v>
      </c>
      <c r="R81" s="328">
        <f t="shared" si="41"/>
        <v>11.838373232006186</v>
      </c>
      <c r="S81" s="328">
        <f t="shared" si="41"/>
        <v>10.951479525845036</v>
      </c>
      <c r="T81" s="328">
        <f t="shared" si="41"/>
        <v>10.128823447933877</v>
      </c>
      <c r="U81" s="328">
        <f t="shared" si="41"/>
        <v>9.3704049982727078</v>
      </c>
      <c r="V81" s="328">
        <f t="shared" si="41"/>
        <v>9.2460741048856292</v>
      </c>
      <c r="W81" s="328">
        <f t="shared" si="41"/>
        <v>9.2460741048856292</v>
      </c>
      <c r="X81" s="328">
        <f t="shared" si="41"/>
        <v>9.2460741048856292</v>
      </c>
      <c r="Y81" s="328">
        <f t="shared" si="41"/>
        <v>9.2460741048856292</v>
      </c>
      <c r="Z81" s="328">
        <f t="shared" si="41"/>
        <v>9.2460741048856292</v>
      </c>
      <c r="AA81" s="328">
        <f t="shared" si="41"/>
        <v>9.2460741048856292</v>
      </c>
      <c r="AB81" s="328">
        <f t="shared" si="41"/>
        <v>9.2460741048856292</v>
      </c>
      <c r="AC81" s="328">
        <f t="shared" si="41"/>
        <v>9.2460741048856292</v>
      </c>
      <c r="AD81" s="328">
        <f t="shared" si="41"/>
        <v>9.2460741048856292</v>
      </c>
      <c r="AE81" s="328">
        <f t="shared" si="41"/>
        <v>9.2460741048856292</v>
      </c>
      <c r="AF81" s="328">
        <f t="shared" si="41"/>
        <v>9.2460741048856292</v>
      </c>
      <c r="AG81" s="328">
        <f t="shared" si="41"/>
        <v>9.2460741048856292</v>
      </c>
      <c r="AH81" s="328">
        <f t="shared" si="41"/>
        <v>4.6230370524428146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207.23058873446703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0</v>
      </c>
      <c r="H82" s="94">
        <f t="shared" si="42"/>
        <v>0</v>
      </c>
      <c r="I82" s="94">
        <f t="shared" si="42"/>
        <v>0</v>
      </c>
      <c r="J82" s="94">
        <f t="shared" si="42"/>
        <v>0</v>
      </c>
      <c r="K82" s="94">
        <f t="shared" si="42"/>
        <v>0</v>
      </c>
      <c r="L82" s="94">
        <f t="shared" si="42"/>
        <v>0</v>
      </c>
      <c r="M82" s="94">
        <f t="shared" si="42"/>
        <v>0</v>
      </c>
      <c r="N82" s="94">
        <f t="shared" si="42"/>
        <v>7.770680836692315</v>
      </c>
      <c r="O82" s="94">
        <f t="shared" si="42"/>
        <v>14.95907865602182</v>
      </c>
      <c r="P82" s="94">
        <f t="shared" si="42"/>
        <v>13.835956252425223</v>
      </c>
      <c r="Q82" s="94">
        <f t="shared" si="42"/>
        <v>12.799865474199581</v>
      </c>
      <c r="R82" s="94">
        <f t="shared" si="42"/>
        <v>11.838373232006186</v>
      </c>
      <c r="S82" s="94">
        <f t="shared" si="42"/>
        <v>10.951479525845036</v>
      </c>
      <c r="T82" s="94">
        <f t="shared" si="42"/>
        <v>10.128823447933877</v>
      </c>
      <c r="U82" s="94">
        <f t="shared" si="42"/>
        <v>9.3704049982727078</v>
      </c>
      <c r="V82" s="94">
        <f t="shared" si="42"/>
        <v>9.2460741048856292</v>
      </c>
      <c r="W82" s="94">
        <f t="shared" si="42"/>
        <v>9.2460741048856292</v>
      </c>
      <c r="X82" s="94">
        <f t="shared" si="42"/>
        <v>9.2460741048856292</v>
      </c>
      <c r="Y82" s="94">
        <f t="shared" si="42"/>
        <v>9.2460741048856292</v>
      </c>
      <c r="Z82" s="94">
        <f t="shared" si="42"/>
        <v>9.2460741048856292</v>
      </c>
      <c r="AA82" s="94">
        <f t="shared" si="42"/>
        <v>9.2460741048856292</v>
      </c>
      <c r="AB82" s="94">
        <f t="shared" si="42"/>
        <v>9.2460741048856292</v>
      </c>
      <c r="AC82" s="94">
        <f t="shared" si="42"/>
        <v>9.2460741048856292</v>
      </c>
      <c r="AD82" s="94">
        <f t="shared" si="42"/>
        <v>9.2460741048856292</v>
      </c>
      <c r="AE82" s="94">
        <f t="shared" si="42"/>
        <v>9.2460741048856292</v>
      </c>
      <c r="AF82" s="94">
        <f t="shared" si="42"/>
        <v>9.2460741048856292</v>
      </c>
      <c r="AG82" s="94">
        <f t="shared" si="42"/>
        <v>9.2460741048856292</v>
      </c>
      <c r="AH82" s="94">
        <f t="shared" si="42"/>
        <v>4.6230370524428146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5.1804538911282103</v>
      </c>
      <c r="O97" s="74">
        <f t="shared" ref="O97:BK97" si="56">$N$20*(1-$B$5)/$B$3</f>
        <v>5.1804538911282103</v>
      </c>
      <c r="P97" s="74">
        <f t="shared" si="56"/>
        <v>5.1804538911282103</v>
      </c>
      <c r="Q97" s="74">
        <f t="shared" si="56"/>
        <v>5.1804538911282103</v>
      </c>
      <c r="R97" s="74">
        <f t="shared" si="56"/>
        <v>5.1804538911282103</v>
      </c>
      <c r="S97" s="74">
        <f t="shared" si="56"/>
        <v>5.1804538911282103</v>
      </c>
      <c r="T97" s="74">
        <f t="shared" si="56"/>
        <v>5.1804538911282103</v>
      </c>
      <c r="U97" s="74">
        <f t="shared" si="56"/>
        <v>5.1804538911282103</v>
      </c>
      <c r="V97" s="74">
        <f t="shared" si="56"/>
        <v>5.1804538911282103</v>
      </c>
      <c r="W97" s="74">
        <f t="shared" si="56"/>
        <v>5.1804538911282103</v>
      </c>
      <c r="X97" s="74">
        <f t="shared" si="56"/>
        <v>5.1804538911282103</v>
      </c>
      <c r="Y97" s="74">
        <f t="shared" si="56"/>
        <v>5.1804538911282103</v>
      </c>
      <c r="Z97" s="74">
        <f t="shared" si="56"/>
        <v>5.1804538911282103</v>
      </c>
      <c r="AA97" s="74">
        <f t="shared" si="56"/>
        <v>5.1804538911282103</v>
      </c>
      <c r="AB97" s="74">
        <f t="shared" si="56"/>
        <v>5.1804538911282103</v>
      </c>
      <c r="AC97" s="74">
        <f t="shared" si="56"/>
        <v>5.1804538911282103</v>
      </c>
      <c r="AD97" s="74">
        <f t="shared" si="56"/>
        <v>5.1804538911282103</v>
      </c>
      <c r="AE97" s="74">
        <f t="shared" si="56"/>
        <v>5.1804538911282103</v>
      </c>
      <c r="AF97" s="74">
        <f t="shared" si="56"/>
        <v>5.1804538911282103</v>
      </c>
      <c r="AG97" s="74">
        <f t="shared" si="56"/>
        <v>5.1804538911282103</v>
      </c>
      <c r="AH97" s="74">
        <f t="shared" si="56"/>
        <v>5.1804538911282103</v>
      </c>
      <c r="AI97" s="74">
        <f t="shared" si="56"/>
        <v>5.1804538911282103</v>
      </c>
      <c r="AJ97" s="74">
        <f t="shared" si="56"/>
        <v>5.1804538911282103</v>
      </c>
      <c r="AK97" s="74">
        <f t="shared" si="56"/>
        <v>5.1804538911282103</v>
      </c>
      <c r="AL97" s="74">
        <f t="shared" si="56"/>
        <v>5.1804538911282103</v>
      </c>
      <c r="AM97" s="74">
        <f t="shared" si="56"/>
        <v>5.1804538911282103</v>
      </c>
      <c r="AN97" s="74">
        <f t="shared" si="56"/>
        <v>5.1804538911282103</v>
      </c>
      <c r="AO97" s="74">
        <f t="shared" si="56"/>
        <v>5.1804538911282103</v>
      </c>
      <c r="AP97" s="74">
        <f t="shared" si="56"/>
        <v>5.1804538911282103</v>
      </c>
      <c r="AQ97" s="74">
        <f t="shared" si="56"/>
        <v>5.1804538911282103</v>
      </c>
      <c r="AR97" s="74">
        <f t="shared" si="56"/>
        <v>5.1804538911282103</v>
      </c>
      <c r="AS97" s="74">
        <f t="shared" si="56"/>
        <v>5.1804538911282103</v>
      </c>
      <c r="AT97" s="74">
        <f t="shared" si="56"/>
        <v>5.1804538911282103</v>
      </c>
      <c r="AU97" s="74">
        <f t="shared" si="56"/>
        <v>5.1804538911282103</v>
      </c>
      <c r="AV97" s="74">
        <f t="shared" si="56"/>
        <v>5.1804538911282103</v>
      </c>
      <c r="AW97" s="74">
        <f t="shared" si="56"/>
        <v>5.1804538911282103</v>
      </c>
      <c r="AX97" s="74">
        <f t="shared" si="56"/>
        <v>5.1804538911282103</v>
      </c>
      <c r="AY97" s="74">
        <f t="shared" si="56"/>
        <v>5.1804538911282103</v>
      </c>
      <c r="AZ97" s="74">
        <f t="shared" si="56"/>
        <v>5.1804538911282103</v>
      </c>
      <c r="BA97" s="74">
        <f t="shared" si="56"/>
        <v>5.1804538911282103</v>
      </c>
      <c r="BB97" s="74">
        <f t="shared" si="56"/>
        <v>5.1804538911282103</v>
      </c>
      <c r="BC97" s="74">
        <f t="shared" si="56"/>
        <v>5.1804538911282103</v>
      </c>
      <c r="BD97" s="74">
        <f t="shared" si="56"/>
        <v>5.1804538911282103</v>
      </c>
      <c r="BE97" s="74">
        <f t="shared" si="56"/>
        <v>5.1804538911282103</v>
      </c>
      <c r="BF97" s="74">
        <f t="shared" si="56"/>
        <v>5.1804538911282103</v>
      </c>
      <c r="BG97" s="74">
        <f t="shared" si="56"/>
        <v>5.1804538911282103</v>
      </c>
      <c r="BH97" s="74">
        <f t="shared" si="56"/>
        <v>5.1804538911282103</v>
      </c>
      <c r="BI97" s="74">
        <f t="shared" si="56"/>
        <v>5.1804538911282103</v>
      </c>
      <c r="BJ97" s="74">
        <f t="shared" si="56"/>
        <v>5.1804538911282103</v>
      </c>
      <c r="BK97" s="74">
        <f t="shared" si="56"/>
        <v>5.1804538911282103</v>
      </c>
      <c r="BL97" s="74"/>
      <c r="BM97" s="36"/>
      <c r="BN97" s="74">
        <f t="shared" si="44"/>
        <v>259.02269455641084</v>
      </c>
      <c r="BO97" s="333">
        <f>N20*(1+0.25)</f>
        <v>259.0226945564105</v>
      </c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0</v>
      </c>
      <c r="H98" s="103">
        <f t="shared" si="57"/>
        <v>0</v>
      </c>
      <c r="I98" s="103">
        <f t="shared" si="57"/>
        <v>0</v>
      </c>
      <c r="J98" s="103">
        <f t="shared" si="57"/>
        <v>0</v>
      </c>
      <c r="K98" s="103">
        <f t="shared" si="57"/>
        <v>0</v>
      </c>
      <c r="L98" s="103">
        <f t="shared" si="57"/>
        <v>0</v>
      </c>
      <c r="M98" s="103">
        <f t="shared" si="57"/>
        <v>0</v>
      </c>
      <c r="N98" s="103">
        <f t="shared" si="57"/>
        <v>5.1804538911282103</v>
      </c>
      <c r="O98" s="103">
        <f t="shared" si="57"/>
        <v>5.1804538911282103</v>
      </c>
      <c r="P98" s="103">
        <f t="shared" si="57"/>
        <v>5.1804538911282103</v>
      </c>
      <c r="Q98" s="103">
        <f t="shared" si="57"/>
        <v>5.1804538911282103</v>
      </c>
      <c r="R98" s="103">
        <f t="shared" si="57"/>
        <v>5.1804538911282103</v>
      </c>
      <c r="S98" s="103">
        <f t="shared" si="57"/>
        <v>5.1804538911282103</v>
      </c>
      <c r="T98" s="103">
        <f t="shared" si="57"/>
        <v>5.1804538911282103</v>
      </c>
      <c r="U98" s="103">
        <f t="shared" si="57"/>
        <v>5.1804538911282103</v>
      </c>
      <c r="V98" s="103">
        <f t="shared" si="57"/>
        <v>5.1804538911282103</v>
      </c>
      <c r="W98" s="103">
        <f t="shared" si="57"/>
        <v>5.1804538911282103</v>
      </c>
      <c r="X98" s="103">
        <f t="shared" si="57"/>
        <v>5.1804538911282103</v>
      </c>
      <c r="Y98" s="103">
        <f t="shared" si="57"/>
        <v>5.1804538911282103</v>
      </c>
      <c r="Z98" s="103">
        <f t="shared" si="57"/>
        <v>5.1804538911282103</v>
      </c>
      <c r="AA98" s="103">
        <f t="shared" si="57"/>
        <v>5.1804538911282103</v>
      </c>
      <c r="AB98" s="103">
        <f t="shared" si="57"/>
        <v>5.1804538911282103</v>
      </c>
      <c r="AC98" s="103">
        <f t="shared" si="57"/>
        <v>5.1804538911282103</v>
      </c>
      <c r="AD98" s="103">
        <f t="shared" si="57"/>
        <v>5.1804538911282103</v>
      </c>
      <c r="AE98" s="103">
        <f t="shared" si="57"/>
        <v>5.1804538911282103</v>
      </c>
      <c r="AF98" s="103">
        <f t="shared" si="57"/>
        <v>5.1804538911282103</v>
      </c>
      <c r="AG98" s="103">
        <f t="shared" si="57"/>
        <v>5.1804538911282103</v>
      </c>
      <c r="AH98" s="103">
        <f t="shared" si="57"/>
        <v>5.1804538911282103</v>
      </c>
      <c r="AI98" s="103">
        <f t="shared" si="57"/>
        <v>5.1804538911282103</v>
      </c>
      <c r="AJ98" s="103">
        <f t="shared" si="57"/>
        <v>5.1804538911282103</v>
      </c>
      <c r="AK98" s="103">
        <f t="shared" si="57"/>
        <v>5.1804538911282103</v>
      </c>
      <c r="AL98" s="103">
        <f t="shared" si="57"/>
        <v>5.1804538911282103</v>
      </c>
      <c r="AM98" s="103">
        <f t="shared" si="57"/>
        <v>5.1804538911282103</v>
      </c>
      <c r="AN98" s="103">
        <f t="shared" si="57"/>
        <v>5.1804538911282103</v>
      </c>
      <c r="AO98" s="103">
        <f t="shared" si="57"/>
        <v>5.1804538911282103</v>
      </c>
      <c r="AP98" s="103">
        <f t="shared" si="57"/>
        <v>5.1804538911282103</v>
      </c>
      <c r="AQ98" s="103">
        <f t="shared" si="57"/>
        <v>5.1804538911282103</v>
      </c>
      <c r="AR98" s="103">
        <f t="shared" si="57"/>
        <v>5.1804538911282103</v>
      </c>
      <c r="AS98" s="103">
        <f t="shared" si="57"/>
        <v>5.1804538911282103</v>
      </c>
      <c r="AT98" s="103">
        <f t="shared" si="57"/>
        <v>5.1804538911282103</v>
      </c>
      <c r="AU98" s="103">
        <f t="shared" si="57"/>
        <v>5.1804538911282103</v>
      </c>
      <c r="AV98" s="103">
        <f t="shared" si="57"/>
        <v>5.1804538911282103</v>
      </c>
      <c r="AW98" s="103">
        <f t="shared" si="57"/>
        <v>5.1804538911282103</v>
      </c>
      <c r="AX98" s="103">
        <f t="shared" si="57"/>
        <v>5.1804538911282103</v>
      </c>
      <c r="AY98" s="103">
        <f t="shared" si="57"/>
        <v>5.1804538911282103</v>
      </c>
      <c r="AZ98" s="103">
        <f t="shared" si="57"/>
        <v>5.1804538911282103</v>
      </c>
      <c r="BA98" s="103">
        <f t="shared" si="57"/>
        <v>5.1804538911282103</v>
      </c>
      <c r="BB98" s="103">
        <f t="shared" si="57"/>
        <v>5.1804538911282103</v>
      </c>
      <c r="BC98" s="103">
        <f t="shared" si="57"/>
        <v>5.1804538911282103</v>
      </c>
      <c r="BD98" s="103">
        <f t="shared" si="57"/>
        <v>5.1804538911282103</v>
      </c>
      <c r="BE98" s="103">
        <f t="shared" si="57"/>
        <v>5.1804538911282103</v>
      </c>
      <c r="BF98" s="103">
        <f t="shared" si="57"/>
        <v>5.1804538911282103</v>
      </c>
      <c r="BG98" s="103">
        <f t="shared" si="57"/>
        <v>5.1804538911282103</v>
      </c>
      <c r="BH98" s="103">
        <f t="shared" si="57"/>
        <v>5.1804538911282103</v>
      </c>
      <c r="BI98" s="103">
        <f t="shared" si="57"/>
        <v>5.1804538911282103</v>
      </c>
      <c r="BJ98" s="103">
        <f t="shared" si="57"/>
        <v>5.1804538911282103</v>
      </c>
      <c r="BK98" s="103">
        <f t="shared" si="57"/>
        <v>5.1804538911282103</v>
      </c>
      <c r="BL98" s="103">
        <f t="shared" si="57"/>
        <v>0</v>
      </c>
      <c r="BM98" s="342"/>
      <c r="BN98" s="57">
        <f>SUM(BN85:BN97)</f>
        <v>259.02269455641084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4.1443631129025684</v>
      </c>
      <c r="O113" s="74">
        <f t="shared" ref="O113:BK113" si="71">$N$20/$B$3</f>
        <v>4.1443631129025684</v>
      </c>
      <c r="P113" s="74">
        <f t="shared" si="71"/>
        <v>4.1443631129025684</v>
      </c>
      <c r="Q113" s="74">
        <f t="shared" si="71"/>
        <v>4.1443631129025684</v>
      </c>
      <c r="R113" s="74">
        <f t="shared" si="71"/>
        <v>4.1443631129025684</v>
      </c>
      <c r="S113" s="74">
        <f t="shared" si="71"/>
        <v>4.1443631129025684</v>
      </c>
      <c r="T113" s="74">
        <f t="shared" si="71"/>
        <v>4.1443631129025684</v>
      </c>
      <c r="U113" s="74">
        <f t="shared" si="71"/>
        <v>4.1443631129025684</v>
      </c>
      <c r="V113" s="74">
        <f t="shared" si="71"/>
        <v>4.1443631129025684</v>
      </c>
      <c r="W113" s="74">
        <f t="shared" si="71"/>
        <v>4.1443631129025684</v>
      </c>
      <c r="X113" s="74">
        <f t="shared" si="71"/>
        <v>4.1443631129025684</v>
      </c>
      <c r="Y113" s="74">
        <f t="shared" si="71"/>
        <v>4.1443631129025684</v>
      </c>
      <c r="Z113" s="74">
        <f t="shared" si="71"/>
        <v>4.1443631129025684</v>
      </c>
      <c r="AA113" s="74">
        <f t="shared" si="71"/>
        <v>4.1443631129025684</v>
      </c>
      <c r="AB113" s="74">
        <f t="shared" si="71"/>
        <v>4.1443631129025684</v>
      </c>
      <c r="AC113" s="74">
        <f t="shared" si="71"/>
        <v>4.1443631129025684</v>
      </c>
      <c r="AD113" s="74">
        <f t="shared" si="71"/>
        <v>4.1443631129025684</v>
      </c>
      <c r="AE113" s="74">
        <f t="shared" si="71"/>
        <v>4.1443631129025684</v>
      </c>
      <c r="AF113" s="74">
        <f t="shared" si="71"/>
        <v>4.1443631129025684</v>
      </c>
      <c r="AG113" s="74">
        <f t="shared" si="71"/>
        <v>4.1443631129025684</v>
      </c>
      <c r="AH113" s="74">
        <f t="shared" si="71"/>
        <v>4.1443631129025684</v>
      </c>
      <c r="AI113" s="74">
        <f t="shared" si="71"/>
        <v>4.1443631129025684</v>
      </c>
      <c r="AJ113" s="74">
        <f t="shared" si="71"/>
        <v>4.1443631129025684</v>
      </c>
      <c r="AK113" s="74">
        <f t="shared" si="71"/>
        <v>4.1443631129025684</v>
      </c>
      <c r="AL113" s="74">
        <f t="shared" si="71"/>
        <v>4.1443631129025684</v>
      </c>
      <c r="AM113" s="74">
        <f t="shared" si="71"/>
        <v>4.1443631129025684</v>
      </c>
      <c r="AN113" s="74">
        <f t="shared" si="71"/>
        <v>4.1443631129025684</v>
      </c>
      <c r="AO113" s="74">
        <f t="shared" si="71"/>
        <v>4.1443631129025684</v>
      </c>
      <c r="AP113" s="74">
        <f t="shared" si="71"/>
        <v>4.1443631129025684</v>
      </c>
      <c r="AQ113" s="74">
        <f t="shared" si="71"/>
        <v>4.1443631129025684</v>
      </c>
      <c r="AR113" s="74">
        <f t="shared" si="71"/>
        <v>4.1443631129025684</v>
      </c>
      <c r="AS113" s="74">
        <f t="shared" si="71"/>
        <v>4.1443631129025684</v>
      </c>
      <c r="AT113" s="74">
        <f t="shared" si="71"/>
        <v>4.1443631129025684</v>
      </c>
      <c r="AU113" s="74">
        <f t="shared" si="71"/>
        <v>4.1443631129025684</v>
      </c>
      <c r="AV113" s="74">
        <f t="shared" si="71"/>
        <v>4.1443631129025684</v>
      </c>
      <c r="AW113" s="74">
        <f t="shared" si="71"/>
        <v>4.1443631129025684</v>
      </c>
      <c r="AX113" s="74">
        <f t="shared" si="71"/>
        <v>4.1443631129025684</v>
      </c>
      <c r="AY113" s="74">
        <f t="shared" si="71"/>
        <v>4.1443631129025684</v>
      </c>
      <c r="AZ113" s="74">
        <f t="shared" si="71"/>
        <v>4.1443631129025684</v>
      </c>
      <c r="BA113" s="74">
        <f t="shared" si="71"/>
        <v>4.1443631129025684</v>
      </c>
      <c r="BB113" s="74">
        <f t="shared" si="71"/>
        <v>4.1443631129025684</v>
      </c>
      <c r="BC113" s="74">
        <f t="shared" si="71"/>
        <v>4.1443631129025684</v>
      </c>
      <c r="BD113" s="74">
        <f t="shared" si="71"/>
        <v>4.1443631129025684</v>
      </c>
      <c r="BE113" s="74">
        <f t="shared" si="71"/>
        <v>4.1443631129025684</v>
      </c>
      <c r="BF113" s="74">
        <f t="shared" si="71"/>
        <v>4.1443631129025684</v>
      </c>
      <c r="BG113" s="74">
        <f t="shared" si="71"/>
        <v>4.1443631129025684</v>
      </c>
      <c r="BH113" s="74">
        <f t="shared" si="71"/>
        <v>4.1443631129025684</v>
      </c>
      <c r="BI113" s="74">
        <f t="shared" si="71"/>
        <v>4.1443631129025684</v>
      </c>
      <c r="BJ113" s="74">
        <f t="shared" si="71"/>
        <v>4.1443631129025684</v>
      </c>
      <c r="BK113" s="74">
        <f t="shared" si="71"/>
        <v>4.1443631129025684</v>
      </c>
      <c r="BL113" s="74"/>
      <c r="BM113" s="36"/>
      <c r="BN113" s="74">
        <f t="shared" si="59"/>
        <v>207.21815564512841</v>
      </c>
      <c r="BO113" s="333">
        <f>N20</f>
        <v>207.21815564512841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0</v>
      </c>
      <c r="H114" s="68">
        <f t="shared" si="72"/>
        <v>0</v>
      </c>
      <c r="I114" s="68">
        <f t="shared" si="72"/>
        <v>0</v>
      </c>
      <c r="J114" s="68">
        <f t="shared" si="72"/>
        <v>0</v>
      </c>
      <c r="K114" s="68">
        <f t="shared" si="72"/>
        <v>0</v>
      </c>
      <c r="L114" s="68">
        <f t="shared" si="72"/>
        <v>0</v>
      </c>
      <c r="M114" s="68">
        <f t="shared" si="72"/>
        <v>0</v>
      </c>
      <c r="N114" s="68">
        <f t="shared" si="72"/>
        <v>4.1443631129025684</v>
      </c>
      <c r="O114" s="68">
        <f t="shared" si="72"/>
        <v>4.1443631129025684</v>
      </c>
      <c r="P114" s="68">
        <f t="shared" si="72"/>
        <v>4.1443631129025684</v>
      </c>
      <c r="Q114" s="68">
        <f t="shared" si="72"/>
        <v>4.1443631129025684</v>
      </c>
      <c r="R114" s="68">
        <f t="shared" si="72"/>
        <v>4.1443631129025684</v>
      </c>
      <c r="S114" s="68">
        <f t="shared" si="72"/>
        <v>4.1443631129025684</v>
      </c>
      <c r="T114" s="68">
        <f t="shared" si="72"/>
        <v>4.1443631129025684</v>
      </c>
      <c r="U114" s="68">
        <f t="shared" si="72"/>
        <v>4.1443631129025684</v>
      </c>
      <c r="V114" s="68">
        <f t="shared" si="72"/>
        <v>4.1443631129025684</v>
      </c>
      <c r="W114" s="68">
        <f t="shared" si="72"/>
        <v>4.1443631129025684</v>
      </c>
      <c r="X114" s="68">
        <f t="shared" si="72"/>
        <v>4.1443631129025684</v>
      </c>
      <c r="Y114" s="68">
        <f t="shared" si="72"/>
        <v>4.1443631129025684</v>
      </c>
      <c r="Z114" s="68">
        <f t="shared" si="72"/>
        <v>4.1443631129025684</v>
      </c>
      <c r="AA114" s="68">
        <f t="shared" si="72"/>
        <v>4.1443631129025684</v>
      </c>
      <c r="AB114" s="68">
        <f t="shared" si="72"/>
        <v>4.1443631129025684</v>
      </c>
      <c r="AC114" s="68">
        <f t="shared" si="72"/>
        <v>4.1443631129025684</v>
      </c>
      <c r="AD114" s="68">
        <f t="shared" si="72"/>
        <v>4.1443631129025684</v>
      </c>
      <c r="AE114" s="68">
        <f t="shared" si="72"/>
        <v>4.1443631129025684</v>
      </c>
      <c r="AF114" s="68">
        <f t="shared" si="72"/>
        <v>4.1443631129025684</v>
      </c>
      <c r="AG114" s="68">
        <f t="shared" si="72"/>
        <v>4.1443631129025684</v>
      </c>
      <c r="AH114" s="68">
        <f t="shared" si="72"/>
        <v>4.1443631129025684</v>
      </c>
      <c r="AI114" s="68">
        <f t="shared" si="72"/>
        <v>4.1443631129025684</v>
      </c>
      <c r="AJ114" s="68">
        <f t="shared" si="72"/>
        <v>4.1443631129025684</v>
      </c>
      <c r="AK114" s="68">
        <f t="shared" si="72"/>
        <v>4.1443631129025684</v>
      </c>
      <c r="AL114" s="68">
        <f t="shared" si="72"/>
        <v>4.1443631129025684</v>
      </c>
      <c r="AM114" s="68">
        <f t="shared" si="72"/>
        <v>4.1443631129025684</v>
      </c>
      <c r="AN114" s="68">
        <f t="shared" si="72"/>
        <v>4.1443631129025684</v>
      </c>
      <c r="AO114" s="68">
        <f t="shared" si="72"/>
        <v>4.1443631129025684</v>
      </c>
      <c r="AP114" s="68">
        <f t="shared" si="72"/>
        <v>4.1443631129025684</v>
      </c>
      <c r="AQ114" s="68">
        <f t="shared" si="72"/>
        <v>4.1443631129025684</v>
      </c>
      <c r="AR114" s="68">
        <f t="shared" si="72"/>
        <v>4.1443631129025684</v>
      </c>
      <c r="AS114" s="68">
        <f t="shared" si="72"/>
        <v>4.1443631129025684</v>
      </c>
      <c r="AT114" s="68">
        <f t="shared" si="72"/>
        <v>4.1443631129025684</v>
      </c>
      <c r="AU114" s="68">
        <f t="shared" si="72"/>
        <v>4.1443631129025684</v>
      </c>
      <c r="AV114" s="68">
        <f t="shared" si="72"/>
        <v>4.1443631129025684</v>
      </c>
      <c r="AW114" s="68">
        <f t="shared" si="72"/>
        <v>4.1443631129025684</v>
      </c>
      <c r="AX114" s="68">
        <f t="shared" si="72"/>
        <v>4.1443631129025684</v>
      </c>
      <c r="AY114" s="68">
        <f t="shared" si="72"/>
        <v>4.1443631129025684</v>
      </c>
      <c r="AZ114" s="68">
        <f t="shared" si="72"/>
        <v>4.1443631129025684</v>
      </c>
      <c r="BA114" s="68">
        <f t="shared" si="72"/>
        <v>4.1443631129025684</v>
      </c>
      <c r="BB114" s="68">
        <f t="shared" si="72"/>
        <v>4.1443631129025684</v>
      </c>
      <c r="BC114" s="68">
        <f t="shared" si="72"/>
        <v>4.1443631129025684</v>
      </c>
      <c r="BD114" s="68">
        <f t="shared" si="72"/>
        <v>4.1443631129025684</v>
      </c>
      <c r="BE114" s="68">
        <f t="shared" si="72"/>
        <v>4.1443631129025684</v>
      </c>
      <c r="BF114" s="68">
        <f t="shared" si="72"/>
        <v>4.1443631129025684</v>
      </c>
      <c r="BG114" s="68">
        <f t="shared" si="72"/>
        <v>4.1443631129025684</v>
      </c>
      <c r="BH114" s="68">
        <f t="shared" si="72"/>
        <v>4.1443631129025684</v>
      </c>
      <c r="BI114" s="68">
        <f t="shared" si="72"/>
        <v>4.1443631129025684</v>
      </c>
      <c r="BJ114" s="68">
        <f t="shared" si="72"/>
        <v>4.1443631129025684</v>
      </c>
      <c r="BK114" s="68">
        <f t="shared" si="72"/>
        <v>4.1443631129025684</v>
      </c>
      <c r="BL114" s="68">
        <f t="shared" si="72"/>
        <v>0</v>
      </c>
      <c r="BM114" s="36"/>
      <c r="BN114" s="57">
        <f>SUM(BN101:BN113)</f>
        <v>207.21815564512841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paperSize="3" scale="44" fitToWidth="0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62"/>
  <sheetViews>
    <sheetView zoomScaleNormal="100" workbookViewId="0">
      <pane xSplit="1" ySplit="8" topLeftCell="B54" activePane="bottomRight" state="frozen"/>
      <selection activeCell="F25" sqref="F25"/>
      <selection pane="topRight" activeCell="F25" sqref="F25"/>
      <selection pane="bottomLeft" activeCell="F25" sqref="F25"/>
      <selection pane="bottomRight" activeCell="F25" sqref="F25"/>
    </sheetView>
  </sheetViews>
  <sheetFormatPr defaultRowHeight="15" customHeight="1" x14ac:dyDescent="0.2"/>
  <cols>
    <col min="1" max="1" width="31.140625" style="32" customWidth="1"/>
    <col min="2" max="12" width="10.7109375" style="32" customWidth="1"/>
    <col min="13" max="13" width="1.7109375" style="39" customWidth="1"/>
    <col min="14" max="14" width="10.7109375" style="34" customWidth="1"/>
    <col min="15" max="15" width="15.140625" style="39" customWidth="1"/>
    <col min="16" max="17" width="13.42578125" style="38" bestFit="1" customWidth="1"/>
    <col min="18" max="16384" width="9.140625" style="38"/>
  </cols>
  <sheetData>
    <row r="1" spans="1:15" ht="15" customHeight="1" x14ac:dyDescent="0.2">
      <c r="A1" s="59" t="s">
        <v>20</v>
      </c>
      <c r="B1" s="60">
        <v>5</v>
      </c>
    </row>
    <row r="2" spans="1:15" ht="15" customHeight="1" x14ac:dyDescent="0.2">
      <c r="A2" s="59" t="s">
        <v>21</v>
      </c>
      <c r="B2" s="107" t="e">
        <f>VLOOKUP($B$1,'Assumptions (Inputs)'!$B$7:$G$24,2,FALSE)</f>
        <v>#N/A</v>
      </c>
      <c r="C2" s="107"/>
      <c r="D2" s="107"/>
      <c r="E2" s="107"/>
    </row>
    <row r="3" spans="1:15" ht="15" customHeight="1" x14ac:dyDescent="0.2">
      <c r="A3" s="59" t="s">
        <v>263</v>
      </c>
      <c r="B3" s="61" t="e">
        <f>VLOOKUP($B$1,'Assumptions (Inputs)'!$B$7:$G$24,4,FALSE)</f>
        <v>#N/A</v>
      </c>
    </row>
    <row r="4" spans="1:15" ht="15" customHeight="1" x14ac:dyDescent="0.2">
      <c r="A4" s="59" t="s">
        <v>1</v>
      </c>
      <c r="B4" s="61" t="e">
        <f>VLOOKUP($B$1,'Assumptions (Inputs)'!$B$7:$G$24,5,FALSE)</f>
        <v>#N/A</v>
      </c>
      <c r="C4" s="61"/>
    </row>
    <row r="5" spans="1:15" ht="15" customHeight="1" x14ac:dyDescent="0.2">
      <c r="A5" s="59" t="s">
        <v>67</v>
      </c>
      <c r="B5" s="209" t="e">
        <f>VLOOKUP($B$1,'Assumptions (Inputs)'!$B$7:$J$24,9,FALSE)</f>
        <v>#N/A</v>
      </c>
    </row>
    <row r="6" spans="1:15" ht="15" customHeight="1" x14ac:dyDescent="0.2">
      <c r="A6" s="59"/>
    </row>
    <row r="7" spans="1:15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62"/>
      <c r="N7" s="284"/>
    </row>
    <row r="8" spans="1:15" ht="15" customHeight="1" thickBot="1" x14ac:dyDescent="0.25">
      <c r="A8" s="59" t="s">
        <v>51</v>
      </c>
      <c r="B8" s="63" t="e">
        <f>IF(VLOOKUP($B$1,'Assumptions (Inputs)'!$B$7:$G$24,6,FALSE)="Monthly","Y",IF(VLOOKUP($B$1,'Assumptions (Inputs)'!$B$7:$G$24,6,FALSE)=B7,"Y","N"))</f>
        <v>#N/A</v>
      </c>
      <c r="C8" s="63" t="e">
        <f>IF(VLOOKUP($B$1,'Assumptions (Inputs)'!$B$7:$G$24,6,FALSE)="Monthly","Y",IF(VLOOKUP($B$1,'Assumptions (Inputs)'!$B$7:$G$24,6,FALSE)=C7,"Y","N"))</f>
        <v>#N/A</v>
      </c>
      <c r="D8" s="63" t="e">
        <f>IF(VLOOKUP($B$1,'Assumptions (Inputs)'!$B$7:$G$24,6,FALSE)="Monthly","Y",IF(VLOOKUP($B$1,'Assumptions (Inputs)'!$B$7:$G$24,6,FALSE)=D7,"Y","N"))</f>
        <v>#N/A</v>
      </c>
      <c r="E8" s="63" t="e">
        <f>IF(VLOOKUP($B$1,'Assumptions (Inputs)'!$B$7:$G$24,6,FALSE)="Monthly","Y",IF(VLOOKUP($B$1,'Assumptions (Inputs)'!$B$7:$G$24,6,FALSE)=E7,"Y","N"))</f>
        <v>#N/A</v>
      </c>
      <c r="F8" s="63" t="s">
        <v>91</v>
      </c>
      <c r="G8" s="63" t="e">
        <f>IF(VLOOKUP($B$1,'Assumptions (Inputs)'!$B$7:$G$24,6,FALSE)="Monthly","Y",IF(VLOOKUP($B$1,'Assumptions (Inputs)'!$B$7:$G$24,6,FALSE)=G7,"Y","N"))</f>
        <v>#N/A</v>
      </c>
      <c r="H8" s="63" t="e">
        <f>IF(VLOOKUP($B$1,'Assumptions (Inputs)'!$B$7:$G$24,6,FALSE)="Monthly","Y",IF(VLOOKUP($B$1,'Assumptions (Inputs)'!$B$7:$G$24,6,FALSE)=H7,"Y","N"))</f>
        <v>#N/A</v>
      </c>
      <c r="I8" s="63" t="e">
        <f>IF(VLOOKUP($B$1,'Assumptions (Inputs)'!$B$7:$G$24,6,FALSE)="Monthly","Y",IF(VLOOKUP($B$1,'Assumptions (Inputs)'!$B$7:$G$24,6,FALSE)=I7,"Y","N"))</f>
        <v>#N/A</v>
      </c>
      <c r="J8" s="63" t="e">
        <f>IF(VLOOKUP($B$1,'Assumptions (Inputs)'!$B$7:$G$24,6,FALSE)="Monthly","Y",IF(VLOOKUP($B$1,'Assumptions (Inputs)'!$B$7:$G$24,6,FALSE)=J7,"Y","N"))</f>
        <v>#N/A</v>
      </c>
      <c r="K8" s="63" t="s">
        <v>91</v>
      </c>
      <c r="L8" s="63" t="e">
        <f>IF(VLOOKUP($B$1,'Assumptions (Inputs)'!$B$7:$G$24,6,FALSE)="Monthly","Y",IF(VLOOKUP($B$1,'Assumptions (Inputs)'!$B$7:$G$24,6,FALSE)=L7,"Y","N"))</f>
        <v>#N/A</v>
      </c>
      <c r="M8" s="110"/>
      <c r="N8" s="109" t="s">
        <v>6</v>
      </c>
    </row>
    <row r="9" spans="1:15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0"/>
      <c r="N9" s="114"/>
    </row>
    <row r="10" spans="1:15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36"/>
      <c r="N10" s="74"/>
      <c r="O10" s="36"/>
    </row>
    <row r="11" spans="1:15" s="37" customFormat="1" ht="15" customHeight="1" x14ac:dyDescent="0.2">
      <c r="A11" s="115" t="s">
        <v>24</v>
      </c>
      <c r="B11" s="56">
        <v>0</v>
      </c>
      <c r="C11" s="56">
        <f t="shared" ref="C11:L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36"/>
      <c r="N11" s="74"/>
      <c r="O11" s="36"/>
    </row>
    <row r="12" spans="1:15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36"/>
      <c r="N12" s="74"/>
      <c r="O12" s="36"/>
    </row>
    <row r="13" spans="1:15" s="37" customFormat="1" ht="15" customHeight="1" x14ac:dyDescent="0.2">
      <c r="A13" s="65" t="s">
        <v>26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11"/>
      <c r="N13" s="74">
        <f>SUM(B13:L13)</f>
        <v>0</v>
      </c>
      <c r="O13" s="36"/>
    </row>
    <row r="14" spans="1:15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36"/>
      <c r="N14" s="74">
        <f>SUM(B14:L14)</f>
        <v>0</v>
      </c>
      <c r="O14" s="36"/>
    </row>
    <row r="15" spans="1:15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1">SUM(C11:C14)</f>
        <v>0</v>
      </c>
      <c r="D15" s="67">
        <f t="shared" si="1"/>
        <v>0</v>
      </c>
      <c r="E15" s="67">
        <f>SUM(E11:E14)</f>
        <v>0</v>
      </c>
      <c r="F15" s="67">
        <f t="shared" si="1"/>
        <v>0</v>
      </c>
      <c r="G15" s="67">
        <f t="shared" si="1"/>
        <v>0</v>
      </c>
      <c r="H15" s="67">
        <f t="shared" si="1"/>
        <v>0</v>
      </c>
      <c r="I15" s="67">
        <f t="shared" si="1"/>
        <v>0</v>
      </c>
      <c r="J15" s="67">
        <f t="shared" si="1"/>
        <v>0</v>
      </c>
      <c r="K15" s="67">
        <f>SUM(K11:K14)</f>
        <v>0</v>
      </c>
      <c r="L15" s="67">
        <f>SUM(L11:L14)</f>
        <v>0</v>
      </c>
      <c r="M15" s="36"/>
      <c r="N15" s="74"/>
      <c r="O15" s="36"/>
    </row>
    <row r="16" spans="1:15" s="37" customFormat="1" ht="15" customHeight="1" thickBot="1" x14ac:dyDescent="0.25">
      <c r="A16" s="35" t="s">
        <v>29</v>
      </c>
      <c r="B16" s="68">
        <f t="shared" ref="B16:L16" si="2">AVERAGE(B11,B15)</f>
        <v>0</v>
      </c>
      <c r="C16" s="68">
        <f t="shared" si="2"/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si="2"/>
        <v>0</v>
      </c>
      <c r="J16" s="68">
        <f t="shared" si="2"/>
        <v>0</v>
      </c>
      <c r="K16" s="68">
        <f t="shared" si="2"/>
        <v>0</v>
      </c>
      <c r="L16" s="68">
        <f t="shared" si="2"/>
        <v>0</v>
      </c>
      <c r="M16" s="36"/>
      <c r="N16" s="74"/>
      <c r="O16" s="36"/>
    </row>
    <row r="17" spans="1:15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36"/>
      <c r="N17" s="54"/>
      <c r="O17" s="36"/>
    </row>
    <row r="18" spans="1:15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112"/>
      <c r="N18" s="72"/>
      <c r="O18" s="112"/>
    </row>
    <row r="19" spans="1:15" s="37" customFormat="1" ht="15" customHeight="1" x14ac:dyDescent="0.2">
      <c r="A19" s="35" t="s">
        <v>24</v>
      </c>
      <c r="B19" s="74">
        <v>0</v>
      </c>
      <c r="C19" s="74">
        <f t="shared" ref="C19:L19" si="3">B21</f>
        <v>0</v>
      </c>
      <c r="D19" s="74">
        <f t="shared" si="3"/>
        <v>0</v>
      </c>
      <c r="E19" s="74">
        <f t="shared" si="3"/>
        <v>0</v>
      </c>
      <c r="F19" s="74">
        <f t="shared" si="3"/>
        <v>0</v>
      </c>
      <c r="G19" s="74">
        <f t="shared" si="3"/>
        <v>0</v>
      </c>
      <c r="H19" s="74">
        <f t="shared" si="3"/>
        <v>0</v>
      </c>
      <c r="I19" s="74">
        <f t="shared" si="3"/>
        <v>0</v>
      </c>
      <c r="J19" s="74">
        <f t="shared" si="3"/>
        <v>0</v>
      </c>
      <c r="K19" s="74">
        <f t="shared" si="3"/>
        <v>0</v>
      </c>
      <c r="L19" s="74">
        <f t="shared" si="3"/>
        <v>0</v>
      </c>
      <c r="M19" s="36"/>
      <c r="N19" s="74"/>
      <c r="O19" s="36"/>
    </row>
    <row r="20" spans="1:15" s="37" customFormat="1" ht="15" customHeight="1" x14ac:dyDescent="0.2">
      <c r="A20" s="35" t="s">
        <v>25</v>
      </c>
      <c r="B20" s="74">
        <f>-B14</f>
        <v>0</v>
      </c>
      <c r="C20" s="74">
        <f t="shared" ref="C20:K20" si="4">-C14</f>
        <v>0</v>
      </c>
      <c r="D20" s="74">
        <f t="shared" si="4"/>
        <v>0</v>
      </c>
      <c r="E20" s="74">
        <f t="shared" si="4"/>
        <v>0</v>
      </c>
      <c r="F20" s="74">
        <f t="shared" si="4"/>
        <v>0</v>
      </c>
      <c r="G20" s="74">
        <f t="shared" si="4"/>
        <v>0</v>
      </c>
      <c r="H20" s="74">
        <f t="shared" si="4"/>
        <v>0</v>
      </c>
      <c r="I20" s="74">
        <f t="shared" si="4"/>
        <v>0</v>
      </c>
      <c r="J20" s="74">
        <f t="shared" si="4"/>
        <v>0</v>
      </c>
      <c r="K20" s="74">
        <f t="shared" si="4"/>
        <v>0</v>
      </c>
      <c r="L20" s="74">
        <f>-L14</f>
        <v>0</v>
      </c>
      <c r="M20" s="36"/>
      <c r="N20" s="74">
        <f>SUM(B20:L20)</f>
        <v>0</v>
      </c>
      <c r="O20" s="36"/>
    </row>
    <row r="21" spans="1:15" s="37" customFormat="1" ht="15" customHeight="1" x14ac:dyDescent="0.2">
      <c r="A21" s="35" t="s">
        <v>28</v>
      </c>
      <c r="B21" s="74">
        <f t="shared" ref="B21:L21" si="5">SUM(B19:B20)</f>
        <v>0</v>
      </c>
      <c r="C21" s="74">
        <f t="shared" si="5"/>
        <v>0</v>
      </c>
      <c r="D21" s="74">
        <f t="shared" si="5"/>
        <v>0</v>
      </c>
      <c r="E21" s="74">
        <f t="shared" si="5"/>
        <v>0</v>
      </c>
      <c r="F21" s="74">
        <f t="shared" si="5"/>
        <v>0</v>
      </c>
      <c r="G21" s="74">
        <f t="shared" si="5"/>
        <v>0</v>
      </c>
      <c r="H21" s="74">
        <f t="shared" si="5"/>
        <v>0</v>
      </c>
      <c r="I21" s="74">
        <f t="shared" si="5"/>
        <v>0</v>
      </c>
      <c r="J21" s="74">
        <f t="shared" si="5"/>
        <v>0</v>
      </c>
      <c r="K21" s="74">
        <f t="shared" si="5"/>
        <v>0</v>
      </c>
      <c r="L21" s="74">
        <f t="shared" si="5"/>
        <v>0</v>
      </c>
      <c r="M21" s="36"/>
      <c r="N21" s="74"/>
      <c r="O21" s="36"/>
    </row>
    <row r="22" spans="1:15" s="37" customFormat="1" ht="15" customHeight="1" thickBot="1" x14ac:dyDescent="0.25">
      <c r="A22" s="35" t="s">
        <v>29</v>
      </c>
      <c r="B22" s="68">
        <f t="shared" ref="B22:L22" si="6">AVERAGE(B19,B21)</f>
        <v>0</v>
      </c>
      <c r="C22" s="68">
        <f t="shared" si="6"/>
        <v>0</v>
      </c>
      <c r="D22" s="68">
        <f t="shared" si="6"/>
        <v>0</v>
      </c>
      <c r="E22" s="68">
        <f t="shared" si="6"/>
        <v>0</v>
      </c>
      <c r="F22" s="68">
        <f t="shared" si="6"/>
        <v>0</v>
      </c>
      <c r="G22" s="68">
        <f t="shared" si="6"/>
        <v>0</v>
      </c>
      <c r="H22" s="68">
        <f t="shared" si="6"/>
        <v>0</v>
      </c>
      <c r="I22" s="68">
        <f t="shared" si="6"/>
        <v>0</v>
      </c>
      <c r="J22" s="68">
        <f t="shared" si="6"/>
        <v>0</v>
      </c>
      <c r="K22" s="68">
        <f t="shared" si="6"/>
        <v>0</v>
      </c>
      <c r="L22" s="68">
        <f t="shared" si="6"/>
        <v>0</v>
      </c>
      <c r="M22" s="36"/>
      <c r="N22" s="54"/>
      <c r="O22" s="36"/>
    </row>
    <row r="23" spans="1:15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36"/>
      <c r="N23" s="54"/>
      <c r="O23" s="36"/>
    </row>
    <row r="24" spans="1:15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112"/>
      <c r="N24" s="72"/>
      <c r="O24" s="112"/>
    </row>
    <row r="25" spans="1:15" s="37" customFormat="1" ht="15" customHeight="1" x14ac:dyDescent="0.2">
      <c r="A25" s="35" t="s">
        <v>24</v>
      </c>
      <c r="B25" s="74">
        <v>0</v>
      </c>
      <c r="C25" s="74">
        <f t="shared" ref="C25:L25" si="7">B28</f>
        <v>0</v>
      </c>
      <c r="D25" s="74">
        <f t="shared" si="7"/>
        <v>0</v>
      </c>
      <c r="E25" s="74">
        <f t="shared" si="7"/>
        <v>0</v>
      </c>
      <c r="F25" s="74">
        <f t="shared" si="7"/>
        <v>0</v>
      </c>
      <c r="G25" s="74">
        <f t="shared" si="7"/>
        <v>0</v>
      </c>
      <c r="H25" s="74">
        <f t="shared" si="7"/>
        <v>0</v>
      </c>
      <c r="I25" s="74">
        <f t="shared" si="7"/>
        <v>0</v>
      </c>
      <c r="J25" s="74">
        <f t="shared" si="7"/>
        <v>0</v>
      </c>
      <c r="K25" s="74">
        <f t="shared" si="7"/>
        <v>0</v>
      </c>
      <c r="L25" s="74">
        <f t="shared" si="7"/>
        <v>0</v>
      </c>
      <c r="M25" s="36"/>
      <c r="N25" s="74"/>
      <c r="O25" s="36"/>
    </row>
    <row r="26" spans="1:15" s="37" customFormat="1" ht="15" customHeight="1" x14ac:dyDescent="0.2">
      <c r="A26" s="37" t="s">
        <v>78</v>
      </c>
      <c r="B26" s="74">
        <f>B75</f>
        <v>0</v>
      </c>
      <c r="C26" s="74">
        <f t="shared" ref="C26:L26" si="8">C75</f>
        <v>0</v>
      </c>
      <c r="D26" s="74">
        <f t="shared" si="8"/>
        <v>0</v>
      </c>
      <c r="E26" s="74">
        <f t="shared" si="8"/>
        <v>0</v>
      </c>
      <c r="F26" s="74">
        <f t="shared" si="8"/>
        <v>0</v>
      </c>
      <c r="G26" s="74">
        <f t="shared" si="8"/>
        <v>0</v>
      </c>
      <c r="H26" s="74">
        <f t="shared" si="8"/>
        <v>0</v>
      </c>
      <c r="I26" s="74">
        <f t="shared" si="8"/>
        <v>0</v>
      </c>
      <c r="J26" s="74">
        <f t="shared" si="8"/>
        <v>0</v>
      </c>
      <c r="K26" s="74">
        <f t="shared" si="8"/>
        <v>0</v>
      </c>
      <c r="L26" s="74">
        <f t="shared" si="8"/>
        <v>0</v>
      </c>
      <c r="M26" s="36"/>
      <c r="N26" s="74">
        <f>SUM(B26:L26)</f>
        <v>0</v>
      </c>
      <c r="O26" s="36"/>
    </row>
    <row r="27" spans="1:15" s="37" customFormat="1" ht="15" customHeight="1" x14ac:dyDescent="0.2">
      <c r="A27" s="35" t="s">
        <v>79</v>
      </c>
      <c r="B27" s="74">
        <f t="shared" ref="B27:L27" si="9">B82</f>
        <v>0</v>
      </c>
      <c r="C27" s="74">
        <f t="shared" si="9"/>
        <v>0</v>
      </c>
      <c r="D27" s="74">
        <f t="shared" si="9"/>
        <v>0</v>
      </c>
      <c r="E27" s="74">
        <f t="shared" si="9"/>
        <v>0</v>
      </c>
      <c r="F27" s="74">
        <f t="shared" si="9"/>
        <v>0</v>
      </c>
      <c r="G27" s="74">
        <f t="shared" si="9"/>
        <v>0</v>
      </c>
      <c r="H27" s="74">
        <f t="shared" si="9"/>
        <v>0</v>
      </c>
      <c r="I27" s="74">
        <f t="shared" si="9"/>
        <v>0</v>
      </c>
      <c r="J27" s="74">
        <f t="shared" si="9"/>
        <v>0</v>
      </c>
      <c r="K27" s="74">
        <f t="shared" si="9"/>
        <v>0</v>
      </c>
      <c r="L27" s="74">
        <f t="shared" si="9"/>
        <v>0</v>
      </c>
      <c r="M27" s="36"/>
      <c r="N27" s="74">
        <f>SUM(B27:L27)</f>
        <v>0</v>
      </c>
      <c r="O27" s="36"/>
    </row>
    <row r="28" spans="1:15" s="37" customFormat="1" ht="15" customHeight="1" x14ac:dyDescent="0.2">
      <c r="A28" s="35" t="s">
        <v>28</v>
      </c>
      <c r="B28" s="74">
        <f t="shared" ref="B28:L28" si="10">SUM(B25:B27)</f>
        <v>0</v>
      </c>
      <c r="C28" s="74">
        <f t="shared" si="10"/>
        <v>0</v>
      </c>
      <c r="D28" s="74">
        <f>SUM(D25:D27)</f>
        <v>0</v>
      </c>
      <c r="E28" s="74">
        <f t="shared" si="10"/>
        <v>0</v>
      </c>
      <c r="F28" s="74">
        <f t="shared" si="10"/>
        <v>0</v>
      </c>
      <c r="G28" s="74">
        <f t="shared" si="10"/>
        <v>0</v>
      </c>
      <c r="H28" s="74">
        <f t="shared" si="10"/>
        <v>0</v>
      </c>
      <c r="I28" s="74">
        <f t="shared" si="10"/>
        <v>0</v>
      </c>
      <c r="J28" s="74">
        <f t="shared" si="10"/>
        <v>0</v>
      </c>
      <c r="K28" s="74">
        <f t="shared" si="10"/>
        <v>0</v>
      </c>
      <c r="L28" s="74">
        <f t="shared" si="10"/>
        <v>0</v>
      </c>
      <c r="M28" s="36"/>
      <c r="N28" s="74"/>
      <c r="O28" s="36"/>
    </row>
    <row r="29" spans="1:15" s="37" customFormat="1" ht="15" customHeight="1" thickBot="1" x14ac:dyDescent="0.25">
      <c r="A29" s="35" t="s">
        <v>29</v>
      </c>
      <c r="B29" s="68">
        <f t="shared" ref="B29:L29" si="11">AVERAGE(B25,B28)</f>
        <v>0</v>
      </c>
      <c r="C29" s="68">
        <f t="shared" si="11"/>
        <v>0</v>
      </c>
      <c r="D29" s="68">
        <f t="shared" si="11"/>
        <v>0</v>
      </c>
      <c r="E29" s="68">
        <f t="shared" si="11"/>
        <v>0</v>
      </c>
      <c r="F29" s="68">
        <f t="shared" si="11"/>
        <v>0</v>
      </c>
      <c r="G29" s="68">
        <f>AVERAGE(G25,G28)</f>
        <v>0</v>
      </c>
      <c r="H29" s="68">
        <f t="shared" si="11"/>
        <v>0</v>
      </c>
      <c r="I29" s="68">
        <f t="shared" si="11"/>
        <v>0</v>
      </c>
      <c r="J29" s="68">
        <f t="shared" si="11"/>
        <v>0</v>
      </c>
      <c r="K29" s="68">
        <f t="shared" si="11"/>
        <v>0</v>
      </c>
      <c r="L29" s="68">
        <f t="shared" si="11"/>
        <v>0</v>
      </c>
      <c r="M29" s="36"/>
      <c r="N29" s="74"/>
      <c r="O29" s="36"/>
    </row>
    <row r="30" spans="1:15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36"/>
      <c r="N30" s="54"/>
      <c r="O30" s="36"/>
    </row>
    <row r="31" spans="1:15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112"/>
      <c r="N31" s="72"/>
      <c r="O31" s="112"/>
    </row>
    <row r="32" spans="1:15" s="37" customFormat="1" ht="15" customHeight="1" x14ac:dyDescent="0.2">
      <c r="A32" s="35" t="s">
        <v>24</v>
      </c>
      <c r="B32" s="74">
        <v>0</v>
      </c>
      <c r="C32" s="74">
        <f t="shared" ref="C32:L32" si="12">B34</f>
        <v>0</v>
      </c>
      <c r="D32" s="74">
        <f t="shared" si="12"/>
        <v>0</v>
      </c>
      <c r="E32" s="74">
        <f t="shared" si="12"/>
        <v>0</v>
      </c>
      <c r="F32" s="74">
        <f t="shared" si="12"/>
        <v>0</v>
      </c>
      <c r="G32" s="74">
        <f t="shared" si="12"/>
        <v>0</v>
      </c>
      <c r="H32" s="74">
        <f t="shared" si="12"/>
        <v>0</v>
      </c>
      <c r="I32" s="74">
        <f t="shared" si="12"/>
        <v>0</v>
      </c>
      <c r="J32" s="74">
        <f t="shared" si="12"/>
        <v>0</v>
      </c>
      <c r="K32" s="74">
        <f t="shared" si="12"/>
        <v>0</v>
      </c>
      <c r="L32" s="74">
        <f t="shared" si="12"/>
        <v>0</v>
      </c>
      <c r="M32" s="36"/>
      <c r="N32" s="74"/>
      <c r="O32" s="36"/>
    </row>
    <row r="33" spans="1:55" s="37" customFormat="1" ht="15" customHeight="1" x14ac:dyDescent="0.2">
      <c r="A33" s="35" t="s">
        <v>25</v>
      </c>
      <c r="B33" s="74">
        <v>0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36"/>
      <c r="N33" s="74">
        <f>SUM(B33:L33)</f>
        <v>0</v>
      </c>
      <c r="O33" s="36"/>
    </row>
    <row r="34" spans="1:55" s="37" customFormat="1" ht="15" customHeight="1" x14ac:dyDescent="0.2">
      <c r="A34" s="35" t="s">
        <v>28</v>
      </c>
      <c r="B34" s="74">
        <f t="shared" ref="B34:L34" si="13">SUM(B32:B33)</f>
        <v>0</v>
      </c>
      <c r="C34" s="74">
        <f t="shared" si="13"/>
        <v>0</v>
      </c>
      <c r="D34" s="74">
        <f t="shared" si="13"/>
        <v>0</v>
      </c>
      <c r="E34" s="74">
        <f t="shared" si="13"/>
        <v>0</v>
      </c>
      <c r="F34" s="74">
        <f t="shared" si="13"/>
        <v>0</v>
      </c>
      <c r="G34" s="74">
        <f t="shared" si="13"/>
        <v>0</v>
      </c>
      <c r="H34" s="74">
        <f t="shared" si="13"/>
        <v>0</v>
      </c>
      <c r="I34" s="74">
        <f t="shared" si="13"/>
        <v>0</v>
      </c>
      <c r="J34" s="74">
        <f t="shared" si="13"/>
        <v>0</v>
      </c>
      <c r="K34" s="74">
        <f t="shared" si="13"/>
        <v>0</v>
      </c>
      <c r="L34" s="74">
        <f t="shared" si="13"/>
        <v>0</v>
      </c>
      <c r="M34" s="36"/>
      <c r="N34" s="74"/>
      <c r="O34" s="36"/>
    </row>
    <row r="35" spans="1:55" s="37" customFormat="1" ht="15" customHeight="1" thickBot="1" x14ac:dyDescent="0.25">
      <c r="A35" s="35" t="s">
        <v>29</v>
      </c>
      <c r="B35" s="68">
        <f t="shared" ref="B35:L35" si="14">AVERAGE(B32,B34)</f>
        <v>0</v>
      </c>
      <c r="C35" s="68">
        <f t="shared" si="14"/>
        <v>0</v>
      </c>
      <c r="D35" s="68">
        <f t="shared" si="14"/>
        <v>0</v>
      </c>
      <c r="E35" s="68">
        <f t="shared" si="14"/>
        <v>0</v>
      </c>
      <c r="F35" s="68">
        <f t="shared" si="14"/>
        <v>0</v>
      </c>
      <c r="G35" s="68">
        <f t="shared" si="14"/>
        <v>0</v>
      </c>
      <c r="H35" s="68">
        <f t="shared" si="14"/>
        <v>0</v>
      </c>
      <c r="I35" s="68">
        <f t="shared" si="14"/>
        <v>0</v>
      </c>
      <c r="J35" s="68">
        <f t="shared" si="14"/>
        <v>0</v>
      </c>
      <c r="K35" s="68">
        <f t="shared" si="14"/>
        <v>0</v>
      </c>
      <c r="L35" s="68">
        <f t="shared" si="14"/>
        <v>0</v>
      </c>
      <c r="M35" s="36"/>
      <c r="N35" s="74"/>
      <c r="O35" s="36"/>
    </row>
    <row r="36" spans="1:55" s="37" customFormat="1" ht="15" customHeight="1" thickTop="1" x14ac:dyDescent="0.2">
      <c r="A36" s="81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36"/>
      <c r="N36" s="54"/>
      <c r="O36" s="36"/>
    </row>
    <row r="37" spans="1:55" s="73" customFormat="1" ht="15" customHeight="1" x14ac:dyDescent="0.2">
      <c r="A37" s="106" t="s">
        <v>103</v>
      </c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112"/>
      <c r="N37" s="72"/>
      <c r="O37" s="112"/>
    </row>
    <row r="38" spans="1:55" s="37" customFormat="1" ht="15" customHeight="1" x14ac:dyDescent="0.2">
      <c r="A38" s="35" t="s">
        <v>24</v>
      </c>
      <c r="B38" s="74">
        <v>0</v>
      </c>
      <c r="C38" s="74">
        <f t="shared" ref="C38:L38" si="15">B40</f>
        <v>0</v>
      </c>
      <c r="D38" s="74">
        <f t="shared" si="15"/>
        <v>0</v>
      </c>
      <c r="E38" s="74">
        <f t="shared" si="15"/>
        <v>0</v>
      </c>
      <c r="F38" s="74">
        <f t="shared" si="15"/>
        <v>0</v>
      </c>
      <c r="G38" s="74">
        <f t="shared" si="15"/>
        <v>0</v>
      </c>
      <c r="H38" s="74">
        <f t="shared" si="15"/>
        <v>0</v>
      </c>
      <c r="I38" s="74">
        <f t="shared" si="15"/>
        <v>0</v>
      </c>
      <c r="J38" s="74">
        <f t="shared" si="15"/>
        <v>0</v>
      </c>
      <c r="K38" s="74">
        <f t="shared" si="15"/>
        <v>0</v>
      </c>
      <c r="L38" s="74">
        <f t="shared" si="15"/>
        <v>0</v>
      </c>
      <c r="M38" s="36"/>
      <c r="N38" s="74"/>
      <c r="O38" s="36"/>
    </row>
    <row r="39" spans="1:55" s="37" customFormat="1" ht="15" customHeight="1" x14ac:dyDescent="0.2">
      <c r="A39" s="75" t="s">
        <v>25</v>
      </c>
      <c r="B39" s="76">
        <v>0</v>
      </c>
      <c r="C39" s="76">
        <v>0</v>
      </c>
      <c r="D39" s="76">
        <v>0</v>
      </c>
      <c r="E39" s="76">
        <v>0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36"/>
      <c r="N39" s="74">
        <f>SUM(B39:L39)</f>
        <v>0</v>
      </c>
      <c r="O39" s="36"/>
    </row>
    <row r="40" spans="1:55" s="37" customFormat="1" ht="15" customHeight="1" x14ac:dyDescent="0.2">
      <c r="A40" s="35" t="s">
        <v>28</v>
      </c>
      <c r="B40" s="74">
        <f>SUM(B38:B39)</f>
        <v>0</v>
      </c>
      <c r="C40" s="74">
        <f t="shared" ref="C40:L40" si="16">SUM(C38:C39)</f>
        <v>0</v>
      </c>
      <c r="D40" s="74">
        <f t="shared" si="16"/>
        <v>0</v>
      </c>
      <c r="E40" s="74">
        <f t="shared" si="16"/>
        <v>0</v>
      </c>
      <c r="F40" s="74">
        <f t="shared" si="16"/>
        <v>0</v>
      </c>
      <c r="G40" s="74">
        <f t="shared" si="16"/>
        <v>0</v>
      </c>
      <c r="H40" s="74">
        <f t="shared" si="16"/>
        <v>0</v>
      </c>
      <c r="I40" s="74">
        <f t="shared" si="16"/>
        <v>0</v>
      </c>
      <c r="J40" s="74">
        <f t="shared" si="16"/>
        <v>0</v>
      </c>
      <c r="K40" s="74">
        <f t="shared" si="16"/>
        <v>0</v>
      </c>
      <c r="L40" s="74">
        <f t="shared" si="16"/>
        <v>0</v>
      </c>
      <c r="M40" s="36"/>
      <c r="N40" s="74"/>
      <c r="O40" s="36"/>
    </row>
    <row r="41" spans="1:55" s="37" customFormat="1" ht="15" customHeight="1" thickBot="1" x14ac:dyDescent="0.25">
      <c r="A41" s="35" t="s">
        <v>29</v>
      </c>
      <c r="B41" s="68">
        <f>AVERAGE(B38,B40)</f>
        <v>0</v>
      </c>
      <c r="C41" s="68">
        <f t="shared" ref="C41:L41" si="17">AVERAGE(C38,C40)</f>
        <v>0</v>
      </c>
      <c r="D41" s="68">
        <f t="shared" si="17"/>
        <v>0</v>
      </c>
      <c r="E41" s="68">
        <f t="shared" si="17"/>
        <v>0</v>
      </c>
      <c r="F41" s="68">
        <f>AVERAGE(F38,F40)</f>
        <v>0</v>
      </c>
      <c r="G41" s="68">
        <f t="shared" si="17"/>
        <v>0</v>
      </c>
      <c r="H41" s="68">
        <f t="shared" si="17"/>
        <v>0</v>
      </c>
      <c r="I41" s="68">
        <f t="shared" si="17"/>
        <v>0</v>
      </c>
      <c r="J41" s="68">
        <f t="shared" si="17"/>
        <v>0</v>
      </c>
      <c r="K41" s="68">
        <f t="shared" si="17"/>
        <v>0</v>
      </c>
      <c r="L41" s="68">
        <f t="shared" si="17"/>
        <v>0</v>
      </c>
      <c r="M41" s="36"/>
      <c r="N41" s="74"/>
      <c r="O41" s="36"/>
    </row>
    <row r="42" spans="1:55" s="37" customFormat="1" ht="15" customHeight="1" thickTop="1" x14ac:dyDescent="0.2">
      <c r="A42" s="69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36"/>
      <c r="N42" s="54"/>
      <c r="O42" s="36"/>
    </row>
    <row r="43" spans="1:55" s="37" customFormat="1" ht="15" customHeight="1" x14ac:dyDescent="0.2">
      <c r="A43" s="70" t="s">
        <v>77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36"/>
      <c r="N43" s="54"/>
      <c r="O43" s="36"/>
    </row>
    <row r="44" spans="1:55" s="37" customFormat="1" ht="15" customHeight="1" x14ac:dyDescent="0.2">
      <c r="A44" s="35" t="s">
        <v>24</v>
      </c>
      <c r="B44" s="55">
        <v>0</v>
      </c>
      <c r="C44" s="55">
        <f t="shared" ref="C44:L44" si="18">B46</f>
        <v>0</v>
      </c>
      <c r="D44" s="55">
        <f t="shared" si="18"/>
        <v>0</v>
      </c>
      <c r="E44" s="55">
        <f t="shared" si="18"/>
        <v>0</v>
      </c>
      <c r="F44" s="55">
        <f t="shared" si="18"/>
        <v>0</v>
      </c>
      <c r="G44" s="55">
        <f t="shared" si="18"/>
        <v>0</v>
      </c>
      <c r="H44" s="55">
        <f t="shared" si="18"/>
        <v>0</v>
      </c>
      <c r="I44" s="55">
        <f t="shared" si="18"/>
        <v>0</v>
      </c>
      <c r="J44" s="55">
        <f t="shared" si="18"/>
        <v>0</v>
      </c>
      <c r="K44" s="55">
        <f t="shared" si="18"/>
        <v>0</v>
      </c>
      <c r="L44" s="55">
        <f t="shared" si="18"/>
        <v>0</v>
      </c>
      <c r="M44" s="36"/>
      <c r="N44" s="54"/>
      <c r="O44" s="36"/>
    </row>
    <row r="45" spans="1:55" s="37" customFormat="1" ht="15" customHeight="1" x14ac:dyDescent="0.2">
      <c r="A45" s="35" t="s">
        <v>25</v>
      </c>
      <c r="B45" s="76">
        <v>0</v>
      </c>
      <c r="C45" s="76">
        <v>0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36"/>
      <c r="N45" s="74">
        <f>SUM(B45:L45)</f>
        <v>0</v>
      </c>
      <c r="O45" s="36"/>
    </row>
    <row r="46" spans="1:55" s="78" customFormat="1" ht="15" customHeight="1" x14ac:dyDescent="0.2">
      <c r="A46" s="35" t="s">
        <v>28</v>
      </c>
      <c r="B46" s="77">
        <f t="shared" ref="B46:L46" si="19">SUM(B44:B45)</f>
        <v>0</v>
      </c>
      <c r="C46" s="77">
        <f t="shared" si="19"/>
        <v>0</v>
      </c>
      <c r="D46" s="77">
        <f>SUM(D44:D45)</f>
        <v>0</v>
      </c>
      <c r="E46" s="77">
        <f>SUM(E44:E45)</f>
        <v>0</v>
      </c>
      <c r="F46" s="77">
        <f t="shared" si="19"/>
        <v>0</v>
      </c>
      <c r="G46" s="77">
        <f t="shared" si="19"/>
        <v>0</v>
      </c>
      <c r="H46" s="77">
        <f t="shared" si="19"/>
        <v>0</v>
      </c>
      <c r="I46" s="77">
        <f t="shared" si="19"/>
        <v>0</v>
      </c>
      <c r="J46" s="77">
        <f t="shared" si="19"/>
        <v>0</v>
      </c>
      <c r="K46" s="77">
        <f t="shared" si="19"/>
        <v>0</v>
      </c>
      <c r="L46" s="77">
        <f t="shared" si="19"/>
        <v>0</v>
      </c>
      <c r="M46" s="36"/>
      <c r="N46" s="54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</row>
    <row r="47" spans="1:55" s="37" customFormat="1" ht="15" customHeight="1" thickBot="1" x14ac:dyDescent="0.25">
      <c r="A47" s="35" t="s">
        <v>29</v>
      </c>
      <c r="B47" s="68">
        <f t="shared" ref="B47:K47" si="20">AVERAGE(B44,B46)</f>
        <v>0</v>
      </c>
      <c r="C47" s="68">
        <f t="shared" si="20"/>
        <v>0</v>
      </c>
      <c r="D47" s="68">
        <f t="shared" si="20"/>
        <v>0</v>
      </c>
      <c r="E47" s="68">
        <f>AVERAGE(E44,E46)</f>
        <v>0</v>
      </c>
      <c r="F47" s="68">
        <f t="shared" si="20"/>
        <v>0</v>
      </c>
      <c r="G47" s="68">
        <f>AVERAGE(G44,G46)</f>
        <v>0</v>
      </c>
      <c r="H47" s="68">
        <f t="shared" si="20"/>
        <v>0</v>
      </c>
      <c r="I47" s="68">
        <f t="shared" si="20"/>
        <v>0</v>
      </c>
      <c r="J47" s="68">
        <f t="shared" si="20"/>
        <v>0</v>
      </c>
      <c r="K47" s="68">
        <f t="shared" si="20"/>
        <v>0</v>
      </c>
      <c r="L47" s="68">
        <f>AVERAGE(L44,L46)</f>
        <v>0</v>
      </c>
      <c r="M47" s="36"/>
      <c r="N47" s="54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</row>
    <row r="48" spans="1:55" s="37" customFormat="1" ht="15" customHeight="1" thickTop="1" x14ac:dyDescent="0.2">
      <c r="A48" s="81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36"/>
      <c r="N48" s="54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</row>
    <row r="49" spans="1:15" s="73" customFormat="1" ht="15" customHeight="1" x14ac:dyDescent="0.2">
      <c r="A49" s="79" t="s">
        <v>73</v>
      </c>
      <c r="B49" s="71">
        <f>B22-B35-B41-B47+B16</f>
        <v>0</v>
      </c>
      <c r="C49" s="71">
        <f t="shared" ref="C49:L49" si="21">C22-C35-C41-C47+C16</f>
        <v>0</v>
      </c>
      <c r="D49" s="71">
        <f t="shared" si="21"/>
        <v>0</v>
      </c>
      <c r="E49" s="71">
        <f t="shared" si="21"/>
        <v>0</v>
      </c>
      <c r="F49" s="71">
        <f t="shared" si="21"/>
        <v>0</v>
      </c>
      <c r="G49" s="71">
        <f t="shared" si="21"/>
        <v>0</v>
      </c>
      <c r="H49" s="71">
        <f t="shared" si="21"/>
        <v>0</v>
      </c>
      <c r="I49" s="71">
        <f t="shared" si="21"/>
        <v>0</v>
      </c>
      <c r="J49" s="71">
        <f t="shared" si="21"/>
        <v>0</v>
      </c>
      <c r="K49" s="71">
        <f t="shared" si="21"/>
        <v>0</v>
      </c>
      <c r="L49" s="71">
        <f t="shared" si="21"/>
        <v>0</v>
      </c>
      <c r="M49" s="112"/>
      <c r="N49" s="74"/>
      <c r="O49" s="112"/>
    </row>
    <row r="50" spans="1:15" s="37" customFormat="1" ht="15" customHeight="1" x14ac:dyDescent="0.2">
      <c r="A50" s="69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36"/>
      <c r="N50" s="54"/>
      <c r="O50" s="36"/>
    </row>
    <row r="51" spans="1:15" s="73" customFormat="1" ht="15" customHeight="1" x14ac:dyDescent="0.2">
      <c r="A51" s="79" t="s">
        <v>54</v>
      </c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112"/>
      <c r="N51" s="71"/>
      <c r="O51" s="112"/>
    </row>
    <row r="52" spans="1:15" s="37" customFormat="1" ht="15" customHeight="1" x14ac:dyDescent="0.2">
      <c r="A52" s="36" t="s">
        <v>70</v>
      </c>
      <c r="B52" s="80">
        <v>0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98"/>
      <c r="N52" s="76">
        <f>SUM(B52:L52)</f>
        <v>0</v>
      </c>
      <c r="O52" s="36"/>
    </row>
    <row r="53" spans="1:15" s="37" customFormat="1" ht="15" customHeight="1" x14ac:dyDescent="0.2">
      <c r="A53" s="289" t="s">
        <v>293</v>
      </c>
      <c r="B53" s="322" t="e">
        <f>#REF!</f>
        <v>#REF!</v>
      </c>
      <c r="C53" s="322" t="e">
        <f>#REF!</f>
        <v>#REF!</v>
      </c>
      <c r="D53" s="322" t="e">
        <f>#REF!</f>
        <v>#REF!</v>
      </c>
      <c r="E53" s="322" t="e">
        <f>#REF!</f>
        <v>#REF!</v>
      </c>
      <c r="F53" s="322" t="e">
        <f>#REF!</f>
        <v>#REF!</v>
      </c>
      <c r="G53" s="322" t="e">
        <f>#REF!</f>
        <v>#REF!</v>
      </c>
      <c r="H53" s="322" t="e">
        <f>#REF!</f>
        <v>#REF!</v>
      </c>
      <c r="I53" s="322" t="e">
        <f>#REF!</f>
        <v>#REF!</v>
      </c>
      <c r="J53" s="322" t="e">
        <f>#REF!</f>
        <v>#REF!</v>
      </c>
      <c r="K53" s="322" t="e">
        <f>#REF!</f>
        <v>#REF!</v>
      </c>
      <c r="L53" s="322" t="e">
        <f>#REF!</f>
        <v>#REF!</v>
      </c>
      <c r="M53" s="323"/>
      <c r="N53" s="76" t="e">
        <f>SUM(B53:L53)</f>
        <v>#REF!</v>
      </c>
      <c r="O53" s="36"/>
    </row>
    <row r="54" spans="1:15" s="37" customFormat="1" ht="15" customHeight="1" x14ac:dyDescent="0.2">
      <c r="A54" s="35" t="s">
        <v>53</v>
      </c>
      <c r="B54" s="74">
        <f t="shared" ref="B54:L54" si="22">B33</f>
        <v>0</v>
      </c>
      <c r="C54" s="74">
        <f t="shared" si="22"/>
        <v>0</v>
      </c>
      <c r="D54" s="74">
        <f t="shared" si="22"/>
        <v>0</v>
      </c>
      <c r="E54" s="74">
        <f t="shared" si="22"/>
        <v>0</v>
      </c>
      <c r="F54" s="74">
        <f t="shared" si="22"/>
        <v>0</v>
      </c>
      <c r="G54" s="74">
        <f t="shared" si="22"/>
        <v>0</v>
      </c>
      <c r="H54" s="74">
        <f t="shared" si="22"/>
        <v>0</v>
      </c>
      <c r="I54" s="74">
        <f t="shared" si="22"/>
        <v>0</v>
      </c>
      <c r="J54" s="74">
        <f t="shared" si="22"/>
        <v>0</v>
      </c>
      <c r="K54" s="74">
        <f t="shared" si="22"/>
        <v>0</v>
      </c>
      <c r="L54" s="74">
        <f t="shared" si="22"/>
        <v>0</v>
      </c>
      <c r="M54" s="36"/>
      <c r="N54" s="76">
        <f>SUM(B54:L54)</f>
        <v>0</v>
      </c>
      <c r="O54" s="36"/>
    </row>
    <row r="55" spans="1:15" s="37" customFormat="1" ht="15" customHeight="1" x14ac:dyDescent="0.2">
      <c r="A55" s="35" t="s">
        <v>65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81"/>
      <c r="N55" s="54">
        <f>SUM(B55:L55)</f>
        <v>0</v>
      </c>
      <c r="O55" s="36"/>
    </row>
    <row r="56" spans="1:15" s="37" customFormat="1" ht="15" customHeight="1" thickBot="1" x14ac:dyDescent="0.25">
      <c r="A56" s="35" t="s">
        <v>100</v>
      </c>
      <c r="B56" s="68" t="e">
        <f t="shared" ref="B56:L56" si="23">SUM(B52:B55)</f>
        <v>#REF!</v>
      </c>
      <c r="C56" s="68" t="e">
        <f t="shared" si="23"/>
        <v>#REF!</v>
      </c>
      <c r="D56" s="68" t="e">
        <f t="shared" si="23"/>
        <v>#REF!</v>
      </c>
      <c r="E56" s="68" t="e">
        <f t="shared" si="23"/>
        <v>#REF!</v>
      </c>
      <c r="F56" s="68" t="e">
        <f t="shared" si="23"/>
        <v>#REF!</v>
      </c>
      <c r="G56" s="68" t="e">
        <f t="shared" si="23"/>
        <v>#REF!</v>
      </c>
      <c r="H56" s="68" t="e">
        <f t="shared" si="23"/>
        <v>#REF!</v>
      </c>
      <c r="I56" s="68" t="e">
        <f t="shared" si="23"/>
        <v>#REF!</v>
      </c>
      <c r="J56" s="68" t="e">
        <f t="shared" si="23"/>
        <v>#REF!</v>
      </c>
      <c r="K56" s="68" t="e">
        <f t="shared" si="23"/>
        <v>#REF!</v>
      </c>
      <c r="L56" s="68" t="e">
        <f t="shared" si="23"/>
        <v>#REF!</v>
      </c>
      <c r="M56" s="36"/>
      <c r="N56" s="74" t="e">
        <f>SUM(N52:N55)</f>
        <v>#REF!</v>
      </c>
      <c r="O56" s="36"/>
    </row>
    <row r="57" spans="1:15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36"/>
      <c r="N57" s="74"/>
      <c r="O57" s="36"/>
    </row>
    <row r="58" spans="1:15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36"/>
      <c r="N58" s="74"/>
      <c r="O58" s="36"/>
    </row>
    <row r="59" spans="1:15" s="37" customFormat="1" ht="15" customHeight="1" x14ac:dyDescent="0.2">
      <c r="A59" s="35" t="s">
        <v>72</v>
      </c>
      <c r="B59" s="74">
        <f t="shared" ref="B59:L59" si="24">B49</f>
        <v>0</v>
      </c>
      <c r="C59" s="74">
        <f t="shared" si="24"/>
        <v>0</v>
      </c>
      <c r="D59" s="74">
        <f t="shared" si="24"/>
        <v>0</v>
      </c>
      <c r="E59" s="74">
        <f t="shared" si="24"/>
        <v>0</v>
      </c>
      <c r="F59" s="74">
        <f t="shared" si="24"/>
        <v>0</v>
      </c>
      <c r="G59" s="74">
        <f t="shared" si="24"/>
        <v>0</v>
      </c>
      <c r="H59" s="74">
        <f t="shared" si="24"/>
        <v>0</v>
      </c>
      <c r="I59" s="74">
        <f t="shared" si="24"/>
        <v>0</v>
      </c>
      <c r="J59" s="74">
        <f t="shared" si="24"/>
        <v>0</v>
      </c>
      <c r="K59" s="74">
        <f t="shared" si="24"/>
        <v>0</v>
      </c>
      <c r="L59" s="74">
        <f t="shared" si="24"/>
        <v>0</v>
      </c>
      <c r="M59" s="36"/>
      <c r="N59" s="74">
        <f>SUM(B59:L59)</f>
        <v>0</v>
      </c>
      <c r="O59" s="36"/>
    </row>
    <row r="60" spans="1:15" ht="15" customHeight="1" x14ac:dyDescent="0.2">
      <c r="A60" s="35" t="s">
        <v>46</v>
      </c>
      <c r="B60" s="204">
        <f>'Capital Structure'!$E$16</f>
        <v>9.98E-2</v>
      </c>
      <c r="C60" s="204">
        <f>'Capital Structure'!$E$16</f>
        <v>9.98E-2</v>
      </c>
      <c r="D60" s="204">
        <f>'Capital Structure'!$E$16</f>
        <v>9.98E-2</v>
      </c>
      <c r="E60" s="204">
        <f>'Capital Structure'!$E$16</f>
        <v>9.98E-2</v>
      </c>
      <c r="F60" s="204">
        <f>'Capital Structure'!$E$16</f>
        <v>9.98E-2</v>
      </c>
      <c r="G60" s="204">
        <f>'Capital Structure'!$E$16</f>
        <v>9.98E-2</v>
      </c>
      <c r="H60" s="204">
        <f>'Capital Structure'!$E$16</f>
        <v>9.98E-2</v>
      </c>
      <c r="I60" s="204">
        <f>'Capital Structure'!$E$16</f>
        <v>9.98E-2</v>
      </c>
      <c r="J60" s="204">
        <f>'Capital Structure'!$E$16</f>
        <v>9.98E-2</v>
      </c>
      <c r="K60" s="204">
        <f>'Capital Structure'!$E$16</f>
        <v>9.98E-2</v>
      </c>
      <c r="L60" s="204">
        <f>'Capital Structure'!$E$16</f>
        <v>9.98E-2</v>
      </c>
      <c r="M60" s="82"/>
      <c r="N60" s="74"/>
    </row>
    <row r="61" spans="1:15" s="37" customFormat="1" ht="15" customHeight="1" x14ac:dyDescent="0.2">
      <c r="A61" s="35" t="s">
        <v>47</v>
      </c>
      <c r="B61" s="74">
        <f t="shared" ref="B61:E61" si="25">+B59*B60</f>
        <v>0</v>
      </c>
      <c r="C61" s="74">
        <f t="shared" si="25"/>
        <v>0</v>
      </c>
      <c r="D61" s="74">
        <f t="shared" si="25"/>
        <v>0</v>
      </c>
      <c r="E61" s="74">
        <f t="shared" si="25"/>
        <v>0</v>
      </c>
      <c r="F61" s="74">
        <f>+F59*F60</f>
        <v>0</v>
      </c>
      <c r="G61" s="74">
        <f t="shared" ref="G61:L61" si="26">+G59*G60</f>
        <v>0</v>
      </c>
      <c r="H61" s="74">
        <f t="shared" si="26"/>
        <v>0</v>
      </c>
      <c r="I61" s="74">
        <f t="shared" si="26"/>
        <v>0</v>
      </c>
      <c r="J61" s="74">
        <f t="shared" si="26"/>
        <v>0</v>
      </c>
      <c r="K61" s="74">
        <f t="shared" si="26"/>
        <v>0</v>
      </c>
      <c r="L61" s="74">
        <f t="shared" si="26"/>
        <v>0</v>
      </c>
      <c r="M61" s="36"/>
      <c r="N61" s="74"/>
      <c r="O61" s="36"/>
    </row>
    <row r="62" spans="1:15" s="37" customFormat="1" ht="15" customHeight="1" x14ac:dyDescent="0.2">
      <c r="A62" s="35" t="s">
        <v>48</v>
      </c>
      <c r="B62" s="67" t="e">
        <f t="shared" ref="B62:L62" si="27">B56</f>
        <v>#REF!</v>
      </c>
      <c r="C62" s="67" t="e">
        <f t="shared" si="27"/>
        <v>#REF!</v>
      </c>
      <c r="D62" s="67" t="e">
        <f>D56</f>
        <v>#REF!</v>
      </c>
      <c r="E62" s="67" t="e">
        <f t="shared" si="27"/>
        <v>#REF!</v>
      </c>
      <c r="F62" s="67" t="e">
        <f t="shared" si="27"/>
        <v>#REF!</v>
      </c>
      <c r="G62" s="67" t="e">
        <f t="shared" si="27"/>
        <v>#REF!</v>
      </c>
      <c r="H62" s="67" t="e">
        <f t="shared" si="27"/>
        <v>#REF!</v>
      </c>
      <c r="I62" s="67" t="e">
        <f t="shared" si="27"/>
        <v>#REF!</v>
      </c>
      <c r="J62" s="67" t="e">
        <f t="shared" si="27"/>
        <v>#REF!</v>
      </c>
      <c r="K62" s="67" t="e">
        <f t="shared" si="27"/>
        <v>#REF!</v>
      </c>
      <c r="L62" s="67" t="e">
        <f t="shared" si="27"/>
        <v>#REF!</v>
      </c>
      <c r="M62" s="36"/>
      <c r="N62" s="74" t="e">
        <f>SUM(B62:L62)</f>
        <v>#REF!</v>
      </c>
      <c r="O62" s="36"/>
    </row>
    <row r="63" spans="1:15" s="37" customFormat="1" ht="15" customHeight="1" x14ac:dyDescent="0.2">
      <c r="A63" s="35" t="s">
        <v>49</v>
      </c>
      <c r="B63" s="74" t="e">
        <f>SUM(B61:B62)</f>
        <v>#REF!</v>
      </c>
      <c r="C63" s="74" t="e">
        <f t="shared" ref="C63:L63" si="28">SUM(C61:C62)</f>
        <v>#REF!</v>
      </c>
      <c r="D63" s="74" t="e">
        <f t="shared" si="28"/>
        <v>#REF!</v>
      </c>
      <c r="E63" s="74" t="e">
        <f t="shared" si="28"/>
        <v>#REF!</v>
      </c>
      <c r="F63" s="74" t="e">
        <f t="shared" si="28"/>
        <v>#REF!</v>
      </c>
      <c r="G63" s="74" t="e">
        <f t="shared" si="28"/>
        <v>#REF!</v>
      </c>
      <c r="H63" s="74" t="e">
        <f t="shared" si="28"/>
        <v>#REF!</v>
      </c>
      <c r="I63" s="74" t="e">
        <f t="shared" si="28"/>
        <v>#REF!</v>
      </c>
      <c r="J63" s="74" t="e">
        <f t="shared" si="28"/>
        <v>#REF!</v>
      </c>
      <c r="K63" s="74" t="e">
        <f t="shared" si="28"/>
        <v>#REF!</v>
      </c>
      <c r="L63" s="74" t="e">
        <f t="shared" si="28"/>
        <v>#REF!</v>
      </c>
      <c r="M63" s="36"/>
      <c r="N63" s="74"/>
      <c r="O63" s="36"/>
    </row>
    <row r="64" spans="1:15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(Inputs)'!$E$38</f>
        <v>1.0353574571620852</v>
      </c>
      <c r="F64" s="213">
        <f>'Assumptions (Inputs)'!$E$38</f>
        <v>1.0353574571620852</v>
      </c>
      <c r="G64" s="213">
        <f>'Assumptions (Inputs)'!$E$38</f>
        <v>1.0353574571620852</v>
      </c>
      <c r="H64" s="213">
        <f>'Assumptions (Inputs)'!$E$38</f>
        <v>1.0353574571620852</v>
      </c>
      <c r="I64" s="213">
        <f>'Assumptions (Inputs)'!$E$38</f>
        <v>1.0353574571620852</v>
      </c>
      <c r="J64" s="213">
        <f>'Assumptions (Inputs)'!$E$38</f>
        <v>1.0353574571620852</v>
      </c>
      <c r="K64" s="213">
        <f>'Assumptions (Inputs)'!$E$38</f>
        <v>1.0353574571620852</v>
      </c>
      <c r="L64" s="213">
        <f>'Assumptions (Inputs)'!$E$38</f>
        <v>1.0353574571620852</v>
      </c>
      <c r="M64" s="96"/>
      <c r="N64" s="74"/>
      <c r="O64" s="96"/>
    </row>
    <row r="65" spans="1:23" s="37" customFormat="1" ht="15" customHeight="1" thickBot="1" x14ac:dyDescent="0.25">
      <c r="A65" s="35" t="s">
        <v>50</v>
      </c>
      <c r="B65" s="118" t="e">
        <f>B63*B64</f>
        <v>#REF!</v>
      </c>
      <c r="C65" s="118" t="e">
        <f t="shared" ref="C65:L65" si="29">C63*C64</f>
        <v>#REF!</v>
      </c>
      <c r="D65" s="118" t="e">
        <f t="shared" si="29"/>
        <v>#REF!</v>
      </c>
      <c r="E65" s="118" t="e">
        <f t="shared" si="29"/>
        <v>#REF!</v>
      </c>
      <c r="F65" s="118" t="e">
        <f t="shared" si="29"/>
        <v>#REF!</v>
      </c>
      <c r="G65" s="118" t="e">
        <f t="shared" si="29"/>
        <v>#REF!</v>
      </c>
      <c r="H65" s="118" t="e">
        <f t="shared" si="29"/>
        <v>#REF!</v>
      </c>
      <c r="I65" s="118" t="e">
        <f t="shared" si="29"/>
        <v>#REF!</v>
      </c>
      <c r="J65" s="118" t="e">
        <f t="shared" si="29"/>
        <v>#REF!</v>
      </c>
      <c r="K65" s="118" t="e">
        <f t="shared" si="29"/>
        <v>#REF!</v>
      </c>
      <c r="L65" s="118" t="e">
        <f t="shared" si="29"/>
        <v>#REF!</v>
      </c>
      <c r="M65" s="36"/>
      <c r="N65" s="314" t="e">
        <f>SUM(B65:L65)</f>
        <v>#REF!</v>
      </c>
      <c r="O65" s="36"/>
    </row>
    <row r="66" spans="1:23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36"/>
      <c r="N66" s="55"/>
      <c r="O66" s="36"/>
    </row>
    <row r="67" spans="1:23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36"/>
      <c r="N67" s="55"/>
      <c r="O67" s="36"/>
    </row>
    <row r="68" spans="1:23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36"/>
      <c r="N68" s="56"/>
      <c r="O68" s="36"/>
    </row>
    <row r="69" spans="1:23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36"/>
      <c r="N69" s="74"/>
      <c r="O69" s="36"/>
    </row>
    <row r="70" spans="1:23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36"/>
      <c r="N70" s="74"/>
      <c r="O70" s="36"/>
      <c r="P70" s="36"/>
      <c r="Q70" s="36"/>
      <c r="R70" s="36"/>
      <c r="S70" s="36"/>
      <c r="T70" s="36"/>
    </row>
    <row r="71" spans="1:23" s="37" customFormat="1" ht="25.5" x14ac:dyDescent="0.2">
      <c r="A71" s="88" t="s">
        <v>105</v>
      </c>
      <c r="B71" s="86">
        <f t="shared" ref="B71:L71" si="30">B20</f>
        <v>0</v>
      </c>
      <c r="C71" s="86">
        <f t="shared" si="30"/>
        <v>0</v>
      </c>
      <c r="D71" s="86">
        <f t="shared" si="30"/>
        <v>0</v>
      </c>
      <c r="E71" s="86">
        <f t="shared" si="30"/>
        <v>0</v>
      </c>
      <c r="F71" s="86">
        <f t="shared" si="30"/>
        <v>0</v>
      </c>
      <c r="G71" s="86">
        <f t="shared" si="30"/>
        <v>0</v>
      </c>
      <c r="H71" s="86">
        <f t="shared" si="30"/>
        <v>0</v>
      </c>
      <c r="I71" s="86">
        <f t="shared" si="30"/>
        <v>0</v>
      </c>
      <c r="J71" s="86">
        <f t="shared" si="30"/>
        <v>0</v>
      </c>
      <c r="K71" s="86">
        <f t="shared" si="30"/>
        <v>0</v>
      </c>
      <c r="L71" s="86">
        <f t="shared" si="30"/>
        <v>0</v>
      </c>
      <c r="M71" s="36"/>
      <c r="N71" s="74"/>
      <c r="O71" s="486"/>
      <c r="P71" s="486"/>
      <c r="Q71" s="486"/>
      <c r="R71" s="486"/>
      <c r="S71" s="36"/>
      <c r="T71" s="36"/>
      <c r="V71" s="89"/>
      <c r="W71" s="89"/>
    </row>
    <row r="72" spans="1:23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36"/>
      <c r="N72" s="54"/>
      <c r="O72" s="90"/>
      <c r="P72" s="36"/>
      <c r="Q72" s="36"/>
      <c r="R72" s="92"/>
      <c r="S72" s="36"/>
      <c r="T72" s="36"/>
      <c r="U72" s="93"/>
      <c r="V72" s="91"/>
      <c r="W72" s="91"/>
    </row>
    <row r="73" spans="1:23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36"/>
      <c r="N73" s="54"/>
      <c r="O73" s="90"/>
      <c r="P73" s="36"/>
      <c r="Q73" s="36"/>
      <c r="R73" s="92"/>
      <c r="S73" s="36"/>
      <c r="T73" s="36"/>
      <c r="U73" s="93"/>
      <c r="V73" s="91"/>
      <c r="W73" s="91"/>
    </row>
    <row r="74" spans="1:23" s="37" customFormat="1" ht="15" customHeight="1" x14ac:dyDescent="0.2">
      <c r="A74" s="88" t="s">
        <v>74</v>
      </c>
      <c r="B74" s="127">
        <v>0</v>
      </c>
      <c r="C74" s="127">
        <v>0</v>
      </c>
      <c r="D74" s="127">
        <f>$D$71*TaxDepr!$L5</f>
        <v>0</v>
      </c>
      <c r="E74" s="127">
        <f>$D$71*TaxDepr!$L6</f>
        <v>0</v>
      </c>
      <c r="F74" s="127">
        <f>$D$71*TaxDepr!$L7</f>
        <v>0</v>
      </c>
      <c r="G74" s="127">
        <f>($D$71*TaxDepr!$L8)+($G$71*TaxDepr!$L5)</f>
        <v>0</v>
      </c>
      <c r="H74" s="127">
        <f>($D$71*TaxDepr!$L9)+($G$71*TaxDepr!$L6)</f>
        <v>0</v>
      </c>
      <c r="I74" s="127">
        <f>($D$71*TaxDepr!$L10)+($G$71*TaxDepr!$L7)+($I$71*TaxDepr!$L5)</f>
        <v>0</v>
      </c>
      <c r="J74" s="127">
        <f>($D$71*TaxDepr!$L11)+($G$71*TaxDepr!$L8)+($I$71*TaxDepr!$L6)</f>
        <v>0</v>
      </c>
      <c r="K74" s="127">
        <f>($D$71*TaxDepr!$L12)+($G$71*TaxDepr!$L9)+($I$71*TaxDepr!$L7)</f>
        <v>0</v>
      </c>
      <c r="L74" s="127">
        <f>($D$71*TaxDepr!$L13)+($G$71*TaxDepr!$L10)+($I$71*TaxDepr!$L8)+($L$71*TaxDepr!$L5)</f>
        <v>0</v>
      </c>
      <c r="M74" s="36"/>
      <c r="N74" s="54"/>
      <c r="O74" s="36"/>
      <c r="P74" s="36"/>
      <c r="Q74" s="36"/>
      <c r="R74" s="36"/>
      <c r="S74" s="36"/>
      <c r="T74" s="36"/>
      <c r="U74" s="93"/>
      <c r="V74" s="91"/>
      <c r="W74" s="91"/>
    </row>
    <row r="75" spans="1:23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L75" si="31">C72+C74</f>
        <v>0</v>
      </c>
      <c r="D75" s="94">
        <f t="shared" si="31"/>
        <v>0</v>
      </c>
      <c r="E75" s="94">
        <f t="shared" si="31"/>
        <v>0</v>
      </c>
      <c r="F75" s="94">
        <f t="shared" si="31"/>
        <v>0</v>
      </c>
      <c r="G75" s="94">
        <f t="shared" si="31"/>
        <v>0</v>
      </c>
      <c r="H75" s="94">
        <f t="shared" si="31"/>
        <v>0</v>
      </c>
      <c r="I75" s="94">
        <f t="shared" si="31"/>
        <v>0</v>
      </c>
      <c r="J75" s="94">
        <f t="shared" si="31"/>
        <v>0</v>
      </c>
      <c r="K75" s="94">
        <f t="shared" si="31"/>
        <v>0</v>
      </c>
      <c r="L75" s="94">
        <f t="shared" si="31"/>
        <v>0</v>
      </c>
      <c r="M75" s="36"/>
      <c r="N75" s="54"/>
      <c r="O75" s="36"/>
      <c r="P75" s="36"/>
      <c r="Q75" s="36"/>
      <c r="R75" s="36"/>
      <c r="S75" s="36"/>
      <c r="T75" s="36"/>
      <c r="U75" s="93"/>
      <c r="V75" s="91"/>
      <c r="W75" s="91"/>
    </row>
    <row r="76" spans="1:23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36"/>
      <c r="N76" s="54"/>
      <c r="O76" s="36"/>
      <c r="P76" s="36"/>
      <c r="Q76" s="36"/>
      <c r="R76" s="36"/>
      <c r="S76" s="36"/>
      <c r="T76" s="36"/>
      <c r="U76" s="93"/>
      <c r="V76" s="91"/>
      <c r="W76" s="91"/>
    </row>
    <row r="77" spans="1:23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36"/>
      <c r="N77" s="54"/>
      <c r="O77" s="36"/>
      <c r="P77" s="36"/>
      <c r="Q77" s="36"/>
      <c r="R77" s="36"/>
      <c r="S77" s="36"/>
      <c r="T77" s="36"/>
      <c r="U77" s="93"/>
      <c r="V77" s="91"/>
      <c r="W77" s="91"/>
    </row>
    <row r="78" spans="1:23" s="37" customFormat="1" ht="25.5" x14ac:dyDescent="0.2">
      <c r="A78" s="88" t="s">
        <v>105</v>
      </c>
      <c r="B78" s="86">
        <f t="shared" ref="B78:L78" si="32">B20</f>
        <v>0</v>
      </c>
      <c r="C78" s="86">
        <f t="shared" si="32"/>
        <v>0</v>
      </c>
      <c r="D78" s="86">
        <f t="shared" si="32"/>
        <v>0</v>
      </c>
      <c r="E78" s="86">
        <f t="shared" si="32"/>
        <v>0</v>
      </c>
      <c r="F78" s="86">
        <f t="shared" si="32"/>
        <v>0</v>
      </c>
      <c r="G78" s="86">
        <f t="shared" si="32"/>
        <v>0</v>
      </c>
      <c r="H78" s="86">
        <f t="shared" si="32"/>
        <v>0</v>
      </c>
      <c r="I78" s="86">
        <f t="shared" si="32"/>
        <v>0</v>
      </c>
      <c r="J78" s="86">
        <f t="shared" si="32"/>
        <v>0</v>
      </c>
      <c r="K78" s="86">
        <f t="shared" si="32"/>
        <v>0</v>
      </c>
      <c r="L78" s="86">
        <f t="shared" si="32"/>
        <v>0</v>
      </c>
      <c r="M78" s="36"/>
      <c r="N78" s="54"/>
      <c r="O78" s="36"/>
      <c r="P78" s="90"/>
      <c r="Q78" s="36"/>
      <c r="R78" s="96"/>
      <c r="S78" s="36"/>
      <c r="T78" s="36"/>
      <c r="U78" s="93"/>
      <c r="V78" s="91"/>
      <c r="W78" s="91"/>
    </row>
    <row r="79" spans="1:23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36"/>
      <c r="N79" s="54"/>
      <c r="O79" s="36"/>
      <c r="P79" s="90"/>
      <c r="Q79" s="36"/>
      <c r="R79" s="96"/>
      <c r="S79" s="36"/>
      <c r="T79" s="36"/>
      <c r="U79" s="93"/>
      <c r="V79" s="91"/>
      <c r="W79" s="91"/>
    </row>
    <row r="80" spans="1:23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36"/>
      <c r="N80" s="54"/>
      <c r="O80" s="36"/>
      <c r="P80" s="90"/>
      <c r="Q80" s="36"/>
      <c r="R80" s="96"/>
      <c r="S80" s="36"/>
      <c r="T80" s="36"/>
      <c r="U80" s="93"/>
      <c r="V80" s="91"/>
      <c r="W80" s="91"/>
    </row>
    <row r="81" spans="1:23" s="37" customFormat="1" ht="15" customHeight="1" x14ac:dyDescent="0.2">
      <c r="A81" s="88" t="s">
        <v>74</v>
      </c>
      <c r="B81" s="127">
        <v>0</v>
      </c>
      <c r="C81" s="127">
        <v>0</v>
      </c>
      <c r="D81" s="127">
        <f>D74</f>
        <v>0</v>
      </c>
      <c r="E81" s="127">
        <f t="shared" ref="E81:L81" si="33">E74</f>
        <v>0</v>
      </c>
      <c r="F81" s="127">
        <f t="shared" si="33"/>
        <v>0</v>
      </c>
      <c r="G81" s="127">
        <f t="shared" si="33"/>
        <v>0</v>
      </c>
      <c r="H81" s="127">
        <f t="shared" si="33"/>
        <v>0</v>
      </c>
      <c r="I81" s="127">
        <f t="shared" si="33"/>
        <v>0</v>
      </c>
      <c r="J81" s="127">
        <f t="shared" si="33"/>
        <v>0</v>
      </c>
      <c r="K81" s="127">
        <f t="shared" si="33"/>
        <v>0</v>
      </c>
      <c r="L81" s="127">
        <f t="shared" si="33"/>
        <v>0</v>
      </c>
      <c r="M81" s="36"/>
      <c r="N81" s="54"/>
      <c r="O81" s="36"/>
      <c r="P81" s="90"/>
      <c r="Q81" s="36"/>
      <c r="R81" s="96"/>
      <c r="S81" s="36"/>
      <c r="T81" s="36"/>
      <c r="U81" s="93"/>
      <c r="V81" s="91"/>
      <c r="W81" s="91"/>
    </row>
    <row r="82" spans="1:23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L82" si="34">C79+C81</f>
        <v>0</v>
      </c>
      <c r="D82" s="94">
        <f t="shared" si="34"/>
        <v>0</v>
      </c>
      <c r="E82" s="94">
        <f t="shared" si="34"/>
        <v>0</v>
      </c>
      <c r="F82" s="94">
        <f t="shared" si="34"/>
        <v>0</v>
      </c>
      <c r="G82" s="94">
        <f t="shared" si="34"/>
        <v>0</v>
      </c>
      <c r="H82" s="94">
        <f t="shared" si="34"/>
        <v>0</v>
      </c>
      <c r="I82" s="94">
        <f t="shared" si="34"/>
        <v>0</v>
      </c>
      <c r="J82" s="94">
        <f t="shared" si="34"/>
        <v>0</v>
      </c>
      <c r="K82" s="94">
        <f t="shared" si="34"/>
        <v>0</v>
      </c>
      <c r="L82" s="94">
        <f t="shared" si="34"/>
        <v>0</v>
      </c>
      <c r="M82" s="36"/>
      <c r="N82" s="54"/>
      <c r="O82" s="97"/>
      <c r="P82" s="36"/>
      <c r="Q82" s="36"/>
      <c r="R82" s="98"/>
      <c r="S82" s="36"/>
      <c r="T82" s="36"/>
      <c r="U82" s="93"/>
      <c r="V82" s="91"/>
      <c r="W82" s="91"/>
    </row>
    <row r="83" spans="1:23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36"/>
      <c r="N83" s="54"/>
      <c r="O83" s="36"/>
      <c r="P83" s="36"/>
      <c r="Q83" s="36"/>
      <c r="R83" s="36"/>
      <c r="S83" s="36"/>
      <c r="T83" s="36"/>
      <c r="U83" s="93"/>
      <c r="V83" s="91"/>
      <c r="W83" s="91"/>
    </row>
    <row r="84" spans="1:23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36"/>
      <c r="N84" s="56"/>
      <c r="O84" s="36"/>
      <c r="P84" s="36"/>
      <c r="Q84" s="36"/>
      <c r="R84" s="36"/>
      <c r="S84" s="36"/>
      <c r="T84" s="36"/>
    </row>
    <row r="85" spans="1:23" s="37" customFormat="1" ht="15" customHeight="1" x14ac:dyDescent="0.2">
      <c r="A85" s="108" t="s">
        <v>90</v>
      </c>
      <c r="B85" s="74" t="e">
        <f t="shared" ref="B85:L85" si="35">$B$20*(1-$B$5)/$B$3</f>
        <v>#N/A</v>
      </c>
      <c r="C85" s="74" t="e">
        <f t="shared" si="35"/>
        <v>#N/A</v>
      </c>
      <c r="D85" s="74" t="e">
        <f t="shared" si="35"/>
        <v>#N/A</v>
      </c>
      <c r="E85" s="74" t="e">
        <f t="shared" si="35"/>
        <v>#N/A</v>
      </c>
      <c r="F85" s="74" t="e">
        <f t="shared" si="35"/>
        <v>#N/A</v>
      </c>
      <c r="G85" s="74" t="e">
        <f t="shared" si="35"/>
        <v>#N/A</v>
      </c>
      <c r="H85" s="74" t="e">
        <f t="shared" si="35"/>
        <v>#N/A</v>
      </c>
      <c r="I85" s="74" t="e">
        <f t="shared" si="35"/>
        <v>#N/A</v>
      </c>
      <c r="J85" s="74" t="e">
        <f t="shared" si="35"/>
        <v>#N/A</v>
      </c>
      <c r="K85" s="74" t="e">
        <f t="shared" si="35"/>
        <v>#N/A</v>
      </c>
      <c r="L85" s="74" t="e">
        <f t="shared" si="35"/>
        <v>#N/A</v>
      </c>
      <c r="M85" s="36"/>
      <c r="N85" s="74" t="e">
        <f t="shared" ref="N85:N95" si="36">SUM(B85:L85)</f>
        <v>#N/A</v>
      </c>
      <c r="O85" s="36"/>
    </row>
    <row r="86" spans="1:23" s="37" customFormat="1" ht="15" customHeight="1" x14ac:dyDescent="0.2">
      <c r="A86" s="108">
        <v>2015</v>
      </c>
      <c r="B86" s="74"/>
      <c r="C86" s="74" t="e">
        <f t="shared" ref="C86:L86" si="37">$C$20*(1-$B$5)/$B$3</f>
        <v>#N/A</v>
      </c>
      <c r="D86" s="74" t="e">
        <f t="shared" si="37"/>
        <v>#N/A</v>
      </c>
      <c r="E86" s="74" t="e">
        <f t="shared" si="37"/>
        <v>#N/A</v>
      </c>
      <c r="F86" s="74" t="e">
        <f t="shared" si="37"/>
        <v>#N/A</v>
      </c>
      <c r="G86" s="74" t="e">
        <f t="shared" si="37"/>
        <v>#N/A</v>
      </c>
      <c r="H86" s="74" t="e">
        <f t="shared" si="37"/>
        <v>#N/A</v>
      </c>
      <c r="I86" s="74" t="e">
        <f t="shared" si="37"/>
        <v>#N/A</v>
      </c>
      <c r="J86" s="74" t="e">
        <f t="shared" si="37"/>
        <v>#N/A</v>
      </c>
      <c r="K86" s="74" t="e">
        <f t="shared" si="37"/>
        <v>#N/A</v>
      </c>
      <c r="L86" s="74" t="e">
        <f t="shared" si="37"/>
        <v>#N/A</v>
      </c>
      <c r="M86" s="36"/>
      <c r="N86" s="74" t="e">
        <f t="shared" si="36"/>
        <v>#N/A</v>
      </c>
      <c r="O86" s="36"/>
    </row>
    <row r="87" spans="1:23" s="37" customFormat="1" ht="15" customHeight="1" x14ac:dyDescent="0.2">
      <c r="A87" s="108">
        <v>2016</v>
      </c>
      <c r="B87" s="74"/>
      <c r="C87" s="74"/>
      <c r="D87" s="74" t="e">
        <f t="shared" ref="D87:L87" si="38">$D$20*(1-$B$5)/$B$3</f>
        <v>#N/A</v>
      </c>
      <c r="E87" s="74" t="e">
        <f t="shared" si="38"/>
        <v>#N/A</v>
      </c>
      <c r="F87" s="74" t="e">
        <f t="shared" si="38"/>
        <v>#N/A</v>
      </c>
      <c r="G87" s="74" t="e">
        <f t="shared" si="38"/>
        <v>#N/A</v>
      </c>
      <c r="H87" s="74" t="e">
        <f t="shared" si="38"/>
        <v>#N/A</v>
      </c>
      <c r="I87" s="74" t="e">
        <f t="shared" si="38"/>
        <v>#N/A</v>
      </c>
      <c r="J87" s="74" t="e">
        <f t="shared" si="38"/>
        <v>#N/A</v>
      </c>
      <c r="K87" s="74" t="e">
        <f t="shared" si="38"/>
        <v>#N/A</v>
      </c>
      <c r="L87" s="74" t="e">
        <f t="shared" si="38"/>
        <v>#N/A</v>
      </c>
      <c r="M87" s="36"/>
      <c r="N87" s="74" t="e">
        <f t="shared" si="36"/>
        <v>#N/A</v>
      </c>
      <c r="O87" s="36"/>
    </row>
    <row r="88" spans="1:23" s="37" customFormat="1" ht="15" customHeight="1" x14ac:dyDescent="0.2">
      <c r="A88" s="108">
        <v>2017</v>
      </c>
      <c r="B88" s="74"/>
      <c r="C88" s="74"/>
      <c r="D88" s="74"/>
      <c r="E88" s="74" t="e">
        <f t="shared" ref="E88:L88" si="39">$E$20*(1-$B$5)/$B$3</f>
        <v>#N/A</v>
      </c>
      <c r="F88" s="74" t="e">
        <f t="shared" si="39"/>
        <v>#N/A</v>
      </c>
      <c r="G88" s="74" t="e">
        <f t="shared" si="39"/>
        <v>#N/A</v>
      </c>
      <c r="H88" s="74" t="e">
        <f t="shared" si="39"/>
        <v>#N/A</v>
      </c>
      <c r="I88" s="74" t="e">
        <f t="shared" si="39"/>
        <v>#N/A</v>
      </c>
      <c r="J88" s="74" t="e">
        <f t="shared" si="39"/>
        <v>#N/A</v>
      </c>
      <c r="K88" s="74" t="e">
        <f t="shared" si="39"/>
        <v>#N/A</v>
      </c>
      <c r="L88" s="74" t="e">
        <f t="shared" si="39"/>
        <v>#N/A</v>
      </c>
      <c r="M88" s="36"/>
      <c r="N88" s="74" t="e">
        <f t="shared" si="36"/>
        <v>#N/A</v>
      </c>
      <c r="O88" s="36"/>
    </row>
    <row r="89" spans="1:23" s="37" customFormat="1" ht="15" customHeight="1" x14ac:dyDescent="0.2">
      <c r="A89" s="108">
        <v>2018</v>
      </c>
      <c r="B89" s="74"/>
      <c r="C89" s="74"/>
      <c r="D89" s="74"/>
      <c r="E89" s="74"/>
      <c r="F89" s="74" t="e">
        <f t="shared" ref="F89:L89" si="40">$F$20*(1-$B$5)/$B$3</f>
        <v>#N/A</v>
      </c>
      <c r="G89" s="74" t="e">
        <f t="shared" si="40"/>
        <v>#N/A</v>
      </c>
      <c r="H89" s="74" t="e">
        <f t="shared" si="40"/>
        <v>#N/A</v>
      </c>
      <c r="I89" s="74" t="e">
        <f t="shared" si="40"/>
        <v>#N/A</v>
      </c>
      <c r="J89" s="74" t="e">
        <f t="shared" si="40"/>
        <v>#N/A</v>
      </c>
      <c r="K89" s="74" t="e">
        <f t="shared" si="40"/>
        <v>#N/A</v>
      </c>
      <c r="L89" s="74" t="e">
        <f t="shared" si="40"/>
        <v>#N/A</v>
      </c>
      <c r="M89" s="36"/>
      <c r="N89" s="74" t="e">
        <f t="shared" si="36"/>
        <v>#N/A</v>
      </c>
      <c r="O89" s="36"/>
    </row>
    <row r="90" spans="1:23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 t="e">
        <f t="shared" ref="G90:L90" si="41">$G$20*(1-$B$5)/$B$3</f>
        <v>#N/A</v>
      </c>
      <c r="H90" s="74" t="e">
        <f t="shared" si="41"/>
        <v>#N/A</v>
      </c>
      <c r="I90" s="74" t="e">
        <f t="shared" si="41"/>
        <v>#N/A</v>
      </c>
      <c r="J90" s="74" t="e">
        <f t="shared" si="41"/>
        <v>#N/A</v>
      </c>
      <c r="K90" s="74" t="e">
        <f t="shared" si="41"/>
        <v>#N/A</v>
      </c>
      <c r="L90" s="74" t="e">
        <f t="shared" si="41"/>
        <v>#N/A</v>
      </c>
      <c r="M90" s="36"/>
      <c r="N90" s="74" t="e">
        <f t="shared" si="36"/>
        <v>#N/A</v>
      </c>
      <c r="O90" s="36"/>
    </row>
    <row r="91" spans="1:23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 t="e">
        <f>$H$20*(1-$B$5)/$B$3</f>
        <v>#N/A</v>
      </c>
      <c r="I91" s="74" t="e">
        <f>$H$20*(1-$B$5)/$B$3</f>
        <v>#N/A</v>
      </c>
      <c r="J91" s="74" t="e">
        <f>$H$20*(1-$B$5)/$B$3</f>
        <v>#N/A</v>
      </c>
      <c r="K91" s="74" t="e">
        <f>$H$20*(1-$B$5)/$B$3</f>
        <v>#N/A</v>
      </c>
      <c r="L91" s="74" t="e">
        <f>$H$20*(1-$B$5)/$B$3</f>
        <v>#N/A</v>
      </c>
      <c r="M91" s="36"/>
      <c r="N91" s="74" t="e">
        <f t="shared" si="36"/>
        <v>#N/A</v>
      </c>
      <c r="O91" s="36"/>
    </row>
    <row r="92" spans="1:23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 t="e">
        <f>$I$20*(1-$B$5)/$B$3</f>
        <v>#N/A</v>
      </c>
      <c r="J92" s="74" t="e">
        <f>$I$20*(1-$B$5)/$B$3</f>
        <v>#N/A</v>
      </c>
      <c r="K92" s="74" t="e">
        <f>$I$20*(1-$B$5)/$B$3</f>
        <v>#N/A</v>
      </c>
      <c r="L92" s="74" t="e">
        <f>$I$20*(1-$B$5)/$B$3</f>
        <v>#N/A</v>
      </c>
      <c r="M92" s="36"/>
      <c r="N92" s="74" t="e">
        <f t="shared" si="36"/>
        <v>#N/A</v>
      </c>
      <c r="O92" s="36"/>
    </row>
    <row r="93" spans="1:23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 t="e">
        <f>$J$20*(1-$B$5)/$B$3</f>
        <v>#N/A</v>
      </c>
      <c r="K93" s="74" t="e">
        <f>$J$20*(1-$B$5)/$B$3</f>
        <v>#N/A</v>
      </c>
      <c r="L93" s="74" t="e">
        <f>$J$20*(1-$B$5)/$B$3</f>
        <v>#N/A</v>
      </c>
      <c r="M93" s="36"/>
      <c r="N93" s="74" t="e">
        <f t="shared" si="36"/>
        <v>#N/A</v>
      </c>
      <c r="O93" s="36"/>
    </row>
    <row r="94" spans="1:23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 t="e">
        <f>$K$20*(1-$B$5)/$B$3</f>
        <v>#N/A</v>
      </c>
      <c r="L94" s="74" t="e">
        <f>$K$20*(1-$B$5)/$B$3</f>
        <v>#N/A</v>
      </c>
      <c r="M94" s="36"/>
      <c r="N94" s="74" t="e">
        <f t="shared" si="36"/>
        <v>#N/A</v>
      </c>
      <c r="O94" s="36"/>
    </row>
    <row r="95" spans="1:23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 t="e">
        <f>$L$20*(1-$B$5)/$B$3</f>
        <v>#N/A</v>
      </c>
      <c r="M95" s="36"/>
      <c r="N95" s="74" t="e">
        <f t="shared" si="36"/>
        <v>#N/A</v>
      </c>
      <c r="O95" s="36"/>
    </row>
    <row r="96" spans="1:23" s="104" customFormat="1" ht="15" customHeight="1" thickBot="1" x14ac:dyDescent="0.25">
      <c r="A96" s="100"/>
      <c r="B96" s="103" t="e">
        <f t="shared" ref="B96:K96" si="42">SUM(B85:B95)</f>
        <v>#N/A</v>
      </c>
      <c r="C96" s="103" t="e">
        <f t="shared" si="42"/>
        <v>#N/A</v>
      </c>
      <c r="D96" s="103" t="e">
        <f t="shared" si="42"/>
        <v>#N/A</v>
      </c>
      <c r="E96" s="103" t="e">
        <f t="shared" si="42"/>
        <v>#N/A</v>
      </c>
      <c r="F96" s="103" t="e">
        <f t="shared" si="42"/>
        <v>#N/A</v>
      </c>
      <c r="G96" s="103" t="e">
        <f t="shared" si="42"/>
        <v>#N/A</v>
      </c>
      <c r="H96" s="103" t="e">
        <f t="shared" si="42"/>
        <v>#N/A</v>
      </c>
      <c r="I96" s="103" t="e">
        <f t="shared" si="42"/>
        <v>#N/A</v>
      </c>
      <c r="J96" s="103" t="e">
        <f t="shared" si="42"/>
        <v>#N/A</v>
      </c>
      <c r="K96" s="103" t="e">
        <f t="shared" si="42"/>
        <v>#N/A</v>
      </c>
      <c r="L96" s="103" t="e">
        <f>SUM(L85:L95)</f>
        <v>#N/A</v>
      </c>
      <c r="M96" s="285"/>
      <c r="N96" s="57" t="e">
        <f>SUM(N85:N95)</f>
        <v>#N/A</v>
      </c>
      <c r="O96" s="285"/>
    </row>
    <row r="97" spans="1:15" s="37" customFormat="1" ht="15" customHeight="1" thickTop="1" x14ac:dyDescent="0.2">
      <c r="A97" s="102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36"/>
      <c r="N97" s="56"/>
      <c r="O97" s="36"/>
    </row>
    <row r="98" spans="1:15" s="37" customFormat="1" ht="15" customHeight="1" x14ac:dyDescent="0.2">
      <c r="A98" s="105" t="s">
        <v>69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36"/>
      <c r="N98" s="56"/>
      <c r="O98" s="36"/>
    </row>
    <row r="99" spans="1:15" s="37" customFormat="1" ht="15" customHeight="1" x14ac:dyDescent="0.2">
      <c r="A99" s="108" t="s">
        <v>90</v>
      </c>
      <c r="B99" s="74" t="e">
        <f t="shared" ref="B99:L99" si="43">$B$20/$B$3</f>
        <v>#N/A</v>
      </c>
      <c r="C99" s="74" t="e">
        <f t="shared" si="43"/>
        <v>#N/A</v>
      </c>
      <c r="D99" s="74" t="e">
        <f t="shared" si="43"/>
        <v>#N/A</v>
      </c>
      <c r="E99" s="74" t="e">
        <f t="shared" si="43"/>
        <v>#N/A</v>
      </c>
      <c r="F99" s="74" t="e">
        <f t="shared" si="43"/>
        <v>#N/A</v>
      </c>
      <c r="G99" s="74" t="e">
        <f t="shared" si="43"/>
        <v>#N/A</v>
      </c>
      <c r="H99" s="74" t="e">
        <f t="shared" si="43"/>
        <v>#N/A</v>
      </c>
      <c r="I99" s="74" t="e">
        <f t="shared" si="43"/>
        <v>#N/A</v>
      </c>
      <c r="J99" s="74" t="e">
        <f t="shared" si="43"/>
        <v>#N/A</v>
      </c>
      <c r="K99" s="74" t="e">
        <f t="shared" si="43"/>
        <v>#N/A</v>
      </c>
      <c r="L99" s="74" t="e">
        <f t="shared" si="43"/>
        <v>#N/A</v>
      </c>
      <c r="M99" s="36"/>
      <c r="N99" s="74" t="e">
        <f t="shared" ref="N99:N109" si="44">SUM(B99:M99)</f>
        <v>#N/A</v>
      </c>
      <c r="O99" s="36"/>
    </row>
    <row r="100" spans="1:15" s="37" customFormat="1" ht="15" customHeight="1" x14ac:dyDescent="0.2">
      <c r="A100" s="108">
        <v>2015</v>
      </c>
      <c r="B100" s="74"/>
      <c r="C100" s="74" t="e">
        <f t="shared" ref="C100:L100" si="45">$C$20/$B$3</f>
        <v>#N/A</v>
      </c>
      <c r="D100" s="74" t="e">
        <f t="shared" si="45"/>
        <v>#N/A</v>
      </c>
      <c r="E100" s="74" t="e">
        <f t="shared" si="45"/>
        <v>#N/A</v>
      </c>
      <c r="F100" s="74" t="e">
        <f t="shared" si="45"/>
        <v>#N/A</v>
      </c>
      <c r="G100" s="74" t="e">
        <f t="shared" si="45"/>
        <v>#N/A</v>
      </c>
      <c r="H100" s="74" t="e">
        <f t="shared" si="45"/>
        <v>#N/A</v>
      </c>
      <c r="I100" s="74" t="e">
        <f t="shared" si="45"/>
        <v>#N/A</v>
      </c>
      <c r="J100" s="74" t="e">
        <f t="shared" si="45"/>
        <v>#N/A</v>
      </c>
      <c r="K100" s="74" t="e">
        <f t="shared" si="45"/>
        <v>#N/A</v>
      </c>
      <c r="L100" s="74" t="e">
        <f t="shared" si="45"/>
        <v>#N/A</v>
      </c>
      <c r="M100" s="36"/>
      <c r="N100" s="74" t="e">
        <f t="shared" si="44"/>
        <v>#N/A</v>
      </c>
      <c r="O100" s="36"/>
    </row>
    <row r="101" spans="1:15" s="37" customFormat="1" ht="15" customHeight="1" x14ac:dyDescent="0.2">
      <c r="A101" s="108">
        <v>2016</v>
      </c>
      <c r="B101" s="74"/>
      <c r="C101" s="74"/>
      <c r="D101" s="74" t="e">
        <f t="shared" ref="D101:L101" si="46">$D$20/$B$3</f>
        <v>#N/A</v>
      </c>
      <c r="E101" s="74" t="e">
        <f t="shared" si="46"/>
        <v>#N/A</v>
      </c>
      <c r="F101" s="74" t="e">
        <f t="shared" si="46"/>
        <v>#N/A</v>
      </c>
      <c r="G101" s="74" t="e">
        <f t="shared" si="46"/>
        <v>#N/A</v>
      </c>
      <c r="H101" s="74" t="e">
        <f t="shared" si="46"/>
        <v>#N/A</v>
      </c>
      <c r="I101" s="74" t="e">
        <f t="shared" si="46"/>
        <v>#N/A</v>
      </c>
      <c r="J101" s="74" t="e">
        <f t="shared" si="46"/>
        <v>#N/A</v>
      </c>
      <c r="K101" s="74" t="e">
        <f t="shared" si="46"/>
        <v>#N/A</v>
      </c>
      <c r="L101" s="74" t="e">
        <f t="shared" si="46"/>
        <v>#N/A</v>
      </c>
      <c r="M101" s="36"/>
      <c r="N101" s="74" t="e">
        <f t="shared" si="44"/>
        <v>#N/A</v>
      </c>
      <c r="O101" s="36"/>
    </row>
    <row r="102" spans="1:15" s="37" customFormat="1" ht="15" customHeight="1" x14ac:dyDescent="0.2">
      <c r="A102" s="108">
        <v>2017</v>
      </c>
      <c r="B102" s="74"/>
      <c r="C102" s="74"/>
      <c r="D102" s="74"/>
      <c r="E102" s="74" t="e">
        <f t="shared" ref="E102:L102" si="47">$E$20/$B$3</f>
        <v>#N/A</v>
      </c>
      <c r="F102" s="74" t="e">
        <f t="shared" si="47"/>
        <v>#N/A</v>
      </c>
      <c r="G102" s="74" t="e">
        <f t="shared" si="47"/>
        <v>#N/A</v>
      </c>
      <c r="H102" s="74" t="e">
        <f t="shared" si="47"/>
        <v>#N/A</v>
      </c>
      <c r="I102" s="74" t="e">
        <f t="shared" si="47"/>
        <v>#N/A</v>
      </c>
      <c r="J102" s="74" t="e">
        <f t="shared" si="47"/>
        <v>#N/A</v>
      </c>
      <c r="K102" s="74" t="e">
        <f t="shared" si="47"/>
        <v>#N/A</v>
      </c>
      <c r="L102" s="74" t="e">
        <f t="shared" si="47"/>
        <v>#N/A</v>
      </c>
      <c r="M102" s="36"/>
      <c r="N102" s="74" t="e">
        <f t="shared" si="44"/>
        <v>#N/A</v>
      </c>
      <c r="O102" s="36"/>
    </row>
    <row r="103" spans="1:15" s="37" customFormat="1" ht="15" customHeight="1" x14ac:dyDescent="0.2">
      <c r="A103" s="108">
        <v>2018</v>
      </c>
      <c r="B103" s="74"/>
      <c r="C103" s="74"/>
      <c r="D103" s="74"/>
      <c r="E103" s="74"/>
      <c r="F103" s="74" t="e">
        <f t="shared" ref="F103:L103" si="48">$F$20/$B$3</f>
        <v>#N/A</v>
      </c>
      <c r="G103" s="74" t="e">
        <f t="shared" si="48"/>
        <v>#N/A</v>
      </c>
      <c r="H103" s="74" t="e">
        <f t="shared" si="48"/>
        <v>#N/A</v>
      </c>
      <c r="I103" s="74" t="e">
        <f t="shared" si="48"/>
        <v>#N/A</v>
      </c>
      <c r="J103" s="74" t="e">
        <f t="shared" si="48"/>
        <v>#N/A</v>
      </c>
      <c r="K103" s="74" t="e">
        <f t="shared" si="48"/>
        <v>#N/A</v>
      </c>
      <c r="L103" s="74" t="e">
        <f t="shared" si="48"/>
        <v>#N/A</v>
      </c>
      <c r="M103" s="36"/>
      <c r="N103" s="74" t="e">
        <f t="shared" si="44"/>
        <v>#N/A</v>
      </c>
      <c r="O103" s="36"/>
    </row>
    <row r="104" spans="1:15" s="37" customFormat="1" ht="15" customHeight="1" x14ac:dyDescent="0.2">
      <c r="A104" s="108">
        <v>2019</v>
      </c>
      <c r="B104" s="74"/>
      <c r="C104" s="74"/>
      <c r="D104" s="74"/>
      <c r="E104" s="74"/>
      <c r="F104" s="74"/>
      <c r="G104" s="74" t="e">
        <f t="shared" ref="G104:L104" si="49">$G$20/$B$3</f>
        <v>#N/A</v>
      </c>
      <c r="H104" s="74" t="e">
        <f t="shared" si="49"/>
        <v>#N/A</v>
      </c>
      <c r="I104" s="74" t="e">
        <f t="shared" si="49"/>
        <v>#N/A</v>
      </c>
      <c r="J104" s="74" t="e">
        <f t="shared" si="49"/>
        <v>#N/A</v>
      </c>
      <c r="K104" s="74" t="e">
        <f t="shared" si="49"/>
        <v>#N/A</v>
      </c>
      <c r="L104" s="74" t="e">
        <f t="shared" si="49"/>
        <v>#N/A</v>
      </c>
      <c r="M104" s="36"/>
      <c r="N104" s="74" t="e">
        <f t="shared" si="44"/>
        <v>#N/A</v>
      </c>
      <c r="O104" s="36"/>
    </row>
    <row r="105" spans="1:15" s="37" customFormat="1" ht="15" customHeight="1" x14ac:dyDescent="0.2">
      <c r="A105" s="108">
        <v>2020</v>
      </c>
      <c r="B105" s="74"/>
      <c r="C105" s="74"/>
      <c r="D105" s="74"/>
      <c r="E105" s="74"/>
      <c r="F105" s="74"/>
      <c r="G105" s="74"/>
      <c r="H105" s="74" t="e">
        <f>$H$20/$B$3</f>
        <v>#N/A</v>
      </c>
      <c r="I105" s="74" t="e">
        <f>$H$20/$B$3</f>
        <v>#N/A</v>
      </c>
      <c r="J105" s="74" t="e">
        <f>$H$20/$B$3</f>
        <v>#N/A</v>
      </c>
      <c r="K105" s="74" t="e">
        <f>$H$20/$B$3</f>
        <v>#N/A</v>
      </c>
      <c r="L105" s="74" t="e">
        <f>$H$20/$B$3</f>
        <v>#N/A</v>
      </c>
      <c r="M105" s="36"/>
      <c r="N105" s="74" t="e">
        <f t="shared" si="44"/>
        <v>#N/A</v>
      </c>
      <c r="O105" s="36"/>
    </row>
    <row r="106" spans="1:15" s="37" customFormat="1" ht="15" customHeight="1" x14ac:dyDescent="0.2">
      <c r="A106" s="108">
        <v>2021</v>
      </c>
      <c r="B106" s="74"/>
      <c r="C106" s="74"/>
      <c r="D106" s="74"/>
      <c r="E106" s="74"/>
      <c r="F106" s="74"/>
      <c r="G106" s="74"/>
      <c r="H106" s="74"/>
      <c r="I106" s="74" t="e">
        <f>$I$20/$B$3</f>
        <v>#N/A</v>
      </c>
      <c r="J106" s="74" t="e">
        <f>$I$20/$B$3</f>
        <v>#N/A</v>
      </c>
      <c r="K106" s="74" t="e">
        <f>$I$20/$B$3</f>
        <v>#N/A</v>
      </c>
      <c r="L106" s="74" t="e">
        <f>$I$20/$B$3</f>
        <v>#N/A</v>
      </c>
      <c r="M106" s="36"/>
      <c r="N106" s="74" t="e">
        <f t="shared" si="44"/>
        <v>#N/A</v>
      </c>
      <c r="O106" s="36"/>
    </row>
    <row r="107" spans="1:15" s="37" customFormat="1" ht="15" customHeight="1" x14ac:dyDescent="0.2">
      <c r="A107" s="108">
        <v>2022</v>
      </c>
      <c r="B107" s="74"/>
      <c r="C107" s="74"/>
      <c r="D107" s="74"/>
      <c r="E107" s="74"/>
      <c r="F107" s="74"/>
      <c r="G107" s="74"/>
      <c r="H107" s="74"/>
      <c r="I107" s="74"/>
      <c r="J107" s="74" t="e">
        <f>$J$20/$B$3</f>
        <v>#N/A</v>
      </c>
      <c r="K107" s="74" t="e">
        <f>$J$20/$B$3</f>
        <v>#N/A</v>
      </c>
      <c r="L107" s="74" t="e">
        <f>$J$20/$B$3</f>
        <v>#N/A</v>
      </c>
      <c r="M107" s="36"/>
      <c r="N107" s="74" t="e">
        <f t="shared" si="44"/>
        <v>#N/A</v>
      </c>
      <c r="O107" s="36"/>
    </row>
    <row r="108" spans="1:15" s="37" customFormat="1" ht="15" customHeight="1" x14ac:dyDescent="0.2">
      <c r="A108" s="108">
        <v>2023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 t="e">
        <f>$K$20/$B$3</f>
        <v>#N/A</v>
      </c>
      <c r="L108" s="74" t="e">
        <f>$K$20/$B$3</f>
        <v>#N/A</v>
      </c>
      <c r="M108" s="36"/>
      <c r="N108" s="74" t="e">
        <f t="shared" si="44"/>
        <v>#N/A</v>
      </c>
      <c r="O108" s="36"/>
    </row>
    <row r="109" spans="1:15" s="37" customFormat="1" ht="15" customHeight="1" x14ac:dyDescent="0.2">
      <c r="A109" s="108">
        <v>2024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 t="e">
        <f>$L$20/$B$3</f>
        <v>#N/A</v>
      </c>
      <c r="M109" s="36"/>
      <c r="N109" s="74" t="e">
        <f t="shared" si="44"/>
        <v>#N/A</v>
      </c>
      <c r="O109" s="36"/>
    </row>
    <row r="110" spans="1:15" s="37" customFormat="1" ht="15" customHeight="1" thickBot="1" x14ac:dyDescent="0.25">
      <c r="A110" s="33"/>
      <c r="B110" s="68" t="e">
        <f t="shared" ref="B110:L110" si="50">SUM(B99:B109)</f>
        <v>#N/A</v>
      </c>
      <c r="C110" s="68" t="e">
        <f t="shared" si="50"/>
        <v>#N/A</v>
      </c>
      <c r="D110" s="68" t="e">
        <f t="shared" si="50"/>
        <v>#N/A</v>
      </c>
      <c r="E110" s="68" t="e">
        <f t="shared" si="50"/>
        <v>#N/A</v>
      </c>
      <c r="F110" s="68" t="e">
        <f t="shared" si="50"/>
        <v>#N/A</v>
      </c>
      <c r="G110" s="68" t="e">
        <f t="shared" si="50"/>
        <v>#N/A</v>
      </c>
      <c r="H110" s="68" t="e">
        <f t="shared" si="50"/>
        <v>#N/A</v>
      </c>
      <c r="I110" s="68" t="e">
        <f t="shared" si="50"/>
        <v>#N/A</v>
      </c>
      <c r="J110" s="68" t="e">
        <f t="shared" si="50"/>
        <v>#N/A</v>
      </c>
      <c r="K110" s="68" t="e">
        <f t="shared" si="50"/>
        <v>#N/A</v>
      </c>
      <c r="L110" s="68" t="e">
        <f t="shared" si="50"/>
        <v>#N/A</v>
      </c>
      <c r="M110" s="36"/>
      <c r="N110" s="57" t="e">
        <f>SUM(N99:N109)</f>
        <v>#N/A</v>
      </c>
      <c r="O110" s="36"/>
    </row>
    <row r="111" spans="1:15" ht="15" customHeight="1" thickTop="1" x14ac:dyDescent="0.2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N111" s="56"/>
    </row>
    <row r="112" spans="1:15" ht="15" customHeight="1" x14ac:dyDescent="0.2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N112" s="56"/>
    </row>
    <row r="113" spans="1:55" ht="15" customHeight="1" x14ac:dyDescent="0.2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N113" s="56"/>
    </row>
    <row r="114" spans="1:55" s="39" customFormat="1" ht="15" customHeight="1" x14ac:dyDescent="0.2">
      <c r="A114" s="32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N114" s="56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</row>
    <row r="115" spans="1:55" s="39" customFormat="1" ht="15" customHeight="1" x14ac:dyDescent="0.2">
      <c r="A115" s="32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N115" s="56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</row>
    <row r="116" spans="1:55" s="39" customFormat="1" ht="15" customHeight="1" x14ac:dyDescent="0.2">
      <c r="A116" s="32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N116" s="56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</row>
    <row r="117" spans="1:55" s="39" customFormat="1" ht="15" customHeight="1" x14ac:dyDescent="0.2">
      <c r="A117" s="32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N117" s="56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</row>
    <row r="118" spans="1:55" s="39" customFormat="1" ht="15" customHeight="1" x14ac:dyDescent="0.2">
      <c r="A118" s="32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N118" s="56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</row>
    <row r="119" spans="1:55" s="39" customFormat="1" ht="15" customHeight="1" x14ac:dyDescent="0.2">
      <c r="A119" s="32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N119" s="56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</row>
    <row r="120" spans="1:55" s="39" customFormat="1" ht="15" customHeight="1" x14ac:dyDescent="0.2">
      <c r="A120" s="32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N120" s="56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</row>
    <row r="121" spans="1:55" s="39" customFormat="1" ht="15" customHeight="1" x14ac:dyDescent="0.2">
      <c r="A121" s="32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N121" s="32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</row>
    <row r="122" spans="1:55" s="39" customFormat="1" ht="15" customHeight="1" x14ac:dyDescent="0.2">
      <c r="A122" s="32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N122" s="32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</row>
    <row r="123" spans="1:55" s="39" customFormat="1" ht="15" customHeight="1" x14ac:dyDescent="0.2">
      <c r="A123" s="32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N123" s="32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</row>
    <row r="124" spans="1:55" s="39" customFormat="1" ht="15" customHeight="1" x14ac:dyDescent="0.2">
      <c r="A124" s="32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N124" s="32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</row>
    <row r="125" spans="1:55" s="39" customFormat="1" ht="15" customHeight="1" x14ac:dyDescent="0.2">
      <c r="A125" s="32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 s="32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</row>
    <row r="126" spans="1:55" s="39" customFormat="1" ht="15" customHeight="1" x14ac:dyDescent="0.2">
      <c r="A126" s="32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 s="32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</row>
    <row r="127" spans="1:55" s="39" customFormat="1" ht="15" customHeight="1" x14ac:dyDescent="0.2">
      <c r="A127" s="32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 s="32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</row>
    <row r="128" spans="1:55" s="39" customFormat="1" ht="15" customHeight="1" x14ac:dyDescent="0.2">
      <c r="A128" s="32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N128" s="32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</row>
    <row r="129" spans="1:55" s="39" customFormat="1" ht="15" customHeight="1" x14ac:dyDescent="0.2">
      <c r="A129" s="32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N129" s="32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</row>
    <row r="130" spans="1:55" s="39" customFormat="1" ht="15" customHeight="1" x14ac:dyDescent="0.2">
      <c r="A130" s="32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 s="32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</row>
    <row r="131" spans="1:55" s="39" customFormat="1" ht="15" customHeight="1" x14ac:dyDescent="0.2">
      <c r="A131" s="32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N131" s="32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</row>
    <row r="132" spans="1:55" s="39" customFormat="1" ht="15" customHeight="1" x14ac:dyDescent="0.2">
      <c r="A132" s="32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N132" s="32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</row>
    <row r="133" spans="1:55" s="39" customFormat="1" ht="15" customHeight="1" x14ac:dyDescent="0.2">
      <c r="A133" s="32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N133" s="32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</row>
    <row r="134" spans="1:55" s="39" customFormat="1" ht="15" customHeight="1" x14ac:dyDescent="0.2">
      <c r="A134" s="32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N134" s="32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</row>
    <row r="135" spans="1:55" s="39" customFormat="1" ht="15" customHeight="1" x14ac:dyDescent="0.2">
      <c r="A135" s="32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N135" s="32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</row>
    <row r="136" spans="1:55" s="39" customFormat="1" ht="15" customHeight="1" x14ac:dyDescent="0.2">
      <c r="A136" s="32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N136" s="32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</row>
    <row r="137" spans="1:55" s="39" customFormat="1" ht="15" customHeight="1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N137" s="32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</row>
    <row r="138" spans="1:55" s="39" customFormat="1" ht="15" customHeight="1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N138" s="32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</row>
    <row r="139" spans="1:55" s="39" customFormat="1" ht="15" customHeight="1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N139" s="32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</row>
    <row r="140" spans="1:55" s="39" customFormat="1" ht="15" customHeight="1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N140" s="32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</row>
    <row r="141" spans="1:55" s="39" customFormat="1" ht="15" customHeight="1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N141" s="32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</row>
    <row r="142" spans="1:55" s="39" customFormat="1" ht="15" customHeight="1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N142" s="32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</row>
    <row r="143" spans="1:55" s="39" customFormat="1" ht="15" customHeight="1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N143" s="32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</row>
    <row r="144" spans="1:55" s="39" customFormat="1" ht="15" customHeight="1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N144" s="32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</row>
    <row r="145" spans="1:55" s="39" customFormat="1" ht="15" customHeight="1" x14ac:dyDescent="0.2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N145" s="32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</row>
    <row r="146" spans="1:55" s="39" customFormat="1" ht="15" customHeight="1" x14ac:dyDescent="0.2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N146" s="32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</row>
    <row r="147" spans="1:55" s="39" customFormat="1" ht="15" customHeight="1" x14ac:dyDescent="0.2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N147" s="32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</row>
    <row r="148" spans="1:55" s="39" customFormat="1" ht="15" customHeight="1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N148" s="32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</row>
    <row r="149" spans="1:55" s="39" customFormat="1" ht="15" customHeight="1" x14ac:dyDescent="0.2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N149" s="32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</row>
    <row r="150" spans="1:55" s="39" customFormat="1" ht="15" customHeight="1" x14ac:dyDescent="0.2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N150" s="32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</row>
    <row r="151" spans="1:55" s="39" customFormat="1" ht="1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N151" s="32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</row>
    <row r="152" spans="1:55" s="39" customFormat="1" ht="1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N152" s="32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</row>
    <row r="153" spans="1:55" s="39" customFormat="1" ht="1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N153" s="32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</row>
    <row r="154" spans="1:55" s="39" customFormat="1" ht="1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N154" s="32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</row>
    <row r="155" spans="1:55" s="39" customFormat="1" ht="1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N155" s="32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</row>
    <row r="156" spans="1:55" s="39" customFormat="1" ht="1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N156" s="32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</row>
    <row r="157" spans="1:55" s="39" customFormat="1" ht="1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N157" s="32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</row>
    <row r="158" spans="1:55" s="39" customFormat="1" ht="1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N158" s="32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</row>
    <row r="159" spans="1:55" s="39" customFormat="1" ht="1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N159" s="32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</row>
    <row r="160" spans="1:55" s="39" customFormat="1" ht="1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N160" s="32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</row>
    <row r="161" spans="1:55" s="39" customFormat="1" ht="1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N161" s="32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</row>
    <row r="162" spans="1:55" s="39" customFormat="1" ht="1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N162" s="32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</row>
  </sheetData>
  <mergeCells count="1">
    <mergeCell ref="O71:R71"/>
  </mergeCells>
  <printOptions horizontalCentered="1"/>
  <pageMargins left="0.25" right="0.25" top="0.25" bottom="0.25" header="0.5" footer="0.5"/>
  <pageSetup scale="5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Y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325</v>
      </c>
    </row>
    <row r="2" spans="1:67" ht="15" customHeight="1" x14ac:dyDescent="0.2">
      <c r="A2" s="59" t="s">
        <v>21</v>
      </c>
      <c r="B2" s="107" t="str">
        <f>VLOOKUP($B$1,'Assumptions (Inputs)'!$B$7:$G$24,2,FALSE)</f>
        <v>4 MWs from Brownsville No. 1 to Glendale + 2MWs in High Tension Vault (formerly 5 MW)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Y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2.4878399999999998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(Escalated)'!E19</f>
        <v>0</v>
      </c>
      <c r="C13" s="128">
        <f>'CapEx (Escalated)'!F19</f>
        <v>2.4878399999999998</v>
      </c>
      <c r="D13" s="128">
        <f>'CapEx (Escalated)'!G19</f>
        <v>0.64472373599999988</v>
      </c>
      <c r="E13" s="128">
        <f>'CapEx (Escalated)'!H19</f>
        <v>0</v>
      </c>
      <c r="F13" s="128">
        <f>'CapEx (Escalated)'!I19</f>
        <v>0</v>
      </c>
      <c r="G13" s="128">
        <f>'CapEx (Escalated)'!J19</f>
        <v>0</v>
      </c>
      <c r="H13" s="128">
        <f>'CapEx (Escalated)'!K19</f>
        <v>0</v>
      </c>
      <c r="I13" s="128">
        <f>'CapEx (Escalated)'!L19</f>
        <v>0</v>
      </c>
      <c r="J13" s="128">
        <f>'CapEx (Escalated)'!M19</f>
        <v>0</v>
      </c>
      <c r="K13" s="128">
        <f>'CapEx (Escalated)'!N19</f>
        <v>0</v>
      </c>
      <c r="L13" s="128">
        <f>'CapEx (Escalated)'!O19</f>
        <v>0</v>
      </c>
      <c r="M13" s="128">
        <f>'CapEx (Escalated)'!P19</f>
        <v>0</v>
      </c>
      <c r="N13" s="128">
        <f>'CapEx (Escalated)'!Q19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3.1325637359999998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-SUM(C13:D13)</f>
        <v>-3.1325637359999998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>
        <f>-SUM(L13:N13)</f>
        <v>0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-3.1325637359999998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2.4878399999999998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1.2439199999999999</v>
      </c>
      <c r="D16" s="68">
        <f t="shared" si="4"/>
        <v>1.2439199999999999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3.1325637359999998</v>
      </c>
      <c r="F19" s="74">
        <f t="shared" si="5"/>
        <v>3.1325637359999998</v>
      </c>
      <c r="G19" s="74">
        <f t="shared" si="5"/>
        <v>3.1325637359999998</v>
      </c>
      <c r="H19" s="74">
        <f t="shared" si="5"/>
        <v>3.1325637359999998</v>
      </c>
      <c r="I19" s="74">
        <f t="shared" si="5"/>
        <v>3.1325637359999998</v>
      </c>
      <c r="J19" s="74">
        <f t="shared" si="5"/>
        <v>3.1325637359999998</v>
      </c>
      <c r="K19" s="74">
        <f t="shared" si="5"/>
        <v>3.1325637359999998</v>
      </c>
      <c r="L19" s="74">
        <f t="shared" si="5"/>
        <v>3.1325637359999998</v>
      </c>
      <c r="M19" s="74">
        <f t="shared" si="5"/>
        <v>3.1325637359999998</v>
      </c>
      <c r="N19" s="74">
        <f t="shared" si="5"/>
        <v>3.1325637359999998</v>
      </c>
      <c r="O19" s="74">
        <f t="shared" si="5"/>
        <v>3.1325637359999998</v>
      </c>
      <c r="P19" s="74">
        <f t="shared" si="5"/>
        <v>3.1325637359999998</v>
      </c>
      <c r="Q19" s="74">
        <f t="shared" si="5"/>
        <v>3.1325637359999998</v>
      </c>
      <c r="R19" s="74">
        <f t="shared" si="5"/>
        <v>3.1325637359999998</v>
      </c>
      <c r="S19" s="74">
        <f t="shared" si="5"/>
        <v>3.1325637359999998</v>
      </c>
      <c r="T19" s="74">
        <f t="shared" si="5"/>
        <v>3.1325637359999998</v>
      </c>
      <c r="U19" s="74">
        <f t="shared" si="5"/>
        <v>3.1325637359999998</v>
      </c>
      <c r="V19" s="74">
        <f t="shared" si="5"/>
        <v>3.1325637359999998</v>
      </c>
      <c r="W19" s="74">
        <f t="shared" si="5"/>
        <v>3.1325637359999998</v>
      </c>
      <c r="X19" s="74">
        <f t="shared" si="5"/>
        <v>3.1325637359999998</v>
      </c>
      <c r="Y19" s="74">
        <f t="shared" si="5"/>
        <v>3.1325637359999998</v>
      </c>
      <c r="Z19" s="74">
        <f t="shared" si="5"/>
        <v>3.1325637359999998</v>
      </c>
      <c r="AA19" s="74">
        <f t="shared" si="5"/>
        <v>3.1325637359999998</v>
      </c>
      <c r="AB19" s="74">
        <f t="shared" si="5"/>
        <v>3.1325637359999998</v>
      </c>
      <c r="AC19" s="74">
        <f t="shared" si="5"/>
        <v>3.1325637359999998</v>
      </c>
      <c r="AD19" s="74">
        <f t="shared" si="5"/>
        <v>3.1325637359999998</v>
      </c>
      <c r="AE19" s="74">
        <f t="shared" si="5"/>
        <v>3.1325637359999998</v>
      </c>
      <c r="AF19" s="74">
        <f t="shared" si="5"/>
        <v>3.1325637359999998</v>
      </c>
      <c r="AG19" s="74">
        <f t="shared" si="5"/>
        <v>3.1325637359999998</v>
      </c>
      <c r="AH19" s="74">
        <f t="shared" si="5"/>
        <v>3.1325637359999998</v>
      </c>
      <c r="AI19" s="74">
        <f t="shared" si="5"/>
        <v>3.1325637359999998</v>
      </c>
      <c r="AJ19" s="74">
        <f t="shared" si="5"/>
        <v>3.1325637359999998</v>
      </c>
      <c r="AK19" s="74">
        <f t="shared" si="5"/>
        <v>3.1325637359999998</v>
      </c>
      <c r="AL19" s="74">
        <f t="shared" si="5"/>
        <v>3.1325637359999998</v>
      </c>
      <c r="AM19" s="74">
        <f t="shared" si="5"/>
        <v>3.1325637359999998</v>
      </c>
      <c r="AN19" s="74">
        <f t="shared" si="5"/>
        <v>3.1325637359999998</v>
      </c>
      <c r="AO19" s="74">
        <f t="shared" si="5"/>
        <v>3.1325637359999998</v>
      </c>
      <c r="AP19" s="74">
        <f t="shared" si="5"/>
        <v>3.1325637359999998</v>
      </c>
      <c r="AQ19" s="74">
        <f t="shared" si="5"/>
        <v>3.1325637359999998</v>
      </c>
      <c r="AR19" s="74">
        <f t="shared" si="5"/>
        <v>3.1325637359999998</v>
      </c>
      <c r="AS19" s="74">
        <f t="shared" si="5"/>
        <v>3.1325637359999998</v>
      </c>
      <c r="AT19" s="74">
        <f t="shared" si="5"/>
        <v>3.1325637359999998</v>
      </c>
      <c r="AU19" s="74">
        <f t="shared" si="5"/>
        <v>3.1325637359999998</v>
      </c>
      <c r="AV19" s="74">
        <f t="shared" si="5"/>
        <v>3.1325637359999998</v>
      </c>
      <c r="AW19" s="74">
        <f t="shared" si="5"/>
        <v>3.1325637359999998</v>
      </c>
      <c r="AX19" s="74">
        <f t="shared" si="5"/>
        <v>3.1325637359999998</v>
      </c>
      <c r="AY19" s="74">
        <f t="shared" si="5"/>
        <v>3.1325637359999998</v>
      </c>
      <c r="AZ19" s="74">
        <f t="shared" si="5"/>
        <v>3.1325637359999998</v>
      </c>
      <c r="BA19" s="74">
        <f t="shared" si="5"/>
        <v>3.1325637359999998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3.1325637359999998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425">
        <f t="shared" si="8"/>
        <v>-3.1325637359999998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3.1325637359999998</v>
      </c>
      <c r="E21" s="74">
        <f t="shared" si="9"/>
        <v>3.1325637359999998</v>
      </c>
      <c r="F21" s="74">
        <f t="shared" si="9"/>
        <v>3.1325637359999998</v>
      </c>
      <c r="G21" s="74">
        <f t="shared" si="9"/>
        <v>3.1325637359999998</v>
      </c>
      <c r="H21" s="74">
        <f t="shared" si="9"/>
        <v>3.1325637359999998</v>
      </c>
      <c r="I21" s="74">
        <f t="shared" si="9"/>
        <v>3.1325637359999998</v>
      </c>
      <c r="J21" s="74">
        <f t="shared" si="9"/>
        <v>3.1325637359999998</v>
      </c>
      <c r="K21" s="74">
        <f t="shared" si="9"/>
        <v>3.1325637359999998</v>
      </c>
      <c r="L21" s="74">
        <f t="shared" si="9"/>
        <v>3.1325637359999998</v>
      </c>
      <c r="M21" s="74">
        <f t="shared" si="9"/>
        <v>3.1325637359999998</v>
      </c>
      <c r="N21" s="74">
        <f t="shared" si="9"/>
        <v>3.1325637359999998</v>
      </c>
      <c r="O21" s="74">
        <f t="shared" si="9"/>
        <v>3.1325637359999998</v>
      </c>
      <c r="P21" s="74">
        <f t="shared" si="9"/>
        <v>3.1325637359999998</v>
      </c>
      <c r="Q21" s="74">
        <f t="shared" si="9"/>
        <v>3.1325637359999998</v>
      </c>
      <c r="R21" s="74">
        <f t="shared" si="9"/>
        <v>3.1325637359999998</v>
      </c>
      <c r="S21" s="74">
        <f t="shared" si="9"/>
        <v>3.1325637359999998</v>
      </c>
      <c r="T21" s="74">
        <f t="shared" si="9"/>
        <v>3.1325637359999998</v>
      </c>
      <c r="U21" s="74">
        <f t="shared" si="9"/>
        <v>3.1325637359999998</v>
      </c>
      <c r="V21" s="74">
        <f t="shared" si="9"/>
        <v>3.1325637359999998</v>
      </c>
      <c r="W21" s="74">
        <f t="shared" si="9"/>
        <v>3.1325637359999998</v>
      </c>
      <c r="X21" s="74">
        <f t="shared" si="9"/>
        <v>3.1325637359999998</v>
      </c>
      <c r="Y21" s="74">
        <f t="shared" si="9"/>
        <v>3.1325637359999998</v>
      </c>
      <c r="Z21" s="74">
        <f t="shared" si="9"/>
        <v>3.1325637359999998</v>
      </c>
      <c r="AA21" s="74">
        <f t="shared" si="9"/>
        <v>3.1325637359999998</v>
      </c>
      <c r="AB21" s="74">
        <f t="shared" si="9"/>
        <v>3.1325637359999998</v>
      </c>
      <c r="AC21" s="74">
        <f t="shared" si="9"/>
        <v>3.1325637359999998</v>
      </c>
      <c r="AD21" s="74">
        <f t="shared" si="9"/>
        <v>3.1325637359999998</v>
      </c>
      <c r="AE21" s="74">
        <f t="shared" si="9"/>
        <v>3.1325637359999998</v>
      </c>
      <c r="AF21" s="74">
        <f t="shared" si="9"/>
        <v>3.1325637359999998</v>
      </c>
      <c r="AG21" s="74">
        <f t="shared" si="9"/>
        <v>3.1325637359999998</v>
      </c>
      <c r="AH21" s="74">
        <f t="shared" si="9"/>
        <v>3.1325637359999998</v>
      </c>
      <c r="AI21" s="74">
        <f t="shared" si="9"/>
        <v>3.1325637359999998</v>
      </c>
      <c r="AJ21" s="74">
        <f t="shared" si="9"/>
        <v>3.1325637359999998</v>
      </c>
      <c r="AK21" s="74">
        <f t="shared" si="9"/>
        <v>3.1325637359999998</v>
      </c>
      <c r="AL21" s="74">
        <f t="shared" si="9"/>
        <v>3.1325637359999998</v>
      </c>
      <c r="AM21" s="74">
        <f t="shared" si="9"/>
        <v>3.1325637359999998</v>
      </c>
      <c r="AN21" s="74">
        <f t="shared" si="9"/>
        <v>3.1325637359999998</v>
      </c>
      <c r="AO21" s="74">
        <f t="shared" si="9"/>
        <v>3.1325637359999998</v>
      </c>
      <c r="AP21" s="74">
        <f t="shared" si="9"/>
        <v>3.1325637359999998</v>
      </c>
      <c r="AQ21" s="74">
        <f t="shared" si="9"/>
        <v>3.1325637359999998</v>
      </c>
      <c r="AR21" s="74">
        <f t="shared" si="9"/>
        <v>3.1325637359999998</v>
      </c>
      <c r="AS21" s="74">
        <f t="shared" si="9"/>
        <v>3.1325637359999998</v>
      </c>
      <c r="AT21" s="74">
        <f t="shared" si="9"/>
        <v>3.1325637359999998</v>
      </c>
      <c r="AU21" s="74">
        <f t="shared" si="9"/>
        <v>3.1325637359999998</v>
      </c>
      <c r="AV21" s="74">
        <f t="shared" si="9"/>
        <v>3.1325637359999998</v>
      </c>
      <c r="AW21" s="74">
        <f t="shared" si="9"/>
        <v>3.1325637359999998</v>
      </c>
      <c r="AX21" s="74">
        <f t="shared" si="9"/>
        <v>3.1325637359999998</v>
      </c>
      <c r="AY21" s="74">
        <f t="shared" si="9"/>
        <v>3.1325637359999998</v>
      </c>
      <c r="AZ21" s="74">
        <f t="shared" si="9"/>
        <v>3.1325637359999998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1.5662818679999999</v>
      </c>
      <c r="E22" s="68">
        <f t="shared" si="10"/>
        <v>3.1325637359999998</v>
      </c>
      <c r="F22" s="68">
        <f t="shared" si="10"/>
        <v>3.1325637359999998</v>
      </c>
      <c r="G22" s="68">
        <f t="shared" si="10"/>
        <v>3.1325637359999998</v>
      </c>
      <c r="H22" s="68">
        <f t="shared" si="10"/>
        <v>3.1325637359999998</v>
      </c>
      <c r="I22" s="68">
        <f t="shared" si="10"/>
        <v>3.1325637359999998</v>
      </c>
      <c r="J22" s="68">
        <f t="shared" si="10"/>
        <v>3.1325637359999998</v>
      </c>
      <c r="K22" s="68">
        <f t="shared" si="10"/>
        <v>3.1325637359999998</v>
      </c>
      <c r="L22" s="68">
        <f t="shared" si="10"/>
        <v>3.1325637359999998</v>
      </c>
      <c r="M22" s="68">
        <f t="shared" si="10"/>
        <v>3.1325637359999998</v>
      </c>
      <c r="N22" s="68">
        <f t="shared" si="10"/>
        <v>3.1325637359999998</v>
      </c>
      <c r="O22" s="68">
        <f t="shared" si="10"/>
        <v>3.1325637359999998</v>
      </c>
      <c r="P22" s="68">
        <f t="shared" si="10"/>
        <v>3.1325637359999998</v>
      </c>
      <c r="Q22" s="68">
        <f t="shared" si="10"/>
        <v>3.1325637359999998</v>
      </c>
      <c r="R22" s="68">
        <f t="shared" si="10"/>
        <v>3.1325637359999998</v>
      </c>
      <c r="S22" s="68">
        <f t="shared" si="10"/>
        <v>3.1325637359999998</v>
      </c>
      <c r="T22" s="68">
        <f t="shared" si="10"/>
        <v>3.1325637359999998</v>
      </c>
      <c r="U22" s="68">
        <f t="shared" si="10"/>
        <v>3.1325637359999998</v>
      </c>
      <c r="V22" s="68">
        <f t="shared" si="10"/>
        <v>3.1325637359999998</v>
      </c>
      <c r="W22" s="68">
        <f t="shared" si="10"/>
        <v>3.1325637359999998</v>
      </c>
      <c r="X22" s="68">
        <f t="shared" si="10"/>
        <v>3.1325637359999998</v>
      </c>
      <c r="Y22" s="68">
        <f t="shared" si="10"/>
        <v>3.1325637359999998</v>
      </c>
      <c r="Z22" s="68">
        <f t="shared" si="10"/>
        <v>3.1325637359999998</v>
      </c>
      <c r="AA22" s="68">
        <f t="shared" si="10"/>
        <v>3.1325637359999998</v>
      </c>
      <c r="AB22" s="68">
        <f t="shared" si="10"/>
        <v>3.1325637359999998</v>
      </c>
      <c r="AC22" s="68">
        <f t="shared" si="10"/>
        <v>3.1325637359999998</v>
      </c>
      <c r="AD22" s="68">
        <f t="shared" si="10"/>
        <v>3.1325637359999998</v>
      </c>
      <c r="AE22" s="68">
        <f t="shared" si="10"/>
        <v>3.1325637359999998</v>
      </c>
      <c r="AF22" s="68">
        <f t="shared" si="10"/>
        <v>3.1325637359999998</v>
      </c>
      <c r="AG22" s="68">
        <f t="shared" si="10"/>
        <v>3.1325637359999998</v>
      </c>
      <c r="AH22" s="68">
        <f t="shared" si="10"/>
        <v>3.1325637359999998</v>
      </c>
      <c r="AI22" s="68">
        <f t="shared" si="10"/>
        <v>3.1325637359999998</v>
      </c>
      <c r="AJ22" s="68">
        <f t="shared" si="10"/>
        <v>3.1325637359999998</v>
      </c>
      <c r="AK22" s="68">
        <f t="shared" si="10"/>
        <v>3.1325637359999998</v>
      </c>
      <c r="AL22" s="68">
        <f t="shared" si="10"/>
        <v>3.1325637359999998</v>
      </c>
      <c r="AM22" s="68">
        <f t="shared" si="10"/>
        <v>3.1325637359999998</v>
      </c>
      <c r="AN22" s="68">
        <f t="shared" si="10"/>
        <v>3.1325637359999998</v>
      </c>
      <c r="AO22" s="68">
        <f t="shared" si="10"/>
        <v>3.1325637359999998</v>
      </c>
      <c r="AP22" s="68">
        <f t="shared" si="10"/>
        <v>3.1325637359999998</v>
      </c>
      <c r="AQ22" s="68">
        <f t="shared" si="10"/>
        <v>3.1325637359999998</v>
      </c>
      <c r="AR22" s="68">
        <f t="shared" si="10"/>
        <v>3.1325637359999998</v>
      </c>
      <c r="AS22" s="68">
        <f t="shared" si="10"/>
        <v>3.1325637359999998</v>
      </c>
      <c r="AT22" s="68">
        <f t="shared" si="10"/>
        <v>3.1325637359999998</v>
      </c>
      <c r="AU22" s="68">
        <f t="shared" si="10"/>
        <v>3.1325637359999998</v>
      </c>
      <c r="AV22" s="68">
        <f t="shared" si="10"/>
        <v>3.1325637359999998</v>
      </c>
      <c r="AW22" s="68">
        <f t="shared" si="10"/>
        <v>3.1325637359999998</v>
      </c>
      <c r="AX22" s="68">
        <f t="shared" si="10"/>
        <v>3.1325637359999998</v>
      </c>
      <c r="AY22" s="68">
        <f t="shared" si="10"/>
        <v>3.1325637359999998</v>
      </c>
      <c r="AZ22" s="68">
        <f t="shared" si="10"/>
        <v>3.1325637359999998</v>
      </c>
      <c r="BA22" s="68">
        <f t="shared" si="10"/>
        <v>1.5662818679999999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0.23494228019999996</v>
      </c>
      <c r="F25" s="74">
        <f t="shared" si="11"/>
        <v>0.68722183240367996</v>
      </c>
      <c r="G25" s="74">
        <f t="shared" si="11"/>
        <v>1.1055443937091198</v>
      </c>
      <c r="H25" s="74">
        <f t="shared" si="11"/>
        <v>1.4925413176545599</v>
      </c>
      <c r="I25" s="74">
        <f t="shared" si="11"/>
        <v>1.8504680501299198</v>
      </c>
      <c r="J25" s="74">
        <f t="shared" si="11"/>
        <v>2.1815800370251197</v>
      </c>
      <c r="K25" s="74">
        <f t="shared" si="11"/>
        <v>2.4878194678564793</v>
      </c>
      <c r="L25" s="74">
        <f t="shared" si="11"/>
        <v>2.771128532140319</v>
      </c>
      <c r="M25" s="74">
        <f t="shared" si="11"/>
        <v>3.0506785199409587</v>
      </c>
      <c r="N25" s="74">
        <f t="shared" si="11"/>
        <v>3.3302285077415985</v>
      </c>
      <c r="O25" s="74">
        <f t="shared" si="11"/>
        <v>3.6097784955422383</v>
      </c>
      <c r="P25" s="74">
        <f t="shared" si="11"/>
        <v>3.8893284833428781</v>
      </c>
      <c r="Q25" s="74">
        <f t="shared" si="11"/>
        <v>4.1688784711435183</v>
      </c>
      <c r="R25" s="74">
        <f t="shared" si="11"/>
        <v>4.4484284589441589</v>
      </c>
      <c r="S25" s="74">
        <f t="shared" si="11"/>
        <v>4.7279784467447996</v>
      </c>
      <c r="T25" s="74">
        <f t="shared" si="11"/>
        <v>5.0075284345454403</v>
      </c>
      <c r="U25" s="74">
        <f t="shared" si="11"/>
        <v>5.2870784223460809</v>
      </c>
      <c r="V25" s="74">
        <f t="shared" si="11"/>
        <v>5.5666284101467216</v>
      </c>
      <c r="W25" s="74">
        <f t="shared" si="11"/>
        <v>5.8461783979473623</v>
      </c>
      <c r="X25" s="74">
        <f t="shared" si="11"/>
        <v>6.1257283857480029</v>
      </c>
      <c r="Y25" s="74">
        <f t="shared" si="11"/>
        <v>6.2655033796483224</v>
      </c>
      <c r="Z25" s="74">
        <f t="shared" si="11"/>
        <v>6.2655033796483224</v>
      </c>
      <c r="AA25" s="74">
        <f t="shared" si="11"/>
        <v>6.2655033796483224</v>
      </c>
      <c r="AB25" s="74">
        <f t="shared" si="11"/>
        <v>6.2655033796483224</v>
      </c>
      <c r="AC25" s="74">
        <f t="shared" si="11"/>
        <v>6.2655033796483224</v>
      </c>
      <c r="AD25" s="74">
        <f t="shared" si="11"/>
        <v>6.2655033796483224</v>
      </c>
      <c r="AE25" s="74">
        <f t="shared" si="11"/>
        <v>6.2655033796483224</v>
      </c>
      <c r="AF25" s="74">
        <f t="shared" si="11"/>
        <v>6.2655033796483224</v>
      </c>
      <c r="AG25" s="74">
        <f t="shared" si="11"/>
        <v>6.2655033796483224</v>
      </c>
      <c r="AH25" s="74">
        <f t="shared" si="11"/>
        <v>6.2655033796483224</v>
      </c>
      <c r="AI25" s="74">
        <f t="shared" si="11"/>
        <v>6.2655033796483224</v>
      </c>
      <c r="AJ25" s="74">
        <f t="shared" si="11"/>
        <v>6.2655033796483224</v>
      </c>
      <c r="AK25" s="74">
        <f t="shared" si="11"/>
        <v>6.2655033796483224</v>
      </c>
      <c r="AL25" s="74">
        <f t="shared" si="11"/>
        <v>6.2655033796483224</v>
      </c>
      <c r="AM25" s="74">
        <f t="shared" si="11"/>
        <v>6.2655033796483224</v>
      </c>
      <c r="AN25" s="74">
        <f t="shared" si="11"/>
        <v>6.2655033796483224</v>
      </c>
      <c r="AO25" s="74">
        <f t="shared" si="11"/>
        <v>6.2655033796483224</v>
      </c>
      <c r="AP25" s="74">
        <f t="shared" si="11"/>
        <v>6.2655033796483224</v>
      </c>
      <c r="AQ25" s="74">
        <f t="shared" si="11"/>
        <v>6.2655033796483224</v>
      </c>
      <c r="AR25" s="74">
        <f t="shared" si="11"/>
        <v>6.2655033796483224</v>
      </c>
      <c r="AS25" s="74">
        <f t="shared" si="11"/>
        <v>6.2655033796483224</v>
      </c>
      <c r="AT25" s="74">
        <f t="shared" si="11"/>
        <v>6.2655033796483224</v>
      </c>
      <c r="AU25" s="74">
        <f t="shared" si="11"/>
        <v>6.2655033796483224</v>
      </c>
      <c r="AV25" s="74">
        <f t="shared" si="11"/>
        <v>6.2655033796483224</v>
      </c>
      <c r="AW25" s="74">
        <f t="shared" si="11"/>
        <v>6.2655033796483224</v>
      </c>
      <c r="AX25" s="74">
        <f t="shared" si="11"/>
        <v>6.2655033796483224</v>
      </c>
      <c r="AY25" s="74">
        <f t="shared" si="11"/>
        <v>6.2655033796483224</v>
      </c>
      <c r="AZ25" s="74">
        <f t="shared" si="11"/>
        <v>6.2655033796483224</v>
      </c>
      <c r="BA25" s="74">
        <f t="shared" si="11"/>
        <v>6.2655033796483224</v>
      </c>
      <c r="BB25" s="74">
        <f t="shared" si="11"/>
        <v>6.2655033796483224</v>
      </c>
      <c r="BC25" s="74">
        <f t="shared" si="11"/>
        <v>6.2655033796483224</v>
      </c>
      <c r="BD25" s="74">
        <f t="shared" si="11"/>
        <v>6.2655033796483224</v>
      </c>
      <c r="BE25" s="74">
        <f t="shared" si="11"/>
        <v>6.2655033796483224</v>
      </c>
      <c r="BF25" s="74">
        <f t="shared" si="11"/>
        <v>6.2655033796483224</v>
      </c>
      <c r="BG25" s="74">
        <f t="shared" si="11"/>
        <v>6.2655033796483224</v>
      </c>
      <c r="BH25" s="74">
        <f t="shared" si="11"/>
        <v>6.2655033796483224</v>
      </c>
      <c r="BI25" s="74">
        <f t="shared" si="11"/>
        <v>6.2655033796483224</v>
      </c>
      <c r="BJ25" s="74">
        <f t="shared" si="11"/>
        <v>6.2655033796483224</v>
      </c>
      <c r="BK25" s="74">
        <f t="shared" si="11"/>
        <v>6.2655033796483224</v>
      </c>
      <c r="BL25" s="74">
        <f t="shared" si="11"/>
        <v>6.2655033796483224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0.11747114009999998</v>
      </c>
      <c r="E26" s="74">
        <f t="shared" si="12"/>
        <v>0.22613977610184</v>
      </c>
      <c r="F26" s="74">
        <f t="shared" si="12"/>
        <v>0.20916128065271997</v>
      </c>
      <c r="G26" s="74">
        <f t="shared" si="12"/>
        <v>0.19349846197271997</v>
      </c>
      <c r="H26" s="74">
        <f t="shared" si="12"/>
        <v>0.17896336623768</v>
      </c>
      <c r="I26" s="74">
        <f t="shared" si="12"/>
        <v>0.1655559934476</v>
      </c>
      <c r="J26" s="74">
        <f t="shared" si="12"/>
        <v>0.15311971541567998</v>
      </c>
      <c r="K26" s="74">
        <f t="shared" si="12"/>
        <v>0.14165453214192</v>
      </c>
      <c r="L26" s="74">
        <f t="shared" si="12"/>
        <v>0.13977499390032</v>
      </c>
      <c r="M26" s="74">
        <f t="shared" si="12"/>
        <v>0.13977499390032</v>
      </c>
      <c r="N26" s="74">
        <f t="shared" si="12"/>
        <v>0.13977499390032</v>
      </c>
      <c r="O26" s="74">
        <f t="shared" si="12"/>
        <v>0.13977499390032</v>
      </c>
      <c r="P26" s="74">
        <f t="shared" si="12"/>
        <v>0.13977499390032</v>
      </c>
      <c r="Q26" s="74">
        <f t="shared" si="12"/>
        <v>0.13977499390032</v>
      </c>
      <c r="R26" s="74">
        <f t="shared" si="12"/>
        <v>0.13977499390032</v>
      </c>
      <c r="S26" s="74">
        <f t="shared" si="12"/>
        <v>0.13977499390032</v>
      </c>
      <c r="T26" s="74">
        <f t="shared" si="12"/>
        <v>0.13977499390032</v>
      </c>
      <c r="U26" s="74">
        <f t="shared" si="12"/>
        <v>0.13977499390032</v>
      </c>
      <c r="V26" s="74">
        <f t="shared" si="12"/>
        <v>0.13977499390032</v>
      </c>
      <c r="W26" s="74">
        <f t="shared" si="12"/>
        <v>0.13977499390032</v>
      </c>
      <c r="X26" s="74">
        <f t="shared" si="12"/>
        <v>6.988749695016E-2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3.132751689824159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0.11747114009999998</v>
      </c>
      <c r="E27" s="74">
        <f t="shared" si="13"/>
        <v>0.22613977610184</v>
      </c>
      <c r="F27" s="74">
        <f t="shared" si="13"/>
        <v>0.20916128065271997</v>
      </c>
      <c r="G27" s="74">
        <f t="shared" si="13"/>
        <v>0.19349846197271997</v>
      </c>
      <c r="H27" s="74">
        <f t="shared" si="13"/>
        <v>0.17896336623768</v>
      </c>
      <c r="I27" s="74">
        <f t="shared" si="13"/>
        <v>0.1655559934476</v>
      </c>
      <c r="J27" s="74">
        <f t="shared" si="13"/>
        <v>0.15311971541567998</v>
      </c>
      <c r="K27" s="74">
        <f t="shared" si="13"/>
        <v>0.14165453214192</v>
      </c>
      <c r="L27" s="74">
        <f t="shared" si="13"/>
        <v>0.13977499390032</v>
      </c>
      <c r="M27" s="74">
        <f t="shared" si="13"/>
        <v>0.13977499390032</v>
      </c>
      <c r="N27" s="74">
        <f t="shared" si="13"/>
        <v>0.13977499390032</v>
      </c>
      <c r="O27" s="74">
        <f t="shared" si="13"/>
        <v>0.13977499390032</v>
      </c>
      <c r="P27" s="74">
        <f t="shared" si="13"/>
        <v>0.13977499390032</v>
      </c>
      <c r="Q27" s="74">
        <f t="shared" si="13"/>
        <v>0.13977499390032</v>
      </c>
      <c r="R27" s="74">
        <f t="shared" si="13"/>
        <v>0.13977499390032</v>
      </c>
      <c r="S27" s="74">
        <f t="shared" si="13"/>
        <v>0.13977499390032</v>
      </c>
      <c r="T27" s="74">
        <f t="shared" si="13"/>
        <v>0.13977499390032</v>
      </c>
      <c r="U27" s="74">
        <f t="shared" si="13"/>
        <v>0.13977499390032</v>
      </c>
      <c r="V27" s="74">
        <f t="shared" si="13"/>
        <v>0.13977499390032</v>
      </c>
      <c r="W27" s="74">
        <f t="shared" si="13"/>
        <v>0.13977499390032</v>
      </c>
      <c r="X27" s="74">
        <f t="shared" si="13"/>
        <v>6.988749695016E-2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3.132751689824159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0.23494228019999996</v>
      </c>
      <c r="E28" s="74">
        <f t="shared" si="14"/>
        <v>0.68722183240367996</v>
      </c>
      <c r="F28" s="74">
        <f t="shared" si="14"/>
        <v>1.1055443937091198</v>
      </c>
      <c r="G28" s="74">
        <f t="shared" si="14"/>
        <v>1.4925413176545599</v>
      </c>
      <c r="H28" s="74">
        <f t="shared" si="14"/>
        <v>1.8504680501299198</v>
      </c>
      <c r="I28" s="74">
        <f t="shared" si="14"/>
        <v>2.1815800370251197</v>
      </c>
      <c r="J28" s="74">
        <f t="shared" si="14"/>
        <v>2.4878194678564793</v>
      </c>
      <c r="K28" s="74">
        <f t="shared" si="14"/>
        <v>2.771128532140319</v>
      </c>
      <c r="L28" s="74">
        <f t="shared" si="14"/>
        <v>3.0506785199409587</v>
      </c>
      <c r="M28" s="74">
        <f t="shared" si="14"/>
        <v>3.3302285077415985</v>
      </c>
      <c r="N28" s="74">
        <f t="shared" si="14"/>
        <v>3.6097784955422383</v>
      </c>
      <c r="O28" s="74">
        <f t="shared" si="14"/>
        <v>3.8893284833428781</v>
      </c>
      <c r="P28" s="74">
        <f t="shared" si="14"/>
        <v>4.1688784711435183</v>
      </c>
      <c r="Q28" s="74">
        <f t="shared" si="14"/>
        <v>4.4484284589441589</v>
      </c>
      <c r="R28" s="74">
        <f t="shared" si="14"/>
        <v>4.7279784467447996</v>
      </c>
      <c r="S28" s="74">
        <f t="shared" si="14"/>
        <v>5.0075284345454403</v>
      </c>
      <c r="T28" s="74">
        <f t="shared" si="14"/>
        <v>5.2870784223460809</v>
      </c>
      <c r="U28" s="74">
        <f t="shared" si="14"/>
        <v>5.5666284101467216</v>
      </c>
      <c r="V28" s="74">
        <f t="shared" si="14"/>
        <v>5.8461783979473623</v>
      </c>
      <c r="W28" s="74">
        <f t="shared" si="14"/>
        <v>6.1257283857480029</v>
      </c>
      <c r="X28" s="74">
        <f t="shared" si="14"/>
        <v>6.2655033796483224</v>
      </c>
      <c r="Y28" s="74">
        <f t="shared" si="14"/>
        <v>6.2655033796483224</v>
      </c>
      <c r="Z28" s="74">
        <f t="shared" si="14"/>
        <v>6.2655033796483224</v>
      </c>
      <c r="AA28" s="74">
        <f t="shared" si="14"/>
        <v>6.2655033796483224</v>
      </c>
      <c r="AB28" s="74">
        <f t="shared" si="14"/>
        <v>6.2655033796483224</v>
      </c>
      <c r="AC28" s="74">
        <f t="shared" si="14"/>
        <v>6.2655033796483224</v>
      </c>
      <c r="AD28" s="74">
        <f t="shared" si="14"/>
        <v>6.2655033796483224</v>
      </c>
      <c r="AE28" s="74">
        <f t="shared" si="14"/>
        <v>6.2655033796483224</v>
      </c>
      <c r="AF28" s="74">
        <f t="shared" si="14"/>
        <v>6.2655033796483224</v>
      </c>
      <c r="AG28" s="74">
        <f t="shared" si="14"/>
        <v>6.2655033796483224</v>
      </c>
      <c r="AH28" s="74">
        <f t="shared" si="14"/>
        <v>6.2655033796483224</v>
      </c>
      <c r="AI28" s="74">
        <f t="shared" si="14"/>
        <v>6.2655033796483224</v>
      </c>
      <c r="AJ28" s="74">
        <f t="shared" si="14"/>
        <v>6.2655033796483224</v>
      </c>
      <c r="AK28" s="74">
        <f t="shared" si="14"/>
        <v>6.2655033796483224</v>
      </c>
      <c r="AL28" s="74">
        <f t="shared" si="14"/>
        <v>6.2655033796483224</v>
      </c>
      <c r="AM28" s="74">
        <f t="shared" si="14"/>
        <v>6.2655033796483224</v>
      </c>
      <c r="AN28" s="74">
        <f t="shared" si="14"/>
        <v>6.2655033796483224</v>
      </c>
      <c r="AO28" s="74">
        <f t="shared" si="14"/>
        <v>6.2655033796483224</v>
      </c>
      <c r="AP28" s="74">
        <f t="shared" si="14"/>
        <v>6.2655033796483224</v>
      </c>
      <c r="AQ28" s="74">
        <f t="shared" si="14"/>
        <v>6.2655033796483224</v>
      </c>
      <c r="AR28" s="74">
        <f t="shared" si="14"/>
        <v>6.2655033796483224</v>
      </c>
      <c r="AS28" s="74">
        <f t="shared" si="14"/>
        <v>6.2655033796483224</v>
      </c>
      <c r="AT28" s="74">
        <f t="shared" si="14"/>
        <v>6.2655033796483224</v>
      </c>
      <c r="AU28" s="74">
        <f t="shared" si="14"/>
        <v>6.2655033796483224</v>
      </c>
      <c r="AV28" s="74">
        <f t="shared" si="14"/>
        <v>6.2655033796483224</v>
      </c>
      <c r="AW28" s="74">
        <f t="shared" si="14"/>
        <v>6.2655033796483224</v>
      </c>
      <c r="AX28" s="74">
        <f t="shared" si="14"/>
        <v>6.2655033796483224</v>
      </c>
      <c r="AY28" s="74">
        <f t="shared" si="14"/>
        <v>6.2655033796483224</v>
      </c>
      <c r="AZ28" s="74">
        <f t="shared" si="14"/>
        <v>6.2655033796483224</v>
      </c>
      <c r="BA28" s="74">
        <f t="shared" si="14"/>
        <v>6.2655033796483224</v>
      </c>
      <c r="BB28" s="74">
        <f t="shared" si="14"/>
        <v>6.2655033796483224</v>
      </c>
      <c r="BC28" s="74">
        <f t="shared" si="14"/>
        <v>6.2655033796483224</v>
      </c>
      <c r="BD28" s="74">
        <f t="shared" si="14"/>
        <v>6.2655033796483224</v>
      </c>
      <c r="BE28" s="74">
        <f t="shared" si="14"/>
        <v>6.2655033796483224</v>
      </c>
      <c r="BF28" s="74">
        <f t="shared" si="14"/>
        <v>6.2655033796483224</v>
      </c>
      <c r="BG28" s="74">
        <f t="shared" si="14"/>
        <v>6.2655033796483224</v>
      </c>
      <c r="BH28" s="74">
        <f t="shared" si="14"/>
        <v>6.2655033796483224</v>
      </c>
      <c r="BI28" s="74">
        <f t="shared" si="14"/>
        <v>6.2655033796483224</v>
      </c>
      <c r="BJ28" s="74">
        <f t="shared" si="14"/>
        <v>6.2655033796483224</v>
      </c>
      <c r="BK28" s="74">
        <f t="shared" si="14"/>
        <v>6.2655033796483224</v>
      </c>
      <c r="BL28" s="74">
        <f t="shared" si="14"/>
        <v>6.2655033796483224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0.11747114009999998</v>
      </c>
      <c r="E29" s="68">
        <f t="shared" si="15"/>
        <v>0.46108205630183996</v>
      </c>
      <c r="F29" s="68">
        <f t="shared" si="15"/>
        <v>0.89638311305639995</v>
      </c>
      <c r="G29" s="68">
        <f>AVERAGE(G25,G28)</f>
        <v>1.2990428556818399</v>
      </c>
      <c r="H29" s="68">
        <f t="shared" si="15"/>
        <v>1.6715046838922398</v>
      </c>
      <c r="I29" s="68">
        <f t="shared" si="15"/>
        <v>2.0160240435775196</v>
      </c>
      <c r="J29" s="68">
        <f t="shared" si="15"/>
        <v>2.3346997524407995</v>
      </c>
      <c r="K29" s="68">
        <f t="shared" si="15"/>
        <v>2.6294739999983991</v>
      </c>
      <c r="L29" s="68">
        <f t="shared" si="15"/>
        <v>2.9109035260406388</v>
      </c>
      <c r="M29" s="68">
        <f t="shared" si="15"/>
        <v>3.1904535138412786</v>
      </c>
      <c r="N29" s="68">
        <f t="shared" si="15"/>
        <v>3.4700035016419184</v>
      </c>
      <c r="O29" s="68">
        <f t="shared" si="15"/>
        <v>3.7495534894425582</v>
      </c>
      <c r="P29" s="68">
        <f t="shared" si="15"/>
        <v>4.029103477243198</v>
      </c>
      <c r="Q29" s="68">
        <f t="shared" si="15"/>
        <v>4.3086534650438386</v>
      </c>
      <c r="R29" s="68">
        <f t="shared" si="15"/>
        <v>4.5882034528444793</v>
      </c>
      <c r="S29" s="68">
        <f t="shared" si="15"/>
        <v>4.8677534406451199</v>
      </c>
      <c r="T29" s="68">
        <f t="shared" si="15"/>
        <v>5.1473034284457606</v>
      </c>
      <c r="U29" s="68">
        <f t="shared" si="15"/>
        <v>5.4268534162464013</v>
      </c>
      <c r="V29" s="68">
        <f t="shared" si="15"/>
        <v>5.7064034040470419</v>
      </c>
      <c r="W29" s="68">
        <f t="shared" si="15"/>
        <v>5.9859533918476826</v>
      </c>
      <c r="X29" s="68">
        <f t="shared" si="15"/>
        <v>6.1956158826981627</v>
      </c>
      <c r="Y29" s="68">
        <f t="shared" si="15"/>
        <v>6.2655033796483224</v>
      </c>
      <c r="Z29" s="68">
        <f t="shared" si="15"/>
        <v>6.2655033796483224</v>
      </c>
      <c r="AA29" s="68">
        <f t="shared" si="15"/>
        <v>6.2655033796483224</v>
      </c>
      <c r="AB29" s="68">
        <f t="shared" si="15"/>
        <v>6.2655033796483224</v>
      </c>
      <c r="AC29" s="68">
        <f t="shared" si="15"/>
        <v>6.2655033796483224</v>
      </c>
      <c r="AD29" s="68">
        <f t="shared" si="15"/>
        <v>6.2655033796483224</v>
      </c>
      <c r="AE29" s="68">
        <f t="shared" si="15"/>
        <v>6.2655033796483224</v>
      </c>
      <c r="AF29" s="68">
        <f t="shared" si="15"/>
        <v>6.2655033796483224</v>
      </c>
      <c r="AG29" s="68">
        <f t="shared" si="15"/>
        <v>6.2655033796483224</v>
      </c>
      <c r="AH29" s="68">
        <f t="shared" si="15"/>
        <v>6.2655033796483224</v>
      </c>
      <c r="AI29" s="68">
        <f t="shared" si="15"/>
        <v>6.2655033796483224</v>
      </c>
      <c r="AJ29" s="68">
        <f t="shared" si="15"/>
        <v>6.2655033796483224</v>
      </c>
      <c r="AK29" s="68">
        <f t="shared" si="15"/>
        <v>6.2655033796483224</v>
      </c>
      <c r="AL29" s="68">
        <f t="shared" si="15"/>
        <v>6.2655033796483224</v>
      </c>
      <c r="AM29" s="68">
        <f t="shared" si="15"/>
        <v>6.2655033796483224</v>
      </c>
      <c r="AN29" s="68">
        <f t="shared" si="15"/>
        <v>6.2655033796483224</v>
      </c>
      <c r="AO29" s="68">
        <f t="shared" si="15"/>
        <v>6.2655033796483224</v>
      </c>
      <c r="AP29" s="68">
        <f t="shared" si="15"/>
        <v>6.2655033796483224</v>
      </c>
      <c r="AQ29" s="68">
        <f t="shared" si="15"/>
        <v>6.2655033796483224</v>
      </c>
      <c r="AR29" s="68">
        <f t="shared" si="15"/>
        <v>6.2655033796483224</v>
      </c>
      <c r="AS29" s="68">
        <f t="shared" si="15"/>
        <v>6.2655033796483224</v>
      </c>
      <c r="AT29" s="68">
        <f t="shared" si="15"/>
        <v>6.2655033796483224</v>
      </c>
      <c r="AU29" s="68">
        <f t="shared" si="15"/>
        <v>6.2655033796483224</v>
      </c>
      <c r="AV29" s="68">
        <f t="shared" si="15"/>
        <v>6.2655033796483224</v>
      </c>
      <c r="AW29" s="68">
        <f t="shared" si="15"/>
        <v>6.2655033796483224</v>
      </c>
      <c r="AX29" s="68">
        <f t="shared" si="15"/>
        <v>6.2655033796483224</v>
      </c>
      <c r="AY29" s="68">
        <f t="shared" si="15"/>
        <v>6.2655033796483224</v>
      </c>
      <c r="AZ29" s="68">
        <f t="shared" si="15"/>
        <v>6.2655033796483224</v>
      </c>
      <c r="BA29" s="68">
        <f t="shared" si="15"/>
        <v>6.2655033796483224</v>
      </c>
      <c r="BB29" s="68">
        <f t="shared" si="15"/>
        <v>6.2655033796483224</v>
      </c>
      <c r="BC29" s="68">
        <f t="shared" si="15"/>
        <v>6.2655033796483224</v>
      </c>
      <c r="BD29" s="68">
        <f t="shared" si="15"/>
        <v>6.2655033796483224</v>
      </c>
      <c r="BE29" s="68">
        <f t="shared" si="15"/>
        <v>6.2655033796483224</v>
      </c>
      <c r="BF29" s="68">
        <f t="shared" si="15"/>
        <v>6.2655033796483224</v>
      </c>
      <c r="BG29" s="68">
        <f t="shared" si="15"/>
        <v>6.2655033796483224</v>
      </c>
      <c r="BH29" s="68">
        <f t="shared" si="15"/>
        <v>6.2655033796483224</v>
      </c>
      <c r="BI29" s="68">
        <f t="shared" si="15"/>
        <v>6.2655033796483224</v>
      </c>
      <c r="BJ29" s="68">
        <f t="shared" si="15"/>
        <v>6.2655033796483224</v>
      </c>
      <c r="BK29" s="68">
        <f t="shared" si="15"/>
        <v>6.2655033796483224</v>
      </c>
      <c r="BL29" s="68">
        <f t="shared" si="15"/>
        <v>6.2655033796483224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7.8314093399999993E-2</v>
      </c>
      <c r="F32" s="74">
        <f t="shared" si="16"/>
        <v>0.15662818679999999</v>
      </c>
      <c r="G32" s="74">
        <f t="shared" si="16"/>
        <v>0.23494228019999996</v>
      </c>
      <c r="H32" s="74">
        <f t="shared" si="16"/>
        <v>0.31325637359999997</v>
      </c>
      <c r="I32" s="74">
        <f t="shared" si="16"/>
        <v>0.39157046699999998</v>
      </c>
      <c r="J32" s="74">
        <f t="shared" si="16"/>
        <v>0.46988456039999998</v>
      </c>
      <c r="K32" s="74">
        <f t="shared" si="16"/>
        <v>0.54819865379999999</v>
      </c>
      <c r="L32" s="74">
        <f t="shared" si="16"/>
        <v>0.62651274719999994</v>
      </c>
      <c r="M32" s="74">
        <f t="shared" si="16"/>
        <v>0.70482684059999989</v>
      </c>
      <c r="N32" s="74">
        <f t="shared" si="16"/>
        <v>0.78314093399999984</v>
      </c>
      <c r="O32" s="74">
        <f t="shared" si="16"/>
        <v>0.8614550273999998</v>
      </c>
      <c r="P32" s="74">
        <f t="shared" si="16"/>
        <v>0.93976912079999975</v>
      </c>
      <c r="Q32" s="74">
        <f t="shared" si="16"/>
        <v>1.0180832141999998</v>
      </c>
      <c r="R32" s="74">
        <f t="shared" si="16"/>
        <v>1.0963973075999998</v>
      </c>
      <c r="S32" s="74">
        <f t="shared" si="16"/>
        <v>1.1747114009999997</v>
      </c>
      <c r="T32" s="74">
        <f t="shared" si="16"/>
        <v>1.2530254943999997</v>
      </c>
      <c r="U32" s="74">
        <f t="shared" si="16"/>
        <v>1.3313395877999996</v>
      </c>
      <c r="V32" s="74">
        <f t="shared" si="16"/>
        <v>1.4096536811999996</v>
      </c>
      <c r="W32" s="74">
        <f t="shared" si="16"/>
        <v>1.4879677745999995</v>
      </c>
      <c r="X32" s="74">
        <f t="shared" si="16"/>
        <v>1.5662818679999995</v>
      </c>
      <c r="Y32" s="74">
        <f t="shared" si="16"/>
        <v>1.6445959613999994</v>
      </c>
      <c r="Z32" s="74">
        <f t="shared" si="16"/>
        <v>1.7229100547999994</v>
      </c>
      <c r="AA32" s="74">
        <f t="shared" si="16"/>
        <v>1.8012241481999993</v>
      </c>
      <c r="AB32" s="74">
        <f t="shared" si="16"/>
        <v>1.8795382415999993</v>
      </c>
      <c r="AC32" s="74">
        <f t="shared" si="16"/>
        <v>1.9578523349999992</v>
      </c>
      <c r="AD32" s="74">
        <f t="shared" si="16"/>
        <v>2.0361664283999992</v>
      </c>
      <c r="AE32" s="74">
        <f t="shared" si="16"/>
        <v>2.1144805217999991</v>
      </c>
      <c r="AF32" s="74">
        <f t="shared" si="16"/>
        <v>2.1927946151999991</v>
      </c>
      <c r="AG32" s="74">
        <f t="shared" si="16"/>
        <v>2.271108708599999</v>
      </c>
      <c r="AH32" s="74">
        <f t="shared" si="16"/>
        <v>2.349422801999999</v>
      </c>
      <c r="AI32" s="74">
        <f t="shared" si="16"/>
        <v>2.4277368953999989</v>
      </c>
      <c r="AJ32" s="74">
        <f t="shared" si="16"/>
        <v>2.5060509887999989</v>
      </c>
      <c r="AK32" s="74">
        <f t="shared" si="16"/>
        <v>2.5843650821999988</v>
      </c>
      <c r="AL32" s="74">
        <f t="shared" si="16"/>
        <v>2.6626791755999988</v>
      </c>
      <c r="AM32" s="74">
        <f t="shared" si="16"/>
        <v>2.7409932689999987</v>
      </c>
      <c r="AN32" s="74">
        <f t="shared" si="16"/>
        <v>2.8193073623999987</v>
      </c>
      <c r="AO32" s="74">
        <f t="shared" si="16"/>
        <v>2.8976214557999986</v>
      </c>
      <c r="AP32" s="74">
        <f t="shared" si="16"/>
        <v>2.9759355491999986</v>
      </c>
      <c r="AQ32" s="74">
        <f t="shared" si="16"/>
        <v>3.0542496425999985</v>
      </c>
      <c r="AR32" s="74">
        <f t="shared" si="16"/>
        <v>3.1325637359999985</v>
      </c>
      <c r="AS32" s="74">
        <f t="shared" si="16"/>
        <v>3.2108778293999984</v>
      </c>
      <c r="AT32" s="74">
        <f t="shared" si="16"/>
        <v>3.2891919227999984</v>
      </c>
      <c r="AU32" s="74">
        <f t="shared" si="16"/>
        <v>3.3675060161999983</v>
      </c>
      <c r="AV32" s="74">
        <f t="shared" si="16"/>
        <v>3.4458201095999983</v>
      </c>
      <c r="AW32" s="74">
        <f t="shared" si="16"/>
        <v>3.5241342029999982</v>
      </c>
      <c r="AX32" s="74">
        <f t="shared" si="16"/>
        <v>3.6024482963999982</v>
      </c>
      <c r="AY32" s="74">
        <f t="shared" si="16"/>
        <v>3.6807623897999981</v>
      </c>
      <c r="AZ32" s="74">
        <f t="shared" si="16"/>
        <v>3.7590764831999981</v>
      </c>
      <c r="BA32" s="74">
        <f t="shared" si="16"/>
        <v>3.837390576599998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7.8314093399999993E-2</v>
      </c>
      <c r="E33" s="74">
        <f t="shared" si="17"/>
        <v>7.8314093399999993E-2</v>
      </c>
      <c r="F33" s="74">
        <f t="shared" si="17"/>
        <v>7.8314093399999993E-2</v>
      </c>
      <c r="G33" s="74">
        <f t="shared" si="17"/>
        <v>7.8314093399999993E-2</v>
      </c>
      <c r="H33" s="74">
        <f t="shared" si="17"/>
        <v>7.8314093399999993E-2</v>
      </c>
      <c r="I33" s="74">
        <f t="shared" si="17"/>
        <v>7.8314093399999993E-2</v>
      </c>
      <c r="J33" s="74">
        <f t="shared" si="17"/>
        <v>7.8314093399999993E-2</v>
      </c>
      <c r="K33" s="74">
        <f t="shared" si="17"/>
        <v>7.8314093399999993E-2</v>
      </c>
      <c r="L33" s="74">
        <f t="shared" si="17"/>
        <v>7.8314093399999993E-2</v>
      </c>
      <c r="M33" s="74">
        <f t="shared" si="17"/>
        <v>7.8314093399999993E-2</v>
      </c>
      <c r="N33" s="74">
        <f t="shared" si="17"/>
        <v>7.8314093399999993E-2</v>
      </c>
      <c r="O33" s="74">
        <f t="shared" si="17"/>
        <v>7.8314093399999993E-2</v>
      </c>
      <c r="P33" s="74">
        <f t="shared" si="17"/>
        <v>7.8314093399999993E-2</v>
      </c>
      <c r="Q33" s="74">
        <f t="shared" si="17"/>
        <v>7.8314093399999993E-2</v>
      </c>
      <c r="R33" s="74">
        <f t="shared" si="17"/>
        <v>7.8314093399999993E-2</v>
      </c>
      <c r="S33" s="74">
        <f t="shared" si="17"/>
        <v>7.8314093399999993E-2</v>
      </c>
      <c r="T33" s="74">
        <f t="shared" si="17"/>
        <v>7.8314093399999993E-2</v>
      </c>
      <c r="U33" s="74">
        <f t="shared" si="17"/>
        <v>7.8314093399999993E-2</v>
      </c>
      <c r="V33" s="74">
        <f t="shared" si="17"/>
        <v>7.8314093399999993E-2</v>
      </c>
      <c r="W33" s="74">
        <f t="shared" si="17"/>
        <v>7.8314093399999993E-2</v>
      </c>
      <c r="X33" s="74">
        <f t="shared" si="17"/>
        <v>7.8314093399999993E-2</v>
      </c>
      <c r="Y33" s="74">
        <f t="shared" si="17"/>
        <v>7.8314093399999993E-2</v>
      </c>
      <c r="Z33" s="74">
        <f t="shared" si="17"/>
        <v>7.8314093399999993E-2</v>
      </c>
      <c r="AA33" s="74">
        <f t="shared" si="17"/>
        <v>7.8314093399999993E-2</v>
      </c>
      <c r="AB33" s="74">
        <f t="shared" si="17"/>
        <v>7.8314093399999993E-2</v>
      </c>
      <c r="AC33" s="74">
        <f t="shared" si="17"/>
        <v>7.8314093399999993E-2</v>
      </c>
      <c r="AD33" s="74">
        <f t="shared" si="17"/>
        <v>7.8314093399999993E-2</v>
      </c>
      <c r="AE33" s="74">
        <f t="shared" si="17"/>
        <v>7.8314093399999993E-2</v>
      </c>
      <c r="AF33" s="74">
        <f t="shared" si="17"/>
        <v>7.8314093399999993E-2</v>
      </c>
      <c r="AG33" s="74">
        <f t="shared" si="17"/>
        <v>7.8314093399999993E-2</v>
      </c>
      <c r="AH33" s="74">
        <f t="shared" si="17"/>
        <v>7.8314093399999993E-2</v>
      </c>
      <c r="AI33" s="74">
        <f t="shared" si="17"/>
        <v>7.8314093399999993E-2</v>
      </c>
      <c r="AJ33" s="74">
        <f t="shared" si="17"/>
        <v>7.8314093399999993E-2</v>
      </c>
      <c r="AK33" s="74">
        <f t="shared" si="17"/>
        <v>7.8314093399999993E-2</v>
      </c>
      <c r="AL33" s="74">
        <f t="shared" si="17"/>
        <v>7.8314093399999993E-2</v>
      </c>
      <c r="AM33" s="74">
        <f t="shared" si="17"/>
        <v>7.8314093399999993E-2</v>
      </c>
      <c r="AN33" s="74">
        <f t="shared" si="17"/>
        <v>7.8314093399999993E-2</v>
      </c>
      <c r="AO33" s="74">
        <f t="shared" si="17"/>
        <v>7.8314093399999993E-2</v>
      </c>
      <c r="AP33" s="74">
        <f t="shared" si="17"/>
        <v>7.8314093399999993E-2</v>
      </c>
      <c r="AQ33" s="74">
        <f t="shared" si="17"/>
        <v>7.8314093399999993E-2</v>
      </c>
      <c r="AR33" s="74">
        <f t="shared" si="17"/>
        <v>7.8314093399999993E-2</v>
      </c>
      <c r="AS33" s="74">
        <f t="shared" si="17"/>
        <v>7.8314093399999993E-2</v>
      </c>
      <c r="AT33" s="74">
        <f t="shared" si="17"/>
        <v>7.8314093399999993E-2</v>
      </c>
      <c r="AU33" s="74">
        <f t="shared" si="17"/>
        <v>7.8314093399999993E-2</v>
      </c>
      <c r="AV33" s="74">
        <f t="shared" si="17"/>
        <v>7.8314093399999993E-2</v>
      </c>
      <c r="AW33" s="74">
        <f t="shared" si="17"/>
        <v>7.8314093399999993E-2</v>
      </c>
      <c r="AX33" s="74">
        <f t="shared" si="17"/>
        <v>7.8314093399999993E-2</v>
      </c>
      <c r="AY33" s="74">
        <f t="shared" si="17"/>
        <v>7.8314093399999993E-2</v>
      </c>
      <c r="AZ33" s="74">
        <f t="shared" si="17"/>
        <v>7.8314093399999993E-2</v>
      </c>
      <c r="BA33" s="74">
        <f t="shared" si="17"/>
        <v>7.8314093399999993E-2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3.915704669999998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425">
        <f>-BN87</f>
        <v>-3.915704669999998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-3.915704669999998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7.8314093399999993E-2</v>
      </c>
      <c r="E35" s="74">
        <f t="shared" si="18"/>
        <v>0.15662818679999999</v>
      </c>
      <c r="F35" s="74">
        <f t="shared" si="18"/>
        <v>0.23494228019999996</v>
      </c>
      <c r="G35" s="74">
        <f t="shared" si="18"/>
        <v>0.31325637359999997</v>
      </c>
      <c r="H35" s="74">
        <f t="shared" si="18"/>
        <v>0.39157046699999998</v>
      </c>
      <c r="I35" s="74">
        <f t="shared" si="18"/>
        <v>0.46988456039999998</v>
      </c>
      <c r="J35" s="74">
        <f t="shared" si="18"/>
        <v>0.54819865379999999</v>
      </c>
      <c r="K35" s="74">
        <f t="shared" si="18"/>
        <v>0.62651274719999994</v>
      </c>
      <c r="L35" s="74">
        <f t="shared" si="18"/>
        <v>0.70482684059999989</v>
      </c>
      <c r="M35" s="74">
        <f t="shared" si="18"/>
        <v>0.78314093399999984</v>
      </c>
      <c r="N35" s="74">
        <f t="shared" si="18"/>
        <v>0.8614550273999998</v>
      </c>
      <c r="O35" s="74">
        <f t="shared" si="18"/>
        <v>0.93976912079999975</v>
      </c>
      <c r="P35" s="74">
        <f t="shared" si="18"/>
        <v>1.0180832141999998</v>
      </c>
      <c r="Q35" s="74">
        <f t="shared" si="18"/>
        <v>1.0963973075999998</v>
      </c>
      <c r="R35" s="74">
        <f t="shared" si="18"/>
        <v>1.1747114009999997</v>
      </c>
      <c r="S35" s="74">
        <f t="shared" si="18"/>
        <v>1.2530254943999997</v>
      </c>
      <c r="T35" s="74">
        <f t="shared" si="18"/>
        <v>1.3313395877999996</v>
      </c>
      <c r="U35" s="74">
        <f t="shared" si="18"/>
        <v>1.4096536811999996</v>
      </c>
      <c r="V35" s="74">
        <f t="shared" si="18"/>
        <v>1.4879677745999995</v>
      </c>
      <c r="W35" s="74">
        <f t="shared" si="18"/>
        <v>1.5662818679999995</v>
      </c>
      <c r="X35" s="74">
        <f t="shared" si="18"/>
        <v>1.6445959613999994</v>
      </c>
      <c r="Y35" s="74">
        <f t="shared" si="18"/>
        <v>1.7229100547999994</v>
      </c>
      <c r="Z35" s="74">
        <f t="shared" si="18"/>
        <v>1.8012241481999993</v>
      </c>
      <c r="AA35" s="74">
        <f t="shared" si="18"/>
        <v>1.8795382415999993</v>
      </c>
      <c r="AB35" s="74">
        <f t="shared" si="18"/>
        <v>1.9578523349999992</v>
      </c>
      <c r="AC35" s="74">
        <f t="shared" si="18"/>
        <v>2.0361664283999992</v>
      </c>
      <c r="AD35" s="74">
        <f t="shared" si="18"/>
        <v>2.1144805217999991</v>
      </c>
      <c r="AE35" s="74">
        <f t="shared" si="18"/>
        <v>2.1927946151999991</v>
      </c>
      <c r="AF35" s="74">
        <f t="shared" si="18"/>
        <v>2.271108708599999</v>
      </c>
      <c r="AG35" s="74">
        <f t="shared" si="18"/>
        <v>2.349422801999999</v>
      </c>
      <c r="AH35" s="74">
        <f t="shared" si="18"/>
        <v>2.4277368953999989</v>
      </c>
      <c r="AI35" s="74">
        <f t="shared" si="18"/>
        <v>2.5060509887999989</v>
      </c>
      <c r="AJ35" s="74">
        <f t="shared" si="18"/>
        <v>2.5843650821999988</v>
      </c>
      <c r="AK35" s="74">
        <f t="shared" si="18"/>
        <v>2.6626791755999988</v>
      </c>
      <c r="AL35" s="74">
        <f t="shared" si="18"/>
        <v>2.7409932689999987</v>
      </c>
      <c r="AM35" s="74">
        <f t="shared" si="18"/>
        <v>2.8193073623999987</v>
      </c>
      <c r="AN35" s="74">
        <f t="shared" si="18"/>
        <v>2.8976214557999986</v>
      </c>
      <c r="AO35" s="74">
        <f t="shared" si="18"/>
        <v>2.9759355491999986</v>
      </c>
      <c r="AP35" s="74">
        <f t="shared" si="18"/>
        <v>3.0542496425999985</v>
      </c>
      <c r="AQ35" s="74">
        <f t="shared" si="18"/>
        <v>3.1325637359999985</v>
      </c>
      <c r="AR35" s="74">
        <f t="shared" si="18"/>
        <v>3.2108778293999984</v>
      </c>
      <c r="AS35" s="74">
        <f t="shared" si="18"/>
        <v>3.2891919227999984</v>
      </c>
      <c r="AT35" s="74">
        <f t="shared" si="18"/>
        <v>3.3675060161999983</v>
      </c>
      <c r="AU35" s="74">
        <f t="shared" si="18"/>
        <v>3.4458201095999983</v>
      </c>
      <c r="AV35" s="74">
        <f t="shared" si="18"/>
        <v>3.5241342029999982</v>
      </c>
      <c r="AW35" s="74">
        <f t="shared" si="18"/>
        <v>3.6024482963999982</v>
      </c>
      <c r="AX35" s="74">
        <f t="shared" si="18"/>
        <v>3.6807623897999981</v>
      </c>
      <c r="AY35" s="74">
        <f t="shared" si="18"/>
        <v>3.7590764831999981</v>
      </c>
      <c r="AZ35" s="74">
        <f t="shared" si="18"/>
        <v>3.837390576599998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3.9157046699999996E-2</v>
      </c>
      <c r="E36" s="68">
        <f t="shared" si="19"/>
        <v>0.11747114009999998</v>
      </c>
      <c r="F36" s="68">
        <f t="shared" si="19"/>
        <v>0.19578523349999999</v>
      </c>
      <c r="G36" s="68">
        <f t="shared" si="19"/>
        <v>0.27409932689999994</v>
      </c>
      <c r="H36" s="68">
        <f t="shared" si="19"/>
        <v>0.3524134203</v>
      </c>
      <c r="I36" s="68">
        <f t="shared" si="19"/>
        <v>0.43072751369999995</v>
      </c>
      <c r="J36" s="68">
        <f t="shared" si="19"/>
        <v>0.50904160710000002</v>
      </c>
      <c r="K36" s="68">
        <f t="shared" si="19"/>
        <v>0.58735570049999997</v>
      </c>
      <c r="L36" s="68">
        <f t="shared" si="19"/>
        <v>0.66566979389999992</v>
      </c>
      <c r="M36" s="68">
        <f t="shared" si="19"/>
        <v>0.74398388729999987</v>
      </c>
      <c r="N36" s="68">
        <f t="shared" si="19"/>
        <v>0.82229798069999982</v>
      </c>
      <c r="O36" s="68">
        <f t="shared" si="19"/>
        <v>0.90061207409999977</v>
      </c>
      <c r="P36" s="68">
        <f t="shared" si="19"/>
        <v>0.97892616749999983</v>
      </c>
      <c r="Q36" s="68">
        <f t="shared" si="19"/>
        <v>1.0572402608999998</v>
      </c>
      <c r="R36" s="68">
        <f t="shared" si="19"/>
        <v>1.1355543542999997</v>
      </c>
      <c r="S36" s="68">
        <f t="shared" si="19"/>
        <v>1.2138684476999997</v>
      </c>
      <c r="T36" s="68">
        <f t="shared" si="19"/>
        <v>1.2921825410999996</v>
      </c>
      <c r="U36" s="68">
        <f t="shared" si="19"/>
        <v>1.3704966344999996</v>
      </c>
      <c r="V36" s="68">
        <f t="shared" si="19"/>
        <v>1.4488107278999995</v>
      </c>
      <c r="W36" s="68">
        <f t="shared" si="19"/>
        <v>1.5271248212999995</v>
      </c>
      <c r="X36" s="68">
        <f t="shared" si="19"/>
        <v>1.6054389146999994</v>
      </c>
      <c r="Y36" s="68">
        <f t="shared" si="19"/>
        <v>1.6837530080999994</v>
      </c>
      <c r="Z36" s="68">
        <f t="shared" si="19"/>
        <v>1.7620671014999993</v>
      </c>
      <c r="AA36" s="68">
        <f t="shared" si="19"/>
        <v>1.8403811948999993</v>
      </c>
      <c r="AB36" s="68">
        <f t="shared" si="19"/>
        <v>1.9186952882999992</v>
      </c>
      <c r="AC36" s="68">
        <f t="shared" si="19"/>
        <v>1.9970093816999992</v>
      </c>
      <c r="AD36" s="68">
        <f t="shared" si="19"/>
        <v>2.0753234750999994</v>
      </c>
      <c r="AE36" s="68">
        <f t="shared" si="19"/>
        <v>2.1536375684999989</v>
      </c>
      <c r="AF36" s="68">
        <f t="shared" si="19"/>
        <v>2.2319516618999993</v>
      </c>
      <c r="AG36" s="68">
        <f t="shared" si="19"/>
        <v>2.3102657552999988</v>
      </c>
      <c r="AH36" s="68">
        <f t="shared" si="19"/>
        <v>2.3885798486999992</v>
      </c>
      <c r="AI36" s="68">
        <f t="shared" si="19"/>
        <v>2.4668939420999987</v>
      </c>
      <c r="AJ36" s="68">
        <f t="shared" si="19"/>
        <v>2.5452080354999991</v>
      </c>
      <c r="AK36" s="68">
        <f t="shared" si="19"/>
        <v>2.6235221288999986</v>
      </c>
      <c r="AL36" s="68">
        <f t="shared" si="19"/>
        <v>2.701836222299999</v>
      </c>
      <c r="AM36" s="68">
        <f t="shared" si="19"/>
        <v>2.7801503156999985</v>
      </c>
      <c r="AN36" s="68">
        <f t="shared" si="19"/>
        <v>2.8584644090999989</v>
      </c>
      <c r="AO36" s="68">
        <f t="shared" si="19"/>
        <v>2.9367785024999984</v>
      </c>
      <c r="AP36" s="68">
        <f t="shared" si="19"/>
        <v>3.0150925958999988</v>
      </c>
      <c r="AQ36" s="68">
        <f t="shared" si="19"/>
        <v>3.0934066892999983</v>
      </c>
      <c r="AR36" s="68">
        <f t="shared" si="19"/>
        <v>3.1717207826999987</v>
      </c>
      <c r="AS36" s="68">
        <f t="shared" si="19"/>
        <v>3.2500348760999982</v>
      </c>
      <c r="AT36" s="68">
        <f t="shared" si="19"/>
        <v>3.3283489694999986</v>
      </c>
      <c r="AU36" s="68">
        <f t="shared" si="19"/>
        <v>3.4066630628999981</v>
      </c>
      <c r="AV36" s="68">
        <f t="shared" si="19"/>
        <v>3.4849771562999985</v>
      </c>
      <c r="AW36" s="68">
        <f t="shared" si="19"/>
        <v>3.563291249699998</v>
      </c>
      <c r="AX36" s="68">
        <f t="shared" si="19"/>
        <v>3.6416053430999984</v>
      </c>
      <c r="AY36" s="68">
        <f t="shared" si="19"/>
        <v>3.7199194364999979</v>
      </c>
      <c r="AZ36" s="68">
        <f t="shared" si="19"/>
        <v>3.7982335298999983</v>
      </c>
      <c r="BA36" s="68">
        <f t="shared" si="19"/>
        <v>1.918695288299999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1.9186952882999993E-2</v>
      </c>
      <c r="F39" s="74">
        <f t="shared" si="20"/>
        <v>7.6407928366643993E-2</v>
      </c>
      <c r="G39" s="74">
        <f t="shared" si="20"/>
        <v>0.12768643044309597</v>
      </c>
      <c r="H39" s="74">
        <f t="shared" si="20"/>
        <v>0.17348294598154795</v>
      </c>
      <c r="I39" s="74">
        <f t="shared" si="20"/>
        <v>0.21419217801273596</v>
      </c>
      <c r="J39" s="74">
        <f t="shared" si="20"/>
        <v>0.25020882956739599</v>
      </c>
      <c r="K39" s="74">
        <f t="shared" si="20"/>
        <v>0.28187278381088399</v>
      </c>
      <c r="L39" s="74">
        <f t="shared" si="20"/>
        <v>0.30952392390855599</v>
      </c>
      <c r="M39" s="74">
        <f t="shared" si="20"/>
        <v>0.33651722562166797</v>
      </c>
      <c r="N39" s="74">
        <f t="shared" si="20"/>
        <v>0.36351052733477995</v>
      </c>
      <c r="O39" s="74">
        <f t="shared" si="20"/>
        <v>0.39050382904789194</v>
      </c>
      <c r="P39" s="74">
        <f t="shared" si="20"/>
        <v>0.41749713076100392</v>
      </c>
      <c r="Q39" s="74">
        <f t="shared" si="20"/>
        <v>0.4444904324741159</v>
      </c>
      <c r="R39" s="74">
        <f t="shared" si="20"/>
        <v>0.47148373418722789</v>
      </c>
      <c r="S39" s="74">
        <f t="shared" si="20"/>
        <v>0.49847703590033987</v>
      </c>
      <c r="T39" s="74">
        <f t="shared" si="20"/>
        <v>0.52547033761345185</v>
      </c>
      <c r="U39" s="74">
        <f t="shared" si="20"/>
        <v>0.55246363932656384</v>
      </c>
      <c r="V39" s="74">
        <f t="shared" si="20"/>
        <v>0.57945694103967582</v>
      </c>
      <c r="W39" s="74">
        <f t="shared" si="20"/>
        <v>0.6064502427527878</v>
      </c>
      <c r="X39" s="74">
        <f t="shared" si="20"/>
        <v>0.63344354446589979</v>
      </c>
      <c r="Y39" s="74">
        <f t="shared" si="20"/>
        <v>0.63597622224645578</v>
      </c>
      <c r="Z39" s="74">
        <f t="shared" si="20"/>
        <v>0.61404827609445578</v>
      </c>
      <c r="AA39" s="74">
        <f t="shared" si="20"/>
        <v>0.59212032994245578</v>
      </c>
      <c r="AB39" s="74">
        <f t="shared" si="20"/>
        <v>0.57019238379045578</v>
      </c>
      <c r="AC39" s="74">
        <f t="shared" si="20"/>
        <v>0.54826443763845578</v>
      </c>
      <c r="AD39" s="74">
        <f t="shared" si="20"/>
        <v>0.52633649148645578</v>
      </c>
      <c r="AE39" s="74">
        <f t="shared" si="20"/>
        <v>0.50440854533445578</v>
      </c>
      <c r="AF39" s="74">
        <f t="shared" si="20"/>
        <v>0.48248059918245578</v>
      </c>
      <c r="AG39" s="74">
        <f t="shared" si="20"/>
        <v>0.46055265303045578</v>
      </c>
      <c r="AH39" s="74">
        <f t="shared" si="20"/>
        <v>0.43862470687845578</v>
      </c>
      <c r="AI39" s="74">
        <f t="shared" si="20"/>
        <v>0.41669676072645578</v>
      </c>
      <c r="AJ39" s="74">
        <f t="shared" si="20"/>
        <v>0.39476881457445578</v>
      </c>
      <c r="AK39" s="74">
        <f t="shared" si="20"/>
        <v>0.37284086842245578</v>
      </c>
      <c r="AL39" s="74">
        <f t="shared" si="20"/>
        <v>0.35091292227045578</v>
      </c>
      <c r="AM39" s="74">
        <f t="shared" si="20"/>
        <v>0.32898497611845579</v>
      </c>
      <c r="AN39" s="74">
        <f t="shared" si="20"/>
        <v>0.30705702996645579</v>
      </c>
      <c r="AO39" s="74">
        <f t="shared" si="20"/>
        <v>0.28512908381445579</v>
      </c>
      <c r="AP39" s="74">
        <f t="shared" si="20"/>
        <v>0.26320113766245579</v>
      </c>
      <c r="AQ39" s="74">
        <f t="shared" si="20"/>
        <v>0.24127319151045579</v>
      </c>
      <c r="AR39" s="74">
        <f t="shared" si="20"/>
        <v>0.21934524535845579</v>
      </c>
      <c r="AS39" s="74">
        <f t="shared" si="20"/>
        <v>0.19741729920645579</v>
      </c>
      <c r="AT39" s="74">
        <f t="shared" si="20"/>
        <v>0.17548935305445579</v>
      </c>
      <c r="AU39" s="74">
        <f t="shared" si="20"/>
        <v>0.15356140690245579</v>
      </c>
      <c r="AV39" s="74">
        <f t="shared" si="20"/>
        <v>0.13163346075045579</v>
      </c>
      <c r="AW39" s="74">
        <f t="shared" si="20"/>
        <v>0.10970551459845579</v>
      </c>
      <c r="AX39" s="74">
        <f t="shared" si="20"/>
        <v>8.7777568446455789E-2</v>
      </c>
      <c r="AY39" s="74">
        <f t="shared" si="20"/>
        <v>6.584962229445579E-2</v>
      </c>
      <c r="AZ39" s="74">
        <f t="shared" si="20"/>
        <v>4.392167614245579E-2</v>
      </c>
      <c r="BA39" s="74">
        <f t="shared" si="20"/>
        <v>2.1993729990455794E-2</v>
      </c>
      <c r="BB39" s="74">
        <f t="shared" si="20"/>
        <v>6.5783838455797661E-5</v>
      </c>
      <c r="BC39" s="74">
        <f t="shared" si="20"/>
        <v>6.5783838455797661E-5</v>
      </c>
      <c r="BD39" s="74">
        <f t="shared" si="20"/>
        <v>6.5783838455797661E-5</v>
      </c>
      <c r="BE39" s="74">
        <f t="shared" si="20"/>
        <v>6.5783838455797661E-5</v>
      </c>
      <c r="BF39" s="74">
        <f t="shared" si="20"/>
        <v>6.5783838455797661E-5</v>
      </c>
      <c r="BG39" s="74">
        <f t="shared" si="20"/>
        <v>6.5783838455797661E-5</v>
      </c>
      <c r="BH39" s="74">
        <f t="shared" si="20"/>
        <v>6.5783838455797661E-5</v>
      </c>
      <c r="BI39" s="74">
        <f t="shared" si="20"/>
        <v>6.5783838455797661E-5</v>
      </c>
      <c r="BJ39" s="74">
        <f t="shared" si="20"/>
        <v>6.5783838455797661E-5</v>
      </c>
      <c r="BK39" s="74">
        <f t="shared" si="20"/>
        <v>6.5783838455797661E-5</v>
      </c>
      <c r="BL39" s="74">
        <f t="shared" si="20"/>
        <v>6.5783838455797661E-5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1.9186952882999993E-2</v>
      </c>
      <c r="E40" s="76">
        <f>(E26-E114)*'Assumptions (Inputs)'!$D$29</f>
        <v>5.7220975483644E-2</v>
      </c>
      <c r="F40" s="76">
        <f>(F26-F114)*'Assumptions (Inputs)'!$D$29</f>
        <v>5.127850207645198E-2</v>
      </c>
      <c r="G40" s="76">
        <f>(G26-G114)*'Assumptions (Inputs)'!$D$29</f>
        <v>4.5796515538451994E-2</v>
      </c>
      <c r="H40" s="76">
        <f>(H26-H114)*'Assumptions (Inputs)'!$D$29</f>
        <v>4.0709232031188002E-2</v>
      </c>
      <c r="I40" s="76">
        <f>(I26-I114)*'Assumptions (Inputs)'!$D$29</f>
        <v>3.6016651554659995E-2</v>
      </c>
      <c r="J40" s="76">
        <f>(J26-J114)*'Assumptions (Inputs)'!$D$29</f>
        <v>3.1663954243487995E-2</v>
      </c>
      <c r="K40" s="76">
        <f>(K26-K114)*'Assumptions (Inputs)'!$D$29</f>
        <v>2.7651140097672E-2</v>
      </c>
      <c r="L40" s="76">
        <f>(L26-L114)*'Assumptions (Inputs)'!$D$29</f>
        <v>2.6993301713112001E-2</v>
      </c>
      <c r="M40" s="76">
        <f>(M26-M114)*'Assumptions (Inputs)'!$D$29</f>
        <v>2.6993301713112001E-2</v>
      </c>
      <c r="N40" s="76">
        <f>(N26-N114)*'Assumptions (Inputs)'!$D$29</f>
        <v>2.6993301713112001E-2</v>
      </c>
      <c r="O40" s="76">
        <f>(O26-O114)*'Assumptions (Inputs)'!$D$29</f>
        <v>2.6993301713112001E-2</v>
      </c>
      <c r="P40" s="76">
        <f>(P26-P114)*'Assumptions (Inputs)'!$D$29</f>
        <v>2.6993301713112001E-2</v>
      </c>
      <c r="Q40" s="76">
        <f>(Q26-Q114)*'Assumptions (Inputs)'!$D$29</f>
        <v>2.6993301713112001E-2</v>
      </c>
      <c r="R40" s="76">
        <f>(R26-R114)*'Assumptions (Inputs)'!$D$29</f>
        <v>2.6993301713112001E-2</v>
      </c>
      <c r="S40" s="76">
        <f>(S26-S114)*'Assumptions (Inputs)'!$D$29</f>
        <v>2.6993301713112001E-2</v>
      </c>
      <c r="T40" s="76">
        <f>(T26-T114)*'Assumptions (Inputs)'!$D$29</f>
        <v>2.6993301713112001E-2</v>
      </c>
      <c r="U40" s="76">
        <f>(U26-U114)*'Assumptions (Inputs)'!$D$29</f>
        <v>2.6993301713112001E-2</v>
      </c>
      <c r="V40" s="76">
        <f>(V26-V114)*'Assumptions (Inputs)'!$D$29</f>
        <v>2.6993301713112001E-2</v>
      </c>
      <c r="W40" s="76">
        <f>(W26-W114)*'Assumptions (Inputs)'!$D$29</f>
        <v>2.6993301713112001E-2</v>
      </c>
      <c r="X40" s="76">
        <f>(X26-X114)*'Assumptions (Inputs)'!$D$29</f>
        <v>2.5326777805560006E-3</v>
      </c>
      <c r="Y40" s="76">
        <f>(Y26-Y114)*'Assumptions (Inputs)'!$D$29</f>
        <v>-2.1927946151999996E-2</v>
      </c>
      <c r="Z40" s="76">
        <f>(Z26-Z114)*'Assumptions (Inputs)'!$D$29</f>
        <v>-2.1927946151999996E-2</v>
      </c>
      <c r="AA40" s="76">
        <f>(AA26-AA114)*'Assumptions (Inputs)'!$D$29</f>
        <v>-2.1927946151999996E-2</v>
      </c>
      <c r="AB40" s="76">
        <f>(AB26-AB114)*'Assumptions (Inputs)'!$D$29</f>
        <v>-2.1927946151999996E-2</v>
      </c>
      <c r="AC40" s="76">
        <f>(AC26-AC114)*'Assumptions (Inputs)'!$D$29</f>
        <v>-2.1927946151999996E-2</v>
      </c>
      <c r="AD40" s="76">
        <f>(AD26-AD114)*'Assumptions (Inputs)'!$D$29</f>
        <v>-2.1927946151999996E-2</v>
      </c>
      <c r="AE40" s="76">
        <f>(AE26-AE114)*'Assumptions (Inputs)'!$D$29</f>
        <v>-2.1927946151999996E-2</v>
      </c>
      <c r="AF40" s="76">
        <f>(AF26-AF114)*'Assumptions (Inputs)'!$D$29</f>
        <v>-2.1927946151999996E-2</v>
      </c>
      <c r="AG40" s="76">
        <f>(AG26-AG114)*'Assumptions (Inputs)'!$D$29</f>
        <v>-2.1927946151999996E-2</v>
      </c>
      <c r="AH40" s="76">
        <f>(AH26-AH114)*'Assumptions (Inputs)'!$D$29</f>
        <v>-2.1927946151999996E-2</v>
      </c>
      <c r="AI40" s="76">
        <f>(AI26-AI114)*'Assumptions (Inputs)'!$D$29</f>
        <v>-2.1927946151999996E-2</v>
      </c>
      <c r="AJ40" s="76">
        <f>(AJ26-AJ114)*'Assumptions (Inputs)'!$D$29</f>
        <v>-2.1927946151999996E-2</v>
      </c>
      <c r="AK40" s="76">
        <f>(AK26-AK114)*'Assumptions (Inputs)'!$D$29</f>
        <v>-2.1927946151999996E-2</v>
      </c>
      <c r="AL40" s="76">
        <f>(AL26-AL114)*'Assumptions (Inputs)'!$D$29</f>
        <v>-2.1927946151999996E-2</v>
      </c>
      <c r="AM40" s="76">
        <f>(AM26-AM114)*'Assumptions (Inputs)'!$D$29</f>
        <v>-2.1927946151999996E-2</v>
      </c>
      <c r="AN40" s="76">
        <f>(AN26-AN114)*'Assumptions (Inputs)'!$D$29</f>
        <v>-2.1927946151999996E-2</v>
      </c>
      <c r="AO40" s="76">
        <f>(AO26-AO114)*'Assumptions (Inputs)'!$D$29</f>
        <v>-2.1927946151999996E-2</v>
      </c>
      <c r="AP40" s="76">
        <f>(AP26-AP114)*'Assumptions (Inputs)'!$D$29</f>
        <v>-2.1927946151999996E-2</v>
      </c>
      <c r="AQ40" s="76">
        <f>(AQ26-AQ114)*'Assumptions (Inputs)'!$D$29</f>
        <v>-2.1927946151999996E-2</v>
      </c>
      <c r="AR40" s="76">
        <f>(AR26-AR114)*'Assumptions (Inputs)'!$D$29</f>
        <v>-2.1927946151999996E-2</v>
      </c>
      <c r="AS40" s="76">
        <f>(AS26-AS114)*'Assumptions (Inputs)'!$D$29</f>
        <v>-2.1927946151999996E-2</v>
      </c>
      <c r="AT40" s="76">
        <f>(AT26-AT114)*'Assumptions (Inputs)'!$D$29</f>
        <v>-2.1927946151999996E-2</v>
      </c>
      <c r="AU40" s="76">
        <f>(AU26-AU114)*'Assumptions (Inputs)'!$D$29</f>
        <v>-2.1927946151999996E-2</v>
      </c>
      <c r="AV40" s="76">
        <f>(AV26-AV114)*'Assumptions (Inputs)'!$D$29</f>
        <v>-2.1927946151999996E-2</v>
      </c>
      <c r="AW40" s="76">
        <f>(AW26-AW114)*'Assumptions (Inputs)'!$D$29</f>
        <v>-2.1927946151999996E-2</v>
      </c>
      <c r="AX40" s="76">
        <f>(AX26-AX114)*'Assumptions (Inputs)'!$D$29</f>
        <v>-2.1927946151999996E-2</v>
      </c>
      <c r="AY40" s="76">
        <f>(AY26-AY114)*'Assumptions (Inputs)'!$D$29</f>
        <v>-2.1927946151999996E-2</v>
      </c>
      <c r="AZ40" s="76">
        <f>(AZ26-AZ114)*'Assumptions (Inputs)'!$D$29</f>
        <v>-2.1927946151999996E-2</v>
      </c>
      <c r="BA40" s="76">
        <f>(BA26-BA114)*'Assumptions (Inputs)'!$D$29</f>
        <v>-2.1927946151999996E-2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6.5783838455797661E-5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1.9186952882999993E-2</v>
      </c>
      <c r="E41" s="74">
        <f t="shared" si="21"/>
        <v>7.6407928366643993E-2</v>
      </c>
      <c r="F41" s="74">
        <f t="shared" si="21"/>
        <v>0.12768643044309597</v>
      </c>
      <c r="G41" s="74">
        <f t="shared" si="21"/>
        <v>0.17348294598154795</v>
      </c>
      <c r="H41" s="74">
        <f t="shared" si="21"/>
        <v>0.21419217801273596</v>
      </c>
      <c r="I41" s="74">
        <f t="shared" si="21"/>
        <v>0.25020882956739599</v>
      </c>
      <c r="J41" s="74">
        <f t="shared" si="21"/>
        <v>0.28187278381088399</v>
      </c>
      <c r="K41" s="74">
        <f t="shared" si="21"/>
        <v>0.30952392390855599</v>
      </c>
      <c r="L41" s="74">
        <f t="shared" si="21"/>
        <v>0.33651722562166797</v>
      </c>
      <c r="M41" s="74">
        <f t="shared" si="21"/>
        <v>0.36351052733477995</v>
      </c>
      <c r="N41" s="74">
        <f t="shared" si="21"/>
        <v>0.39050382904789194</v>
      </c>
      <c r="O41" s="74">
        <f t="shared" si="21"/>
        <v>0.41749713076100392</v>
      </c>
      <c r="P41" s="74">
        <f t="shared" si="21"/>
        <v>0.4444904324741159</v>
      </c>
      <c r="Q41" s="74">
        <f t="shared" si="21"/>
        <v>0.47148373418722789</v>
      </c>
      <c r="R41" s="74">
        <f t="shared" si="21"/>
        <v>0.49847703590033987</v>
      </c>
      <c r="S41" s="74">
        <f t="shared" si="21"/>
        <v>0.52547033761345185</v>
      </c>
      <c r="T41" s="74">
        <f t="shared" si="21"/>
        <v>0.55246363932656384</v>
      </c>
      <c r="U41" s="74">
        <f t="shared" si="21"/>
        <v>0.57945694103967582</v>
      </c>
      <c r="V41" s="74">
        <f t="shared" si="21"/>
        <v>0.6064502427527878</v>
      </c>
      <c r="W41" s="74">
        <f t="shared" si="21"/>
        <v>0.63344354446589979</v>
      </c>
      <c r="X41" s="74">
        <f t="shared" si="21"/>
        <v>0.63597622224645578</v>
      </c>
      <c r="Y41" s="74">
        <f t="shared" si="21"/>
        <v>0.61404827609445578</v>
      </c>
      <c r="Z41" s="74">
        <f t="shared" si="21"/>
        <v>0.59212032994245578</v>
      </c>
      <c r="AA41" s="74">
        <f t="shared" si="21"/>
        <v>0.57019238379045578</v>
      </c>
      <c r="AB41" s="74">
        <f t="shared" si="21"/>
        <v>0.54826443763845578</v>
      </c>
      <c r="AC41" s="74">
        <f t="shared" si="21"/>
        <v>0.52633649148645578</v>
      </c>
      <c r="AD41" s="74">
        <f t="shared" si="21"/>
        <v>0.50440854533445578</v>
      </c>
      <c r="AE41" s="74">
        <f t="shared" si="21"/>
        <v>0.48248059918245578</v>
      </c>
      <c r="AF41" s="74">
        <f t="shared" si="21"/>
        <v>0.46055265303045578</v>
      </c>
      <c r="AG41" s="74">
        <f t="shared" si="21"/>
        <v>0.43862470687845578</v>
      </c>
      <c r="AH41" s="74">
        <f t="shared" si="21"/>
        <v>0.41669676072645578</v>
      </c>
      <c r="AI41" s="74">
        <f t="shared" si="21"/>
        <v>0.39476881457445578</v>
      </c>
      <c r="AJ41" s="74">
        <f t="shared" si="21"/>
        <v>0.37284086842245578</v>
      </c>
      <c r="AK41" s="74">
        <f t="shared" si="21"/>
        <v>0.35091292227045578</v>
      </c>
      <c r="AL41" s="74">
        <f t="shared" si="21"/>
        <v>0.32898497611845579</v>
      </c>
      <c r="AM41" s="74">
        <f t="shared" si="21"/>
        <v>0.30705702996645579</v>
      </c>
      <c r="AN41" s="74">
        <f t="shared" si="21"/>
        <v>0.28512908381445579</v>
      </c>
      <c r="AO41" s="74">
        <f t="shared" si="21"/>
        <v>0.26320113766245579</v>
      </c>
      <c r="AP41" s="74">
        <f t="shared" si="21"/>
        <v>0.24127319151045579</v>
      </c>
      <c r="AQ41" s="74">
        <f t="shared" si="21"/>
        <v>0.21934524535845579</v>
      </c>
      <c r="AR41" s="74">
        <f t="shared" si="21"/>
        <v>0.19741729920645579</v>
      </c>
      <c r="AS41" s="74">
        <f t="shared" si="21"/>
        <v>0.17548935305445579</v>
      </c>
      <c r="AT41" s="74">
        <f t="shared" si="21"/>
        <v>0.15356140690245579</v>
      </c>
      <c r="AU41" s="74">
        <f t="shared" si="21"/>
        <v>0.13163346075045579</v>
      </c>
      <c r="AV41" s="74">
        <f t="shared" si="21"/>
        <v>0.10970551459845579</v>
      </c>
      <c r="AW41" s="74">
        <f t="shared" si="21"/>
        <v>8.7777568446455789E-2</v>
      </c>
      <c r="AX41" s="74">
        <f t="shared" si="21"/>
        <v>6.584962229445579E-2</v>
      </c>
      <c r="AY41" s="74">
        <f t="shared" si="21"/>
        <v>4.392167614245579E-2</v>
      </c>
      <c r="AZ41" s="74">
        <f t="shared" si="21"/>
        <v>2.1993729990455794E-2</v>
      </c>
      <c r="BA41" s="74">
        <f t="shared" si="21"/>
        <v>6.5783838455797661E-5</v>
      </c>
      <c r="BB41" s="74">
        <f t="shared" si="21"/>
        <v>6.5783838455797661E-5</v>
      </c>
      <c r="BC41" s="74">
        <f t="shared" si="21"/>
        <v>6.5783838455797661E-5</v>
      </c>
      <c r="BD41" s="74">
        <f t="shared" si="21"/>
        <v>6.5783838455797661E-5</v>
      </c>
      <c r="BE41" s="74">
        <f t="shared" si="21"/>
        <v>6.5783838455797661E-5</v>
      </c>
      <c r="BF41" s="74">
        <f t="shared" si="21"/>
        <v>6.5783838455797661E-5</v>
      </c>
      <c r="BG41" s="74">
        <f t="shared" si="21"/>
        <v>6.5783838455797661E-5</v>
      </c>
      <c r="BH41" s="74">
        <f t="shared" si="21"/>
        <v>6.5783838455797661E-5</v>
      </c>
      <c r="BI41" s="74">
        <f t="shared" si="21"/>
        <v>6.5783838455797661E-5</v>
      </c>
      <c r="BJ41" s="74">
        <f t="shared" si="21"/>
        <v>6.5783838455797661E-5</v>
      </c>
      <c r="BK41" s="74">
        <f t="shared" si="21"/>
        <v>6.5783838455797661E-5</v>
      </c>
      <c r="BL41" s="74">
        <f t="shared" si="21"/>
        <v>6.5783838455797661E-5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9.5934764414999964E-3</v>
      </c>
      <c r="E42" s="68">
        <f t="shared" si="22"/>
        <v>4.7797440624821996E-2</v>
      </c>
      <c r="F42" s="68">
        <f>AVERAGE(F39,F41)</f>
        <v>0.10204717940486999</v>
      </c>
      <c r="G42" s="68">
        <f t="shared" si="22"/>
        <v>0.15058468821232196</v>
      </c>
      <c r="H42" s="68">
        <f t="shared" si="22"/>
        <v>0.19383756199714197</v>
      </c>
      <c r="I42" s="68">
        <f t="shared" si="22"/>
        <v>0.23220050379006596</v>
      </c>
      <c r="J42" s="68">
        <f t="shared" si="22"/>
        <v>0.26604080668913999</v>
      </c>
      <c r="K42" s="68">
        <f t="shared" si="22"/>
        <v>0.29569835385971999</v>
      </c>
      <c r="L42" s="68">
        <f t="shared" si="22"/>
        <v>0.32302057476511198</v>
      </c>
      <c r="M42" s="68">
        <f t="shared" si="22"/>
        <v>0.35001387647822396</v>
      </c>
      <c r="N42" s="68">
        <f t="shared" si="22"/>
        <v>0.37700717819133595</v>
      </c>
      <c r="O42" s="68">
        <f t="shared" si="22"/>
        <v>0.40400047990444793</v>
      </c>
      <c r="P42" s="68">
        <f t="shared" si="22"/>
        <v>0.43099378161755991</v>
      </c>
      <c r="Q42" s="68">
        <f t="shared" si="22"/>
        <v>0.4579870833306719</v>
      </c>
      <c r="R42" s="68">
        <f t="shared" si="22"/>
        <v>0.48498038504378388</v>
      </c>
      <c r="S42" s="68">
        <f t="shared" si="22"/>
        <v>0.51197368675689581</v>
      </c>
      <c r="T42" s="68">
        <f t="shared" si="22"/>
        <v>0.5389669884700079</v>
      </c>
      <c r="U42" s="68">
        <f t="shared" si="22"/>
        <v>0.56596029018311977</v>
      </c>
      <c r="V42" s="68">
        <f t="shared" si="22"/>
        <v>0.59295359189623187</v>
      </c>
      <c r="W42" s="68">
        <f t="shared" si="22"/>
        <v>0.61994689360934374</v>
      </c>
      <c r="X42" s="68">
        <f t="shared" si="22"/>
        <v>0.63470988335617773</v>
      </c>
      <c r="Y42" s="68">
        <f t="shared" si="22"/>
        <v>0.62501224917045572</v>
      </c>
      <c r="Z42" s="68">
        <f t="shared" si="22"/>
        <v>0.60308430301845584</v>
      </c>
      <c r="AA42" s="68">
        <f t="shared" si="22"/>
        <v>0.58115635686645573</v>
      </c>
      <c r="AB42" s="68">
        <f t="shared" si="22"/>
        <v>0.55922841071445584</v>
      </c>
      <c r="AC42" s="68">
        <f t="shared" si="22"/>
        <v>0.53730046456245573</v>
      </c>
      <c r="AD42" s="68">
        <f t="shared" si="22"/>
        <v>0.51537251841045584</v>
      </c>
      <c r="AE42" s="68">
        <f t="shared" si="22"/>
        <v>0.49344457225845578</v>
      </c>
      <c r="AF42" s="68">
        <f t="shared" si="22"/>
        <v>0.47151662610645578</v>
      </c>
      <c r="AG42" s="68">
        <f t="shared" si="22"/>
        <v>0.44958867995445578</v>
      </c>
      <c r="AH42" s="68">
        <f t="shared" si="22"/>
        <v>0.42766073380245578</v>
      </c>
      <c r="AI42" s="68">
        <f t="shared" si="22"/>
        <v>0.40573278765045578</v>
      </c>
      <c r="AJ42" s="68">
        <f t="shared" si="22"/>
        <v>0.38380484149845578</v>
      </c>
      <c r="AK42" s="68">
        <f t="shared" si="22"/>
        <v>0.36187689534645578</v>
      </c>
      <c r="AL42" s="68">
        <f t="shared" si="22"/>
        <v>0.33994894919445579</v>
      </c>
      <c r="AM42" s="68">
        <f t="shared" si="22"/>
        <v>0.31802100304245579</v>
      </c>
      <c r="AN42" s="68">
        <f t="shared" si="22"/>
        <v>0.29609305689045579</v>
      </c>
      <c r="AO42" s="68">
        <f t="shared" si="22"/>
        <v>0.27416511073845579</v>
      </c>
      <c r="AP42" s="68">
        <f t="shared" si="22"/>
        <v>0.25223716458645579</v>
      </c>
      <c r="AQ42" s="68">
        <f t="shared" si="22"/>
        <v>0.23030921843445579</v>
      </c>
      <c r="AR42" s="68">
        <f t="shared" si="22"/>
        <v>0.20838127228245579</v>
      </c>
      <c r="AS42" s="68">
        <f t="shared" si="22"/>
        <v>0.18645332613045579</v>
      </c>
      <c r="AT42" s="68">
        <f t="shared" si="22"/>
        <v>0.16452537997845579</v>
      </c>
      <c r="AU42" s="68">
        <f t="shared" si="22"/>
        <v>0.14259743382645579</v>
      </c>
      <c r="AV42" s="68">
        <f t="shared" si="22"/>
        <v>0.12066948767445579</v>
      </c>
      <c r="AW42" s="68">
        <f t="shared" si="22"/>
        <v>9.8741541522455789E-2</v>
      </c>
      <c r="AX42" s="68">
        <f t="shared" si="22"/>
        <v>7.6813595370455789E-2</v>
      </c>
      <c r="AY42" s="68">
        <f t="shared" si="22"/>
        <v>5.488564921845579E-2</v>
      </c>
      <c r="AZ42" s="68">
        <f t="shared" si="22"/>
        <v>3.295770306645579E-2</v>
      </c>
      <c r="BA42" s="68">
        <f t="shared" si="22"/>
        <v>1.1029756914455796E-2</v>
      </c>
      <c r="BB42" s="68">
        <f t="shared" si="22"/>
        <v>6.5783838455797661E-5</v>
      </c>
      <c r="BC42" s="68">
        <f t="shared" si="22"/>
        <v>6.5783838455797661E-5</v>
      </c>
      <c r="BD42" s="68">
        <f t="shared" si="22"/>
        <v>6.5783838455797661E-5</v>
      </c>
      <c r="BE42" s="68">
        <f t="shared" si="22"/>
        <v>6.5783838455797661E-5</v>
      </c>
      <c r="BF42" s="68">
        <f t="shared" si="22"/>
        <v>6.5783838455797661E-5</v>
      </c>
      <c r="BG42" s="68">
        <f t="shared" si="22"/>
        <v>6.5783838455797661E-5</v>
      </c>
      <c r="BH42" s="68">
        <f t="shared" si="22"/>
        <v>6.5783838455797661E-5</v>
      </c>
      <c r="BI42" s="68">
        <f t="shared" si="22"/>
        <v>6.5783838455797661E-5</v>
      </c>
      <c r="BJ42" s="68">
        <f t="shared" si="22"/>
        <v>6.5783838455797661E-5</v>
      </c>
      <c r="BK42" s="68">
        <f t="shared" si="22"/>
        <v>6.5783838455797661E-5</v>
      </c>
      <c r="BL42" s="68">
        <f t="shared" si="22"/>
        <v>6.5783838455797661E-5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3.5632912496999991E-3</v>
      </c>
      <c r="F45" s="55">
        <f t="shared" si="23"/>
        <v>1.4190043839519599E-2</v>
      </c>
      <c r="G45" s="55">
        <f t="shared" si="23"/>
        <v>2.3713194225146395E-2</v>
      </c>
      <c r="H45" s="55">
        <f t="shared" si="23"/>
        <v>3.2218261396573196E-2</v>
      </c>
      <c r="I45" s="55">
        <f t="shared" si="23"/>
        <v>3.9778547345222397E-2</v>
      </c>
      <c r="J45" s="55">
        <f t="shared" si="23"/>
        <v>4.6467354062516397E-2</v>
      </c>
      <c r="K45" s="55">
        <f t="shared" si="23"/>
        <v>5.2347802707735598E-2</v>
      </c>
      <c r="L45" s="55">
        <f t="shared" si="23"/>
        <v>5.74830144401604E-2</v>
      </c>
      <c r="M45" s="55">
        <f t="shared" si="23"/>
        <v>6.2496056186881199E-2</v>
      </c>
      <c r="N45" s="55">
        <f t="shared" si="23"/>
        <v>6.7509097933602005E-2</v>
      </c>
      <c r="O45" s="55">
        <f t="shared" si="23"/>
        <v>7.2522139680322811E-2</v>
      </c>
      <c r="P45" s="55">
        <f t="shared" si="23"/>
        <v>7.7535181427043617E-2</v>
      </c>
      <c r="Q45" s="55">
        <f t="shared" si="23"/>
        <v>8.2548223173764423E-2</v>
      </c>
      <c r="R45" s="55">
        <f t="shared" si="23"/>
        <v>8.7561264920485229E-2</v>
      </c>
      <c r="S45" s="55">
        <f t="shared" si="23"/>
        <v>9.2574306667206036E-2</v>
      </c>
      <c r="T45" s="55">
        <f t="shared" si="23"/>
        <v>9.7587348413926842E-2</v>
      </c>
      <c r="U45" s="55">
        <f t="shared" si="23"/>
        <v>0.10260039016064765</v>
      </c>
      <c r="V45" s="55">
        <f t="shared" si="23"/>
        <v>0.10761343190736845</v>
      </c>
      <c r="W45" s="55">
        <f t="shared" si="23"/>
        <v>0.11262647365408926</v>
      </c>
      <c r="X45" s="55">
        <f t="shared" si="23"/>
        <v>0.11763951540081007</v>
      </c>
      <c r="Y45" s="55">
        <f t="shared" si="23"/>
        <v>0.11810986984577046</v>
      </c>
      <c r="Z45" s="55">
        <f t="shared" si="23"/>
        <v>0.11403753698897046</v>
      </c>
      <c r="AA45" s="55">
        <f t="shared" si="23"/>
        <v>0.10996520413217045</v>
      </c>
      <c r="AB45" s="55">
        <f t="shared" si="23"/>
        <v>0.10589287127537045</v>
      </c>
      <c r="AC45" s="55">
        <f t="shared" si="23"/>
        <v>0.10182053841857044</v>
      </c>
      <c r="AD45" s="55">
        <f t="shared" si="23"/>
        <v>9.774820556177044E-2</v>
      </c>
      <c r="AE45" s="55">
        <f t="shared" si="23"/>
        <v>9.3675872704970436E-2</v>
      </c>
      <c r="AF45" s="55">
        <f t="shared" si="23"/>
        <v>8.9603539848170433E-2</v>
      </c>
      <c r="AG45" s="55">
        <f t="shared" si="23"/>
        <v>8.5531206991370429E-2</v>
      </c>
      <c r="AH45" s="55">
        <f t="shared" si="23"/>
        <v>8.1458874134570425E-2</v>
      </c>
      <c r="AI45" s="55">
        <f t="shared" si="23"/>
        <v>7.7386541277770421E-2</v>
      </c>
      <c r="AJ45" s="55">
        <f t="shared" si="23"/>
        <v>7.3314208420970417E-2</v>
      </c>
      <c r="AK45" s="55">
        <f t="shared" si="23"/>
        <v>6.9241875564170413E-2</v>
      </c>
      <c r="AL45" s="55">
        <f t="shared" si="23"/>
        <v>6.5169542707370409E-2</v>
      </c>
      <c r="AM45" s="55">
        <f t="shared" si="23"/>
        <v>6.1097209850570412E-2</v>
      </c>
      <c r="AN45" s="55">
        <f t="shared" si="23"/>
        <v>5.7024876993770415E-2</v>
      </c>
      <c r="AO45" s="55">
        <f t="shared" si="23"/>
        <v>5.2952544136970418E-2</v>
      </c>
      <c r="AP45" s="55">
        <f t="shared" si="23"/>
        <v>4.8880211280170421E-2</v>
      </c>
      <c r="AQ45" s="55">
        <f t="shared" si="23"/>
        <v>4.4807878423370424E-2</v>
      </c>
      <c r="AR45" s="55">
        <f t="shared" si="23"/>
        <v>4.0735545566570427E-2</v>
      </c>
      <c r="AS45" s="55">
        <f t="shared" si="23"/>
        <v>3.6663212709770431E-2</v>
      </c>
      <c r="AT45" s="55">
        <f t="shared" si="23"/>
        <v>3.2590879852970434E-2</v>
      </c>
      <c r="AU45" s="55">
        <f t="shared" si="23"/>
        <v>2.8518546996170433E-2</v>
      </c>
      <c r="AV45" s="55">
        <f t="shared" si="23"/>
        <v>2.4446214139370433E-2</v>
      </c>
      <c r="AW45" s="55">
        <f t="shared" si="23"/>
        <v>2.0373881282570432E-2</v>
      </c>
      <c r="AX45" s="55">
        <f t="shared" si="23"/>
        <v>1.6301548425770432E-2</v>
      </c>
      <c r="AY45" s="55">
        <f t="shared" si="23"/>
        <v>1.2229215568970431E-2</v>
      </c>
      <c r="AZ45" s="55">
        <f t="shared" si="23"/>
        <v>8.156882712170431E-3</v>
      </c>
      <c r="BA45" s="55">
        <f t="shared" si="23"/>
        <v>4.0845498553704314E-3</v>
      </c>
      <c r="BB45" s="55">
        <f t="shared" si="23"/>
        <v>1.2216998570431861E-5</v>
      </c>
      <c r="BC45" s="55">
        <f t="shared" si="23"/>
        <v>1.2216998570431861E-5</v>
      </c>
      <c r="BD45" s="55">
        <f t="shared" si="23"/>
        <v>1.2216998570431861E-5</v>
      </c>
      <c r="BE45" s="55">
        <f t="shared" si="23"/>
        <v>1.2216998570431861E-5</v>
      </c>
      <c r="BF45" s="55">
        <f t="shared" si="23"/>
        <v>1.2216998570431861E-5</v>
      </c>
      <c r="BG45" s="55">
        <f t="shared" si="23"/>
        <v>1.2216998570431861E-5</v>
      </c>
      <c r="BH45" s="55">
        <f t="shared" si="23"/>
        <v>1.2216998570431861E-5</v>
      </c>
      <c r="BI45" s="55">
        <f t="shared" si="23"/>
        <v>1.2216998570431861E-5</v>
      </c>
      <c r="BJ45" s="55">
        <f t="shared" si="23"/>
        <v>1.2216998570431861E-5</v>
      </c>
      <c r="BK45" s="55">
        <f t="shared" si="23"/>
        <v>1.2216998570431861E-5</v>
      </c>
      <c r="BL45" s="55">
        <f t="shared" si="23"/>
        <v>1.2216998570431861E-5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3.5632912496999991E-3</v>
      </c>
      <c r="E46" s="55">
        <f>(E27-E114)*'Assumptions (Inputs)'!$D$26</f>
        <v>1.0626752589819601E-2</v>
      </c>
      <c r="F46" s="55">
        <f>(F27-F114)*'Assumptions (Inputs)'!$D$26</f>
        <v>9.5231503856267972E-3</v>
      </c>
      <c r="G46" s="55">
        <f>(G27-G114)*'Assumptions (Inputs)'!$D$26</f>
        <v>8.5050671714267997E-3</v>
      </c>
      <c r="H46" s="55">
        <f>(H27-H114)*'Assumptions (Inputs)'!$D$26</f>
        <v>7.5602859486492008E-3</v>
      </c>
      <c r="I46" s="55">
        <f>(I27-I114)*'Assumptions (Inputs)'!$D$26</f>
        <v>6.6888067172940005E-3</v>
      </c>
      <c r="J46" s="55">
        <f>(J27-J114)*'Assumptions (Inputs)'!$D$26</f>
        <v>5.8804486452191992E-3</v>
      </c>
      <c r="K46" s="55">
        <f>(K27-K114)*'Assumptions (Inputs)'!$D$26</f>
        <v>5.1352117324248003E-3</v>
      </c>
      <c r="L46" s="55">
        <f>(L27-L114)*'Assumptions (Inputs)'!$D$26</f>
        <v>5.0130417467208E-3</v>
      </c>
      <c r="M46" s="55">
        <f>(M27-M114)*'Assumptions (Inputs)'!$D$26</f>
        <v>5.0130417467208E-3</v>
      </c>
      <c r="N46" s="55">
        <f>(N27-N114)*'Assumptions (Inputs)'!$D$26</f>
        <v>5.0130417467208E-3</v>
      </c>
      <c r="O46" s="55">
        <f>(O27-O114)*'Assumptions (Inputs)'!$D$26</f>
        <v>5.0130417467208E-3</v>
      </c>
      <c r="P46" s="55">
        <f>(P27-P114)*'Assumptions (Inputs)'!$D$26</f>
        <v>5.0130417467208E-3</v>
      </c>
      <c r="Q46" s="55">
        <f>(Q27-Q114)*'Assumptions (Inputs)'!$D$26</f>
        <v>5.0130417467208E-3</v>
      </c>
      <c r="R46" s="55">
        <f>(R27-R114)*'Assumptions (Inputs)'!$D$26</f>
        <v>5.0130417467208E-3</v>
      </c>
      <c r="S46" s="55">
        <f>(S27-S114)*'Assumptions (Inputs)'!$D$26</f>
        <v>5.0130417467208E-3</v>
      </c>
      <c r="T46" s="55">
        <f>(T27-T114)*'Assumptions (Inputs)'!$D$26</f>
        <v>5.0130417467208E-3</v>
      </c>
      <c r="U46" s="55">
        <f>(U27-U114)*'Assumptions (Inputs)'!$D$26</f>
        <v>5.0130417467208E-3</v>
      </c>
      <c r="V46" s="55">
        <f>(V27-V114)*'Assumptions (Inputs)'!$D$26</f>
        <v>5.0130417467208E-3</v>
      </c>
      <c r="W46" s="55">
        <f>(W27-W114)*'Assumptions (Inputs)'!$D$26</f>
        <v>5.0130417467208E-3</v>
      </c>
      <c r="X46" s="55">
        <f>(X27-X114)*'Assumptions (Inputs)'!$D$26</f>
        <v>4.7035444496040021E-4</v>
      </c>
      <c r="Y46" s="55">
        <f>(Y27-Y114)*'Assumptions (Inputs)'!$D$26</f>
        <v>-4.0723328567999996E-3</v>
      </c>
      <c r="Z46" s="55">
        <f>(Z27-Z114)*'Assumptions (Inputs)'!$D$26</f>
        <v>-4.0723328567999996E-3</v>
      </c>
      <c r="AA46" s="55">
        <f>(AA27-AA114)*'Assumptions (Inputs)'!$D$26</f>
        <v>-4.0723328567999996E-3</v>
      </c>
      <c r="AB46" s="55">
        <f>(AB27-AB114)*'Assumptions (Inputs)'!$D$26</f>
        <v>-4.0723328567999996E-3</v>
      </c>
      <c r="AC46" s="55">
        <f>(AC27-AC114)*'Assumptions (Inputs)'!$D$26</f>
        <v>-4.0723328567999996E-3</v>
      </c>
      <c r="AD46" s="55">
        <f>(AD27-AD114)*'Assumptions (Inputs)'!$D$26</f>
        <v>-4.0723328567999996E-3</v>
      </c>
      <c r="AE46" s="55">
        <f>(AE27-AE114)*'Assumptions (Inputs)'!$D$26</f>
        <v>-4.0723328567999996E-3</v>
      </c>
      <c r="AF46" s="55">
        <f>(AF27-AF114)*'Assumptions (Inputs)'!$D$26</f>
        <v>-4.0723328567999996E-3</v>
      </c>
      <c r="AG46" s="55">
        <f>(AG27-AG114)*'Assumptions (Inputs)'!$D$26</f>
        <v>-4.0723328567999996E-3</v>
      </c>
      <c r="AH46" s="55">
        <f>(AH27-AH114)*'Assumptions (Inputs)'!$D$26</f>
        <v>-4.0723328567999996E-3</v>
      </c>
      <c r="AI46" s="55">
        <f>(AI27-AI114)*'Assumptions (Inputs)'!$D$26</f>
        <v>-4.0723328567999996E-3</v>
      </c>
      <c r="AJ46" s="55">
        <f>(AJ27-AJ114)*'Assumptions (Inputs)'!$D$26</f>
        <v>-4.0723328567999996E-3</v>
      </c>
      <c r="AK46" s="55">
        <f>(AK27-AK114)*'Assumptions (Inputs)'!$D$26</f>
        <v>-4.0723328567999996E-3</v>
      </c>
      <c r="AL46" s="55">
        <f>(AL27-AL114)*'Assumptions (Inputs)'!$D$26</f>
        <v>-4.0723328567999996E-3</v>
      </c>
      <c r="AM46" s="55">
        <f>(AM27-AM114)*'Assumptions (Inputs)'!$D$26</f>
        <v>-4.0723328567999996E-3</v>
      </c>
      <c r="AN46" s="55">
        <f>(AN27-AN114)*'Assumptions (Inputs)'!$D$26</f>
        <v>-4.0723328567999996E-3</v>
      </c>
      <c r="AO46" s="55">
        <f>(AO27-AO114)*'Assumptions (Inputs)'!$D$26</f>
        <v>-4.0723328567999996E-3</v>
      </c>
      <c r="AP46" s="55">
        <f>(AP27-AP114)*'Assumptions (Inputs)'!$D$26</f>
        <v>-4.0723328567999996E-3</v>
      </c>
      <c r="AQ46" s="55">
        <f>(AQ27-AQ114)*'Assumptions (Inputs)'!$D$26</f>
        <v>-4.0723328567999996E-3</v>
      </c>
      <c r="AR46" s="55">
        <f>(AR27-AR114)*'Assumptions (Inputs)'!$D$26</f>
        <v>-4.0723328567999996E-3</v>
      </c>
      <c r="AS46" s="55">
        <f>(AS27-AS114)*'Assumptions (Inputs)'!$D$26</f>
        <v>-4.0723328567999996E-3</v>
      </c>
      <c r="AT46" s="55">
        <f>(AT27-AT114)*'Assumptions (Inputs)'!$D$26</f>
        <v>-4.0723328567999996E-3</v>
      </c>
      <c r="AU46" s="55">
        <f>(AU27-AU114)*'Assumptions (Inputs)'!$D$26</f>
        <v>-4.0723328567999996E-3</v>
      </c>
      <c r="AV46" s="55">
        <f>(AV27-AV114)*'Assumptions (Inputs)'!$D$26</f>
        <v>-4.0723328567999996E-3</v>
      </c>
      <c r="AW46" s="55">
        <f>(AW27-AW114)*'Assumptions (Inputs)'!$D$26</f>
        <v>-4.0723328567999996E-3</v>
      </c>
      <c r="AX46" s="55">
        <f>(AX27-AX114)*'Assumptions (Inputs)'!$D$26</f>
        <v>-4.0723328567999996E-3</v>
      </c>
      <c r="AY46" s="55">
        <f>(AY27-AY114)*'Assumptions (Inputs)'!$D$26</f>
        <v>-4.0723328567999996E-3</v>
      </c>
      <c r="AZ46" s="55">
        <f>(AZ27-AZ114)*'Assumptions (Inputs)'!$D$26</f>
        <v>-4.0723328567999996E-3</v>
      </c>
      <c r="BA46" s="55">
        <f>(BA27-BA114)*'Assumptions (Inputs)'!$D$26</f>
        <v>-4.0723328567999996E-3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1.2216998570431861E-5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3.5632912496999991E-3</v>
      </c>
      <c r="E47" s="77">
        <f>SUM(E45:E46)</f>
        <v>1.4190043839519599E-2</v>
      </c>
      <c r="F47" s="77">
        <f t="shared" si="24"/>
        <v>2.3713194225146395E-2</v>
      </c>
      <c r="G47" s="77">
        <f t="shared" si="24"/>
        <v>3.2218261396573196E-2</v>
      </c>
      <c r="H47" s="77">
        <f t="shared" si="24"/>
        <v>3.9778547345222397E-2</v>
      </c>
      <c r="I47" s="77">
        <f t="shared" si="24"/>
        <v>4.6467354062516397E-2</v>
      </c>
      <c r="J47" s="77">
        <f t="shared" si="24"/>
        <v>5.2347802707735598E-2</v>
      </c>
      <c r="K47" s="77">
        <f t="shared" si="24"/>
        <v>5.74830144401604E-2</v>
      </c>
      <c r="L47" s="77">
        <f t="shared" si="24"/>
        <v>6.2496056186881199E-2</v>
      </c>
      <c r="M47" s="77">
        <f t="shared" si="24"/>
        <v>6.7509097933602005E-2</v>
      </c>
      <c r="N47" s="77">
        <f t="shared" si="24"/>
        <v>7.2522139680322811E-2</v>
      </c>
      <c r="O47" s="77">
        <f t="shared" si="24"/>
        <v>7.7535181427043617E-2</v>
      </c>
      <c r="P47" s="77">
        <f t="shared" si="24"/>
        <v>8.2548223173764423E-2</v>
      </c>
      <c r="Q47" s="77">
        <f t="shared" si="24"/>
        <v>8.7561264920485229E-2</v>
      </c>
      <c r="R47" s="77">
        <f t="shared" si="24"/>
        <v>9.2574306667206036E-2</v>
      </c>
      <c r="S47" s="77">
        <f t="shared" si="24"/>
        <v>9.7587348413926842E-2</v>
      </c>
      <c r="T47" s="77">
        <f t="shared" si="24"/>
        <v>0.10260039016064765</v>
      </c>
      <c r="U47" s="77">
        <f t="shared" si="24"/>
        <v>0.10761343190736845</v>
      </c>
      <c r="V47" s="77">
        <f t="shared" si="24"/>
        <v>0.11262647365408926</v>
      </c>
      <c r="W47" s="77">
        <f t="shared" si="24"/>
        <v>0.11763951540081007</v>
      </c>
      <c r="X47" s="77">
        <f t="shared" si="24"/>
        <v>0.11810986984577046</v>
      </c>
      <c r="Y47" s="77">
        <f t="shared" si="24"/>
        <v>0.11403753698897046</v>
      </c>
      <c r="Z47" s="77">
        <f t="shared" si="24"/>
        <v>0.10996520413217045</v>
      </c>
      <c r="AA47" s="77">
        <f t="shared" si="24"/>
        <v>0.10589287127537045</v>
      </c>
      <c r="AB47" s="77">
        <f t="shared" si="24"/>
        <v>0.10182053841857044</v>
      </c>
      <c r="AC47" s="77">
        <f t="shared" si="24"/>
        <v>9.774820556177044E-2</v>
      </c>
      <c r="AD47" s="77">
        <f t="shared" si="24"/>
        <v>9.3675872704970436E-2</v>
      </c>
      <c r="AE47" s="77">
        <f t="shared" si="24"/>
        <v>8.9603539848170433E-2</v>
      </c>
      <c r="AF47" s="77">
        <f t="shared" si="24"/>
        <v>8.5531206991370429E-2</v>
      </c>
      <c r="AG47" s="77">
        <f t="shared" si="24"/>
        <v>8.1458874134570425E-2</v>
      </c>
      <c r="AH47" s="77">
        <f t="shared" si="24"/>
        <v>7.7386541277770421E-2</v>
      </c>
      <c r="AI47" s="77">
        <f t="shared" si="24"/>
        <v>7.3314208420970417E-2</v>
      </c>
      <c r="AJ47" s="77">
        <f t="shared" si="24"/>
        <v>6.9241875564170413E-2</v>
      </c>
      <c r="AK47" s="77">
        <f t="shared" si="24"/>
        <v>6.5169542707370409E-2</v>
      </c>
      <c r="AL47" s="77">
        <f t="shared" si="24"/>
        <v>6.1097209850570412E-2</v>
      </c>
      <c r="AM47" s="77">
        <f t="shared" si="24"/>
        <v>5.7024876993770415E-2</v>
      </c>
      <c r="AN47" s="77">
        <f t="shared" si="24"/>
        <v>5.2952544136970418E-2</v>
      </c>
      <c r="AO47" s="77">
        <f t="shared" si="24"/>
        <v>4.8880211280170421E-2</v>
      </c>
      <c r="AP47" s="77">
        <f t="shared" si="24"/>
        <v>4.4807878423370424E-2</v>
      </c>
      <c r="AQ47" s="77">
        <f t="shared" si="24"/>
        <v>4.0735545566570427E-2</v>
      </c>
      <c r="AR47" s="77">
        <f t="shared" si="24"/>
        <v>3.6663212709770431E-2</v>
      </c>
      <c r="AS47" s="77">
        <f t="shared" si="24"/>
        <v>3.2590879852970434E-2</v>
      </c>
      <c r="AT47" s="77">
        <f t="shared" si="24"/>
        <v>2.8518546996170433E-2</v>
      </c>
      <c r="AU47" s="77">
        <f t="shared" si="24"/>
        <v>2.4446214139370433E-2</v>
      </c>
      <c r="AV47" s="77">
        <f t="shared" si="24"/>
        <v>2.0373881282570432E-2</v>
      </c>
      <c r="AW47" s="77">
        <f t="shared" si="24"/>
        <v>1.6301548425770432E-2</v>
      </c>
      <c r="AX47" s="77">
        <f t="shared" si="24"/>
        <v>1.2229215568970431E-2</v>
      </c>
      <c r="AY47" s="77">
        <f t="shared" si="24"/>
        <v>8.156882712170431E-3</v>
      </c>
      <c r="AZ47" s="77">
        <f t="shared" si="24"/>
        <v>4.0845498553704314E-3</v>
      </c>
      <c r="BA47" s="77">
        <f t="shared" si="24"/>
        <v>1.2216998570431861E-5</v>
      </c>
      <c r="BB47" s="77">
        <f t="shared" si="24"/>
        <v>1.2216998570431861E-5</v>
      </c>
      <c r="BC47" s="77">
        <f t="shared" si="24"/>
        <v>1.2216998570431861E-5</v>
      </c>
      <c r="BD47" s="77">
        <f t="shared" si="24"/>
        <v>1.2216998570431861E-5</v>
      </c>
      <c r="BE47" s="77">
        <f t="shared" si="24"/>
        <v>1.2216998570431861E-5</v>
      </c>
      <c r="BF47" s="77">
        <f t="shared" si="24"/>
        <v>1.2216998570431861E-5</v>
      </c>
      <c r="BG47" s="77">
        <f t="shared" si="24"/>
        <v>1.2216998570431861E-5</v>
      </c>
      <c r="BH47" s="77">
        <f t="shared" si="24"/>
        <v>1.2216998570431861E-5</v>
      </c>
      <c r="BI47" s="77">
        <f t="shared" si="24"/>
        <v>1.2216998570431861E-5</v>
      </c>
      <c r="BJ47" s="77">
        <f t="shared" si="24"/>
        <v>1.2216998570431861E-5</v>
      </c>
      <c r="BK47" s="77">
        <f t="shared" si="24"/>
        <v>1.2216998570431861E-5</v>
      </c>
      <c r="BL47" s="77">
        <f t="shared" si="24"/>
        <v>1.2216998570431861E-5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1.7816456248499995E-3</v>
      </c>
      <c r="E48" s="68">
        <f>AVERAGE(E45,E47)</f>
        <v>8.8766675446097995E-3</v>
      </c>
      <c r="F48" s="68">
        <f t="shared" si="25"/>
        <v>1.8951619032332997E-2</v>
      </c>
      <c r="G48" s="68">
        <f>AVERAGE(G45,G47)</f>
        <v>2.7965727810859795E-2</v>
      </c>
      <c r="H48" s="68">
        <f t="shared" si="25"/>
        <v>3.5998404370897796E-2</v>
      </c>
      <c r="I48" s="68">
        <f t="shared" si="25"/>
        <v>4.31229507038694E-2</v>
      </c>
      <c r="J48" s="68">
        <f t="shared" si="25"/>
        <v>4.9407578385125994E-2</v>
      </c>
      <c r="K48" s="68">
        <f t="shared" si="25"/>
        <v>5.4915408573947999E-2</v>
      </c>
      <c r="L48" s="68">
        <f>AVERAGE(L45,L47)</f>
        <v>5.9989535313520803E-2</v>
      </c>
      <c r="M48" s="68">
        <f>AVERAGE(M45,M47)</f>
        <v>6.5002577060241595E-2</v>
      </c>
      <c r="N48" s="68">
        <f>AVERAGE(N45,N47)</f>
        <v>7.0015618806962415E-2</v>
      </c>
      <c r="O48" s="68">
        <f t="shared" ref="O48:BL48" si="26">AVERAGE(O45,O47)</f>
        <v>7.5028660553683207E-2</v>
      </c>
      <c r="P48" s="68">
        <f t="shared" si="26"/>
        <v>8.0041702300404027E-2</v>
      </c>
      <c r="Q48" s="68">
        <f t="shared" si="26"/>
        <v>8.505474404712482E-2</v>
      </c>
      <c r="R48" s="68">
        <f t="shared" si="26"/>
        <v>9.0067785793845639E-2</v>
      </c>
      <c r="S48" s="68">
        <f t="shared" si="26"/>
        <v>9.5080827540566432E-2</v>
      </c>
      <c r="T48" s="68">
        <f t="shared" si="26"/>
        <v>0.10009386928728725</v>
      </c>
      <c r="U48" s="68">
        <f t="shared" si="26"/>
        <v>0.10510691103400804</v>
      </c>
      <c r="V48" s="68">
        <f t="shared" si="26"/>
        <v>0.11011995278072886</v>
      </c>
      <c r="W48" s="68">
        <f t="shared" si="26"/>
        <v>0.11513299452744966</v>
      </c>
      <c r="X48" s="68">
        <f t="shared" si="26"/>
        <v>0.11787469262329026</v>
      </c>
      <c r="Y48" s="68">
        <f t="shared" si="26"/>
        <v>0.11607370341737046</v>
      </c>
      <c r="Z48" s="68">
        <f t="shared" si="26"/>
        <v>0.11200137056057045</v>
      </c>
      <c r="AA48" s="68">
        <f t="shared" si="26"/>
        <v>0.10792903770377045</v>
      </c>
      <c r="AB48" s="68">
        <f t="shared" si="26"/>
        <v>0.10385670484697045</v>
      </c>
      <c r="AC48" s="68">
        <f t="shared" si="26"/>
        <v>9.9784371990170442E-2</v>
      </c>
      <c r="AD48" s="68">
        <f t="shared" si="26"/>
        <v>9.5712039133370438E-2</v>
      </c>
      <c r="AE48" s="68">
        <f t="shared" si="26"/>
        <v>9.1639706276570435E-2</v>
      </c>
      <c r="AF48" s="68">
        <f t="shared" si="26"/>
        <v>8.7567373419770431E-2</v>
      </c>
      <c r="AG48" s="68">
        <f t="shared" si="26"/>
        <v>8.3495040562970427E-2</v>
      </c>
      <c r="AH48" s="68">
        <f t="shared" si="26"/>
        <v>7.9422707706170423E-2</v>
      </c>
      <c r="AI48" s="68">
        <f t="shared" si="26"/>
        <v>7.5350374849370419E-2</v>
      </c>
      <c r="AJ48" s="68">
        <f t="shared" si="26"/>
        <v>7.1278041992570415E-2</v>
      </c>
      <c r="AK48" s="68">
        <f t="shared" si="26"/>
        <v>6.7205709135770411E-2</v>
      </c>
      <c r="AL48" s="68">
        <f t="shared" si="26"/>
        <v>6.3133376278970407E-2</v>
      </c>
      <c r="AM48" s="68">
        <f t="shared" si="26"/>
        <v>5.9061043422170417E-2</v>
      </c>
      <c r="AN48" s="68">
        <f t="shared" si="26"/>
        <v>5.4988710565370413E-2</v>
      </c>
      <c r="AO48" s="68">
        <f t="shared" si="26"/>
        <v>5.0916377708570423E-2</v>
      </c>
      <c r="AP48" s="68">
        <f t="shared" si="26"/>
        <v>4.6844044851770419E-2</v>
      </c>
      <c r="AQ48" s="68">
        <f t="shared" si="26"/>
        <v>4.2771711994970429E-2</v>
      </c>
      <c r="AR48" s="68">
        <f t="shared" si="26"/>
        <v>3.8699379138170426E-2</v>
      </c>
      <c r="AS48" s="68">
        <f t="shared" si="26"/>
        <v>3.4627046281370435E-2</v>
      </c>
      <c r="AT48" s="68">
        <f t="shared" si="26"/>
        <v>3.0554713424570432E-2</v>
      </c>
      <c r="AU48" s="68">
        <f t="shared" si="26"/>
        <v>2.6482380567770435E-2</v>
      </c>
      <c r="AV48" s="68">
        <f t="shared" si="26"/>
        <v>2.2410047710970431E-2</v>
      </c>
      <c r="AW48" s="68">
        <f t="shared" si="26"/>
        <v>1.8337714854170434E-2</v>
      </c>
      <c r="AX48" s="68">
        <f t="shared" si="26"/>
        <v>1.4265381997370432E-2</v>
      </c>
      <c r="AY48" s="68">
        <f t="shared" si="26"/>
        <v>1.0193049140570431E-2</v>
      </c>
      <c r="AZ48" s="68">
        <f t="shared" si="26"/>
        <v>6.1207162837704308E-3</v>
      </c>
      <c r="BA48" s="68">
        <f t="shared" si="26"/>
        <v>2.0483834269704316E-3</v>
      </c>
      <c r="BB48" s="68">
        <f t="shared" si="26"/>
        <v>1.2216998570431861E-5</v>
      </c>
      <c r="BC48" s="68">
        <f t="shared" si="26"/>
        <v>1.2216998570431861E-5</v>
      </c>
      <c r="BD48" s="68">
        <f t="shared" si="26"/>
        <v>1.2216998570431861E-5</v>
      </c>
      <c r="BE48" s="68">
        <f t="shared" si="26"/>
        <v>1.2216998570431861E-5</v>
      </c>
      <c r="BF48" s="68">
        <f t="shared" si="26"/>
        <v>1.2216998570431861E-5</v>
      </c>
      <c r="BG48" s="68">
        <f t="shared" si="26"/>
        <v>1.2216998570431861E-5</v>
      </c>
      <c r="BH48" s="68">
        <f t="shared" si="26"/>
        <v>1.2216998570431861E-5</v>
      </c>
      <c r="BI48" s="68">
        <f t="shared" si="26"/>
        <v>1.2216998570431861E-5</v>
      </c>
      <c r="BJ48" s="68">
        <f t="shared" si="26"/>
        <v>1.2216998570431861E-5</v>
      </c>
      <c r="BK48" s="68">
        <f t="shared" si="26"/>
        <v>1.2216998570431861E-5</v>
      </c>
      <c r="BL48" s="68">
        <f t="shared" si="26"/>
        <v>1.2216998570431861E-5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1.5157496992336499</v>
      </c>
      <c r="E50" s="71">
        <f t="shared" si="27"/>
        <v>2.9584184877305679</v>
      </c>
      <c r="F50" s="71">
        <f t="shared" si="27"/>
        <v>2.815779704062797</v>
      </c>
      <c r="G50" s="71">
        <f t="shared" si="27"/>
        <v>2.6799139930768181</v>
      </c>
      <c r="H50" s="71">
        <f t="shared" si="27"/>
        <v>2.55031434933196</v>
      </c>
      <c r="I50" s="71">
        <f t="shared" si="27"/>
        <v>2.4265127678060647</v>
      </c>
      <c r="J50" s="71">
        <f t="shared" si="27"/>
        <v>2.3080737438257337</v>
      </c>
      <c r="K50" s="71">
        <f t="shared" si="27"/>
        <v>2.1945942730663321</v>
      </c>
      <c r="L50" s="71">
        <f t="shared" si="27"/>
        <v>2.0838838320213671</v>
      </c>
      <c r="M50" s="71">
        <f t="shared" si="27"/>
        <v>1.9735633951615346</v>
      </c>
      <c r="N50" s="71">
        <f t="shared" si="27"/>
        <v>1.8632429583017016</v>
      </c>
      <c r="O50" s="71">
        <f t="shared" si="27"/>
        <v>1.7529225214418691</v>
      </c>
      <c r="P50" s="71">
        <f t="shared" si="27"/>
        <v>1.6426020845820357</v>
      </c>
      <c r="Q50" s="71">
        <f t="shared" si="27"/>
        <v>1.5322816477222037</v>
      </c>
      <c r="R50" s="71">
        <f t="shared" si="27"/>
        <v>1.4219612108623705</v>
      </c>
      <c r="S50" s="71">
        <f t="shared" si="27"/>
        <v>1.311640774002538</v>
      </c>
      <c r="T50" s="71">
        <f t="shared" si="27"/>
        <v>1.201320337142705</v>
      </c>
      <c r="U50" s="71">
        <f t="shared" si="27"/>
        <v>1.0909999002828723</v>
      </c>
      <c r="V50" s="71">
        <f t="shared" si="27"/>
        <v>0.98067946342303958</v>
      </c>
      <c r="W50" s="71">
        <f t="shared" si="27"/>
        <v>0.87035902656320696</v>
      </c>
      <c r="X50" s="71">
        <f t="shared" si="27"/>
        <v>0.77454024532053234</v>
      </c>
      <c r="Y50" s="71">
        <f t="shared" si="27"/>
        <v>0.70772477531217426</v>
      </c>
      <c r="Z50" s="71">
        <f t="shared" si="27"/>
        <v>0.65541096092097417</v>
      </c>
      <c r="AA50" s="71">
        <f t="shared" si="27"/>
        <v>0.60309714652977431</v>
      </c>
      <c r="AB50" s="71">
        <f t="shared" si="27"/>
        <v>0.55078333213857433</v>
      </c>
      <c r="AC50" s="71">
        <f t="shared" si="27"/>
        <v>0.49846951774737447</v>
      </c>
      <c r="AD50" s="71">
        <f t="shared" si="27"/>
        <v>0.44615570335617416</v>
      </c>
      <c r="AE50" s="71">
        <f t="shared" si="27"/>
        <v>0.39384188896497474</v>
      </c>
      <c r="AF50" s="71">
        <f t="shared" si="27"/>
        <v>0.34152807457377432</v>
      </c>
      <c r="AG50" s="71">
        <f t="shared" si="27"/>
        <v>0.28921426018257484</v>
      </c>
      <c r="AH50" s="71">
        <f t="shared" si="27"/>
        <v>0.23690044579137443</v>
      </c>
      <c r="AI50" s="71">
        <f t="shared" si="27"/>
        <v>0.18458663140017495</v>
      </c>
      <c r="AJ50" s="71">
        <f t="shared" si="27"/>
        <v>0.13227281700897453</v>
      </c>
      <c r="AK50" s="71">
        <f t="shared" si="27"/>
        <v>7.9959002617775041E-2</v>
      </c>
      <c r="AL50" s="71">
        <f t="shared" si="27"/>
        <v>2.7645188226574649E-2</v>
      </c>
      <c r="AM50" s="71">
        <f t="shared" si="27"/>
        <v>-2.4668626164624868E-2</v>
      </c>
      <c r="AN50" s="71">
        <f t="shared" si="27"/>
        <v>-7.698244055582526E-2</v>
      </c>
      <c r="AO50" s="71">
        <f t="shared" si="27"/>
        <v>-0.12929625494702479</v>
      </c>
      <c r="AP50" s="71">
        <f t="shared" si="27"/>
        <v>-0.18161006933822516</v>
      </c>
      <c r="AQ50" s="71">
        <f t="shared" si="27"/>
        <v>-0.23392388372942469</v>
      </c>
      <c r="AR50" s="71">
        <f t="shared" si="27"/>
        <v>-0.28623769812062505</v>
      </c>
      <c r="AS50" s="71">
        <f t="shared" si="27"/>
        <v>-0.33855151251182458</v>
      </c>
      <c r="AT50" s="71">
        <f t="shared" si="27"/>
        <v>-0.390865326903025</v>
      </c>
      <c r="AU50" s="71">
        <f t="shared" si="27"/>
        <v>-0.44317914129422448</v>
      </c>
      <c r="AV50" s="71">
        <f t="shared" si="27"/>
        <v>-0.4954929556854249</v>
      </c>
      <c r="AW50" s="71">
        <f t="shared" si="27"/>
        <v>-0.54780677007662437</v>
      </c>
      <c r="AX50" s="71">
        <f t="shared" si="27"/>
        <v>-0.6001205844678249</v>
      </c>
      <c r="AY50" s="71">
        <f t="shared" si="27"/>
        <v>-0.65243439885902421</v>
      </c>
      <c r="AZ50" s="71">
        <f t="shared" si="27"/>
        <v>-0.70474821325022474</v>
      </c>
      <c r="BA50" s="71">
        <f t="shared" si="27"/>
        <v>-0.36549156064142535</v>
      </c>
      <c r="BB50" s="71">
        <f t="shared" si="27"/>
        <v>-7.8000837026229522E-5</v>
      </c>
      <c r="BC50" s="71">
        <f>BC22-BC36-BC42-BC48</f>
        <v>-7.8000837026229522E-5</v>
      </c>
      <c r="BD50" s="71">
        <f>BD22-BD36-BD42-BD48</f>
        <v>-7.8000837026229522E-5</v>
      </c>
      <c r="BE50" s="71">
        <f t="shared" si="27"/>
        <v>-7.8000837026229522E-5</v>
      </c>
      <c r="BF50" s="71">
        <f t="shared" si="27"/>
        <v>-7.8000837026229522E-5</v>
      </c>
      <c r="BG50" s="71">
        <f t="shared" si="27"/>
        <v>-7.8000837026229522E-5</v>
      </c>
      <c r="BH50" s="71">
        <f t="shared" si="27"/>
        <v>-7.8000837026229522E-5</v>
      </c>
      <c r="BI50" s="71">
        <f>BI22-BI36-BI42-BI48</f>
        <v>-7.8000837026229522E-5</v>
      </c>
      <c r="BJ50" s="71">
        <f>BJ22-BJ36-BJ42-BJ48</f>
        <v>-7.8000837026229522E-5</v>
      </c>
      <c r="BK50" s="71">
        <f>BK22-BK36-BK42-BK48</f>
        <v>-7.8000837026229522E-5</v>
      </c>
      <c r="BL50" s="71">
        <f>BL22-BL36-BL42-BL48</f>
        <v>-7.8000837026229522E-5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1.0111113655033727E-2</v>
      </c>
      <c r="E53" s="80">
        <f>(+E33-E114)*'Assumptions (Inputs)'!$E$31/'Assumptions (Inputs)'!$E$30</f>
        <v>1.0111113655033727E-2</v>
      </c>
      <c r="F53" s="80">
        <f>(+F33-F114)*'Assumptions (Inputs)'!$E$31/'Assumptions (Inputs)'!$E$30</f>
        <v>1.0111113655033727E-2</v>
      </c>
      <c r="G53" s="80">
        <f>(+G33-G114)*'Assumptions (Inputs)'!$E$31/'Assumptions (Inputs)'!$E$30</f>
        <v>1.0111113655033727E-2</v>
      </c>
      <c r="H53" s="80">
        <f>(+H33-H114)*'Assumptions (Inputs)'!$E$31/'Assumptions (Inputs)'!$E$30</f>
        <v>1.0111113655033727E-2</v>
      </c>
      <c r="I53" s="80">
        <f>(+I33-I114)*'Assumptions (Inputs)'!$E$31/'Assumptions (Inputs)'!$E$30</f>
        <v>1.0111113655033727E-2</v>
      </c>
      <c r="J53" s="80">
        <f>(+J33-J114)*'Assumptions (Inputs)'!$E$31/'Assumptions (Inputs)'!$E$30</f>
        <v>1.0111113655033727E-2</v>
      </c>
      <c r="K53" s="80">
        <f>(+K33-K114)*'Assumptions (Inputs)'!$E$31/'Assumptions (Inputs)'!$E$30</f>
        <v>1.0111113655033727E-2</v>
      </c>
      <c r="L53" s="80">
        <f>(+L33-L114)*'Assumptions (Inputs)'!$E$31/'Assumptions (Inputs)'!$E$30</f>
        <v>1.0111113655033727E-2</v>
      </c>
      <c r="M53" s="80">
        <f>(+M33-M114)*'Assumptions (Inputs)'!$E$31/'Assumptions (Inputs)'!$E$30</f>
        <v>1.0111113655033727E-2</v>
      </c>
      <c r="N53" s="80">
        <f>(+N33-N114)*'Assumptions (Inputs)'!$E$31/'Assumptions (Inputs)'!$E$30</f>
        <v>1.0111113655033727E-2</v>
      </c>
      <c r="O53" s="80">
        <f>(+O33-O114)*'Assumptions (Inputs)'!$E$31/'Assumptions (Inputs)'!$E$30</f>
        <v>1.0111113655033727E-2</v>
      </c>
      <c r="P53" s="80">
        <f>(+P33-P114)*'Assumptions (Inputs)'!$E$31/'Assumptions (Inputs)'!$E$30</f>
        <v>1.0111113655033727E-2</v>
      </c>
      <c r="Q53" s="80">
        <f>(+Q33-Q114)*'Assumptions (Inputs)'!$E$31/'Assumptions (Inputs)'!$E$30</f>
        <v>1.0111113655033727E-2</v>
      </c>
      <c r="R53" s="80">
        <f>(+R33-R114)*'Assumptions (Inputs)'!$E$31/'Assumptions (Inputs)'!$E$30</f>
        <v>1.0111113655033727E-2</v>
      </c>
      <c r="S53" s="80">
        <f>(+S33-S114)*'Assumptions (Inputs)'!$E$31/'Assumptions (Inputs)'!$E$30</f>
        <v>1.0111113655033727E-2</v>
      </c>
      <c r="T53" s="80">
        <f>(+T33-T114)*'Assumptions (Inputs)'!$E$31/'Assumptions (Inputs)'!$E$30</f>
        <v>1.0111113655033727E-2</v>
      </c>
      <c r="U53" s="80">
        <f>(+U33-U114)*'Assumptions (Inputs)'!$E$31/'Assumptions (Inputs)'!$E$30</f>
        <v>1.0111113655033727E-2</v>
      </c>
      <c r="V53" s="80">
        <f>(+V33-V114)*'Assumptions (Inputs)'!$E$31/'Assumptions (Inputs)'!$E$30</f>
        <v>1.0111113655033727E-2</v>
      </c>
      <c r="W53" s="80">
        <f>(+W33-W114)*'Assumptions (Inputs)'!$E$31/'Assumptions (Inputs)'!$E$30</f>
        <v>1.0111113655033727E-2</v>
      </c>
      <c r="X53" s="80">
        <f>(+X33-X114)*'Assumptions (Inputs)'!$E$31/'Assumptions (Inputs)'!$E$30</f>
        <v>1.0111113655033727E-2</v>
      </c>
      <c r="Y53" s="80">
        <f>(+Y33-Y114)*'Assumptions (Inputs)'!$E$31/'Assumptions (Inputs)'!$E$30</f>
        <v>1.0111113655033727E-2</v>
      </c>
      <c r="Z53" s="80">
        <f>(+Z33-Z114)*'Assumptions (Inputs)'!$E$31/'Assumptions (Inputs)'!$E$30</f>
        <v>1.0111113655033727E-2</v>
      </c>
      <c r="AA53" s="80">
        <f>(+AA33-AA114)*'Assumptions (Inputs)'!$E$31/'Assumptions (Inputs)'!$E$30</f>
        <v>1.0111113655033727E-2</v>
      </c>
      <c r="AB53" s="80">
        <f>(+AB33-AB114)*'Assumptions (Inputs)'!$E$31/'Assumptions (Inputs)'!$E$30</f>
        <v>1.0111113655033727E-2</v>
      </c>
      <c r="AC53" s="80">
        <f>(+AC33-AC114)*'Assumptions (Inputs)'!$E$31/'Assumptions (Inputs)'!$E$30</f>
        <v>1.0111113655033727E-2</v>
      </c>
      <c r="AD53" s="80">
        <f>(+AD33-AD114)*'Assumptions (Inputs)'!$E$31/'Assumptions (Inputs)'!$E$30</f>
        <v>1.0111113655033727E-2</v>
      </c>
      <c r="AE53" s="80">
        <f>(+AE33-AE114)*'Assumptions (Inputs)'!$E$31/'Assumptions (Inputs)'!$E$30</f>
        <v>1.0111113655033727E-2</v>
      </c>
      <c r="AF53" s="80">
        <f>(+AF33-AF114)*'Assumptions (Inputs)'!$E$31/'Assumptions (Inputs)'!$E$30</f>
        <v>1.0111113655033727E-2</v>
      </c>
      <c r="AG53" s="80">
        <f>(+AG33-AG114)*'Assumptions (Inputs)'!$E$31/'Assumptions (Inputs)'!$E$30</f>
        <v>1.0111113655033727E-2</v>
      </c>
      <c r="AH53" s="80">
        <f>(+AH33-AH114)*'Assumptions (Inputs)'!$E$31/'Assumptions (Inputs)'!$E$30</f>
        <v>1.0111113655033727E-2</v>
      </c>
      <c r="AI53" s="80">
        <f>(+AI33-AI114)*'Assumptions (Inputs)'!$E$31/'Assumptions (Inputs)'!$E$30</f>
        <v>1.0111113655033727E-2</v>
      </c>
      <c r="AJ53" s="80">
        <f>(+AJ33-AJ114)*'Assumptions (Inputs)'!$E$31/'Assumptions (Inputs)'!$E$30</f>
        <v>1.0111113655033727E-2</v>
      </c>
      <c r="AK53" s="80">
        <f>(+AK33-AK114)*'Assumptions (Inputs)'!$E$31/'Assumptions (Inputs)'!$E$30</f>
        <v>1.0111113655033727E-2</v>
      </c>
      <c r="AL53" s="80">
        <f>(+AL33-AL114)*'Assumptions (Inputs)'!$E$31/'Assumptions (Inputs)'!$E$30</f>
        <v>1.0111113655033727E-2</v>
      </c>
      <c r="AM53" s="80">
        <f>(+AM33-AM114)*'Assumptions (Inputs)'!$E$31/'Assumptions (Inputs)'!$E$30</f>
        <v>1.0111113655033727E-2</v>
      </c>
      <c r="AN53" s="80">
        <f>(+AN33-AN114)*'Assumptions (Inputs)'!$E$31/'Assumptions (Inputs)'!$E$30</f>
        <v>1.0111113655033727E-2</v>
      </c>
      <c r="AO53" s="80">
        <f>(+AO33-AO114)*'Assumptions (Inputs)'!$E$31/'Assumptions (Inputs)'!$E$30</f>
        <v>1.0111113655033727E-2</v>
      </c>
      <c r="AP53" s="80">
        <f>(+AP33-AP114)*'Assumptions (Inputs)'!$E$31/'Assumptions (Inputs)'!$E$30</f>
        <v>1.0111113655033727E-2</v>
      </c>
      <c r="AQ53" s="80">
        <f>(+AQ33-AQ114)*'Assumptions (Inputs)'!$E$31/'Assumptions (Inputs)'!$E$30</f>
        <v>1.0111113655033727E-2</v>
      </c>
      <c r="AR53" s="80">
        <f>(+AR33-AR114)*'Assumptions (Inputs)'!$E$31/'Assumptions (Inputs)'!$E$30</f>
        <v>1.0111113655033727E-2</v>
      </c>
      <c r="AS53" s="80">
        <f>(+AS33-AS114)*'Assumptions (Inputs)'!$E$31/'Assumptions (Inputs)'!$E$30</f>
        <v>1.0111113655033727E-2</v>
      </c>
      <c r="AT53" s="80">
        <f>(+AT33-AT114)*'Assumptions (Inputs)'!$E$31/'Assumptions (Inputs)'!$E$30</f>
        <v>1.0111113655033727E-2</v>
      </c>
      <c r="AU53" s="80">
        <f>(+AU33-AU114)*'Assumptions (Inputs)'!$E$31/'Assumptions (Inputs)'!$E$30</f>
        <v>1.0111113655033727E-2</v>
      </c>
      <c r="AV53" s="80">
        <f>(+AV33-AV114)*'Assumptions (Inputs)'!$E$31/'Assumptions (Inputs)'!$E$30</f>
        <v>1.0111113655033727E-2</v>
      </c>
      <c r="AW53" s="80">
        <f>(+AW33-AW114)*'Assumptions (Inputs)'!$E$31/'Assumptions (Inputs)'!$E$30</f>
        <v>1.0111113655033727E-2</v>
      </c>
      <c r="AX53" s="80">
        <f>(+AX33-AX114)*'Assumptions (Inputs)'!$E$31/'Assumptions (Inputs)'!$E$30</f>
        <v>1.0111113655033727E-2</v>
      </c>
      <c r="AY53" s="80">
        <f>(+AY33-AY114)*'Assumptions (Inputs)'!$E$31/'Assumptions (Inputs)'!$E$30</f>
        <v>1.0111113655033727E-2</v>
      </c>
      <c r="AZ53" s="80">
        <f>(+AZ33-AZ114)*'Assumptions (Inputs)'!$E$31/'Assumptions (Inputs)'!$E$30</f>
        <v>1.0111113655033727E-2</v>
      </c>
      <c r="BA53" s="80">
        <f>(+BA33-BA114)*'Assumptions (Inputs)'!$E$31/'Assumptions (Inputs)'!$E$30</f>
        <v>1.0111113655033727E-2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0.50555568275168561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7.8314093399999993E-2</v>
      </c>
      <c r="E54" s="74">
        <f t="shared" si="28"/>
        <v>7.8314093399999993E-2</v>
      </c>
      <c r="F54" s="74">
        <f t="shared" si="28"/>
        <v>7.8314093399999993E-2</v>
      </c>
      <c r="G54" s="74">
        <f t="shared" si="28"/>
        <v>7.8314093399999993E-2</v>
      </c>
      <c r="H54" s="74">
        <f t="shared" si="28"/>
        <v>7.8314093399999993E-2</v>
      </c>
      <c r="I54" s="74">
        <f t="shared" si="28"/>
        <v>7.8314093399999993E-2</v>
      </c>
      <c r="J54" s="74">
        <f t="shared" si="28"/>
        <v>7.8314093399999993E-2</v>
      </c>
      <c r="K54" s="74">
        <f t="shared" si="28"/>
        <v>7.8314093399999993E-2</v>
      </c>
      <c r="L54" s="74">
        <f t="shared" si="28"/>
        <v>7.8314093399999993E-2</v>
      </c>
      <c r="M54" s="74">
        <f t="shared" si="28"/>
        <v>7.8314093399999993E-2</v>
      </c>
      <c r="N54" s="74">
        <f t="shared" si="28"/>
        <v>7.8314093399999993E-2</v>
      </c>
      <c r="O54" s="74">
        <f t="shared" si="28"/>
        <v>7.8314093399999993E-2</v>
      </c>
      <c r="P54" s="74">
        <f t="shared" si="28"/>
        <v>7.8314093399999993E-2</v>
      </c>
      <c r="Q54" s="74">
        <f t="shared" si="28"/>
        <v>7.8314093399999993E-2</v>
      </c>
      <c r="R54" s="74">
        <f t="shared" si="28"/>
        <v>7.8314093399999993E-2</v>
      </c>
      <c r="S54" s="74">
        <f t="shared" si="28"/>
        <v>7.8314093399999993E-2</v>
      </c>
      <c r="T54" s="74">
        <f t="shared" si="28"/>
        <v>7.8314093399999993E-2</v>
      </c>
      <c r="U54" s="74">
        <f t="shared" si="28"/>
        <v>7.8314093399999993E-2</v>
      </c>
      <c r="V54" s="74">
        <f t="shared" si="28"/>
        <v>7.8314093399999993E-2</v>
      </c>
      <c r="W54" s="74">
        <f t="shared" si="28"/>
        <v>7.8314093399999993E-2</v>
      </c>
      <c r="X54" s="74">
        <f t="shared" si="28"/>
        <v>7.8314093399999993E-2</v>
      </c>
      <c r="Y54" s="74">
        <f t="shared" si="28"/>
        <v>7.8314093399999993E-2</v>
      </c>
      <c r="Z54" s="74">
        <f t="shared" si="28"/>
        <v>7.8314093399999993E-2</v>
      </c>
      <c r="AA54" s="74">
        <f t="shared" si="28"/>
        <v>7.8314093399999993E-2</v>
      </c>
      <c r="AB54" s="74">
        <f t="shared" si="28"/>
        <v>7.8314093399999993E-2</v>
      </c>
      <c r="AC54" s="74">
        <f t="shared" si="28"/>
        <v>7.8314093399999993E-2</v>
      </c>
      <c r="AD54" s="74">
        <f t="shared" si="28"/>
        <v>7.8314093399999993E-2</v>
      </c>
      <c r="AE54" s="74">
        <f t="shared" si="28"/>
        <v>7.8314093399999993E-2</v>
      </c>
      <c r="AF54" s="74">
        <f t="shared" si="28"/>
        <v>7.8314093399999993E-2</v>
      </c>
      <c r="AG54" s="74">
        <f t="shared" si="28"/>
        <v>7.8314093399999993E-2</v>
      </c>
      <c r="AH54" s="74">
        <f t="shared" si="28"/>
        <v>7.8314093399999993E-2</v>
      </c>
      <c r="AI54" s="74">
        <f t="shared" si="28"/>
        <v>7.8314093399999993E-2</v>
      </c>
      <c r="AJ54" s="74">
        <f t="shared" si="28"/>
        <v>7.8314093399999993E-2</v>
      </c>
      <c r="AK54" s="74">
        <f t="shared" si="28"/>
        <v>7.8314093399999993E-2</v>
      </c>
      <c r="AL54" s="74">
        <f t="shared" si="28"/>
        <v>7.8314093399999993E-2</v>
      </c>
      <c r="AM54" s="74">
        <f t="shared" si="28"/>
        <v>7.8314093399999993E-2</v>
      </c>
      <c r="AN54" s="74">
        <f t="shared" si="28"/>
        <v>7.8314093399999993E-2</v>
      </c>
      <c r="AO54" s="74">
        <f t="shared" si="28"/>
        <v>7.8314093399999993E-2</v>
      </c>
      <c r="AP54" s="74">
        <f t="shared" si="28"/>
        <v>7.8314093399999993E-2</v>
      </c>
      <c r="AQ54" s="74">
        <f t="shared" si="28"/>
        <v>7.8314093399999993E-2</v>
      </c>
      <c r="AR54" s="74">
        <f t="shared" si="28"/>
        <v>7.8314093399999993E-2</v>
      </c>
      <c r="AS54" s="74">
        <f t="shared" si="28"/>
        <v>7.8314093399999993E-2</v>
      </c>
      <c r="AT54" s="74">
        <f t="shared" si="28"/>
        <v>7.8314093399999993E-2</v>
      </c>
      <c r="AU54" s="74">
        <f t="shared" si="28"/>
        <v>7.8314093399999993E-2</v>
      </c>
      <c r="AV54" s="74">
        <f t="shared" si="28"/>
        <v>7.8314093399999993E-2</v>
      </c>
      <c r="AW54" s="74">
        <f t="shared" si="28"/>
        <v>7.8314093399999993E-2</v>
      </c>
      <c r="AX54" s="74">
        <f t="shared" si="28"/>
        <v>7.8314093399999993E-2</v>
      </c>
      <c r="AY54" s="74">
        <f t="shared" si="28"/>
        <v>7.8314093399999993E-2</v>
      </c>
      <c r="AZ54" s="74">
        <f t="shared" si="28"/>
        <v>7.8314093399999993E-2</v>
      </c>
      <c r="BA54" s="74">
        <f t="shared" si="28"/>
        <v>7.8314093399999993E-2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3.915704669999998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0.15662818680000001</v>
      </c>
      <c r="E55" s="67">
        <f>E21*'Assumptions (Inputs)'!$D$48</f>
        <v>0.15662818680000001</v>
      </c>
      <c r="F55" s="67">
        <f>F21*'Assumptions (Inputs)'!$D$48</f>
        <v>0.15662818680000001</v>
      </c>
      <c r="G55" s="67">
        <f>G21*'Assumptions (Inputs)'!$D$48</f>
        <v>0.15662818680000001</v>
      </c>
      <c r="H55" s="67">
        <f>H21*'Assumptions (Inputs)'!$D$48</f>
        <v>0.15662818680000001</v>
      </c>
      <c r="I55" s="67">
        <f>I21*'Assumptions (Inputs)'!$D$48</f>
        <v>0.15662818680000001</v>
      </c>
      <c r="J55" s="67">
        <f>J21*'Assumptions (Inputs)'!$D$48</f>
        <v>0.15662818680000001</v>
      </c>
      <c r="K55" s="67">
        <f>K21*'Assumptions (Inputs)'!$D$48</f>
        <v>0.15662818680000001</v>
      </c>
      <c r="L55" s="67">
        <f>L21*'Assumptions (Inputs)'!$D$48</f>
        <v>0.15662818680000001</v>
      </c>
      <c r="M55" s="67">
        <f>M21*'Assumptions (Inputs)'!$D$48</f>
        <v>0.15662818680000001</v>
      </c>
      <c r="N55" s="67">
        <f>N21*'Assumptions (Inputs)'!$D$48</f>
        <v>0.15662818680000001</v>
      </c>
      <c r="O55" s="67">
        <f>O21*'Assumptions (Inputs)'!$D$48</f>
        <v>0.15662818680000001</v>
      </c>
      <c r="P55" s="67">
        <f>P21*'Assumptions (Inputs)'!$D$48</f>
        <v>0.15662818680000001</v>
      </c>
      <c r="Q55" s="67">
        <f>Q21*'Assumptions (Inputs)'!$D$48</f>
        <v>0.15662818680000001</v>
      </c>
      <c r="R55" s="67">
        <f>R21*'Assumptions (Inputs)'!$D$48</f>
        <v>0.15662818680000001</v>
      </c>
      <c r="S55" s="67">
        <f>S21*'Assumptions (Inputs)'!$D$48</f>
        <v>0.15662818680000001</v>
      </c>
      <c r="T55" s="67">
        <f>T21*'Assumptions (Inputs)'!$D$48</f>
        <v>0.15662818680000001</v>
      </c>
      <c r="U55" s="67">
        <f>U21*'Assumptions (Inputs)'!$D$48</f>
        <v>0.15662818680000001</v>
      </c>
      <c r="V55" s="67">
        <f>V21*'Assumptions (Inputs)'!$D$48</f>
        <v>0.15662818680000001</v>
      </c>
      <c r="W55" s="67">
        <f>W21*'Assumptions (Inputs)'!$D$48</f>
        <v>0.15662818680000001</v>
      </c>
      <c r="X55" s="67">
        <f>X21*'Assumptions (Inputs)'!$D$48</f>
        <v>0.15662818680000001</v>
      </c>
      <c r="Y55" s="67">
        <f>Y21*'Assumptions (Inputs)'!$D$48</f>
        <v>0.15662818680000001</v>
      </c>
      <c r="Z55" s="67">
        <f>Z21*'Assumptions (Inputs)'!$D$48</f>
        <v>0.15662818680000001</v>
      </c>
      <c r="AA55" s="67">
        <f>AA21*'Assumptions (Inputs)'!$D$48</f>
        <v>0.15662818680000001</v>
      </c>
      <c r="AB55" s="67">
        <f>AB21*'Assumptions (Inputs)'!$D$48</f>
        <v>0.15662818680000001</v>
      </c>
      <c r="AC55" s="67">
        <f>AC21*'Assumptions (Inputs)'!$D$48</f>
        <v>0.15662818680000001</v>
      </c>
      <c r="AD55" s="67">
        <f>AD21*'Assumptions (Inputs)'!$D$48</f>
        <v>0.15662818680000001</v>
      </c>
      <c r="AE55" s="67">
        <f>AE21*'Assumptions (Inputs)'!$D$48</f>
        <v>0.15662818680000001</v>
      </c>
      <c r="AF55" s="67">
        <f>AF21*'Assumptions (Inputs)'!$D$48</f>
        <v>0.15662818680000001</v>
      </c>
      <c r="AG55" s="67">
        <f>AG21*'Assumptions (Inputs)'!$D$48</f>
        <v>0.15662818680000001</v>
      </c>
      <c r="AH55" s="67">
        <f>AH21*'Assumptions (Inputs)'!$D$48</f>
        <v>0.15662818680000001</v>
      </c>
      <c r="AI55" s="67">
        <f>AI21*'Assumptions (Inputs)'!$D$48</f>
        <v>0.15662818680000001</v>
      </c>
      <c r="AJ55" s="67">
        <f>AJ21*'Assumptions (Inputs)'!$D$48</f>
        <v>0.15662818680000001</v>
      </c>
      <c r="AK55" s="67">
        <f>AK21*'Assumptions (Inputs)'!$D$48</f>
        <v>0.15662818680000001</v>
      </c>
      <c r="AL55" s="67">
        <f>AL21*'Assumptions (Inputs)'!$D$48</f>
        <v>0.15662818680000001</v>
      </c>
      <c r="AM55" s="67">
        <f>AM21*'Assumptions (Inputs)'!$D$48</f>
        <v>0.15662818680000001</v>
      </c>
      <c r="AN55" s="67">
        <f>AN21*'Assumptions (Inputs)'!$D$48</f>
        <v>0.15662818680000001</v>
      </c>
      <c r="AO55" s="67">
        <f>AO21*'Assumptions (Inputs)'!$D$48</f>
        <v>0.15662818680000001</v>
      </c>
      <c r="AP55" s="67">
        <f>AP21*'Assumptions (Inputs)'!$D$48</f>
        <v>0.15662818680000001</v>
      </c>
      <c r="AQ55" s="67">
        <f>AQ21*'Assumptions (Inputs)'!$D$48</f>
        <v>0.15662818680000001</v>
      </c>
      <c r="AR55" s="67">
        <f>AR21*'Assumptions (Inputs)'!$D$48</f>
        <v>0.15662818680000001</v>
      </c>
      <c r="AS55" s="67">
        <f>AS21*'Assumptions (Inputs)'!$D$48</f>
        <v>0.15662818680000001</v>
      </c>
      <c r="AT55" s="67">
        <f>AT21*'Assumptions (Inputs)'!$D$48</f>
        <v>0.15662818680000001</v>
      </c>
      <c r="AU55" s="67">
        <f>AU21*'Assumptions (Inputs)'!$D$48</f>
        <v>0.15662818680000001</v>
      </c>
      <c r="AV55" s="67">
        <f>AV21*'Assumptions (Inputs)'!$D$48</f>
        <v>0.15662818680000001</v>
      </c>
      <c r="AW55" s="67">
        <f>AW21*'Assumptions (Inputs)'!$D$48</f>
        <v>0.15662818680000001</v>
      </c>
      <c r="AX55" s="67">
        <f>AX21*'Assumptions (Inputs)'!$D$48</f>
        <v>0.15662818680000001</v>
      </c>
      <c r="AY55" s="67">
        <f>AY21*'Assumptions (Inputs)'!$D$48</f>
        <v>0.15662818680000001</v>
      </c>
      <c r="AZ55" s="67">
        <f>AZ21*'Assumptions (Inputs)'!$D$48</f>
        <v>0.15662818680000001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7.6747811531999961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0.24505339385503372</v>
      </c>
      <c r="E56" s="68">
        <f t="shared" si="29"/>
        <v>0.24505339385503372</v>
      </c>
      <c r="F56" s="68">
        <f t="shared" si="29"/>
        <v>0.24505339385503372</v>
      </c>
      <c r="G56" s="68">
        <f t="shared" si="29"/>
        <v>0.24505339385503372</v>
      </c>
      <c r="H56" s="68">
        <f t="shared" si="29"/>
        <v>0.24505339385503372</v>
      </c>
      <c r="I56" s="68">
        <f t="shared" si="29"/>
        <v>0.24505339385503372</v>
      </c>
      <c r="J56" s="68">
        <f t="shared" si="29"/>
        <v>0.24505339385503372</v>
      </c>
      <c r="K56" s="68">
        <f t="shared" si="29"/>
        <v>0.24505339385503372</v>
      </c>
      <c r="L56" s="68">
        <f t="shared" si="29"/>
        <v>0.24505339385503372</v>
      </c>
      <c r="M56" s="68">
        <f t="shared" si="29"/>
        <v>0.24505339385503372</v>
      </c>
      <c r="N56" s="68">
        <f t="shared" si="29"/>
        <v>0.24505339385503372</v>
      </c>
      <c r="O56" s="68">
        <f t="shared" si="29"/>
        <v>0.24505339385503372</v>
      </c>
      <c r="P56" s="68">
        <f t="shared" si="29"/>
        <v>0.24505339385503372</v>
      </c>
      <c r="Q56" s="68">
        <f t="shared" si="29"/>
        <v>0.24505339385503372</v>
      </c>
      <c r="R56" s="68">
        <f t="shared" si="29"/>
        <v>0.24505339385503372</v>
      </c>
      <c r="S56" s="68">
        <f t="shared" si="29"/>
        <v>0.24505339385503372</v>
      </c>
      <c r="T56" s="68">
        <f t="shared" si="29"/>
        <v>0.24505339385503372</v>
      </c>
      <c r="U56" s="68">
        <f t="shared" si="29"/>
        <v>0.24505339385503372</v>
      </c>
      <c r="V56" s="68">
        <f t="shared" si="29"/>
        <v>0.24505339385503372</v>
      </c>
      <c r="W56" s="68">
        <f t="shared" si="29"/>
        <v>0.24505339385503372</v>
      </c>
      <c r="X56" s="68">
        <f t="shared" si="29"/>
        <v>0.24505339385503372</v>
      </c>
      <c r="Y56" s="68">
        <f t="shared" si="29"/>
        <v>0.24505339385503372</v>
      </c>
      <c r="Z56" s="68">
        <f t="shared" si="29"/>
        <v>0.24505339385503372</v>
      </c>
      <c r="AA56" s="68">
        <f t="shared" si="29"/>
        <v>0.24505339385503372</v>
      </c>
      <c r="AB56" s="68">
        <f t="shared" si="29"/>
        <v>0.24505339385503372</v>
      </c>
      <c r="AC56" s="68">
        <f t="shared" si="29"/>
        <v>0.24505339385503372</v>
      </c>
      <c r="AD56" s="68">
        <f t="shared" si="29"/>
        <v>0.24505339385503372</v>
      </c>
      <c r="AE56" s="68">
        <f t="shared" si="29"/>
        <v>0.24505339385503372</v>
      </c>
      <c r="AF56" s="68">
        <f t="shared" si="29"/>
        <v>0.24505339385503372</v>
      </c>
      <c r="AG56" s="68">
        <f t="shared" si="29"/>
        <v>0.24505339385503372</v>
      </c>
      <c r="AH56" s="68">
        <f t="shared" si="29"/>
        <v>0.24505339385503372</v>
      </c>
      <c r="AI56" s="68">
        <f t="shared" si="29"/>
        <v>0.24505339385503372</v>
      </c>
      <c r="AJ56" s="68">
        <f t="shared" si="29"/>
        <v>0.24505339385503372</v>
      </c>
      <c r="AK56" s="68">
        <f t="shared" si="29"/>
        <v>0.24505339385503372</v>
      </c>
      <c r="AL56" s="68">
        <f t="shared" si="29"/>
        <v>0.24505339385503372</v>
      </c>
      <c r="AM56" s="68">
        <f t="shared" si="29"/>
        <v>0.24505339385503372</v>
      </c>
      <c r="AN56" s="68">
        <f t="shared" si="29"/>
        <v>0.24505339385503372</v>
      </c>
      <c r="AO56" s="68">
        <f t="shared" si="29"/>
        <v>0.24505339385503372</v>
      </c>
      <c r="AP56" s="68">
        <f t="shared" si="29"/>
        <v>0.24505339385503372</v>
      </c>
      <c r="AQ56" s="68">
        <f t="shared" si="29"/>
        <v>0.24505339385503372</v>
      </c>
      <c r="AR56" s="68">
        <f t="shared" si="29"/>
        <v>0.24505339385503372</v>
      </c>
      <c r="AS56" s="68">
        <f t="shared" si="29"/>
        <v>0.24505339385503372</v>
      </c>
      <c r="AT56" s="68">
        <f t="shared" si="29"/>
        <v>0.24505339385503372</v>
      </c>
      <c r="AU56" s="68">
        <f t="shared" si="29"/>
        <v>0.24505339385503372</v>
      </c>
      <c r="AV56" s="68">
        <f t="shared" si="29"/>
        <v>0.24505339385503372</v>
      </c>
      <c r="AW56" s="68">
        <f t="shared" si="29"/>
        <v>0.24505339385503372</v>
      </c>
      <c r="AX56" s="68">
        <f t="shared" si="29"/>
        <v>0.24505339385503372</v>
      </c>
      <c r="AY56" s="68">
        <f t="shared" si="29"/>
        <v>0.24505339385503372</v>
      </c>
      <c r="AZ56" s="68">
        <f t="shared" si="29"/>
        <v>0.24505339385503372</v>
      </c>
      <c r="BA56" s="68">
        <f t="shared" si="29"/>
        <v>8.8425207055033719E-2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12.096041505951693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1.5157496992336499</v>
      </c>
      <c r="E59" s="74">
        <f t="shared" si="30"/>
        <v>2.9584184877305679</v>
      </c>
      <c r="F59" s="74">
        <f t="shared" si="30"/>
        <v>2.815779704062797</v>
      </c>
      <c r="G59" s="74">
        <f t="shared" si="30"/>
        <v>2.6799139930768181</v>
      </c>
      <c r="H59" s="74">
        <f t="shared" si="30"/>
        <v>2.55031434933196</v>
      </c>
      <c r="I59" s="74">
        <f t="shared" si="30"/>
        <v>2.4265127678060647</v>
      </c>
      <c r="J59" s="74">
        <f t="shared" si="30"/>
        <v>2.3080737438257337</v>
      </c>
      <c r="K59" s="74">
        <f t="shared" si="30"/>
        <v>2.1945942730663321</v>
      </c>
      <c r="L59" s="74">
        <f t="shared" si="30"/>
        <v>2.0838838320213671</v>
      </c>
      <c r="M59" s="74">
        <f t="shared" si="30"/>
        <v>1.9735633951615346</v>
      </c>
      <c r="N59" s="74">
        <f t="shared" si="30"/>
        <v>1.8632429583017016</v>
      </c>
      <c r="O59" s="74">
        <f t="shared" si="30"/>
        <v>1.7529225214418691</v>
      </c>
      <c r="P59" s="74">
        <f t="shared" si="30"/>
        <v>1.6426020845820357</v>
      </c>
      <c r="Q59" s="74">
        <f t="shared" si="30"/>
        <v>1.5322816477222037</v>
      </c>
      <c r="R59" s="74">
        <f t="shared" si="30"/>
        <v>1.4219612108623705</v>
      </c>
      <c r="S59" s="74">
        <f t="shared" si="30"/>
        <v>1.311640774002538</v>
      </c>
      <c r="T59" s="74">
        <f t="shared" si="30"/>
        <v>1.201320337142705</v>
      </c>
      <c r="U59" s="74">
        <f t="shared" si="30"/>
        <v>1.0909999002828723</v>
      </c>
      <c r="V59" s="74">
        <f t="shared" si="30"/>
        <v>0.98067946342303958</v>
      </c>
      <c r="W59" s="74">
        <f t="shared" si="30"/>
        <v>0.87035902656320696</v>
      </c>
      <c r="X59" s="74">
        <f t="shared" si="30"/>
        <v>0.77454024532053234</v>
      </c>
      <c r="Y59" s="74">
        <f t="shared" si="30"/>
        <v>0.70772477531217426</v>
      </c>
      <c r="Z59" s="74">
        <f t="shared" si="30"/>
        <v>0.65541096092097417</v>
      </c>
      <c r="AA59" s="74">
        <f t="shared" si="30"/>
        <v>0.60309714652977431</v>
      </c>
      <c r="AB59" s="74">
        <f t="shared" si="30"/>
        <v>0.55078333213857433</v>
      </c>
      <c r="AC59" s="74">
        <f t="shared" si="30"/>
        <v>0.49846951774737447</v>
      </c>
      <c r="AD59" s="74">
        <f t="shared" si="30"/>
        <v>0.44615570335617416</v>
      </c>
      <c r="AE59" s="74">
        <f t="shared" si="30"/>
        <v>0.39384188896497474</v>
      </c>
      <c r="AF59" s="74">
        <f t="shared" si="30"/>
        <v>0.34152807457377432</v>
      </c>
      <c r="AG59" s="74">
        <f t="shared" si="30"/>
        <v>0.28921426018257484</v>
      </c>
      <c r="AH59" s="74">
        <f t="shared" si="30"/>
        <v>0.23690044579137443</v>
      </c>
      <c r="AI59" s="74">
        <f t="shared" si="30"/>
        <v>0.18458663140017495</v>
      </c>
      <c r="AJ59" s="74">
        <f t="shared" si="30"/>
        <v>0.13227281700897453</v>
      </c>
      <c r="AK59" s="74">
        <f t="shared" si="30"/>
        <v>7.9959002617775041E-2</v>
      </c>
      <c r="AL59" s="74">
        <f t="shared" si="30"/>
        <v>2.7645188226574649E-2</v>
      </c>
      <c r="AM59" s="74">
        <f t="shared" si="30"/>
        <v>-2.4668626164624868E-2</v>
      </c>
      <c r="AN59" s="74">
        <f t="shared" si="30"/>
        <v>-7.698244055582526E-2</v>
      </c>
      <c r="AO59" s="74">
        <f t="shared" si="30"/>
        <v>-0.12929625494702479</v>
      </c>
      <c r="AP59" s="74">
        <f t="shared" si="30"/>
        <v>-0.18161006933822516</v>
      </c>
      <c r="AQ59" s="74">
        <f t="shared" si="30"/>
        <v>-0.23392388372942469</v>
      </c>
      <c r="AR59" s="74">
        <f t="shared" si="30"/>
        <v>-0.28623769812062505</v>
      </c>
      <c r="AS59" s="74">
        <f t="shared" si="30"/>
        <v>-0.33855151251182458</v>
      </c>
      <c r="AT59" s="74">
        <f t="shared" si="30"/>
        <v>-0.390865326903025</v>
      </c>
      <c r="AU59" s="74">
        <f t="shared" si="30"/>
        <v>-0.44317914129422448</v>
      </c>
      <c r="AV59" s="74">
        <f t="shared" si="30"/>
        <v>-0.4954929556854249</v>
      </c>
      <c r="AW59" s="74">
        <f t="shared" si="30"/>
        <v>-0.54780677007662437</v>
      </c>
      <c r="AX59" s="74">
        <f t="shared" si="30"/>
        <v>-0.6001205844678249</v>
      </c>
      <c r="AY59" s="74">
        <f t="shared" si="30"/>
        <v>-0.65243439885902421</v>
      </c>
      <c r="AZ59" s="74">
        <f t="shared" si="30"/>
        <v>-0.70474821325022474</v>
      </c>
      <c r="BA59" s="74">
        <f t="shared" si="30"/>
        <v>-0.36549156064142535</v>
      </c>
      <c r="BB59" s="74">
        <f t="shared" si="30"/>
        <v>-7.8000837026229522E-5</v>
      </c>
      <c r="BC59" s="74">
        <f t="shared" si="30"/>
        <v>-7.8000837026229522E-5</v>
      </c>
      <c r="BD59" s="74">
        <f t="shared" si="30"/>
        <v>-7.8000837026229522E-5</v>
      </c>
      <c r="BE59" s="74">
        <f t="shared" si="30"/>
        <v>-7.8000837026229522E-5</v>
      </c>
      <c r="BF59" s="74">
        <f t="shared" si="30"/>
        <v>-7.8000837026229522E-5</v>
      </c>
      <c r="BG59" s="74">
        <f t="shared" si="30"/>
        <v>-7.8000837026229522E-5</v>
      </c>
      <c r="BH59" s="74">
        <f t="shared" si="30"/>
        <v>-7.8000837026229522E-5</v>
      </c>
      <c r="BI59" s="74">
        <f t="shared" si="30"/>
        <v>-7.8000837026229522E-5</v>
      </c>
      <c r="BJ59" s="74">
        <f t="shared" si="30"/>
        <v>-7.8000837026229522E-5</v>
      </c>
      <c r="BK59" s="74">
        <f t="shared" si="30"/>
        <v>-7.8000837026229522E-5</v>
      </c>
      <c r="BL59" s="74">
        <f t="shared" si="30"/>
        <v>-7.8000837026229522E-5</v>
      </c>
      <c r="BM59" s="36"/>
      <c r="BN59" s="74">
        <f>SUM(B59:BM59)</f>
        <v>37.624676713980463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0.14702772082566404</v>
      </c>
      <c r="E61" s="74">
        <f t="shared" si="32"/>
        <v>0.2843040166709076</v>
      </c>
      <c r="F61" s="74">
        <f>+F59*F60</f>
        <v>0.27059642956043478</v>
      </c>
      <c r="G61" s="74">
        <f t="shared" ref="G61:BL61" si="33">+G59*G60</f>
        <v>0.25753973473468222</v>
      </c>
      <c r="H61" s="74">
        <f t="shared" si="33"/>
        <v>0.24508520897080135</v>
      </c>
      <c r="I61" s="74">
        <f t="shared" si="33"/>
        <v>0.23318787698616283</v>
      </c>
      <c r="J61" s="74">
        <f t="shared" si="33"/>
        <v>0.22180588678165303</v>
      </c>
      <c r="K61" s="74">
        <f t="shared" si="33"/>
        <v>0.21090050964167453</v>
      </c>
      <c r="L61" s="74">
        <f t="shared" si="33"/>
        <v>0.20026123625725339</v>
      </c>
      <c r="M61" s="74">
        <f t="shared" si="33"/>
        <v>0.18965944227502349</v>
      </c>
      <c r="N61" s="74">
        <f t="shared" si="33"/>
        <v>0.17905764829279353</v>
      </c>
      <c r="O61" s="74">
        <f t="shared" si="33"/>
        <v>0.16845585431056362</v>
      </c>
      <c r="P61" s="74">
        <f t="shared" si="33"/>
        <v>0.15785406032833363</v>
      </c>
      <c r="Q61" s="74">
        <f t="shared" si="33"/>
        <v>0.14725226634610378</v>
      </c>
      <c r="R61" s="74">
        <f t="shared" si="33"/>
        <v>0.13665047236387382</v>
      </c>
      <c r="S61" s="74">
        <f t="shared" si="33"/>
        <v>0.12604867838164391</v>
      </c>
      <c r="T61" s="74">
        <f t="shared" si="33"/>
        <v>0.11544688439941396</v>
      </c>
      <c r="U61" s="74">
        <f t="shared" si="33"/>
        <v>0.10484509041718404</v>
      </c>
      <c r="V61" s="74">
        <f t="shared" si="33"/>
        <v>9.4243296434954105E-2</v>
      </c>
      <c r="W61" s="74">
        <f t="shared" si="33"/>
        <v>8.3641502452724198E-2</v>
      </c>
      <c r="X61" s="74">
        <f t="shared" si="33"/>
        <v>7.4433317575303165E-2</v>
      </c>
      <c r="Y61" s="74">
        <f t="shared" si="33"/>
        <v>6.8012350907499949E-2</v>
      </c>
      <c r="Z61" s="74">
        <f t="shared" si="33"/>
        <v>6.2984993344505621E-2</v>
      </c>
      <c r="AA61" s="74">
        <f t="shared" si="33"/>
        <v>5.7957635781511314E-2</v>
      </c>
      <c r="AB61" s="74">
        <f t="shared" si="33"/>
        <v>5.2930278218516993E-2</v>
      </c>
      <c r="AC61" s="74">
        <f t="shared" si="33"/>
        <v>4.7902920655522686E-2</v>
      </c>
      <c r="AD61" s="74">
        <f t="shared" si="33"/>
        <v>4.2875563092528338E-2</v>
      </c>
      <c r="AE61" s="74">
        <f t="shared" si="33"/>
        <v>3.7848205529534072E-2</v>
      </c>
      <c r="AF61" s="74">
        <f t="shared" si="33"/>
        <v>3.2820847966539717E-2</v>
      </c>
      <c r="AG61" s="74">
        <f t="shared" si="33"/>
        <v>2.7793490403545444E-2</v>
      </c>
      <c r="AH61" s="74">
        <f t="shared" si="33"/>
        <v>2.2766132840551085E-2</v>
      </c>
      <c r="AI61" s="74">
        <f t="shared" si="33"/>
        <v>1.7738775277556813E-2</v>
      </c>
      <c r="AJ61" s="74">
        <f t="shared" si="33"/>
        <v>1.2711417714562454E-2</v>
      </c>
      <c r="AK61" s="74">
        <f t="shared" si="33"/>
        <v>7.684060151568182E-3</v>
      </c>
      <c r="AL61" s="74">
        <f t="shared" si="33"/>
        <v>2.6567025885738237E-3</v>
      </c>
      <c r="AM61" s="74">
        <f t="shared" si="33"/>
        <v>-2.37065497442045E-3</v>
      </c>
      <c r="AN61" s="74">
        <f t="shared" si="33"/>
        <v>-7.3980125374148078E-3</v>
      </c>
      <c r="AO61" s="74">
        <f t="shared" si="33"/>
        <v>-1.2425370100409084E-2</v>
      </c>
      <c r="AP61" s="74">
        <f t="shared" si="33"/>
        <v>-1.7452727663403438E-2</v>
      </c>
      <c r="AQ61" s="74">
        <f t="shared" si="33"/>
        <v>-2.2480085226397713E-2</v>
      </c>
      <c r="AR61" s="74">
        <f t="shared" si="33"/>
        <v>-2.7507442789392069E-2</v>
      </c>
      <c r="AS61" s="74">
        <f t="shared" si="33"/>
        <v>-3.2534800352386345E-2</v>
      </c>
      <c r="AT61" s="74">
        <f t="shared" si="33"/>
        <v>-3.7562157915380708E-2</v>
      </c>
      <c r="AU61" s="74">
        <f t="shared" si="33"/>
        <v>-4.2589515478374973E-2</v>
      </c>
      <c r="AV61" s="74">
        <f t="shared" si="33"/>
        <v>-4.7616873041369336E-2</v>
      </c>
      <c r="AW61" s="74">
        <f t="shared" si="33"/>
        <v>-5.2644230604363608E-2</v>
      </c>
      <c r="AX61" s="74">
        <f t="shared" si="33"/>
        <v>-5.7671588167357977E-2</v>
      </c>
      <c r="AY61" s="74">
        <f t="shared" si="33"/>
        <v>-6.2698945730352229E-2</v>
      </c>
      <c r="AZ61" s="74">
        <f t="shared" si="33"/>
        <v>-6.7726303293346599E-2</v>
      </c>
      <c r="BA61" s="74">
        <f t="shared" si="33"/>
        <v>-3.5123738977640977E-2</v>
      </c>
      <c r="BB61" s="74">
        <f t="shared" si="33"/>
        <v>-7.4958804382206572E-6</v>
      </c>
      <c r="BC61" s="74">
        <f t="shared" si="33"/>
        <v>-7.4958804382206572E-6</v>
      </c>
      <c r="BD61" s="74">
        <f t="shared" si="33"/>
        <v>-7.4958804382206572E-6</v>
      </c>
      <c r="BE61" s="74">
        <f t="shared" si="33"/>
        <v>-7.4958804382206572E-6</v>
      </c>
      <c r="BF61" s="74">
        <f t="shared" si="33"/>
        <v>-7.4958804382206572E-6</v>
      </c>
      <c r="BG61" s="74">
        <f t="shared" si="33"/>
        <v>-7.4958804382206572E-6</v>
      </c>
      <c r="BH61" s="74">
        <f t="shared" si="33"/>
        <v>-7.4958804382206572E-6</v>
      </c>
      <c r="BI61" s="74">
        <f t="shared" si="33"/>
        <v>-7.4958804382206572E-6</v>
      </c>
      <c r="BJ61" s="74">
        <f t="shared" si="33"/>
        <v>-7.4958804382206572E-6</v>
      </c>
      <c r="BK61" s="74">
        <f t="shared" si="33"/>
        <v>-7.4958804382206572E-6</v>
      </c>
      <c r="BL61" s="74">
        <f t="shared" si="33"/>
        <v>-7.4958804382206572E-6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0.24505339385503372</v>
      </c>
      <c r="E62" s="67">
        <f t="shared" si="34"/>
        <v>0.24505339385503372</v>
      </c>
      <c r="F62" s="67">
        <f t="shared" si="34"/>
        <v>0.24505339385503372</v>
      </c>
      <c r="G62" s="67">
        <f t="shared" si="34"/>
        <v>0.24505339385503372</v>
      </c>
      <c r="H62" s="67">
        <f t="shared" si="34"/>
        <v>0.24505339385503372</v>
      </c>
      <c r="I62" s="67">
        <f t="shared" si="34"/>
        <v>0.24505339385503372</v>
      </c>
      <c r="J62" s="67">
        <f t="shared" si="34"/>
        <v>0.24505339385503372</v>
      </c>
      <c r="K62" s="67">
        <f t="shared" si="34"/>
        <v>0.24505339385503372</v>
      </c>
      <c r="L62" s="67">
        <f t="shared" si="34"/>
        <v>0.24505339385503372</v>
      </c>
      <c r="M62" s="67">
        <f t="shared" si="34"/>
        <v>0.24505339385503372</v>
      </c>
      <c r="N62" s="67">
        <f t="shared" si="34"/>
        <v>0.24505339385503372</v>
      </c>
      <c r="O62" s="67">
        <f t="shared" si="34"/>
        <v>0.24505339385503372</v>
      </c>
      <c r="P62" s="67">
        <f t="shared" si="34"/>
        <v>0.24505339385503372</v>
      </c>
      <c r="Q62" s="67">
        <f t="shared" si="34"/>
        <v>0.24505339385503372</v>
      </c>
      <c r="R62" s="67">
        <f t="shared" si="34"/>
        <v>0.24505339385503372</v>
      </c>
      <c r="S62" s="67">
        <f t="shared" si="34"/>
        <v>0.24505339385503372</v>
      </c>
      <c r="T62" s="67">
        <f t="shared" si="34"/>
        <v>0.24505339385503372</v>
      </c>
      <c r="U62" s="67">
        <f t="shared" si="34"/>
        <v>0.24505339385503372</v>
      </c>
      <c r="V62" s="67">
        <f t="shared" si="34"/>
        <v>0.24505339385503372</v>
      </c>
      <c r="W62" s="67">
        <f t="shared" si="34"/>
        <v>0.24505339385503372</v>
      </c>
      <c r="X62" s="67">
        <f t="shared" si="34"/>
        <v>0.24505339385503372</v>
      </c>
      <c r="Y62" s="67">
        <f t="shared" si="34"/>
        <v>0.24505339385503372</v>
      </c>
      <c r="Z62" s="67">
        <f t="shared" si="34"/>
        <v>0.24505339385503372</v>
      </c>
      <c r="AA62" s="67">
        <f t="shared" si="34"/>
        <v>0.24505339385503372</v>
      </c>
      <c r="AB62" s="67">
        <f t="shared" si="34"/>
        <v>0.24505339385503372</v>
      </c>
      <c r="AC62" s="67">
        <f t="shared" si="34"/>
        <v>0.24505339385503372</v>
      </c>
      <c r="AD62" s="67">
        <f t="shared" si="34"/>
        <v>0.24505339385503372</v>
      </c>
      <c r="AE62" s="67">
        <f t="shared" si="34"/>
        <v>0.24505339385503372</v>
      </c>
      <c r="AF62" s="67">
        <f t="shared" si="34"/>
        <v>0.24505339385503372</v>
      </c>
      <c r="AG62" s="67">
        <f t="shared" si="34"/>
        <v>0.24505339385503372</v>
      </c>
      <c r="AH62" s="67">
        <f t="shared" si="34"/>
        <v>0.24505339385503372</v>
      </c>
      <c r="AI62" s="67">
        <f t="shared" si="34"/>
        <v>0.24505339385503372</v>
      </c>
      <c r="AJ62" s="67">
        <f t="shared" si="34"/>
        <v>0.24505339385503372</v>
      </c>
      <c r="AK62" s="67">
        <f t="shared" si="34"/>
        <v>0.24505339385503372</v>
      </c>
      <c r="AL62" s="67">
        <f t="shared" si="34"/>
        <v>0.24505339385503372</v>
      </c>
      <c r="AM62" s="67">
        <f t="shared" si="34"/>
        <v>0.24505339385503372</v>
      </c>
      <c r="AN62" s="67">
        <f t="shared" si="34"/>
        <v>0.24505339385503372</v>
      </c>
      <c r="AO62" s="67">
        <f t="shared" si="34"/>
        <v>0.24505339385503372</v>
      </c>
      <c r="AP62" s="67">
        <f t="shared" si="34"/>
        <v>0.24505339385503372</v>
      </c>
      <c r="AQ62" s="67">
        <f t="shared" si="34"/>
        <v>0.24505339385503372</v>
      </c>
      <c r="AR62" s="67">
        <f t="shared" si="34"/>
        <v>0.24505339385503372</v>
      </c>
      <c r="AS62" s="67">
        <f t="shared" si="34"/>
        <v>0.24505339385503372</v>
      </c>
      <c r="AT62" s="67">
        <f t="shared" si="34"/>
        <v>0.24505339385503372</v>
      </c>
      <c r="AU62" s="67">
        <f t="shared" si="34"/>
        <v>0.24505339385503372</v>
      </c>
      <c r="AV62" s="67">
        <f t="shared" si="34"/>
        <v>0.24505339385503372</v>
      </c>
      <c r="AW62" s="67">
        <f t="shared" si="34"/>
        <v>0.24505339385503372</v>
      </c>
      <c r="AX62" s="67">
        <f t="shared" si="34"/>
        <v>0.24505339385503372</v>
      </c>
      <c r="AY62" s="67">
        <f t="shared" si="34"/>
        <v>0.24505339385503372</v>
      </c>
      <c r="AZ62" s="67">
        <f t="shared" si="34"/>
        <v>0.24505339385503372</v>
      </c>
      <c r="BA62" s="67">
        <f t="shared" si="34"/>
        <v>8.8425207055033719E-2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12.096041505951693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0.39208111468069773</v>
      </c>
      <c r="E63" s="74">
        <f t="shared" si="35"/>
        <v>0.52935741052594132</v>
      </c>
      <c r="F63" s="74">
        <f t="shared" si="35"/>
        <v>0.5156498234154685</v>
      </c>
      <c r="G63" s="74">
        <f t="shared" si="35"/>
        <v>0.50259312858971594</v>
      </c>
      <c r="H63" s="74">
        <f t="shared" si="35"/>
        <v>0.4901386028258351</v>
      </c>
      <c r="I63" s="74">
        <f t="shared" si="35"/>
        <v>0.47824127084119655</v>
      </c>
      <c r="J63" s="74">
        <f t="shared" si="35"/>
        <v>0.46685928063668675</v>
      </c>
      <c r="K63" s="74">
        <f t="shared" si="35"/>
        <v>0.45595390349670828</v>
      </c>
      <c r="L63" s="74">
        <f t="shared" si="35"/>
        <v>0.44531463011228711</v>
      </c>
      <c r="M63" s="74">
        <f t="shared" si="35"/>
        <v>0.43471283613005718</v>
      </c>
      <c r="N63" s="74">
        <f t="shared" si="35"/>
        <v>0.42411104214782724</v>
      </c>
      <c r="O63" s="74">
        <f t="shared" si="35"/>
        <v>0.41350924816559731</v>
      </c>
      <c r="P63" s="74">
        <f t="shared" si="35"/>
        <v>0.40290745418336738</v>
      </c>
      <c r="Q63" s="74">
        <f t="shared" si="35"/>
        <v>0.3923056602011375</v>
      </c>
      <c r="R63" s="74">
        <f t="shared" si="35"/>
        <v>0.38170386621890751</v>
      </c>
      <c r="S63" s="74">
        <f t="shared" si="35"/>
        <v>0.37110207223667763</v>
      </c>
      <c r="T63" s="74">
        <f t="shared" si="35"/>
        <v>0.36050027825444769</v>
      </c>
      <c r="U63" s="74">
        <f t="shared" si="35"/>
        <v>0.34989848427221776</v>
      </c>
      <c r="V63" s="74">
        <f t="shared" si="35"/>
        <v>0.33929669028998782</v>
      </c>
      <c r="W63" s="74">
        <f t="shared" si="35"/>
        <v>0.32869489630775794</v>
      </c>
      <c r="X63" s="74">
        <f t="shared" si="35"/>
        <v>0.31948671143033691</v>
      </c>
      <c r="Y63" s="74">
        <f t="shared" si="35"/>
        <v>0.31306574476253368</v>
      </c>
      <c r="Z63" s="74">
        <f t="shared" si="35"/>
        <v>0.30803838719953935</v>
      </c>
      <c r="AA63" s="74">
        <f t="shared" si="35"/>
        <v>0.30301102963654503</v>
      </c>
      <c r="AB63" s="74">
        <f t="shared" si="35"/>
        <v>0.2979836720735507</v>
      </c>
      <c r="AC63" s="74">
        <f t="shared" si="35"/>
        <v>0.29295631451055643</v>
      </c>
      <c r="AD63" s="74">
        <f t="shared" si="35"/>
        <v>0.28792895694756204</v>
      </c>
      <c r="AE63" s="74">
        <f t="shared" si="35"/>
        <v>0.28290159938456777</v>
      </c>
      <c r="AF63" s="74">
        <f t="shared" si="35"/>
        <v>0.27787424182157344</v>
      </c>
      <c r="AG63" s="74">
        <f t="shared" si="35"/>
        <v>0.27284688425857917</v>
      </c>
      <c r="AH63" s="74">
        <f t="shared" si="35"/>
        <v>0.26781952669558479</v>
      </c>
      <c r="AI63" s="74">
        <f t="shared" si="35"/>
        <v>0.26279216913259051</v>
      </c>
      <c r="AJ63" s="74">
        <f t="shared" si="35"/>
        <v>0.25776481156959619</v>
      </c>
      <c r="AK63" s="74">
        <f t="shared" si="35"/>
        <v>0.25273745400660191</v>
      </c>
      <c r="AL63" s="74">
        <f t="shared" si="35"/>
        <v>0.24771009644360753</v>
      </c>
      <c r="AM63" s="74">
        <f t="shared" si="35"/>
        <v>0.24268273888061326</v>
      </c>
      <c r="AN63" s="74">
        <f t="shared" si="35"/>
        <v>0.2376553813176189</v>
      </c>
      <c r="AO63" s="74">
        <f t="shared" si="35"/>
        <v>0.23262802375462463</v>
      </c>
      <c r="AP63" s="74">
        <f t="shared" si="35"/>
        <v>0.22760066619163027</v>
      </c>
      <c r="AQ63" s="74">
        <f t="shared" si="35"/>
        <v>0.222573308628636</v>
      </c>
      <c r="AR63" s="74">
        <f t="shared" si="35"/>
        <v>0.21754595106564165</v>
      </c>
      <c r="AS63" s="74">
        <f t="shared" si="35"/>
        <v>0.21251859350264737</v>
      </c>
      <c r="AT63" s="74">
        <f t="shared" si="35"/>
        <v>0.20749123593965302</v>
      </c>
      <c r="AU63" s="74">
        <f t="shared" si="35"/>
        <v>0.20246387837665875</v>
      </c>
      <c r="AV63" s="74">
        <f t="shared" si="35"/>
        <v>0.19743652081366439</v>
      </c>
      <c r="AW63" s="74">
        <f t="shared" si="35"/>
        <v>0.19240916325067012</v>
      </c>
      <c r="AX63" s="74">
        <f t="shared" si="35"/>
        <v>0.18738180568767573</v>
      </c>
      <c r="AY63" s="74">
        <f t="shared" si="35"/>
        <v>0.18235444812468149</v>
      </c>
      <c r="AZ63" s="74">
        <f t="shared" si="35"/>
        <v>0.17732709056168711</v>
      </c>
      <c r="BA63" s="74">
        <f t="shared" si="35"/>
        <v>5.3301468077392743E-2</v>
      </c>
      <c r="BB63" s="74">
        <f t="shared" si="35"/>
        <v>-7.4958804382206572E-6</v>
      </c>
      <c r="BC63" s="74">
        <f t="shared" si="35"/>
        <v>-7.4958804382206572E-6</v>
      </c>
      <c r="BD63" s="74">
        <f t="shared" si="35"/>
        <v>-7.4958804382206572E-6</v>
      </c>
      <c r="BE63" s="74">
        <f t="shared" si="35"/>
        <v>-7.4958804382206572E-6</v>
      </c>
      <c r="BF63" s="74">
        <f t="shared" si="35"/>
        <v>-7.4958804382206572E-6</v>
      </c>
      <c r="BG63" s="74">
        <f t="shared" si="35"/>
        <v>-7.4958804382206572E-6</v>
      </c>
      <c r="BH63" s="74">
        <f t="shared" si="35"/>
        <v>-7.4958804382206572E-6</v>
      </c>
      <c r="BI63" s="74">
        <f t="shared" si="35"/>
        <v>-7.4958804382206572E-6</v>
      </c>
      <c r="BJ63" s="74">
        <f t="shared" si="35"/>
        <v>-7.4958804382206572E-6</v>
      </c>
      <c r="BK63" s="74">
        <f t="shared" si="35"/>
        <v>-7.4958804382206572E-6</v>
      </c>
      <c r="BL63" s="74">
        <f t="shared" si="35"/>
        <v>-7.4958804382206572E-6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0.40594410589708307</v>
      </c>
      <c r="E65" s="118">
        <f t="shared" si="37"/>
        <v>0.54511112195030509</v>
      </c>
      <c r="F65" s="118">
        <f t="shared" si="37"/>
        <v>0.53099559614403102</v>
      </c>
      <c r="G65" s="118">
        <f t="shared" si="37"/>
        <v>0.51755033321976718</v>
      </c>
      <c r="H65" s="118">
        <f t="shared" si="37"/>
        <v>0.50472515994834222</v>
      </c>
      <c r="I65" s="118">
        <f t="shared" si="37"/>
        <v>0.49247376257975134</v>
      </c>
      <c r="J65" s="118">
        <f t="shared" si="37"/>
        <v>0.48075304359662935</v>
      </c>
      <c r="K65" s="118">
        <f t="shared" si="37"/>
        <v>0.46952312171425009</v>
      </c>
      <c r="L65" s="118">
        <f t="shared" si="37"/>
        <v>0.45856722285273105</v>
      </c>
      <c r="M65" s="118">
        <f t="shared" si="37"/>
        <v>0.44764991878288246</v>
      </c>
      <c r="N65" s="118">
        <f t="shared" si="37"/>
        <v>0.43673261471303393</v>
      </c>
      <c r="O65" s="118">
        <f t="shared" si="37"/>
        <v>0.42581531064318534</v>
      </c>
      <c r="P65" s="118">
        <f t="shared" si="37"/>
        <v>0.41489800657333681</v>
      </c>
      <c r="Q65" s="118">
        <f t="shared" si="37"/>
        <v>0.40398070250348828</v>
      </c>
      <c r="R65" s="118">
        <f t="shared" si="37"/>
        <v>0.39306339843363969</v>
      </c>
      <c r="S65" s="118">
        <f t="shared" si="37"/>
        <v>0.38214609436379121</v>
      </c>
      <c r="T65" s="118">
        <f t="shared" si="37"/>
        <v>0.37122879029394262</v>
      </c>
      <c r="U65" s="118">
        <f t="shared" si="37"/>
        <v>0.36031148622409409</v>
      </c>
      <c r="V65" s="118">
        <f t="shared" si="37"/>
        <v>0.3493941821542455</v>
      </c>
      <c r="W65" s="118">
        <f t="shared" si="37"/>
        <v>0.33847687808439703</v>
      </c>
      <c r="X65" s="118">
        <f t="shared" si="37"/>
        <v>0.32899465701816177</v>
      </c>
      <c r="Y65" s="118">
        <f t="shared" si="37"/>
        <v>0.32238260195915319</v>
      </c>
      <c r="Z65" s="118">
        <f t="shared" si="37"/>
        <v>0.31720562990375795</v>
      </c>
      <c r="AA65" s="118">
        <f t="shared" si="37"/>
        <v>0.3120286578483627</v>
      </c>
      <c r="AB65" s="118">
        <f t="shared" si="37"/>
        <v>0.30685168579296745</v>
      </c>
      <c r="AC65" s="118">
        <f t="shared" si="37"/>
        <v>0.30167471373757226</v>
      </c>
      <c r="AD65" s="118">
        <f t="shared" si="37"/>
        <v>0.29649774168217696</v>
      </c>
      <c r="AE65" s="118">
        <f t="shared" si="37"/>
        <v>0.29132076962678177</v>
      </c>
      <c r="AF65" s="118">
        <f t="shared" si="37"/>
        <v>0.28614379757138653</v>
      </c>
      <c r="AG65" s="118">
        <f t="shared" si="37"/>
        <v>0.28096682551599134</v>
      </c>
      <c r="AH65" s="118">
        <f t="shared" si="37"/>
        <v>0.27578985346059598</v>
      </c>
      <c r="AI65" s="118">
        <f t="shared" si="37"/>
        <v>0.27061288140520079</v>
      </c>
      <c r="AJ65" s="118">
        <f t="shared" si="37"/>
        <v>0.26543590934980554</v>
      </c>
      <c r="AK65" s="118">
        <f t="shared" si="37"/>
        <v>0.26025893729441035</v>
      </c>
      <c r="AL65" s="118">
        <f t="shared" si="37"/>
        <v>0.25508196523901505</v>
      </c>
      <c r="AM65" s="118">
        <f t="shared" si="37"/>
        <v>0.24990499318361986</v>
      </c>
      <c r="AN65" s="118">
        <f t="shared" si="37"/>
        <v>0.24472802112822459</v>
      </c>
      <c r="AO65" s="118">
        <f t="shared" si="37"/>
        <v>0.2395510490728294</v>
      </c>
      <c r="AP65" s="118">
        <f t="shared" si="37"/>
        <v>0.23437407701743412</v>
      </c>
      <c r="AQ65" s="118">
        <f t="shared" si="37"/>
        <v>0.22919710496203893</v>
      </c>
      <c r="AR65" s="118">
        <f t="shared" si="37"/>
        <v>0.22402013290664363</v>
      </c>
      <c r="AS65" s="118">
        <f t="shared" si="37"/>
        <v>0.21884316085124844</v>
      </c>
      <c r="AT65" s="118">
        <f t="shared" si="37"/>
        <v>0.21366618879585317</v>
      </c>
      <c r="AU65" s="118">
        <f t="shared" si="37"/>
        <v>0.20848921674045798</v>
      </c>
      <c r="AV65" s="118">
        <f t="shared" si="37"/>
        <v>0.2033122446850627</v>
      </c>
      <c r="AW65" s="118">
        <f t="shared" si="37"/>
        <v>0.19813527262966751</v>
      </c>
      <c r="AX65" s="118">
        <f t="shared" si="37"/>
        <v>0.19295830057427218</v>
      </c>
      <c r="AY65" s="118">
        <f t="shared" si="37"/>
        <v>0.18778132851887702</v>
      </c>
      <c r="AZ65" s="118">
        <f t="shared" si="37"/>
        <v>0.18260435646348172</v>
      </c>
      <c r="BA65" s="118">
        <f t="shared" si="37"/>
        <v>5.4887723280190238E-2</v>
      </c>
      <c r="BB65" s="118">
        <f t="shared" si="37"/>
        <v>-7.7189583340754376E-6</v>
      </c>
      <c r="BC65" s="118">
        <f t="shared" si="37"/>
        <v>-7.7189583340754376E-6</v>
      </c>
      <c r="BD65" s="118">
        <f t="shared" si="37"/>
        <v>-7.7189583340754376E-6</v>
      </c>
      <c r="BE65" s="118">
        <f t="shared" si="37"/>
        <v>-7.7189583340754376E-6</v>
      </c>
      <c r="BF65" s="118">
        <f t="shared" si="37"/>
        <v>-7.7189583340754376E-6</v>
      </c>
      <c r="BG65" s="118">
        <f t="shared" si="37"/>
        <v>-7.7189583340754376E-6</v>
      </c>
      <c r="BH65" s="118">
        <f t="shared" si="37"/>
        <v>-7.7189583340754376E-6</v>
      </c>
      <c r="BI65" s="118">
        <f t="shared" si="37"/>
        <v>-7.7189583340754376E-6</v>
      </c>
      <c r="BJ65" s="118">
        <f t="shared" si="37"/>
        <v>-7.7189583340754376E-6</v>
      </c>
      <c r="BK65" s="118">
        <f t="shared" si="37"/>
        <v>-7.7189583340754376E-6</v>
      </c>
      <c r="BL65" s="118">
        <f t="shared" si="37"/>
        <v>-7.7189583340754376E-6</v>
      </c>
      <c r="BM65" s="112"/>
      <c r="BN65" s="314">
        <f>SUM(B65:BM65)</f>
        <v>16.182955740346504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3.1325637359999998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-3.1325637359999998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3.1325637359999998</v>
      </c>
      <c r="E73" s="86">
        <f>SUM($B$71:E71)-SUM($B$72:E72)</f>
        <v>3.1325637359999998</v>
      </c>
      <c r="F73" s="86">
        <f>SUM($B$71:F71)-SUM($B$72:F72)</f>
        <v>3.1325637359999998</v>
      </c>
      <c r="G73" s="86">
        <f>SUM($B$71:G71)-SUM($B$72:G72)</f>
        <v>3.1325637359999998</v>
      </c>
      <c r="H73" s="86">
        <f>SUM($B$71:H71)-SUM($B$72:H72)</f>
        <v>3.1325637359999998</v>
      </c>
      <c r="I73" s="86">
        <f>SUM($B$71:I71)-SUM($B$72:I72)</f>
        <v>3.1325637359999998</v>
      </c>
      <c r="J73" s="86">
        <f>SUM($B$71:J71)-SUM($B$72:J72)</f>
        <v>3.1325637359999998</v>
      </c>
      <c r="K73" s="86">
        <f>SUM($B$71:K71)-SUM($B$72:K72)</f>
        <v>3.1325637359999998</v>
      </c>
      <c r="L73" s="86">
        <f>SUM($B$71:L71)-SUM($B$72:L72)</f>
        <v>3.1325637359999998</v>
      </c>
      <c r="M73" s="86">
        <f>SUM($B$71:M71)-SUM($B$72:M72)</f>
        <v>3.1325637359999998</v>
      </c>
      <c r="N73" s="86">
        <f>SUM($B$71:N71)-SUM($B$72:N72)</f>
        <v>3.1325637359999998</v>
      </c>
      <c r="O73" s="86">
        <f>SUM($B$71:O71)-SUM($B$72:O72)</f>
        <v>3.1325637359999998</v>
      </c>
      <c r="P73" s="86">
        <f>SUM($B$71:P71)-SUM($B$72:P72)</f>
        <v>3.1325637359999998</v>
      </c>
      <c r="Q73" s="86">
        <f>SUM($B$71:Q71)-SUM($B$72:Q72)</f>
        <v>3.1325637359999998</v>
      </c>
      <c r="R73" s="86">
        <f>SUM($B$71:R71)-SUM($B$72:R72)</f>
        <v>3.1325637359999998</v>
      </c>
      <c r="S73" s="86">
        <f>SUM($B$71:S71)-SUM($B$72:S72)</f>
        <v>3.1325637359999998</v>
      </c>
      <c r="T73" s="86">
        <f>SUM($B$71:T71)-SUM($B$72:T72)</f>
        <v>3.1325637359999998</v>
      </c>
      <c r="U73" s="86">
        <f>SUM($B$71:U71)-SUM($B$72:U72)</f>
        <v>3.1325637359999998</v>
      </c>
      <c r="V73" s="86">
        <f>SUM($B$71:V71)-SUM($B$72:V72)</f>
        <v>3.1325637359999998</v>
      </c>
      <c r="W73" s="86">
        <f>SUM($B$71:W71)-SUM($B$72:W72)</f>
        <v>3.1325637359999998</v>
      </c>
      <c r="X73" s="86">
        <f>SUM($B$71:X71)-SUM($B$72:X72)</f>
        <v>3.1325637359999998</v>
      </c>
      <c r="Y73" s="86">
        <f>SUM($B$71:Y71)-SUM($B$72:Y72)</f>
        <v>3.1325637359999998</v>
      </c>
      <c r="Z73" s="86">
        <f>SUM($B$71:Z71)-SUM($B$72:Z72)</f>
        <v>3.1325637359999998</v>
      </c>
      <c r="AA73" s="86">
        <f>SUM($B$71:AA71)-SUM($B$72:AA72)</f>
        <v>3.1325637359999998</v>
      </c>
      <c r="AB73" s="86">
        <f>SUM($B$71:AB71)-SUM($B$72:AB72)</f>
        <v>3.1325637359999998</v>
      </c>
      <c r="AC73" s="86">
        <f>SUM($B$71:AC71)-SUM($B$72:AC72)</f>
        <v>3.1325637359999998</v>
      </c>
      <c r="AD73" s="86">
        <f>SUM($B$71:AD71)-SUM($B$72:AD72)</f>
        <v>3.1325637359999998</v>
      </c>
      <c r="AE73" s="86">
        <f>SUM($B$71:AE71)-SUM($B$72:AE72)</f>
        <v>3.1325637359999998</v>
      </c>
      <c r="AF73" s="86">
        <f>SUM($B$71:AF71)-SUM($B$72:AF72)</f>
        <v>3.1325637359999998</v>
      </c>
      <c r="AG73" s="86">
        <f>SUM($B$71:AG71)-SUM($B$72:AG72)</f>
        <v>3.1325637359999998</v>
      </c>
      <c r="AH73" s="86">
        <f>SUM($B$71:AH71)-SUM($B$72:AH72)</f>
        <v>3.1325637359999998</v>
      </c>
      <c r="AI73" s="86">
        <f>SUM($B$71:AI71)-SUM($B$72:AI72)</f>
        <v>3.1325637359999998</v>
      </c>
      <c r="AJ73" s="86">
        <f>SUM($B$71:AJ71)-SUM($B$72:AJ72)</f>
        <v>3.1325637359999998</v>
      </c>
      <c r="AK73" s="86">
        <f>SUM($B$71:AK71)-SUM($B$72:AK72)</f>
        <v>3.1325637359999998</v>
      </c>
      <c r="AL73" s="86">
        <f>SUM($B$71:AL71)-SUM($B$72:AL72)</f>
        <v>3.1325637359999998</v>
      </c>
      <c r="AM73" s="86">
        <f>SUM($B$71:AM71)-SUM($B$72:AM72)</f>
        <v>3.1325637359999998</v>
      </c>
      <c r="AN73" s="86">
        <f>SUM($B$71:AN71)-SUM($B$72:AN72)</f>
        <v>3.1325637359999998</v>
      </c>
      <c r="AO73" s="86">
        <f>SUM($B$71:AO71)-SUM($B$72:AO72)</f>
        <v>3.1325637359999998</v>
      </c>
      <c r="AP73" s="86">
        <f>SUM($B$71:AP71)-SUM($B$72:AP72)</f>
        <v>3.1325637359999998</v>
      </c>
      <c r="AQ73" s="86">
        <f>SUM($B$71:AQ71)-SUM($B$72:AQ72)</f>
        <v>3.1325637359999998</v>
      </c>
      <c r="AR73" s="86">
        <f>SUM($B$71:AR71)-SUM($B$72:AR72)</f>
        <v>3.1325637359999998</v>
      </c>
      <c r="AS73" s="86">
        <f>SUM($B$71:AS71)-SUM($B$72:AS72)</f>
        <v>3.1325637359999998</v>
      </c>
      <c r="AT73" s="86">
        <f>SUM($B$71:AT71)-SUM($B$72:AT72)</f>
        <v>3.1325637359999998</v>
      </c>
      <c r="AU73" s="86">
        <f>SUM($B$71:AU71)-SUM($B$72:AU72)</f>
        <v>3.1325637359999998</v>
      </c>
      <c r="AV73" s="86">
        <f>SUM($B$71:AV71)-SUM($B$72:AV72)</f>
        <v>3.1325637359999998</v>
      </c>
      <c r="AW73" s="86">
        <f>SUM($B$71:AW71)-SUM($B$72:AW72)</f>
        <v>3.1325637359999998</v>
      </c>
      <c r="AX73" s="86">
        <f>SUM($B$71:AX71)-SUM($B$72:AX72)</f>
        <v>3.1325637359999998</v>
      </c>
      <c r="AY73" s="86">
        <f>SUM($B$71:AY71)-SUM($B$72:AY72)</f>
        <v>3.1325637359999998</v>
      </c>
      <c r="AZ73" s="86">
        <f>SUM($B$71:AZ71)-SUM($B$72:AZ72)</f>
        <v>3.1325637359999998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0.11747114009999998</v>
      </c>
      <c r="E74" s="329">
        <f>($D$71*TaxDepr!C$33)</f>
        <v>0.22613977610184</v>
      </c>
      <c r="F74" s="329">
        <f>($D$71*TaxDepr!D$33)</f>
        <v>0.20916128065271997</v>
      </c>
      <c r="G74" s="329">
        <f>($D$71*TaxDepr!E$33)</f>
        <v>0.19349846197271997</v>
      </c>
      <c r="H74" s="329">
        <f>($D$71*TaxDepr!F$33)</f>
        <v>0.17896336623768</v>
      </c>
      <c r="I74" s="329">
        <f>($D$71*TaxDepr!G$33)</f>
        <v>0.1655559934476</v>
      </c>
      <c r="J74" s="329">
        <f>($D$71*TaxDepr!H$33)</f>
        <v>0.15311971541567998</v>
      </c>
      <c r="K74" s="329">
        <f>($D$71*TaxDepr!I$33)</f>
        <v>0.14165453214192</v>
      </c>
      <c r="L74" s="329">
        <f>($D$71*TaxDepr!J$33)</f>
        <v>0.13977499390032</v>
      </c>
      <c r="M74" s="329">
        <f>($D$71*TaxDepr!K$33)</f>
        <v>0.13977499390032</v>
      </c>
      <c r="N74" s="329">
        <f>($D$71*TaxDepr!L$33)</f>
        <v>0.13977499390032</v>
      </c>
      <c r="O74" s="329">
        <f>($D$71*TaxDepr!M$33)</f>
        <v>0.13977499390032</v>
      </c>
      <c r="P74" s="329">
        <f>($D$71*TaxDepr!N$33)</f>
        <v>0.13977499390032</v>
      </c>
      <c r="Q74" s="329">
        <f>($D$71*TaxDepr!O$33)</f>
        <v>0.13977499390032</v>
      </c>
      <c r="R74" s="329">
        <f>($D$71*TaxDepr!P$33)</f>
        <v>0.13977499390032</v>
      </c>
      <c r="S74" s="329">
        <f>($D$71*TaxDepr!Q$33)</f>
        <v>0.13977499390032</v>
      </c>
      <c r="T74" s="329">
        <f>($D$71*TaxDepr!R$33)</f>
        <v>0.13977499390032</v>
      </c>
      <c r="U74" s="329">
        <f>($D$71*TaxDepr!S$33)</f>
        <v>0.13977499390032</v>
      </c>
      <c r="V74" s="329">
        <f>($D$71*TaxDepr!T$33)</f>
        <v>0.13977499390032</v>
      </c>
      <c r="W74" s="329">
        <f>($D$71*TaxDepr!U$33)</f>
        <v>0.13977499390032</v>
      </c>
      <c r="X74" s="329">
        <f>($D$71*TaxDepr!V$33)</f>
        <v>6.988749695016E-2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3.132751689824159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0.11747114009999998</v>
      </c>
      <c r="E75" s="94">
        <f t="shared" si="39"/>
        <v>0.22613977610184</v>
      </c>
      <c r="F75" s="94">
        <f t="shared" si="39"/>
        <v>0.20916128065271997</v>
      </c>
      <c r="G75" s="94">
        <f t="shared" si="39"/>
        <v>0.19349846197271997</v>
      </c>
      <c r="H75" s="94">
        <f t="shared" si="39"/>
        <v>0.17896336623768</v>
      </c>
      <c r="I75" s="94">
        <f t="shared" si="39"/>
        <v>0.1655559934476</v>
      </c>
      <c r="J75" s="94">
        <f t="shared" si="39"/>
        <v>0.15311971541567998</v>
      </c>
      <c r="K75" s="94">
        <f t="shared" si="39"/>
        <v>0.14165453214192</v>
      </c>
      <c r="L75" s="94">
        <f t="shared" si="39"/>
        <v>0.13977499390032</v>
      </c>
      <c r="M75" s="94">
        <f t="shared" si="39"/>
        <v>0.13977499390032</v>
      </c>
      <c r="N75" s="94">
        <f t="shared" si="39"/>
        <v>0.13977499390032</v>
      </c>
      <c r="O75" s="94">
        <f t="shared" si="39"/>
        <v>0.13977499390032</v>
      </c>
      <c r="P75" s="94">
        <f t="shared" si="39"/>
        <v>0.13977499390032</v>
      </c>
      <c r="Q75" s="94">
        <f t="shared" si="39"/>
        <v>0.13977499390032</v>
      </c>
      <c r="R75" s="94">
        <f t="shared" si="39"/>
        <v>0.13977499390032</v>
      </c>
      <c r="S75" s="94">
        <f t="shared" si="39"/>
        <v>0.13977499390032</v>
      </c>
      <c r="T75" s="94">
        <f t="shared" si="39"/>
        <v>0.13977499390032</v>
      </c>
      <c r="U75" s="94">
        <f t="shared" si="39"/>
        <v>0.13977499390032</v>
      </c>
      <c r="V75" s="94">
        <f t="shared" si="39"/>
        <v>0.13977499390032</v>
      </c>
      <c r="W75" s="94">
        <f t="shared" si="39"/>
        <v>0.13977499390032</v>
      </c>
      <c r="X75" s="94">
        <f t="shared" si="39"/>
        <v>6.988749695016E-2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3.1325637359999998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-3.1325637359999998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3.1325637359999998</v>
      </c>
      <c r="E80" s="86">
        <f>SUM($B$78:E78)</f>
        <v>3.1325637359999998</v>
      </c>
      <c r="F80" s="86">
        <f>SUM($B$78:F78)</f>
        <v>3.1325637359999998</v>
      </c>
      <c r="G80" s="86">
        <f>SUM($B$78:G78)</f>
        <v>3.1325637359999998</v>
      </c>
      <c r="H80" s="86">
        <f>SUM($B$78:H78)</f>
        <v>3.1325637359999998</v>
      </c>
      <c r="I80" s="86">
        <f>SUM($B$78:I78)</f>
        <v>3.1325637359999998</v>
      </c>
      <c r="J80" s="86">
        <f>SUM($B$78:J78)</f>
        <v>3.1325637359999998</v>
      </c>
      <c r="K80" s="86">
        <f>SUM($B$78:K78)</f>
        <v>3.1325637359999998</v>
      </c>
      <c r="L80" s="86">
        <f>SUM($B$78:L78)</f>
        <v>3.1325637359999998</v>
      </c>
      <c r="M80" s="86">
        <f>SUM($B$78:M78)</f>
        <v>3.1325637359999998</v>
      </c>
      <c r="N80" s="86">
        <f>SUM($B$78:N78)</f>
        <v>3.1325637359999998</v>
      </c>
      <c r="O80" s="86">
        <f>SUM($B$78:O78)</f>
        <v>3.1325637359999998</v>
      </c>
      <c r="P80" s="86">
        <f>SUM($B$78:P78)</f>
        <v>3.1325637359999998</v>
      </c>
      <c r="Q80" s="86">
        <f>SUM($B$78:Q78)</f>
        <v>3.1325637359999998</v>
      </c>
      <c r="R80" s="86">
        <f>SUM($B$78:R78)</f>
        <v>3.1325637359999998</v>
      </c>
      <c r="S80" s="86">
        <f>SUM($B$78:S78)</f>
        <v>3.1325637359999998</v>
      </c>
      <c r="T80" s="86">
        <f>SUM($B$78:T78)</f>
        <v>3.1325637359999998</v>
      </c>
      <c r="U80" s="86">
        <f>SUM($B$78:U78)</f>
        <v>3.1325637359999998</v>
      </c>
      <c r="V80" s="86">
        <f>SUM($B$78:V78)</f>
        <v>3.1325637359999998</v>
      </c>
      <c r="W80" s="86">
        <f>SUM($B$78:W78)</f>
        <v>3.1325637359999998</v>
      </c>
      <c r="X80" s="86">
        <f>SUM($B$78:X78)</f>
        <v>3.1325637359999998</v>
      </c>
      <c r="Y80" s="86">
        <f>SUM($B$78:Y78)</f>
        <v>3.1325637359999998</v>
      </c>
      <c r="Z80" s="86">
        <f>SUM($B$78:Z78)</f>
        <v>3.1325637359999998</v>
      </c>
      <c r="AA80" s="86">
        <f>SUM($B$78:AA78)</f>
        <v>3.1325637359999998</v>
      </c>
      <c r="AB80" s="86">
        <f>SUM($B$78:AB78)</f>
        <v>3.1325637359999998</v>
      </c>
      <c r="AC80" s="86">
        <f>SUM($B$78:AC78)</f>
        <v>3.1325637359999998</v>
      </c>
      <c r="AD80" s="86">
        <f>SUM($B$78:AD78)</f>
        <v>3.1325637359999998</v>
      </c>
      <c r="AE80" s="86">
        <f>SUM($B$78:AE78)</f>
        <v>3.1325637359999998</v>
      </c>
      <c r="AF80" s="86">
        <f>SUM($B$78:AF78)</f>
        <v>3.1325637359999998</v>
      </c>
      <c r="AG80" s="86">
        <f>SUM($B$78:AG78)</f>
        <v>3.1325637359999998</v>
      </c>
      <c r="AH80" s="86">
        <f>SUM($B$78:AH78)</f>
        <v>3.1325637359999998</v>
      </c>
      <c r="AI80" s="86">
        <f>SUM($B$78:AI78)</f>
        <v>3.1325637359999998</v>
      </c>
      <c r="AJ80" s="86">
        <f>SUM($B$78:AJ78)</f>
        <v>3.1325637359999998</v>
      </c>
      <c r="AK80" s="86">
        <f>SUM($B$78:AK78)</f>
        <v>3.1325637359999998</v>
      </c>
      <c r="AL80" s="86">
        <f>SUM($B$78:AL78)</f>
        <v>3.1325637359999998</v>
      </c>
      <c r="AM80" s="86">
        <f>SUM($B$78:AM78)</f>
        <v>3.1325637359999998</v>
      </c>
      <c r="AN80" s="86">
        <f>SUM($B$78:AN78)</f>
        <v>3.1325637359999998</v>
      </c>
      <c r="AO80" s="86">
        <f>SUM($B$78:AO78)</f>
        <v>3.1325637359999998</v>
      </c>
      <c r="AP80" s="86">
        <f>SUM($B$78:AP78)</f>
        <v>3.1325637359999998</v>
      </c>
      <c r="AQ80" s="86">
        <f>SUM($B$78:AQ78)</f>
        <v>3.1325637359999998</v>
      </c>
      <c r="AR80" s="86">
        <f>SUM($B$78:AR78)</f>
        <v>3.1325637359999998</v>
      </c>
      <c r="AS80" s="86">
        <f>SUM($B$78:AS78)</f>
        <v>3.1325637359999998</v>
      </c>
      <c r="AT80" s="86">
        <f>SUM($B$78:AT78)</f>
        <v>3.1325637359999998</v>
      </c>
      <c r="AU80" s="86">
        <f>SUM($B$78:AU78)</f>
        <v>3.1325637359999998</v>
      </c>
      <c r="AV80" s="86">
        <f>SUM($B$78:AV78)</f>
        <v>3.1325637359999998</v>
      </c>
      <c r="AW80" s="86">
        <f>SUM($B$78:AW78)</f>
        <v>3.1325637359999998</v>
      </c>
      <c r="AX80" s="86">
        <f>SUM($B$78:AX78)</f>
        <v>3.1325637359999998</v>
      </c>
      <c r="AY80" s="86">
        <f>SUM($B$78:AY78)</f>
        <v>3.1325637359999998</v>
      </c>
      <c r="AZ80" s="86">
        <f>SUM($B$78:AZ78)</f>
        <v>3.1325637359999998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0.11747114009999998</v>
      </c>
      <c r="E81" s="328">
        <f t="shared" ref="E81:BL81" si="41">E74</f>
        <v>0.22613977610184</v>
      </c>
      <c r="F81" s="328">
        <f t="shared" si="41"/>
        <v>0.20916128065271997</v>
      </c>
      <c r="G81" s="328">
        <f t="shared" si="41"/>
        <v>0.19349846197271997</v>
      </c>
      <c r="H81" s="328">
        <f t="shared" si="41"/>
        <v>0.17896336623768</v>
      </c>
      <c r="I81" s="328">
        <f t="shared" si="41"/>
        <v>0.1655559934476</v>
      </c>
      <c r="J81" s="328">
        <f t="shared" si="41"/>
        <v>0.15311971541567998</v>
      </c>
      <c r="K81" s="328">
        <f t="shared" si="41"/>
        <v>0.14165453214192</v>
      </c>
      <c r="L81" s="328">
        <f t="shared" si="41"/>
        <v>0.13977499390032</v>
      </c>
      <c r="M81" s="328">
        <f t="shared" si="41"/>
        <v>0.13977499390032</v>
      </c>
      <c r="N81" s="328">
        <f t="shared" si="41"/>
        <v>0.13977499390032</v>
      </c>
      <c r="O81" s="328">
        <f t="shared" si="41"/>
        <v>0.13977499390032</v>
      </c>
      <c r="P81" s="328">
        <f t="shared" si="41"/>
        <v>0.13977499390032</v>
      </c>
      <c r="Q81" s="328">
        <f t="shared" si="41"/>
        <v>0.13977499390032</v>
      </c>
      <c r="R81" s="328">
        <f t="shared" si="41"/>
        <v>0.13977499390032</v>
      </c>
      <c r="S81" s="328">
        <f t="shared" si="41"/>
        <v>0.13977499390032</v>
      </c>
      <c r="T81" s="328">
        <f t="shared" si="41"/>
        <v>0.13977499390032</v>
      </c>
      <c r="U81" s="328">
        <f t="shared" si="41"/>
        <v>0.13977499390032</v>
      </c>
      <c r="V81" s="328">
        <f t="shared" si="41"/>
        <v>0.13977499390032</v>
      </c>
      <c r="W81" s="328">
        <f t="shared" si="41"/>
        <v>0.13977499390032</v>
      </c>
      <c r="X81" s="328">
        <f t="shared" si="41"/>
        <v>6.988749695016E-2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3.132751689824159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0.11747114009999998</v>
      </c>
      <c r="E82" s="94">
        <f t="shared" si="42"/>
        <v>0.22613977610184</v>
      </c>
      <c r="F82" s="94">
        <f t="shared" si="42"/>
        <v>0.20916128065271997</v>
      </c>
      <c r="G82" s="94">
        <f t="shared" si="42"/>
        <v>0.19349846197271997</v>
      </c>
      <c r="H82" s="94">
        <f t="shared" si="42"/>
        <v>0.17896336623768</v>
      </c>
      <c r="I82" s="94">
        <f t="shared" si="42"/>
        <v>0.1655559934476</v>
      </c>
      <c r="J82" s="94">
        <f t="shared" si="42"/>
        <v>0.15311971541567998</v>
      </c>
      <c r="K82" s="94">
        <f t="shared" si="42"/>
        <v>0.14165453214192</v>
      </c>
      <c r="L82" s="94">
        <f t="shared" si="42"/>
        <v>0.13977499390032</v>
      </c>
      <c r="M82" s="94">
        <f t="shared" si="42"/>
        <v>0.13977499390032</v>
      </c>
      <c r="N82" s="94">
        <f t="shared" si="42"/>
        <v>0.13977499390032</v>
      </c>
      <c r="O82" s="94">
        <f t="shared" si="42"/>
        <v>0.13977499390032</v>
      </c>
      <c r="P82" s="94">
        <f t="shared" si="42"/>
        <v>0.13977499390032</v>
      </c>
      <c r="Q82" s="94">
        <f t="shared" si="42"/>
        <v>0.13977499390032</v>
      </c>
      <c r="R82" s="94">
        <f t="shared" si="42"/>
        <v>0.13977499390032</v>
      </c>
      <c r="S82" s="94">
        <f t="shared" si="42"/>
        <v>0.13977499390032</v>
      </c>
      <c r="T82" s="94">
        <f t="shared" si="42"/>
        <v>0.13977499390032</v>
      </c>
      <c r="U82" s="94">
        <f t="shared" si="42"/>
        <v>0.13977499390032</v>
      </c>
      <c r="V82" s="94">
        <f t="shared" si="42"/>
        <v>0.13977499390032</v>
      </c>
      <c r="W82" s="94">
        <f t="shared" si="42"/>
        <v>0.13977499390032</v>
      </c>
      <c r="X82" s="94">
        <f t="shared" si="42"/>
        <v>6.988749695016E-2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7.8314093399999993E-2</v>
      </c>
      <c r="E87" s="74">
        <f t="shared" ref="E87:BA87" si="46">$D$20*(1-$B$5)/$B$3</f>
        <v>7.8314093399999993E-2</v>
      </c>
      <c r="F87" s="74">
        <f t="shared" si="46"/>
        <v>7.8314093399999993E-2</v>
      </c>
      <c r="G87" s="74">
        <f t="shared" si="46"/>
        <v>7.8314093399999993E-2</v>
      </c>
      <c r="H87" s="74">
        <f t="shared" si="46"/>
        <v>7.8314093399999993E-2</v>
      </c>
      <c r="I87" s="74">
        <f t="shared" si="46"/>
        <v>7.8314093399999993E-2</v>
      </c>
      <c r="J87" s="74">
        <f t="shared" si="46"/>
        <v>7.8314093399999993E-2</v>
      </c>
      <c r="K87" s="74">
        <f t="shared" si="46"/>
        <v>7.8314093399999993E-2</v>
      </c>
      <c r="L87" s="74">
        <f t="shared" si="46"/>
        <v>7.8314093399999993E-2</v>
      </c>
      <c r="M87" s="74">
        <f t="shared" si="46"/>
        <v>7.8314093399999993E-2</v>
      </c>
      <c r="N87" s="74">
        <f t="shared" si="46"/>
        <v>7.8314093399999993E-2</v>
      </c>
      <c r="O87" s="74">
        <f t="shared" si="46"/>
        <v>7.8314093399999993E-2</v>
      </c>
      <c r="P87" s="74">
        <f t="shared" si="46"/>
        <v>7.8314093399999993E-2</v>
      </c>
      <c r="Q87" s="74">
        <f t="shared" si="46"/>
        <v>7.8314093399999993E-2</v>
      </c>
      <c r="R87" s="74">
        <f t="shared" si="46"/>
        <v>7.8314093399999993E-2</v>
      </c>
      <c r="S87" s="74">
        <f t="shared" si="46"/>
        <v>7.8314093399999993E-2</v>
      </c>
      <c r="T87" s="74">
        <f t="shared" si="46"/>
        <v>7.8314093399999993E-2</v>
      </c>
      <c r="U87" s="74">
        <f t="shared" si="46"/>
        <v>7.8314093399999993E-2</v>
      </c>
      <c r="V87" s="74">
        <f t="shared" si="46"/>
        <v>7.8314093399999993E-2</v>
      </c>
      <c r="W87" s="74">
        <f t="shared" si="46"/>
        <v>7.8314093399999993E-2</v>
      </c>
      <c r="X87" s="74">
        <f t="shared" si="46"/>
        <v>7.8314093399999993E-2</v>
      </c>
      <c r="Y87" s="74">
        <f t="shared" si="46"/>
        <v>7.8314093399999993E-2</v>
      </c>
      <c r="Z87" s="74">
        <f t="shared" si="46"/>
        <v>7.8314093399999993E-2</v>
      </c>
      <c r="AA87" s="74">
        <f t="shared" si="46"/>
        <v>7.8314093399999993E-2</v>
      </c>
      <c r="AB87" s="74">
        <f t="shared" si="46"/>
        <v>7.8314093399999993E-2</v>
      </c>
      <c r="AC87" s="74">
        <f t="shared" si="46"/>
        <v>7.8314093399999993E-2</v>
      </c>
      <c r="AD87" s="74">
        <f t="shared" si="46"/>
        <v>7.8314093399999993E-2</v>
      </c>
      <c r="AE87" s="74">
        <f t="shared" si="46"/>
        <v>7.8314093399999993E-2</v>
      </c>
      <c r="AF87" s="74">
        <f t="shared" si="46"/>
        <v>7.8314093399999993E-2</v>
      </c>
      <c r="AG87" s="74">
        <f t="shared" si="46"/>
        <v>7.8314093399999993E-2</v>
      </c>
      <c r="AH87" s="74">
        <f t="shared" si="46"/>
        <v>7.8314093399999993E-2</v>
      </c>
      <c r="AI87" s="74">
        <f t="shared" si="46"/>
        <v>7.8314093399999993E-2</v>
      </c>
      <c r="AJ87" s="74">
        <f t="shared" si="46"/>
        <v>7.8314093399999993E-2</v>
      </c>
      <c r="AK87" s="74">
        <f t="shared" si="46"/>
        <v>7.8314093399999993E-2</v>
      </c>
      <c r="AL87" s="74">
        <f t="shared" si="46"/>
        <v>7.8314093399999993E-2</v>
      </c>
      <c r="AM87" s="74">
        <f t="shared" si="46"/>
        <v>7.8314093399999993E-2</v>
      </c>
      <c r="AN87" s="74">
        <f t="shared" si="46"/>
        <v>7.8314093399999993E-2</v>
      </c>
      <c r="AO87" s="74">
        <f t="shared" si="46"/>
        <v>7.8314093399999993E-2</v>
      </c>
      <c r="AP87" s="74">
        <f t="shared" si="46"/>
        <v>7.8314093399999993E-2</v>
      </c>
      <c r="AQ87" s="74">
        <f t="shared" si="46"/>
        <v>7.8314093399999993E-2</v>
      </c>
      <c r="AR87" s="74">
        <f t="shared" si="46"/>
        <v>7.8314093399999993E-2</v>
      </c>
      <c r="AS87" s="74">
        <f t="shared" si="46"/>
        <v>7.8314093399999993E-2</v>
      </c>
      <c r="AT87" s="74">
        <f t="shared" si="46"/>
        <v>7.8314093399999993E-2</v>
      </c>
      <c r="AU87" s="74">
        <f t="shared" si="46"/>
        <v>7.8314093399999993E-2</v>
      </c>
      <c r="AV87" s="74">
        <f t="shared" si="46"/>
        <v>7.8314093399999993E-2</v>
      </c>
      <c r="AW87" s="74">
        <f t="shared" si="46"/>
        <v>7.8314093399999993E-2</v>
      </c>
      <c r="AX87" s="74">
        <f t="shared" si="46"/>
        <v>7.8314093399999993E-2</v>
      </c>
      <c r="AY87" s="74">
        <f t="shared" si="46"/>
        <v>7.8314093399999993E-2</v>
      </c>
      <c r="AZ87" s="74">
        <f t="shared" si="46"/>
        <v>7.8314093399999993E-2</v>
      </c>
      <c r="BA87" s="74">
        <f t="shared" si="46"/>
        <v>7.8314093399999993E-2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3.915704669999998</v>
      </c>
      <c r="BO87" s="333">
        <f>BN103*(1+0.25)</f>
        <v>3.9157046699999984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7.8314093399999993E-2</v>
      </c>
      <c r="E98" s="103">
        <f t="shared" si="57"/>
        <v>7.8314093399999993E-2</v>
      </c>
      <c r="F98" s="103">
        <f t="shared" si="57"/>
        <v>7.8314093399999993E-2</v>
      </c>
      <c r="G98" s="103">
        <f t="shared" si="57"/>
        <v>7.8314093399999993E-2</v>
      </c>
      <c r="H98" s="103">
        <f t="shared" si="57"/>
        <v>7.8314093399999993E-2</v>
      </c>
      <c r="I98" s="103">
        <f t="shared" si="57"/>
        <v>7.8314093399999993E-2</v>
      </c>
      <c r="J98" s="103">
        <f t="shared" si="57"/>
        <v>7.8314093399999993E-2</v>
      </c>
      <c r="K98" s="103">
        <f t="shared" si="57"/>
        <v>7.8314093399999993E-2</v>
      </c>
      <c r="L98" s="103">
        <f t="shared" si="57"/>
        <v>7.8314093399999993E-2</v>
      </c>
      <c r="M98" s="103">
        <f t="shared" si="57"/>
        <v>7.8314093399999993E-2</v>
      </c>
      <c r="N98" s="103">
        <f t="shared" si="57"/>
        <v>7.8314093399999993E-2</v>
      </c>
      <c r="O98" s="103">
        <f t="shared" si="57"/>
        <v>7.8314093399999993E-2</v>
      </c>
      <c r="P98" s="103">
        <f t="shared" si="57"/>
        <v>7.8314093399999993E-2</v>
      </c>
      <c r="Q98" s="103">
        <f t="shared" si="57"/>
        <v>7.8314093399999993E-2</v>
      </c>
      <c r="R98" s="103">
        <f t="shared" si="57"/>
        <v>7.8314093399999993E-2</v>
      </c>
      <c r="S98" s="103">
        <f t="shared" si="57"/>
        <v>7.8314093399999993E-2</v>
      </c>
      <c r="T98" s="103">
        <f t="shared" si="57"/>
        <v>7.8314093399999993E-2</v>
      </c>
      <c r="U98" s="103">
        <f t="shared" si="57"/>
        <v>7.8314093399999993E-2</v>
      </c>
      <c r="V98" s="103">
        <f t="shared" si="57"/>
        <v>7.8314093399999993E-2</v>
      </c>
      <c r="W98" s="103">
        <f t="shared" si="57"/>
        <v>7.8314093399999993E-2</v>
      </c>
      <c r="X98" s="103">
        <f t="shared" si="57"/>
        <v>7.8314093399999993E-2</v>
      </c>
      <c r="Y98" s="103">
        <f t="shared" si="57"/>
        <v>7.8314093399999993E-2</v>
      </c>
      <c r="Z98" s="103">
        <f t="shared" si="57"/>
        <v>7.8314093399999993E-2</v>
      </c>
      <c r="AA98" s="103">
        <f t="shared" si="57"/>
        <v>7.8314093399999993E-2</v>
      </c>
      <c r="AB98" s="103">
        <f t="shared" si="57"/>
        <v>7.8314093399999993E-2</v>
      </c>
      <c r="AC98" s="103">
        <f t="shared" si="57"/>
        <v>7.8314093399999993E-2</v>
      </c>
      <c r="AD98" s="103">
        <f t="shared" si="57"/>
        <v>7.8314093399999993E-2</v>
      </c>
      <c r="AE98" s="103">
        <f t="shared" si="57"/>
        <v>7.8314093399999993E-2</v>
      </c>
      <c r="AF98" s="103">
        <f t="shared" si="57"/>
        <v>7.8314093399999993E-2</v>
      </c>
      <c r="AG98" s="103">
        <f t="shared" si="57"/>
        <v>7.8314093399999993E-2</v>
      </c>
      <c r="AH98" s="103">
        <f t="shared" si="57"/>
        <v>7.8314093399999993E-2</v>
      </c>
      <c r="AI98" s="103">
        <f t="shared" si="57"/>
        <v>7.8314093399999993E-2</v>
      </c>
      <c r="AJ98" s="103">
        <f t="shared" si="57"/>
        <v>7.8314093399999993E-2</v>
      </c>
      <c r="AK98" s="103">
        <f t="shared" si="57"/>
        <v>7.8314093399999993E-2</v>
      </c>
      <c r="AL98" s="103">
        <f t="shared" si="57"/>
        <v>7.8314093399999993E-2</v>
      </c>
      <c r="AM98" s="103">
        <f t="shared" si="57"/>
        <v>7.8314093399999993E-2</v>
      </c>
      <c r="AN98" s="103">
        <f t="shared" si="57"/>
        <v>7.8314093399999993E-2</v>
      </c>
      <c r="AO98" s="103">
        <f t="shared" si="57"/>
        <v>7.8314093399999993E-2</v>
      </c>
      <c r="AP98" s="103">
        <f t="shared" si="57"/>
        <v>7.8314093399999993E-2</v>
      </c>
      <c r="AQ98" s="103">
        <f t="shared" si="57"/>
        <v>7.8314093399999993E-2</v>
      </c>
      <c r="AR98" s="103">
        <f t="shared" si="57"/>
        <v>7.8314093399999993E-2</v>
      </c>
      <c r="AS98" s="103">
        <f t="shared" si="57"/>
        <v>7.8314093399999993E-2</v>
      </c>
      <c r="AT98" s="103">
        <f t="shared" si="57"/>
        <v>7.8314093399999993E-2</v>
      </c>
      <c r="AU98" s="103">
        <f t="shared" si="57"/>
        <v>7.8314093399999993E-2</v>
      </c>
      <c r="AV98" s="103">
        <f t="shared" si="57"/>
        <v>7.8314093399999993E-2</v>
      </c>
      <c r="AW98" s="103">
        <f t="shared" si="57"/>
        <v>7.8314093399999993E-2</v>
      </c>
      <c r="AX98" s="103">
        <f t="shared" si="57"/>
        <v>7.8314093399999993E-2</v>
      </c>
      <c r="AY98" s="103">
        <f t="shared" si="57"/>
        <v>7.8314093399999993E-2</v>
      </c>
      <c r="AZ98" s="103">
        <f t="shared" si="57"/>
        <v>7.8314093399999993E-2</v>
      </c>
      <c r="BA98" s="103">
        <f t="shared" si="57"/>
        <v>7.8314093399999993E-2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3.915704669999998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>$D$20/$B$3</f>
        <v>6.2651274719999997E-2</v>
      </c>
      <c r="E103" s="74">
        <f t="shared" ref="E103:BA103" si="61">$D$20/$B$3</f>
        <v>6.2651274719999997E-2</v>
      </c>
      <c r="F103" s="74">
        <f t="shared" si="61"/>
        <v>6.2651274719999997E-2</v>
      </c>
      <c r="G103" s="74">
        <f t="shared" si="61"/>
        <v>6.2651274719999997E-2</v>
      </c>
      <c r="H103" s="74">
        <f t="shared" si="61"/>
        <v>6.2651274719999997E-2</v>
      </c>
      <c r="I103" s="74">
        <f t="shared" si="61"/>
        <v>6.2651274719999997E-2</v>
      </c>
      <c r="J103" s="74">
        <f t="shared" si="61"/>
        <v>6.2651274719999997E-2</v>
      </c>
      <c r="K103" s="74">
        <f t="shared" si="61"/>
        <v>6.2651274719999997E-2</v>
      </c>
      <c r="L103" s="74">
        <f t="shared" si="61"/>
        <v>6.2651274719999997E-2</v>
      </c>
      <c r="M103" s="74">
        <f t="shared" si="61"/>
        <v>6.2651274719999997E-2</v>
      </c>
      <c r="N103" s="74">
        <f t="shared" si="61"/>
        <v>6.2651274719999997E-2</v>
      </c>
      <c r="O103" s="74">
        <f t="shared" si="61"/>
        <v>6.2651274719999997E-2</v>
      </c>
      <c r="P103" s="74">
        <f t="shared" si="61"/>
        <v>6.2651274719999997E-2</v>
      </c>
      <c r="Q103" s="74">
        <f t="shared" si="61"/>
        <v>6.2651274719999997E-2</v>
      </c>
      <c r="R103" s="74">
        <f t="shared" si="61"/>
        <v>6.2651274719999997E-2</v>
      </c>
      <c r="S103" s="74">
        <f t="shared" si="61"/>
        <v>6.2651274719999997E-2</v>
      </c>
      <c r="T103" s="74">
        <f t="shared" si="61"/>
        <v>6.2651274719999997E-2</v>
      </c>
      <c r="U103" s="74">
        <f t="shared" si="61"/>
        <v>6.2651274719999997E-2</v>
      </c>
      <c r="V103" s="74">
        <f t="shared" si="61"/>
        <v>6.2651274719999997E-2</v>
      </c>
      <c r="W103" s="74">
        <f t="shared" si="61"/>
        <v>6.2651274719999997E-2</v>
      </c>
      <c r="X103" s="74">
        <f t="shared" si="61"/>
        <v>6.2651274719999997E-2</v>
      </c>
      <c r="Y103" s="74">
        <f t="shared" si="61"/>
        <v>6.2651274719999997E-2</v>
      </c>
      <c r="Z103" s="74">
        <f t="shared" si="61"/>
        <v>6.2651274719999997E-2</v>
      </c>
      <c r="AA103" s="74">
        <f t="shared" si="61"/>
        <v>6.2651274719999997E-2</v>
      </c>
      <c r="AB103" s="74">
        <f t="shared" si="61"/>
        <v>6.2651274719999997E-2</v>
      </c>
      <c r="AC103" s="74">
        <f t="shared" si="61"/>
        <v>6.2651274719999997E-2</v>
      </c>
      <c r="AD103" s="74">
        <f t="shared" si="61"/>
        <v>6.2651274719999997E-2</v>
      </c>
      <c r="AE103" s="74">
        <f t="shared" si="61"/>
        <v>6.2651274719999997E-2</v>
      </c>
      <c r="AF103" s="74">
        <f t="shared" si="61"/>
        <v>6.2651274719999997E-2</v>
      </c>
      <c r="AG103" s="74">
        <f t="shared" si="61"/>
        <v>6.2651274719999997E-2</v>
      </c>
      <c r="AH103" s="74">
        <f t="shared" si="61"/>
        <v>6.2651274719999997E-2</v>
      </c>
      <c r="AI103" s="74">
        <f t="shared" si="61"/>
        <v>6.2651274719999997E-2</v>
      </c>
      <c r="AJ103" s="74">
        <f t="shared" si="61"/>
        <v>6.2651274719999997E-2</v>
      </c>
      <c r="AK103" s="74">
        <f t="shared" si="61"/>
        <v>6.2651274719999997E-2</v>
      </c>
      <c r="AL103" s="74">
        <f t="shared" si="61"/>
        <v>6.2651274719999997E-2</v>
      </c>
      <c r="AM103" s="74">
        <f t="shared" si="61"/>
        <v>6.2651274719999997E-2</v>
      </c>
      <c r="AN103" s="74">
        <f t="shared" si="61"/>
        <v>6.2651274719999997E-2</v>
      </c>
      <c r="AO103" s="74">
        <f t="shared" si="61"/>
        <v>6.2651274719999997E-2</v>
      </c>
      <c r="AP103" s="74">
        <f t="shared" si="61"/>
        <v>6.2651274719999997E-2</v>
      </c>
      <c r="AQ103" s="74">
        <f t="shared" si="61"/>
        <v>6.2651274719999997E-2</v>
      </c>
      <c r="AR103" s="74">
        <f t="shared" si="61"/>
        <v>6.2651274719999997E-2</v>
      </c>
      <c r="AS103" s="74">
        <f t="shared" si="61"/>
        <v>6.2651274719999997E-2</v>
      </c>
      <c r="AT103" s="74">
        <f t="shared" si="61"/>
        <v>6.2651274719999997E-2</v>
      </c>
      <c r="AU103" s="74">
        <f t="shared" si="61"/>
        <v>6.2651274719999997E-2</v>
      </c>
      <c r="AV103" s="74">
        <f t="shared" si="61"/>
        <v>6.2651274719999997E-2</v>
      </c>
      <c r="AW103" s="74">
        <f t="shared" si="61"/>
        <v>6.2651274719999997E-2</v>
      </c>
      <c r="AX103" s="74">
        <f t="shared" si="61"/>
        <v>6.2651274719999997E-2</v>
      </c>
      <c r="AY103" s="74">
        <f t="shared" si="61"/>
        <v>6.2651274719999997E-2</v>
      </c>
      <c r="AZ103" s="74">
        <f t="shared" si="61"/>
        <v>6.2651274719999997E-2</v>
      </c>
      <c r="BA103" s="74">
        <f t="shared" si="61"/>
        <v>6.2651274719999997E-2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3.1325637359999989</v>
      </c>
      <c r="BO103" s="333">
        <f>D20</f>
        <v>3.1325637359999998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6.2651274719999997E-2</v>
      </c>
      <c r="E114" s="68">
        <f t="shared" si="72"/>
        <v>6.2651274719999997E-2</v>
      </c>
      <c r="F114" s="68">
        <f t="shared" si="72"/>
        <v>6.2651274719999997E-2</v>
      </c>
      <c r="G114" s="68">
        <f t="shared" si="72"/>
        <v>6.2651274719999997E-2</v>
      </c>
      <c r="H114" s="68">
        <f t="shared" si="72"/>
        <v>6.2651274719999997E-2</v>
      </c>
      <c r="I114" s="68">
        <f t="shared" si="72"/>
        <v>6.2651274719999997E-2</v>
      </c>
      <c r="J114" s="68">
        <f t="shared" si="72"/>
        <v>6.2651274719999997E-2</v>
      </c>
      <c r="K114" s="68">
        <f t="shared" si="72"/>
        <v>6.2651274719999997E-2</v>
      </c>
      <c r="L114" s="68">
        <f t="shared" si="72"/>
        <v>6.2651274719999997E-2</v>
      </c>
      <c r="M114" s="68">
        <f t="shared" si="72"/>
        <v>6.2651274719999997E-2</v>
      </c>
      <c r="N114" s="68">
        <f t="shared" si="72"/>
        <v>6.2651274719999997E-2</v>
      </c>
      <c r="O114" s="68">
        <f t="shared" si="72"/>
        <v>6.2651274719999997E-2</v>
      </c>
      <c r="P114" s="68">
        <f t="shared" si="72"/>
        <v>6.2651274719999997E-2</v>
      </c>
      <c r="Q114" s="68">
        <f t="shared" si="72"/>
        <v>6.2651274719999997E-2</v>
      </c>
      <c r="R114" s="68">
        <f t="shared" si="72"/>
        <v>6.2651274719999997E-2</v>
      </c>
      <c r="S114" s="68">
        <f t="shared" si="72"/>
        <v>6.2651274719999997E-2</v>
      </c>
      <c r="T114" s="68">
        <f t="shared" si="72"/>
        <v>6.2651274719999997E-2</v>
      </c>
      <c r="U114" s="68">
        <f t="shared" si="72"/>
        <v>6.2651274719999997E-2</v>
      </c>
      <c r="V114" s="68">
        <f t="shared" si="72"/>
        <v>6.2651274719999997E-2</v>
      </c>
      <c r="W114" s="68">
        <f t="shared" si="72"/>
        <v>6.2651274719999997E-2</v>
      </c>
      <c r="X114" s="68">
        <f t="shared" si="72"/>
        <v>6.2651274719999997E-2</v>
      </c>
      <c r="Y114" s="68">
        <f t="shared" si="72"/>
        <v>6.2651274719999997E-2</v>
      </c>
      <c r="Z114" s="68">
        <f t="shared" si="72"/>
        <v>6.2651274719999997E-2</v>
      </c>
      <c r="AA114" s="68">
        <f t="shared" si="72"/>
        <v>6.2651274719999997E-2</v>
      </c>
      <c r="AB114" s="68">
        <f t="shared" si="72"/>
        <v>6.2651274719999997E-2</v>
      </c>
      <c r="AC114" s="68">
        <f t="shared" si="72"/>
        <v>6.2651274719999997E-2</v>
      </c>
      <c r="AD114" s="68">
        <f t="shared" si="72"/>
        <v>6.2651274719999997E-2</v>
      </c>
      <c r="AE114" s="68">
        <f t="shared" si="72"/>
        <v>6.2651274719999997E-2</v>
      </c>
      <c r="AF114" s="68">
        <f t="shared" si="72"/>
        <v>6.2651274719999997E-2</v>
      </c>
      <c r="AG114" s="68">
        <f t="shared" si="72"/>
        <v>6.2651274719999997E-2</v>
      </c>
      <c r="AH114" s="68">
        <f t="shared" si="72"/>
        <v>6.2651274719999997E-2</v>
      </c>
      <c r="AI114" s="68">
        <f t="shared" si="72"/>
        <v>6.2651274719999997E-2</v>
      </c>
      <c r="AJ114" s="68">
        <f t="shared" si="72"/>
        <v>6.2651274719999997E-2</v>
      </c>
      <c r="AK114" s="68">
        <f t="shared" si="72"/>
        <v>6.2651274719999997E-2</v>
      </c>
      <c r="AL114" s="68">
        <f t="shared" si="72"/>
        <v>6.2651274719999997E-2</v>
      </c>
      <c r="AM114" s="68">
        <f t="shared" si="72"/>
        <v>6.2651274719999997E-2</v>
      </c>
      <c r="AN114" s="68">
        <f t="shared" si="72"/>
        <v>6.2651274719999997E-2</v>
      </c>
      <c r="AO114" s="68">
        <f t="shared" si="72"/>
        <v>6.2651274719999997E-2</v>
      </c>
      <c r="AP114" s="68">
        <f t="shared" si="72"/>
        <v>6.2651274719999997E-2</v>
      </c>
      <c r="AQ114" s="68">
        <f t="shared" si="72"/>
        <v>6.2651274719999997E-2</v>
      </c>
      <c r="AR114" s="68">
        <f t="shared" si="72"/>
        <v>6.2651274719999997E-2</v>
      </c>
      <c r="AS114" s="68">
        <f t="shared" si="72"/>
        <v>6.2651274719999997E-2</v>
      </c>
      <c r="AT114" s="68">
        <f t="shared" si="72"/>
        <v>6.2651274719999997E-2</v>
      </c>
      <c r="AU114" s="68">
        <f t="shared" si="72"/>
        <v>6.2651274719999997E-2</v>
      </c>
      <c r="AV114" s="68">
        <f t="shared" si="72"/>
        <v>6.2651274719999997E-2</v>
      </c>
      <c r="AW114" s="68">
        <f t="shared" si="72"/>
        <v>6.2651274719999997E-2</v>
      </c>
      <c r="AX114" s="68">
        <f t="shared" si="72"/>
        <v>6.2651274719999997E-2</v>
      </c>
      <c r="AY114" s="68">
        <f t="shared" si="72"/>
        <v>6.2651274719999997E-2</v>
      </c>
      <c r="AZ114" s="68">
        <f t="shared" si="72"/>
        <v>6.2651274719999997E-2</v>
      </c>
      <c r="BA114" s="68">
        <f t="shared" si="72"/>
        <v>6.2651274719999997E-2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3.1325637359999989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X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325</v>
      </c>
    </row>
    <row r="2" spans="1:67" ht="15" customHeight="1" x14ac:dyDescent="0.2">
      <c r="A2" s="59" t="s">
        <v>21</v>
      </c>
      <c r="B2" s="107" t="str">
        <f>VLOOKUP($B$1,'Assumptions (Inputs)'!$B$7:$G$24,2,FALSE)</f>
        <v>4 MWs from Brownsville No. 1 to Glendale + 2MWs in High Tension Vault (formerly 5 MW)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Y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2.4878399999999998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(Escalated)'!E20</f>
        <v>0</v>
      </c>
      <c r="C13" s="128">
        <f>'CapEx (Escalated)'!F20</f>
        <v>2.4878399999999998</v>
      </c>
      <c r="D13" s="128">
        <f>'CapEx (Escalated)'!G20</f>
        <v>0.64472373599999988</v>
      </c>
      <c r="E13" s="128">
        <f>'CapEx (Escalated)'!H20</f>
        <v>0</v>
      </c>
      <c r="F13" s="128">
        <f>'CapEx (Escalated)'!I20</f>
        <v>0</v>
      </c>
      <c r="G13" s="128">
        <f>'CapEx (Escalated)'!J20</f>
        <v>0</v>
      </c>
      <c r="H13" s="128">
        <f>'CapEx (Escalated)'!K20</f>
        <v>0</v>
      </c>
      <c r="I13" s="128">
        <f>'CapEx (Escalated)'!L20</f>
        <v>0</v>
      </c>
      <c r="J13" s="128">
        <f>'CapEx (Escalated)'!M20</f>
        <v>0</v>
      </c>
      <c r="K13" s="128">
        <f>'CapEx (Escalated)'!N20</f>
        <v>0</v>
      </c>
      <c r="L13" s="128">
        <f>'CapEx (Escalated)'!O20</f>
        <v>0</v>
      </c>
      <c r="M13" s="128">
        <f>'CapEx (Escalated)'!P20</f>
        <v>0</v>
      </c>
      <c r="N13" s="128">
        <f>'CapEx (Escalated)'!Q20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3.1325637359999998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-SUM(C13:D13)</f>
        <v>-3.1325637359999998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>
        <f>-SUM(L13:N13)</f>
        <v>0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-3.1325637359999998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2.4878399999999998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1.2439199999999999</v>
      </c>
      <c r="D16" s="68">
        <f t="shared" si="4"/>
        <v>1.2439199999999999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3.1325637359999998</v>
      </c>
      <c r="F19" s="74">
        <f t="shared" si="5"/>
        <v>3.1325637359999998</v>
      </c>
      <c r="G19" s="74">
        <f t="shared" si="5"/>
        <v>3.1325637359999998</v>
      </c>
      <c r="H19" s="74">
        <f t="shared" si="5"/>
        <v>3.1325637359999998</v>
      </c>
      <c r="I19" s="74">
        <f t="shared" si="5"/>
        <v>3.1325637359999998</v>
      </c>
      <c r="J19" s="74">
        <f t="shared" si="5"/>
        <v>3.1325637359999998</v>
      </c>
      <c r="K19" s="74">
        <f t="shared" si="5"/>
        <v>3.1325637359999998</v>
      </c>
      <c r="L19" s="74">
        <f t="shared" si="5"/>
        <v>3.1325637359999998</v>
      </c>
      <c r="M19" s="74">
        <f t="shared" si="5"/>
        <v>3.1325637359999998</v>
      </c>
      <c r="N19" s="74">
        <f t="shared" si="5"/>
        <v>3.1325637359999998</v>
      </c>
      <c r="O19" s="74">
        <f t="shared" si="5"/>
        <v>3.1325637359999998</v>
      </c>
      <c r="P19" s="74">
        <f t="shared" si="5"/>
        <v>3.1325637359999998</v>
      </c>
      <c r="Q19" s="74">
        <f t="shared" si="5"/>
        <v>3.1325637359999998</v>
      </c>
      <c r="R19" s="74">
        <f t="shared" si="5"/>
        <v>3.1325637359999998</v>
      </c>
      <c r="S19" s="74">
        <f t="shared" si="5"/>
        <v>3.1325637359999998</v>
      </c>
      <c r="T19" s="74">
        <f t="shared" si="5"/>
        <v>3.1325637359999998</v>
      </c>
      <c r="U19" s="74">
        <f t="shared" si="5"/>
        <v>3.1325637359999998</v>
      </c>
      <c r="V19" s="74">
        <f t="shared" si="5"/>
        <v>3.1325637359999998</v>
      </c>
      <c r="W19" s="74">
        <f t="shared" si="5"/>
        <v>3.1325637359999998</v>
      </c>
      <c r="X19" s="74">
        <f t="shared" si="5"/>
        <v>3.1325637359999998</v>
      </c>
      <c r="Y19" s="74">
        <f t="shared" si="5"/>
        <v>3.1325637359999998</v>
      </c>
      <c r="Z19" s="74">
        <f t="shared" si="5"/>
        <v>3.1325637359999998</v>
      </c>
      <c r="AA19" s="74">
        <f t="shared" si="5"/>
        <v>3.1325637359999998</v>
      </c>
      <c r="AB19" s="74">
        <f t="shared" si="5"/>
        <v>3.1325637359999998</v>
      </c>
      <c r="AC19" s="74">
        <f t="shared" si="5"/>
        <v>3.1325637359999998</v>
      </c>
      <c r="AD19" s="74">
        <f t="shared" si="5"/>
        <v>3.1325637359999998</v>
      </c>
      <c r="AE19" s="74">
        <f t="shared" si="5"/>
        <v>3.1325637359999998</v>
      </c>
      <c r="AF19" s="74">
        <f t="shared" si="5"/>
        <v>3.1325637359999998</v>
      </c>
      <c r="AG19" s="74">
        <f t="shared" si="5"/>
        <v>3.1325637359999998</v>
      </c>
      <c r="AH19" s="74">
        <f t="shared" si="5"/>
        <v>3.1325637359999998</v>
      </c>
      <c r="AI19" s="74">
        <f t="shared" si="5"/>
        <v>3.1325637359999998</v>
      </c>
      <c r="AJ19" s="74">
        <f t="shared" si="5"/>
        <v>3.1325637359999998</v>
      </c>
      <c r="AK19" s="74">
        <f t="shared" si="5"/>
        <v>3.1325637359999998</v>
      </c>
      <c r="AL19" s="74">
        <f t="shared" si="5"/>
        <v>3.1325637359999998</v>
      </c>
      <c r="AM19" s="74">
        <f t="shared" si="5"/>
        <v>3.1325637359999998</v>
      </c>
      <c r="AN19" s="74">
        <f t="shared" si="5"/>
        <v>3.1325637359999998</v>
      </c>
      <c r="AO19" s="74">
        <f t="shared" si="5"/>
        <v>3.1325637359999998</v>
      </c>
      <c r="AP19" s="74">
        <f t="shared" si="5"/>
        <v>3.1325637359999998</v>
      </c>
      <c r="AQ19" s="74">
        <f t="shared" si="5"/>
        <v>3.1325637359999998</v>
      </c>
      <c r="AR19" s="74">
        <f t="shared" si="5"/>
        <v>3.1325637359999998</v>
      </c>
      <c r="AS19" s="74">
        <f t="shared" si="5"/>
        <v>3.1325637359999998</v>
      </c>
      <c r="AT19" s="74">
        <f t="shared" si="5"/>
        <v>3.1325637359999998</v>
      </c>
      <c r="AU19" s="74">
        <f t="shared" si="5"/>
        <v>3.1325637359999998</v>
      </c>
      <c r="AV19" s="74">
        <f t="shared" si="5"/>
        <v>3.1325637359999998</v>
      </c>
      <c r="AW19" s="74">
        <f t="shared" si="5"/>
        <v>3.1325637359999998</v>
      </c>
      <c r="AX19" s="74">
        <f t="shared" si="5"/>
        <v>3.1325637359999998</v>
      </c>
      <c r="AY19" s="74">
        <f t="shared" si="5"/>
        <v>3.1325637359999998</v>
      </c>
      <c r="AZ19" s="74">
        <f t="shared" si="5"/>
        <v>3.1325637359999998</v>
      </c>
      <c r="BA19" s="74">
        <f t="shared" si="5"/>
        <v>3.1325637359999998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3.1325637359999998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-3.1325637359999998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3.1325637359999998</v>
      </c>
      <c r="E21" s="74">
        <f t="shared" si="9"/>
        <v>3.1325637359999998</v>
      </c>
      <c r="F21" s="74">
        <f t="shared" si="9"/>
        <v>3.1325637359999998</v>
      </c>
      <c r="G21" s="74">
        <f t="shared" si="9"/>
        <v>3.1325637359999998</v>
      </c>
      <c r="H21" s="74">
        <f t="shared" si="9"/>
        <v>3.1325637359999998</v>
      </c>
      <c r="I21" s="74">
        <f t="shared" si="9"/>
        <v>3.1325637359999998</v>
      </c>
      <c r="J21" s="74">
        <f t="shared" si="9"/>
        <v>3.1325637359999998</v>
      </c>
      <c r="K21" s="74">
        <f t="shared" si="9"/>
        <v>3.1325637359999998</v>
      </c>
      <c r="L21" s="74">
        <f t="shared" si="9"/>
        <v>3.1325637359999998</v>
      </c>
      <c r="M21" s="74">
        <f t="shared" si="9"/>
        <v>3.1325637359999998</v>
      </c>
      <c r="N21" s="74">
        <f t="shared" si="9"/>
        <v>3.1325637359999998</v>
      </c>
      <c r="O21" s="74">
        <f t="shared" si="9"/>
        <v>3.1325637359999998</v>
      </c>
      <c r="P21" s="74">
        <f t="shared" si="9"/>
        <v>3.1325637359999998</v>
      </c>
      <c r="Q21" s="74">
        <f t="shared" si="9"/>
        <v>3.1325637359999998</v>
      </c>
      <c r="R21" s="74">
        <f t="shared" si="9"/>
        <v>3.1325637359999998</v>
      </c>
      <c r="S21" s="74">
        <f t="shared" si="9"/>
        <v>3.1325637359999998</v>
      </c>
      <c r="T21" s="74">
        <f t="shared" si="9"/>
        <v>3.1325637359999998</v>
      </c>
      <c r="U21" s="74">
        <f t="shared" si="9"/>
        <v>3.1325637359999998</v>
      </c>
      <c r="V21" s="74">
        <f t="shared" si="9"/>
        <v>3.1325637359999998</v>
      </c>
      <c r="W21" s="74">
        <f t="shared" si="9"/>
        <v>3.1325637359999998</v>
      </c>
      <c r="X21" s="74">
        <f t="shared" si="9"/>
        <v>3.1325637359999998</v>
      </c>
      <c r="Y21" s="74">
        <f t="shared" si="9"/>
        <v>3.1325637359999998</v>
      </c>
      <c r="Z21" s="74">
        <f t="shared" si="9"/>
        <v>3.1325637359999998</v>
      </c>
      <c r="AA21" s="74">
        <f t="shared" si="9"/>
        <v>3.1325637359999998</v>
      </c>
      <c r="AB21" s="74">
        <f t="shared" si="9"/>
        <v>3.1325637359999998</v>
      </c>
      <c r="AC21" s="74">
        <f t="shared" si="9"/>
        <v>3.1325637359999998</v>
      </c>
      <c r="AD21" s="74">
        <f t="shared" si="9"/>
        <v>3.1325637359999998</v>
      </c>
      <c r="AE21" s="74">
        <f t="shared" si="9"/>
        <v>3.1325637359999998</v>
      </c>
      <c r="AF21" s="74">
        <f t="shared" si="9"/>
        <v>3.1325637359999998</v>
      </c>
      <c r="AG21" s="74">
        <f t="shared" si="9"/>
        <v>3.1325637359999998</v>
      </c>
      <c r="AH21" s="74">
        <f t="shared" si="9"/>
        <v>3.1325637359999998</v>
      </c>
      <c r="AI21" s="74">
        <f t="shared" si="9"/>
        <v>3.1325637359999998</v>
      </c>
      <c r="AJ21" s="74">
        <f t="shared" si="9"/>
        <v>3.1325637359999998</v>
      </c>
      <c r="AK21" s="74">
        <f t="shared" si="9"/>
        <v>3.1325637359999998</v>
      </c>
      <c r="AL21" s="74">
        <f t="shared" si="9"/>
        <v>3.1325637359999998</v>
      </c>
      <c r="AM21" s="74">
        <f t="shared" si="9"/>
        <v>3.1325637359999998</v>
      </c>
      <c r="AN21" s="74">
        <f t="shared" si="9"/>
        <v>3.1325637359999998</v>
      </c>
      <c r="AO21" s="74">
        <f t="shared" si="9"/>
        <v>3.1325637359999998</v>
      </c>
      <c r="AP21" s="74">
        <f t="shared" si="9"/>
        <v>3.1325637359999998</v>
      </c>
      <c r="AQ21" s="74">
        <f t="shared" si="9"/>
        <v>3.1325637359999998</v>
      </c>
      <c r="AR21" s="74">
        <f t="shared" si="9"/>
        <v>3.1325637359999998</v>
      </c>
      <c r="AS21" s="74">
        <f t="shared" si="9"/>
        <v>3.1325637359999998</v>
      </c>
      <c r="AT21" s="74">
        <f t="shared" si="9"/>
        <v>3.1325637359999998</v>
      </c>
      <c r="AU21" s="74">
        <f t="shared" si="9"/>
        <v>3.1325637359999998</v>
      </c>
      <c r="AV21" s="74">
        <f t="shared" si="9"/>
        <v>3.1325637359999998</v>
      </c>
      <c r="AW21" s="74">
        <f t="shared" si="9"/>
        <v>3.1325637359999998</v>
      </c>
      <c r="AX21" s="74">
        <f t="shared" si="9"/>
        <v>3.1325637359999998</v>
      </c>
      <c r="AY21" s="74">
        <f t="shared" si="9"/>
        <v>3.1325637359999998</v>
      </c>
      <c r="AZ21" s="74">
        <f t="shared" si="9"/>
        <v>3.1325637359999998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1.5662818679999999</v>
      </c>
      <c r="E22" s="68">
        <f t="shared" si="10"/>
        <v>3.1325637359999998</v>
      </c>
      <c r="F22" s="68">
        <f t="shared" si="10"/>
        <v>3.1325637359999998</v>
      </c>
      <c r="G22" s="68">
        <f t="shared" si="10"/>
        <v>3.1325637359999998</v>
      </c>
      <c r="H22" s="68">
        <f t="shared" si="10"/>
        <v>3.1325637359999998</v>
      </c>
      <c r="I22" s="68">
        <f t="shared" si="10"/>
        <v>3.1325637359999998</v>
      </c>
      <c r="J22" s="68">
        <f t="shared" si="10"/>
        <v>3.1325637359999998</v>
      </c>
      <c r="K22" s="68">
        <f t="shared" si="10"/>
        <v>3.1325637359999998</v>
      </c>
      <c r="L22" s="68">
        <f t="shared" si="10"/>
        <v>3.1325637359999998</v>
      </c>
      <c r="M22" s="68">
        <f t="shared" si="10"/>
        <v>3.1325637359999998</v>
      </c>
      <c r="N22" s="68">
        <f t="shared" si="10"/>
        <v>3.1325637359999998</v>
      </c>
      <c r="O22" s="68">
        <f t="shared" si="10"/>
        <v>3.1325637359999998</v>
      </c>
      <c r="P22" s="68">
        <f t="shared" si="10"/>
        <v>3.1325637359999998</v>
      </c>
      <c r="Q22" s="68">
        <f t="shared" si="10"/>
        <v>3.1325637359999998</v>
      </c>
      <c r="R22" s="68">
        <f t="shared" si="10"/>
        <v>3.1325637359999998</v>
      </c>
      <c r="S22" s="68">
        <f t="shared" si="10"/>
        <v>3.1325637359999998</v>
      </c>
      <c r="T22" s="68">
        <f t="shared" si="10"/>
        <v>3.1325637359999998</v>
      </c>
      <c r="U22" s="68">
        <f t="shared" si="10"/>
        <v>3.1325637359999998</v>
      </c>
      <c r="V22" s="68">
        <f t="shared" si="10"/>
        <v>3.1325637359999998</v>
      </c>
      <c r="W22" s="68">
        <f t="shared" si="10"/>
        <v>3.1325637359999998</v>
      </c>
      <c r="X22" s="68">
        <f t="shared" si="10"/>
        <v>3.1325637359999998</v>
      </c>
      <c r="Y22" s="68">
        <f t="shared" si="10"/>
        <v>3.1325637359999998</v>
      </c>
      <c r="Z22" s="68">
        <f t="shared" si="10"/>
        <v>3.1325637359999998</v>
      </c>
      <c r="AA22" s="68">
        <f t="shared" si="10"/>
        <v>3.1325637359999998</v>
      </c>
      <c r="AB22" s="68">
        <f t="shared" si="10"/>
        <v>3.1325637359999998</v>
      </c>
      <c r="AC22" s="68">
        <f t="shared" si="10"/>
        <v>3.1325637359999998</v>
      </c>
      <c r="AD22" s="68">
        <f t="shared" si="10"/>
        <v>3.1325637359999998</v>
      </c>
      <c r="AE22" s="68">
        <f t="shared" si="10"/>
        <v>3.1325637359999998</v>
      </c>
      <c r="AF22" s="68">
        <f t="shared" si="10"/>
        <v>3.1325637359999998</v>
      </c>
      <c r="AG22" s="68">
        <f t="shared" si="10"/>
        <v>3.1325637359999998</v>
      </c>
      <c r="AH22" s="68">
        <f t="shared" si="10"/>
        <v>3.1325637359999998</v>
      </c>
      <c r="AI22" s="68">
        <f t="shared" si="10"/>
        <v>3.1325637359999998</v>
      </c>
      <c r="AJ22" s="68">
        <f t="shared" si="10"/>
        <v>3.1325637359999998</v>
      </c>
      <c r="AK22" s="68">
        <f t="shared" si="10"/>
        <v>3.1325637359999998</v>
      </c>
      <c r="AL22" s="68">
        <f t="shared" si="10"/>
        <v>3.1325637359999998</v>
      </c>
      <c r="AM22" s="68">
        <f t="shared" si="10"/>
        <v>3.1325637359999998</v>
      </c>
      <c r="AN22" s="68">
        <f t="shared" si="10"/>
        <v>3.1325637359999998</v>
      </c>
      <c r="AO22" s="68">
        <f t="shared" si="10"/>
        <v>3.1325637359999998</v>
      </c>
      <c r="AP22" s="68">
        <f t="shared" si="10"/>
        <v>3.1325637359999998</v>
      </c>
      <c r="AQ22" s="68">
        <f t="shared" si="10"/>
        <v>3.1325637359999998</v>
      </c>
      <c r="AR22" s="68">
        <f t="shared" si="10"/>
        <v>3.1325637359999998</v>
      </c>
      <c r="AS22" s="68">
        <f t="shared" si="10"/>
        <v>3.1325637359999998</v>
      </c>
      <c r="AT22" s="68">
        <f t="shared" si="10"/>
        <v>3.1325637359999998</v>
      </c>
      <c r="AU22" s="68">
        <f t="shared" si="10"/>
        <v>3.1325637359999998</v>
      </c>
      <c r="AV22" s="68">
        <f t="shared" si="10"/>
        <v>3.1325637359999998</v>
      </c>
      <c r="AW22" s="68">
        <f t="shared" si="10"/>
        <v>3.1325637359999998</v>
      </c>
      <c r="AX22" s="68">
        <f t="shared" si="10"/>
        <v>3.1325637359999998</v>
      </c>
      <c r="AY22" s="68">
        <f t="shared" si="10"/>
        <v>3.1325637359999998</v>
      </c>
      <c r="AZ22" s="68">
        <f t="shared" si="10"/>
        <v>3.1325637359999998</v>
      </c>
      <c r="BA22" s="68">
        <f t="shared" si="10"/>
        <v>1.5662818679999999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0.23494228019999996</v>
      </c>
      <c r="F25" s="74">
        <f t="shared" si="11"/>
        <v>0.68722183240367996</v>
      </c>
      <c r="G25" s="74">
        <f t="shared" si="11"/>
        <v>1.1055443937091198</v>
      </c>
      <c r="H25" s="74">
        <f t="shared" si="11"/>
        <v>1.4925413176545599</v>
      </c>
      <c r="I25" s="74">
        <f t="shared" si="11"/>
        <v>1.8504680501299198</v>
      </c>
      <c r="J25" s="74">
        <f t="shared" si="11"/>
        <v>2.1815800370251197</v>
      </c>
      <c r="K25" s="74">
        <f t="shared" si="11"/>
        <v>2.4878194678564793</v>
      </c>
      <c r="L25" s="74">
        <f t="shared" si="11"/>
        <v>2.771128532140319</v>
      </c>
      <c r="M25" s="74">
        <f t="shared" si="11"/>
        <v>3.0506785199409587</v>
      </c>
      <c r="N25" s="74">
        <f t="shared" si="11"/>
        <v>3.3302285077415985</v>
      </c>
      <c r="O25" s="74">
        <f t="shared" si="11"/>
        <v>3.6097784955422383</v>
      </c>
      <c r="P25" s="74">
        <f t="shared" si="11"/>
        <v>3.8893284833428781</v>
      </c>
      <c r="Q25" s="74">
        <f t="shared" si="11"/>
        <v>4.1688784711435183</v>
      </c>
      <c r="R25" s="74">
        <f t="shared" si="11"/>
        <v>4.4484284589441589</v>
      </c>
      <c r="S25" s="74">
        <f t="shared" si="11"/>
        <v>4.7279784467447996</v>
      </c>
      <c r="T25" s="74">
        <f t="shared" si="11"/>
        <v>5.0075284345454403</v>
      </c>
      <c r="U25" s="74">
        <f t="shared" si="11"/>
        <v>5.2870784223460809</v>
      </c>
      <c r="V25" s="74">
        <f t="shared" si="11"/>
        <v>5.5666284101467216</v>
      </c>
      <c r="W25" s="74">
        <f t="shared" si="11"/>
        <v>5.8461783979473623</v>
      </c>
      <c r="X25" s="74">
        <f t="shared" si="11"/>
        <v>6.1257283857480029</v>
      </c>
      <c r="Y25" s="74">
        <f t="shared" si="11"/>
        <v>6.2655033796483224</v>
      </c>
      <c r="Z25" s="74">
        <f t="shared" si="11"/>
        <v>6.2655033796483224</v>
      </c>
      <c r="AA25" s="74">
        <f t="shared" si="11"/>
        <v>6.2655033796483224</v>
      </c>
      <c r="AB25" s="74">
        <f t="shared" si="11"/>
        <v>6.2655033796483224</v>
      </c>
      <c r="AC25" s="74">
        <f t="shared" si="11"/>
        <v>6.2655033796483224</v>
      </c>
      <c r="AD25" s="74">
        <f t="shared" si="11"/>
        <v>6.2655033796483224</v>
      </c>
      <c r="AE25" s="74">
        <f t="shared" si="11"/>
        <v>6.2655033796483224</v>
      </c>
      <c r="AF25" s="74">
        <f t="shared" si="11"/>
        <v>6.2655033796483224</v>
      </c>
      <c r="AG25" s="74">
        <f t="shared" si="11"/>
        <v>6.2655033796483224</v>
      </c>
      <c r="AH25" s="74">
        <f t="shared" si="11"/>
        <v>6.2655033796483224</v>
      </c>
      <c r="AI25" s="74">
        <f t="shared" si="11"/>
        <v>6.2655033796483224</v>
      </c>
      <c r="AJ25" s="74">
        <f t="shared" si="11"/>
        <v>6.2655033796483224</v>
      </c>
      <c r="AK25" s="74">
        <f t="shared" si="11"/>
        <v>6.2655033796483224</v>
      </c>
      <c r="AL25" s="74">
        <f t="shared" si="11"/>
        <v>6.2655033796483224</v>
      </c>
      <c r="AM25" s="74">
        <f t="shared" si="11"/>
        <v>6.2655033796483224</v>
      </c>
      <c r="AN25" s="74">
        <f t="shared" si="11"/>
        <v>6.2655033796483224</v>
      </c>
      <c r="AO25" s="74">
        <f t="shared" si="11"/>
        <v>6.2655033796483224</v>
      </c>
      <c r="AP25" s="74">
        <f t="shared" si="11"/>
        <v>6.2655033796483224</v>
      </c>
      <c r="AQ25" s="74">
        <f t="shared" si="11"/>
        <v>6.2655033796483224</v>
      </c>
      <c r="AR25" s="74">
        <f t="shared" si="11"/>
        <v>6.2655033796483224</v>
      </c>
      <c r="AS25" s="74">
        <f t="shared" si="11"/>
        <v>6.2655033796483224</v>
      </c>
      <c r="AT25" s="74">
        <f t="shared" si="11"/>
        <v>6.2655033796483224</v>
      </c>
      <c r="AU25" s="74">
        <f t="shared" si="11"/>
        <v>6.2655033796483224</v>
      </c>
      <c r="AV25" s="74">
        <f t="shared" si="11"/>
        <v>6.2655033796483224</v>
      </c>
      <c r="AW25" s="74">
        <f t="shared" si="11"/>
        <v>6.2655033796483224</v>
      </c>
      <c r="AX25" s="74">
        <f t="shared" si="11"/>
        <v>6.2655033796483224</v>
      </c>
      <c r="AY25" s="74">
        <f t="shared" si="11"/>
        <v>6.2655033796483224</v>
      </c>
      <c r="AZ25" s="74">
        <f t="shared" si="11"/>
        <v>6.2655033796483224</v>
      </c>
      <c r="BA25" s="74">
        <f t="shared" si="11"/>
        <v>6.2655033796483224</v>
      </c>
      <c r="BB25" s="74">
        <f t="shared" si="11"/>
        <v>6.2655033796483224</v>
      </c>
      <c r="BC25" s="74">
        <f t="shared" si="11"/>
        <v>6.2655033796483224</v>
      </c>
      <c r="BD25" s="74">
        <f t="shared" si="11"/>
        <v>6.2655033796483224</v>
      </c>
      <c r="BE25" s="74">
        <f t="shared" si="11"/>
        <v>6.2655033796483224</v>
      </c>
      <c r="BF25" s="74">
        <f t="shared" si="11"/>
        <v>6.2655033796483224</v>
      </c>
      <c r="BG25" s="74">
        <f t="shared" si="11"/>
        <v>6.2655033796483224</v>
      </c>
      <c r="BH25" s="74">
        <f t="shared" si="11"/>
        <v>6.2655033796483224</v>
      </c>
      <c r="BI25" s="74">
        <f t="shared" si="11"/>
        <v>6.2655033796483224</v>
      </c>
      <c r="BJ25" s="74">
        <f t="shared" si="11"/>
        <v>6.2655033796483224</v>
      </c>
      <c r="BK25" s="74">
        <f t="shared" si="11"/>
        <v>6.2655033796483224</v>
      </c>
      <c r="BL25" s="74">
        <f t="shared" si="11"/>
        <v>6.2655033796483224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0.11747114009999998</v>
      </c>
      <c r="E26" s="74">
        <f t="shared" si="12"/>
        <v>0.22613977610184</v>
      </c>
      <c r="F26" s="74">
        <f t="shared" si="12"/>
        <v>0.20916128065271997</v>
      </c>
      <c r="G26" s="74">
        <f t="shared" si="12"/>
        <v>0.19349846197271997</v>
      </c>
      <c r="H26" s="74">
        <f t="shared" si="12"/>
        <v>0.17896336623768</v>
      </c>
      <c r="I26" s="74">
        <f t="shared" si="12"/>
        <v>0.1655559934476</v>
      </c>
      <c r="J26" s="74">
        <f t="shared" si="12"/>
        <v>0.15311971541567998</v>
      </c>
      <c r="K26" s="74">
        <f t="shared" si="12"/>
        <v>0.14165453214192</v>
      </c>
      <c r="L26" s="74">
        <f t="shared" si="12"/>
        <v>0.13977499390032</v>
      </c>
      <c r="M26" s="74">
        <f t="shared" si="12"/>
        <v>0.13977499390032</v>
      </c>
      <c r="N26" s="74">
        <f t="shared" si="12"/>
        <v>0.13977499390032</v>
      </c>
      <c r="O26" s="74">
        <f t="shared" si="12"/>
        <v>0.13977499390032</v>
      </c>
      <c r="P26" s="74">
        <f t="shared" si="12"/>
        <v>0.13977499390032</v>
      </c>
      <c r="Q26" s="74">
        <f t="shared" si="12"/>
        <v>0.13977499390032</v>
      </c>
      <c r="R26" s="74">
        <f t="shared" si="12"/>
        <v>0.13977499390032</v>
      </c>
      <c r="S26" s="74">
        <f t="shared" si="12"/>
        <v>0.13977499390032</v>
      </c>
      <c r="T26" s="74">
        <f t="shared" si="12"/>
        <v>0.13977499390032</v>
      </c>
      <c r="U26" s="74">
        <f t="shared" si="12"/>
        <v>0.13977499390032</v>
      </c>
      <c r="V26" s="74">
        <f t="shared" si="12"/>
        <v>0.13977499390032</v>
      </c>
      <c r="W26" s="74">
        <f t="shared" si="12"/>
        <v>0.13977499390032</v>
      </c>
      <c r="X26" s="74">
        <f t="shared" si="12"/>
        <v>6.988749695016E-2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3.132751689824159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0.11747114009999998</v>
      </c>
      <c r="E27" s="74">
        <f t="shared" si="13"/>
        <v>0.22613977610184</v>
      </c>
      <c r="F27" s="74">
        <f t="shared" si="13"/>
        <v>0.20916128065271997</v>
      </c>
      <c r="G27" s="74">
        <f t="shared" si="13"/>
        <v>0.19349846197271997</v>
      </c>
      <c r="H27" s="74">
        <f t="shared" si="13"/>
        <v>0.17896336623768</v>
      </c>
      <c r="I27" s="74">
        <f t="shared" si="13"/>
        <v>0.1655559934476</v>
      </c>
      <c r="J27" s="74">
        <f t="shared" si="13"/>
        <v>0.15311971541567998</v>
      </c>
      <c r="K27" s="74">
        <f t="shared" si="13"/>
        <v>0.14165453214192</v>
      </c>
      <c r="L27" s="74">
        <f t="shared" si="13"/>
        <v>0.13977499390032</v>
      </c>
      <c r="M27" s="74">
        <f t="shared" si="13"/>
        <v>0.13977499390032</v>
      </c>
      <c r="N27" s="74">
        <f t="shared" si="13"/>
        <v>0.13977499390032</v>
      </c>
      <c r="O27" s="74">
        <f t="shared" si="13"/>
        <v>0.13977499390032</v>
      </c>
      <c r="P27" s="74">
        <f t="shared" si="13"/>
        <v>0.13977499390032</v>
      </c>
      <c r="Q27" s="74">
        <f t="shared" si="13"/>
        <v>0.13977499390032</v>
      </c>
      <c r="R27" s="74">
        <f t="shared" si="13"/>
        <v>0.13977499390032</v>
      </c>
      <c r="S27" s="74">
        <f t="shared" si="13"/>
        <v>0.13977499390032</v>
      </c>
      <c r="T27" s="74">
        <f t="shared" si="13"/>
        <v>0.13977499390032</v>
      </c>
      <c r="U27" s="74">
        <f t="shared" si="13"/>
        <v>0.13977499390032</v>
      </c>
      <c r="V27" s="74">
        <f t="shared" si="13"/>
        <v>0.13977499390032</v>
      </c>
      <c r="W27" s="74">
        <f t="shared" si="13"/>
        <v>0.13977499390032</v>
      </c>
      <c r="X27" s="74">
        <f t="shared" si="13"/>
        <v>6.988749695016E-2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3.132751689824159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0.23494228019999996</v>
      </c>
      <c r="E28" s="74">
        <f t="shared" si="14"/>
        <v>0.68722183240367996</v>
      </c>
      <c r="F28" s="74">
        <f t="shared" si="14"/>
        <v>1.1055443937091198</v>
      </c>
      <c r="G28" s="74">
        <f t="shared" si="14"/>
        <v>1.4925413176545599</v>
      </c>
      <c r="H28" s="74">
        <f t="shared" si="14"/>
        <v>1.8504680501299198</v>
      </c>
      <c r="I28" s="74">
        <f t="shared" si="14"/>
        <v>2.1815800370251197</v>
      </c>
      <c r="J28" s="74">
        <f t="shared" si="14"/>
        <v>2.4878194678564793</v>
      </c>
      <c r="K28" s="74">
        <f t="shared" si="14"/>
        <v>2.771128532140319</v>
      </c>
      <c r="L28" s="74">
        <f t="shared" si="14"/>
        <v>3.0506785199409587</v>
      </c>
      <c r="M28" s="74">
        <f t="shared" si="14"/>
        <v>3.3302285077415985</v>
      </c>
      <c r="N28" s="74">
        <f t="shared" si="14"/>
        <v>3.6097784955422383</v>
      </c>
      <c r="O28" s="74">
        <f t="shared" si="14"/>
        <v>3.8893284833428781</v>
      </c>
      <c r="P28" s="74">
        <f t="shared" si="14"/>
        <v>4.1688784711435183</v>
      </c>
      <c r="Q28" s="74">
        <f t="shared" si="14"/>
        <v>4.4484284589441589</v>
      </c>
      <c r="R28" s="74">
        <f t="shared" si="14"/>
        <v>4.7279784467447996</v>
      </c>
      <c r="S28" s="74">
        <f t="shared" si="14"/>
        <v>5.0075284345454403</v>
      </c>
      <c r="T28" s="74">
        <f t="shared" si="14"/>
        <v>5.2870784223460809</v>
      </c>
      <c r="U28" s="74">
        <f t="shared" si="14"/>
        <v>5.5666284101467216</v>
      </c>
      <c r="V28" s="74">
        <f t="shared" si="14"/>
        <v>5.8461783979473623</v>
      </c>
      <c r="W28" s="74">
        <f t="shared" si="14"/>
        <v>6.1257283857480029</v>
      </c>
      <c r="X28" s="74">
        <f t="shared" si="14"/>
        <v>6.2655033796483224</v>
      </c>
      <c r="Y28" s="74">
        <f t="shared" si="14"/>
        <v>6.2655033796483224</v>
      </c>
      <c r="Z28" s="74">
        <f t="shared" si="14"/>
        <v>6.2655033796483224</v>
      </c>
      <c r="AA28" s="74">
        <f t="shared" si="14"/>
        <v>6.2655033796483224</v>
      </c>
      <c r="AB28" s="74">
        <f t="shared" si="14"/>
        <v>6.2655033796483224</v>
      </c>
      <c r="AC28" s="74">
        <f t="shared" si="14"/>
        <v>6.2655033796483224</v>
      </c>
      <c r="AD28" s="74">
        <f t="shared" si="14"/>
        <v>6.2655033796483224</v>
      </c>
      <c r="AE28" s="74">
        <f t="shared" si="14"/>
        <v>6.2655033796483224</v>
      </c>
      <c r="AF28" s="74">
        <f t="shared" si="14"/>
        <v>6.2655033796483224</v>
      </c>
      <c r="AG28" s="74">
        <f t="shared" si="14"/>
        <v>6.2655033796483224</v>
      </c>
      <c r="AH28" s="74">
        <f t="shared" si="14"/>
        <v>6.2655033796483224</v>
      </c>
      <c r="AI28" s="74">
        <f t="shared" si="14"/>
        <v>6.2655033796483224</v>
      </c>
      <c r="AJ28" s="74">
        <f t="shared" si="14"/>
        <v>6.2655033796483224</v>
      </c>
      <c r="AK28" s="74">
        <f t="shared" si="14"/>
        <v>6.2655033796483224</v>
      </c>
      <c r="AL28" s="74">
        <f t="shared" si="14"/>
        <v>6.2655033796483224</v>
      </c>
      <c r="AM28" s="74">
        <f t="shared" si="14"/>
        <v>6.2655033796483224</v>
      </c>
      <c r="AN28" s="74">
        <f t="shared" si="14"/>
        <v>6.2655033796483224</v>
      </c>
      <c r="AO28" s="74">
        <f t="shared" si="14"/>
        <v>6.2655033796483224</v>
      </c>
      <c r="AP28" s="74">
        <f t="shared" si="14"/>
        <v>6.2655033796483224</v>
      </c>
      <c r="AQ28" s="74">
        <f t="shared" si="14"/>
        <v>6.2655033796483224</v>
      </c>
      <c r="AR28" s="74">
        <f t="shared" si="14"/>
        <v>6.2655033796483224</v>
      </c>
      <c r="AS28" s="74">
        <f t="shared" si="14"/>
        <v>6.2655033796483224</v>
      </c>
      <c r="AT28" s="74">
        <f t="shared" si="14"/>
        <v>6.2655033796483224</v>
      </c>
      <c r="AU28" s="74">
        <f t="shared" si="14"/>
        <v>6.2655033796483224</v>
      </c>
      <c r="AV28" s="74">
        <f t="shared" si="14"/>
        <v>6.2655033796483224</v>
      </c>
      <c r="AW28" s="74">
        <f t="shared" si="14"/>
        <v>6.2655033796483224</v>
      </c>
      <c r="AX28" s="74">
        <f t="shared" si="14"/>
        <v>6.2655033796483224</v>
      </c>
      <c r="AY28" s="74">
        <f t="shared" si="14"/>
        <v>6.2655033796483224</v>
      </c>
      <c r="AZ28" s="74">
        <f t="shared" si="14"/>
        <v>6.2655033796483224</v>
      </c>
      <c r="BA28" s="74">
        <f t="shared" si="14"/>
        <v>6.2655033796483224</v>
      </c>
      <c r="BB28" s="74">
        <f t="shared" si="14"/>
        <v>6.2655033796483224</v>
      </c>
      <c r="BC28" s="74">
        <f t="shared" si="14"/>
        <v>6.2655033796483224</v>
      </c>
      <c r="BD28" s="74">
        <f t="shared" si="14"/>
        <v>6.2655033796483224</v>
      </c>
      <c r="BE28" s="74">
        <f t="shared" si="14"/>
        <v>6.2655033796483224</v>
      </c>
      <c r="BF28" s="74">
        <f t="shared" si="14"/>
        <v>6.2655033796483224</v>
      </c>
      <c r="BG28" s="74">
        <f t="shared" si="14"/>
        <v>6.2655033796483224</v>
      </c>
      <c r="BH28" s="74">
        <f t="shared" si="14"/>
        <v>6.2655033796483224</v>
      </c>
      <c r="BI28" s="74">
        <f t="shared" si="14"/>
        <v>6.2655033796483224</v>
      </c>
      <c r="BJ28" s="74">
        <f t="shared" si="14"/>
        <v>6.2655033796483224</v>
      </c>
      <c r="BK28" s="74">
        <f t="shared" si="14"/>
        <v>6.2655033796483224</v>
      </c>
      <c r="BL28" s="74">
        <f t="shared" si="14"/>
        <v>6.2655033796483224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0.11747114009999998</v>
      </c>
      <c r="E29" s="68">
        <f t="shared" si="15"/>
        <v>0.46108205630183996</v>
      </c>
      <c r="F29" s="68">
        <f t="shared" si="15"/>
        <v>0.89638311305639995</v>
      </c>
      <c r="G29" s="68">
        <f>AVERAGE(G25,G28)</f>
        <v>1.2990428556818399</v>
      </c>
      <c r="H29" s="68">
        <f t="shared" si="15"/>
        <v>1.6715046838922398</v>
      </c>
      <c r="I29" s="68">
        <f t="shared" si="15"/>
        <v>2.0160240435775196</v>
      </c>
      <c r="J29" s="68">
        <f t="shared" si="15"/>
        <v>2.3346997524407995</v>
      </c>
      <c r="K29" s="68">
        <f t="shared" si="15"/>
        <v>2.6294739999983991</v>
      </c>
      <c r="L29" s="68">
        <f t="shared" si="15"/>
        <v>2.9109035260406388</v>
      </c>
      <c r="M29" s="68">
        <f t="shared" si="15"/>
        <v>3.1904535138412786</v>
      </c>
      <c r="N29" s="68">
        <f t="shared" si="15"/>
        <v>3.4700035016419184</v>
      </c>
      <c r="O29" s="68">
        <f t="shared" si="15"/>
        <v>3.7495534894425582</v>
      </c>
      <c r="P29" s="68">
        <f t="shared" si="15"/>
        <v>4.029103477243198</v>
      </c>
      <c r="Q29" s="68">
        <f t="shared" si="15"/>
        <v>4.3086534650438386</v>
      </c>
      <c r="R29" s="68">
        <f t="shared" si="15"/>
        <v>4.5882034528444793</v>
      </c>
      <c r="S29" s="68">
        <f t="shared" si="15"/>
        <v>4.8677534406451199</v>
      </c>
      <c r="T29" s="68">
        <f t="shared" si="15"/>
        <v>5.1473034284457606</v>
      </c>
      <c r="U29" s="68">
        <f t="shared" si="15"/>
        <v>5.4268534162464013</v>
      </c>
      <c r="V29" s="68">
        <f t="shared" si="15"/>
        <v>5.7064034040470419</v>
      </c>
      <c r="W29" s="68">
        <f t="shared" si="15"/>
        <v>5.9859533918476826</v>
      </c>
      <c r="X29" s="68">
        <f t="shared" si="15"/>
        <v>6.1956158826981627</v>
      </c>
      <c r="Y29" s="68">
        <f t="shared" si="15"/>
        <v>6.2655033796483224</v>
      </c>
      <c r="Z29" s="68">
        <f t="shared" si="15"/>
        <v>6.2655033796483224</v>
      </c>
      <c r="AA29" s="68">
        <f t="shared" si="15"/>
        <v>6.2655033796483224</v>
      </c>
      <c r="AB29" s="68">
        <f t="shared" si="15"/>
        <v>6.2655033796483224</v>
      </c>
      <c r="AC29" s="68">
        <f t="shared" si="15"/>
        <v>6.2655033796483224</v>
      </c>
      <c r="AD29" s="68">
        <f t="shared" si="15"/>
        <v>6.2655033796483224</v>
      </c>
      <c r="AE29" s="68">
        <f t="shared" si="15"/>
        <v>6.2655033796483224</v>
      </c>
      <c r="AF29" s="68">
        <f t="shared" si="15"/>
        <v>6.2655033796483224</v>
      </c>
      <c r="AG29" s="68">
        <f t="shared" si="15"/>
        <v>6.2655033796483224</v>
      </c>
      <c r="AH29" s="68">
        <f t="shared" si="15"/>
        <v>6.2655033796483224</v>
      </c>
      <c r="AI29" s="68">
        <f t="shared" si="15"/>
        <v>6.2655033796483224</v>
      </c>
      <c r="AJ29" s="68">
        <f t="shared" si="15"/>
        <v>6.2655033796483224</v>
      </c>
      <c r="AK29" s="68">
        <f t="shared" si="15"/>
        <v>6.2655033796483224</v>
      </c>
      <c r="AL29" s="68">
        <f t="shared" si="15"/>
        <v>6.2655033796483224</v>
      </c>
      <c r="AM29" s="68">
        <f t="shared" si="15"/>
        <v>6.2655033796483224</v>
      </c>
      <c r="AN29" s="68">
        <f t="shared" si="15"/>
        <v>6.2655033796483224</v>
      </c>
      <c r="AO29" s="68">
        <f t="shared" si="15"/>
        <v>6.2655033796483224</v>
      </c>
      <c r="AP29" s="68">
        <f t="shared" si="15"/>
        <v>6.2655033796483224</v>
      </c>
      <c r="AQ29" s="68">
        <f t="shared" si="15"/>
        <v>6.2655033796483224</v>
      </c>
      <c r="AR29" s="68">
        <f t="shared" si="15"/>
        <v>6.2655033796483224</v>
      </c>
      <c r="AS29" s="68">
        <f t="shared" si="15"/>
        <v>6.2655033796483224</v>
      </c>
      <c r="AT29" s="68">
        <f t="shared" si="15"/>
        <v>6.2655033796483224</v>
      </c>
      <c r="AU29" s="68">
        <f t="shared" si="15"/>
        <v>6.2655033796483224</v>
      </c>
      <c r="AV29" s="68">
        <f t="shared" si="15"/>
        <v>6.2655033796483224</v>
      </c>
      <c r="AW29" s="68">
        <f t="shared" si="15"/>
        <v>6.2655033796483224</v>
      </c>
      <c r="AX29" s="68">
        <f t="shared" si="15"/>
        <v>6.2655033796483224</v>
      </c>
      <c r="AY29" s="68">
        <f t="shared" si="15"/>
        <v>6.2655033796483224</v>
      </c>
      <c r="AZ29" s="68">
        <f t="shared" si="15"/>
        <v>6.2655033796483224</v>
      </c>
      <c r="BA29" s="68">
        <f t="shared" si="15"/>
        <v>6.2655033796483224</v>
      </c>
      <c r="BB29" s="68">
        <f t="shared" si="15"/>
        <v>6.2655033796483224</v>
      </c>
      <c r="BC29" s="68">
        <f t="shared" si="15"/>
        <v>6.2655033796483224</v>
      </c>
      <c r="BD29" s="68">
        <f t="shared" si="15"/>
        <v>6.2655033796483224</v>
      </c>
      <c r="BE29" s="68">
        <f t="shared" si="15"/>
        <v>6.2655033796483224</v>
      </c>
      <c r="BF29" s="68">
        <f t="shared" si="15"/>
        <v>6.2655033796483224</v>
      </c>
      <c r="BG29" s="68">
        <f t="shared" si="15"/>
        <v>6.2655033796483224</v>
      </c>
      <c r="BH29" s="68">
        <f t="shared" si="15"/>
        <v>6.2655033796483224</v>
      </c>
      <c r="BI29" s="68">
        <f t="shared" si="15"/>
        <v>6.2655033796483224</v>
      </c>
      <c r="BJ29" s="68">
        <f t="shared" si="15"/>
        <v>6.2655033796483224</v>
      </c>
      <c r="BK29" s="68">
        <f t="shared" si="15"/>
        <v>6.2655033796483224</v>
      </c>
      <c r="BL29" s="68">
        <f t="shared" si="15"/>
        <v>6.2655033796483224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7.8314093399999993E-2</v>
      </c>
      <c r="F32" s="74">
        <f t="shared" si="16"/>
        <v>0.15662818679999999</v>
      </c>
      <c r="G32" s="74">
        <f t="shared" si="16"/>
        <v>0.23494228019999996</v>
      </c>
      <c r="H32" s="74">
        <f t="shared" si="16"/>
        <v>0.31325637359999997</v>
      </c>
      <c r="I32" s="74">
        <f t="shared" si="16"/>
        <v>0.39157046699999998</v>
      </c>
      <c r="J32" s="74">
        <f t="shared" si="16"/>
        <v>0.46988456039999998</v>
      </c>
      <c r="K32" s="74">
        <f t="shared" si="16"/>
        <v>0.54819865379999999</v>
      </c>
      <c r="L32" s="74">
        <f t="shared" si="16"/>
        <v>0.62651274719999994</v>
      </c>
      <c r="M32" s="74">
        <f t="shared" si="16"/>
        <v>0.70482684059999989</v>
      </c>
      <c r="N32" s="74">
        <f t="shared" si="16"/>
        <v>0.78314093399999984</v>
      </c>
      <c r="O32" s="74">
        <f t="shared" si="16"/>
        <v>0.8614550273999998</v>
      </c>
      <c r="P32" s="74">
        <f t="shared" si="16"/>
        <v>0.93976912079999975</v>
      </c>
      <c r="Q32" s="74">
        <f t="shared" si="16"/>
        <v>1.0180832141999998</v>
      </c>
      <c r="R32" s="74">
        <f t="shared" si="16"/>
        <v>1.0963973075999998</v>
      </c>
      <c r="S32" s="74">
        <f t="shared" si="16"/>
        <v>1.1747114009999997</v>
      </c>
      <c r="T32" s="74">
        <f t="shared" si="16"/>
        <v>1.2530254943999997</v>
      </c>
      <c r="U32" s="74">
        <f t="shared" si="16"/>
        <v>1.3313395877999996</v>
      </c>
      <c r="V32" s="74">
        <f t="shared" si="16"/>
        <v>1.4096536811999996</v>
      </c>
      <c r="W32" s="74">
        <f t="shared" si="16"/>
        <v>1.4879677745999995</v>
      </c>
      <c r="X32" s="74">
        <f t="shared" si="16"/>
        <v>1.5662818679999995</v>
      </c>
      <c r="Y32" s="74">
        <f t="shared" si="16"/>
        <v>1.6445959613999994</v>
      </c>
      <c r="Z32" s="74">
        <f t="shared" si="16"/>
        <v>1.7229100547999994</v>
      </c>
      <c r="AA32" s="74">
        <f t="shared" si="16"/>
        <v>1.8012241481999993</v>
      </c>
      <c r="AB32" s="74">
        <f t="shared" si="16"/>
        <v>1.8795382415999993</v>
      </c>
      <c r="AC32" s="74">
        <f t="shared" si="16"/>
        <v>1.9578523349999992</v>
      </c>
      <c r="AD32" s="74">
        <f t="shared" si="16"/>
        <v>2.0361664283999992</v>
      </c>
      <c r="AE32" s="74">
        <f t="shared" si="16"/>
        <v>2.1144805217999991</v>
      </c>
      <c r="AF32" s="74">
        <f t="shared" si="16"/>
        <v>2.1927946151999991</v>
      </c>
      <c r="AG32" s="74">
        <f t="shared" si="16"/>
        <v>2.271108708599999</v>
      </c>
      <c r="AH32" s="74">
        <f t="shared" si="16"/>
        <v>2.349422801999999</v>
      </c>
      <c r="AI32" s="74">
        <f t="shared" si="16"/>
        <v>2.4277368953999989</v>
      </c>
      <c r="AJ32" s="74">
        <f t="shared" si="16"/>
        <v>2.5060509887999989</v>
      </c>
      <c r="AK32" s="74">
        <f t="shared" si="16"/>
        <v>2.5843650821999988</v>
      </c>
      <c r="AL32" s="74">
        <f t="shared" si="16"/>
        <v>2.6626791755999988</v>
      </c>
      <c r="AM32" s="74">
        <f t="shared" si="16"/>
        <v>2.7409932689999987</v>
      </c>
      <c r="AN32" s="74">
        <f t="shared" si="16"/>
        <v>2.8193073623999987</v>
      </c>
      <c r="AO32" s="74">
        <f t="shared" si="16"/>
        <v>2.8976214557999986</v>
      </c>
      <c r="AP32" s="74">
        <f t="shared" si="16"/>
        <v>2.9759355491999986</v>
      </c>
      <c r="AQ32" s="74">
        <f t="shared" si="16"/>
        <v>3.0542496425999985</v>
      </c>
      <c r="AR32" s="74">
        <f t="shared" si="16"/>
        <v>3.1325637359999985</v>
      </c>
      <c r="AS32" s="74">
        <f t="shared" si="16"/>
        <v>3.2108778293999984</v>
      </c>
      <c r="AT32" s="74">
        <f t="shared" si="16"/>
        <v>3.2891919227999984</v>
      </c>
      <c r="AU32" s="74">
        <f t="shared" si="16"/>
        <v>3.3675060161999983</v>
      </c>
      <c r="AV32" s="74">
        <f t="shared" si="16"/>
        <v>3.4458201095999983</v>
      </c>
      <c r="AW32" s="74">
        <f t="shared" si="16"/>
        <v>3.5241342029999982</v>
      </c>
      <c r="AX32" s="74">
        <f t="shared" si="16"/>
        <v>3.6024482963999982</v>
      </c>
      <c r="AY32" s="74">
        <f t="shared" si="16"/>
        <v>3.6807623897999981</v>
      </c>
      <c r="AZ32" s="74">
        <f t="shared" si="16"/>
        <v>3.7590764831999981</v>
      </c>
      <c r="BA32" s="74">
        <f t="shared" si="16"/>
        <v>3.837390576599998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7.8314093399999993E-2</v>
      </c>
      <c r="E33" s="74">
        <f t="shared" si="17"/>
        <v>7.8314093399999993E-2</v>
      </c>
      <c r="F33" s="74">
        <f t="shared" si="17"/>
        <v>7.8314093399999993E-2</v>
      </c>
      <c r="G33" s="74">
        <f t="shared" si="17"/>
        <v>7.8314093399999993E-2</v>
      </c>
      <c r="H33" s="74">
        <f t="shared" si="17"/>
        <v>7.8314093399999993E-2</v>
      </c>
      <c r="I33" s="74">
        <f t="shared" si="17"/>
        <v>7.8314093399999993E-2</v>
      </c>
      <c r="J33" s="74">
        <f t="shared" si="17"/>
        <v>7.8314093399999993E-2</v>
      </c>
      <c r="K33" s="74">
        <f t="shared" si="17"/>
        <v>7.8314093399999993E-2</v>
      </c>
      <c r="L33" s="74">
        <f t="shared" si="17"/>
        <v>7.8314093399999993E-2</v>
      </c>
      <c r="M33" s="74">
        <f t="shared" si="17"/>
        <v>7.8314093399999993E-2</v>
      </c>
      <c r="N33" s="74">
        <f t="shared" si="17"/>
        <v>7.8314093399999993E-2</v>
      </c>
      <c r="O33" s="74">
        <f t="shared" si="17"/>
        <v>7.8314093399999993E-2</v>
      </c>
      <c r="P33" s="74">
        <f t="shared" si="17"/>
        <v>7.8314093399999993E-2</v>
      </c>
      <c r="Q33" s="74">
        <f t="shared" si="17"/>
        <v>7.8314093399999993E-2</v>
      </c>
      <c r="R33" s="74">
        <f t="shared" si="17"/>
        <v>7.8314093399999993E-2</v>
      </c>
      <c r="S33" s="74">
        <f t="shared" si="17"/>
        <v>7.8314093399999993E-2</v>
      </c>
      <c r="T33" s="74">
        <f t="shared" si="17"/>
        <v>7.8314093399999993E-2</v>
      </c>
      <c r="U33" s="74">
        <f t="shared" si="17"/>
        <v>7.8314093399999993E-2</v>
      </c>
      <c r="V33" s="74">
        <f t="shared" si="17"/>
        <v>7.8314093399999993E-2</v>
      </c>
      <c r="W33" s="74">
        <f t="shared" si="17"/>
        <v>7.8314093399999993E-2</v>
      </c>
      <c r="X33" s="74">
        <f t="shared" si="17"/>
        <v>7.8314093399999993E-2</v>
      </c>
      <c r="Y33" s="74">
        <f t="shared" si="17"/>
        <v>7.8314093399999993E-2</v>
      </c>
      <c r="Z33" s="74">
        <f t="shared" si="17"/>
        <v>7.8314093399999993E-2</v>
      </c>
      <c r="AA33" s="74">
        <f t="shared" si="17"/>
        <v>7.8314093399999993E-2</v>
      </c>
      <c r="AB33" s="74">
        <f t="shared" si="17"/>
        <v>7.8314093399999993E-2</v>
      </c>
      <c r="AC33" s="74">
        <f t="shared" si="17"/>
        <v>7.8314093399999993E-2</v>
      </c>
      <c r="AD33" s="74">
        <f t="shared" si="17"/>
        <v>7.8314093399999993E-2</v>
      </c>
      <c r="AE33" s="74">
        <f t="shared" si="17"/>
        <v>7.8314093399999993E-2</v>
      </c>
      <c r="AF33" s="74">
        <f t="shared" si="17"/>
        <v>7.8314093399999993E-2</v>
      </c>
      <c r="AG33" s="74">
        <f t="shared" si="17"/>
        <v>7.8314093399999993E-2</v>
      </c>
      <c r="AH33" s="74">
        <f t="shared" si="17"/>
        <v>7.8314093399999993E-2</v>
      </c>
      <c r="AI33" s="74">
        <f t="shared" si="17"/>
        <v>7.8314093399999993E-2</v>
      </c>
      <c r="AJ33" s="74">
        <f t="shared" si="17"/>
        <v>7.8314093399999993E-2</v>
      </c>
      <c r="AK33" s="74">
        <f t="shared" si="17"/>
        <v>7.8314093399999993E-2</v>
      </c>
      <c r="AL33" s="74">
        <f t="shared" si="17"/>
        <v>7.8314093399999993E-2</v>
      </c>
      <c r="AM33" s="74">
        <f t="shared" si="17"/>
        <v>7.8314093399999993E-2</v>
      </c>
      <c r="AN33" s="74">
        <f t="shared" si="17"/>
        <v>7.8314093399999993E-2</v>
      </c>
      <c r="AO33" s="74">
        <f t="shared" si="17"/>
        <v>7.8314093399999993E-2</v>
      </c>
      <c r="AP33" s="74">
        <f t="shared" si="17"/>
        <v>7.8314093399999993E-2</v>
      </c>
      <c r="AQ33" s="74">
        <f t="shared" si="17"/>
        <v>7.8314093399999993E-2</v>
      </c>
      <c r="AR33" s="74">
        <f t="shared" si="17"/>
        <v>7.8314093399999993E-2</v>
      </c>
      <c r="AS33" s="74">
        <f t="shared" si="17"/>
        <v>7.8314093399999993E-2</v>
      </c>
      <c r="AT33" s="74">
        <f t="shared" si="17"/>
        <v>7.8314093399999993E-2</v>
      </c>
      <c r="AU33" s="74">
        <f t="shared" si="17"/>
        <v>7.8314093399999993E-2</v>
      </c>
      <c r="AV33" s="74">
        <f t="shared" si="17"/>
        <v>7.8314093399999993E-2</v>
      </c>
      <c r="AW33" s="74">
        <f t="shared" si="17"/>
        <v>7.8314093399999993E-2</v>
      </c>
      <c r="AX33" s="74">
        <f t="shared" si="17"/>
        <v>7.8314093399999993E-2</v>
      </c>
      <c r="AY33" s="74">
        <f t="shared" si="17"/>
        <v>7.8314093399999993E-2</v>
      </c>
      <c r="AZ33" s="74">
        <f t="shared" si="17"/>
        <v>7.8314093399999993E-2</v>
      </c>
      <c r="BA33" s="74">
        <f t="shared" si="17"/>
        <v>7.8314093399999993E-2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3.915704669999998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-3.915704669999998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-3.915704669999998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7.8314093399999993E-2</v>
      </c>
      <c r="E35" s="74">
        <f t="shared" si="18"/>
        <v>0.15662818679999999</v>
      </c>
      <c r="F35" s="74">
        <f t="shared" si="18"/>
        <v>0.23494228019999996</v>
      </c>
      <c r="G35" s="74">
        <f t="shared" si="18"/>
        <v>0.31325637359999997</v>
      </c>
      <c r="H35" s="74">
        <f t="shared" si="18"/>
        <v>0.39157046699999998</v>
      </c>
      <c r="I35" s="74">
        <f t="shared" si="18"/>
        <v>0.46988456039999998</v>
      </c>
      <c r="J35" s="74">
        <f t="shared" si="18"/>
        <v>0.54819865379999999</v>
      </c>
      <c r="K35" s="74">
        <f t="shared" si="18"/>
        <v>0.62651274719999994</v>
      </c>
      <c r="L35" s="74">
        <f t="shared" si="18"/>
        <v>0.70482684059999989</v>
      </c>
      <c r="M35" s="74">
        <f t="shared" si="18"/>
        <v>0.78314093399999984</v>
      </c>
      <c r="N35" s="74">
        <f t="shared" si="18"/>
        <v>0.8614550273999998</v>
      </c>
      <c r="O35" s="74">
        <f t="shared" si="18"/>
        <v>0.93976912079999975</v>
      </c>
      <c r="P35" s="74">
        <f t="shared" si="18"/>
        <v>1.0180832141999998</v>
      </c>
      <c r="Q35" s="74">
        <f t="shared" si="18"/>
        <v>1.0963973075999998</v>
      </c>
      <c r="R35" s="74">
        <f t="shared" si="18"/>
        <v>1.1747114009999997</v>
      </c>
      <c r="S35" s="74">
        <f t="shared" si="18"/>
        <v>1.2530254943999997</v>
      </c>
      <c r="T35" s="74">
        <f t="shared" si="18"/>
        <v>1.3313395877999996</v>
      </c>
      <c r="U35" s="74">
        <f t="shared" si="18"/>
        <v>1.4096536811999996</v>
      </c>
      <c r="V35" s="74">
        <f t="shared" si="18"/>
        <v>1.4879677745999995</v>
      </c>
      <c r="W35" s="74">
        <f t="shared" si="18"/>
        <v>1.5662818679999995</v>
      </c>
      <c r="X35" s="74">
        <f t="shared" si="18"/>
        <v>1.6445959613999994</v>
      </c>
      <c r="Y35" s="74">
        <f t="shared" si="18"/>
        <v>1.7229100547999994</v>
      </c>
      <c r="Z35" s="74">
        <f t="shared" si="18"/>
        <v>1.8012241481999993</v>
      </c>
      <c r="AA35" s="74">
        <f t="shared" si="18"/>
        <v>1.8795382415999993</v>
      </c>
      <c r="AB35" s="74">
        <f t="shared" si="18"/>
        <v>1.9578523349999992</v>
      </c>
      <c r="AC35" s="74">
        <f t="shared" si="18"/>
        <v>2.0361664283999992</v>
      </c>
      <c r="AD35" s="74">
        <f t="shared" si="18"/>
        <v>2.1144805217999991</v>
      </c>
      <c r="AE35" s="74">
        <f t="shared" si="18"/>
        <v>2.1927946151999991</v>
      </c>
      <c r="AF35" s="74">
        <f t="shared" si="18"/>
        <v>2.271108708599999</v>
      </c>
      <c r="AG35" s="74">
        <f t="shared" si="18"/>
        <v>2.349422801999999</v>
      </c>
      <c r="AH35" s="74">
        <f t="shared" si="18"/>
        <v>2.4277368953999989</v>
      </c>
      <c r="AI35" s="74">
        <f t="shared" si="18"/>
        <v>2.5060509887999989</v>
      </c>
      <c r="AJ35" s="74">
        <f t="shared" si="18"/>
        <v>2.5843650821999988</v>
      </c>
      <c r="AK35" s="74">
        <f t="shared" si="18"/>
        <v>2.6626791755999988</v>
      </c>
      <c r="AL35" s="74">
        <f t="shared" si="18"/>
        <v>2.7409932689999987</v>
      </c>
      <c r="AM35" s="74">
        <f t="shared" si="18"/>
        <v>2.8193073623999987</v>
      </c>
      <c r="AN35" s="74">
        <f t="shared" si="18"/>
        <v>2.8976214557999986</v>
      </c>
      <c r="AO35" s="74">
        <f t="shared" si="18"/>
        <v>2.9759355491999986</v>
      </c>
      <c r="AP35" s="74">
        <f t="shared" si="18"/>
        <v>3.0542496425999985</v>
      </c>
      <c r="AQ35" s="74">
        <f t="shared" si="18"/>
        <v>3.1325637359999985</v>
      </c>
      <c r="AR35" s="74">
        <f t="shared" si="18"/>
        <v>3.2108778293999984</v>
      </c>
      <c r="AS35" s="74">
        <f t="shared" si="18"/>
        <v>3.2891919227999984</v>
      </c>
      <c r="AT35" s="74">
        <f t="shared" si="18"/>
        <v>3.3675060161999983</v>
      </c>
      <c r="AU35" s="74">
        <f t="shared" si="18"/>
        <v>3.4458201095999983</v>
      </c>
      <c r="AV35" s="74">
        <f t="shared" si="18"/>
        <v>3.5241342029999982</v>
      </c>
      <c r="AW35" s="74">
        <f t="shared" si="18"/>
        <v>3.6024482963999982</v>
      </c>
      <c r="AX35" s="74">
        <f t="shared" si="18"/>
        <v>3.6807623897999981</v>
      </c>
      <c r="AY35" s="74">
        <f t="shared" si="18"/>
        <v>3.7590764831999981</v>
      </c>
      <c r="AZ35" s="74">
        <f t="shared" si="18"/>
        <v>3.837390576599998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3.9157046699999996E-2</v>
      </c>
      <c r="E36" s="68">
        <f t="shared" si="19"/>
        <v>0.11747114009999998</v>
      </c>
      <c r="F36" s="68">
        <f t="shared" si="19"/>
        <v>0.19578523349999999</v>
      </c>
      <c r="G36" s="68">
        <f t="shared" si="19"/>
        <v>0.27409932689999994</v>
      </c>
      <c r="H36" s="68">
        <f t="shared" si="19"/>
        <v>0.3524134203</v>
      </c>
      <c r="I36" s="68">
        <f t="shared" si="19"/>
        <v>0.43072751369999995</v>
      </c>
      <c r="J36" s="68">
        <f t="shared" si="19"/>
        <v>0.50904160710000002</v>
      </c>
      <c r="K36" s="68">
        <f t="shared" si="19"/>
        <v>0.58735570049999997</v>
      </c>
      <c r="L36" s="68">
        <f t="shared" si="19"/>
        <v>0.66566979389999992</v>
      </c>
      <c r="M36" s="68">
        <f t="shared" si="19"/>
        <v>0.74398388729999987</v>
      </c>
      <c r="N36" s="68">
        <f t="shared" si="19"/>
        <v>0.82229798069999982</v>
      </c>
      <c r="O36" s="68">
        <f t="shared" si="19"/>
        <v>0.90061207409999977</v>
      </c>
      <c r="P36" s="68">
        <f t="shared" si="19"/>
        <v>0.97892616749999983</v>
      </c>
      <c r="Q36" s="68">
        <f t="shared" si="19"/>
        <v>1.0572402608999998</v>
      </c>
      <c r="R36" s="68">
        <f t="shared" si="19"/>
        <v>1.1355543542999997</v>
      </c>
      <c r="S36" s="68">
        <f t="shared" si="19"/>
        <v>1.2138684476999997</v>
      </c>
      <c r="T36" s="68">
        <f t="shared" si="19"/>
        <v>1.2921825410999996</v>
      </c>
      <c r="U36" s="68">
        <f t="shared" si="19"/>
        <v>1.3704966344999996</v>
      </c>
      <c r="V36" s="68">
        <f t="shared" si="19"/>
        <v>1.4488107278999995</v>
      </c>
      <c r="W36" s="68">
        <f t="shared" si="19"/>
        <v>1.5271248212999995</v>
      </c>
      <c r="X36" s="68">
        <f t="shared" si="19"/>
        <v>1.6054389146999994</v>
      </c>
      <c r="Y36" s="68">
        <f t="shared" si="19"/>
        <v>1.6837530080999994</v>
      </c>
      <c r="Z36" s="68">
        <f t="shared" si="19"/>
        <v>1.7620671014999993</v>
      </c>
      <c r="AA36" s="68">
        <f t="shared" si="19"/>
        <v>1.8403811948999993</v>
      </c>
      <c r="AB36" s="68">
        <f t="shared" si="19"/>
        <v>1.9186952882999992</v>
      </c>
      <c r="AC36" s="68">
        <f t="shared" si="19"/>
        <v>1.9970093816999992</v>
      </c>
      <c r="AD36" s="68">
        <f t="shared" si="19"/>
        <v>2.0753234750999994</v>
      </c>
      <c r="AE36" s="68">
        <f t="shared" si="19"/>
        <v>2.1536375684999989</v>
      </c>
      <c r="AF36" s="68">
        <f t="shared" si="19"/>
        <v>2.2319516618999993</v>
      </c>
      <c r="AG36" s="68">
        <f t="shared" si="19"/>
        <v>2.3102657552999988</v>
      </c>
      <c r="AH36" s="68">
        <f t="shared" si="19"/>
        <v>2.3885798486999992</v>
      </c>
      <c r="AI36" s="68">
        <f t="shared" si="19"/>
        <v>2.4668939420999987</v>
      </c>
      <c r="AJ36" s="68">
        <f t="shared" si="19"/>
        <v>2.5452080354999991</v>
      </c>
      <c r="AK36" s="68">
        <f t="shared" si="19"/>
        <v>2.6235221288999986</v>
      </c>
      <c r="AL36" s="68">
        <f t="shared" si="19"/>
        <v>2.701836222299999</v>
      </c>
      <c r="AM36" s="68">
        <f t="shared" si="19"/>
        <v>2.7801503156999985</v>
      </c>
      <c r="AN36" s="68">
        <f t="shared" si="19"/>
        <v>2.8584644090999989</v>
      </c>
      <c r="AO36" s="68">
        <f t="shared" si="19"/>
        <v>2.9367785024999984</v>
      </c>
      <c r="AP36" s="68">
        <f t="shared" si="19"/>
        <v>3.0150925958999988</v>
      </c>
      <c r="AQ36" s="68">
        <f t="shared" si="19"/>
        <v>3.0934066892999983</v>
      </c>
      <c r="AR36" s="68">
        <f t="shared" si="19"/>
        <v>3.1717207826999987</v>
      </c>
      <c r="AS36" s="68">
        <f t="shared" si="19"/>
        <v>3.2500348760999982</v>
      </c>
      <c r="AT36" s="68">
        <f t="shared" si="19"/>
        <v>3.3283489694999986</v>
      </c>
      <c r="AU36" s="68">
        <f t="shared" si="19"/>
        <v>3.4066630628999981</v>
      </c>
      <c r="AV36" s="68">
        <f t="shared" si="19"/>
        <v>3.4849771562999985</v>
      </c>
      <c r="AW36" s="68">
        <f t="shared" si="19"/>
        <v>3.563291249699998</v>
      </c>
      <c r="AX36" s="68">
        <f t="shared" si="19"/>
        <v>3.6416053430999984</v>
      </c>
      <c r="AY36" s="68">
        <f t="shared" si="19"/>
        <v>3.7199194364999979</v>
      </c>
      <c r="AZ36" s="68">
        <f t="shared" si="19"/>
        <v>3.7982335298999983</v>
      </c>
      <c r="BA36" s="68">
        <f t="shared" si="19"/>
        <v>1.918695288299999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1.9186952882999993E-2</v>
      </c>
      <c r="F39" s="74">
        <f t="shared" si="20"/>
        <v>7.6407928366643993E-2</v>
      </c>
      <c r="G39" s="74">
        <f t="shared" si="20"/>
        <v>0.12768643044309597</v>
      </c>
      <c r="H39" s="74">
        <f t="shared" si="20"/>
        <v>0.17348294598154795</v>
      </c>
      <c r="I39" s="74">
        <f t="shared" si="20"/>
        <v>0.21419217801273596</v>
      </c>
      <c r="J39" s="74">
        <f t="shared" si="20"/>
        <v>0.25020882956739599</v>
      </c>
      <c r="K39" s="74">
        <f t="shared" si="20"/>
        <v>0.28187278381088399</v>
      </c>
      <c r="L39" s="74">
        <f t="shared" si="20"/>
        <v>0.30952392390855599</v>
      </c>
      <c r="M39" s="74">
        <f t="shared" si="20"/>
        <v>0.33651722562166797</v>
      </c>
      <c r="N39" s="74">
        <f t="shared" si="20"/>
        <v>0.36351052733477995</v>
      </c>
      <c r="O39" s="74">
        <f t="shared" si="20"/>
        <v>0.39050382904789194</v>
      </c>
      <c r="P39" s="74">
        <f t="shared" si="20"/>
        <v>0.41749713076100392</v>
      </c>
      <c r="Q39" s="74">
        <f t="shared" si="20"/>
        <v>0.4444904324741159</v>
      </c>
      <c r="R39" s="74">
        <f t="shared" si="20"/>
        <v>0.47148373418722789</v>
      </c>
      <c r="S39" s="74">
        <f t="shared" si="20"/>
        <v>0.49847703590033987</v>
      </c>
      <c r="T39" s="74">
        <f t="shared" si="20"/>
        <v>0.52547033761345185</v>
      </c>
      <c r="U39" s="74">
        <f t="shared" si="20"/>
        <v>0.55246363932656384</v>
      </c>
      <c r="V39" s="74">
        <f t="shared" si="20"/>
        <v>0.57945694103967582</v>
      </c>
      <c r="W39" s="74">
        <f t="shared" si="20"/>
        <v>0.6064502427527878</v>
      </c>
      <c r="X39" s="74">
        <f t="shared" si="20"/>
        <v>0.63344354446589979</v>
      </c>
      <c r="Y39" s="74">
        <f t="shared" si="20"/>
        <v>0.63597622224645578</v>
      </c>
      <c r="Z39" s="74">
        <f t="shared" si="20"/>
        <v>0.61404827609445578</v>
      </c>
      <c r="AA39" s="74">
        <f t="shared" si="20"/>
        <v>0.59212032994245578</v>
      </c>
      <c r="AB39" s="74">
        <f t="shared" si="20"/>
        <v>0.57019238379045578</v>
      </c>
      <c r="AC39" s="74">
        <f t="shared" si="20"/>
        <v>0.54826443763845578</v>
      </c>
      <c r="AD39" s="74">
        <f t="shared" si="20"/>
        <v>0.52633649148645578</v>
      </c>
      <c r="AE39" s="74">
        <f t="shared" si="20"/>
        <v>0.50440854533445578</v>
      </c>
      <c r="AF39" s="74">
        <f t="shared" si="20"/>
        <v>0.48248059918245578</v>
      </c>
      <c r="AG39" s="74">
        <f t="shared" si="20"/>
        <v>0.46055265303045578</v>
      </c>
      <c r="AH39" s="74">
        <f t="shared" si="20"/>
        <v>0.43862470687845578</v>
      </c>
      <c r="AI39" s="74">
        <f t="shared" si="20"/>
        <v>0.41669676072645578</v>
      </c>
      <c r="AJ39" s="74">
        <f t="shared" si="20"/>
        <v>0.39476881457445578</v>
      </c>
      <c r="AK39" s="74">
        <f t="shared" si="20"/>
        <v>0.37284086842245578</v>
      </c>
      <c r="AL39" s="74">
        <f t="shared" si="20"/>
        <v>0.35091292227045578</v>
      </c>
      <c r="AM39" s="74">
        <f t="shared" si="20"/>
        <v>0.32898497611845579</v>
      </c>
      <c r="AN39" s="74">
        <f t="shared" si="20"/>
        <v>0.30705702996645579</v>
      </c>
      <c r="AO39" s="74">
        <f t="shared" si="20"/>
        <v>0.28512908381445579</v>
      </c>
      <c r="AP39" s="74">
        <f t="shared" si="20"/>
        <v>0.26320113766245579</v>
      </c>
      <c r="AQ39" s="74">
        <f t="shared" si="20"/>
        <v>0.24127319151045579</v>
      </c>
      <c r="AR39" s="74">
        <f t="shared" si="20"/>
        <v>0.21934524535845579</v>
      </c>
      <c r="AS39" s="74">
        <f t="shared" si="20"/>
        <v>0.19741729920645579</v>
      </c>
      <c r="AT39" s="74">
        <f t="shared" si="20"/>
        <v>0.17548935305445579</v>
      </c>
      <c r="AU39" s="74">
        <f t="shared" si="20"/>
        <v>0.15356140690245579</v>
      </c>
      <c r="AV39" s="74">
        <f t="shared" si="20"/>
        <v>0.13163346075045579</v>
      </c>
      <c r="AW39" s="74">
        <f t="shared" si="20"/>
        <v>0.10970551459845579</v>
      </c>
      <c r="AX39" s="74">
        <f t="shared" si="20"/>
        <v>8.7777568446455789E-2</v>
      </c>
      <c r="AY39" s="74">
        <f t="shared" si="20"/>
        <v>6.584962229445579E-2</v>
      </c>
      <c r="AZ39" s="74">
        <f t="shared" si="20"/>
        <v>4.392167614245579E-2</v>
      </c>
      <c r="BA39" s="74">
        <f t="shared" si="20"/>
        <v>2.1993729990455794E-2</v>
      </c>
      <c r="BB39" s="74">
        <f t="shared" si="20"/>
        <v>6.5783838455797661E-5</v>
      </c>
      <c r="BC39" s="74">
        <f t="shared" si="20"/>
        <v>6.5783838455797661E-5</v>
      </c>
      <c r="BD39" s="74">
        <f t="shared" si="20"/>
        <v>6.5783838455797661E-5</v>
      </c>
      <c r="BE39" s="74">
        <f t="shared" si="20"/>
        <v>6.5783838455797661E-5</v>
      </c>
      <c r="BF39" s="74">
        <f t="shared" si="20"/>
        <v>6.5783838455797661E-5</v>
      </c>
      <c r="BG39" s="74">
        <f t="shared" si="20"/>
        <v>6.5783838455797661E-5</v>
      </c>
      <c r="BH39" s="74">
        <f t="shared" si="20"/>
        <v>6.5783838455797661E-5</v>
      </c>
      <c r="BI39" s="74">
        <f t="shared" si="20"/>
        <v>6.5783838455797661E-5</v>
      </c>
      <c r="BJ39" s="74">
        <f t="shared" si="20"/>
        <v>6.5783838455797661E-5</v>
      </c>
      <c r="BK39" s="74">
        <f t="shared" si="20"/>
        <v>6.5783838455797661E-5</v>
      </c>
      <c r="BL39" s="74">
        <f t="shared" si="20"/>
        <v>6.5783838455797661E-5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1.9186952882999993E-2</v>
      </c>
      <c r="E40" s="76">
        <f>(E26-E114)*'Assumptions (Inputs)'!$D$29</f>
        <v>5.7220975483644E-2</v>
      </c>
      <c r="F40" s="76">
        <f>(F26-F114)*'Assumptions (Inputs)'!$D$29</f>
        <v>5.127850207645198E-2</v>
      </c>
      <c r="G40" s="76">
        <f>(G26-G114)*'Assumptions (Inputs)'!$D$29</f>
        <v>4.5796515538451994E-2</v>
      </c>
      <c r="H40" s="76">
        <f>(H26-H114)*'Assumptions (Inputs)'!$D$29</f>
        <v>4.0709232031188002E-2</v>
      </c>
      <c r="I40" s="76">
        <f>(I26-I114)*'Assumptions (Inputs)'!$D$29</f>
        <v>3.6016651554659995E-2</v>
      </c>
      <c r="J40" s="76">
        <f>(J26-J114)*'Assumptions (Inputs)'!$D$29</f>
        <v>3.1663954243487995E-2</v>
      </c>
      <c r="K40" s="76">
        <f>(K26-K114)*'Assumptions (Inputs)'!$D$29</f>
        <v>2.7651140097672E-2</v>
      </c>
      <c r="L40" s="76">
        <f>(L26-L114)*'Assumptions (Inputs)'!$D$29</f>
        <v>2.6993301713112001E-2</v>
      </c>
      <c r="M40" s="76">
        <f>(M26-M114)*'Assumptions (Inputs)'!$D$29</f>
        <v>2.6993301713112001E-2</v>
      </c>
      <c r="N40" s="76">
        <f>(N26-N114)*'Assumptions (Inputs)'!$D$29</f>
        <v>2.6993301713112001E-2</v>
      </c>
      <c r="O40" s="76">
        <f>(O26-O114)*'Assumptions (Inputs)'!$D$29</f>
        <v>2.6993301713112001E-2</v>
      </c>
      <c r="P40" s="76">
        <f>(P26-P114)*'Assumptions (Inputs)'!$D$29</f>
        <v>2.6993301713112001E-2</v>
      </c>
      <c r="Q40" s="76">
        <f>(Q26-Q114)*'Assumptions (Inputs)'!$D$29</f>
        <v>2.6993301713112001E-2</v>
      </c>
      <c r="R40" s="76">
        <f>(R26-R114)*'Assumptions (Inputs)'!$D$29</f>
        <v>2.6993301713112001E-2</v>
      </c>
      <c r="S40" s="76">
        <f>(S26-S114)*'Assumptions (Inputs)'!$D$29</f>
        <v>2.6993301713112001E-2</v>
      </c>
      <c r="T40" s="76">
        <f>(T26-T114)*'Assumptions (Inputs)'!$D$29</f>
        <v>2.6993301713112001E-2</v>
      </c>
      <c r="U40" s="76">
        <f>(U26-U114)*'Assumptions (Inputs)'!$D$29</f>
        <v>2.6993301713112001E-2</v>
      </c>
      <c r="V40" s="76">
        <f>(V26-V114)*'Assumptions (Inputs)'!$D$29</f>
        <v>2.6993301713112001E-2</v>
      </c>
      <c r="W40" s="76">
        <f>(W26-W114)*'Assumptions (Inputs)'!$D$29</f>
        <v>2.6993301713112001E-2</v>
      </c>
      <c r="X40" s="76">
        <f>(X26-X114)*'Assumptions (Inputs)'!$D$29</f>
        <v>2.5326777805560006E-3</v>
      </c>
      <c r="Y40" s="76">
        <f>(Y26-Y114)*'Assumptions (Inputs)'!$D$29</f>
        <v>-2.1927946151999996E-2</v>
      </c>
      <c r="Z40" s="76">
        <f>(Z26-Z114)*'Assumptions (Inputs)'!$D$29</f>
        <v>-2.1927946151999996E-2</v>
      </c>
      <c r="AA40" s="76">
        <f>(AA26-AA114)*'Assumptions (Inputs)'!$D$29</f>
        <v>-2.1927946151999996E-2</v>
      </c>
      <c r="AB40" s="76">
        <f>(AB26-AB114)*'Assumptions (Inputs)'!$D$29</f>
        <v>-2.1927946151999996E-2</v>
      </c>
      <c r="AC40" s="76">
        <f>(AC26-AC114)*'Assumptions (Inputs)'!$D$29</f>
        <v>-2.1927946151999996E-2</v>
      </c>
      <c r="AD40" s="76">
        <f>(AD26-AD114)*'Assumptions (Inputs)'!$D$29</f>
        <v>-2.1927946151999996E-2</v>
      </c>
      <c r="AE40" s="76">
        <f>(AE26-AE114)*'Assumptions (Inputs)'!$D$29</f>
        <v>-2.1927946151999996E-2</v>
      </c>
      <c r="AF40" s="76">
        <f>(AF26-AF114)*'Assumptions (Inputs)'!$D$29</f>
        <v>-2.1927946151999996E-2</v>
      </c>
      <c r="AG40" s="76">
        <f>(AG26-AG114)*'Assumptions (Inputs)'!$D$29</f>
        <v>-2.1927946151999996E-2</v>
      </c>
      <c r="AH40" s="76">
        <f>(AH26-AH114)*'Assumptions (Inputs)'!$D$29</f>
        <v>-2.1927946151999996E-2</v>
      </c>
      <c r="AI40" s="76">
        <f>(AI26-AI114)*'Assumptions (Inputs)'!$D$29</f>
        <v>-2.1927946151999996E-2</v>
      </c>
      <c r="AJ40" s="76">
        <f>(AJ26-AJ114)*'Assumptions (Inputs)'!$D$29</f>
        <v>-2.1927946151999996E-2</v>
      </c>
      <c r="AK40" s="76">
        <f>(AK26-AK114)*'Assumptions (Inputs)'!$D$29</f>
        <v>-2.1927946151999996E-2</v>
      </c>
      <c r="AL40" s="76">
        <f>(AL26-AL114)*'Assumptions (Inputs)'!$D$29</f>
        <v>-2.1927946151999996E-2</v>
      </c>
      <c r="AM40" s="76">
        <f>(AM26-AM114)*'Assumptions (Inputs)'!$D$29</f>
        <v>-2.1927946151999996E-2</v>
      </c>
      <c r="AN40" s="76">
        <f>(AN26-AN114)*'Assumptions (Inputs)'!$D$29</f>
        <v>-2.1927946151999996E-2</v>
      </c>
      <c r="AO40" s="76">
        <f>(AO26-AO114)*'Assumptions (Inputs)'!$D$29</f>
        <v>-2.1927946151999996E-2</v>
      </c>
      <c r="AP40" s="76">
        <f>(AP26-AP114)*'Assumptions (Inputs)'!$D$29</f>
        <v>-2.1927946151999996E-2</v>
      </c>
      <c r="AQ40" s="76">
        <f>(AQ26-AQ114)*'Assumptions (Inputs)'!$D$29</f>
        <v>-2.1927946151999996E-2</v>
      </c>
      <c r="AR40" s="76">
        <f>(AR26-AR114)*'Assumptions (Inputs)'!$D$29</f>
        <v>-2.1927946151999996E-2</v>
      </c>
      <c r="AS40" s="76">
        <f>(AS26-AS114)*'Assumptions (Inputs)'!$D$29</f>
        <v>-2.1927946151999996E-2</v>
      </c>
      <c r="AT40" s="76">
        <f>(AT26-AT114)*'Assumptions (Inputs)'!$D$29</f>
        <v>-2.1927946151999996E-2</v>
      </c>
      <c r="AU40" s="76">
        <f>(AU26-AU114)*'Assumptions (Inputs)'!$D$29</f>
        <v>-2.1927946151999996E-2</v>
      </c>
      <c r="AV40" s="76">
        <f>(AV26-AV114)*'Assumptions (Inputs)'!$D$29</f>
        <v>-2.1927946151999996E-2</v>
      </c>
      <c r="AW40" s="76">
        <f>(AW26-AW114)*'Assumptions (Inputs)'!$D$29</f>
        <v>-2.1927946151999996E-2</v>
      </c>
      <c r="AX40" s="76">
        <f>(AX26-AX114)*'Assumptions (Inputs)'!$D$29</f>
        <v>-2.1927946151999996E-2</v>
      </c>
      <c r="AY40" s="76">
        <f>(AY26-AY114)*'Assumptions (Inputs)'!$D$29</f>
        <v>-2.1927946151999996E-2</v>
      </c>
      <c r="AZ40" s="76">
        <f>(AZ26-AZ114)*'Assumptions (Inputs)'!$D$29</f>
        <v>-2.1927946151999996E-2</v>
      </c>
      <c r="BA40" s="76">
        <f>(BA26-BA114)*'Assumptions (Inputs)'!$D$29</f>
        <v>-2.1927946151999996E-2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6.5783838455797661E-5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1.9186952882999993E-2</v>
      </c>
      <c r="E41" s="74">
        <f t="shared" si="21"/>
        <v>7.6407928366643993E-2</v>
      </c>
      <c r="F41" s="74">
        <f t="shared" si="21"/>
        <v>0.12768643044309597</v>
      </c>
      <c r="G41" s="74">
        <f t="shared" si="21"/>
        <v>0.17348294598154795</v>
      </c>
      <c r="H41" s="74">
        <f t="shared" si="21"/>
        <v>0.21419217801273596</v>
      </c>
      <c r="I41" s="74">
        <f t="shared" si="21"/>
        <v>0.25020882956739599</v>
      </c>
      <c r="J41" s="74">
        <f t="shared" si="21"/>
        <v>0.28187278381088399</v>
      </c>
      <c r="K41" s="74">
        <f t="shared" si="21"/>
        <v>0.30952392390855599</v>
      </c>
      <c r="L41" s="74">
        <f t="shared" si="21"/>
        <v>0.33651722562166797</v>
      </c>
      <c r="M41" s="74">
        <f t="shared" si="21"/>
        <v>0.36351052733477995</v>
      </c>
      <c r="N41" s="74">
        <f t="shared" si="21"/>
        <v>0.39050382904789194</v>
      </c>
      <c r="O41" s="74">
        <f t="shared" si="21"/>
        <v>0.41749713076100392</v>
      </c>
      <c r="P41" s="74">
        <f t="shared" si="21"/>
        <v>0.4444904324741159</v>
      </c>
      <c r="Q41" s="74">
        <f t="shared" si="21"/>
        <v>0.47148373418722789</v>
      </c>
      <c r="R41" s="74">
        <f t="shared" si="21"/>
        <v>0.49847703590033987</v>
      </c>
      <c r="S41" s="74">
        <f t="shared" si="21"/>
        <v>0.52547033761345185</v>
      </c>
      <c r="T41" s="74">
        <f t="shared" si="21"/>
        <v>0.55246363932656384</v>
      </c>
      <c r="U41" s="74">
        <f t="shared" si="21"/>
        <v>0.57945694103967582</v>
      </c>
      <c r="V41" s="74">
        <f t="shared" si="21"/>
        <v>0.6064502427527878</v>
      </c>
      <c r="W41" s="74">
        <f t="shared" si="21"/>
        <v>0.63344354446589979</v>
      </c>
      <c r="X41" s="74">
        <f t="shared" si="21"/>
        <v>0.63597622224645578</v>
      </c>
      <c r="Y41" s="74">
        <f t="shared" si="21"/>
        <v>0.61404827609445578</v>
      </c>
      <c r="Z41" s="74">
        <f t="shared" si="21"/>
        <v>0.59212032994245578</v>
      </c>
      <c r="AA41" s="74">
        <f t="shared" si="21"/>
        <v>0.57019238379045578</v>
      </c>
      <c r="AB41" s="74">
        <f t="shared" si="21"/>
        <v>0.54826443763845578</v>
      </c>
      <c r="AC41" s="74">
        <f t="shared" si="21"/>
        <v>0.52633649148645578</v>
      </c>
      <c r="AD41" s="74">
        <f t="shared" si="21"/>
        <v>0.50440854533445578</v>
      </c>
      <c r="AE41" s="74">
        <f t="shared" si="21"/>
        <v>0.48248059918245578</v>
      </c>
      <c r="AF41" s="74">
        <f t="shared" si="21"/>
        <v>0.46055265303045578</v>
      </c>
      <c r="AG41" s="74">
        <f t="shared" si="21"/>
        <v>0.43862470687845578</v>
      </c>
      <c r="AH41" s="74">
        <f t="shared" si="21"/>
        <v>0.41669676072645578</v>
      </c>
      <c r="AI41" s="74">
        <f t="shared" si="21"/>
        <v>0.39476881457445578</v>
      </c>
      <c r="AJ41" s="74">
        <f t="shared" si="21"/>
        <v>0.37284086842245578</v>
      </c>
      <c r="AK41" s="74">
        <f t="shared" si="21"/>
        <v>0.35091292227045578</v>
      </c>
      <c r="AL41" s="74">
        <f t="shared" si="21"/>
        <v>0.32898497611845579</v>
      </c>
      <c r="AM41" s="74">
        <f t="shared" si="21"/>
        <v>0.30705702996645579</v>
      </c>
      <c r="AN41" s="74">
        <f t="shared" si="21"/>
        <v>0.28512908381445579</v>
      </c>
      <c r="AO41" s="74">
        <f t="shared" si="21"/>
        <v>0.26320113766245579</v>
      </c>
      <c r="AP41" s="74">
        <f t="shared" si="21"/>
        <v>0.24127319151045579</v>
      </c>
      <c r="AQ41" s="74">
        <f t="shared" si="21"/>
        <v>0.21934524535845579</v>
      </c>
      <c r="AR41" s="74">
        <f t="shared" si="21"/>
        <v>0.19741729920645579</v>
      </c>
      <c r="AS41" s="74">
        <f t="shared" si="21"/>
        <v>0.17548935305445579</v>
      </c>
      <c r="AT41" s="74">
        <f t="shared" si="21"/>
        <v>0.15356140690245579</v>
      </c>
      <c r="AU41" s="74">
        <f t="shared" si="21"/>
        <v>0.13163346075045579</v>
      </c>
      <c r="AV41" s="74">
        <f t="shared" si="21"/>
        <v>0.10970551459845579</v>
      </c>
      <c r="AW41" s="74">
        <f t="shared" si="21"/>
        <v>8.7777568446455789E-2</v>
      </c>
      <c r="AX41" s="74">
        <f t="shared" si="21"/>
        <v>6.584962229445579E-2</v>
      </c>
      <c r="AY41" s="74">
        <f t="shared" si="21"/>
        <v>4.392167614245579E-2</v>
      </c>
      <c r="AZ41" s="74">
        <f t="shared" si="21"/>
        <v>2.1993729990455794E-2</v>
      </c>
      <c r="BA41" s="74">
        <f t="shared" si="21"/>
        <v>6.5783838455797661E-5</v>
      </c>
      <c r="BB41" s="74">
        <f t="shared" si="21"/>
        <v>6.5783838455797661E-5</v>
      </c>
      <c r="BC41" s="74">
        <f t="shared" si="21"/>
        <v>6.5783838455797661E-5</v>
      </c>
      <c r="BD41" s="74">
        <f t="shared" si="21"/>
        <v>6.5783838455797661E-5</v>
      </c>
      <c r="BE41" s="74">
        <f t="shared" si="21"/>
        <v>6.5783838455797661E-5</v>
      </c>
      <c r="BF41" s="74">
        <f t="shared" si="21"/>
        <v>6.5783838455797661E-5</v>
      </c>
      <c r="BG41" s="74">
        <f t="shared" si="21"/>
        <v>6.5783838455797661E-5</v>
      </c>
      <c r="BH41" s="74">
        <f t="shared" si="21"/>
        <v>6.5783838455797661E-5</v>
      </c>
      <c r="BI41" s="74">
        <f t="shared" si="21"/>
        <v>6.5783838455797661E-5</v>
      </c>
      <c r="BJ41" s="74">
        <f t="shared" si="21"/>
        <v>6.5783838455797661E-5</v>
      </c>
      <c r="BK41" s="74">
        <f t="shared" si="21"/>
        <v>6.5783838455797661E-5</v>
      </c>
      <c r="BL41" s="74">
        <f t="shared" si="21"/>
        <v>6.5783838455797661E-5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9.5934764414999964E-3</v>
      </c>
      <c r="E42" s="68">
        <f t="shared" si="22"/>
        <v>4.7797440624821996E-2</v>
      </c>
      <c r="F42" s="68">
        <f>AVERAGE(F39,F41)</f>
        <v>0.10204717940486999</v>
      </c>
      <c r="G42" s="68">
        <f t="shared" si="22"/>
        <v>0.15058468821232196</v>
      </c>
      <c r="H42" s="68">
        <f t="shared" si="22"/>
        <v>0.19383756199714197</v>
      </c>
      <c r="I42" s="68">
        <f t="shared" si="22"/>
        <v>0.23220050379006596</v>
      </c>
      <c r="J42" s="68">
        <f t="shared" si="22"/>
        <v>0.26604080668913999</v>
      </c>
      <c r="K42" s="68">
        <f t="shared" si="22"/>
        <v>0.29569835385971999</v>
      </c>
      <c r="L42" s="68">
        <f t="shared" si="22"/>
        <v>0.32302057476511198</v>
      </c>
      <c r="M42" s="68">
        <f t="shared" si="22"/>
        <v>0.35001387647822396</v>
      </c>
      <c r="N42" s="68">
        <f t="shared" si="22"/>
        <v>0.37700717819133595</v>
      </c>
      <c r="O42" s="68">
        <f t="shared" si="22"/>
        <v>0.40400047990444793</v>
      </c>
      <c r="P42" s="68">
        <f t="shared" si="22"/>
        <v>0.43099378161755991</v>
      </c>
      <c r="Q42" s="68">
        <f t="shared" si="22"/>
        <v>0.4579870833306719</v>
      </c>
      <c r="R42" s="68">
        <f t="shared" si="22"/>
        <v>0.48498038504378388</v>
      </c>
      <c r="S42" s="68">
        <f t="shared" si="22"/>
        <v>0.51197368675689581</v>
      </c>
      <c r="T42" s="68">
        <f t="shared" si="22"/>
        <v>0.5389669884700079</v>
      </c>
      <c r="U42" s="68">
        <f t="shared" si="22"/>
        <v>0.56596029018311977</v>
      </c>
      <c r="V42" s="68">
        <f t="shared" si="22"/>
        <v>0.59295359189623187</v>
      </c>
      <c r="W42" s="68">
        <f t="shared" si="22"/>
        <v>0.61994689360934374</v>
      </c>
      <c r="X42" s="68">
        <f t="shared" si="22"/>
        <v>0.63470988335617773</v>
      </c>
      <c r="Y42" s="68">
        <f t="shared" si="22"/>
        <v>0.62501224917045572</v>
      </c>
      <c r="Z42" s="68">
        <f t="shared" si="22"/>
        <v>0.60308430301845584</v>
      </c>
      <c r="AA42" s="68">
        <f t="shared" si="22"/>
        <v>0.58115635686645573</v>
      </c>
      <c r="AB42" s="68">
        <f t="shared" si="22"/>
        <v>0.55922841071445584</v>
      </c>
      <c r="AC42" s="68">
        <f t="shared" si="22"/>
        <v>0.53730046456245573</v>
      </c>
      <c r="AD42" s="68">
        <f t="shared" si="22"/>
        <v>0.51537251841045584</v>
      </c>
      <c r="AE42" s="68">
        <f t="shared" si="22"/>
        <v>0.49344457225845578</v>
      </c>
      <c r="AF42" s="68">
        <f t="shared" si="22"/>
        <v>0.47151662610645578</v>
      </c>
      <c r="AG42" s="68">
        <f t="shared" si="22"/>
        <v>0.44958867995445578</v>
      </c>
      <c r="AH42" s="68">
        <f t="shared" si="22"/>
        <v>0.42766073380245578</v>
      </c>
      <c r="AI42" s="68">
        <f t="shared" si="22"/>
        <v>0.40573278765045578</v>
      </c>
      <c r="AJ42" s="68">
        <f t="shared" si="22"/>
        <v>0.38380484149845578</v>
      </c>
      <c r="AK42" s="68">
        <f t="shared" si="22"/>
        <v>0.36187689534645578</v>
      </c>
      <c r="AL42" s="68">
        <f t="shared" si="22"/>
        <v>0.33994894919445579</v>
      </c>
      <c r="AM42" s="68">
        <f t="shared" si="22"/>
        <v>0.31802100304245579</v>
      </c>
      <c r="AN42" s="68">
        <f t="shared" si="22"/>
        <v>0.29609305689045579</v>
      </c>
      <c r="AO42" s="68">
        <f t="shared" si="22"/>
        <v>0.27416511073845579</v>
      </c>
      <c r="AP42" s="68">
        <f t="shared" si="22"/>
        <v>0.25223716458645579</v>
      </c>
      <c r="AQ42" s="68">
        <f t="shared" si="22"/>
        <v>0.23030921843445579</v>
      </c>
      <c r="AR42" s="68">
        <f t="shared" si="22"/>
        <v>0.20838127228245579</v>
      </c>
      <c r="AS42" s="68">
        <f t="shared" si="22"/>
        <v>0.18645332613045579</v>
      </c>
      <c r="AT42" s="68">
        <f t="shared" si="22"/>
        <v>0.16452537997845579</v>
      </c>
      <c r="AU42" s="68">
        <f t="shared" si="22"/>
        <v>0.14259743382645579</v>
      </c>
      <c r="AV42" s="68">
        <f t="shared" si="22"/>
        <v>0.12066948767445579</v>
      </c>
      <c r="AW42" s="68">
        <f t="shared" si="22"/>
        <v>9.8741541522455789E-2</v>
      </c>
      <c r="AX42" s="68">
        <f t="shared" si="22"/>
        <v>7.6813595370455789E-2</v>
      </c>
      <c r="AY42" s="68">
        <f t="shared" si="22"/>
        <v>5.488564921845579E-2</v>
      </c>
      <c r="AZ42" s="68">
        <f t="shared" si="22"/>
        <v>3.295770306645579E-2</v>
      </c>
      <c r="BA42" s="68">
        <f t="shared" si="22"/>
        <v>1.1029756914455796E-2</v>
      </c>
      <c r="BB42" s="68">
        <f t="shared" si="22"/>
        <v>6.5783838455797661E-5</v>
      </c>
      <c r="BC42" s="68">
        <f t="shared" si="22"/>
        <v>6.5783838455797661E-5</v>
      </c>
      <c r="BD42" s="68">
        <f t="shared" si="22"/>
        <v>6.5783838455797661E-5</v>
      </c>
      <c r="BE42" s="68">
        <f t="shared" si="22"/>
        <v>6.5783838455797661E-5</v>
      </c>
      <c r="BF42" s="68">
        <f t="shared" si="22"/>
        <v>6.5783838455797661E-5</v>
      </c>
      <c r="BG42" s="68">
        <f t="shared" si="22"/>
        <v>6.5783838455797661E-5</v>
      </c>
      <c r="BH42" s="68">
        <f t="shared" si="22"/>
        <v>6.5783838455797661E-5</v>
      </c>
      <c r="BI42" s="68">
        <f t="shared" si="22"/>
        <v>6.5783838455797661E-5</v>
      </c>
      <c r="BJ42" s="68">
        <f t="shared" si="22"/>
        <v>6.5783838455797661E-5</v>
      </c>
      <c r="BK42" s="68">
        <f t="shared" si="22"/>
        <v>6.5783838455797661E-5</v>
      </c>
      <c r="BL42" s="68">
        <f t="shared" si="22"/>
        <v>6.5783838455797661E-5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3.5632912496999991E-3</v>
      </c>
      <c r="F45" s="55">
        <f t="shared" si="23"/>
        <v>1.4190043839519599E-2</v>
      </c>
      <c r="G45" s="55">
        <f t="shared" si="23"/>
        <v>2.3713194225146395E-2</v>
      </c>
      <c r="H45" s="55">
        <f t="shared" si="23"/>
        <v>3.2218261396573196E-2</v>
      </c>
      <c r="I45" s="55">
        <f t="shared" si="23"/>
        <v>3.9778547345222397E-2</v>
      </c>
      <c r="J45" s="55">
        <f t="shared" si="23"/>
        <v>4.6467354062516397E-2</v>
      </c>
      <c r="K45" s="55">
        <f t="shared" si="23"/>
        <v>5.2347802707735598E-2</v>
      </c>
      <c r="L45" s="55">
        <f t="shared" si="23"/>
        <v>5.74830144401604E-2</v>
      </c>
      <c r="M45" s="55">
        <f t="shared" si="23"/>
        <v>6.2496056186881199E-2</v>
      </c>
      <c r="N45" s="55">
        <f t="shared" si="23"/>
        <v>6.7509097933602005E-2</v>
      </c>
      <c r="O45" s="55">
        <f t="shared" si="23"/>
        <v>7.2522139680322811E-2</v>
      </c>
      <c r="P45" s="55">
        <f t="shared" si="23"/>
        <v>7.7535181427043617E-2</v>
      </c>
      <c r="Q45" s="55">
        <f t="shared" si="23"/>
        <v>8.2548223173764423E-2</v>
      </c>
      <c r="R45" s="55">
        <f t="shared" si="23"/>
        <v>8.7561264920485229E-2</v>
      </c>
      <c r="S45" s="55">
        <f t="shared" si="23"/>
        <v>9.2574306667206036E-2</v>
      </c>
      <c r="T45" s="55">
        <f t="shared" si="23"/>
        <v>9.7587348413926842E-2</v>
      </c>
      <c r="U45" s="55">
        <f t="shared" si="23"/>
        <v>0.10260039016064765</v>
      </c>
      <c r="V45" s="55">
        <f t="shared" si="23"/>
        <v>0.10761343190736845</v>
      </c>
      <c r="W45" s="55">
        <f t="shared" si="23"/>
        <v>0.11262647365408926</v>
      </c>
      <c r="X45" s="55">
        <f t="shared" si="23"/>
        <v>0.11763951540081007</v>
      </c>
      <c r="Y45" s="55">
        <f t="shared" si="23"/>
        <v>0.11810986984577046</v>
      </c>
      <c r="Z45" s="55">
        <f t="shared" si="23"/>
        <v>0.11403753698897046</v>
      </c>
      <c r="AA45" s="55">
        <f t="shared" si="23"/>
        <v>0.10996520413217045</v>
      </c>
      <c r="AB45" s="55">
        <f t="shared" si="23"/>
        <v>0.10589287127537045</v>
      </c>
      <c r="AC45" s="55">
        <f t="shared" si="23"/>
        <v>0.10182053841857044</v>
      </c>
      <c r="AD45" s="55">
        <f t="shared" si="23"/>
        <v>9.774820556177044E-2</v>
      </c>
      <c r="AE45" s="55">
        <f t="shared" si="23"/>
        <v>9.3675872704970436E-2</v>
      </c>
      <c r="AF45" s="55">
        <f t="shared" si="23"/>
        <v>8.9603539848170433E-2</v>
      </c>
      <c r="AG45" s="55">
        <f t="shared" si="23"/>
        <v>8.5531206991370429E-2</v>
      </c>
      <c r="AH45" s="55">
        <f t="shared" si="23"/>
        <v>8.1458874134570425E-2</v>
      </c>
      <c r="AI45" s="55">
        <f t="shared" si="23"/>
        <v>7.7386541277770421E-2</v>
      </c>
      <c r="AJ45" s="55">
        <f t="shared" si="23"/>
        <v>7.3314208420970417E-2</v>
      </c>
      <c r="AK45" s="55">
        <f t="shared" si="23"/>
        <v>6.9241875564170413E-2</v>
      </c>
      <c r="AL45" s="55">
        <f t="shared" si="23"/>
        <v>6.5169542707370409E-2</v>
      </c>
      <c r="AM45" s="55">
        <f t="shared" si="23"/>
        <v>6.1097209850570412E-2</v>
      </c>
      <c r="AN45" s="55">
        <f t="shared" si="23"/>
        <v>5.7024876993770415E-2</v>
      </c>
      <c r="AO45" s="55">
        <f t="shared" si="23"/>
        <v>5.2952544136970418E-2</v>
      </c>
      <c r="AP45" s="55">
        <f t="shared" si="23"/>
        <v>4.8880211280170421E-2</v>
      </c>
      <c r="AQ45" s="55">
        <f t="shared" si="23"/>
        <v>4.4807878423370424E-2</v>
      </c>
      <c r="AR45" s="55">
        <f t="shared" si="23"/>
        <v>4.0735545566570427E-2</v>
      </c>
      <c r="AS45" s="55">
        <f t="shared" si="23"/>
        <v>3.6663212709770431E-2</v>
      </c>
      <c r="AT45" s="55">
        <f t="shared" si="23"/>
        <v>3.2590879852970434E-2</v>
      </c>
      <c r="AU45" s="55">
        <f t="shared" si="23"/>
        <v>2.8518546996170433E-2</v>
      </c>
      <c r="AV45" s="55">
        <f t="shared" si="23"/>
        <v>2.4446214139370433E-2</v>
      </c>
      <c r="AW45" s="55">
        <f t="shared" si="23"/>
        <v>2.0373881282570432E-2</v>
      </c>
      <c r="AX45" s="55">
        <f t="shared" si="23"/>
        <v>1.6301548425770432E-2</v>
      </c>
      <c r="AY45" s="55">
        <f t="shared" si="23"/>
        <v>1.2229215568970431E-2</v>
      </c>
      <c r="AZ45" s="55">
        <f t="shared" si="23"/>
        <v>8.156882712170431E-3</v>
      </c>
      <c r="BA45" s="55">
        <f t="shared" si="23"/>
        <v>4.0845498553704314E-3</v>
      </c>
      <c r="BB45" s="55">
        <f t="shared" si="23"/>
        <v>1.2216998570431861E-5</v>
      </c>
      <c r="BC45" s="55">
        <f t="shared" si="23"/>
        <v>1.2216998570431861E-5</v>
      </c>
      <c r="BD45" s="55">
        <f t="shared" si="23"/>
        <v>1.2216998570431861E-5</v>
      </c>
      <c r="BE45" s="55">
        <f t="shared" si="23"/>
        <v>1.2216998570431861E-5</v>
      </c>
      <c r="BF45" s="55">
        <f t="shared" si="23"/>
        <v>1.2216998570431861E-5</v>
      </c>
      <c r="BG45" s="55">
        <f t="shared" si="23"/>
        <v>1.2216998570431861E-5</v>
      </c>
      <c r="BH45" s="55">
        <f t="shared" si="23"/>
        <v>1.2216998570431861E-5</v>
      </c>
      <c r="BI45" s="55">
        <f t="shared" si="23"/>
        <v>1.2216998570431861E-5</v>
      </c>
      <c r="BJ45" s="55">
        <f t="shared" si="23"/>
        <v>1.2216998570431861E-5</v>
      </c>
      <c r="BK45" s="55">
        <f t="shared" si="23"/>
        <v>1.2216998570431861E-5</v>
      </c>
      <c r="BL45" s="55">
        <f t="shared" si="23"/>
        <v>1.2216998570431861E-5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3.5632912496999991E-3</v>
      </c>
      <c r="E46" s="55">
        <f>(E27-E114)*'Assumptions (Inputs)'!$D$26</f>
        <v>1.0626752589819601E-2</v>
      </c>
      <c r="F46" s="55">
        <f>(F27-F114)*'Assumptions (Inputs)'!$D$26</f>
        <v>9.5231503856267972E-3</v>
      </c>
      <c r="G46" s="55">
        <f>(G27-G114)*'Assumptions (Inputs)'!$D$26</f>
        <v>8.5050671714267997E-3</v>
      </c>
      <c r="H46" s="55">
        <f>(H27-H114)*'Assumptions (Inputs)'!$D$26</f>
        <v>7.5602859486492008E-3</v>
      </c>
      <c r="I46" s="55">
        <f>(I27-I114)*'Assumptions (Inputs)'!$D$26</f>
        <v>6.6888067172940005E-3</v>
      </c>
      <c r="J46" s="55">
        <f>(J27-J114)*'Assumptions (Inputs)'!$D$26</f>
        <v>5.8804486452191992E-3</v>
      </c>
      <c r="K46" s="55">
        <f>(K27-K114)*'Assumptions (Inputs)'!$D$26</f>
        <v>5.1352117324248003E-3</v>
      </c>
      <c r="L46" s="55">
        <f>(L27-L114)*'Assumptions (Inputs)'!$D$26</f>
        <v>5.0130417467208E-3</v>
      </c>
      <c r="M46" s="55">
        <f>(M27-M114)*'Assumptions (Inputs)'!$D$26</f>
        <v>5.0130417467208E-3</v>
      </c>
      <c r="N46" s="55">
        <f>(N27-N114)*'Assumptions (Inputs)'!$D$26</f>
        <v>5.0130417467208E-3</v>
      </c>
      <c r="O46" s="55">
        <f>(O27-O114)*'Assumptions (Inputs)'!$D$26</f>
        <v>5.0130417467208E-3</v>
      </c>
      <c r="P46" s="55">
        <f>(P27-P114)*'Assumptions (Inputs)'!$D$26</f>
        <v>5.0130417467208E-3</v>
      </c>
      <c r="Q46" s="55">
        <f>(Q27-Q114)*'Assumptions (Inputs)'!$D$26</f>
        <v>5.0130417467208E-3</v>
      </c>
      <c r="R46" s="55">
        <f>(R27-R114)*'Assumptions (Inputs)'!$D$26</f>
        <v>5.0130417467208E-3</v>
      </c>
      <c r="S46" s="55">
        <f>(S27-S114)*'Assumptions (Inputs)'!$D$26</f>
        <v>5.0130417467208E-3</v>
      </c>
      <c r="T46" s="55">
        <f>(T27-T114)*'Assumptions (Inputs)'!$D$26</f>
        <v>5.0130417467208E-3</v>
      </c>
      <c r="U46" s="55">
        <f>(U27-U114)*'Assumptions (Inputs)'!$D$26</f>
        <v>5.0130417467208E-3</v>
      </c>
      <c r="V46" s="55">
        <f>(V27-V114)*'Assumptions (Inputs)'!$D$26</f>
        <v>5.0130417467208E-3</v>
      </c>
      <c r="W46" s="55">
        <f>(W27-W114)*'Assumptions (Inputs)'!$D$26</f>
        <v>5.0130417467208E-3</v>
      </c>
      <c r="X46" s="55">
        <f>(X27-X114)*'Assumptions (Inputs)'!$D$26</f>
        <v>4.7035444496040021E-4</v>
      </c>
      <c r="Y46" s="55">
        <f>(Y27-Y114)*'Assumptions (Inputs)'!$D$26</f>
        <v>-4.0723328567999996E-3</v>
      </c>
      <c r="Z46" s="55">
        <f>(Z27-Z114)*'Assumptions (Inputs)'!$D$26</f>
        <v>-4.0723328567999996E-3</v>
      </c>
      <c r="AA46" s="55">
        <f>(AA27-AA114)*'Assumptions (Inputs)'!$D$26</f>
        <v>-4.0723328567999996E-3</v>
      </c>
      <c r="AB46" s="55">
        <f>(AB27-AB114)*'Assumptions (Inputs)'!$D$26</f>
        <v>-4.0723328567999996E-3</v>
      </c>
      <c r="AC46" s="55">
        <f>(AC27-AC114)*'Assumptions (Inputs)'!$D$26</f>
        <v>-4.0723328567999996E-3</v>
      </c>
      <c r="AD46" s="55">
        <f>(AD27-AD114)*'Assumptions (Inputs)'!$D$26</f>
        <v>-4.0723328567999996E-3</v>
      </c>
      <c r="AE46" s="55">
        <f>(AE27-AE114)*'Assumptions (Inputs)'!$D$26</f>
        <v>-4.0723328567999996E-3</v>
      </c>
      <c r="AF46" s="55">
        <f>(AF27-AF114)*'Assumptions (Inputs)'!$D$26</f>
        <v>-4.0723328567999996E-3</v>
      </c>
      <c r="AG46" s="55">
        <f>(AG27-AG114)*'Assumptions (Inputs)'!$D$26</f>
        <v>-4.0723328567999996E-3</v>
      </c>
      <c r="AH46" s="55">
        <f>(AH27-AH114)*'Assumptions (Inputs)'!$D$26</f>
        <v>-4.0723328567999996E-3</v>
      </c>
      <c r="AI46" s="55">
        <f>(AI27-AI114)*'Assumptions (Inputs)'!$D$26</f>
        <v>-4.0723328567999996E-3</v>
      </c>
      <c r="AJ46" s="55">
        <f>(AJ27-AJ114)*'Assumptions (Inputs)'!$D$26</f>
        <v>-4.0723328567999996E-3</v>
      </c>
      <c r="AK46" s="55">
        <f>(AK27-AK114)*'Assumptions (Inputs)'!$D$26</f>
        <v>-4.0723328567999996E-3</v>
      </c>
      <c r="AL46" s="55">
        <f>(AL27-AL114)*'Assumptions (Inputs)'!$D$26</f>
        <v>-4.0723328567999996E-3</v>
      </c>
      <c r="AM46" s="55">
        <f>(AM27-AM114)*'Assumptions (Inputs)'!$D$26</f>
        <v>-4.0723328567999996E-3</v>
      </c>
      <c r="AN46" s="55">
        <f>(AN27-AN114)*'Assumptions (Inputs)'!$D$26</f>
        <v>-4.0723328567999996E-3</v>
      </c>
      <c r="AO46" s="55">
        <f>(AO27-AO114)*'Assumptions (Inputs)'!$D$26</f>
        <v>-4.0723328567999996E-3</v>
      </c>
      <c r="AP46" s="55">
        <f>(AP27-AP114)*'Assumptions (Inputs)'!$D$26</f>
        <v>-4.0723328567999996E-3</v>
      </c>
      <c r="AQ46" s="55">
        <f>(AQ27-AQ114)*'Assumptions (Inputs)'!$D$26</f>
        <v>-4.0723328567999996E-3</v>
      </c>
      <c r="AR46" s="55">
        <f>(AR27-AR114)*'Assumptions (Inputs)'!$D$26</f>
        <v>-4.0723328567999996E-3</v>
      </c>
      <c r="AS46" s="55">
        <f>(AS27-AS114)*'Assumptions (Inputs)'!$D$26</f>
        <v>-4.0723328567999996E-3</v>
      </c>
      <c r="AT46" s="55">
        <f>(AT27-AT114)*'Assumptions (Inputs)'!$D$26</f>
        <v>-4.0723328567999996E-3</v>
      </c>
      <c r="AU46" s="55">
        <f>(AU27-AU114)*'Assumptions (Inputs)'!$D$26</f>
        <v>-4.0723328567999996E-3</v>
      </c>
      <c r="AV46" s="55">
        <f>(AV27-AV114)*'Assumptions (Inputs)'!$D$26</f>
        <v>-4.0723328567999996E-3</v>
      </c>
      <c r="AW46" s="55">
        <f>(AW27-AW114)*'Assumptions (Inputs)'!$D$26</f>
        <v>-4.0723328567999996E-3</v>
      </c>
      <c r="AX46" s="55">
        <f>(AX27-AX114)*'Assumptions (Inputs)'!$D$26</f>
        <v>-4.0723328567999996E-3</v>
      </c>
      <c r="AY46" s="55">
        <f>(AY27-AY114)*'Assumptions (Inputs)'!$D$26</f>
        <v>-4.0723328567999996E-3</v>
      </c>
      <c r="AZ46" s="55">
        <f>(AZ27-AZ114)*'Assumptions (Inputs)'!$D$26</f>
        <v>-4.0723328567999996E-3</v>
      </c>
      <c r="BA46" s="55">
        <f>(BA27-BA114)*'Assumptions (Inputs)'!$D$26</f>
        <v>-4.0723328567999996E-3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1.2216998570431861E-5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3.5632912496999991E-3</v>
      </c>
      <c r="E47" s="77">
        <f>SUM(E45:E46)</f>
        <v>1.4190043839519599E-2</v>
      </c>
      <c r="F47" s="77">
        <f t="shared" si="24"/>
        <v>2.3713194225146395E-2</v>
      </c>
      <c r="G47" s="77">
        <f t="shared" si="24"/>
        <v>3.2218261396573196E-2</v>
      </c>
      <c r="H47" s="77">
        <f t="shared" si="24"/>
        <v>3.9778547345222397E-2</v>
      </c>
      <c r="I47" s="77">
        <f t="shared" si="24"/>
        <v>4.6467354062516397E-2</v>
      </c>
      <c r="J47" s="77">
        <f t="shared" si="24"/>
        <v>5.2347802707735598E-2</v>
      </c>
      <c r="K47" s="77">
        <f t="shared" si="24"/>
        <v>5.74830144401604E-2</v>
      </c>
      <c r="L47" s="77">
        <f t="shared" si="24"/>
        <v>6.2496056186881199E-2</v>
      </c>
      <c r="M47" s="77">
        <f t="shared" si="24"/>
        <v>6.7509097933602005E-2</v>
      </c>
      <c r="N47" s="77">
        <f t="shared" si="24"/>
        <v>7.2522139680322811E-2</v>
      </c>
      <c r="O47" s="77">
        <f t="shared" si="24"/>
        <v>7.7535181427043617E-2</v>
      </c>
      <c r="P47" s="77">
        <f t="shared" si="24"/>
        <v>8.2548223173764423E-2</v>
      </c>
      <c r="Q47" s="77">
        <f t="shared" si="24"/>
        <v>8.7561264920485229E-2</v>
      </c>
      <c r="R47" s="77">
        <f t="shared" si="24"/>
        <v>9.2574306667206036E-2</v>
      </c>
      <c r="S47" s="77">
        <f t="shared" si="24"/>
        <v>9.7587348413926842E-2</v>
      </c>
      <c r="T47" s="77">
        <f t="shared" si="24"/>
        <v>0.10260039016064765</v>
      </c>
      <c r="U47" s="77">
        <f t="shared" si="24"/>
        <v>0.10761343190736845</v>
      </c>
      <c r="V47" s="77">
        <f t="shared" si="24"/>
        <v>0.11262647365408926</v>
      </c>
      <c r="W47" s="77">
        <f t="shared" si="24"/>
        <v>0.11763951540081007</v>
      </c>
      <c r="X47" s="77">
        <f t="shared" si="24"/>
        <v>0.11810986984577046</v>
      </c>
      <c r="Y47" s="77">
        <f t="shared" si="24"/>
        <v>0.11403753698897046</v>
      </c>
      <c r="Z47" s="77">
        <f t="shared" si="24"/>
        <v>0.10996520413217045</v>
      </c>
      <c r="AA47" s="77">
        <f t="shared" si="24"/>
        <v>0.10589287127537045</v>
      </c>
      <c r="AB47" s="77">
        <f t="shared" si="24"/>
        <v>0.10182053841857044</v>
      </c>
      <c r="AC47" s="77">
        <f t="shared" si="24"/>
        <v>9.774820556177044E-2</v>
      </c>
      <c r="AD47" s="77">
        <f t="shared" si="24"/>
        <v>9.3675872704970436E-2</v>
      </c>
      <c r="AE47" s="77">
        <f t="shared" si="24"/>
        <v>8.9603539848170433E-2</v>
      </c>
      <c r="AF47" s="77">
        <f t="shared" si="24"/>
        <v>8.5531206991370429E-2</v>
      </c>
      <c r="AG47" s="77">
        <f t="shared" si="24"/>
        <v>8.1458874134570425E-2</v>
      </c>
      <c r="AH47" s="77">
        <f t="shared" si="24"/>
        <v>7.7386541277770421E-2</v>
      </c>
      <c r="AI47" s="77">
        <f t="shared" si="24"/>
        <v>7.3314208420970417E-2</v>
      </c>
      <c r="AJ47" s="77">
        <f t="shared" si="24"/>
        <v>6.9241875564170413E-2</v>
      </c>
      <c r="AK47" s="77">
        <f t="shared" si="24"/>
        <v>6.5169542707370409E-2</v>
      </c>
      <c r="AL47" s="77">
        <f t="shared" si="24"/>
        <v>6.1097209850570412E-2</v>
      </c>
      <c r="AM47" s="77">
        <f t="shared" si="24"/>
        <v>5.7024876993770415E-2</v>
      </c>
      <c r="AN47" s="77">
        <f t="shared" si="24"/>
        <v>5.2952544136970418E-2</v>
      </c>
      <c r="AO47" s="77">
        <f t="shared" si="24"/>
        <v>4.8880211280170421E-2</v>
      </c>
      <c r="AP47" s="77">
        <f t="shared" si="24"/>
        <v>4.4807878423370424E-2</v>
      </c>
      <c r="AQ47" s="77">
        <f t="shared" si="24"/>
        <v>4.0735545566570427E-2</v>
      </c>
      <c r="AR47" s="77">
        <f t="shared" si="24"/>
        <v>3.6663212709770431E-2</v>
      </c>
      <c r="AS47" s="77">
        <f t="shared" si="24"/>
        <v>3.2590879852970434E-2</v>
      </c>
      <c r="AT47" s="77">
        <f t="shared" si="24"/>
        <v>2.8518546996170433E-2</v>
      </c>
      <c r="AU47" s="77">
        <f t="shared" si="24"/>
        <v>2.4446214139370433E-2</v>
      </c>
      <c r="AV47" s="77">
        <f t="shared" si="24"/>
        <v>2.0373881282570432E-2</v>
      </c>
      <c r="AW47" s="77">
        <f t="shared" si="24"/>
        <v>1.6301548425770432E-2</v>
      </c>
      <c r="AX47" s="77">
        <f t="shared" si="24"/>
        <v>1.2229215568970431E-2</v>
      </c>
      <c r="AY47" s="77">
        <f t="shared" si="24"/>
        <v>8.156882712170431E-3</v>
      </c>
      <c r="AZ47" s="77">
        <f t="shared" si="24"/>
        <v>4.0845498553704314E-3</v>
      </c>
      <c r="BA47" s="77">
        <f t="shared" si="24"/>
        <v>1.2216998570431861E-5</v>
      </c>
      <c r="BB47" s="77">
        <f t="shared" si="24"/>
        <v>1.2216998570431861E-5</v>
      </c>
      <c r="BC47" s="77">
        <f t="shared" si="24"/>
        <v>1.2216998570431861E-5</v>
      </c>
      <c r="BD47" s="77">
        <f t="shared" si="24"/>
        <v>1.2216998570431861E-5</v>
      </c>
      <c r="BE47" s="77">
        <f t="shared" si="24"/>
        <v>1.2216998570431861E-5</v>
      </c>
      <c r="BF47" s="77">
        <f t="shared" si="24"/>
        <v>1.2216998570431861E-5</v>
      </c>
      <c r="BG47" s="77">
        <f t="shared" si="24"/>
        <v>1.2216998570431861E-5</v>
      </c>
      <c r="BH47" s="77">
        <f t="shared" si="24"/>
        <v>1.2216998570431861E-5</v>
      </c>
      <c r="BI47" s="77">
        <f t="shared" si="24"/>
        <v>1.2216998570431861E-5</v>
      </c>
      <c r="BJ47" s="77">
        <f t="shared" si="24"/>
        <v>1.2216998570431861E-5</v>
      </c>
      <c r="BK47" s="77">
        <f t="shared" si="24"/>
        <v>1.2216998570431861E-5</v>
      </c>
      <c r="BL47" s="77">
        <f t="shared" si="24"/>
        <v>1.2216998570431861E-5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1.7816456248499995E-3</v>
      </c>
      <c r="E48" s="68">
        <f>AVERAGE(E45,E47)</f>
        <v>8.8766675446097995E-3</v>
      </c>
      <c r="F48" s="68">
        <f t="shared" si="25"/>
        <v>1.8951619032332997E-2</v>
      </c>
      <c r="G48" s="68">
        <f>AVERAGE(G45,G47)</f>
        <v>2.7965727810859795E-2</v>
      </c>
      <c r="H48" s="68">
        <f t="shared" si="25"/>
        <v>3.5998404370897796E-2</v>
      </c>
      <c r="I48" s="68">
        <f t="shared" si="25"/>
        <v>4.31229507038694E-2</v>
      </c>
      <c r="J48" s="68">
        <f t="shared" si="25"/>
        <v>4.9407578385125994E-2</v>
      </c>
      <c r="K48" s="68">
        <f t="shared" si="25"/>
        <v>5.4915408573947999E-2</v>
      </c>
      <c r="L48" s="68">
        <f>AVERAGE(L45,L47)</f>
        <v>5.9989535313520803E-2</v>
      </c>
      <c r="M48" s="68">
        <f>AVERAGE(M45,M47)</f>
        <v>6.5002577060241595E-2</v>
      </c>
      <c r="N48" s="68">
        <f>AVERAGE(N45,N47)</f>
        <v>7.0015618806962415E-2</v>
      </c>
      <c r="O48" s="68">
        <f t="shared" ref="O48:BL48" si="26">AVERAGE(O45,O47)</f>
        <v>7.5028660553683207E-2</v>
      </c>
      <c r="P48" s="68">
        <f t="shared" si="26"/>
        <v>8.0041702300404027E-2</v>
      </c>
      <c r="Q48" s="68">
        <f t="shared" si="26"/>
        <v>8.505474404712482E-2</v>
      </c>
      <c r="R48" s="68">
        <f t="shared" si="26"/>
        <v>9.0067785793845639E-2</v>
      </c>
      <c r="S48" s="68">
        <f t="shared" si="26"/>
        <v>9.5080827540566432E-2</v>
      </c>
      <c r="T48" s="68">
        <f t="shared" si="26"/>
        <v>0.10009386928728725</v>
      </c>
      <c r="U48" s="68">
        <f t="shared" si="26"/>
        <v>0.10510691103400804</v>
      </c>
      <c r="V48" s="68">
        <f t="shared" si="26"/>
        <v>0.11011995278072886</v>
      </c>
      <c r="W48" s="68">
        <f t="shared" si="26"/>
        <v>0.11513299452744966</v>
      </c>
      <c r="X48" s="68">
        <f t="shared" si="26"/>
        <v>0.11787469262329026</v>
      </c>
      <c r="Y48" s="68">
        <f t="shared" si="26"/>
        <v>0.11607370341737046</v>
      </c>
      <c r="Z48" s="68">
        <f t="shared" si="26"/>
        <v>0.11200137056057045</v>
      </c>
      <c r="AA48" s="68">
        <f t="shared" si="26"/>
        <v>0.10792903770377045</v>
      </c>
      <c r="AB48" s="68">
        <f t="shared" si="26"/>
        <v>0.10385670484697045</v>
      </c>
      <c r="AC48" s="68">
        <f t="shared" si="26"/>
        <v>9.9784371990170442E-2</v>
      </c>
      <c r="AD48" s="68">
        <f t="shared" si="26"/>
        <v>9.5712039133370438E-2</v>
      </c>
      <c r="AE48" s="68">
        <f t="shared" si="26"/>
        <v>9.1639706276570435E-2</v>
      </c>
      <c r="AF48" s="68">
        <f t="shared" si="26"/>
        <v>8.7567373419770431E-2</v>
      </c>
      <c r="AG48" s="68">
        <f t="shared" si="26"/>
        <v>8.3495040562970427E-2</v>
      </c>
      <c r="AH48" s="68">
        <f t="shared" si="26"/>
        <v>7.9422707706170423E-2</v>
      </c>
      <c r="AI48" s="68">
        <f t="shared" si="26"/>
        <v>7.5350374849370419E-2</v>
      </c>
      <c r="AJ48" s="68">
        <f t="shared" si="26"/>
        <v>7.1278041992570415E-2</v>
      </c>
      <c r="AK48" s="68">
        <f t="shared" si="26"/>
        <v>6.7205709135770411E-2</v>
      </c>
      <c r="AL48" s="68">
        <f t="shared" si="26"/>
        <v>6.3133376278970407E-2</v>
      </c>
      <c r="AM48" s="68">
        <f t="shared" si="26"/>
        <v>5.9061043422170417E-2</v>
      </c>
      <c r="AN48" s="68">
        <f t="shared" si="26"/>
        <v>5.4988710565370413E-2</v>
      </c>
      <c r="AO48" s="68">
        <f t="shared" si="26"/>
        <v>5.0916377708570423E-2</v>
      </c>
      <c r="AP48" s="68">
        <f t="shared" si="26"/>
        <v>4.6844044851770419E-2</v>
      </c>
      <c r="AQ48" s="68">
        <f t="shared" si="26"/>
        <v>4.2771711994970429E-2</v>
      </c>
      <c r="AR48" s="68">
        <f t="shared" si="26"/>
        <v>3.8699379138170426E-2</v>
      </c>
      <c r="AS48" s="68">
        <f t="shared" si="26"/>
        <v>3.4627046281370435E-2</v>
      </c>
      <c r="AT48" s="68">
        <f t="shared" si="26"/>
        <v>3.0554713424570432E-2</v>
      </c>
      <c r="AU48" s="68">
        <f t="shared" si="26"/>
        <v>2.6482380567770435E-2</v>
      </c>
      <c r="AV48" s="68">
        <f t="shared" si="26"/>
        <v>2.2410047710970431E-2</v>
      </c>
      <c r="AW48" s="68">
        <f t="shared" si="26"/>
        <v>1.8337714854170434E-2</v>
      </c>
      <c r="AX48" s="68">
        <f t="shared" si="26"/>
        <v>1.4265381997370432E-2</v>
      </c>
      <c r="AY48" s="68">
        <f t="shared" si="26"/>
        <v>1.0193049140570431E-2</v>
      </c>
      <c r="AZ48" s="68">
        <f t="shared" si="26"/>
        <v>6.1207162837704308E-3</v>
      </c>
      <c r="BA48" s="68">
        <f t="shared" si="26"/>
        <v>2.0483834269704316E-3</v>
      </c>
      <c r="BB48" s="68">
        <f t="shared" si="26"/>
        <v>1.2216998570431861E-5</v>
      </c>
      <c r="BC48" s="68">
        <f t="shared" si="26"/>
        <v>1.2216998570431861E-5</v>
      </c>
      <c r="BD48" s="68">
        <f t="shared" si="26"/>
        <v>1.2216998570431861E-5</v>
      </c>
      <c r="BE48" s="68">
        <f t="shared" si="26"/>
        <v>1.2216998570431861E-5</v>
      </c>
      <c r="BF48" s="68">
        <f t="shared" si="26"/>
        <v>1.2216998570431861E-5</v>
      </c>
      <c r="BG48" s="68">
        <f t="shared" si="26"/>
        <v>1.2216998570431861E-5</v>
      </c>
      <c r="BH48" s="68">
        <f t="shared" si="26"/>
        <v>1.2216998570431861E-5</v>
      </c>
      <c r="BI48" s="68">
        <f t="shared" si="26"/>
        <v>1.2216998570431861E-5</v>
      </c>
      <c r="BJ48" s="68">
        <f t="shared" si="26"/>
        <v>1.2216998570431861E-5</v>
      </c>
      <c r="BK48" s="68">
        <f t="shared" si="26"/>
        <v>1.2216998570431861E-5</v>
      </c>
      <c r="BL48" s="68">
        <f t="shared" si="26"/>
        <v>1.2216998570431861E-5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1.5157496992336499</v>
      </c>
      <c r="E50" s="71">
        <f t="shared" si="27"/>
        <v>2.9584184877305679</v>
      </c>
      <c r="F50" s="71">
        <f t="shared" si="27"/>
        <v>2.815779704062797</v>
      </c>
      <c r="G50" s="71">
        <f t="shared" si="27"/>
        <v>2.6799139930768181</v>
      </c>
      <c r="H50" s="71">
        <f t="shared" si="27"/>
        <v>2.55031434933196</v>
      </c>
      <c r="I50" s="71">
        <f t="shared" si="27"/>
        <v>2.4265127678060647</v>
      </c>
      <c r="J50" s="71">
        <f t="shared" si="27"/>
        <v>2.3080737438257337</v>
      </c>
      <c r="K50" s="71">
        <f t="shared" si="27"/>
        <v>2.1945942730663321</v>
      </c>
      <c r="L50" s="71">
        <f t="shared" si="27"/>
        <v>2.0838838320213671</v>
      </c>
      <c r="M50" s="71">
        <f t="shared" si="27"/>
        <v>1.9735633951615346</v>
      </c>
      <c r="N50" s="71">
        <f t="shared" si="27"/>
        <v>1.8632429583017016</v>
      </c>
      <c r="O50" s="71">
        <f t="shared" si="27"/>
        <v>1.7529225214418691</v>
      </c>
      <c r="P50" s="71">
        <f t="shared" si="27"/>
        <v>1.6426020845820357</v>
      </c>
      <c r="Q50" s="71">
        <f t="shared" si="27"/>
        <v>1.5322816477222037</v>
      </c>
      <c r="R50" s="71">
        <f t="shared" si="27"/>
        <v>1.4219612108623705</v>
      </c>
      <c r="S50" s="71">
        <f t="shared" si="27"/>
        <v>1.311640774002538</v>
      </c>
      <c r="T50" s="71">
        <f t="shared" si="27"/>
        <v>1.201320337142705</v>
      </c>
      <c r="U50" s="71">
        <f t="shared" si="27"/>
        <v>1.0909999002828723</v>
      </c>
      <c r="V50" s="71">
        <f t="shared" si="27"/>
        <v>0.98067946342303958</v>
      </c>
      <c r="W50" s="71">
        <f t="shared" si="27"/>
        <v>0.87035902656320696</v>
      </c>
      <c r="X50" s="71">
        <f t="shared" si="27"/>
        <v>0.77454024532053234</v>
      </c>
      <c r="Y50" s="71">
        <f t="shared" si="27"/>
        <v>0.70772477531217426</v>
      </c>
      <c r="Z50" s="71">
        <f t="shared" si="27"/>
        <v>0.65541096092097417</v>
      </c>
      <c r="AA50" s="71">
        <f t="shared" si="27"/>
        <v>0.60309714652977431</v>
      </c>
      <c r="AB50" s="71">
        <f t="shared" si="27"/>
        <v>0.55078333213857433</v>
      </c>
      <c r="AC50" s="71">
        <f t="shared" si="27"/>
        <v>0.49846951774737447</v>
      </c>
      <c r="AD50" s="71">
        <f t="shared" si="27"/>
        <v>0.44615570335617416</v>
      </c>
      <c r="AE50" s="71">
        <f t="shared" si="27"/>
        <v>0.39384188896497474</v>
      </c>
      <c r="AF50" s="71">
        <f t="shared" si="27"/>
        <v>0.34152807457377432</v>
      </c>
      <c r="AG50" s="71">
        <f t="shared" si="27"/>
        <v>0.28921426018257484</v>
      </c>
      <c r="AH50" s="71">
        <f t="shared" si="27"/>
        <v>0.23690044579137443</v>
      </c>
      <c r="AI50" s="71">
        <f t="shared" si="27"/>
        <v>0.18458663140017495</v>
      </c>
      <c r="AJ50" s="71">
        <f t="shared" si="27"/>
        <v>0.13227281700897453</v>
      </c>
      <c r="AK50" s="71">
        <f t="shared" si="27"/>
        <v>7.9959002617775041E-2</v>
      </c>
      <c r="AL50" s="71">
        <f t="shared" si="27"/>
        <v>2.7645188226574649E-2</v>
      </c>
      <c r="AM50" s="71">
        <f t="shared" si="27"/>
        <v>-2.4668626164624868E-2</v>
      </c>
      <c r="AN50" s="71">
        <f t="shared" si="27"/>
        <v>-7.698244055582526E-2</v>
      </c>
      <c r="AO50" s="71">
        <f t="shared" si="27"/>
        <v>-0.12929625494702479</v>
      </c>
      <c r="AP50" s="71">
        <f t="shared" si="27"/>
        <v>-0.18161006933822516</v>
      </c>
      <c r="AQ50" s="71">
        <f t="shared" si="27"/>
        <v>-0.23392388372942469</v>
      </c>
      <c r="AR50" s="71">
        <f t="shared" si="27"/>
        <v>-0.28623769812062505</v>
      </c>
      <c r="AS50" s="71">
        <f t="shared" si="27"/>
        <v>-0.33855151251182458</v>
      </c>
      <c r="AT50" s="71">
        <f t="shared" si="27"/>
        <v>-0.390865326903025</v>
      </c>
      <c r="AU50" s="71">
        <f t="shared" si="27"/>
        <v>-0.44317914129422448</v>
      </c>
      <c r="AV50" s="71">
        <f t="shared" si="27"/>
        <v>-0.4954929556854249</v>
      </c>
      <c r="AW50" s="71">
        <f t="shared" si="27"/>
        <v>-0.54780677007662437</v>
      </c>
      <c r="AX50" s="71">
        <f t="shared" si="27"/>
        <v>-0.6001205844678249</v>
      </c>
      <c r="AY50" s="71">
        <f t="shared" si="27"/>
        <v>-0.65243439885902421</v>
      </c>
      <c r="AZ50" s="71">
        <f t="shared" si="27"/>
        <v>-0.70474821325022474</v>
      </c>
      <c r="BA50" s="71">
        <f t="shared" si="27"/>
        <v>-0.36549156064142535</v>
      </c>
      <c r="BB50" s="71">
        <f t="shared" si="27"/>
        <v>-7.8000837026229522E-5</v>
      </c>
      <c r="BC50" s="71">
        <f>BC22-BC36-BC42-BC48</f>
        <v>-7.8000837026229522E-5</v>
      </c>
      <c r="BD50" s="71">
        <f>BD22-BD36-BD42-BD48</f>
        <v>-7.8000837026229522E-5</v>
      </c>
      <c r="BE50" s="71">
        <f t="shared" si="27"/>
        <v>-7.8000837026229522E-5</v>
      </c>
      <c r="BF50" s="71">
        <f t="shared" si="27"/>
        <v>-7.8000837026229522E-5</v>
      </c>
      <c r="BG50" s="71">
        <f t="shared" si="27"/>
        <v>-7.8000837026229522E-5</v>
      </c>
      <c r="BH50" s="71">
        <f t="shared" si="27"/>
        <v>-7.8000837026229522E-5</v>
      </c>
      <c r="BI50" s="71">
        <f>BI22-BI36-BI42-BI48</f>
        <v>-7.8000837026229522E-5</v>
      </c>
      <c r="BJ50" s="71">
        <f>BJ22-BJ36-BJ42-BJ48</f>
        <v>-7.8000837026229522E-5</v>
      </c>
      <c r="BK50" s="71">
        <f>BK22-BK36-BK42-BK48</f>
        <v>-7.8000837026229522E-5</v>
      </c>
      <c r="BL50" s="71">
        <f>BL22-BL36-BL42-BL48</f>
        <v>-7.8000837026229522E-5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1.0111113655033727E-2</v>
      </c>
      <c r="E53" s="80">
        <f>(+E33-E114)*'Assumptions (Inputs)'!$E$31/'Assumptions (Inputs)'!$E$30</f>
        <v>1.0111113655033727E-2</v>
      </c>
      <c r="F53" s="80">
        <f>(+F33-F114)*'Assumptions (Inputs)'!$E$31/'Assumptions (Inputs)'!$E$30</f>
        <v>1.0111113655033727E-2</v>
      </c>
      <c r="G53" s="80">
        <f>(+G33-G114)*'Assumptions (Inputs)'!$E$31/'Assumptions (Inputs)'!$E$30</f>
        <v>1.0111113655033727E-2</v>
      </c>
      <c r="H53" s="80">
        <f>(+H33-H114)*'Assumptions (Inputs)'!$E$31/'Assumptions (Inputs)'!$E$30</f>
        <v>1.0111113655033727E-2</v>
      </c>
      <c r="I53" s="80">
        <f>(+I33-I114)*'Assumptions (Inputs)'!$E$31/'Assumptions (Inputs)'!$E$30</f>
        <v>1.0111113655033727E-2</v>
      </c>
      <c r="J53" s="80">
        <f>(+J33-J114)*'Assumptions (Inputs)'!$E$31/'Assumptions (Inputs)'!$E$30</f>
        <v>1.0111113655033727E-2</v>
      </c>
      <c r="K53" s="80">
        <f>(+K33-K114)*'Assumptions (Inputs)'!$E$31/'Assumptions (Inputs)'!$E$30</f>
        <v>1.0111113655033727E-2</v>
      </c>
      <c r="L53" s="80">
        <f>(+L33-L114)*'Assumptions (Inputs)'!$E$31/'Assumptions (Inputs)'!$E$30</f>
        <v>1.0111113655033727E-2</v>
      </c>
      <c r="M53" s="80">
        <f>(+M33-M114)*'Assumptions (Inputs)'!$E$31/'Assumptions (Inputs)'!$E$30</f>
        <v>1.0111113655033727E-2</v>
      </c>
      <c r="N53" s="80">
        <f>(+N33-N114)*'Assumptions (Inputs)'!$E$31/'Assumptions (Inputs)'!$E$30</f>
        <v>1.0111113655033727E-2</v>
      </c>
      <c r="O53" s="80">
        <f>(+O33-O114)*'Assumptions (Inputs)'!$E$31/'Assumptions (Inputs)'!$E$30</f>
        <v>1.0111113655033727E-2</v>
      </c>
      <c r="P53" s="80">
        <f>(+P33-P114)*'Assumptions (Inputs)'!$E$31/'Assumptions (Inputs)'!$E$30</f>
        <v>1.0111113655033727E-2</v>
      </c>
      <c r="Q53" s="80">
        <f>(+Q33-Q114)*'Assumptions (Inputs)'!$E$31/'Assumptions (Inputs)'!$E$30</f>
        <v>1.0111113655033727E-2</v>
      </c>
      <c r="R53" s="80">
        <f>(+R33-R114)*'Assumptions (Inputs)'!$E$31/'Assumptions (Inputs)'!$E$30</f>
        <v>1.0111113655033727E-2</v>
      </c>
      <c r="S53" s="80">
        <f>(+S33-S114)*'Assumptions (Inputs)'!$E$31/'Assumptions (Inputs)'!$E$30</f>
        <v>1.0111113655033727E-2</v>
      </c>
      <c r="T53" s="80">
        <f>(+T33-T114)*'Assumptions (Inputs)'!$E$31/'Assumptions (Inputs)'!$E$30</f>
        <v>1.0111113655033727E-2</v>
      </c>
      <c r="U53" s="80">
        <f>(+U33-U114)*'Assumptions (Inputs)'!$E$31/'Assumptions (Inputs)'!$E$30</f>
        <v>1.0111113655033727E-2</v>
      </c>
      <c r="V53" s="80">
        <f>(+V33-V114)*'Assumptions (Inputs)'!$E$31/'Assumptions (Inputs)'!$E$30</f>
        <v>1.0111113655033727E-2</v>
      </c>
      <c r="W53" s="80">
        <f>(+W33-W114)*'Assumptions (Inputs)'!$E$31/'Assumptions (Inputs)'!$E$30</f>
        <v>1.0111113655033727E-2</v>
      </c>
      <c r="X53" s="80">
        <f>(+X33-X114)*'Assumptions (Inputs)'!$E$31/'Assumptions (Inputs)'!$E$30</f>
        <v>1.0111113655033727E-2</v>
      </c>
      <c r="Y53" s="80">
        <f>(+Y33-Y114)*'Assumptions (Inputs)'!$E$31/'Assumptions (Inputs)'!$E$30</f>
        <v>1.0111113655033727E-2</v>
      </c>
      <c r="Z53" s="80">
        <f>(+Z33-Z114)*'Assumptions (Inputs)'!$E$31/'Assumptions (Inputs)'!$E$30</f>
        <v>1.0111113655033727E-2</v>
      </c>
      <c r="AA53" s="80">
        <f>(+AA33-AA114)*'Assumptions (Inputs)'!$E$31/'Assumptions (Inputs)'!$E$30</f>
        <v>1.0111113655033727E-2</v>
      </c>
      <c r="AB53" s="80">
        <f>(+AB33-AB114)*'Assumptions (Inputs)'!$E$31/'Assumptions (Inputs)'!$E$30</f>
        <v>1.0111113655033727E-2</v>
      </c>
      <c r="AC53" s="80">
        <f>(+AC33-AC114)*'Assumptions (Inputs)'!$E$31/'Assumptions (Inputs)'!$E$30</f>
        <v>1.0111113655033727E-2</v>
      </c>
      <c r="AD53" s="80">
        <f>(+AD33-AD114)*'Assumptions (Inputs)'!$E$31/'Assumptions (Inputs)'!$E$30</f>
        <v>1.0111113655033727E-2</v>
      </c>
      <c r="AE53" s="80">
        <f>(+AE33-AE114)*'Assumptions (Inputs)'!$E$31/'Assumptions (Inputs)'!$E$30</f>
        <v>1.0111113655033727E-2</v>
      </c>
      <c r="AF53" s="80">
        <f>(+AF33-AF114)*'Assumptions (Inputs)'!$E$31/'Assumptions (Inputs)'!$E$30</f>
        <v>1.0111113655033727E-2</v>
      </c>
      <c r="AG53" s="80">
        <f>(+AG33-AG114)*'Assumptions (Inputs)'!$E$31/'Assumptions (Inputs)'!$E$30</f>
        <v>1.0111113655033727E-2</v>
      </c>
      <c r="AH53" s="80">
        <f>(+AH33-AH114)*'Assumptions (Inputs)'!$E$31/'Assumptions (Inputs)'!$E$30</f>
        <v>1.0111113655033727E-2</v>
      </c>
      <c r="AI53" s="80">
        <f>(+AI33-AI114)*'Assumptions (Inputs)'!$E$31/'Assumptions (Inputs)'!$E$30</f>
        <v>1.0111113655033727E-2</v>
      </c>
      <c r="AJ53" s="80">
        <f>(+AJ33-AJ114)*'Assumptions (Inputs)'!$E$31/'Assumptions (Inputs)'!$E$30</f>
        <v>1.0111113655033727E-2</v>
      </c>
      <c r="AK53" s="80">
        <f>(+AK33-AK114)*'Assumptions (Inputs)'!$E$31/'Assumptions (Inputs)'!$E$30</f>
        <v>1.0111113655033727E-2</v>
      </c>
      <c r="AL53" s="80">
        <f>(+AL33-AL114)*'Assumptions (Inputs)'!$E$31/'Assumptions (Inputs)'!$E$30</f>
        <v>1.0111113655033727E-2</v>
      </c>
      <c r="AM53" s="80">
        <f>(+AM33-AM114)*'Assumptions (Inputs)'!$E$31/'Assumptions (Inputs)'!$E$30</f>
        <v>1.0111113655033727E-2</v>
      </c>
      <c r="AN53" s="80">
        <f>(+AN33-AN114)*'Assumptions (Inputs)'!$E$31/'Assumptions (Inputs)'!$E$30</f>
        <v>1.0111113655033727E-2</v>
      </c>
      <c r="AO53" s="80">
        <f>(+AO33-AO114)*'Assumptions (Inputs)'!$E$31/'Assumptions (Inputs)'!$E$30</f>
        <v>1.0111113655033727E-2</v>
      </c>
      <c r="AP53" s="80">
        <f>(+AP33-AP114)*'Assumptions (Inputs)'!$E$31/'Assumptions (Inputs)'!$E$30</f>
        <v>1.0111113655033727E-2</v>
      </c>
      <c r="AQ53" s="80">
        <f>(+AQ33-AQ114)*'Assumptions (Inputs)'!$E$31/'Assumptions (Inputs)'!$E$30</f>
        <v>1.0111113655033727E-2</v>
      </c>
      <c r="AR53" s="80">
        <f>(+AR33-AR114)*'Assumptions (Inputs)'!$E$31/'Assumptions (Inputs)'!$E$30</f>
        <v>1.0111113655033727E-2</v>
      </c>
      <c r="AS53" s="80">
        <f>(+AS33-AS114)*'Assumptions (Inputs)'!$E$31/'Assumptions (Inputs)'!$E$30</f>
        <v>1.0111113655033727E-2</v>
      </c>
      <c r="AT53" s="80">
        <f>(+AT33-AT114)*'Assumptions (Inputs)'!$E$31/'Assumptions (Inputs)'!$E$30</f>
        <v>1.0111113655033727E-2</v>
      </c>
      <c r="AU53" s="80">
        <f>(+AU33-AU114)*'Assumptions (Inputs)'!$E$31/'Assumptions (Inputs)'!$E$30</f>
        <v>1.0111113655033727E-2</v>
      </c>
      <c r="AV53" s="80">
        <f>(+AV33-AV114)*'Assumptions (Inputs)'!$E$31/'Assumptions (Inputs)'!$E$30</f>
        <v>1.0111113655033727E-2</v>
      </c>
      <c r="AW53" s="80">
        <f>(+AW33-AW114)*'Assumptions (Inputs)'!$E$31/'Assumptions (Inputs)'!$E$30</f>
        <v>1.0111113655033727E-2</v>
      </c>
      <c r="AX53" s="80">
        <f>(+AX33-AX114)*'Assumptions (Inputs)'!$E$31/'Assumptions (Inputs)'!$E$30</f>
        <v>1.0111113655033727E-2</v>
      </c>
      <c r="AY53" s="80">
        <f>(+AY33-AY114)*'Assumptions (Inputs)'!$E$31/'Assumptions (Inputs)'!$E$30</f>
        <v>1.0111113655033727E-2</v>
      </c>
      <c r="AZ53" s="80">
        <f>(+AZ33-AZ114)*'Assumptions (Inputs)'!$E$31/'Assumptions (Inputs)'!$E$30</f>
        <v>1.0111113655033727E-2</v>
      </c>
      <c r="BA53" s="80">
        <f>(+BA33-BA114)*'Assumptions (Inputs)'!$E$31/'Assumptions (Inputs)'!$E$30</f>
        <v>1.0111113655033727E-2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0.50555568275168561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7.8314093399999993E-2</v>
      </c>
      <c r="E54" s="74">
        <f t="shared" si="28"/>
        <v>7.8314093399999993E-2</v>
      </c>
      <c r="F54" s="74">
        <f t="shared" si="28"/>
        <v>7.8314093399999993E-2</v>
      </c>
      <c r="G54" s="74">
        <f t="shared" si="28"/>
        <v>7.8314093399999993E-2</v>
      </c>
      <c r="H54" s="74">
        <f t="shared" si="28"/>
        <v>7.8314093399999993E-2</v>
      </c>
      <c r="I54" s="74">
        <f t="shared" si="28"/>
        <v>7.8314093399999993E-2</v>
      </c>
      <c r="J54" s="74">
        <f t="shared" si="28"/>
        <v>7.8314093399999993E-2</v>
      </c>
      <c r="K54" s="74">
        <f t="shared" si="28"/>
        <v>7.8314093399999993E-2</v>
      </c>
      <c r="L54" s="74">
        <f t="shared" si="28"/>
        <v>7.8314093399999993E-2</v>
      </c>
      <c r="M54" s="74">
        <f t="shared" si="28"/>
        <v>7.8314093399999993E-2</v>
      </c>
      <c r="N54" s="74">
        <f t="shared" si="28"/>
        <v>7.8314093399999993E-2</v>
      </c>
      <c r="O54" s="74">
        <f t="shared" si="28"/>
        <v>7.8314093399999993E-2</v>
      </c>
      <c r="P54" s="74">
        <f t="shared" si="28"/>
        <v>7.8314093399999993E-2</v>
      </c>
      <c r="Q54" s="74">
        <f t="shared" si="28"/>
        <v>7.8314093399999993E-2</v>
      </c>
      <c r="R54" s="74">
        <f t="shared" si="28"/>
        <v>7.8314093399999993E-2</v>
      </c>
      <c r="S54" s="74">
        <f t="shared" si="28"/>
        <v>7.8314093399999993E-2</v>
      </c>
      <c r="T54" s="74">
        <f t="shared" si="28"/>
        <v>7.8314093399999993E-2</v>
      </c>
      <c r="U54" s="74">
        <f t="shared" si="28"/>
        <v>7.8314093399999993E-2</v>
      </c>
      <c r="V54" s="74">
        <f t="shared" si="28"/>
        <v>7.8314093399999993E-2</v>
      </c>
      <c r="W54" s="74">
        <f t="shared" si="28"/>
        <v>7.8314093399999993E-2</v>
      </c>
      <c r="X54" s="74">
        <f t="shared" si="28"/>
        <v>7.8314093399999993E-2</v>
      </c>
      <c r="Y54" s="74">
        <f t="shared" si="28"/>
        <v>7.8314093399999993E-2</v>
      </c>
      <c r="Z54" s="74">
        <f t="shared" si="28"/>
        <v>7.8314093399999993E-2</v>
      </c>
      <c r="AA54" s="74">
        <f t="shared" si="28"/>
        <v>7.8314093399999993E-2</v>
      </c>
      <c r="AB54" s="74">
        <f t="shared" si="28"/>
        <v>7.8314093399999993E-2</v>
      </c>
      <c r="AC54" s="74">
        <f t="shared" si="28"/>
        <v>7.8314093399999993E-2</v>
      </c>
      <c r="AD54" s="74">
        <f t="shared" si="28"/>
        <v>7.8314093399999993E-2</v>
      </c>
      <c r="AE54" s="74">
        <f t="shared" si="28"/>
        <v>7.8314093399999993E-2</v>
      </c>
      <c r="AF54" s="74">
        <f t="shared" si="28"/>
        <v>7.8314093399999993E-2</v>
      </c>
      <c r="AG54" s="74">
        <f t="shared" si="28"/>
        <v>7.8314093399999993E-2</v>
      </c>
      <c r="AH54" s="74">
        <f t="shared" si="28"/>
        <v>7.8314093399999993E-2</v>
      </c>
      <c r="AI54" s="74">
        <f t="shared" si="28"/>
        <v>7.8314093399999993E-2</v>
      </c>
      <c r="AJ54" s="74">
        <f t="shared" si="28"/>
        <v>7.8314093399999993E-2</v>
      </c>
      <c r="AK54" s="74">
        <f t="shared" si="28"/>
        <v>7.8314093399999993E-2</v>
      </c>
      <c r="AL54" s="74">
        <f t="shared" si="28"/>
        <v>7.8314093399999993E-2</v>
      </c>
      <c r="AM54" s="74">
        <f t="shared" si="28"/>
        <v>7.8314093399999993E-2</v>
      </c>
      <c r="AN54" s="74">
        <f t="shared" si="28"/>
        <v>7.8314093399999993E-2</v>
      </c>
      <c r="AO54" s="74">
        <f t="shared" si="28"/>
        <v>7.8314093399999993E-2</v>
      </c>
      <c r="AP54" s="74">
        <f t="shared" si="28"/>
        <v>7.8314093399999993E-2</v>
      </c>
      <c r="AQ54" s="74">
        <f t="shared" si="28"/>
        <v>7.8314093399999993E-2</v>
      </c>
      <c r="AR54" s="74">
        <f t="shared" si="28"/>
        <v>7.8314093399999993E-2</v>
      </c>
      <c r="AS54" s="74">
        <f t="shared" si="28"/>
        <v>7.8314093399999993E-2</v>
      </c>
      <c r="AT54" s="74">
        <f t="shared" si="28"/>
        <v>7.8314093399999993E-2</v>
      </c>
      <c r="AU54" s="74">
        <f t="shared" si="28"/>
        <v>7.8314093399999993E-2</v>
      </c>
      <c r="AV54" s="74">
        <f t="shared" si="28"/>
        <v>7.8314093399999993E-2</v>
      </c>
      <c r="AW54" s="74">
        <f t="shared" si="28"/>
        <v>7.8314093399999993E-2</v>
      </c>
      <c r="AX54" s="74">
        <f t="shared" si="28"/>
        <v>7.8314093399999993E-2</v>
      </c>
      <c r="AY54" s="74">
        <f t="shared" si="28"/>
        <v>7.8314093399999993E-2</v>
      </c>
      <c r="AZ54" s="74">
        <f t="shared" si="28"/>
        <v>7.8314093399999993E-2</v>
      </c>
      <c r="BA54" s="74">
        <f t="shared" si="28"/>
        <v>7.8314093399999993E-2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3.915704669999998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0.15662818680000001</v>
      </c>
      <c r="E55" s="67">
        <f>E21*'Assumptions (Inputs)'!$D$48</f>
        <v>0.15662818680000001</v>
      </c>
      <c r="F55" s="67">
        <f>F21*'Assumptions (Inputs)'!$D$48</f>
        <v>0.15662818680000001</v>
      </c>
      <c r="G55" s="67">
        <f>G21*'Assumptions (Inputs)'!$D$48</f>
        <v>0.15662818680000001</v>
      </c>
      <c r="H55" s="67">
        <f>H21*'Assumptions (Inputs)'!$D$48</f>
        <v>0.15662818680000001</v>
      </c>
      <c r="I55" s="67">
        <f>I21*'Assumptions (Inputs)'!$D$48</f>
        <v>0.15662818680000001</v>
      </c>
      <c r="J55" s="67">
        <f>J21*'Assumptions (Inputs)'!$D$48</f>
        <v>0.15662818680000001</v>
      </c>
      <c r="K55" s="67">
        <f>K21*'Assumptions (Inputs)'!$D$48</f>
        <v>0.15662818680000001</v>
      </c>
      <c r="L55" s="67">
        <f>L21*'Assumptions (Inputs)'!$D$48</f>
        <v>0.15662818680000001</v>
      </c>
      <c r="M55" s="67">
        <f>M21*'Assumptions (Inputs)'!$D$48</f>
        <v>0.15662818680000001</v>
      </c>
      <c r="N55" s="67">
        <f>N21*'Assumptions (Inputs)'!$D$48</f>
        <v>0.15662818680000001</v>
      </c>
      <c r="O55" s="67">
        <f>O21*'Assumptions (Inputs)'!$D$48</f>
        <v>0.15662818680000001</v>
      </c>
      <c r="P55" s="67">
        <f>P21*'Assumptions (Inputs)'!$D$48</f>
        <v>0.15662818680000001</v>
      </c>
      <c r="Q55" s="67">
        <f>Q21*'Assumptions (Inputs)'!$D$48</f>
        <v>0.15662818680000001</v>
      </c>
      <c r="R55" s="67">
        <f>R21*'Assumptions (Inputs)'!$D$48</f>
        <v>0.15662818680000001</v>
      </c>
      <c r="S55" s="67">
        <f>S21*'Assumptions (Inputs)'!$D$48</f>
        <v>0.15662818680000001</v>
      </c>
      <c r="T55" s="67">
        <f>T21*'Assumptions (Inputs)'!$D$48</f>
        <v>0.15662818680000001</v>
      </c>
      <c r="U55" s="67">
        <f>U21*'Assumptions (Inputs)'!$D$48</f>
        <v>0.15662818680000001</v>
      </c>
      <c r="V55" s="67">
        <f>V21*'Assumptions (Inputs)'!$D$48</f>
        <v>0.15662818680000001</v>
      </c>
      <c r="W55" s="67">
        <f>W21*'Assumptions (Inputs)'!$D$48</f>
        <v>0.15662818680000001</v>
      </c>
      <c r="X55" s="67">
        <f>X21*'Assumptions (Inputs)'!$D$48</f>
        <v>0.15662818680000001</v>
      </c>
      <c r="Y55" s="67">
        <f>Y21*'Assumptions (Inputs)'!$D$48</f>
        <v>0.15662818680000001</v>
      </c>
      <c r="Z55" s="67">
        <f>Z21*'Assumptions (Inputs)'!$D$48</f>
        <v>0.15662818680000001</v>
      </c>
      <c r="AA55" s="67">
        <f>AA21*'Assumptions (Inputs)'!$D$48</f>
        <v>0.15662818680000001</v>
      </c>
      <c r="AB55" s="67">
        <f>AB21*'Assumptions (Inputs)'!$D$48</f>
        <v>0.15662818680000001</v>
      </c>
      <c r="AC55" s="67">
        <f>AC21*'Assumptions (Inputs)'!$D$48</f>
        <v>0.15662818680000001</v>
      </c>
      <c r="AD55" s="67">
        <f>AD21*'Assumptions (Inputs)'!$D$48</f>
        <v>0.15662818680000001</v>
      </c>
      <c r="AE55" s="67">
        <f>AE21*'Assumptions (Inputs)'!$D$48</f>
        <v>0.15662818680000001</v>
      </c>
      <c r="AF55" s="67">
        <f>AF21*'Assumptions (Inputs)'!$D$48</f>
        <v>0.15662818680000001</v>
      </c>
      <c r="AG55" s="67">
        <f>AG21*'Assumptions (Inputs)'!$D$48</f>
        <v>0.15662818680000001</v>
      </c>
      <c r="AH55" s="67">
        <f>AH21*'Assumptions (Inputs)'!$D$48</f>
        <v>0.15662818680000001</v>
      </c>
      <c r="AI55" s="67">
        <f>AI21*'Assumptions (Inputs)'!$D$48</f>
        <v>0.15662818680000001</v>
      </c>
      <c r="AJ55" s="67">
        <f>AJ21*'Assumptions (Inputs)'!$D$48</f>
        <v>0.15662818680000001</v>
      </c>
      <c r="AK55" s="67">
        <f>AK21*'Assumptions (Inputs)'!$D$48</f>
        <v>0.15662818680000001</v>
      </c>
      <c r="AL55" s="67">
        <f>AL21*'Assumptions (Inputs)'!$D$48</f>
        <v>0.15662818680000001</v>
      </c>
      <c r="AM55" s="67">
        <f>AM21*'Assumptions (Inputs)'!$D$48</f>
        <v>0.15662818680000001</v>
      </c>
      <c r="AN55" s="67">
        <f>AN21*'Assumptions (Inputs)'!$D$48</f>
        <v>0.15662818680000001</v>
      </c>
      <c r="AO55" s="67">
        <f>AO21*'Assumptions (Inputs)'!$D$48</f>
        <v>0.15662818680000001</v>
      </c>
      <c r="AP55" s="67">
        <f>AP21*'Assumptions (Inputs)'!$D$48</f>
        <v>0.15662818680000001</v>
      </c>
      <c r="AQ55" s="67">
        <f>AQ21*'Assumptions (Inputs)'!$D$48</f>
        <v>0.15662818680000001</v>
      </c>
      <c r="AR55" s="67">
        <f>AR21*'Assumptions (Inputs)'!$D$48</f>
        <v>0.15662818680000001</v>
      </c>
      <c r="AS55" s="67">
        <f>AS21*'Assumptions (Inputs)'!$D$48</f>
        <v>0.15662818680000001</v>
      </c>
      <c r="AT55" s="67">
        <f>AT21*'Assumptions (Inputs)'!$D$48</f>
        <v>0.15662818680000001</v>
      </c>
      <c r="AU55" s="67">
        <f>AU21*'Assumptions (Inputs)'!$D$48</f>
        <v>0.15662818680000001</v>
      </c>
      <c r="AV55" s="67">
        <f>AV21*'Assumptions (Inputs)'!$D$48</f>
        <v>0.15662818680000001</v>
      </c>
      <c r="AW55" s="67">
        <f>AW21*'Assumptions (Inputs)'!$D$48</f>
        <v>0.15662818680000001</v>
      </c>
      <c r="AX55" s="67">
        <f>AX21*'Assumptions (Inputs)'!$D$48</f>
        <v>0.15662818680000001</v>
      </c>
      <c r="AY55" s="67">
        <f>AY21*'Assumptions (Inputs)'!$D$48</f>
        <v>0.15662818680000001</v>
      </c>
      <c r="AZ55" s="67">
        <f>AZ21*'Assumptions (Inputs)'!$D$48</f>
        <v>0.15662818680000001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7.6747811531999961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0.24505339385503372</v>
      </c>
      <c r="E56" s="68">
        <f t="shared" si="29"/>
        <v>0.24505339385503372</v>
      </c>
      <c r="F56" s="68">
        <f t="shared" si="29"/>
        <v>0.24505339385503372</v>
      </c>
      <c r="G56" s="68">
        <f t="shared" si="29"/>
        <v>0.24505339385503372</v>
      </c>
      <c r="H56" s="68">
        <f t="shared" si="29"/>
        <v>0.24505339385503372</v>
      </c>
      <c r="I56" s="68">
        <f t="shared" si="29"/>
        <v>0.24505339385503372</v>
      </c>
      <c r="J56" s="68">
        <f t="shared" si="29"/>
        <v>0.24505339385503372</v>
      </c>
      <c r="K56" s="68">
        <f t="shared" si="29"/>
        <v>0.24505339385503372</v>
      </c>
      <c r="L56" s="68">
        <f t="shared" si="29"/>
        <v>0.24505339385503372</v>
      </c>
      <c r="M56" s="68">
        <f t="shared" si="29"/>
        <v>0.24505339385503372</v>
      </c>
      <c r="N56" s="68">
        <f t="shared" si="29"/>
        <v>0.24505339385503372</v>
      </c>
      <c r="O56" s="68">
        <f t="shared" si="29"/>
        <v>0.24505339385503372</v>
      </c>
      <c r="P56" s="68">
        <f t="shared" si="29"/>
        <v>0.24505339385503372</v>
      </c>
      <c r="Q56" s="68">
        <f t="shared" si="29"/>
        <v>0.24505339385503372</v>
      </c>
      <c r="R56" s="68">
        <f t="shared" si="29"/>
        <v>0.24505339385503372</v>
      </c>
      <c r="S56" s="68">
        <f t="shared" si="29"/>
        <v>0.24505339385503372</v>
      </c>
      <c r="T56" s="68">
        <f t="shared" si="29"/>
        <v>0.24505339385503372</v>
      </c>
      <c r="U56" s="68">
        <f t="shared" si="29"/>
        <v>0.24505339385503372</v>
      </c>
      <c r="V56" s="68">
        <f t="shared" si="29"/>
        <v>0.24505339385503372</v>
      </c>
      <c r="W56" s="68">
        <f t="shared" si="29"/>
        <v>0.24505339385503372</v>
      </c>
      <c r="X56" s="68">
        <f t="shared" si="29"/>
        <v>0.24505339385503372</v>
      </c>
      <c r="Y56" s="68">
        <f t="shared" si="29"/>
        <v>0.24505339385503372</v>
      </c>
      <c r="Z56" s="68">
        <f t="shared" si="29"/>
        <v>0.24505339385503372</v>
      </c>
      <c r="AA56" s="68">
        <f t="shared" si="29"/>
        <v>0.24505339385503372</v>
      </c>
      <c r="AB56" s="68">
        <f t="shared" si="29"/>
        <v>0.24505339385503372</v>
      </c>
      <c r="AC56" s="68">
        <f t="shared" si="29"/>
        <v>0.24505339385503372</v>
      </c>
      <c r="AD56" s="68">
        <f t="shared" si="29"/>
        <v>0.24505339385503372</v>
      </c>
      <c r="AE56" s="68">
        <f t="shared" si="29"/>
        <v>0.24505339385503372</v>
      </c>
      <c r="AF56" s="68">
        <f t="shared" si="29"/>
        <v>0.24505339385503372</v>
      </c>
      <c r="AG56" s="68">
        <f t="shared" si="29"/>
        <v>0.24505339385503372</v>
      </c>
      <c r="AH56" s="68">
        <f t="shared" si="29"/>
        <v>0.24505339385503372</v>
      </c>
      <c r="AI56" s="68">
        <f t="shared" si="29"/>
        <v>0.24505339385503372</v>
      </c>
      <c r="AJ56" s="68">
        <f t="shared" si="29"/>
        <v>0.24505339385503372</v>
      </c>
      <c r="AK56" s="68">
        <f t="shared" si="29"/>
        <v>0.24505339385503372</v>
      </c>
      <c r="AL56" s="68">
        <f t="shared" si="29"/>
        <v>0.24505339385503372</v>
      </c>
      <c r="AM56" s="68">
        <f t="shared" si="29"/>
        <v>0.24505339385503372</v>
      </c>
      <c r="AN56" s="68">
        <f t="shared" si="29"/>
        <v>0.24505339385503372</v>
      </c>
      <c r="AO56" s="68">
        <f t="shared" si="29"/>
        <v>0.24505339385503372</v>
      </c>
      <c r="AP56" s="68">
        <f t="shared" si="29"/>
        <v>0.24505339385503372</v>
      </c>
      <c r="AQ56" s="68">
        <f t="shared" si="29"/>
        <v>0.24505339385503372</v>
      </c>
      <c r="AR56" s="68">
        <f t="shared" si="29"/>
        <v>0.24505339385503372</v>
      </c>
      <c r="AS56" s="68">
        <f t="shared" si="29"/>
        <v>0.24505339385503372</v>
      </c>
      <c r="AT56" s="68">
        <f t="shared" si="29"/>
        <v>0.24505339385503372</v>
      </c>
      <c r="AU56" s="68">
        <f t="shared" si="29"/>
        <v>0.24505339385503372</v>
      </c>
      <c r="AV56" s="68">
        <f t="shared" si="29"/>
        <v>0.24505339385503372</v>
      </c>
      <c r="AW56" s="68">
        <f t="shared" si="29"/>
        <v>0.24505339385503372</v>
      </c>
      <c r="AX56" s="68">
        <f t="shared" si="29"/>
        <v>0.24505339385503372</v>
      </c>
      <c r="AY56" s="68">
        <f t="shared" si="29"/>
        <v>0.24505339385503372</v>
      </c>
      <c r="AZ56" s="68">
        <f t="shared" si="29"/>
        <v>0.24505339385503372</v>
      </c>
      <c r="BA56" s="68">
        <f t="shared" si="29"/>
        <v>8.8425207055033719E-2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12.096041505951693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1.5157496992336499</v>
      </c>
      <c r="E59" s="74">
        <f t="shared" si="30"/>
        <v>2.9584184877305679</v>
      </c>
      <c r="F59" s="74">
        <f t="shared" si="30"/>
        <v>2.815779704062797</v>
      </c>
      <c r="G59" s="74">
        <f t="shared" si="30"/>
        <v>2.6799139930768181</v>
      </c>
      <c r="H59" s="74">
        <f t="shared" si="30"/>
        <v>2.55031434933196</v>
      </c>
      <c r="I59" s="74">
        <f t="shared" si="30"/>
        <v>2.4265127678060647</v>
      </c>
      <c r="J59" s="74">
        <f t="shared" si="30"/>
        <v>2.3080737438257337</v>
      </c>
      <c r="K59" s="74">
        <f t="shared" si="30"/>
        <v>2.1945942730663321</v>
      </c>
      <c r="L59" s="74">
        <f t="shared" si="30"/>
        <v>2.0838838320213671</v>
      </c>
      <c r="M59" s="74">
        <f t="shared" si="30"/>
        <v>1.9735633951615346</v>
      </c>
      <c r="N59" s="74">
        <f t="shared" si="30"/>
        <v>1.8632429583017016</v>
      </c>
      <c r="O59" s="74">
        <f t="shared" si="30"/>
        <v>1.7529225214418691</v>
      </c>
      <c r="P59" s="74">
        <f t="shared" si="30"/>
        <v>1.6426020845820357</v>
      </c>
      <c r="Q59" s="74">
        <f t="shared" si="30"/>
        <v>1.5322816477222037</v>
      </c>
      <c r="R59" s="74">
        <f t="shared" si="30"/>
        <v>1.4219612108623705</v>
      </c>
      <c r="S59" s="74">
        <f t="shared" si="30"/>
        <v>1.311640774002538</v>
      </c>
      <c r="T59" s="74">
        <f t="shared" si="30"/>
        <v>1.201320337142705</v>
      </c>
      <c r="U59" s="74">
        <f t="shared" si="30"/>
        <v>1.0909999002828723</v>
      </c>
      <c r="V59" s="74">
        <f t="shared" si="30"/>
        <v>0.98067946342303958</v>
      </c>
      <c r="W59" s="74">
        <f t="shared" si="30"/>
        <v>0.87035902656320696</v>
      </c>
      <c r="X59" s="74">
        <f t="shared" si="30"/>
        <v>0.77454024532053234</v>
      </c>
      <c r="Y59" s="74">
        <f t="shared" si="30"/>
        <v>0.70772477531217426</v>
      </c>
      <c r="Z59" s="74">
        <f t="shared" si="30"/>
        <v>0.65541096092097417</v>
      </c>
      <c r="AA59" s="74">
        <f t="shared" si="30"/>
        <v>0.60309714652977431</v>
      </c>
      <c r="AB59" s="74">
        <f t="shared" si="30"/>
        <v>0.55078333213857433</v>
      </c>
      <c r="AC59" s="74">
        <f t="shared" si="30"/>
        <v>0.49846951774737447</v>
      </c>
      <c r="AD59" s="74">
        <f t="shared" si="30"/>
        <v>0.44615570335617416</v>
      </c>
      <c r="AE59" s="74">
        <f t="shared" si="30"/>
        <v>0.39384188896497474</v>
      </c>
      <c r="AF59" s="74">
        <f t="shared" si="30"/>
        <v>0.34152807457377432</v>
      </c>
      <c r="AG59" s="74">
        <f t="shared" si="30"/>
        <v>0.28921426018257484</v>
      </c>
      <c r="AH59" s="74">
        <f t="shared" si="30"/>
        <v>0.23690044579137443</v>
      </c>
      <c r="AI59" s="74">
        <f t="shared" si="30"/>
        <v>0.18458663140017495</v>
      </c>
      <c r="AJ59" s="74">
        <f t="shared" si="30"/>
        <v>0.13227281700897453</v>
      </c>
      <c r="AK59" s="74">
        <f t="shared" si="30"/>
        <v>7.9959002617775041E-2</v>
      </c>
      <c r="AL59" s="74">
        <f t="shared" si="30"/>
        <v>2.7645188226574649E-2</v>
      </c>
      <c r="AM59" s="74">
        <f t="shared" si="30"/>
        <v>-2.4668626164624868E-2</v>
      </c>
      <c r="AN59" s="74">
        <f t="shared" si="30"/>
        <v>-7.698244055582526E-2</v>
      </c>
      <c r="AO59" s="74">
        <f t="shared" si="30"/>
        <v>-0.12929625494702479</v>
      </c>
      <c r="AP59" s="74">
        <f t="shared" si="30"/>
        <v>-0.18161006933822516</v>
      </c>
      <c r="AQ59" s="74">
        <f t="shared" si="30"/>
        <v>-0.23392388372942469</v>
      </c>
      <c r="AR59" s="74">
        <f t="shared" si="30"/>
        <v>-0.28623769812062505</v>
      </c>
      <c r="AS59" s="74">
        <f t="shared" si="30"/>
        <v>-0.33855151251182458</v>
      </c>
      <c r="AT59" s="74">
        <f t="shared" si="30"/>
        <v>-0.390865326903025</v>
      </c>
      <c r="AU59" s="74">
        <f t="shared" si="30"/>
        <v>-0.44317914129422448</v>
      </c>
      <c r="AV59" s="74">
        <f t="shared" si="30"/>
        <v>-0.4954929556854249</v>
      </c>
      <c r="AW59" s="74">
        <f t="shared" si="30"/>
        <v>-0.54780677007662437</v>
      </c>
      <c r="AX59" s="74">
        <f t="shared" si="30"/>
        <v>-0.6001205844678249</v>
      </c>
      <c r="AY59" s="74">
        <f t="shared" si="30"/>
        <v>-0.65243439885902421</v>
      </c>
      <c r="AZ59" s="74">
        <f t="shared" si="30"/>
        <v>-0.70474821325022474</v>
      </c>
      <c r="BA59" s="74">
        <f t="shared" si="30"/>
        <v>-0.36549156064142535</v>
      </c>
      <c r="BB59" s="74">
        <f t="shared" si="30"/>
        <v>-7.8000837026229522E-5</v>
      </c>
      <c r="BC59" s="74">
        <f t="shared" si="30"/>
        <v>-7.8000837026229522E-5</v>
      </c>
      <c r="BD59" s="74">
        <f t="shared" si="30"/>
        <v>-7.8000837026229522E-5</v>
      </c>
      <c r="BE59" s="74">
        <f t="shared" si="30"/>
        <v>-7.8000837026229522E-5</v>
      </c>
      <c r="BF59" s="74">
        <f t="shared" si="30"/>
        <v>-7.8000837026229522E-5</v>
      </c>
      <c r="BG59" s="74">
        <f t="shared" si="30"/>
        <v>-7.8000837026229522E-5</v>
      </c>
      <c r="BH59" s="74">
        <f t="shared" si="30"/>
        <v>-7.8000837026229522E-5</v>
      </c>
      <c r="BI59" s="74">
        <f t="shared" si="30"/>
        <v>-7.8000837026229522E-5</v>
      </c>
      <c r="BJ59" s="74">
        <f t="shared" si="30"/>
        <v>-7.8000837026229522E-5</v>
      </c>
      <c r="BK59" s="74">
        <f t="shared" si="30"/>
        <v>-7.8000837026229522E-5</v>
      </c>
      <c r="BL59" s="74">
        <f t="shared" si="30"/>
        <v>-7.8000837026229522E-5</v>
      </c>
      <c r="BM59" s="36"/>
      <c r="BN59" s="74">
        <f>SUM(B59:BM59)</f>
        <v>37.624676713980463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0.14702772082566404</v>
      </c>
      <c r="E61" s="74">
        <f t="shared" si="32"/>
        <v>0.2843040166709076</v>
      </c>
      <c r="F61" s="74">
        <f>+F59*F60</f>
        <v>0.27059642956043478</v>
      </c>
      <c r="G61" s="74">
        <f t="shared" ref="G61:BL61" si="33">+G59*G60</f>
        <v>0.25753973473468222</v>
      </c>
      <c r="H61" s="74">
        <f t="shared" si="33"/>
        <v>0.24508520897080135</v>
      </c>
      <c r="I61" s="74">
        <f t="shared" si="33"/>
        <v>0.23318787698616283</v>
      </c>
      <c r="J61" s="74">
        <f t="shared" si="33"/>
        <v>0.22180588678165303</v>
      </c>
      <c r="K61" s="74">
        <f t="shared" si="33"/>
        <v>0.21090050964167453</v>
      </c>
      <c r="L61" s="74">
        <f t="shared" si="33"/>
        <v>0.20026123625725339</v>
      </c>
      <c r="M61" s="74">
        <f t="shared" si="33"/>
        <v>0.18965944227502349</v>
      </c>
      <c r="N61" s="74">
        <f t="shared" si="33"/>
        <v>0.17905764829279353</v>
      </c>
      <c r="O61" s="74">
        <f t="shared" si="33"/>
        <v>0.16845585431056362</v>
      </c>
      <c r="P61" s="74">
        <f t="shared" si="33"/>
        <v>0.15785406032833363</v>
      </c>
      <c r="Q61" s="74">
        <f t="shared" si="33"/>
        <v>0.14725226634610378</v>
      </c>
      <c r="R61" s="74">
        <f t="shared" si="33"/>
        <v>0.13665047236387382</v>
      </c>
      <c r="S61" s="74">
        <f t="shared" si="33"/>
        <v>0.12604867838164391</v>
      </c>
      <c r="T61" s="74">
        <f t="shared" si="33"/>
        <v>0.11544688439941396</v>
      </c>
      <c r="U61" s="74">
        <f t="shared" si="33"/>
        <v>0.10484509041718404</v>
      </c>
      <c r="V61" s="74">
        <f t="shared" si="33"/>
        <v>9.4243296434954105E-2</v>
      </c>
      <c r="W61" s="74">
        <f t="shared" si="33"/>
        <v>8.3641502452724198E-2</v>
      </c>
      <c r="X61" s="74">
        <f t="shared" si="33"/>
        <v>7.4433317575303165E-2</v>
      </c>
      <c r="Y61" s="74">
        <f t="shared" si="33"/>
        <v>6.8012350907499949E-2</v>
      </c>
      <c r="Z61" s="74">
        <f t="shared" si="33"/>
        <v>6.2984993344505621E-2</v>
      </c>
      <c r="AA61" s="74">
        <f t="shared" si="33"/>
        <v>5.7957635781511314E-2</v>
      </c>
      <c r="AB61" s="74">
        <f t="shared" si="33"/>
        <v>5.2930278218516993E-2</v>
      </c>
      <c r="AC61" s="74">
        <f t="shared" si="33"/>
        <v>4.7902920655522686E-2</v>
      </c>
      <c r="AD61" s="74">
        <f t="shared" si="33"/>
        <v>4.2875563092528338E-2</v>
      </c>
      <c r="AE61" s="74">
        <f t="shared" si="33"/>
        <v>3.7848205529534072E-2</v>
      </c>
      <c r="AF61" s="74">
        <f t="shared" si="33"/>
        <v>3.2820847966539717E-2</v>
      </c>
      <c r="AG61" s="74">
        <f t="shared" si="33"/>
        <v>2.7793490403545444E-2</v>
      </c>
      <c r="AH61" s="74">
        <f t="shared" si="33"/>
        <v>2.2766132840551085E-2</v>
      </c>
      <c r="AI61" s="74">
        <f t="shared" si="33"/>
        <v>1.7738775277556813E-2</v>
      </c>
      <c r="AJ61" s="74">
        <f t="shared" si="33"/>
        <v>1.2711417714562454E-2</v>
      </c>
      <c r="AK61" s="74">
        <f t="shared" si="33"/>
        <v>7.684060151568182E-3</v>
      </c>
      <c r="AL61" s="74">
        <f t="shared" si="33"/>
        <v>2.6567025885738237E-3</v>
      </c>
      <c r="AM61" s="74">
        <f t="shared" si="33"/>
        <v>-2.37065497442045E-3</v>
      </c>
      <c r="AN61" s="74">
        <f t="shared" si="33"/>
        <v>-7.3980125374148078E-3</v>
      </c>
      <c r="AO61" s="74">
        <f t="shared" si="33"/>
        <v>-1.2425370100409084E-2</v>
      </c>
      <c r="AP61" s="74">
        <f t="shared" si="33"/>
        <v>-1.7452727663403438E-2</v>
      </c>
      <c r="AQ61" s="74">
        <f t="shared" si="33"/>
        <v>-2.2480085226397713E-2</v>
      </c>
      <c r="AR61" s="74">
        <f t="shared" si="33"/>
        <v>-2.7507442789392069E-2</v>
      </c>
      <c r="AS61" s="74">
        <f t="shared" si="33"/>
        <v>-3.2534800352386345E-2</v>
      </c>
      <c r="AT61" s="74">
        <f t="shared" si="33"/>
        <v>-3.7562157915380708E-2</v>
      </c>
      <c r="AU61" s="74">
        <f t="shared" si="33"/>
        <v>-4.2589515478374973E-2</v>
      </c>
      <c r="AV61" s="74">
        <f t="shared" si="33"/>
        <v>-4.7616873041369336E-2</v>
      </c>
      <c r="AW61" s="74">
        <f t="shared" si="33"/>
        <v>-5.2644230604363608E-2</v>
      </c>
      <c r="AX61" s="74">
        <f t="shared" si="33"/>
        <v>-5.7671588167357977E-2</v>
      </c>
      <c r="AY61" s="74">
        <f t="shared" si="33"/>
        <v>-6.2698945730352229E-2</v>
      </c>
      <c r="AZ61" s="74">
        <f t="shared" si="33"/>
        <v>-6.7726303293346599E-2</v>
      </c>
      <c r="BA61" s="74">
        <f t="shared" si="33"/>
        <v>-3.5123738977640977E-2</v>
      </c>
      <c r="BB61" s="74">
        <f t="shared" si="33"/>
        <v>-7.4958804382206572E-6</v>
      </c>
      <c r="BC61" s="74">
        <f t="shared" si="33"/>
        <v>-7.4958804382206572E-6</v>
      </c>
      <c r="BD61" s="74">
        <f t="shared" si="33"/>
        <v>-7.4958804382206572E-6</v>
      </c>
      <c r="BE61" s="74">
        <f t="shared" si="33"/>
        <v>-7.4958804382206572E-6</v>
      </c>
      <c r="BF61" s="74">
        <f t="shared" si="33"/>
        <v>-7.4958804382206572E-6</v>
      </c>
      <c r="BG61" s="74">
        <f t="shared" si="33"/>
        <v>-7.4958804382206572E-6</v>
      </c>
      <c r="BH61" s="74">
        <f t="shared" si="33"/>
        <v>-7.4958804382206572E-6</v>
      </c>
      <c r="BI61" s="74">
        <f t="shared" si="33"/>
        <v>-7.4958804382206572E-6</v>
      </c>
      <c r="BJ61" s="74">
        <f t="shared" si="33"/>
        <v>-7.4958804382206572E-6</v>
      </c>
      <c r="BK61" s="74">
        <f t="shared" si="33"/>
        <v>-7.4958804382206572E-6</v>
      </c>
      <c r="BL61" s="74">
        <f t="shared" si="33"/>
        <v>-7.4958804382206572E-6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0.24505339385503372</v>
      </c>
      <c r="E62" s="67">
        <f t="shared" si="34"/>
        <v>0.24505339385503372</v>
      </c>
      <c r="F62" s="67">
        <f t="shared" si="34"/>
        <v>0.24505339385503372</v>
      </c>
      <c r="G62" s="67">
        <f t="shared" si="34"/>
        <v>0.24505339385503372</v>
      </c>
      <c r="H62" s="67">
        <f t="shared" si="34"/>
        <v>0.24505339385503372</v>
      </c>
      <c r="I62" s="67">
        <f t="shared" si="34"/>
        <v>0.24505339385503372</v>
      </c>
      <c r="J62" s="67">
        <f t="shared" si="34"/>
        <v>0.24505339385503372</v>
      </c>
      <c r="K62" s="67">
        <f t="shared" si="34"/>
        <v>0.24505339385503372</v>
      </c>
      <c r="L62" s="67">
        <f t="shared" si="34"/>
        <v>0.24505339385503372</v>
      </c>
      <c r="M62" s="67">
        <f t="shared" si="34"/>
        <v>0.24505339385503372</v>
      </c>
      <c r="N62" s="67">
        <f t="shared" si="34"/>
        <v>0.24505339385503372</v>
      </c>
      <c r="O62" s="67">
        <f t="shared" si="34"/>
        <v>0.24505339385503372</v>
      </c>
      <c r="P62" s="67">
        <f t="shared" si="34"/>
        <v>0.24505339385503372</v>
      </c>
      <c r="Q62" s="67">
        <f t="shared" si="34"/>
        <v>0.24505339385503372</v>
      </c>
      <c r="R62" s="67">
        <f t="shared" si="34"/>
        <v>0.24505339385503372</v>
      </c>
      <c r="S62" s="67">
        <f t="shared" si="34"/>
        <v>0.24505339385503372</v>
      </c>
      <c r="T62" s="67">
        <f t="shared" si="34"/>
        <v>0.24505339385503372</v>
      </c>
      <c r="U62" s="67">
        <f t="shared" si="34"/>
        <v>0.24505339385503372</v>
      </c>
      <c r="V62" s="67">
        <f t="shared" si="34"/>
        <v>0.24505339385503372</v>
      </c>
      <c r="W62" s="67">
        <f t="shared" si="34"/>
        <v>0.24505339385503372</v>
      </c>
      <c r="X62" s="67">
        <f t="shared" si="34"/>
        <v>0.24505339385503372</v>
      </c>
      <c r="Y62" s="67">
        <f t="shared" si="34"/>
        <v>0.24505339385503372</v>
      </c>
      <c r="Z62" s="67">
        <f t="shared" si="34"/>
        <v>0.24505339385503372</v>
      </c>
      <c r="AA62" s="67">
        <f t="shared" si="34"/>
        <v>0.24505339385503372</v>
      </c>
      <c r="AB62" s="67">
        <f t="shared" si="34"/>
        <v>0.24505339385503372</v>
      </c>
      <c r="AC62" s="67">
        <f t="shared" si="34"/>
        <v>0.24505339385503372</v>
      </c>
      <c r="AD62" s="67">
        <f t="shared" si="34"/>
        <v>0.24505339385503372</v>
      </c>
      <c r="AE62" s="67">
        <f t="shared" si="34"/>
        <v>0.24505339385503372</v>
      </c>
      <c r="AF62" s="67">
        <f t="shared" si="34"/>
        <v>0.24505339385503372</v>
      </c>
      <c r="AG62" s="67">
        <f t="shared" si="34"/>
        <v>0.24505339385503372</v>
      </c>
      <c r="AH62" s="67">
        <f t="shared" si="34"/>
        <v>0.24505339385503372</v>
      </c>
      <c r="AI62" s="67">
        <f t="shared" si="34"/>
        <v>0.24505339385503372</v>
      </c>
      <c r="AJ62" s="67">
        <f t="shared" si="34"/>
        <v>0.24505339385503372</v>
      </c>
      <c r="AK62" s="67">
        <f t="shared" si="34"/>
        <v>0.24505339385503372</v>
      </c>
      <c r="AL62" s="67">
        <f t="shared" si="34"/>
        <v>0.24505339385503372</v>
      </c>
      <c r="AM62" s="67">
        <f t="shared" si="34"/>
        <v>0.24505339385503372</v>
      </c>
      <c r="AN62" s="67">
        <f t="shared" si="34"/>
        <v>0.24505339385503372</v>
      </c>
      <c r="AO62" s="67">
        <f t="shared" si="34"/>
        <v>0.24505339385503372</v>
      </c>
      <c r="AP62" s="67">
        <f t="shared" si="34"/>
        <v>0.24505339385503372</v>
      </c>
      <c r="AQ62" s="67">
        <f t="shared" si="34"/>
        <v>0.24505339385503372</v>
      </c>
      <c r="AR62" s="67">
        <f t="shared" si="34"/>
        <v>0.24505339385503372</v>
      </c>
      <c r="AS62" s="67">
        <f t="shared" si="34"/>
        <v>0.24505339385503372</v>
      </c>
      <c r="AT62" s="67">
        <f t="shared" si="34"/>
        <v>0.24505339385503372</v>
      </c>
      <c r="AU62" s="67">
        <f t="shared" si="34"/>
        <v>0.24505339385503372</v>
      </c>
      <c r="AV62" s="67">
        <f t="shared" si="34"/>
        <v>0.24505339385503372</v>
      </c>
      <c r="AW62" s="67">
        <f t="shared" si="34"/>
        <v>0.24505339385503372</v>
      </c>
      <c r="AX62" s="67">
        <f t="shared" si="34"/>
        <v>0.24505339385503372</v>
      </c>
      <c r="AY62" s="67">
        <f t="shared" si="34"/>
        <v>0.24505339385503372</v>
      </c>
      <c r="AZ62" s="67">
        <f t="shared" si="34"/>
        <v>0.24505339385503372</v>
      </c>
      <c r="BA62" s="67">
        <f t="shared" si="34"/>
        <v>8.8425207055033719E-2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12.096041505951693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0.39208111468069773</v>
      </c>
      <c r="E63" s="74">
        <f t="shared" si="35"/>
        <v>0.52935741052594132</v>
      </c>
      <c r="F63" s="74">
        <f t="shared" si="35"/>
        <v>0.5156498234154685</v>
      </c>
      <c r="G63" s="74">
        <f t="shared" si="35"/>
        <v>0.50259312858971594</v>
      </c>
      <c r="H63" s="74">
        <f t="shared" si="35"/>
        <v>0.4901386028258351</v>
      </c>
      <c r="I63" s="74">
        <f t="shared" si="35"/>
        <v>0.47824127084119655</v>
      </c>
      <c r="J63" s="74">
        <f t="shared" si="35"/>
        <v>0.46685928063668675</v>
      </c>
      <c r="K63" s="74">
        <f t="shared" si="35"/>
        <v>0.45595390349670828</v>
      </c>
      <c r="L63" s="74">
        <f t="shared" si="35"/>
        <v>0.44531463011228711</v>
      </c>
      <c r="M63" s="74">
        <f t="shared" si="35"/>
        <v>0.43471283613005718</v>
      </c>
      <c r="N63" s="74">
        <f t="shared" si="35"/>
        <v>0.42411104214782724</v>
      </c>
      <c r="O63" s="74">
        <f t="shared" si="35"/>
        <v>0.41350924816559731</v>
      </c>
      <c r="P63" s="74">
        <f t="shared" si="35"/>
        <v>0.40290745418336738</v>
      </c>
      <c r="Q63" s="74">
        <f t="shared" si="35"/>
        <v>0.3923056602011375</v>
      </c>
      <c r="R63" s="74">
        <f t="shared" si="35"/>
        <v>0.38170386621890751</v>
      </c>
      <c r="S63" s="74">
        <f t="shared" si="35"/>
        <v>0.37110207223667763</v>
      </c>
      <c r="T63" s="74">
        <f t="shared" si="35"/>
        <v>0.36050027825444769</v>
      </c>
      <c r="U63" s="74">
        <f t="shared" si="35"/>
        <v>0.34989848427221776</v>
      </c>
      <c r="V63" s="74">
        <f t="shared" si="35"/>
        <v>0.33929669028998782</v>
      </c>
      <c r="W63" s="74">
        <f t="shared" si="35"/>
        <v>0.32869489630775794</v>
      </c>
      <c r="X63" s="74">
        <f t="shared" si="35"/>
        <v>0.31948671143033691</v>
      </c>
      <c r="Y63" s="74">
        <f t="shared" si="35"/>
        <v>0.31306574476253368</v>
      </c>
      <c r="Z63" s="74">
        <f t="shared" si="35"/>
        <v>0.30803838719953935</v>
      </c>
      <c r="AA63" s="74">
        <f t="shared" si="35"/>
        <v>0.30301102963654503</v>
      </c>
      <c r="AB63" s="74">
        <f t="shared" si="35"/>
        <v>0.2979836720735507</v>
      </c>
      <c r="AC63" s="74">
        <f t="shared" si="35"/>
        <v>0.29295631451055643</v>
      </c>
      <c r="AD63" s="74">
        <f t="shared" si="35"/>
        <v>0.28792895694756204</v>
      </c>
      <c r="AE63" s="74">
        <f t="shared" si="35"/>
        <v>0.28290159938456777</v>
      </c>
      <c r="AF63" s="74">
        <f t="shared" si="35"/>
        <v>0.27787424182157344</v>
      </c>
      <c r="AG63" s="74">
        <f t="shared" si="35"/>
        <v>0.27284688425857917</v>
      </c>
      <c r="AH63" s="74">
        <f t="shared" si="35"/>
        <v>0.26781952669558479</v>
      </c>
      <c r="AI63" s="74">
        <f t="shared" si="35"/>
        <v>0.26279216913259051</v>
      </c>
      <c r="AJ63" s="74">
        <f t="shared" si="35"/>
        <v>0.25776481156959619</v>
      </c>
      <c r="AK63" s="74">
        <f t="shared" si="35"/>
        <v>0.25273745400660191</v>
      </c>
      <c r="AL63" s="74">
        <f t="shared" si="35"/>
        <v>0.24771009644360753</v>
      </c>
      <c r="AM63" s="74">
        <f t="shared" si="35"/>
        <v>0.24268273888061326</v>
      </c>
      <c r="AN63" s="74">
        <f t="shared" si="35"/>
        <v>0.2376553813176189</v>
      </c>
      <c r="AO63" s="74">
        <f t="shared" si="35"/>
        <v>0.23262802375462463</v>
      </c>
      <c r="AP63" s="74">
        <f t="shared" si="35"/>
        <v>0.22760066619163027</v>
      </c>
      <c r="AQ63" s="74">
        <f t="shared" si="35"/>
        <v>0.222573308628636</v>
      </c>
      <c r="AR63" s="74">
        <f t="shared" si="35"/>
        <v>0.21754595106564165</v>
      </c>
      <c r="AS63" s="74">
        <f t="shared" si="35"/>
        <v>0.21251859350264737</v>
      </c>
      <c r="AT63" s="74">
        <f t="shared" si="35"/>
        <v>0.20749123593965302</v>
      </c>
      <c r="AU63" s="74">
        <f t="shared" si="35"/>
        <v>0.20246387837665875</v>
      </c>
      <c r="AV63" s="74">
        <f t="shared" si="35"/>
        <v>0.19743652081366439</v>
      </c>
      <c r="AW63" s="74">
        <f t="shared" si="35"/>
        <v>0.19240916325067012</v>
      </c>
      <c r="AX63" s="74">
        <f t="shared" si="35"/>
        <v>0.18738180568767573</v>
      </c>
      <c r="AY63" s="74">
        <f t="shared" si="35"/>
        <v>0.18235444812468149</v>
      </c>
      <c r="AZ63" s="74">
        <f t="shared" si="35"/>
        <v>0.17732709056168711</v>
      </c>
      <c r="BA63" s="74">
        <f t="shared" si="35"/>
        <v>5.3301468077392743E-2</v>
      </c>
      <c r="BB63" s="74">
        <f t="shared" si="35"/>
        <v>-7.4958804382206572E-6</v>
      </c>
      <c r="BC63" s="74">
        <f t="shared" si="35"/>
        <v>-7.4958804382206572E-6</v>
      </c>
      <c r="BD63" s="74">
        <f t="shared" si="35"/>
        <v>-7.4958804382206572E-6</v>
      </c>
      <c r="BE63" s="74">
        <f t="shared" si="35"/>
        <v>-7.4958804382206572E-6</v>
      </c>
      <c r="BF63" s="74">
        <f t="shared" si="35"/>
        <v>-7.4958804382206572E-6</v>
      </c>
      <c r="BG63" s="74">
        <f t="shared" si="35"/>
        <v>-7.4958804382206572E-6</v>
      </c>
      <c r="BH63" s="74">
        <f t="shared" si="35"/>
        <v>-7.4958804382206572E-6</v>
      </c>
      <c r="BI63" s="74">
        <f t="shared" si="35"/>
        <v>-7.4958804382206572E-6</v>
      </c>
      <c r="BJ63" s="74">
        <f t="shared" si="35"/>
        <v>-7.4958804382206572E-6</v>
      </c>
      <c r="BK63" s="74">
        <f t="shared" si="35"/>
        <v>-7.4958804382206572E-6</v>
      </c>
      <c r="BL63" s="74">
        <f t="shared" si="35"/>
        <v>-7.4958804382206572E-6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0.40594410589708307</v>
      </c>
      <c r="E65" s="118">
        <f t="shared" si="37"/>
        <v>0.54511112195030509</v>
      </c>
      <c r="F65" s="118">
        <f t="shared" si="37"/>
        <v>0.53099559614403102</v>
      </c>
      <c r="G65" s="118">
        <f t="shared" si="37"/>
        <v>0.51755033321976718</v>
      </c>
      <c r="H65" s="118">
        <f t="shared" si="37"/>
        <v>0.50472515994834222</v>
      </c>
      <c r="I65" s="118">
        <f t="shared" si="37"/>
        <v>0.49247376257975134</v>
      </c>
      <c r="J65" s="118">
        <f t="shared" si="37"/>
        <v>0.48075304359662935</v>
      </c>
      <c r="K65" s="118">
        <f t="shared" si="37"/>
        <v>0.46952312171425009</v>
      </c>
      <c r="L65" s="118">
        <f t="shared" si="37"/>
        <v>0.45856722285273105</v>
      </c>
      <c r="M65" s="118">
        <f t="shared" si="37"/>
        <v>0.44764991878288246</v>
      </c>
      <c r="N65" s="118">
        <f t="shared" si="37"/>
        <v>0.43673261471303393</v>
      </c>
      <c r="O65" s="118">
        <f t="shared" si="37"/>
        <v>0.42581531064318534</v>
      </c>
      <c r="P65" s="118">
        <f t="shared" si="37"/>
        <v>0.41489800657333681</v>
      </c>
      <c r="Q65" s="118">
        <f t="shared" si="37"/>
        <v>0.40398070250348828</v>
      </c>
      <c r="R65" s="118">
        <f t="shared" si="37"/>
        <v>0.39306339843363969</v>
      </c>
      <c r="S65" s="118">
        <f t="shared" si="37"/>
        <v>0.38214609436379121</v>
      </c>
      <c r="T65" s="118">
        <f t="shared" si="37"/>
        <v>0.37122879029394262</v>
      </c>
      <c r="U65" s="118">
        <f t="shared" si="37"/>
        <v>0.36031148622409409</v>
      </c>
      <c r="V65" s="118">
        <f t="shared" si="37"/>
        <v>0.3493941821542455</v>
      </c>
      <c r="W65" s="118">
        <f t="shared" si="37"/>
        <v>0.33847687808439703</v>
      </c>
      <c r="X65" s="118">
        <f t="shared" si="37"/>
        <v>0.32899465701816177</v>
      </c>
      <c r="Y65" s="118">
        <f t="shared" si="37"/>
        <v>0.32238260195915319</v>
      </c>
      <c r="Z65" s="118">
        <f t="shared" si="37"/>
        <v>0.31720562990375795</v>
      </c>
      <c r="AA65" s="118">
        <f t="shared" si="37"/>
        <v>0.3120286578483627</v>
      </c>
      <c r="AB65" s="118">
        <f t="shared" si="37"/>
        <v>0.30685168579296745</v>
      </c>
      <c r="AC65" s="118">
        <f t="shared" si="37"/>
        <v>0.30167471373757226</v>
      </c>
      <c r="AD65" s="118">
        <f t="shared" si="37"/>
        <v>0.29649774168217696</v>
      </c>
      <c r="AE65" s="118">
        <f t="shared" si="37"/>
        <v>0.29132076962678177</v>
      </c>
      <c r="AF65" s="118">
        <f t="shared" si="37"/>
        <v>0.28614379757138653</v>
      </c>
      <c r="AG65" s="118">
        <f t="shared" si="37"/>
        <v>0.28096682551599134</v>
      </c>
      <c r="AH65" s="118">
        <f t="shared" si="37"/>
        <v>0.27578985346059598</v>
      </c>
      <c r="AI65" s="118">
        <f t="shared" si="37"/>
        <v>0.27061288140520079</v>
      </c>
      <c r="AJ65" s="118">
        <f t="shared" si="37"/>
        <v>0.26543590934980554</v>
      </c>
      <c r="AK65" s="118">
        <f t="shared" si="37"/>
        <v>0.26025893729441035</v>
      </c>
      <c r="AL65" s="118">
        <f t="shared" si="37"/>
        <v>0.25508196523901505</v>
      </c>
      <c r="AM65" s="118">
        <f t="shared" si="37"/>
        <v>0.24990499318361986</v>
      </c>
      <c r="AN65" s="118">
        <f t="shared" si="37"/>
        <v>0.24472802112822459</v>
      </c>
      <c r="AO65" s="118">
        <f t="shared" si="37"/>
        <v>0.2395510490728294</v>
      </c>
      <c r="AP65" s="118">
        <f t="shared" si="37"/>
        <v>0.23437407701743412</v>
      </c>
      <c r="AQ65" s="118">
        <f t="shared" si="37"/>
        <v>0.22919710496203893</v>
      </c>
      <c r="AR65" s="118">
        <f t="shared" si="37"/>
        <v>0.22402013290664363</v>
      </c>
      <c r="AS65" s="118">
        <f t="shared" si="37"/>
        <v>0.21884316085124844</v>
      </c>
      <c r="AT65" s="118">
        <f t="shared" si="37"/>
        <v>0.21366618879585317</v>
      </c>
      <c r="AU65" s="118">
        <f t="shared" si="37"/>
        <v>0.20848921674045798</v>
      </c>
      <c r="AV65" s="118">
        <f t="shared" si="37"/>
        <v>0.2033122446850627</v>
      </c>
      <c r="AW65" s="118">
        <f t="shared" si="37"/>
        <v>0.19813527262966751</v>
      </c>
      <c r="AX65" s="118">
        <f t="shared" si="37"/>
        <v>0.19295830057427218</v>
      </c>
      <c r="AY65" s="118">
        <f t="shared" si="37"/>
        <v>0.18778132851887702</v>
      </c>
      <c r="AZ65" s="118">
        <f t="shared" si="37"/>
        <v>0.18260435646348172</v>
      </c>
      <c r="BA65" s="118">
        <f t="shared" si="37"/>
        <v>5.4887723280190238E-2</v>
      </c>
      <c r="BB65" s="118">
        <f t="shared" si="37"/>
        <v>-7.7189583340754376E-6</v>
      </c>
      <c r="BC65" s="118">
        <f t="shared" si="37"/>
        <v>-7.7189583340754376E-6</v>
      </c>
      <c r="BD65" s="118">
        <f t="shared" si="37"/>
        <v>-7.7189583340754376E-6</v>
      </c>
      <c r="BE65" s="118">
        <f t="shared" si="37"/>
        <v>-7.7189583340754376E-6</v>
      </c>
      <c r="BF65" s="118">
        <f t="shared" si="37"/>
        <v>-7.7189583340754376E-6</v>
      </c>
      <c r="BG65" s="118">
        <f t="shared" si="37"/>
        <v>-7.7189583340754376E-6</v>
      </c>
      <c r="BH65" s="118">
        <f t="shared" si="37"/>
        <v>-7.7189583340754376E-6</v>
      </c>
      <c r="BI65" s="118">
        <f t="shared" si="37"/>
        <v>-7.7189583340754376E-6</v>
      </c>
      <c r="BJ65" s="118">
        <f t="shared" si="37"/>
        <v>-7.7189583340754376E-6</v>
      </c>
      <c r="BK65" s="118">
        <f t="shared" si="37"/>
        <v>-7.7189583340754376E-6</v>
      </c>
      <c r="BL65" s="118">
        <f t="shared" si="37"/>
        <v>-7.7189583340754376E-6</v>
      </c>
      <c r="BM65" s="112"/>
      <c r="BN65" s="314">
        <f>SUM(B65:BM65)</f>
        <v>16.182955740346504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3.1325637359999998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-3.1325637359999998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3.1325637359999998</v>
      </c>
      <c r="E73" s="86">
        <f>SUM($B$71:E71)-SUM($B$72:E72)</f>
        <v>3.1325637359999998</v>
      </c>
      <c r="F73" s="86">
        <f>SUM($B$71:F71)-SUM($B$72:F72)</f>
        <v>3.1325637359999998</v>
      </c>
      <c r="G73" s="86">
        <f>SUM($B$71:G71)-SUM($B$72:G72)</f>
        <v>3.1325637359999998</v>
      </c>
      <c r="H73" s="86">
        <f>SUM($B$71:H71)-SUM($B$72:H72)</f>
        <v>3.1325637359999998</v>
      </c>
      <c r="I73" s="86">
        <f>SUM($B$71:I71)-SUM($B$72:I72)</f>
        <v>3.1325637359999998</v>
      </c>
      <c r="J73" s="86">
        <f>SUM($B$71:J71)-SUM($B$72:J72)</f>
        <v>3.1325637359999998</v>
      </c>
      <c r="K73" s="86">
        <f>SUM($B$71:K71)-SUM($B$72:K72)</f>
        <v>3.1325637359999998</v>
      </c>
      <c r="L73" s="86">
        <f>SUM($B$71:L71)-SUM($B$72:L72)</f>
        <v>3.1325637359999998</v>
      </c>
      <c r="M73" s="86">
        <f>SUM($B$71:M71)-SUM($B$72:M72)</f>
        <v>3.1325637359999998</v>
      </c>
      <c r="N73" s="86">
        <f>SUM($B$71:N71)-SUM($B$72:N72)</f>
        <v>3.1325637359999998</v>
      </c>
      <c r="O73" s="86">
        <f>SUM($B$71:O71)-SUM($B$72:O72)</f>
        <v>3.1325637359999998</v>
      </c>
      <c r="P73" s="86">
        <f>SUM($B$71:P71)-SUM($B$72:P72)</f>
        <v>3.1325637359999998</v>
      </c>
      <c r="Q73" s="86">
        <f>SUM($B$71:Q71)-SUM($B$72:Q72)</f>
        <v>3.1325637359999998</v>
      </c>
      <c r="R73" s="86">
        <f>SUM($B$71:R71)-SUM($B$72:R72)</f>
        <v>3.1325637359999998</v>
      </c>
      <c r="S73" s="86">
        <f>SUM($B$71:S71)-SUM($B$72:S72)</f>
        <v>3.1325637359999998</v>
      </c>
      <c r="T73" s="86">
        <f>SUM($B$71:T71)-SUM($B$72:T72)</f>
        <v>3.1325637359999998</v>
      </c>
      <c r="U73" s="86">
        <f>SUM($B$71:U71)-SUM($B$72:U72)</f>
        <v>3.1325637359999998</v>
      </c>
      <c r="V73" s="86">
        <f>SUM($B$71:V71)-SUM($B$72:V72)</f>
        <v>3.1325637359999998</v>
      </c>
      <c r="W73" s="86">
        <f>SUM($B$71:W71)-SUM($B$72:W72)</f>
        <v>3.1325637359999998</v>
      </c>
      <c r="X73" s="86">
        <f>SUM($B$71:X71)-SUM($B$72:X72)</f>
        <v>3.1325637359999998</v>
      </c>
      <c r="Y73" s="86">
        <f>SUM($B$71:Y71)-SUM($B$72:Y72)</f>
        <v>3.1325637359999998</v>
      </c>
      <c r="Z73" s="86">
        <f>SUM($B$71:Z71)-SUM($B$72:Z72)</f>
        <v>3.1325637359999998</v>
      </c>
      <c r="AA73" s="86">
        <f>SUM($B$71:AA71)-SUM($B$72:AA72)</f>
        <v>3.1325637359999998</v>
      </c>
      <c r="AB73" s="86">
        <f>SUM($B$71:AB71)-SUM($B$72:AB72)</f>
        <v>3.1325637359999998</v>
      </c>
      <c r="AC73" s="86">
        <f>SUM($B$71:AC71)-SUM($B$72:AC72)</f>
        <v>3.1325637359999998</v>
      </c>
      <c r="AD73" s="86">
        <f>SUM($B$71:AD71)-SUM($B$72:AD72)</f>
        <v>3.1325637359999998</v>
      </c>
      <c r="AE73" s="86">
        <f>SUM($B$71:AE71)-SUM($B$72:AE72)</f>
        <v>3.1325637359999998</v>
      </c>
      <c r="AF73" s="86">
        <f>SUM($B$71:AF71)-SUM($B$72:AF72)</f>
        <v>3.1325637359999998</v>
      </c>
      <c r="AG73" s="86">
        <f>SUM($B$71:AG71)-SUM($B$72:AG72)</f>
        <v>3.1325637359999998</v>
      </c>
      <c r="AH73" s="86">
        <f>SUM($B$71:AH71)-SUM($B$72:AH72)</f>
        <v>3.1325637359999998</v>
      </c>
      <c r="AI73" s="86">
        <f>SUM($B$71:AI71)-SUM($B$72:AI72)</f>
        <v>3.1325637359999998</v>
      </c>
      <c r="AJ73" s="86">
        <f>SUM($B$71:AJ71)-SUM($B$72:AJ72)</f>
        <v>3.1325637359999998</v>
      </c>
      <c r="AK73" s="86">
        <f>SUM($B$71:AK71)-SUM($B$72:AK72)</f>
        <v>3.1325637359999998</v>
      </c>
      <c r="AL73" s="86">
        <f>SUM($B$71:AL71)-SUM($B$72:AL72)</f>
        <v>3.1325637359999998</v>
      </c>
      <c r="AM73" s="86">
        <f>SUM($B$71:AM71)-SUM($B$72:AM72)</f>
        <v>3.1325637359999998</v>
      </c>
      <c r="AN73" s="86">
        <f>SUM($B$71:AN71)-SUM($B$72:AN72)</f>
        <v>3.1325637359999998</v>
      </c>
      <c r="AO73" s="86">
        <f>SUM($B$71:AO71)-SUM($B$72:AO72)</f>
        <v>3.1325637359999998</v>
      </c>
      <c r="AP73" s="86">
        <f>SUM($B$71:AP71)-SUM($B$72:AP72)</f>
        <v>3.1325637359999998</v>
      </c>
      <c r="AQ73" s="86">
        <f>SUM($B$71:AQ71)-SUM($B$72:AQ72)</f>
        <v>3.1325637359999998</v>
      </c>
      <c r="AR73" s="86">
        <f>SUM($B$71:AR71)-SUM($B$72:AR72)</f>
        <v>3.1325637359999998</v>
      </c>
      <c r="AS73" s="86">
        <f>SUM($B$71:AS71)-SUM($B$72:AS72)</f>
        <v>3.1325637359999998</v>
      </c>
      <c r="AT73" s="86">
        <f>SUM($B$71:AT71)-SUM($B$72:AT72)</f>
        <v>3.1325637359999998</v>
      </c>
      <c r="AU73" s="86">
        <f>SUM($B$71:AU71)-SUM($B$72:AU72)</f>
        <v>3.1325637359999998</v>
      </c>
      <c r="AV73" s="86">
        <f>SUM($B$71:AV71)-SUM($B$72:AV72)</f>
        <v>3.1325637359999998</v>
      </c>
      <c r="AW73" s="86">
        <f>SUM($B$71:AW71)-SUM($B$72:AW72)</f>
        <v>3.1325637359999998</v>
      </c>
      <c r="AX73" s="86">
        <f>SUM($B$71:AX71)-SUM($B$72:AX72)</f>
        <v>3.1325637359999998</v>
      </c>
      <c r="AY73" s="86">
        <f>SUM($B$71:AY71)-SUM($B$72:AY72)</f>
        <v>3.1325637359999998</v>
      </c>
      <c r="AZ73" s="86">
        <f>SUM($B$71:AZ71)-SUM($B$72:AZ72)</f>
        <v>3.1325637359999998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0.11747114009999998</v>
      </c>
      <c r="E74" s="329">
        <f>($D$71*TaxDepr!C$33)</f>
        <v>0.22613977610184</v>
      </c>
      <c r="F74" s="329">
        <f>($D$71*TaxDepr!D$33)</f>
        <v>0.20916128065271997</v>
      </c>
      <c r="G74" s="329">
        <f>($D$71*TaxDepr!E$33)</f>
        <v>0.19349846197271997</v>
      </c>
      <c r="H74" s="329">
        <f>($D$71*TaxDepr!F$33)</f>
        <v>0.17896336623768</v>
      </c>
      <c r="I74" s="329">
        <f>($D$71*TaxDepr!G$33)</f>
        <v>0.1655559934476</v>
      </c>
      <c r="J74" s="329">
        <f>($D$71*TaxDepr!H$33)</f>
        <v>0.15311971541567998</v>
      </c>
      <c r="K74" s="329">
        <f>($D$71*TaxDepr!I$33)</f>
        <v>0.14165453214192</v>
      </c>
      <c r="L74" s="329">
        <f>($D$71*TaxDepr!J$33)</f>
        <v>0.13977499390032</v>
      </c>
      <c r="M74" s="329">
        <f>($D$71*TaxDepr!K$33)</f>
        <v>0.13977499390032</v>
      </c>
      <c r="N74" s="329">
        <f>($D$71*TaxDepr!L$33)</f>
        <v>0.13977499390032</v>
      </c>
      <c r="O74" s="329">
        <f>($D$71*TaxDepr!M$33)</f>
        <v>0.13977499390032</v>
      </c>
      <c r="P74" s="329">
        <f>($D$71*TaxDepr!N$33)</f>
        <v>0.13977499390032</v>
      </c>
      <c r="Q74" s="329">
        <f>($D$71*TaxDepr!O$33)</f>
        <v>0.13977499390032</v>
      </c>
      <c r="R74" s="329">
        <f>($D$71*TaxDepr!P$33)</f>
        <v>0.13977499390032</v>
      </c>
      <c r="S74" s="329">
        <f>($D$71*TaxDepr!Q$33)</f>
        <v>0.13977499390032</v>
      </c>
      <c r="T74" s="329">
        <f>($D$71*TaxDepr!R$33)</f>
        <v>0.13977499390032</v>
      </c>
      <c r="U74" s="329">
        <f>($D$71*TaxDepr!S$33)</f>
        <v>0.13977499390032</v>
      </c>
      <c r="V74" s="329">
        <f>($D$71*TaxDepr!T$33)</f>
        <v>0.13977499390032</v>
      </c>
      <c r="W74" s="329">
        <f>($D$71*TaxDepr!U$33)</f>
        <v>0.13977499390032</v>
      </c>
      <c r="X74" s="329">
        <f>($D$71*TaxDepr!V$33)</f>
        <v>6.988749695016E-2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3.132751689824159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0.11747114009999998</v>
      </c>
      <c r="E75" s="94">
        <f t="shared" si="39"/>
        <v>0.22613977610184</v>
      </c>
      <c r="F75" s="94">
        <f t="shared" si="39"/>
        <v>0.20916128065271997</v>
      </c>
      <c r="G75" s="94">
        <f t="shared" si="39"/>
        <v>0.19349846197271997</v>
      </c>
      <c r="H75" s="94">
        <f t="shared" si="39"/>
        <v>0.17896336623768</v>
      </c>
      <c r="I75" s="94">
        <f t="shared" si="39"/>
        <v>0.1655559934476</v>
      </c>
      <c r="J75" s="94">
        <f t="shared" si="39"/>
        <v>0.15311971541567998</v>
      </c>
      <c r="K75" s="94">
        <f t="shared" si="39"/>
        <v>0.14165453214192</v>
      </c>
      <c r="L75" s="94">
        <f t="shared" si="39"/>
        <v>0.13977499390032</v>
      </c>
      <c r="M75" s="94">
        <f t="shared" si="39"/>
        <v>0.13977499390032</v>
      </c>
      <c r="N75" s="94">
        <f t="shared" si="39"/>
        <v>0.13977499390032</v>
      </c>
      <c r="O75" s="94">
        <f t="shared" si="39"/>
        <v>0.13977499390032</v>
      </c>
      <c r="P75" s="94">
        <f t="shared" si="39"/>
        <v>0.13977499390032</v>
      </c>
      <c r="Q75" s="94">
        <f t="shared" si="39"/>
        <v>0.13977499390032</v>
      </c>
      <c r="R75" s="94">
        <f t="shared" si="39"/>
        <v>0.13977499390032</v>
      </c>
      <c r="S75" s="94">
        <f t="shared" si="39"/>
        <v>0.13977499390032</v>
      </c>
      <c r="T75" s="94">
        <f t="shared" si="39"/>
        <v>0.13977499390032</v>
      </c>
      <c r="U75" s="94">
        <f t="shared" si="39"/>
        <v>0.13977499390032</v>
      </c>
      <c r="V75" s="94">
        <f t="shared" si="39"/>
        <v>0.13977499390032</v>
      </c>
      <c r="W75" s="94">
        <f t="shared" si="39"/>
        <v>0.13977499390032</v>
      </c>
      <c r="X75" s="94">
        <f t="shared" si="39"/>
        <v>6.988749695016E-2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3.1325637359999998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-3.1325637359999998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3.1325637359999998</v>
      </c>
      <c r="E80" s="86">
        <f>SUM($B$78:E78)</f>
        <v>3.1325637359999998</v>
      </c>
      <c r="F80" s="86">
        <f>SUM($B$78:F78)</f>
        <v>3.1325637359999998</v>
      </c>
      <c r="G80" s="86">
        <f>SUM($B$78:G78)</f>
        <v>3.1325637359999998</v>
      </c>
      <c r="H80" s="86">
        <f>SUM($B$78:H78)</f>
        <v>3.1325637359999998</v>
      </c>
      <c r="I80" s="86">
        <f>SUM($B$78:I78)</f>
        <v>3.1325637359999998</v>
      </c>
      <c r="J80" s="86">
        <f>SUM($B$78:J78)</f>
        <v>3.1325637359999998</v>
      </c>
      <c r="K80" s="86">
        <f>SUM($B$78:K78)</f>
        <v>3.1325637359999998</v>
      </c>
      <c r="L80" s="86">
        <f>SUM($B$78:L78)</f>
        <v>3.1325637359999998</v>
      </c>
      <c r="M80" s="86">
        <f>SUM($B$78:M78)</f>
        <v>3.1325637359999998</v>
      </c>
      <c r="N80" s="86">
        <f>SUM($B$78:N78)</f>
        <v>3.1325637359999998</v>
      </c>
      <c r="O80" s="86">
        <f>SUM($B$78:O78)</f>
        <v>3.1325637359999998</v>
      </c>
      <c r="P80" s="86">
        <f>SUM($B$78:P78)</f>
        <v>3.1325637359999998</v>
      </c>
      <c r="Q80" s="86">
        <f>SUM($B$78:Q78)</f>
        <v>3.1325637359999998</v>
      </c>
      <c r="R80" s="86">
        <f>SUM($B$78:R78)</f>
        <v>3.1325637359999998</v>
      </c>
      <c r="S80" s="86">
        <f>SUM($B$78:S78)</f>
        <v>3.1325637359999998</v>
      </c>
      <c r="T80" s="86">
        <f>SUM($B$78:T78)</f>
        <v>3.1325637359999998</v>
      </c>
      <c r="U80" s="86">
        <f>SUM($B$78:U78)</f>
        <v>3.1325637359999998</v>
      </c>
      <c r="V80" s="86">
        <f>SUM($B$78:V78)</f>
        <v>3.1325637359999998</v>
      </c>
      <c r="W80" s="86">
        <f>SUM($B$78:W78)</f>
        <v>3.1325637359999998</v>
      </c>
      <c r="X80" s="86">
        <f>SUM($B$78:X78)</f>
        <v>3.1325637359999998</v>
      </c>
      <c r="Y80" s="86">
        <f>SUM($B$78:Y78)</f>
        <v>3.1325637359999998</v>
      </c>
      <c r="Z80" s="86">
        <f>SUM($B$78:Z78)</f>
        <v>3.1325637359999998</v>
      </c>
      <c r="AA80" s="86">
        <f>SUM($B$78:AA78)</f>
        <v>3.1325637359999998</v>
      </c>
      <c r="AB80" s="86">
        <f>SUM($B$78:AB78)</f>
        <v>3.1325637359999998</v>
      </c>
      <c r="AC80" s="86">
        <f>SUM($B$78:AC78)</f>
        <v>3.1325637359999998</v>
      </c>
      <c r="AD80" s="86">
        <f>SUM($B$78:AD78)</f>
        <v>3.1325637359999998</v>
      </c>
      <c r="AE80" s="86">
        <f>SUM($B$78:AE78)</f>
        <v>3.1325637359999998</v>
      </c>
      <c r="AF80" s="86">
        <f>SUM($B$78:AF78)</f>
        <v>3.1325637359999998</v>
      </c>
      <c r="AG80" s="86">
        <f>SUM($B$78:AG78)</f>
        <v>3.1325637359999998</v>
      </c>
      <c r="AH80" s="86">
        <f>SUM($B$78:AH78)</f>
        <v>3.1325637359999998</v>
      </c>
      <c r="AI80" s="86">
        <f>SUM($B$78:AI78)</f>
        <v>3.1325637359999998</v>
      </c>
      <c r="AJ80" s="86">
        <f>SUM($B$78:AJ78)</f>
        <v>3.1325637359999998</v>
      </c>
      <c r="AK80" s="86">
        <f>SUM($B$78:AK78)</f>
        <v>3.1325637359999998</v>
      </c>
      <c r="AL80" s="86">
        <f>SUM($B$78:AL78)</f>
        <v>3.1325637359999998</v>
      </c>
      <c r="AM80" s="86">
        <f>SUM($B$78:AM78)</f>
        <v>3.1325637359999998</v>
      </c>
      <c r="AN80" s="86">
        <f>SUM($B$78:AN78)</f>
        <v>3.1325637359999998</v>
      </c>
      <c r="AO80" s="86">
        <f>SUM($B$78:AO78)</f>
        <v>3.1325637359999998</v>
      </c>
      <c r="AP80" s="86">
        <f>SUM($B$78:AP78)</f>
        <v>3.1325637359999998</v>
      </c>
      <c r="AQ80" s="86">
        <f>SUM($B$78:AQ78)</f>
        <v>3.1325637359999998</v>
      </c>
      <c r="AR80" s="86">
        <f>SUM($B$78:AR78)</f>
        <v>3.1325637359999998</v>
      </c>
      <c r="AS80" s="86">
        <f>SUM($B$78:AS78)</f>
        <v>3.1325637359999998</v>
      </c>
      <c r="AT80" s="86">
        <f>SUM($B$78:AT78)</f>
        <v>3.1325637359999998</v>
      </c>
      <c r="AU80" s="86">
        <f>SUM($B$78:AU78)</f>
        <v>3.1325637359999998</v>
      </c>
      <c r="AV80" s="86">
        <f>SUM($B$78:AV78)</f>
        <v>3.1325637359999998</v>
      </c>
      <c r="AW80" s="86">
        <f>SUM($B$78:AW78)</f>
        <v>3.1325637359999998</v>
      </c>
      <c r="AX80" s="86">
        <f>SUM($B$78:AX78)</f>
        <v>3.1325637359999998</v>
      </c>
      <c r="AY80" s="86">
        <f>SUM($B$78:AY78)</f>
        <v>3.1325637359999998</v>
      </c>
      <c r="AZ80" s="86">
        <f>SUM($B$78:AZ78)</f>
        <v>3.1325637359999998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0.11747114009999998</v>
      </c>
      <c r="E81" s="328">
        <f t="shared" ref="E81:BL81" si="41">E74</f>
        <v>0.22613977610184</v>
      </c>
      <c r="F81" s="328">
        <f t="shared" si="41"/>
        <v>0.20916128065271997</v>
      </c>
      <c r="G81" s="328">
        <f t="shared" si="41"/>
        <v>0.19349846197271997</v>
      </c>
      <c r="H81" s="328">
        <f t="shared" si="41"/>
        <v>0.17896336623768</v>
      </c>
      <c r="I81" s="328">
        <f t="shared" si="41"/>
        <v>0.1655559934476</v>
      </c>
      <c r="J81" s="328">
        <f t="shared" si="41"/>
        <v>0.15311971541567998</v>
      </c>
      <c r="K81" s="328">
        <f t="shared" si="41"/>
        <v>0.14165453214192</v>
      </c>
      <c r="L81" s="328">
        <f t="shared" si="41"/>
        <v>0.13977499390032</v>
      </c>
      <c r="M81" s="328">
        <f t="shared" si="41"/>
        <v>0.13977499390032</v>
      </c>
      <c r="N81" s="328">
        <f t="shared" si="41"/>
        <v>0.13977499390032</v>
      </c>
      <c r="O81" s="328">
        <f t="shared" si="41"/>
        <v>0.13977499390032</v>
      </c>
      <c r="P81" s="328">
        <f t="shared" si="41"/>
        <v>0.13977499390032</v>
      </c>
      <c r="Q81" s="328">
        <f t="shared" si="41"/>
        <v>0.13977499390032</v>
      </c>
      <c r="R81" s="328">
        <f t="shared" si="41"/>
        <v>0.13977499390032</v>
      </c>
      <c r="S81" s="328">
        <f t="shared" si="41"/>
        <v>0.13977499390032</v>
      </c>
      <c r="T81" s="328">
        <f t="shared" si="41"/>
        <v>0.13977499390032</v>
      </c>
      <c r="U81" s="328">
        <f t="shared" si="41"/>
        <v>0.13977499390032</v>
      </c>
      <c r="V81" s="328">
        <f t="shared" si="41"/>
        <v>0.13977499390032</v>
      </c>
      <c r="W81" s="328">
        <f t="shared" si="41"/>
        <v>0.13977499390032</v>
      </c>
      <c r="X81" s="328">
        <f t="shared" si="41"/>
        <v>6.988749695016E-2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3.132751689824159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0.11747114009999998</v>
      </c>
      <c r="E82" s="94">
        <f t="shared" si="42"/>
        <v>0.22613977610184</v>
      </c>
      <c r="F82" s="94">
        <f t="shared" si="42"/>
        <v>0.20916128065271997</v>
      </c>
      <c r="G82" s="94">
        <f t="shared" si="42"/>
        <v>0.19349846197271997</v>
      </c>
      <c r="H82" s="94">
        <f t="shared" si="42"/>
        <v>0.17896336623768</v>
      </c>
      <c r="I82" s="94">
        <f t="shared" si="42"/>
        <v>0.1655559934476</v>
      </c>
      <c r="J82" s="94">
        <f t="shared" si="42"/>
        <v>0.15311971541567998</v>
      </c>
      <c r="K82" s="94">
        <f t="shared" si="42"/>
        <v>0.14165453214192</v>
      </c>
      <c r="L82" s="94">
        <f t="shared" si="42"/>
        <v>0.13977499390032</v>
      </c>
      <c r="M82" s="94">
        <f t="shared" si="42"/>
        <v>0.13977499390032</v>
      </c>
      <c r="N82" s="94">
        <f t="shared" si="42"/>
        <v>0.13977499390032</v>
      </c>
      <c r="O82" s="94">
        <f t="shared" si="42"/>
        <v>0.13977499390032</v>
      </c>
      <c r="P82" s="94">
        <f t="shared" si="42"/>
        <v>0.13977499390032</v>
      </c>
      <c r="Q82" s="94">
        <f t="shared" si="42"/>
        <v>0.13977499390032</v>
      </c>
      <c r="R82" s="94">
        <f t="shared" si="42"/>
        <v>0.13977499390032</v>
      </c>
      <c r="S82" s="94">
        <f t="shared" si="42"/>
        <v>0.13977499390032</v>
      </c>
      <c r="T82" s="94">
        <f t="shared" si="42"/>
        <v>0.13977499390032</v>
      </c>
      <c r="U82" s="94">
        <f t="shared" si="42"/>
        <v>0.13977499390032</v>
      </c>
      <c r="V82" s="94">
        <f t="shared" si="42"/>
        <v>0.13977499390032</v>
      </c>
      <c r="W82" s="94">
        <f t="shared" si="42"/>
        <v>0.13977499390032</v>
      </c>
      <c r="X82" s="94">
        <f t="shared" si="42"/>
        <v>6.988749695016E-2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7.8314093399999993E-2</v>
      </c>
      <c r="E87" s="74">
        <f t="shared" ref="E87:BA87" si="46">$D$20*(1-$B$5)/$B$3</f>
        <v>7.8314093399999993E-2</v>
      </c>
      <c r="F87" s="74">
        <f t="shared" si="46"/>
        <v>7.8314093399999993E-2</v>
      </c>
      <c r="G87" s="74">
        <f t="shared" si="46"/>
        <v>7.8314093399999993E-2</v>
      </c>
      <c r="H87" s="74">
        <f t="shared" si="46"/>
        <v>7.8314093399999993E-2</v>
      </c>
      <c r="I87" s="74">
        <f t="shared" si="46"/>
        <v>7.8314093399999993E-2</v>
      </c>
      <c r="J87" s="74">
        <f t="shared" si="46"/>
        <v>7.8314093399999993E-2</v>
      </c>
      <c r="K87" s="74">
        <f t="shared" si="46"/>
        <v>7.8314093399999993E-2</v>
      </c>
      <c r="L87" s="74">
        <f t="shared" si="46"/>
        <v>7.8314093399999993E-2</v>
      </c>
      <c r="M87" s="74">
        <f t="shared" si="46"/>
        <v>7.8314093399999993E-2</v>
      </c>
      <c r="N87" s="74">
        <f t="shared" si="46"/>
        <v>7.8314093399999993E-2</v>
      </c>
      <c r="O87" s="74">
        <f t="shared" si="46"/>
        <v>7.8314093399999993E-2</v>
      </c>
      <c r="P87" s="74">
        <f t="shared" si="46"/>
        <v>7.8314093399999993E-2</v>
      </c>
      <c r="Q87" s="74">
        <f t="shared" si="46"/>
        <v>7.8314093399999993E-2</v>
      </c>
      <c r="R87" s="74">
        <f t="shared" si="46"/>
        <v>7.8314093399999993E-2</v>
      </c>
      <c r="S87" s="74">
        <f t="shared" si="46"/>
        <v>7.8314093399999993E-2</v>
      </c>
      <c r="T87" s="74">
        <f t="shared" si="46"/>
        <v>7.8314093399999993E-2</v>
      </c>
      <c r="U87" s="74">
        <f t="shared" si="46"/>
        <v>7.8314093399999993E-2</v>
      </c>
      <c r="V87" s="74">
        <f t="shared" si="46"/>
        <v>7.8314093399999993E-2</v>
      </c>
      <c r="W87" s="74">
        <f t="shared" si="46"/>
        <v>7.8314093399999993E-2</v>
      </c>
      <c r="X87" s="74">
        <f t="shared" si="46"/>
        <v>7.8314093399999993E-2</v>
      </c>
      <c r="Y87" s="74">
        <f t="shared" si="46"/>
        <v>7.8314093399999993E-2</v>
      </c>
      <c r="Z87" s="74">
        <f t="shared" si="46"/>
        <v>7.8314093399999993E-2</v>
      </c>
      <c r="AA87" s="74">
        <f t="shared" si="46"/>
        <v>7.8314093399999993E-2</v>
      </c>
      <c r="AB87" s="74">
        <f t="shared" si="46"/>
        <v>7.8314093399999993E-2</v>
      </c>
      <c r="AC87" s="74">
        <f t="shared" si="46"/>
        <v>7.8314093399999993E-2</v>
      </c>
      <c r="AD87" s="74">
        <f t="shared" si="46"/>
        <v>7.8314093399999993E-2</v>
      </c>
      <c r="AE87" s="74">
        <f t="shared" si="46"/>
        <v>7.8314093399999993E-2</v>
      </c>
      <c r="AF87" s="74">
        <f t="shared" si="46"/>
        <v>7.8314093399999993E-2</v>
      </c>
      <c r="AG87" s="74">
        <f t="shared" si="46"/>
        <v>7.8314093399999993E-2</v>
      </c>
      <c r="AH87" s="74">
        <f t="shared" si="46"/>
        <v>7.8314093399999993E-2</v>
      </c>
      <c r="AI87" s="74">
        <f t="shared" si="46"/>
        <v>7.8314093399999993E-2</v>
      </c>
      <c r="AJ87" s="74">
        <f t="shared" si="46"/>
        <v>7.8314093399999993E-2</v>
      </c>
      <c r="AK87" s="74">
        <f t="shared" si="46"/>
        <v>7.8314093399999993E-2</v>
      </c>
      <c r="AL87" s="74">
        <f t="shared" si="46"/>
        <v>7.8314093399999993E-2</v>
      </c>
      <c r="AM87" s="74">
        <f t="shared" si="46"/>
        <v>7.8314093399999993E-2</v>
      </c>
      <c r="AN87" s="74">
        <f t="shared" si="46"/>
        <v>7.8314093399999993E-2</v>
      </c>
      <c r="AO87" s="74">
        <f t="shared" si="46"/>
        <v>7.8314093399999993E-2</v>
      </c>
      <c r="AP87" s="74">
        <f t="shared" si="46"/>
        <v>7.8314093399999993E-2</v>
      </c>
      <c r="AQ87" s="74">
        <f t="shared" si="46"/>
        <v>7.8314093399999993E-2</v>
      </c>
      <c r="AR87" s="74">
        <f t="shared" si="46"/>
        <v>7.8314093399999993E-2</v>
      </c>
      <c r="AS87" s="74">
        <f t="shared" si="46"/>
        <v>7.8314093399999993E-2</v>
      </c>
      <c r="AT87" s="74">
        <f t="shared" si="46"/>
        <v>7.8314093399999993E-2</v>
      </c>
      <c r="AU87" s="74">
        <f t="shared" si="46"/>
        <v>7.8314093399999993E-2</v>
      </c>
      <c r="AV87" s="74">
        <f t="shared" si="46"/>
        <v>7.8314093399999993E-2</v>
      </c>
      <c r="AW87" s="74">
        <f t="shared" si="46"/>
        <v>7.8314093399999993E-2</v>
      </c>
      <c r="AX87" s="74">
        <f t="shared" si="46"/>
        <v>7.8314093399999993E-2</v>
      </c>
      <c r="AY87" s="74">
        <f t="shared" si="46"/>
        <v>7.8314093399999993E-2</v>
      </c>
      <c r="AZ87" s="74">
        <f t="shared" si="46"/>
        <v>7.8314093399999993E-2</v>
      </c>
      <c r="BA87" s="74">
        <f t="shared" si="46"/>
        <v>7.8314093399999993E-2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3.915704669999998</v>
      </c>
      <c r="BO87" s="333">
        <f>BN103*(1+0.25)</f>
        <v>3.9157046699999984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7.8314093399999993E-2</v>
      </c>
      <c r="E98" s="103">
        <f t="shared" si="57"/>
        <v>7.8314093399999993E-2</v>
      </c>
      <c r="F98" s="103">
        <f t="shared" si="57"/>
        <v>7.8314093399999993E-2</v>
      </c>
      <c r="G98" s="103">
        <f t="shared" si="57"/>
        <v>7.8314093399999993E-2</v>
      </c>
      <c r="H98" s="103">
        <f t="shared" si="57"/>
        <v>7.8314093399999993E-2</v>
      </c>
      <c r="I98" s="103">
        <f t="shared" si="57"/>
        <v>7.8314093399999993E-2</v>
      </c>
      <c r="J98" s="103">
        <f t="shared" si="57"/>
        <v>7.8314093399999993E-2</v>
      </c>
      <c r="K98" s="103">
        <f t="shared" si="57"/>
        <v>7.8314093399999993E-2</v>
      </c>
      <c r="L98" s="103">
        <f t="shared" si="57"/>
        <v>7.8314093399999993E-2</v>
      </c>
      <c r="M98" s="103">
        <f t="shared" si="57"/>
        <v>7.8314093399999993E-2</v>
      </c>
      <c r="N98" s="103">
        <f t="shared" si="57"/>
        <v>7.8314093399999993E-2</v>
      </c>
      <c r="O98" s="103">
        <f t="shared" si="57"/>
        <v>7.8314093399999993E-2</v>
      </c>
      <c r="P98" s="103">
        <f t="shared" si="57"/>
        <v>7.8314093399999993E-2</v>
      </c>
      <c r="Q98" s="103">
        <f t="shared" si="57"/>
        <v>7.8314093399999993E-2</v>
      </c>
      <c r="R98" s="103">
        <f t="shared" si="57"/>
        <v>7.8314093399999993E-2</v>
      </c>
      <c r="S98" s="103">
        <f t="shared" si="57"/>
        <v>7.8314093399999993E-2</v>
      </c>
      <c r="T98" s="103">
        <f t="shared" si="57"/>
        <v>7.8314093399999993E-2</v>
      </c>
      <c r="U98" s="103">
        <f t="shared" si="57"/>
        <v>7.8314093399999993E-2</v>
      </c>
      <c r="V98" s="103">
        <f t="shared" si="57"/>
        <v>7.8314093399999993E-2</v>
      </c>
      <c r="W98" s="103">
        <f t="shared" si="57"/>
        <v>7.8314093399999993E-2</v>
      </c>
      <c r="X98" s="103">
        <f t="shared" si="57"/>
        <v>7.8314093399999993E-2</v>
      </c>
      <c r="Y98" s="103">
        <f t="shared" si="57"/>
        <v>7.8314093399999993E-2</v>
      </c>
      <c r="Z98" s="103">
        <f t="shared" si="57"/>
        <v>7.8314093399999993E-2</v>
      </c>
      <c r="AA98" s="103">
        <f t="shared" si="57"/>
        <v>7.8314093399999993E-2</v>
      </c>
      <c r="AB98" s="103">
        <f t="shared" si="57"/>
        <v>7.8314093399999993E-2</v>
      </c>
      <c r="AC98" s="103">
        <f t="shared" si="57"/>
        <v>7.8314093399999993E-2</v>
      </c>
      <c r="AD98" s="103">
        <f t="shared" si="57"/>
        <v>7.8314093399999993E-2</v>
      </c>
      <c r="AE98" s="103">
        <f t="shared" si="57"/>
        <v>7.8314093399999993E-2</v>
      </c>
      <c r="AF98" s="103">
        <f t="shared" si="57"/>
        <v>7.8314093399999993E-2</v>
      </c>
      <c r="AG98" s="103">
        <f t="shared" si="57"/>
        <v>7.8314093399999993E-2</v>
      </c>
      <c r="AH98" s="103">
        <f t="shared" si="57"/>
        <v>7.8314093399999993E-2</v>
      </c>
      <c r="AI98" s="103">
        <f t="shared" si="57"/>
        <v>7.8314093399999993E-2</v>
      </c>
      <c r="AJ98" s="103">
        <f t="shared" si="57"/>
        <v>7.8314093399999993E-2</v>
      </c>
      <c r="AK98" s="103">
        <f t="shared" si="57"/>
        <v>7.8314093399999993E-2</v>
      </c>
      <c r="AL98" s="103">
        <f t="shared" si="57"/>
        <v>7.8314093399999993E-2</v>
      </c>
      <c r="AM98" s="103">
        <f t="shared" si="57"/>
        <v>7.8314093399999993E-2</v>
      </c>
      <c r="AN98" s="103">
        <f t="shared" si="57"/>
        <v>7.8314093399999993E-2</v>
      </c>
      <c r="AO98" s="103">
        <f t="shared" si="57"/>
        <v>7.8314093399999993E-2</v>
      </c>
      <c r="AP98" s="103">
        <f t="shared" si="57"/>
        <v>7.8314093399999993E-2</v>
      </c>
      <c r="AQ98" s="103">
        <f t="shared" si="57"/>
        <v>7.8314093399999993E-2</v>
      </c>
      <c r="AR98" s="103">
        <f t="shared" si="57"/>
        <v>7.8314093399999993E-2</v>
      </c>
      <c r="AS98" s="103">
        <f t="shared" si="57"/>
        <v>7.8314093399999993E-2</v>
      </c>
      <c r="AT98" s="103">
        <f t="shared" si="57"/>
        <v>7.8314093399999993E-2</v>
      </c>
      <c r="AU98" s="103">
        <f t="shared" si="57"/>
        <v>7.8314093399999993E-2</v>
      </c>
      <c r="AV98" s="103">
        <f t="shared" si="57"/>
        <v>7.8314093399999993E-2</v>
      </c>
      <c r="AW98" s="103">
        <f t="shared" si="57"/>
        <v>7.8314093399999993E-2</v>
      </c>
      <c r="AX98" s="103">
        <f t="shared" si="57"/>
        <v>7.8314093399999993E-2</v>
      </c>
      <c r="AY98" s="103">
        <f t="shared" si="57"/>
        <v>7.8314093399999993E-2</v>
      </c>
      <c r="AZ98" s="103">
        <f t="shared" si="57"/>
        <v>7.8314093399999993E-2</v>
      </c>
      <c r="BA98" s="103">
        <f t="shared" si="57"/>
        <v>7.8314093399999993E-2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3.915704669999998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6.2651274719999997E-2</v>
      </c>
      <c r="E103" s="74">
        <f t="shared" si="61"/>
        <v>6.2651274719999997E-2</v>
      </c>
      <c r="F103" s="74">
        <f t="shared" si="61"/>
        <v>6.2651274719999997E-2</v>
      </c>
      <c r="G103" s="74">
        <f t="shared" si="61"/>
        <v>6.2651274719999997E-2</v>
      </c>
      <c r="H103" s="74">
        <f t="shared" si="61"/>
        <v>6.2651274719999997E-2</v>
      </c>
      <c r="I103" s="74">
        <f t="shared" si="61"/>
        <v>6.2651274719999997E-2</v>
      </c>
      <c r="J103" s="74">
        <f t="shared" si="61"/>
        <v>6.2651274719999997E-2</v>
      </c>
      <c r="K103" s="74">
        <f t="shared" si="61"/>
        <v>6.2651274719999997E-2</v>
      </c>
      <c r="L103" s="74">
        <f t="shared" si="61"/>
        <v>6.2651274719999997E-2</v>
      </c>
      <c r="M103" s="74">
        <f t="shared" si="61"/>
        <v>6.2651274719999997E-2</v>
      </c>
      <c r="N103" s="74">
        <f t="shared" si="61"/>
        <v>6.2651274719999997E-2</v>
      </c>
      <c r="O103" s="74">
        <f t="shared" si="61"/>
        <v>6.2651274719999997E-2</v>
      </c>
      <c r="P103" s="74">
        <f t="shared" si="61"/>
        <v>6.2651274719999997E-2</v>
      </c>
      <c r="Q103" s="74">
        <f t="shared" si="61"/>
        <v>6.2651274719999997E-2</v>
      </c>
      <c r="R103" s="74">
        <f t="shared" si="61"/>
        <v>6.2651274719999997E-2</v>
      </c>
      <c r="S103" s="74">
        <f t="shared" si="61"/>
        <v>6.2651274719999997E-2</v>
      </c>
      <c r="T103" s="74">
        <f t="shared" si="61"/>
        <v>6.2651274719999997E-2</v>
      </c>
      <c r="U103" s="74">
        <f t="shared" si="61"/>
        <v>6.2651274719999997E-2</v>
      </c>
      <c r="V103" s="74">
        <f t="shared" si="61"/>
        <v>6.2651274719999997E-2</v>
      </c>
      <c r="W103" s="74">
        <f t="shared" si="61"/>
        <v>6.2651274719999997E-2</v>
      </c>
      <c r="X103" s="74">
        <f t="shared" si="61"/>
        <v>6.2651274719999997E-2</v>
      </c>
      <c r="Y103" s="74">
        <f t="shared" si="61"/>
        <v>6.2651274719999997E-2</v>
      </c>
      <c r="Z103" s="74">
        <f t="shared" si="61"/>
        <v>6.2651274719999997E-2</v>
      </c>
      <c r="AA103" s="74">
        <f t="shared" si="61"/>
        <v>6.2651274719999997E-2</v>
      </c>
      <c r="AB103" s="74">
        <f t="shared" si="61"/>
        <v>6.2651274719999997E-2</v>
      </c>
      <c r="AC103" s="74">
        <f t="shared" si="61"/>
        <v>6.2651274719999997E-2</v>
      </c>
      <c r="AD103" s="74">
        <f t="shared" si="61"/>
        <v>6.2651274719999997E-2</v>
      </c>
      <c r="AE103" s="74">
        <f t="shared" si="61"/>
        <v>6.2651274719999997E-2</v>
      </c>
      <c r="AF103" s="74">
        <f t="shared" si="61"/>
        <v>6.2651274719999997E-2</v>
      </c>
      <c r="AG103" s="74">
        <f t="shared" si="61"/>
        <v>6.2651274719999997E-2</v>
      </c>
      <c r="AH103" s="74">
        <f t="shared" si="61"/>
        <v>6.2651274719999997E-2</v>
      </c>
      <c r="AI103" s="74">
        <f t="shared" si="61"/>
        <v>6.2651274719999997E-2</v>
      </c>
      <c r="AJ103" s="74">
        <f t="shared" si="61"/>
        <v>6.2651274719999997E-2</v>
      </c>
      <c r="AK103" s="74">
        <f t="shared" si="61"/>
        <v>6.2651274719999997E-2</v>
      </c>
      <c r="AL103" s="74">
        <f t="shared" si="61"/>
        <v>6.2651274719999997E-2</v>
      </c>
      <c r="AM103" s="74">
        <f t="shared" si="61"/>
        <v>6.2651274719999997E-2</v>
      </c>
      <c r="AN103" s="74">
        <f t="shared" si="61"/>
        <v>6.2651274719999997E-2</v>
      </c>
      <c r="AO103" s="74">
        <f t="shared" si="61"/>
        <v>6.2651274719999997E-2</v>
      </c>
      <c r="AP103" s="74">
        <f t="shared" si="61"/>
        <v>6.2651274719999997E-2</v>
      </c>
      <c r="AQ103" s="74">
        <f t="shared" si="61"/>
        <v>6.2651274719999997E-2</v>
      </c>
      <c r="AR103" s="74">
        <f t="shared" si="61"/>
        <v>6.2651274719999997E-2</v>
      </c>
      <c r="AS103" s="74">
        <f t="shared" si="61"/>
        <v>6.2651274719999997E-2</v>
      </c>
      <c r="AT103" s="74">
        <f t="shared" si="61"/>
        <v>6.2651274719999997E-2</v>
      </c>
      <c r="AU103" s="74">
        <f t="shared" si="61"/>
        <v>6.2651274719999997E-2</v>
      </c>
      <c r="AV103" s="74">
        <f t="shared" si="61"/>
        <v>6.2651274719999997E-2</v>
      </c>
      <c r="AW103" s="74">
        <f t="shared" si="61"/>
        <v>6.2651274719999997E-2</v>
      </c>
      <c r="AX103" s="74">
        <f t="shared" si="61"/>
        <v>6.2651274719999997E-2</v>
      </c>
      <c r="AY103" s="74">
        <f t="shared" si="61"/>
        <v>6.2651274719999997E-2</v>
      </c>
      <c r="AZ103" s="74">
        <f t="shared" si="61"/>
        <v>6.2651274719999997E-2</v>
      </c>
      <c r="BA103" s="74">
        <f t="shared" si="61"/>
        <v>6.2651274719999997E-2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3.1325637359999989</v>
      </c>
      <c r="BO103" s="333">
        <f>D20</f>
        <v>3.1325637359999998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6.2651274719999997E-2</v>
      </c>
      <c r="E114" s="68">
        <f t="shared" si="72"/>
        <v>6.2651274719999997E-2</v>
      </c>
      <c r="F114" s="68">
        <f t="shared" si="72"/>
        <v>6.2651274719999997E-2</v>
      </c>
      <c r="G114" s="68">
        <f t="shared" si="72"/>
        <v>6.2651274719999997E-2</v>
      </c>
      <c r="H114" s="68">
        <f t="shared" si="72"/>
        <v>6.2651274719999997E-2</v>
      </c>
      <c r="I114" s="68">
        <f t="shared" si="72"/>
        <v>6.2651274719999997E-2</v>
      </c>
      <c r="J114" s="68">
        <f t="shared" si="72"/>
        <v>6.2651274719999997E-2</v>
      </c>
      <c r="K114" s="68">
        <f t="shared" si="72"/>
        <v>6.2651274719999997E-2</v>
      </c>
      <c r="L114" s="68">
        <f t="shared" si="72"/>
        <v>6.2651274719999997E-2</v>
      </c>
      <c r="M114" s="68">
        <f t="shared" si="72"/>
        <v>6.2651274719999997E-2</v>
      </c>
      <c r="N114" s="68">
        <f t="shared" si="72"/>
        <v>6.2651274719999997E-2</v>
      </c>
      <c r="O114" s="68">
        <f t="shared" si="72"/>
        <v>6.2651274719999997E-2</v>
      </c>
      <c r="P114" s="68">
        <f t="shared" si="72"/>
        <v>6.2651274719999997E-2</v>
      </c>
      <c r="Q114" s="68">
        <f t="shared" si="72"/>
        <v>6.2651274719999997E-2</v>
      </c>
      <c r="R114" s="68">
        <f t="shared" si="72"/>
        <v>6.2651274719999997E-2</v>
      </c>
      <c r="S114" s="68">
        <f t="shared" si="72"/>
        <v>6.2651274719999997E-2</v>
      </c>
      <c r="T114" s="68">
        <f t="shared" si="72"/>
        <v>6.2651274719999997E-2</v>
      </c>
      <c r="U114" s="68">
        <f t="shared" si="72"/>
        <v>6.2651274719999997E-2</v>
      </c>
      <c r="V114" s="68">
        <f t="shared" si="72"/>
        <v>6.2651274719999997E-2</v>
      </c>
      <c r="W114" s="68">
        <f t="shared" si="72"/>
        <v>6.2651274719999997E-2</v>
      </c>
      <c r="X114" s="68">
        <f t="shared" si="72"/>
        <v>6.2651274719999997E-2</v>
      </c>
      <c r="Y114" s="68">
        <f t="shared" si="72"/>
        <v>6.2651274719999997E-2</v>
      </c>
      <c r="Z114" s="68">
        <f t="shared" si="72"/>
        <v>6.2651274719999997E-2</v>
      </c>
      <c r="AA114" s="68">
        <f t="shared" si="72"/>
        <v>6.2651274719999997E-2</v>
      </c>
      <c r="AB114" s="68">
        <f t="shared" si="72"/>
        <v>6.2651274719999997E-2</v>
      </c>
      <c r="AC114" s="68">
        <f t="shared" si="72"/>
        <v>6.2651274719999997E-2</v>
      </c>
      <c r="AD114" s="68">
        <f t="shared" si="72"/>
        <v>6.2651274719999997E-2</v>
      </c>
      <c r="AE114" s="68">
        <f t="shared" si="72"/>
        <v>6.2651274719999997E-2</v>
      </c>
      <c r="AF114" s="68">
        <f t="shared" si="72"/>
        <v>6.2651274719999997E-2</v>
      </c>
      <c r="AG114" s="68">
        <f t="shared" si="72"/>
        <v>6.2651274719999997E-2</v>
      </c>
      <c r="AH114" s="68">
        <f t="shared" si="72"/>
        <v>6.2651274719999997E-2</v>
      </c>
      <c r="AI114" s="68">
        <f t="shared" si="72"/>
        <v>6.2651274719999997E-2</v>
      </c>
      <c r="AJ114" s="68">
        <f t="shared" si="72"/>
        <v>6.2651274719999997E-2</v>
      </c>
      <c r="AK114" s="68">
        <f t="shared" si="72"/>
        <v>6.2651274719999997E-2</v>
      </c>
      <c r="AL114" s="68">
        <f t="shared" si="72"/>
        <v>6.2651274719999997E-2</v>
      </c>
      <c r="AM114" s="68">
        <f t="shared" si="72"/>
        <v>6.2651274719999997E-2</v>
      </c>
      <c r="AN114" s="68">
        <f t="shared" si="72"/>
        <v>6.2651274719999997E-2</v>
      </c>
      <c r="AO114" s="68">
        <f t="shared" si="72"/>
        <v>6.2651274719999997E-2</v>
      </c>
      <c r="AP114" s="68">
        <f t="shared" si="72"/>
        <v>6.2651274719999997E-2</v>
      </c>
      <c r="AQ114" s="68">
        <f t="shared" si="72"/>
        <v>6.2651274719999997E-2</v>
      </c>
      <c r="AR114" s="68">
        <f t="shared" si="72"/>
        <v>6.2651274719999997E-2</v>
      </c>
      <c r="AS114" s="68">
        <f t="shared" si="72"/>
        <v>6.2651274719999997E-2</v>
      </c>
      <c r="AT114" s="68">
        <f t="shared" si="72"/>
        <v>6.2651274719999997E-2</v>
      </c>
      <c r="AU114" s="68">
        <f t="shared" si="72"/>
        <v>6.2651274719999997E-2</v>
      </c>
      <c r="AV114" s="68">
        <f t="shared" si="72"/>
        <v>6.2651274719999997E-2</v>
      </c>
      <c r="AW114" s="68">
        <f t="shared" si="72"/>
        <v>6.2651274719999997E-2</v>
      </c>
      <c r="AX114" s="68">
        <f t="shared" si="72"/>
        <v>6.2651274719999997E-2</v>
      </c>
      <c r="AY114" s="68">
        <f t="shared" si="72"/>
        <v>6.2651274719999997E-2</v>
      </c>
      <c r="AZ114" s="68">
        <f t="shared" si="72"/>
        <v>6.2651274719999997E-2</v>
      </c>
      <c r="BA114" s="68">
        <f t="shared" si="72"/>
        <v>6.2651274719999997E-2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3.1325637359999989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X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326</v>
      </c>
    </row>
    <row r="2" spans="1:67" ht="15" customHeight="1" x14ac:dyDescent="0.2">
      <c r="A2" s="59" t="s">
        <v>21</v>
      </c>
      <c r="B2" s="107" t="str">
        <f>VLOOKUP($B$1,'Assumptions (Inputs)'!$B$7:$G$24,2,FALSE)</f>
        <v>6 MW from Brownsville No. 1 to Water St.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Y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1.86588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(Escalated)'!E22</f>
        <v>0</v>
      </c>
      <c r="C13" s="128">
        <f>'CapEx (Escalated)'!F22</f>
        <v>1.86588</v>
      </c>
      <c r="D13" s="128">
        <f>'CapEx (Escalated)'!G22</f>
        <v>0.64472373599999988</v>
      </c>
      <c r="E13" s="128">
        <f>'CapEx (Escalated)'!H22</f>
        <v>0</v>
      </c>
      <c r="F13" s="128">
        <f>'CapEx (Escalated)'!I22</f>
        <v>0</v>
      </c>
      <c r="G13" s="128">
        <f>'CapEx (Escalated)'!J22</f>
        <v>0</v>
      </c>
      <c r="H13" s="128">
        <f>'CapEx (Escalated)'!K22</f>
        <v>0</v>
      </c>
      <c r="I13" s="128">
        <f>'CapEx (Escalated)'!L22</f>
        <v>0</v>
      </c>
      <c r="J13" s="128">
        <f>'CapEx (Escalated)'!M22</f>
        <v>0</v>
      </c>
      <c r="K13" s="128">
        <f>'CapEx (Escalated)'!N22</f>
        <v>0</v>
      </c>
      <c r="L13" s="128">
        <f>'CapEx (Escalated)'!O22</f>
        <v>0</v>
      </c>
      <c r="M13" s="128">
        <f>'CapEx (Escalated)'!P22</f>
        <v>0</v>
      </c>
      <c r="N13" s="128">
        <f>'CapEx (Escalated)'!Q22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2.5106037359999998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-SUM(C13:D13)</f>
        <v>-2.5106037359999998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>
        <f>-SUM(L13:N13)</f>
        <v>0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-2.5106037359999998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1.86588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0.93293999999999999</v>
      </c>
      <c r="D16" s="68">
        <f t="shared" si="4"/>
        <v>0.93293999999999999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2.5106037359999998</v>
      </c>
      <c r="F19" s="74">
        <f t="shared" si="5"/>
        <v>2.5106037359999998</v>
      </c>
      <c r="G19" s="74">
        <f t="shared" si="5"/>
        <v>2.5106037359999998</v>
      </c>
      <c r="H19" s="74">
        <f t="shared" si="5"/>
        <v>2.5106037359999998</v>
      </c>
      <c r="I19" s="74">
        <f t="shared" si="5"/>
        <v>2.5106037359999998</v>
      </c>
      <c r="J19" s="74">
        <f t="shared" si="5"/>
        <v>2.5106037359999998</v>
      </c>
      <c r="K19" s="74">
        <f t="shared" si="5"/>
        <v>2.5106037359999998</v>
      </c>
      <c r="L19" s="74">
        <f t="shared" si="5"/>
        <v>2.5106037359999998</v>
      </c>
      <c r="M19" s="74">
        <f t="shared" si="5"/>
        <v>2.5106037359999998</v>
      </c>
      <c r="N19" s="74">
        <f t="shared" si="5"/>
        <v>2.5106037359999998</v>
      </c>
      <c r="O19" s="74">
        <f t="shared" si="5"/>
        <v>2.5106037359999998</v>
      </c>
      <c r="P19" s="74">
        <f t="shared" si="5"/>
        <v>2.5106037359999998</v>
      </c>
      <c r="Q19" s="74">
        <f t="shared" si="5"/>
        <v>2.5106037359999998</v>
      </c>
      <c r="R19" s="74">
        <f t="shared" si="5"/>
        <v>2.5106037359999998</v>
      </c>
      <c r="S19" s="74">
        <f t="shared" si="5"/>
        <v>2.5106037359999998</v>
      </c>
      <c r="T19" s="74">
        <f t="shared" si="5"/>
        <v>2.5106037359999998</v>
      </c>
      <c r="U19" s="74">
        <f t="shared" si="5"/>
        <v>2.5106037359999998</v>
      </c>
      <c r="V19" s="74">
        <f t="shared" si="5"/>
        <v>2.5106037359999998</v>
      </c>
      <c r="W19" s="74">
        <f t="shared" si="5"/>
        <v>2.5106037359999998</v>
      </c>
      <c r="X19" s="74">
        <f t="shared" si="5"/>
        <v>2.5106037359999998</v>
      </c>
      <c r="Y19" s="74">
        <f t="shared" si="5"/>
        <v>2.5106037359999998</v>
      </c>
      <c r="Z19" s="74">
        <f t="shared" si="5"/>
        <v>2.5106037359999998</v>
      </c>
      <c r="AA19" s="74">
        <f t="shared" si="5"/>
        <v>2.5106037359999998</v>
      </c>
      <c r="AB19" s="74">
        <f t="shared" si="5"/>
        <v>2.5106037359999998</v>
      </c>
      <c r="AC19" s="74">
        <f t="shared" si="5"/>
        <v>2.5106037359999998</v>
      </c>
      <c r="AD19" s="74">
        <f t="shared" si="5"/>
        <v>2.5106037359999998</v>
      </c>
      <c r="AE19" s="74">
        <f t="shared" si="5"/>
        <v>2.5106037359999998</v>
      </c>
      <c r="AF19" s="74">
        <f t="shared" si="5"/>
        <v>2.5106037359999998</v>
      </c>
      <c r="AG19" s="74">
        <f t="shared" si="5"/>
        <v>2.5106037359999998</v>
      </c>
      <c r="AH19" s="74">
        <f t="shared" si="5"/>
        <v>2.5106037359999998</v>
      </c>
      <c r="AI19" s="74">
        <f t="shared" si="5"/>
        <v>2.5106037359999998</v>
      </c>
      <c r="AJ19" s="74">
        <f t="shared" si="5"/>
        <v>2.5106037359999998</v>
      </c>
      <c r="AK19" s="74">
        <f t="shared" si="5"/>
        <v>2.5106037359999998</v>
      </c>
      <c r="AL19" s="74">
        <f t="shared" si="5"/>
        <v>2.5106037359999998</v>
      </c>
      <c r="AM19" s="74">
        <f t="shared" si="5"/>
        <v>2.5106037359999998</v>
      </c>
      <c r="AN19" s="74">
        <f t="shared" si="5"/>
        <v>2.5106037359999998</v>
      </c>
      <c r="AO19" s="74">
        <f t="shared" si="5"/>
        <v>2.5106037359999998</v>
      </c>
      <c r="AP19" s="74">
        <f t="shared" si="5"/>
        <v>2.5106037359999998</v>
      </c>
      <c r="AQ19" s="74">
        <f t="shared" si="5"/>
        <v>2.5106037359999998</v>
      </c>
      <c r="AR19" s="74">
        <f t="shared" si="5"/>
        <v>2.5106037359999998</v>
      </c>
      <c r="AS19" s="74">
        <f t="shared" si="5"/>
        <v>2.5106037359999998</v>
      </c>
      <c r="AT19" s="74">
        <f t="shared" si="5"/>
        <v>2.5106037359999998</v>
      </c>
      <c r="AU19" s="74">
        <f t="shared" si="5"/>
        <v>2.5106037359999998</v>
      </c>
      <c r="AV19" s="74">
        <f t="shared" si="5"/>
        <v>2.5106037359999998</v>
      </c>
      <c r="AW19" s="74">
        <f t="shared" si="5"/>
        <v>2.5106037359999998</v>
      </c>
      <c r="AX19" s="74">
        <f t="shared" si="5"/>
        <v>2.5106037359999998</v>
      </c>
      <c r="AY19" s="74">
        <f t="shared" si="5"/>
        <v>2.5106037359999998</v>
      </c>
      <c r="AZ19" s="74">
        <f t="shared" si="5"/>
        <v>2.5106037359999998</v>
      </c>
      <c r="BA19" s="74">
        <f t="shared" si="5"/>
        <v>2.5106037359999998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2.5106037359999998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-2.5106037359999998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2.5106037359999998</v>
      </c>
      <c r="E21" s="74">
        <f t="shared" si="9"/>
        <v>2.5106037359999998</v>
      </c>
      <c r="F21" s="74">
        <f t="shared" si="9"/>
        <v>2.5106037359999998</v>
      </c>
      <c r="G21" s="74">
        <f t="shared" si="9"/>
        <v>2.5106037359999998</v>
      </c>
      <c r="H21" s="74">
        <f t="shared" si="9"/>
        <v>2.5106037359999998</v>
      </c>
      <c r="I21" s="74">
        <f t="shared" si="9"/>
        <v>2.5106037359999998</v>
      </c>
      <c r="J21" s="74">
        <f t="shared" si="9"/>
        <v>2.5106037359999998</v>
      </c>
      <c r="K21" s="74">
        <f t="shared" si="9"/>
        <v>2.5106037359999998</v>
      </c>
      <c r="L21" s="74">
        <f t="shared" si="9"/>
        <v>2.5106037359999998</v>
      </c>
      <c r="M21" s="74">
        <f t="shared" si="9"/>
        <v>2.5106037359999998</v>
      </c>
      <c r="N21" s="74">
        <f t="shared" si="9"/>
        <v>2.5106037359999998</v>
      </c>
      <c r="O21" s="74">
        <f t="shared" si="9"/>
        <v>2.5106037359999998</v>
      </c>
      <c r="P21" s="74">
        <f t="shared" si="9"/>
        <v>2.5106037359999998</v>
      </c>
      <c r="Q21" s="74">
        <f t="shared" si="9"/>
        <v>2.5106037359999998</v>
      </c>
      <c r="R21" s="74">
        <f t="shared" si="9"/>
        <v>2.5106037359999998</v>
      </c>
      <c r="S21" s="74">
        <f t="shared" si="9"/>
        <v>2.5106037359999998</v>
      </c>
      <c r="T21" s="74">
        <f t="shared" si="9"/>
        <v>2.5106037359999998</v>
      </c>
      <c r="U21" s="74">
        <f t="shared" si="9"/>
        <v>2.5106037359999998</v>
      </c>
      <c r="V21" s="74">
        <f t="shared" si="9"/>
        <v>2.5106037359999998</v>
      </c>
      <c r="W21" s="74">
        <f t="shared" si="9"/>
        <v>2.5106037359999998</v>
      </c>
      <c r="X21" s="74">
        <f t="shared" si="9"/>
        <v>2.5106037359999998</v>
      </c>
      <c r="Y21" s="74">
        <f t="shared" si="9"/>
        <v>2.5106037359999998</v>
      </c>
      <c r="Z21" s="74">
        <f t="shared" si="9"/>
        <v>2.5106037359999998</v>
      </c>
      <c r="AA21" s="74">
        <f t="shared" si="9"/>
        <v>2.5106037359999998</v>
      </c>
      <c r="AB21" s="74">
        <f t="shared" si="9"/>
        <v>2.5106037359999998</v>
      </c>
      <c r="AC21" s="74">
        <f t="shared" si="9"/>
        <v>2.5106037359999998</v>
      </c>
      <c r="AD21" s="74">
        <f t="shared" si="9"/>
        <v>2.5106037359999998</v>
      </c>
      <c r="AE21" s="74">
        <f t="shared" si="9"/>
        <v>2.5106037359999998</v>
      </c>
      <c r="AF21" s="74">
        <f t="shared" si="9"/>
        <v>2.5106037359999998</v>
      </c>
      <c r="AG21" s="74">
        <f t="shared" si="9"/>
        <v>2.5106037359999998</v>
      </c>
      <c r="AH21" s="74">
        <f t="shared" si="9"/>
        <v>2.5106037359999998</v>
      </c>
      <c r="AI21" s="74">
        <f t="shared" si="9"/>
        <v>2.5106037359999998</v>
      </c>
      <c r="AJ21" s="74">
        <f t="shared" si="9"/>
        <v>2.5106037359999998</v>
      </c>
      <c r="AK21" s="74">
        <f t="shared" si="9"/>
        <v>2.5106037359999998</v>
      </c>
      <c r="AL21" s="74">
        <f t="shared" si="9"/>
        <v>2.5106037359999998</v>
      </c>
      <c r="AM21" s="74">
        <f t="shared" si="9"/>
        <v>2.5106037359999998</v>
      </c>
      <c r="AN21" s="74">
        <f t="shared" si="9"/>
        <v>2.5106037359999998</v>
      </c>
      <c r="AO21" s="74">
        <f t="shared" si="9"/>
        <v>2.5106037359999998</v>
      </c>
      <c r="AP21" s="74">
        <f t="shared" si="9"/>
        <v>2.5106037359999998</v>
      </c>
      <c r="AQ21" s="74">
        <f t="shared" si="9"/>
        <v>2.5106037359999998</v>
      </c>
      <c r="AR21" s="74">
        <f t="shared" si="9"/>
        <v>2.5106037359999998</v>
      </c>
      <c r="AS21" s="74">
        <f t="shared" si="9"/>
        <v>2.5106037359999998</v>
      </c>
      <c r="AT21" s="74">
        <f t="shared" si="9"/>
        <v>2.5106037359999998</v>
      </c>
      <c r="AU21" s="74">
        <f t="shared" si="9"/>
        <v>2.5106037359999998</v>
      </c>
      <c r="AV21" s="74">
        <f t="shared" si="9"/>
        <v>2.5106037359999998</v>
      </c>
      <c r="AW21" s="74">
        <f t="shared" si="9"/>
        <v>2.5106037359999998</v>
      </c>
      <c r="AX21" s="74">
        <f t="shared" si="9"/>
        <v>2.5106037359999998</v>
      </c>
      <c r="AY21" s="74">
        <f t="shared" si="9"/>
        <v>2.5106037359999998</v>
      </c>
      <c r="AZ21" s="74">
        <f t="shared" si="9"/>
        <v>2.5106037359999998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1.2553018679999999</v>
      </c>
      <c r="E22" s="68">
        <f t="shared" si="10"/>
        <v>2.5106037359999998</v>
      </c>
      <c r="F22" s="68">
        <f t="shared" si="10"/>
        <v>2.5106037359999998</v>
      </c>
      <c r="G22" s="68">
        <f t="shared" si="10"/>
        <v>2.5106037359999998</v>
      </c>
      <c r="H22" s="68">
        <f t="shared" si="10"/>
        <v>2.5106037359999998</v>
      </c>
      <c r="I22" s="68">
        <f t="shared" si="10"/>
        <v>2.5106037359999998</v>
      </c>
      <c r="J22" s="68">
        <f t="shared" si="10"/>
        <v>2.5106037359999998</v>
      </c>
      <c r="K22" s="68">
        <f t="shared" si="10"/>
        <v>2.5106037359999998</v>
      </c>
      <c r="L22" s="68">
        <f t="shared" si="10"/>
        <v>2.5106037359999998</v>
      </c>
      <c r="M22" s="68">
        <f t="shared" si="10"/>
        <v>2.5106037359999998</v>
      </c>
      <c r="N22" s="68">
        <f t="shared" si="10"/>
        <v>2.5106037359999998</v>
      </c>
      <c r="O22" s="68">
        <f t="shared" si="10"/>
        <v>2.5106037359999998</v>
      </c>
      <c r="P22" s="68">
        <f t="shared" si="10"/>
        <v>2.5106037359999998</v>
      </c>
      <c r="Q22" s="68">
        <f t="shared" si="10"/>
        <v>2.5106037359999998</v>
      </c>
      <c r="R22" s="68">
        <f t="shared" si="10"/>
        <v>2.5106037359999998</v>
      </c>
      <c r="S22" s="68">
        <f t="shared" si="10"/>
        <v>2.5106037359999998</v>
      </c>
      <c r="T22" s="68">
        <f t="shared" si="10"/>
        <v>2.5106037359999998</v>
      </c>
      <c r="U22" s="68">
        <f t="shared" si="10"/>
        <v>2.5106037359999998</v>
      </c>
      <c r="V22" s="68">
        <f t="shared" si="10"/>
        <v>2.5106037359999998</v>
      </c>
      <c r="W22" s="68">
        <f t="shared" si="10"/>
        <v>2.5106037359999998</v>
      </c>
      <c r="X22" s="68">
        <f t="shared" si="10"/>
        <v>2.5106037359999998</v>
      </c>
      <c r="Y22" s="68">
        <f t="shared" si="10"/>
        <v>2.5106037359999998</v>
      </c>
      <c r="Z22" s="68">
        <f t="shared" si="10"/>
        <v>2.5106037359999998</v>
      </c>
      <c r="AA22" s="68">
        <f t="shared" si="10"/>
        <v>2.5106037359999998</v>
      </c>
      <c r="AB22" s="68">
        <f t="shared" si="10"/>
        <v>2.5106037359999998</v>
      </c>
      <c r="AC22" s="68">
        <f t="shared" si="10"/>
        <v>2.5106037359999998</v>
      </c>
      <c r="AD22" s="68">
        <f t="shared" si="10"/>
        <v>2.5106037359999998</v>
      </c>
      <c r="AE22" s="68">
        <f t="shared" si="10"/>
        <v>2.5106037359999998</v>
      </c>
      <c r="AF22" s="68">
        <f t="shared" si="10"/>
        <v>2.5106037359999998</v>
      </c>
      <c r="AG22" s="68">
        <f t="shared" si="10"/>
        <v>2.5106037359999998</v>
      </c>
      <c r="AH22" s="68">
        <f t="shared" si="10"/>
        <v>2.5106037359999998</v>
      </c>
      <c r="AI22" s="68">
        <f t="shared" si="10"/>
        <v>2.5106037359999998</v>
      </c>
      <c r="AJ22" s="68">
        <f t="shared" si="10"/>
        <v>2.5106037359999998</v>
      </c>
      <c r="AK22" s="68">
        <f t="shared" si="10"/>
        <v>2.5106037359999998</v>
      </c>
      <c r="AL22" s="68">
        <f t="shared" si="10"/>
        <v>2.5106037359999998</v>
      </c>
      <c r="AM22" s="68">
        <f t="shared" si="10"/>
        <v>2.5106037359999998</v>
      </c>
      <c r="AN22" s="68">
        <f t="shared" si="10"/>
        <v>2.5106037359999998</v>
      </c>
      <c r="AO22" s="68">
        <f t="shared" si="10"/>
        <v>2.5106037359999998</v>
      </c>
      <c r="AP22" s="68">
        <f t="shared" si="10"/>
        <v>2.5106037359999998</v>
      </c>
      <c r="AQ22" s="68">
        <f t="shared" si="10"/>
        <v>2.5106037359999998</v>
      </c>
      <c r="AR22" s="68">
        <f t="shared" si="10"/>
        <v>2.5106037359999998</v>
      </c>
      <c r="AS22" s="68">
        <f t="shared" si="10"/>
        <v>2.5106037359999998</v>
      </c>
      <c r="AT22" s="68">
        <f t="shared" si="10"/>
        <v>2.5106037359999998</v>
      </c>
      <c r="AU22" s="68">
        <f t="shared" si="10"/>
        <v>2.5106037359999998</v>
      </c>
      <c r="AV22" s="68">
        <f t="shared" si="10"/>
        <v>2.5106037359999998</v>
      </c>
      <c r="AW22" s="68">
        <f t="shared" si="10"/>
        <v>2.5106037359999998</v>
      </c>
      <c r="AX22" s="68">
        <f t="shared" si="10"/>
        <v>2.5106037359999998</v>
      </c>
      <c r="AY22" s="68">
        <f t="shared" si="10"/>
        <v>2.5106037359999998</v>
      </c>
      <c r="AZ22" s="68">
        <f t="shared" si="10"/>
        <v>2.5106037359999998</v>
      </c>
      <c r="BA22" s="68">
        <f t="shared" si="10"/>
        <v>1.2553018679999999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0.18829528019999997</v>
      </c>
      <c r="F25" s="74">
        <f t="shared" si="11"/>
        <v>0.55077624760367994</v>
      </c>
      <c r="G25" s="74">
        <f t="shared" si="11"/>
        <v>0.88604227050911999</v>
      </c>
      <c r="H25" s="74">
        <f t="shared" si="11"/>
        <v>1.19620225605456</v>
      </c>
      <c r="I25" s="74">
        <f t="shared" si="11"/>
        <v>1.48306383892992</v>
      </c>
      <c r="J25" s="74">
        <f t="shared" si="11"/>
        <v>1.7484346538251201</v>
      </c>
      <c r="K25" s="74">
        <f t="shared" si="11"/>
        <v>1.99387127505648</v>
      </c>
      <c r="L25" s="74">
        <f t="shared" si="11"/>
        <v>2.2209302769403201</v>
      </c>
      <c r="M25" s="74">
        <f t="shared" si="11"/>
        <v>2.4449765543409598</v>
      </c>
      <c r="N25" s="74">
        <f t="shared" si="11"/>
        <v>2.6690228317415996</v>
      </c>
      <c r="O25" s="74">
        <f t="shared" si="11"/>
        <v>2.8930691091422394</v>
      </c>
      <c r="P25" s="74">
        <f t="shared" si="11"/>
        <v>3.1171153865428791</v>
      </c>
      <c r="Q25" s="74">
        <f t="shared" si="11"/>
        <v>3.3411616639435189</v>
      </c>
      <c r="R25" s="74">
        <f t="shared" si="11"/>
        <v>3.5652079413441586</v>
      </c>
      <c r="S25" s="74">
        <f t="shared" si="11"/>
        <v>3.7892542187447984</v>
      </c>
      <c r="T25" s="74">
        <f t="shared" si="11"/>
        <v>4.0133004961454386</v>
      </c>
      <c r="U25" s="74">
        <f t="shared" si="11"/>
        <v>4.2373467735460792</v>
      </c>
      <c r="V25" s="74">
        <f t="shared" si="11"/>
        <v>4.4613930509467199</v>
      </c>
      <c r="W25" s="74">
        <f t="shared" si="11"/>
        <v>4.6854393283473605</v>
      </c>
      <c r="X25" s="74">
        <f t="shared" si="11"/>
        <v>4.9094856057480012</v>
      </c>
      <c r="Y25" s="74">
        <f t="shared" si="11"/>
        <v>5.0215087444483206</v>
      </c>
      <c r="Z25" s="74">
        <f t="shared" si="11"/>
        <v>5.0215087444483206</v>
      </c>
      <c r="AA25" s="74">
        <f t="shared" si="11"/>
        <v>5.0215087444483206</v>
      </c>
      <c r="AB25" s="74">
        <f t="shared" si="11"/>
        <v>5.0215087444483206</v>
      </c>
      <c r="AC25" s="74">
        <f t="shared" si="11"/>
        <v>5.0215087444483206</v>
      </c>
      <c r="AD25" s="74">
        <f t="shared" si="11"/>
        <v>5.0215087444483206</v>
      </c>
      <c r="AE25" s="74">
        <f t="shared" si="11"/>
        <v>5.0215087444483206</v>
      </c>
      <c r="AF25" s="74">
        <f t="shared" si="11"/>
        <v>5.0215087444483206</v>
      </c>
      <c r="AG25" s="74">
        <f t="shared" si="11"/>
        <v>5.0215087444483206</v>
      </c>
      <c r="AH25" s="74">
        <f t="shared" si="11"/>
        <v>5.0215087444483206</v>
      </c>
      <c r="AI25" s="74">
        <f t="shared" si="11"/>
        <v>5.0215087444483206</v>
      </c>
      <c r="AJ25" s="74">
        <f t="shared" si="11"/>
        <v>5.0215087444483206</v>
      </c>
      <c r="AK25" s="74">
        <f t="shared" si="11"/>
        <v>5.0215087444483206</v>
      </c>
      <c r="AL25" s="74">
        <f t="shared" si="11"/>
        <v>5.0215087444483206</v>
      </c>
      <c r="AM25" s="74">
        <f t="shared" si="11"/>
        <v>5.0215087444483206</v>
      </c>
      <c r="AN25" s="74">
        <f t="shared" si="11"/>
        <v>5.0215087444483206</v>
      </c>
      <c r="AO25" s="74">
        <f t="shared" si="11"/>
        <v>5.0215087444483206</v>
      </c>
      <c r="AP25" s="74">
        <f t="shared" si="11"/>
        <v>5.0215087444483206</v>
      </c>
      <c r="AQ25" s="74">
        <f t="shared" si="11"/>
        <v>5.0215087444483206</v>
      </c>
      <c r="AR25" s="74">
        <f t="shared" si="11"/>
        <v>5.0215087444483206</v>
      </c>
      <c r="AS25" s="74">
        <f t="shared" si="11"/>
        <v>5.0215087444483206</v>
      </c>
      <c r="AT25" s="74">
        <f t="shared" si="11"/>
        <v>5.0215087444483206</v>
      </c>
      <c r="AU25" s="74">
        <f t="shared" si="11"/>
        <v>5.0215087444483206</v>
      </c>
      <c r="AV25" s="74">
        <f t="shared" si="11"/>
        <v>5.0215087444483206</v>
      </c>
      <c r="AW25" s="74">
        <f t="shared" si="11"/>
        <v>5.0215087444483206</v>
      </c>
      <c r="AX25" s="74">
        <f t="shared" si="11"/>
        <v>5.0215087444483206</v>
      </c>
      <c r="AY25" s="74">
        <f t="shared" si="11"/>
        <v>5.0215087444483206</v>
      </c>
      <c r="AZ25" s="74">
        <f t="shared" si="11"/>
        <v>5.0215087444483206</v>
      </c>
      <c r="BA25" s="74">
        <f t="shared" si="11"/>
        <v>5.0215087444483206</v>
      </c>
      <c r="BB25" s="74">
        <f t="shared" si="11"/>
        <v>5.0215087444483206</v>
      </c>
      <c r="BC25" s="74">
        <f t="shared" si="11"/>
        <v>5.0215087444483206</v>
      </c>
      <c r="BD25" s="74">
        <f t="shared" si="11"/>
        <v>5.0215087444483206</v>
      </c>
      <c r="BE25" s="74">
        <f t="shared" si="11"/>
        <v>5.0215087444483206</v>
      </c>
      <c r="BF25" s="74">
        <f t="shared" si="11"/>
        <v>5.0215087444483206</v>
      </c>
      <c r="BG25" s="74">
        <f t="shared" si="11"/>
        <v>5.0215087444483206</v>
      </c>
      <c r="BH25" s="74">
        <f t="shared" si="11"/>
        <v>5.0215087444483206</v>
      </c>
      <c r="BI25" s="74">
        <f t="shared" si="11"/>
        <v>5.0215087444483206</v>
      </c>
      <c r="BJ25" s="74">
        <f t="shared" si="11"/>
        <v>5.0215087444483206</v>
      </c>
      <c r="BK25" s="74">
        <f t="shared" si="11"/>
        <v>5.0215087444483206</v>
      </c>
      <c r="BL25" s="74">
        <f t="shared" si="11"/>
        <v>5.0215087444483206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9.4147640099999985E-2</v>
      </c>
      <c r="E26" s="74">
        <f t="shared" si="12"/>
        <v>0.18124048370183998</v>
      </c>
      <c r="F26" s="74">
        <f t="shared" si="12"/>
        <v>0.16763301145271997</v>
      </c>
      <c r="G26" s="74">
        <f t="shared" si="12"/>
        <v>0.15507999277271997</v>
      </c>
      <c r="H26" s="74">
        <f t="shared" si="12"/>
        <v>0.14343079143767998</v>
      </c>
      <c r="I26" s="74">
        <f t="shared" si="12"/>
        <v>0.13268540744759999</v>
      </c>
      <c r="J26" s="74">
        <f t="shared" si="12"/>
        <v>0.12271831061567999</v>
      </c>
      <c r="K26" s="74">
        <f t="shared" si="12"/>
        <v>0.11352950094191999</v>
      </c>
      <c r="L26" s="74">
        <f t="shared" si="12"/>
        <v>0.11202313870031999</v>
      </c>
      <c r="M26" s="74">
        <f t="shared" si="12"/>
        <v>0.11202313870031999</v>
      </c>
      <c r="N26" s="74">
        <f t="shared" si="12"/>
        <v>0.11202313870031999</v>
      </c>
      <c r="O26" s="74">
        <f t="shared" si="12"/>
        <v>0.11202313870031999</v>
      </c>
      <c r="P26" s="74">
        <f t="shared" si="12"/>
        <v>0.11202313870031999</v>
      </c>
      <c r="Q26" s="74">
        <f t="shared" si="12"/>
        <v>0.11202313870031999</v>
      </c>
      <c r="R26" s="74">
        <f t="shared" si="12"/>
        <v>0.11202313870031999</v>
      </c>
      <c r="S26" s="74">
        <f t="shared" si="12"/>
        <v>0.11202313870031999</v>
      </c>
      <c r="T26" s="74">
        <f t="shared" si="12"/>
        <v>0.11202313870031999</v>
      </c>
      <c r="U26" s="74">
        <f t="shared" si="12"/>
        <v>0.11202313870031999</v>
      </c>
      <c r="V26" s="74">
        <f t="shared" si="12"/>
        <v>0.11202313870031999</v>
      </c>
      <c r="W26" s="74">
        <f t="shared" si="12"/>
        <v>0.11202313870031999</v>
      </c>
      <c r="X26" s="74">
        <f t="shared" si="12"/>
        <v>5.6011569350159995E-2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2.5107543722241585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9.4147640099999985E-2</v>
      </c>
      <c r="E27" s="74">
        <f t="shared" si="13"/>
        <v>0.18124048370183998</v>
      </c>
      <c r="F27" s="74">
        <f t="shared" si="13"/>
        <v>0.16763301145271997</v>
      </c>
      <c r="G27" s="74">
        <f t="shared" si="13"/>
        <v>0.15507999277271997</v>
      </c>
      <c r="H27" s="74">
        <f t="shared" si="13"/>
        <v>0.14343079143767998</v>
      </c>
      <c r="I27" s="74">
        <f t="shared" si="13"/>
        <v>0.13268540744759999</v>
      </c>
      <c r="J27" s="74">
        <f t="shared" si="13"/>
        <v>0.12271831061567999</v>
      </c>
      <c r="K27" s="74">
        <f t="shared" si="13"/>
        <v>0.11352950094191999</v>
      </c>
      <c r="L27" s="74">
        <f t="shared" si="13"/>
        <v>0.11202313870031999</v>
      </c>
      <c r="M27" s="74">
        <f t="shared" si="13"/>
        <v>0.11202313870031999</v>
      </c>
      <c r="N27" s="74">
        <f t="shared" si="13"/>
        <v>0.11202313870031999</v>
      </c>
      <c r="O27" s="74">
        <f t="shared" si="13"/>
        <v>0.11202313870031999</v>
      </c>
      <c r="P27" s="74">
        <f t="shared" si="13"/>
        <v>0.11202313870031999</v>
      </c>
      <c r="Q27" s="74">
        <f t="shared" si="13"/>
        <v>0.11202313870031999</v>
      </c>
      <c r="R27" s="74">
        <f t="shared" si="13"/>
        <v>0.11202313870031999</v>
      </c>
      <c r="S27" s="74">
        <f t="shared" si="13"/>
        <v>0.11202313870031999</v>
      </c>
      <c r="T27" s="74">
        <f t="shared" si="13"/>
        <v>0.11202313870031999</v>
      </c>
      <c r="U27" s="74">
        <f t="shared" si="13"/>
        <v>0.11202313870031999</v>
      </c>
      <c r="V27" s="74">
        <f t="shared" si="13"/>
        <v>0.11202313870031999</v>
      </c>
      <c r="W27" s="74">
        <f t="shared" si="13"/>
        <v>0.11202313870031999</v>
      </c>
      <c r="X27" s="74">
        <f t="shared" si="13"/>
        <v>5.6011569350159995E-2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2.5107543722241585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0.18829528019999997</v>
      </c>
      <c r="E28" s="74">
        <f t="shared" si="14"/>
        <v>0.55077624760367994</v>
      </c>
      <c r="F28" s="74">
        <f t="shared" si="14"/>
        <v>0.88604227050911999</v>
      </c>
      <c r="G28" s="74">
        <f t="shared" si="14"/>
        <v>1.19620225605456</v>
      </c>
      <c r="H28" s="74">
        <f t="shared" si="14"/>
        <v>1.48306383892992</v>
      </c>
      <c r="I28" s="74">
        <f t="shared" si="14"/>
        <v>1.7484346538251201</v>
      </c>
      <c r="J28" s="74">
        <f t="shared" si="14"/>
        <v>1.99387127505648</v>
      </c>
      <c r="K28" s="74">
        <f t="shared" si="14"/>
        <v>2.2209302769403201</v>
      </c>
      <c r="L28" s="74">
        <f t="shared" si="14"/>
        <v>2.4449765543409598</v>
      </c>
      <c r="M28" s="74">
        <f t="shared" si="14"/>
        <v>2.6690228317415996</v>
      </c>
      <c r="N28" s="74">
        <f t="shared" si="14"/>
        <v>2.8930691091422394</v>
      </c>
      <c r="O28" s="74">
        <f t="shared" si="14"/>
        <v>3.1171153865428791</v>
      </c>
      <c r="P28" s="74">
        <f t="shared" si="14"/>
        <v>3.3411616639435189</v>
      </c>
      <c r="Q28" s="74">
        <f t="shared" si="14"/>
        <v>3.5652079413441586</v>
      </c>
      <c r="R28" s="74">
        <f t="shared" si="14"/>
        <v>3.7892542187447984</v>
      </c>
      <c r="S28" s="74">
        <f t="shared" si="14"/>
        <v>4.0133004961454386</v>
      </c>
      <c r="T28" s="74">
        <f t="shared" si="14"/>
        <v>4.2373467735460792</v>
      </c>
      <c r="U28" s="74">
        <f t="shared" si="14"/>
        <v>4.4613930509467199</v>
      </c>
      <c r="V28" s="74">
        <f t="shared" si="14"/>
        <v>4.6854393283473605</v>
      </c>
      <c r="W28" s="74">
        <f t="shared" si="14"/>
        <v>4.9094856057480012</v>
      </c>
      <c r="X28" s="74">
        <f t="shared" si="14"/>
        <v>5.0215087444483206</v>
      </c>
      <c r="Y28" s="74">
        <f t="shared" si="14"/>
        <v>5.0215087444483206</v>
      </c>
      <c r="Z28" s="74">
        <f t="shared" si="14"/>
        <v>5.0215087444483206</v>
      </c>
      <c r="AA28" s="74">
        <f t="shared" si="14"/>
        <v>5.0215087444483206</v>
      </c>
      <c r="AB28" s="74">
        <f t="shared" si="14"/>
        <v>5.0215087444483206</v>
      </c>
      <c r="AC28" s="74">
        <f t="shared" si="14"/>
        <v>5.0215087444483206</v>
      </c>
      <c r="AD28" s="74">
        <f t="shared" si="14"/>
        <v>5.0215087444483206</v>
      </c>
      <c r="AE28" s="74">
        <f t="shared" si="14"/>
        <v>5.0215087444483206</v>
      </c>
      <c r="AF28" s="74">
        <f t="shared" si="14"/>
        <v>5.0215087444483206</v>
      </c>
      <c r="AG28" s="74">
        <f t="shared" si="14"/>
        <v>5.0215087444483206</v>
      </c>
      <c r="AH28" s="74">
        <f t="shared" si="14"/>
        <v>5.0215087444483206</v>
      </c>
      <c r="AI28" s="74">
        <f t="shared" si="14"/>
        <v>5.0215087444483206</v>
      </c>
      <c r="AJ28" s="74">
        <f t="shared" si="14"/>
        <v>5.0215087444483206</v>
      </c>
      <c r="AK28" s="74">
        <f t="shared" si="14"/>
        <v>5.0215087444483206</v>
      </c>
      <c r="AL28" s="74">
        <f t="shared" si="14"/>
        <v>5.0215087444483206</v>
      </c>
      <c r="AM28" s="74">
        <f t="shared" si="14"/>
        <v>5.0215087444483206</v>
      </c>
      <c r="AN28" s="74">
        <f t="shared" si="14"/>
        <v>5.0215087444483206</v>
      </c>
      <c r="AO28" s="74">
        <f t="shared" si="14"/>
        <v>5.0215087444483206</v>
      </c>
      <c r="AP28" s="74">
        <f t="shared" si="14"/>
        <v>5.0215087444483206</v>
      </c>
      <c r="AQ28" s="74">
        <f t="shared" si="14"/>
        <v>5.0215087444483206</v>
      </c>
      <c r="AR28" s="74">
        <f t="shared" si="14"/>
        <v>5.0215087444483206</v>
      </c>
      <c r="AS28" s="74">
        <f t="shared" si="14"/>
        <v>5.0215087444483206</v>
      </c>
      <c r="AT28" s="74">
        <f t="shared" si="14"/>
        <v>5.0215087444483206</v>
      </c>
      <c r="AU28" s="74">
        <f t="shared" si="14"/>
        <v>5.0215087444483206</v>
      </c>
      <c r="AV28" s="74">
        <f t="shared" si="14"/>
        <v>5.0215087444483206</v>
      </c>
      <c r="AW28" s="74">
        <f t="shared" si="14"/>
        <v>5.0215087444483206</v>
      </c>
      <c r="AX28" s="74">
        <f t="shared" si="14"/>
        <v>5.0215087444483206</v>
      </c>
      <c r="AY28" s="74">
        <f t="shared" si="14"/>
        <v>5.0215087444483206</v>
      </c>
      <c r="AZ28" s="74">
        <f t="shared" si="14"/>
        <v>5.0215087444483206</v>
      </c>
      <c r="BA28" s="74">
        <f t="shared" si="14"/>
        <v>5.0215087444483206</v>
      </c>
      <c r="BB28" s="74">
        <f t="shared" si="14"/>
        <v>5.0215087444483206</v>
      </c>
      <c r="BC28" s="74">
        <f t="shared" si="14"/>
        <v>5.0215087444483206</v>
      </c>
      <c r="BD28" s="74">
        <f t="shared" si="14"/>
        <v>5.0215087444483206</v>
      </c>
      <c r="BE28" s="74">
        <f t="shared" si="14"/>
        <v>5.0215087444483206</v>
      </c>
      <c r="BF28" s="74">
        <f t="shared" si="14"/>
        <v>5.0215087444483206</v>
      </c>
      <c r="BG28" s="74">
        <f t="shared" si="14"/>
        <v>5.0215087444483206</v>
      </c>
      <c r="BH28" s="74">
        <f t="shared" si="14"/>
        <v>5.0215087444483206</v>
      </c>
      <c r="BI28" s="74">
        <f t="shared" si="14"/>
        <v>5.0215087444483206</v>
      </c>
      <c r="BJ28" s="74">
        <f t="shared" si="14"/>
        <v>5.0215087444483206</v>
      </c>
      <c r="BK28" s="74">
        <f t="shared" si="14"/>
        <v>5.0215087444483206</v>
      </c>
      <c r="BL28" s="74">
        <f t="shared" si="14"/>
        <v>5.0215087444483206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9.4147640099999985E-2</v>
      </c>
      <c r="E29" s="68">
        <f t="shared" si="15"/>
        <v>0.36953576390183995</v>
      </c>
      <c r="F29" s="68">
        <f t="shared" si="15"/>
        <v>0.71840925905639996</v>
      </c>
      <c r="G29" s="68">
        <f>AVERAGE(G25,G28)</f>
        <v>1.04112226328184</v>
      </c>
      <c r="H29" s="68">
        <f t="shared" si="15"/>
        <v>1.33963304749224</v>
      </c>
      <c r="I29" s="68">
        <f t="shared" si="15"/>
        <v>1.61574924637752</v>
      </c>
      <c r="J29" s="68">
        <f t="shared" si="15"/>
        <v>1.8711529644408</v>
      </c>
      <c r="K29" s="68">
        <f t="shared" si="15"/>
        <v>2.1074007759983999</v>
      </c>
      <c r="L29" s="68">
        <f t="shared" si="15"/>
        <v>2.33295341564064</v>
      </c>
      <c r="M29" s="68">
        <f t="shared" si="15"/>
        <v>2.5569996930412797</v>
      </c>
      <c r="N29" s="68">
        <f t="shared" si="15"/>
        <v>2.7810459704419195</v>
      </c>
      <c r="O29" s="68">
        <f t="shared" si="15"/>
        <v>3.0050922478425592</v>
      </c>
      <c r="P29" s="68">
        <f t="shared" si="15"/>
        <v>3.229138525243199</v>
      </c>
      <c r="Q29" s="68">
        <f t="shared" si="15"/>
        <v>3.4531848026438388</v>
      </c>
      <c r="R29" s="68">
        <f t="shared" si="15"/>
        <v>3.6772310800444785</v>
      </c>
      <c r="S29" s="68">
        <f t="shared" si="15"/>
        <v>3.9012773574451183</v>
      </c>
      <c r="T29" s="68">
        <f t="shared" si="15"/>
        <v>4.1253236348457589</v>
      </c>
      <c r="U29" s="68">
        <f t="shared" si="15"/>
        <v>4.3493699122463996</v>
      </c>
      <c r="V29" s="68">
        <f t="shared" si="15"/>
        <v>4.5734161896470402</v>
      </c>
      <c r="W29" s="68">
        <f t="shared" si="15"/>
        <v>4.7974624670476809</v>
      </c>
      <c r="X29" s="68">
        <f t="shared" si="15"/>
        <v>4.9654971750981609</v>
      </c>
      <c r="Y29" s="68">
        <f t="shared" si="15"/>
        <v>5.0215087444483206</v>
      </c>
      <c r="Z29" s="68">
        <f t="shared" si="15"/>
        <v>5.0215087444483206</v>
      </c>
      <c r="AA29" s="68">
        <f t="shared" si="15"/>
        <v>5.0215087444483206</v>
      </c>
      <c r="AB29" s="68">
        <f t="shared" si="15"/>
        <v>5.0215087444483206</v>
      </c>
      <c r="AC29" s="68">
        <f t="shared" si="15"/>
        <v>5.0215087444483206</v>
      </c>
      <c r="AD29" s="68">
        <f t="shared" si="15"/>
        <v>5.0215087444483206</v>
      </c>
      <c r="AE29" s="68">
        <f t="shared" si="15"/>
        <v>5.0215087444483206</v>
      </c>
      <c r="AF29" s="68">
        <f t="shared" si="15"/>
        <v>5.0215087444483206</v>
      </c>
      <c r="AG29" s="68">
        <f t="shared" si="15"/>
        <v>5.0215087444483206</v>
      </c>
      <c r="AH29" s="68">
        <f t="shared" si="15"/>
        <v>5.0215087444483206</v>
      </c>
      <c r="AI29" s="68">
        <f t="shared" si="15"/>
        <v>5.0215087444483206</v>
      </c>
      <c r="AJ29" s="68">
        <f t="shared" si="15"/>
        <v>5.0215087444483206</v>
      </c>
      <c r="AK29" s="68">
        <f t="shared" si="15"/>
        <v>5.0215087444483206</v>
      </c>
      <c r="AL29" s="68">
        <f t="shared" si="15"/>
        <v>5.0215087444483206</v>
      </c>
      <c r="AM29" s="68">
        <f t="shared" si="15"/>
        <v>5.0215087444483206</v>
      </c>
      <c r="AN29" s="68">
        <f t="shared" si="15"/>
        <v>5.0215087444483206</v>
      </c>
      <c r="AO29" s="68">
        <f t="shared" si="15"/>
        <v>5.0215087444483206</v>
      </c>
      <c r="AP29" s="68">
        <f t="shared" si="15"/>
        <v>5.0215087444483206</v>
      </c>
      <c r="AQ29" s="68">
        <f t="shared" si="15"/>
        <v>5.0215087444483206</v>
      </c>
      <c r="AR29" s="68">
        <f t="shared" si="15"/>
        <v>5.0215087444483206</v>
      </c>
      <c r="AS29" s="68">
        <f t="shared" si="15"/>
        <v>5.0215087444483206</v>
      </c>
      <c r="AT29" s="68">
        <f t="shared" si="15"/>
        <v>5.0215087444483206</v>
      </c>
      <c r="AU29" s="68">
        <f t="shared" si="15"/>
        <v>5.0215087444483206</v>
      </c>
      <c r="AV29" s="68">
        <f t="shared" si="15"/>
        <v>5.0215087444483206</v>
      </c>
      <c r="AW29" s="68">
        <f t="shared" si="15"/>
        <v>5.0215087444483206</v>
      </c>
      <c r="AX29" s="68">
        <f t="shared" si="15"/>
        <v>5.0215087444483206</v>
      </c>
      <c r="AY29" s="68">
        <f t="shared" si="15"/>
        <v>5.0215087444483206</v>
      </c>
      <c r="AZ29" s="68">
        <f t="shared" si="15"/>
        <v>5.0215087444483206</v>
      </c>
      <c r="BA29" s="68">
        <f t="shared" si="15"/>
        <v>5.0215087444483206</v>
      </c>
      <c r="BB29" s="68">
        <f t="shared" si="15"/>
        <v>5.0215087444483206</v>
      </c>
      <c r="BC29" s="68">
        <f t="shared" si="15"/>
        <v>5.0215087444483206</v>
      </c>
      <c r="BD29" s="68">
        <f t="shared" si="15"/>
        <v>5.0215087444483206</v>
      </c>
      <c r="BE29" s="68">
        <f t="shared" si="15"/>
        <v>5.0215087444483206</v>
      </c>
      <c r="BF29" s="68">
        <f t="shared" si="15"/>
        <v>5.0215087444483206</v>
      </c>
      <c r="BG29" s="68">
        <f t="shared" si="15"/>
        <v>5.0215087444483206</v>
      </c>
      <c r="BH29" s="68">
        <f t="shared" si="15"/>
        <v>5.0215087444483206</v>
      </c>
      <c r="BI29" s="68">
        <f t="shared" si="15"/>
        <v>5.0215087444483206</v>
      </c>
      <c r="BJ29" s="68">
        <f t="shared" si="15"/>
        <v>5.0215087444483206</v>
      </c>
      <c r="BK29" s="68">
        <f t="shared" si="15"/>
        <v>5.0215087444483206</v>
      </c>
      <c r="BL29" s="68">
        <f t="shared" si="15"/>
        <v>5.0215087444483206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6.2765093399999999E-2</v>
      </c>
      <c r="F32" s="74">
        <f t="shared" si="16"/>
        <v>0.1255301868</v>
      </c>
      <c r="G32" s="74">
        <f t="shared" si="16"/>
        <v>0.1882952802</v>
      </c>
      <c r="H32" s="74">
        <f t="shared" si="16"/>
        <v>0.2510603736</v>
      </c>
      <c r="I32" s="74">
        <f t="shared" si="16"/>
        <v>0.31382546700000002</v>
      </c>
      <c r="J32" s="74">
        <f t="shared" si="16"/>
        <v>0.37659056040000005</v>
      </c>
      <c r="K32" s="74">
        <f t="shared" si="16"/>
        <v>0.43935565380000008</v>
      </c>
      <c r="L32" s="74">
        <f t="shared" si="16"/>
        <v>0.50212074720000011</v>
      </c>
      <c r="M32" s="74">
        <f t="shared" si="16"/>
        <v>0.56488584060000013</v>
      </c>
      <c r="N32" s="74">
        <f t="shared" si="16"/>
        <v>0.62765093400000016</v>
      </c>
      <c r="O32" s="74">
        <f t="shared" si="16"/>
        <v>0.69041602740000019</v>
      </c>
      <c r="P32" s="74">
        <f t="shared" si="16"/>
        <v>0.75318112080000021</v>
      </c>
      <c r="Q32" s="74">
        <f t="shared" si="16"/>
        <v>0.81594621420000024</v>
      </c>
      <c r="R32" s="74">
        <f t="shared" si="16"/>
        <v>0.87871130760000027</v>
      </c>
      <c r="S32" s="74">
        <f t="shared" si="16"/>
        <v>0.9414764010000003</v>
      </c>
      <c r="T32" s="74">
        <f t="shared" si="16"/>
        <v>1.0042414944000002</v>
      </c>
      <c r="U32" s="74">
        <f t="shared" si="16"/>
        <v>1.0670065878000001</v>
      </c>
      <c r="V32" s="74">
        <f t="shared" si="16"/>
        <v>1.1297716812</v>
      </c>
      <c r="W32" s="74">
        <f t="shared" si="16"/>
        <v>1.1925367746</v>
      </c>
      <c r="X32" s="74">
        <f t="shared" si="16"/>
        <v>1.2553018679999999</v>
      </c>
      <c r="Y32" s="74">
        <f t="shared" si="16"/>
        <v>1.3180669613999998</v>
      </c>
      <c r="Z32" s="74">
        <f t="shared" si="16"/>
        <v>1.3808320547999997</v>
      </c>
      <c r="AA32" s="74">
        <f t="shared" si="16"/>
        <v>1.4435971481999996</v>
      </c>
      <c r="AB32" s="74">
        <f t="shared" si="16"/>
        <v>1.5063622415999995</v>
      </c>
      <c r="AC32" s="74">
        <f t="shared" si="16"/>
        <v>1.5691273349999995</v>
      </c>
      <c r="AD32" s="74">
        <f t="shared" si="16"/>
        <v>1.6318924283999994</v>
      </c>
      <c r="AE32" s="74">
        <f t="shared" si="16"/>
        <v>1.6946575217999993</v>
      </c>
      <c r="AF32" s="74">
        <f t="shared" si="16"/>
        <v>1.7574226151999992</v>
      </c>
      <c r="AG32" s="74">
        <f t="shared" si="16"/>
        <v>1.8201877085999991</v>
      </c>
      <c r="AH32" s="74">
        <f t="shared" si="16"/>
        <v>1.882952801999999</v>
      </c>
      <c r="AI32" s="74">
        <f t="shared" si="16"/>
        <v>1.945717895399999</v>
      </c>
      <c r="AJ32" s="74">
        <f t="shared" si="16"/>
        <v>2.0084829887999991</v>
      </c>
      <c r="AK32" s="74">
        <f t="shared" si="16"/>
        <v>2.071248082199999</v>
      </c>
      <c r="AL32" s="74">
        <f t="shared" si="16"/>
        <v>2.1340131755999989</v>
      </c>
      <c r="AM32" s="74">
        <f t="shared" si="16"/>
        <v>2.1967782689999988</v>
      </c>
      <c r="AN32" s="74">
        <f t="shared" si="16"/>
        <v>2.2595433623999988</v>
      </c>
      <c r="AO32" s="74">
        <f t="shared" si="16"/>
        <v>2.3223084557999987</v>
      </c>
      <c r="AP32" s="74">
        <f t="shared" si="16"/>
        <v>2.3850735491999986</v>
      </c>
      <c r="AQ32" s="74">
        <f t="shared" si="16"/>
        <v>2.4478386425999985</v>
      </c>
      <c r="AR32" s="74">
        <f t="shared" si="16"/>
        <v>2.5106037359999984</v>
      </c>
      <c r="AS32" s="74">
        <f t="shared" si="16"/>
        <v>2.5733688293999983</v>
      </c>
      <c r="AT32" s="74">
        <f t="shared" si="16"/>
        <v>2.6361339227999983</v>
      </c>
      <c r="AU32" s="74">
        <f t="shared" si="16"/>
        <v>2.6988990161999982</v>
      </c>
      <c r="AV32" s="74">
        <f t="shared" si="16"/>
        <v>2.7616641095999981</v>
      </c>
      <c r="AW32" s="74">
        <f t="shared" si="16"/>
        <v>2.824429202999998</v>
      </c>
      <c r="AX32" s="74">
        <f t="shared" si="16"/>
        <v>2.8871942963999979</v>
      </c>
      <c r="AY32" s="74">
        <f t="shared" si="16"/>
        <v>2.9499593897999978</v>
      </c>
      <c r="AZ32" s="74">
        <f t="shared" si="16"/>
        <v>3.0127244831999977</v>
      </c>
      <c r="BA32" s="74">
        <f t="shared" si="16"/>
        <v>3.0754895765999977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6.2765093399999999E-2</v>
      </c>
      <c r="E33" s="74">
        <f t="shared" si="17"/>
        <v>6.2765093399999999E-2</v>
      </c>
      <c r="F33" s="74">
        <f t="shared" si="17"/>
        <v>6.2765093399999999E-2</v>
      </c>
      <c r="G33" s="74">
        <f t="shared" si="17"/>
        <v>6.2765093399999999E-2</v>
      </c>
      <c r="H33" s="74">
        <f t="shared" si="17"/>
        <v>6.2765093399999999E-2</v>
      </c>
      <c r="I33" s="74">
        <f t="shared" si="17"/>
        <v>6.2765093399999999E-2</v>
      </c>
      <c r="J33" s="74">
        <f t="shared" si="17"/>
        <v>6.2765093399999999E-2</v>
      </c>
      <c r="K33" s="74">
        <f t="shared" si="17"/>
        <v>6.2765093399999999E-2</v>
      </c>
      <c r="L33" s="74">
        <f t="shared" si="17"/>
        <v>6.2765093399999999E-2</v>
      </c>
      <c r="M33" s="74">
        <f t="shared" si="17"/>
        <v>6.2765093399999999E-2</v>
      </c>
      <c r="N33" s="74">
        <f t="shared" si="17"/>
        <v>6.2765093399999999E-2</v>
      </c>
      <c r="O33" s="74">
        <f t="shared" si="17"/>
        <v>6.2765093399999999E-2</v>
      </c>
      <c r="P33" s="74">
        <f t="shared" si="17"/>
        <v>6.2765093399999999E-2</v>
      </c>
      <c r="Q33" s="74">
        <f t="shared" si="17"/>
        <v>6.2765093399999999E-2</v>
      </c>
      <c r="R33" s="74">
        <f t="shared" si="17"/>
        <v>6.2765093399999999E-2</v>
      </c>
      <c r="S33" s="74">
        <f t="shared" si="17"/>
        <v>6.2765093399999999E-2</v>
      </c>
      <c r="T33" s="74">
        <f t="shared" si="17"/>
        <v>6.2765093399999999E-2</v>
      </c>
      <c r="U33" s="74">
        <f t="shared" si="17"/>
        <v>6.2765093399999999E-2</v>
      </c>
      <c r="V33" s="74">
        <f t="shared" si="17"/>
        <v>6.2765093399999999E-2</v>
      </c>
      <c r="W33" s="74">
        <f t="shared" si="17"/>
        <v>6.2765093399999999E-2</v>
      </c>
      <c r="X33" s="74">
        <f t="shared" si="17"/>
        <v>6.2765093399999999E-2</v>
      </c>
      <c r="Y33" s="74">
        <f t="shared" si="17"/>
        <v>6.2765093399999999E-2</v>
      </c>
      <c r="Z33" s="74">
        <f t="shared" si="17"/>
        <v>6.2765093399999999E-2</v>
      </c>
      <c r="AA33" s="74">
        <f t="shared" si="17"/>
        <v>6.2765093399999999E-2</v>
      </c>
      <c r="AB33" s="74">
        <f t="shared" si="17"/>
        <v>6.2765093399999999E-2</v>
      </c>
      <c r="AC33" s="74">
        <f t="shared" si="17"/>
        <v>6.2765093399999999E-2</v>
      </c>
      <c r="AD33" s="74">
        <f t="shared" si="17"/>
        <v>6.2765093399999999E-2</v>
      </c>
      <c r="AE33" s="74">
        <f t="shared" si="17"/>
        <v>6.2765093399999999E-2</v>
      </c>
      <c r="AF33" s="74">
        <f t="shared" si="17"/>
        <v>6.2765093399999999E-2</v>
      </c>
      <c r="AG33" s="74">
        <f t="shared" si="17"/>
        <v>6.2765093399999999E-2</v>
      </c>
      <c r="AH33" s="74">
        <f t="shared" si="17"/>
        <v>6.2765093399999999E-2</v>
      </c>
      <c r="AI33" s="74">
        <f t="shared" si="17"/>
        <v>6.2765093399999999E-2</v>
      </c>
      <c r="AJ33" s="74">
        <f t="shared" si="17"/>
        <v>6.2765093399999999E-2</v>
      </c>
      <c r="AK33" s="74">
        <f t="shared" si="17"/>
        <v>6.2765093399999999E-2</v>
      </c>
      <c r="AL33" s="74">
        <f t="shared" si="17"/>
        <v>6.2765093399999999E-2</v>
      </c>
      <c r="AM33" s="74">
        <f t="shared" si="17"/>
        <v>6.2765093399999999E-2</v>
      </c>
      <c r="AN33" s="74">
        <f t="shared" si="17"/>
        <v>6.2765093399999999E-2</v>
      </c>
      <c r="AO33" s="74">
        <f t="shared" si="17"/>
        <v>6.2765093399999999E-2</v>
      </c>
      <c r="AP33" s="74">
        <f t="shared" si="17"/>
        <v>6.2765093399999999E-2</v>
      </c>
      <c r="AQ33" s="74">
        <f t="shared" si="17"/>
        <v>6.2765093399999999E-2</v>
      </c>
      <c r="AR33" s="74">
        <f t="shared" si="17"/>
        <v>6.2765093399999999E-2</v>
      </c>
      <c r="AS33" s="74">
        <f t="shared" si="17"/>
        <v>6.2765093399999999E-2</v>
      </c>
      <c r="AT33" s="74">
        <f t="shared" si="17"/>
        <v>6.2765093399999999E-2</v>
      </c>
      <c r="AU33" s="74">
        <f t="shared" si="17"/>
        <v>6.2765093399999999E-2</v>
      </c>
      <c r="AV33" s="74">
        <f t="shared" si="17"/>
        <v>6.2765093399999999E-2</v>
      </c>
      <c r="AW33" s="74">
        <f t="shared" si="17"/>
        <v>6.2765093399999999E-2</v>
      </c>
      <c r="AX33" s="74">
        <f t="shared" si="17"/>
        <v>6.2765093399999999E-2</v>
      </c>
      <c r="AY33" s="74">
        <f t="shared" si="17"/>
        <v>6.2765093399999999E-2</v>
      </c>
      <c r="AZ33" s="74">
        <f t="shared" si="17"/>
        <v>6.2765093399999999E-2</v>
      </c>
      <c r="BA33" s="74">
        <f t="shared" si="17"/>
        <v>6.2765093399999999E-2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3.1382546699999976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-3.1382546699999976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-3.1382546699999976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6.2765093399999999E-2</v>
      </c>
      <c r="E35" s="74">
        <f t="shared" si="18"/>
        <v>0.1255301868</v>
      </c>
      <c r="F35" s="74">
        <f t="shared" si="18"/>
        <v>0.1882952802</v>
      </c>
      <c r="G35" s="74">
        <f t="shared" si="18"/>
        <v>0.2510603736</v>
      </c>
      <c r="H35" s="74">
        <f t="shared" si="18"/>
        <v>0.31382546700000002</v>
      </c>
      <c r="I35" s="74">
        <f t="shared" si="18"/>
        <v>0.37659056040000005</v>
      </c>
      <c r="J35" s="74">
        <f t="shared" si="18"/>
        <v>0.43935565380000008</v>
      </c>
      <c r="K35" s="74">
        <f t="shared" si="18"/>
        <v>0.50212074720000011</v>
      </c>
      <c r="L35" s="74">
        <f t="shared" si="18"/>
        <v>0.56488584060000013</v>
      </c>
      <c r="M35" s="74">
        <f t="shared" si="18"/>
        <v>0.62765093400000016</v>
      </c>
      <c r="N35" s="74">
        <f t="shared" si="18"/>
        <v>0.69041602740000019</v>
      </c>
      <c r="O35" s="74">
        <f t="shared" si="18"/>
        <v>0.75318112080000021</v>
      </c>
      <c r="P35" s="74">
        <f t="shared" si="18"/>
        <v>0.81594621420000024</v>
      </c>
      <c r="Q35" s="74">
        <f t="shared" si="18"/>
        <v>0.87871130760000027</v>
      </c>
      <c r="R35" s="74">
        <f t="shared" si="18"/>
        <v>0.9414764010000003</v>
      </c>
      <c r="S35" s="74">
        <f t="shared" si="18"/>
        <v>1.0042414944000002</v>
      </c>
      <c r="T35" s="74">
        <f t="shared" si="18"/>
        <v>1.0670065878000001</v>
      </c>
      <c r="U35" s="74">
        <f t="shared" si="18"/>
        <v>1.1297716812</v>
      </c>
      <c r="V35" s="74">
        <f t="shared" si="18"/>
        <v>1.1925367746</v>
      </c>
      <c r="W35" s="74">
        <f t="shared" si="18"/>
        <v>1.2553018679999999</v>
      </c>
      <c r="X35" s="74">
        <f t="shared" si="18"/>
        <v>1.3180669613999998</v>
      </c>
      <c r="Y35" s="74">
        <f t="shared" si="18"/>
        <v>1.3808320547999997</v>
      </c>
      <c r="Z35" s="74">
        <f t="shared" si="18"/>
        <v>1.4435971481999996</v>
      </c>
      <c r="AA35" s="74">
        <f t="shared" si="18"/>
        <v>1.5063622415999995</v>
      </c>
      <c r="AB35" s="74">
        <f t="shared" si="18"/>
        <v>1.5691273349999995</v>
      </c>
      <c r="AC35" s="74">
        <f t="shared" si="18"/>
        <v>1.6318924283999994</v>
      </c>
      <c r="AD35" s="74">
        <f t="shared" si="18"/>
        <v>1.6946575217999993</v>
      </c>
      <c r="AE35" s="74">
        <f t="shared" si="18"/>
        <v>1.7574226151999992</v>
      </c>
      <c r="AF35" s="74">
        <f t="shared" si="18"/>
        <v>1.8201877085999991</v>
      </c>
      <c r="AG35" s="74">
        <f t="shared" si="18"/>
        <v>1.882952801999999</v>
      </c>
      <c r="AH35" s="74">
        <f t="shared" si="18"/>
        <v>1.945717895399999</v>
      </c>
      <c r="AI35" s="74">
        <f t="shared" si="18"/>
        <v>2.0084829887999991</v>
      </c>
      <c r="AJ35" s="74">
        <f t="shared" si="18"/>
        <v>2.071248082199999</v>
      </c>
      <c r="AK35" s="74">
        <f t="shared" si="18"/>
        <v>2.1340131755999989</v>
      </c>
      <c r="AL35" s="74">
        <f t="shared" si="18"/>
        <v>2.1967782689999988</v>
      </c>
      <c r="AM35" s="74">
        <f t="shared" si="18"/>
        <v>2.2595433623999988</v>
      </c>
      <c r="AN35" s="74">
        <f t="shared" si="18"/>
        <v>2.3223084557999987</v>
      </c>
      <c r="AO35" s="74">
        <f t="shared" si="18"/>
        <v>2.3850735491999986</v>
      </c>
      <c r="AP35" s="74">
        <f t="shared" si="18"/>
        <v>2.4478386425999985</v>
      </c>
      <c r="AQ35" s="74">
        <f t="shared" si="18"/>
        <v>2.5106037359999984</v>
      </c>
      <c r="AR35" s="74">
        <f t="shared" si="18"/>
        <v>2.5733688293999983</v>
      </c>
      <c r="AS35" s="74">
        <f t="shared" si="18"/>
        <v>2.6361339227999983</v>
      </c>
      <c r="AT35" s="74">
        <f t="shared" si="18"/>
        <v>2.6988990161999982</v>
      </c>
      <c r="AU35" s="74">
        <f t="shared" si="18"/>
        <v>2.7616641095999981</v>
      </c>
      <c r="AV35" s="74">
        <f t="shared" si="18"/>
        <v>2.824429202999998</v>
      </c>
      <c r="AW35" s="74">
        <f t="shared" si="18"/>
        <v>2.8871942963999979</v>
      </c>
      <c r="AX35" s="74">
        <f t="shared" si="18"/>
        <v>2.9499593897999978</v>
      </c>
      <c r="AY35" s="74">
        <f t="shared" si="18"/>
        <v>3.0127244831999977</v>
      </c>
      <c r="AZ35" s="74">
        <f t="shared" si="18"/>
        <v>3.0754895765999977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3.13825467E-2</v>
      </c>
      <c r="E36" s="68">
        <f t="shared" si="19"/>
        <v>9.4147640099999999E-2</v>
      </c>
      <c r="F36" s="68">
        <f t="shared" si="19"/>
        <v>0.15691273350000001</v>
      </c>
      <c r="G36" s="68">
        <f t="shared" si="19"/>
        <v>0.21967782689999998</v>
      </c>
      <c r="H36" s="68">
        <f t="shared" si="19"/>
        <v>0.28244292030000001</v>
      </c>
      <c r="I36" s="68">
        <f t="shared" si="19"/>
        <v>0.34520801370000004</v>
      </c>
      <c r="J36" s="68">
        <f t="shared" si="19"/>
        <v>0.40797310710000007</v>
      </c>
      <c r="K36" s="68">
        <f t="shared" si="19"/>
        <v>0.47073820050000009</v>
      </c>
      <c r="L36" s="68">
        <f t="shared" si="19"/>
        <v>0.53350329390000018</v>
      </c>
      <c r="M36" s="68">
        <f t="shared" si="19"/>
        <v>0.59626838730000009</v>
      </c>
      <c r="N36" s="68">
        <f t="shared" si="19"/>
        <v>0.65903348070000023</v>
      </c>
      <c r="O36" s="68">
        <f t="shared" si="19"/>
        <v>0.72179857410000015</v>
      </c>
      <c r="P36" s="68">
        <f t="shared" si="19"/>
        <v>0.78456366750000028</v>
      </c>
      <c r="Q36" s="68">
        <f t="shared" si="19"/>
        <v>0.8473287609000002</v>
      </c>
      <c r="R36" s="68">
        <f t="shared" si="19"/>
        <v>0.91009385430000034</v>
      </c>
      <c r="S36" s="68">
        <f t="shared" si="19"/>
        <v>0.97285894770000025</v>
      </c>
      <c r="T36" s="68">
        <f t="shared" si="19"/>
        <v>1.0356240411000002</v>
      </c>
      <c r="U36" s="68">
        <f t="shared" si="19"/>
        <v>1.0983891345000001</v>
      </c>
      <c r="V36" s="68">
        <f t="shared" si="19"/>
        <v>1.1611542279</v>
      </c>
      <c r="W36" s="68">
        <f t="shared" si="19"/>
        <v>1.2239193212999999</v>
      </c>
      <c r="X36" s="68">
        <f t="shared" si="19"/>
        <v>1.2866844146999998</v>
      </c>
      <c r="Y36" s="68">
        <f t="shared" si="19"/>
        <v>1.3494495080999998</v>
      </c>
      <c r="Z36" s="68">
        <f t="shared" si="19"/>
        <v>1.4122146014999997</v>
      </c>
      <c r="AA36" s="68">
        <f t="shared" si="19"/>
        <v>1.4749796948999996</v>
      </c>
      <c r="AB36" s="68">
        <f t="shared" si="19"/>
        <v>1.5377447882999995</v>
      </c>
      <c r="AC36" s="68">
        <f t="shared" si="19"/>
        <v>1.6005098816999994</v>
      </c>
      <c r="AD36" s="68">
        <f t="shared" si="19"/>
        <v>1.6632749750999993</v>
      </c>
      <c r="AE36" s="68">
        <f t="shared" si="19"/>
        <v>1.7260400684999992</v>
      </c>
      <c r="AF36" s="68">
        <f t="shared" si="19"/>
        <v>1.7888051618999992</v>
      </c>
      <c r="AG36" s="68">
        <f t="shared" si="19"/>
        <v>1.8515702552999991</v>
      </c>
      <c r="AH36" s="68">
        <f t="shared" si="19"/>
        <v>1.914335348699999</v>
      </c>
      <c r="AI36" s="68">
        <f t="shared" si="19"/>
        <v>1.9771004420999989</v>
      </c>
      <c r="AJ36" s="68">
        <f t="shared" si="19"/>
        <v>2.0398655354999988</v>
      </c>
      <c r="AK36" s="68">
        <f t="shared" si="19"/>
        <v>2.1026306288999992</v>
      </c>
      <c r="AL36" s="68">
        <f t="shared" si="19"/>
        <v>2.1653957222999987</v>
      </c>
      <c r="AM36" s="68">
        <f t="shared" si="19"/>
        <v>2.228160815699999</v>
      </c>
      <c r="AN36" s="68">
        <f t="shared" si="19"/>
        <v>2.2909259090999985</v>
      </c>
      <c r="AO36" s="68">
        <f t="shared" si="19"/>
        <v>2.3536910024999989</v>
      </c>
      <c r="AP36" s="68">
        <f t="shared" si="19"/>
        <v>2.4164560958999983</v>
      </c>
      <c r="AQ36" s="68">
        <f t="shared" si="19"/>
        <v>2.4792211892999987</v>
      </c>
      <c r="AR36" s="68">
        <f t="shared" si="19"/>
        <v>2.5419862826999982</v>
      </c>
      <c r="AS36" s="68">
        <f t="shared" si="19"/>
        <v>2.6047513760999985</v>
      </c>
      <c r="AT36" s="68">
        <f t="shared" si="19"/>
        <v>2.667516469499998</v>
      </c>
      <c r="AU36" s="68">
        <f t="shared" si="19"/>
        <v>2.7302815628999983</v>
      </c>
      <c r="AV36" s="68">
        <f t="shared" si="19"/>
        <v>2.7930466562999978</v>
      </c>
      <c r="AW36" s="68">
        <f t="shared" si="19"/>
        <v>2.8558117496999982</v>
      </c>
      <c r="AX36" s="68">
        <f t="shared" si="19"/>
        <v>2.9185768430999977</v>
      </c>
      <c r="AY36" s="68">
        <f t="shared" si="19"/>
        <v>2.981341936499998</v>
      </c>
      <c r="AZ36" s="68">
        <f t="shared" si="19"/>
        <v>3.0441070298999975</v>
      </c>
      <c r="BA36" s="68">
        <f t="shared" si="19"/>
        <v>1.5377447882999988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1.5377447882999997E-2</v>
      </c>
      <c r="F39" s="74">
        <f t="shared" si="20"/>
        <v>6.1237391026643988E-2</v>
      </c>
      <c r="G39" s="74">
        <f t="shared" si="20"/>
        <v>0.10233471888309598</v>
      </c>
      <c r="H39" s="74">
        <f t="shared" si="20"/>
        <v>0.13903849020154796</v>
      </c>
      <c r="I39" s="74">
        <f t="shared" si="20"/>
        <v>0.17166504105273594</v>
      </c>
      <c r="J39" s="74">
        <f t="shared" si="20"/>
        <v>0.20053070750739593</v>
      </c>
      <c r="K39" s="74">
        <f t="shared" si="20"/>
        <v>0.22590789007088394</v>
      </c>
      <c r="L39" s="74">
        <f t="shared" si="20"/>
        <v>0.24806898924855594</v>
      </c>
      <c r="M39" s="74">
        <f t="shared" si="20"/>
        <v>0.26970286164166796</v>
      </c>
      <c r="N39" s="74">
        <f t="shared" si="20"/>
        <v>0.29133673403477994</v>
      </c>
      <c r="O39" s="74">
        <f t="shared" si="20"/>
        <v>0.31297060642789193</v>
      </c>
      <c r="P39" s="74">
        <f t="shared" si="20"/>
        <v>0.33460447882100391</v>
      </c>
      <c r="Q39" s="74">
        <f t="shared" si="20"/>
        <v>0.3562383512141159</v>
      </c>
      <c r="R39" s="74">
        <f t="shared" si="20"/>
        <v>0.37787222360722789</v>
      </c>
      <c r="S39" s="74">
        <f t="shared" si="20"/>
        <v>0.39950609600033987</v>
      </c>
      <c r="T39" s="74">
        <f t="shared" si="20"/>
        <v>0.42113996839345186</v>
      </c>
      <c r="U39" s="74">
        <f t="shared" si="20"/>
        <v>0.44277384078656384</v>
      </c>
      <c r="V39" s="74">
        <f t="shared" si="20"/>
        <v>0.46440771317967583</v>
      </c>
      <c r="W39" s="74">
        <f t="shared" si="20"/>
        <v>0.48604158557278782</v>
      </c>
      <c r="X39" s="74">
        <f t="shared" si="20"/>
        <v>0.50767545796589986</v>
      </c>
      <c r="Y39" s="74">
        <f t="shared" si="20"/>
        <v>0.50970528108645585</v>
      </c>
      <c r="Z39" s="74">
        <f t="shared" si="20"/>
        <v>0.49213105493445586</v>
      </c>
      <c r="AA39" s="74">
        <f t="shared" si="20"/>
        <v>0.47455682878245586</v>
      </c>
      <c r="AB39" s="74">
        <f t="shared" si="20"/>
        <v>0.45698260263045587</v>
      </c>
      <c r="AC39" s="74">
        <f t="shared" si="20"/>
        <v>0.43940837647845588</v>
      </c>
      <c r="AD39" s="74">
        <f t="shared" si="20"/>
        <v>0.42183415032645588</v>
      </c>
      <c r="AE39" s="74">
        <f t="shared" si="20"/>
        <v>0.40425992417445589</v>
      </c>
      <c r="AF39" s="74">
        <f t="shared" si="20"/>
        <v>0.38668569802245589</v>
      </c>
      <c r="AG39" s="74">
        <f t="shared" si="20"/>
        <v>0.3691114718704559</v>
      </c>
      <c r="AH39" s="74">
        <f t="shared" si="20"/>
        <v>0.3515372457184559</v>
      </c>
      <c r="AI39" s="74">
        <f t="shared" si="20"/>
        <v>0.33396301956645591</v>
      </c>
      <c r="AJ39" s="74">
        <f t="shared" si="20"/>
        <v>0.31638879341445592</v>
      </c>
      <c r="AK39" s="74">
        <f t="shared" si="20"/>
        <v>0.29881456726245592</v>
      </c>
      <c r="AL39" s="74">
        <f t="shared" si="20"/>
        <v>0.28124034111045593</v>
      </c>
      <c r="AM39" s="74">
        <f t="shared" si="20"/>
        <v>0.26366611495845593</v>
      </c>
      <c r="AN39" s="74">
        <f t="shared" si="20"/>
        <v>0.24609188880645594</v>
      </c>
      <c r="AO39" s="74">
        <f t="shared" si="20"/>
        <v>0.22851766265445594</v>
      </c>
      <c r="AP39" s="74">
        <f t="shared" si="20"/>
        <v>0.21094343650245595</v>
      </c>
      <c r="AQ39" s="74">
        <f t="shared" si="20"/>
        <v>0.19336921035045596</v>
      </c>
      <c r="AR39" s="74">
        <f t="shared" si="20"/>
        <v>0.17579498419845596</v>
      </c>
      <c r="AS39" s="74">
        <f t="shared" si="20"/>
        <v>0.15822075804645597</v>
      </c>
      <c r="AT39" s="74">
        <f t="shared" si="20"/>
        <v>0.14064653189445597</v>
      </c>
      <c r="AU39" s="74">
        <f t="shared" si="20"/>
        <v>0.12307230574245598</v>
      </c>
      <c r="AV39" s="74">
        <f t="shared" si="20"/>
        <v>0.10549807959045598</v>
      </c>
      <c r="AW39" s="74">
        <f t="shared" si="20"/>
        <v>8.792385343845599E-2</v>
      </c>
      <c r="AX39" s="74">
        <f t="shared" si="20"/>
        <v>7.0349627286455996E-2</v>
      </c>
      <c r="AY39" s="74">
        <f t="shared" si="20"/>
        <v>5.2775401134456001E-2</v>
      </c>
      <c r="AZ39" s="74">
        <f t="shared" si="20"/>
        <v>3.5201174982456007E-2</v>
      </c>
      <c r="BA39" s="74">
        <f t="shared" si="20"/>
        <v>1.7626948830456009E-2</v>
      </c>
      <c r="BB39" s="74">
        <f t="shared" si="20"/>
        <v>5.2722678456011696E-5</v>
      </c>
      <c r="BC39" s="74">
        <f t="shared" si="20"/>
        <v>5.2722678456011696E-5</v>
      </c>
      <c r="BD39" s="74">
        <f t="shared" si="20"/>
        <v>5.2722678456011696E-5</v>
      </c>
      <c r="BE39" s="74">
        <f t="shared" si="20"/>
        <v>5.2722678456011696E-5</v>
      </c>
      <c r="BF39" s="74">
        <f t="shared" si="20"/>
        <v>5.2722678456011696E-5</v>
      </c>
      <c r="BG39" s="74">
        <f t="shared" si="20"/>
        <v>5.2722678456011696E-5</v>
      </c>
      <c r="BH39" s="74">
        <f t="shared" si="20"/>
        <v>5.2722678456011696E-5</v>
      </c>
      <c r="BI39" s="74">
        <f t="shared" si="20"/>
        <v>5.2722678456011696E-5</v>
      </c>
      <c r="BJ39" s="74">
        <f t="shared" si="20"/>
        <v>5.2722678456011696E-5</v>
      </c>
      <c r="BK39" s="74">
        <f t="shared" si="20"/>
        <v>5.2722678456011696E-5</v>
      </c>
      <c r="BL39" s="74">
        <f t="shared" si="20"/>
        <v>5.2722678456011696E-5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1.5377447882999997E-2</v>
      </c>
      <c r="E40" s="76">
        <f>(E26-E114)*'Assumptions (Inputs)'!$D$29</f>
        <v>4.5859943143643993E-2</v>
      </c>
      <c r="F40" s="76">
        <f>(F26-F114)*'Assumptions (Inputs)'!$D$29</f>
        <v>4.1097327856451989E-2</v>
      </c>
      <c r="G40" s="76">
        <f>(G26-G114)*'Assumptions (Inputs)'!$D$29</f>
        <v>3.670377131845199E-2</v>
      </c>
      <c r="H40" s="76">
        <f>(H26-H114)*'Assumptions (Inputs)'!$D$29</f>
        <v>3.2626550851187992E-2</v>
      </c>
      <c r="I40" s="76">
        <f>(I26-I114)*'Assumptions (Inputs)'!$D$29</f>
        <v>2.8865666454659995E-2</v>
      </c>
      <c r="J40" s="76">
        <f>(J26-J114)*'Assumptions (Inputs)'!$D$29</f>
        <v>2.5377182563488001E-2</v>
      </c>
      <c r="K40" s="76">
        <f>(K26-K114)*'Assumptions (Inputs)'!$D$29</f>
        <v>2.2161099177671995E-2</v>
      </c>
      <c r="L40" s="76">
        <f>(L26-L114)*'Assumptions (Inputs)'!$D$29</f>
        <v>2.1633872393112E-2</v>
      </c>
      <c r="M40" s="76">
        <f>(M26-M114)*'Assumptions (Inputs)'!$D$29</f>
        <v>2.1633872393112E-2</v>
      </c>
      <c r="N40" s="76">
        <f>(N26-N114)*'Assumptions (Inputs)'!$D$29</f>
        <v>2.1633872393112E-2</v>
      </c>
      <c r="O40" s="76">
        <f>(O26-O114)*'Assumptions (Inputs)'!$D$29</f>
        <v>2.1633872393112E-2</v>
      </c>
      <c r="P40" s="76">
        <f>(P26-P114)*'Assumptions (Inputs)'!$D$29</f>
        <v>2.1633872393112E-2</v>
      </c>
      <c r="Q40" s="76">
        <f>(Q26-Q114)*'Assumptions (Inputs)'!$D$29</f>
        <v>2.1633872393112E-2</v>
      </c>
      <c r="R40" s="76">
        <f>(R26-R114)*'Assumptions (Inputs)'!$D$29</f>
        <v>2.1633872393112E-2</v>
      </c>
      <c r="S40" s="76">
        <f>(S26-S114)*'Assumptions (Inputs)'!$D$29</f>
        <v>2.1633872393112E-2</v>
      </c>
      <c r="T40" s="76">
        <f>(T26-T114)*'Assumptions (Inputs)'!$D$29</f>
        <v>2.1633872393112E-2</v>
      </c>
      <c r="U40" s="76">
        <f>(U26-U114)*'Assumptions (Inputs)'!$D$29</f>
        <v>2.1633872393112E-2</v>
      </c>
      <c r="V40" s="76">
        <f>(V26-V114)*'Assumptions (Inputs)'!$D$29</f>
        <v>2.1633872393112E-2</v>
      </c>
      <c r="W40" s="76">
        <f>(W26-W114)*'Assumptions (Inputs)'!$D$29</f>
        <v>2.1633872393112E-2</v>
      </c>
      <c r="X40" s="76">
        <f>(X26-X114)*'Assumptions (Inputs)'!$D$29</f>
        <v>2.029823120556001E-3</v>
      </c>
      <c r="Y40" s="76">
        <f>(Y26-Y114)*'Assumptions (Inputs)'!$D$29</f>
        <v>-1.7574226151999998E-2</v>
      </c>
      <c r="Z40" s="76">
        <f>(Z26-Z114)*'Assumptions (Inputs)'!$D$29</f>
        <v>-1.7574226151999998E-2</v>
      </c>
      <c r="AA40" s="76">
        <f>(AA26-AA114)*'Assumptions (Inputs)'!$D$29</f>
        <v>-1.7574226151999998E-2</v>
      </c>
      <c r="AB40" s="76">
        <f>(AB26-AB114)*'Assumptions (Inputs)'!$D$29</f>
        <v>-1.7574226151999998E-2</v>
      </c>
      <c r="AC40" s="76">
        <f>(AC26-AC114)*'Assumptions (Inputs)'!$D$29</f>
        <v>-1.7574226151999998E-2</v>
      </c>
      <c r="AD40" s="76">
        <f>(AD26-AD114)*'Assumptions (Inputs)'!$D$29</f>
        <v>-1.7574226151999998E-2</v>
      </c>
      <c r="AE40" s="76">
        <f>(AE26-AE114)*'Assumptions (Inputs)'!$D$29</f>
        <v>-1.7574226151999998E-2</v>
      </c>
      <c r="AF40" s="76">
        <f>(AF26-AF114)*'Assumptions (Inputs)'!$D$29</f>
        <v>-1.7574226151999998E-2</v>
      </c>
      <c r="AG40" s="76">
        <f>(AG26-AG114)*'Assumptions (Inputs)'!$D$29</f>
        <v>-1.7574226151999998E-2</v>
      </c>
      <c r="AH40" s="76">
        <f>(AH26-AH114)*'Assumptions (Inputs)'!$D$29</f>
        <v>-1.7574226151999998E-2</v>
      </c>
      <c r="AI40" s="76">
        <f>(AI26-AI114)*'Assumptions (Inputs)'!$D$29</f>
        <v>-1.7574226151999998E-2</v>
      </c>
      <c r="AJ40" s="76">
        <f>(AJ26-AJ114)*'Assumptions (Inputs)'!$D$29</f>
        <v>-1.7574226151999998E-2</v>
      </c>
      <c r="AK40" s="76">
        <f>(AK26-AK114)*'Assumptions (Inputs)'!$D$29</f>
        <v>-1.7574226151999998E-2</v>
      </c>
      <c r="AL40" s="76">
        <f>(AL26-AL114)*'Assumptions (Inputs)'!$D$29</f>
        <v>-1.7574226151999998E-2</v>
      </c>
      <c r="AM40" s="76">
        <f>(AM26-AM114)*'Assumptions (Inputs)'!$D$29</f>
        <v>-1.7574226151999998E-2</v>
      </c>
      <c r="AN40" s="76">
        <f>(AN26-AN114)*'Assumptions (Inputs)'!$D$29</f>
        <v>-1.7574226151999998E-2</v>
      </c>
      <c r="AO40" s="76">
        <f>(AO26-AO114)*'Assumptions (Inputs)'!$D$29</f>
        <v>-1.7574226151999998E-2</v>
      </c>
      <c r="AP40" s="76">
        <f>(AP26-AP114)*'Assumptions (Inputs)'!$D$29</f>
        <v>-1.7574226151999998E-2</v>
      </c>
      <c r="AQ40" s="76">
        <f>(AQ26-AQ114)*'Assumptions (Inputs)'!$D$29</f>
        <v>-1.7574226151999998E-2</v>
      </c>
      <c r="AR40" s="76">
        <f>(AR26-AR114)*'Assumptions (Inputs)'!$D$29</f>
        <v>-1.7574226151999998E-2</v>
      </c>
      <c r="AS40" s="76">
        <f>(AS26-AS114)*'Assumptions (Inputs)'!$D$29</f>
        <v>-1.7574226151999998E-2</v>
      </c>
      <c r="AT40" s="76">
        <f>(AT26-AT114)*'Assumptions (Inputs)'!$D$29</f>
        <v>-1.7574226151999998E-2</v>
      </c>
      <c r="AU40" s="76">
        <f>(AU26-AU114)*'Assumptions (Inputs)'!$D$29</f>
        <v>-1.7574226151999998E-2</v>
      </c>
      <c r="AV40" s="76">
        <f>(AV26-AV114)*'Assumptions (Inputs)'!$D$29</f>
        <v>-1.7574226151999998E-2</v>
      </c>
      <c r="AW40" s="76">
        <f>(AW26-AW114)*'Assumptions (Inputs)'!$D$29</f>
        <v>-1.7574226151999998E-2</v>
      </c>
      <c r="AX40" s="76">
        <f>(AX26-AX114)*'Assumptions (Inputs)'!$D$29</f>
        <v>-1.7574226151999998E-2</v>
      </c>
      <c r="AY40" s="76">
        <f>(AY26-AY114)*'Assumptions (Inputs)'!$D$29</f>
        <v>-1.7574226151999998E-2</v>
      </c>
      <c r="AZ40" s="76">
        <f>(AZ26-AZ114)*'Assumptions (Inputs)'!$D$29</f>
        <v>-1.7574226151999998E-2</v>
      </c>
      <c r="BA40" s="76">
        <f>(BA26-BA114)*'Assumptions (Inputs)'!$D$29</f>
        <v>-1.7574226151999998E-2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5.2722678456011696E-5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1.5377447882999997E-2</v>
      </c>
      <c r="E41" s="74">
        <f t="shared" si="21"/>
        <v>6.1237391026643988E-2</v>
      </c>
      <c r="F41" s="74">
        <f t="shared" si="21"/>
        <v>0.10233471888309598</v>
      </c>
      <c r="G41" s="74">
        <f t="shared" si="21"/>
        <v>0.13903849020154796</v>
      </c>
      <c r="H41" s="74">
        <f t="shared" si="21"/>
        <v>0.17166504105273594</v>
      </c>
      <c r="I41" s="74">
        <f t="shared" si="21"/>
        <v>0.20053070750739593</v>
      </c>
      <c r="J41" s="74">
        <f t="shared" si="21"/>
        <v>0.22590789007088394</v>
      </c>
      <c r="K41" s="74">
        <f t="shared" si="21"/>
        <v>0.24806898924855594</v>
      </c>
      <c r="L41" s="74">
        <f t="shared" si="21"/>
        <v>0.26970286164166796</v>
      </c>
      <c r="M41" s="74">
        <f t="shared" si="21"/>
        <v>0.29133673403477994</v>
      </c>
      <c r="N41" s="74">
        <f t="shared" si="21"/>
        <v>0.31297060642789193</v>
      </c>
      <c r="O41" s="74">
        <f t="shared" si="21"/>
        <v>0.33460447882100391</v>
      </c>
      <c r="P41" s="74">
        <f t="shared" si="21"/>
        <v>0.3562383512141159</v>
      </c>
      <c r="Q41" s="74">
        <f t="shared" si="21"/>
        <v>0.37787222360722789</v>
      </c>
      <c r="R41" s="74">
        <f t="shared" si="21"/>
        <v>0.39950609600033987</v>
      </c>
      <c r="S41" s="74">
        <f t="shared" si="21"/>
        <v>0.42113996839345186</v>
      </c>
      <c r="T41" s="74">
        <f t="shared" si="21"/>
        <v>0.44277384078656384</v>
      </c>
      <c r="U41" s="74">
        <f t="shared" si="21"/>
        <v>0.46440771317967583</v>
      </c>
      <c r="V41" s="74">
        <f t="shared" si="21"/>
        <v>0.48604158557278782</v>
      </c>
      <c r="W41" s="74">
        <f t="shared" si="21"/>
        <v>0.50767545796589986</v>
      </c>
      <c r="X41" s="74">
        <f t="shared" si="21"/>
        <v>0.50970528108645585</v>
      </c>
      <c r="Y41" s="74">
        <f t="shared" si="21"/>
        <v>0.49213105493445586</v>
      </c>
      <c r="Z41" s="74">
        <f t="shared" si="21"/>
        <v>0.47455682878245586</v>
      </c>
      <c r="AA41" s="74">
        <f t="shared" si="21"/>
        <v>0.45698260263045587</v>
      </c>
      <c r="AB41" s="74">
        <f t="shared" si="21"/>
        <v>0.43940837647845588</v>
      </c>
      <c r="AC41" s="74">
        <f t="shared" si="21"/>
        <v>0.42183415032645588</v>
      </c>
      <c r="AD41" s="74">
        <f t="shared" si="21"/>
        <v>0.40425992417445589</v>
      </c>
      <c r="AE41" s="74">
        <f t="shared" si="21"/>
        <v>0.38668569802245589</v>
      </c>
      <c r="AF41" s="74">
        <f t="shared" si="21"/>
        <v>0.3691114718704559</v>
      </c>
      <c r="AG41" s="74">
        <f t="shared" si="21"/>
        <v>0.3515372457184559</v>
      </c>
      <c r="AH41" s="74">
        <f t="shared" si="21"/>
        <v>0.33396301956645591</v>
      </c>
      <c r="AI41" s="74">
        <f t="shared" si="21"/>
        <v>0.31638879341445592</v>
      </c>
      <c r="AJ41" s="74">
        <f t="shared" si="21"/>
        <v>0.29881456726245592</v>
      </c>
      <c r="AK41" s="74">
        <f t="shared" si="21"/>
        <v>0.28124034111045593</v>
      </c>
      <c r="AL41" s="74">
        <f t="shared" si="21"/>
        <v>0.26366611495845593</v>
      </c>
      <c r="AM41" s="74">
        <f t="shared" si="21"/>
        <v>0.24609188880645594</v>
      </c>
      <c r="AN41" s="74">
        <f t="shared" si="21"/>
        <v>0.22851766265445594</v>
      </c>
      <c r="AO41" s="74">
        <f t="shared" si="21"/>
        <v>0.21094343650245595</v>
      </c>
      <c r="AP41" s="74">
        <f t="shared" si="21"/>
        <v>0.19336921035045596</v>
      </c>
      <c r="AQ41" s="74">
        <f t="shared" si="21"/>
        <v>0.17579498419845596</v>
      </c>
      <c r="AR41" s="74">
        <f t="shared" si="21"/>
        <v>0.15822075804645597</v>
      </c>
      <c r="AS41" s="74">
        <f t="shared" si="21"/>
        <v>0.14064653189445597</v>
      </c>
      <c r="AT41" s="74">
        <f t="shared" si="21"/>
        <v>0.12307230574245598</v>
      </c>
      <c r="AU41" s="74">
        <f t="shared" si="21"/>
        <v>0.10549807959045598</v>
      </c>
      <c r="AV41" s="74">
        <f t="shared" si="21"/>
        <v>8.792385343845599E-2</v>
      </c>
      <c r="AW41" s="74">
        <f t="shared" si="21"/>
        <v>7.0349627286455996E-2</v>
      </c>
      <c r="AX41" s="74">
        <f t="shared" si="21"/>
        <v>5.2775401134456001E-2</v>
      </c>
      <c r="AY41" s="74">
        <f t="shared" si="21"/>
        <v>3.5201174982456007E-2</v>
      </c>
      <c r="AZ41" s="74">
        <f t="shared" si="21"/>
        <v>1.7626948830456009E-2</v>
      </c>
      <c r="BA41" s="74">
        <f t="shared" si="21"/>
        <v>5.2722678456011696E-5</v>
      </c>
      <c r="BB41" s="74">
        <f t="shared" si="21"/>
        <v>5.2722678456011696E-5</v>
      </c>
      <c r="BC41" s="74">
        <f t="shared" si="21"/>
        <v>5.2722678456011696E-5</v>
      </c>
      <c r="BD41" s="74">
        <f t="shared" si="21"/>
        <v>5.2722678456011696E-5</v>
      </c>
      <c r="BE41" s="74">
        <f t="shared" si="21"/>
        <v>5.2722678456011696E-5</v>
      </c>
      <c r="BF41" s="74">
        <f t="shared" si="21"/>
        <v>5.2722678456011696E-5</v>
      </c>
      <c r="BG41" s="74">
        <f t="shared" si="21"/>
        <v>5.2722678456011696E-5</v>
      </c>
      <c r="BH41" s="74">
        <f t="shared" si="21"/>
        <v>5.2722678456011696E-5</v>
      </c>
      <c r="BI41" s="74">
        <f t="shared" si="21"/>
        <v>5.2722678456011696E-5</v>
      </c>
      <c r="BJ41" s="74">
        <f t="shared" si="21"/>
        <v>5.2722678456011696E-5</v>
      </c>
      <c r="BK41" s="74">
        <f t="shared" si="21"/>
        <v>5.2722678456011696E-5</v>
      </c>
      <c r="BL41" s="74">
        <f t="shared" si="21"/>
        <v>5.2722678456011696E-5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7.6887239414999984E-3</v>
      </c>
      <c r="E42" s="68">
        <f t="shared" si="22"/>
        <v>3.8307419454821995E-2</v>
      </c>
      <c r="F42" s="68">
        <f>AVERAGE(F39,F41)</f>
        <v>8.1786054954869986E-2</v>
      </c>
      <c r="G42" s="68">
        <f t="shared" si="22"/>
        <v>0.12068660454232197</v>
      </c>
      <c r="H42" s="68">
        <f t="shared" si="22"/>
        <v>0.15535176562714195</v>
      </c>
      <c r="I42" s="68">
        <f t="shared" si="22"/>
        <v>0.18609787428006594</v>
      </c>
      <c r="J42" s="68">
        <f t="shared" si="22"/>
        <v>0.21321929878913992</v>
      </c>
      <c r="K42" s="68">
        <f t="shared" si="22"/>
        <v>0.23698843965971994</v>
      </c>
      <c r="L42" s="68">
        <f t="shared" si="22"/>
        <v>0.25888592544511196</v>
      </c>
      <c r="M42" s="68">
        <f t="shared" si="22"/>
        <v>0.28051979783822395</v>
      </c>
      <c r="N42" s="68">
        <f t="shared" si="22"/>
        <v>0.30215367023133594</v>
      </c>
      <c r="O42" s="68">
        <f t="shared" si="22"/>
        <v>0.32378754262444792</v>
      </c>
      <c r="P42" s="68">
        <f t="shared" si="22"/>
        <v>0.34542141501755991</v>
      </c>
      <c r="Q42" s="68">
        <f t="shared" si="22"/>
        <v>0.36705528741067189</v>
      </c>
      <c r="R42" s="68">
        <f t="shared" si="22"/>
        <v>0.38868915980378388</v>
      </c>
      <c r="S42" s="68">
        <f t="shared" si="22"/>
        <v>0.41032303219689586</v>
      </c>
      <c r="T42" s="68">
        <f t="shared" si="22"/>
        <v>0.43195690459000785</v>
      </c>
      <c r="U42" s="68">
        <f t="shared" si="22"/>
        <v>0.45359077698311984</v>
      </c>
      <c r="V42" s="68">
        <f t="shared" si="22"/>
        <v>0.47522464937623182</v>
      </c>
      <c r="W42" s="68">
        <f t="shared" si="22"/>
        <v>0.49685852176934386</v>
      </c>
      <c r="X42" s="68">
        <f t="shared" si="22"/>
        <v>0.50869036952617785</v>
      </c>
      <c r="Y42" s="68">
        <f t="shared" si="22"/>
        <v>0.50091816801045586</v>
      </c>
      <c r="Z42" s="68">
        <f t="shared" si="22"/>
        <v>0.48334394185845586</v>
      </c>
      <c r="AA42" s="68">
        <f t="shared" si="22"/>
        <v>0.46576971570645587</v>
      </c>
      <c r="AB42" s="68">
        <f t="shared" si="22"/>
        <v>0.44819548955445587</v>
      </c>
      <c r="AC42" s="68">
        <f t="shared" si="22"/>
        <v>0.43062126340245588</v>
      </c>
      <c r="AD42" s="68">
        <f t="shared" si="22"/>
        <v>0.41304703725045588</v>
      </c>
      <c r="AE42" s="68">
        <f t="shared" si="22"/>
        <v>0.39547281109845589</v>
      </c>
      <c r="AF42" s="68">
        <f t="shared" si="22"/>
        <v>0.3778985849464559</v>
      </c>
      <c r="AG42" s="68">
        <f t="shared" si="22"/>
        <v>0.3603243587944559</v>
      </c>
      <c r="AH42" s="68">
        <f t="shared" si="22"/>
        <v>0.34275013264245591</v>
      </c>
      <c r="AI42" s="68">
        <f t="shared" si="22"/>
        <v>0.32517590649045591</v>
      </c>
      <c r="AJ42" s="68">
        <f t="shared" si="22"/>
        <v>0.30760168033845592</v>
      </c>
      <c r="AK42" s="68">
        <f t="shared" si="22"/>
        <v>0.29002745418645592</v>
      </c>
      <c r="AL42" s="68">
        <f t="shared" si="22"/>
        <v>0.27245322803445593</v>
      </c>
      <c r="AM42" s="68">
        <f t="shared" si="22"/>
        <v>0.25487900188245594</v>
      </c>
      <c r="AN42" s="68">
        <f t="shared" si="22"/>
        <v>0.23730477573045594</v>
      </c>
      <c r="AO42" s="68">
        <f t="shared" si="22"/>
        <v>0.21973054957845595</v>
      </c>
      <c r="AP42" s="68">
        <f t="shared" si="22"/>
        <v>0.20215632342645595</v>
      </c>
      <c r="AQ42" s="68">
        <f t="shared" si="22"/>
        <v>0.18458209727445596</v>
      </c>
      <c r="AR42" s="68">
        <f t="shared" si="22"/>
        <v>0.16700787112245596</v>
      </c>
      <c r="AS42" s="68">
        <f t="shared" si="22"/>
        <v>0.14943364497045597</v>
      </c>
      <c r="AT42" s="68">
        <f t="shared" si="22"/>
        <v>0.13185941881845598</v>
      </c>
      <c r="AU42" s="68">
        <f t="shared" si="22"/>
        <v>0.11428519266645598</v>
      </c>
      <c r="AV42" s="68">
        <f t="shared" si="22"/>
        <v>9.6710966514455987E-2</v>
      </c>
      <c r="AW42" s="68">
        <f t="shared" si="22"/>
        <v>7.9136740362455993E-2</v>
      </c>
      <c r="AX42" s="68">
        <f t="shared" si="22"/>
        <v>6.1562514210455999E-2</v>
      </c>
      <c r="AY42" s="68">
        <f t="shared" si="22"/>
        <v>4.3988288058456004E-2</v>
      </c>
      <c r="AZ42" s="68">
        <f t="shared" si="22"/>
        <v>2.641406190645601E-2</v>
      </c>
      <c r="BA42" s="68">
        <f t="shared" si="22"/>
        <v>8.8398357544560106E-3</v>
      </c>
      <c r="BB42" s="68">
        <f t="shared" si="22"/>
        <v>5.2722678456011696E-5</v>
      </c>
      <c r="BC42" s="68">
        <f t="shared" si="22"/>
        <v>5.2722678456011696E-5</v>
      </c>
      <c r="BD42" s="68">
        <f t="shared" si="22"/>
        <v>5.2722678456011696E-5</v>
      </c>
      <c r="BE42" s="68">
        <f t="shared" si="22"/>
        <v>5.2722678456011696E-5</v>
      </c>
      <c r="BF42" s="68">
        <f t="shared" si="22"/>
        <v>5.2722678456011696E-5</v>
      </c>
      <c r="BG42" s="68">
        <f t="shared" si="22"/>
        <v>5.2722678456011696E-5</v>
      </c>
      <c r="BH42" s="68">
        <f t="shared" si="22"/>
        <v>5.2722678456011696E-5</v>
      </c>
      <c r="BI42" s="68">
        <f t="shared" si="22"/>
        <v>5.2722678456011696E-5</v>
      </c>
      <c r="BJ42" s="68">
        <f t="shared" si="22"/>
        <v>5.2722678456011696E-5</v>
      </c>
      <c r="BK42" s="68">
        <f t="shared" si="22"/>
        <v>5.2722678456011696E-5</v>
      </c>
      <c r="BL42" s="68">
        <f t="shared" si="22"/>
        <v>5.2722678456011696E-5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2.8558117496999998E-3</v>
      </c>
      <c r="F45" s="55">
        <f t="shared" si="23"/>
        <v>1.1372658333519598E-2</v>
      </c>
      <c r="G45" s="55">
        <f t="shared" si="23"/>
        <v>1.9005019221146398E-2</v>
      </c>
      <c r="H45" s="55">
        <f t="shared" si="23"/>
        <v>2.5821433894573198E-2</v>
      </c>
      <c r="I45" s="55">
        <f t="shared" si="23"/>
        <v>3.1880650481222399E-2</v>
      </c>
      <c r="J45" s="55">
        <f t="shared" si="23"/>
        <v>3.7241417108516396E-2</v>
      </c>
      <c r="K45" s="55">
        <f t="shared" si="23"/>
        <v>4.1954322441735595E-2</v>
      </c>
      <c r="L45" s="55">
        <f t="shared" si="23"/>
        <v>4.6069955146160392E-2</v>
      </c>
      <c r="M45" s="55">
        <f t="shared" si="23"/>
        <v>5.0087674304881188E-2</v>
      </c>
      <c r="N45" s="55">
        <f t="shared" si="23"/>
        <v>5.4105393463601992E-2</v>
      </c>
      <c r="O45" s="55">
        <f t="shared" si="23"/>
        <v>5.8123112622322795E-2</v>
      </c>
      <c r="P45" s="55">
        <f t="shared" si="23"/>
        <v>6.2140831781043598E-2</v>
      </c>
      <c r="Q45" s="55">
        <f t="shared" si="23"/>
        <v>6.6158550939764402E-2</v>
      </c>
      <c r="R45" s="55">
        <f t="shared" si="23"/>
        <v>7.0176270098485205E-2</v>
      </c>
      <c r="S45" s="55">
        <f t="shared" si="23"/>
        <v>7.4193989257206008E-2</v>
      </c>
      <c r="T45" s="55">
        <f t="shared" si="23"/>
        <v>7.8211708415926812E-2</v>
      </c>
      <c r="U45" s="55">
        <f t="shared" si="23"/>
        <v>8.2229427574647615E-2</v>
      </c>
      <c r="V45" s="55">
        <f t="shared" si="23"/>
        <v>8.6247146733368418E-2</v>
      </c>
      <c r="W45" s="55">
        <f t="shared" si="23"/>
        <v>9.0264865892089222E-2</v>
      </c>
      <c r="X45" s="55">
        <f t="shared" si="23"/>
        <v>9.4282585050810025E-2</v>
      </c>
      <c r="Y45" s="55">
        <f t="shared" si="23"/>
        <v>9.4659552201770428E-2</v>
      </c>
      <c r="Z45" s="55">
        <f t="shared" si="23"/>
        <v>9.139576734497043E-2</v>
      </c>
      <c r="AA45" s="55">
        <f t="shared" si="23"/>
        <v>8.8131982488170432E-2</v>
      </c>
      <c r="AB45" s="55">
        <f t="shared" si="23"/>
        <v>8.4868197631370434E-2</v>
      </c>
      <c r="AC45" s="55">
        <f t="shared" si="23"/>
        <v>8.1604412774570437E-2</v>
      </c>
      <c r="AD45" s="55">
        <f t="shared" si="23"/>
        <v>7.8340627917770439E-2</v>
      </c>
      <c r="AE45" s="55">
        <f t="shared" si="23"/>
        <v>7.5076843060970441E-2</v>
      </c>
      <c r="AF45" s="55">
        <f t="shared" si="23"/>
        <v>7.1813058204170443E-2</v>
      </c>
      <c r="AG45" s="55">
        <f t="shared" si="23"/>
        <v>6.8549273347370446E-2</v>
      </c>
      <c r="AH45" s="55">
        <f t="shared" si="23"/>
        <v>6.5285488490570448E-2</v>
      </c>
      <c r="AI45" s="55">
        <f t="shared" si="23"/>
        <v>6.202170363377045E-2</v>
      </c>
      <c r="AJ45" s="55">
        <f t="shared" si="23"/>
        <v>5.8757918776970453E-2</v>
      </c>
      <c r="AK45" s="55">
        <f t="shared" si="23"/>
        <v>5.5494133920170455E-2</v>
      </c>
      <c r="AL45" s="55">
        <f t="shared" si="23"/>
        <v>5.2230349063370457E-2</v>
      </c>
      <c r="AM45" s="55">
        <f t="shared" si="23"/>
        <v>4.8966564206570459E-2</v>
      </c>
      <c r="AN45" s="55">
        <f t="shared" si="23"/>
        <v>4.5702779349770462E-2</v>
      </c>
      <c r="AO45" s="55">
        <f t="shared" si="23"/>
        <v>4.2438994492970464E-2</v>
      </c>
      <c r="AP45" s="55">
        <f t="shared" si="23"/>
        <v>3.9175209636170466E-2</v>
      </c>
      <c r="AQ45" s="55">
        <f t="shared" si="23"/>
        <v>3.5911424779370468E-2</v>
      </c>
      <c r="AR45" s="55">
        <f t="shared" si="23"/>
        <v>3.2647639922570471E-2</v>
      </c>
      <c r="AS45" s="55">
        <f t="shared" si="23"/>
        <v>2.9383855065770473E-2</v>
      </c>
      <c r="AT45" s="55">
        <f t="shared" si="23"/>
        <v>2.6120070208970475E-2</v>
      </c>
      <c r="AU45" s="55">
        <f t="shared" si="23"/>
        <v>2.2856285352170477E-2</v>
      </c>
      <c r="AV45" s="55">
        <f t="shared" si="23"/>
        <v>1.959250049537048E-2</v>
      </c>
      <c r="AW45" s="55">
        <f t="shared" si="23"/>
        <v>1.6328715638570482E-2</v>
      </c>
      <c r="AX45" s="55">
        <f t="shared" si="23"/>
        <v>1.3064930781770482E-2</v>
      </c>
      <c r="AY45" s="55">
        <f t="shared" si="23"/>
        <v>9.8011459249704828E-3</v>
      </c>
      <c r="AZ45" s="55">
        <f t="shared" si="23"/>
        <v>6.5373610681704834E-3</v>
      </c>
      <c r="BA45" s="55">
        <f t="shared" si="23"/>
        <v>3.2735762113704839E-3</v>
      </c>
      <c r="BB45" s="55">
        <f t="shared" si="23"/>
        <v>9.7913545704843979E-6</v>
      </c>
      <c r="BC45" s="55">
        <f t="shared" si="23"/>
        <v>9.7913545704843979E-6</v>
      </c>
      <c r="BD45" s="55">
        <f t="shared" si="23"/>
        <v>9.7913545704843979E-6</v>
      </c>
      <c r="BE45" s="55">
        <f t="shared" si="23"/>
        <v>9.7913545704843979E-6</v>
      </c>
      <c r="BF45" s="55">
        <f t="shared" si="23"/>
        <v>9.7913545704843979E-6</v>
      </c>
      <c r="BG45" s="55">
        <f t="shared" si="23"/>
        <v>9.7913545704843979E-6</v>
      </c>
      <c r="BH45" s="55">
        <f t="shared" si="23"/>
        <v>9.7913545704843979E-6</v>
      </c>
      <c r="BI45" s="55">
        <f t="shared" si="23"/>
        <v>9.7913545704843979E-6</v>
      </c>
      <c r="BJ45" s="55">
        <f t="shared" si="23"/>
        <v>9.7913545704843979E-6</v>
      </c>
      <c r="BK45" s="55">
        <f t="shared" si="23"/>
        <v>9.7913545704843979E-6</v>
      </c>
      <c r="BL45" s="55">
        <f t="shared" si="23"/>
        <v>9.7913545704843979E-6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2.8558117496999998E-3</v>
      </c>
      <c r="E46" s="55">
        <f>(E27-E114)*'Assumptions (Inputs)'!$D$26</f>
        <v>8.5168465838195984E-3</v>
      </c>
      <c r="F46" s="55">
        <f>(F27-F114)*'Assumptions (Inputs)'!$D$26</f>
        <v>7.6323608876267988E-3</v>
      </c>
      <c r="G46" s="55">
        <f>(G27-G114)*'Assumptions (Inputs)'!$D$26</f>
        <v>6.8164146734267985E-3</v>
      </c>
      <c r="H46" s="55">
        <f>(H27-H114)*'Assumptions (Inputs)'!$D$26</f>
        <v>6.0592165866491989E-3</v>
      </c>
      <c r="I46" s="55">
        <f>(I27-I114)*'Assumptions (Inputs)'!$D$26</f>
        <v>5.3607666272939992E-3</v>
      </c>
      <c r="J46" s="55">
        <f>(J27-J114)*'Assumptions (Inputs)'!$D$26</f>
        <v>4.7129053332192004E-3</v>
      </c>
      <c r="K46" s="55">
        <f>(K27-K114)*'Assumptions (Inputs)'!$D$26</f>
        <v>4.1156327044247999E-3</v>
      </c>
      <c r="L46" s="55">
        <f>(L27-L114)*'Assumptions (Inputs)'!$D$26</f>
        <v>4.0177191587207998E-3</v>
      </c>
      <c r="M46" s="55">
        <f>(M27-M114)*'Assumptions (Inputs)'!$D$26</f>
        <v>4.0177191587207998E-3</v>
      </c>
      <c r="N46" s="55">
        <f>(N27-N114)*'Assumptions (Inputs)'!$D$26</f>
        <v>4.0177191587207998E-3</v>
      </c>
      <c r="O46" s="55">
        <f>(O27-O114)*'Assumptions (Inputs)'!$D$26</f>
        <v>4.0177191587207998E-3</v>
      </c>
      <c r="P46" s="55">
        <f>(P27-P114)*'Assumptions (Inputs)'!$D$26</f>
        <v>4.0177191587207998E-3</v>
      </c>
      <c r="Q46" s="55">
        <f>(Q27-Q114)*'Assumptions (Inputs)'!$D$26</f>
        <v>4.0177191587207998E-3</v>
      </c>
      <c r="R46" s="55">
        <f>(R27-R114)*'Assumptions (Inputs)'!$D$26</f>
        <v>4.0177191587207998E-3</v>
      </c>
      <c r="S46" s="55">
        <f>(S27-S114)*'Assumptions (Inputs)'!$D$26</f>
        <v>4.0177191587207998E-3</v>
      </c>
      <c r="T46" s="55">
        <f>(T27-T114)*'Assumptions (Inputs)'!$D$26</f>
        <v>4.0177191587207998E-3</v>
      </c>
      <c r="U46" s="55">
        <f>(U27-U114)*'Assumptions (Inputs)'!$D$26</f>
        <v>4.0177191587207998E-3</v>
      </c>
      <c r="V46" s="55">
        <f>(V27-V114)*'Assumptions (Inputs)'!$D$26</f>
        <v>4.0177191587207998E-3</v>
      </c>
      <c r="W46" s="55">
        <f>(W27-W114)*'Assumptions (Inputs)'!$D$26</f>
        <v>4.0177191587207998E-3</v>
      </c>
      <c r="X46" s="55">
        <f>(X27-X114)*'Assumptions (Inputs)'!$D$26</f>
        <v>3.7696715096040018E-4</v>
      </c>
      <c r="Y46" s="55">
        <f>(Y27-Y114)*'Assumptions (Inputs)'!$D$26</f>
        <v>-3.2637848567999995E-3</v>
      </c>
      <c r="Z46" s="55">
        <f>(Z27-Z114)*'Assumptions (Inputs)'!$D$26</f>
        <v>-3.2637848567999995E-3</v>
      </c>
      <c r="AA46" s="55">
        <f>(AA27-AA114)*'Assumptions (Inputs)'!$D$26</f>
        <v>-3.2637848567999995E-3</v>
      </c>
      <c r="AB46" s="55">
        <f>(AB27-AB114)*'Assumptions (Inputs)'!$D$26</f>
        <v>-3.2637848567999995E-3</v>
      </c>
      <c r="AC46" s="55">
        <f>(AC27-AC114)*'Assumptions (Inputs)'!$D$26</f>
        <v>-3.2637848567999995E-3</v>
      </c>
      <c r="AD46" s="55">
        <f>(AD27-AD114)*'Assumptions (Inputs)'!$D$26</f>
        <v>-3.2637848567999995E-3</v>
      </c>
      <c r="AE46" s="55">
        <f>(AE27-AE114)*'Assumptions (Inputs)'!$D$26</f>
        <v>-3.2637848567999995E-3</v>
      </c>
      <c r="AF46" s="55">
        <f>(AF27-AF114)*'Assumptions (Inputs)'!$D$26</f>
        <v>-3.2637848567999995E-3</v>
      </c>
      <c r="AG46" s="55">
        <f>(AG27-AG114)*'Assumptions (Inputs)'!$D$26</f>
        <v>-3.2637848567999995E-3</v>
      </c>
      <c r="AH46" s="55">
        <f>(AH27-AH114)*'Assumptions (Inputs)'!$D$26</f>
        <v>-3.2637848567999995E-3</v>
      </c>
      <c r="AI46" s="55">
        <f>(AI27-AI114)*'Assumptions (Inputs)'!$D$26</f>
        <v>-3.2637848567999995E-3</v>
      </c>
      <c r="AJ46" s="55">
        <f>(AJ27-AJ114)*'Assumptions (Inputs)'!$D$26</f>
        <v>-3.2637848567999995E-3</v>
      </c>
      <c r="AK46" s="55">
        <f>(AK27-AK114)*'Assumptions (Inputs)'!$D$26</f>
        <v>-3.2637848567999995E-3</v>
      </c>
      <c r="AL46" s="55">
        <f>(AL27-AL114)*'Assumptions (Inputs)'!$D$26</f>
        <v>-3.2637848567999995E-3</v>
      </c>
      <c r="AM46" s="55">
        <f>(AM27-AM114)*'Assumptions (Inputs)'!$D$26</f>
        <v>-3.2637848567999995E-3</v>
      </c>
      <c r="AN46" s="55">
        <f>(AN27-AN114)*'Assumptions (Inputs)'!$D$26</f>
        <v>-3.2637848567999995E-3</v>
      </c>
      <c r="AO46" s="55">
        <f>(AO27-AO114)*'Assumptions (Inputs)'!$D$26</f>
        <v>-3.2637848567999995E-3</v>
      </c>
      <c r="AP46" s="55">
        <f>(AP27-AP114)*'Assumptions (Inputs)'!$D$26</f>
        <v>-3.2637848567999995E-3</v>
      </c>
      <c r="AQ46" s="55">
        <f>(AQ27-AQ114)*'Assumptions (Inputs)'!$D$26</f>
        <v>-3.2637848567999995E-3</v>
      </c>
      <c r="AR46" s="55">
        <f>(AR27-AR114)*'Assumptions (Inputs)'!$D$26</f>
        <v>-3.2637848567999995E-3</v>
      </c>
      <c r="AS46" s="55">
        <f>(AS27-AS114)*'Assumptions (Inputs)'!$D$26</f>
        <v>-3.2637848567999995E-3</v>
      </c>
      <c r="AT46" s="55">
        <f>(AT27-AT114)*'Assumptions (Inputs)'!$D$26</f>
        <v>-3.2637848567999995E-3</v>
      </c>
      <c r="AU46" s="55">
        <f>(AU27-AU114)*'Assumptions (Inputs)'!$D$26</f>
        <v>-3.2637848567999995E-3</v>
      </c>
      <c r="AV46" s="55">
        <f>(AV27-AV114)*'Assumptions (Inputs)'!$D$26</f>
        <v>-3.2637848567999995E-3</v>
      </c>
      <c r="AW46" s="55">
        <f>(AW27-AW114)*'Assumptions (Inputs)'!$D$26</f>
        <v>-3.2637848567999995E-3</v>
      </c>
      <c r="AX46" s="55">
        <f>(AX27-AX114)*'Assumptions (Inputs)'!$D$26</f>
        <v>-3.2637848567999995E-3</v>
      </c>
      <c r="AY46" s="55">
        <f>(AY27-AY114)*'Assumptions (Inputs)'!$D$26</f>
        <v>-3.2637848567999995E-3</v>
      </c>
      <c r="AZ46" s="55">
        <f>(AZ27-AZ114)*'Assumptions (Inputs)'!$D$26</f>
        <v>-3.2637848567999995E-3</v>
      </c>
      <c r="BA46" s="55">
        <f>(BA27-BA114)*'Assumptions (Inputs)'!$D$26</f>
        <v>-3.2637848567999995E-3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9.7913545704843979E-6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2.8558117496999998E-3</v>
      </c>
      <c r="E47" s="77">
        <f>SUM(E45:E46)</f>
        <v>1.1372658333519598E-2</v>
      </c>
      <c r="F47" s="77">
        <f t="shared" si="24"/>
        <v>1.9005019221146398E-2</v>
      </c>
      <c r="G47" s="77">
        <f t="shared" si="24"/>
        <v>2.5821433894573198E-2</v>
      </c>
      <c r="H47" s="77">
        <f t="shared" si="24"/>
        <v>3.1880650481222399E-2</v>
      </c>
      <c r="I47" s="77">
        <f t="shared" si="24"/>
        <v>3.7241417108516396E-2</v>
      </c>
      <c r="J47" s="77">
        <f t="shared" si="24"/>
        <v>4.1954322441735595E-2</v>
      </c>
      <c r="K47" s="77">
        <f t="shared" si="24"/>
        <v>4.6069955146160392E-2</v>
      </c>
      <c r="L47" s="77">
        <f t="shared" si="24"/>
        <v>5.0087674304881188E-2</v>
      </c>
      <c r="M47" s="77">
        <f t="shared" si="24"/>
        <v>5.4105393463601992E-2</v>
      </c>
      <c r="N47" s="77">
        <f t="shared" si="24"/>
        <v>5.8123112622322795E-2</v>
      </c>
      <c r="O47" s="77">
        <f t="shared" si="24"/>
        <v>6.2140831781043598E-2</v>
      </c>
      <c r="P47" s="77">
        <f t="shared" si="24"/>
        <v>6.6158550939764402E-2</v>
      </c>
      <c r="Q47" s="77">
        <f t="shared" si="24"/>
        <v>7.0176270098485205E-2</v>
      </c>
      <c r="R47" s="77">
        <f t="shared" si="24"/>
        <v>7.4193989257206008E-2</v>
      </c>
      <c r="S47" s="77">
        <f t="shared" si="24"/>
        <v>7.8211708415926812E-2</v>
      </c>
      <c r="T47" s="77">
        <f t="shared" si="24"/>
        <v>8.2229427574647615E-2</v>
      </c>
      <c r="U47" s="77">
        <f t="shared" si="24"/>
        <v>8.6247146733368418E-2</v>
      </c>
      <c r="V47" s="77">
        <f t="shared" si="24"/>
        <v>9.0264865892089222E-2</v>
      </c>
      <c r="W47" s="77">
        <f t="shared" si="24"/>
        <v>9.4282585050810025E-2</v>
      </c>
      <c r="X47" s="77">
        <f t="shared" si="24"/>
        <v>9.4659552201770428E-2</v>
      </c>
      <c r="Y47" s="77">
        <f t="shared" si="24"/>
        <v>9.139576734497043E-2</v>
      </c>
      <c r="Z47" s="77">
        <f t="shared" si="24"/>
        <v>8.8131982488170432E-2</v>
      </c>
      <c r="AA47" s="77">
        <f t="shared" si="24"/>
        <v>8.4868197631370434E-2</v>
      </c>
      <c r="AB47" s="77">
        <f t="shared" si="24"/>
        <v>8.1604412774570437E-2</v>
      </c>
      <c r="AC47" s="77">
        <f t="shared" si="24"/>
        <v>7.8340627917770439E-2</v>
      </c>
      <c r="AD47" s="77">
        <f t="shared" si="24"/>
        <v>7.5076843060970441E-2</v>
      </c>
      <c r="AE47" s="77">
        <f t="shared" si="24"/>
        <v>7.1813058204170443E-2</v>
      </c>
      <c r="AF47" s="77">
        <f t="shared" si="24"/>
        <v>6.8549273347370446E-2</v>
      </c>
      <c r="AG47" s="77">
        <f t="shared" si="24"/>
        <v>6.5285488490570448E-2</v>
      </c>
      <c r="AH47" s="77">
        <f t="shared" si="24"/>
        <v>6.202170363377045E-2</v>
      </c>
      <c r="AI47" s="77">
        <f t="shared" si="24"/>
        <v>5.8757918776970453E-2</v>
      </c>
      <c r="AJ47" s="77">
        <f t="shared" si="24"/>
        <v>5.5494133920170455E-2</v>
      </c>
      <c r="AK47" s="77">
        <f t="shared" si="24"/>
        <v>5.2230349063370457E-2</v>
      </c>
      <c r="AL47" s="77">
        <f t="shared" si="24"/>
        <v>4.8966564206570459E-2</v>
      </c>
      <c r="AM47" s="77">
        <f t="shared" si="24"/>
        <v>4.5702779349770462E-2</v>
      </c>
      <c r="AN47" s="77">
        <f t="shared" si="24"/>
        <v>4.2438994492970464E-2</v>
      </c>
      <c r="AO47" s="77">
        <f t="shared" si="24"/>
        <v>3.9175209636170466E-2</v>
      </c>
      <c r="AP47" s="77">
        <f t="shared" si="24"/>
        <v>3.5911424779370468E-2</v>
      </c>
      <c r="AQ47" s="77">
        <f t="shared" si="24"/>
        <v>3.2647639922570471E-2</v>
      </c>
      <c r="AR47" s="77">
        <f t="shared" si="24"/>
        <v>2.9383855065770473E-2</v>
      </c>
      <c r="AS47" s="77">
        <f t="shared" si="24"/>
        <v>2.6120070208970475E-2</v>
      </c>
      <c r="AT47" s="77">
        <f t="shared" si="24"/>
        <v>2.2856285352170477E-2</v>
      </c>
      <c r="AU47" s="77">
        <f t="shared" si="24"/>
        <v>1.959250049537048E-2</v>
      </c>
      <c r="AV47" s="77">
        <f t="shared" si="24"/>
        <v>1.6328715638570482E-2</v>
      </c>
      <c r="AW47" s="77">
        <f t="shared" si="24"/>
        <v>1.3064930781770482E-2</v>
      </c>
      <c r="AX47" s="77">
        <f t="shared" si="24"/>
        <v>9.8011459249704828E-3</v>
      </c>
      <c r="AY47" s="77">
        <f t="shared" si="24"/>
        <v>6.5373610681704834E-3</v>
      </c>
      <c r="AZ47" s="77">
        <f t="shared" si="24"/>
        <v>3.2735762113704839E-3</v>
      </c>
      <c r="BA47" s="77">
        <f t="shared" si="24"/>
        <v>9.7913545704843979E-6</v>
      </c>
      <c r="BB47" s="77">
        <f t="shared" si="24"/>
        <v>9.7913545704843979E-6</v>
      </c>
      <c r="BC47" s="77">
        <f t="shared" si="24"/>
        <v>9.7913545704843979E-6</v>
      </c>
      <c r="BD47" s="77">
        <f t="shared" si="24"/>
        <v>9.7913545704843979E-6</v>
      </c>
      <c r="BE47" s="77">
        <f t="shared" si="24"/>
        <v>9.7913545704843979E-6</v>
      </c>
      <c r="BF47" s="77">
        <f t="shared" si="24"/>
        <v>9.7913545704843979E-6</v>
      </c>
      <c r="BG47" s="77">
        <f t="shared" si="24"/>
        <v>9.7913545704843979E-6</v>
      </c>
      <c r="BH47" s="77">
        <f t="shared" si="24"/>
        <v>9.7913545704843979E-6</v>
      </c>
      <c r="BI47" s="77">
        <f t="shared" si="24"/>
        <v>9.7913545704843979E-6</v>
      </c>
      <c r="BJ47" s="77">
        <f t="shared" si="24"/>
        <v>9.7913545704843979E-6</v>
      </c>
      <c r="BK47" s="77">
        <f t="shared" si="24"/>
        <v>9.7913545704843979E-6</v>
      </c>
      <c r="BL47" s="77">
        <f t="shared" si="24"/>
        <v>9.7913545704843979E-6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1.4279058748499999E-3</v>
      </c>
      <c r="E48" s="68">
        <f>AVERAGE(E45,E47)</f>
        <v>7.1142350416097989E-3</v>
      </c>
      <c r="F48" s="68">
        <f t="shared" si="25"/>
        <v>1.5188838777332998E-2</v>
      </c>
      <c r="G48" s="68">
        <f>AVERAGE(G45,G47)</f>
        <v>2.2413226557859798E-2</v>
      </c>
      <c r="H48" s="68">
        <f t="shared" si="25"/>
        <v>2.8851042187897798E-2</v>
      </c>
      <c r="I48" s="68">
        <f t="shared" si="25"/>
        <v>3.4561033794869397E-2</v>
      </c>
      <c r="J48" s="68">
        <f t="shared" si="25"/>
        <v>3.9597869775125999E-2</v>
      </c>
      <c r="K48" s="68">
        <f t="shared" si="25"/>
        <v>4.4012138793947997E-2</v>
      </c>
      <c r="L48" s="68">
        <f>AVERAGE(L45,L47)</f>
        <v>4.8078814725520794E-2</v>
      </c>
      <c r="M48" s="68">
        <f>AVERAGE(M45,M47)</f>
        <v>5.209653388424159E-2</v>
      </c>
      <c r="N48" s="68">
        <f>AVERAGE(N45,N47)</f>
        <v>5.6114253042962393E-2</v>
      </c>
      <c r="O48" s="68">
        <f t="shared" ref="O48:BL48" si="26">AVERAGE(O45,O47)</f>
        <v>6.0131972201683197E-2</v>
      </c>
      <c r="P48" s="68">
        <f t="shared" si="26"/>
        <v>6.4149691360403993E-2</v>
      </c>
      <c r="Q48" s="68">
        <f t="shared" si="26"/>
        <v>6.816741051912481E-2</v>
      </c>
      <c r="R48" s="68">
        <f t="shared" si="26"/>
        <v>7.21851296778456E-2</v>
      </c>
      <c r="S48" s="68">
        <f t="shared" si="26"/>
        <v>7.6202848836566417E-2</v>
      </c>
      <c r="T48" s="68">
        <f t="shared" si="26"/>
        <v>8.0220567995287206E-2</v>
      </c>
      <c r="U48" s="68">
        <f t="shared" si="26"/>
        <v>8.4238287154008024E-2</v>
      </c>
      <c r="V48" s="68">
        <f t="shared" si="26"/>
        <v>8.8256006312728813E-2</v>
      </c>
      <c r="W48" s="68">
        <f t="shared" si="26"/>
        <v>9.227372547144963E-2</v>
      </c>
      <c r="X48" s="68">
        <f t="shared" si="26"/>
        <v>9.4471068626290233E-2</v>
      </c>
      <c r="Y48" s="68">
        <f t="shared" si="26"/>
        <v>9.3027659773370436E-2</v>
      </c>
      <c r="Z48" s="68">
        <f t="shared" si="26"/>
        <v>8.9763874916570424E-2</v>
      </c>
      <c r="AA48" s="68">
        <f t="shared" si="26"/>
        <v>8.650009005977044E-2</v>
      </c>
      <c r="AB48" s="68">
        <f t="shared" si="26"/>
        <v>8.3236305202970429E-2</v>
      </c>
      <c r="AC48" s="68">
        <f t="shared" si="26"/>
        <v>7.9972520346170445E-2</v>
      </c>
      <c r="AD48" s="68">
        <f t="shared" si="26"/>
        <v>7.6708735489370433E-2</v>
      </c>
      <c r="AE48" s="68">
        <f t="shared" si="26"/>
        <v>7.3444950632570449E-2</v>
      </c>
      <c r="AF48" s="68">
        <f t="shared" si="26"/>
        <v>7.0181165775770438E-2</v>
      </c>
      <c r="AG48" s="68">
        <f t="shared" si="26"/>
        <v>6.6917380918970454E-2</v>
      </c>
      <c r="AH48" s="68">
        <f t="shared" si="26"/>
        <v>6.3653596062170442E-2</v>
      </c>
      <c r="AI48" s="68">
        <f t="shared" si="26"/>
        <v>6.0389811205370451E-2</v>
      </c>
      <c r="AJ48" s="68">
        <f t="shared" si="26"/>
        <v>5.7126026348570454E-2</v>
      </c>
      <c r="AK48" s="68">
        <f t="shared" si="26"/>
        <v>5.3862241491770456E-2</v>
      </c>
      <c r="AL48" s="68">
        <f t="shared" si="26"/>
        <v>5.0598456634970458E-2</v>
      </c>
      <c r="AM48" s="68">
        <f t="shared" si="26"/>
        <v>4.733467177817046E-2</v>
      </c>
      <c r="AN48" s="68">
        <f t="shared" si="26"/>
        <v>4.4070886921370463E-2</v>
      </c>
      <c r="AO48" s="68">
        <f t="shared" si="26"/>
        <v>4.0807102064570465E-2</v>
      </c>
      <c r="AP48" s="68">
        <f t="shared" si="26"/>
        <v>3.7543317207770467E-2</v>
      </c>
      <c r="AQ48" s="68">
        <f t="shared" si="26"/>
        <v>3.4279532350970469E-2</v>
      </c>
      <c r="AR48" s="68">
        <f t="shared" si="26"/>
        <v>3.1015747494170472E-2</v>
      </c>
      <c r="AS48" s="68">
        <f t="shared" si="26"/>
        <v>2.7751962637370474E-2</v>
      </c>
      <c r="AT48" s="68">
        <f t="shared" si="26"/>
        <v>2.4488177780570476E-2</v>
      </c>
      <c r="AU48" s="68">
        <f t="shared" si="26"/>
        <v>2.1224392923770478E-2</v>
      </c>
      <c r="AV48" s="68">
        <f t="shared" si="26"/>
        <v>1.7960608066970481E-2</v>
      </c>
      <c r="AW48" s="68">
        <f t="shared" si="26"/>
        <v>1.4696823210170483E-2</v>
      </c>
      <c r="AX48" s="68">
        <f t="shared" si="26"/>
        <v>1.1433038353370482E-2</v>
      </c>
      <c r="AY48" s="68">
        <f t="shared" si="26"/>
        <v>8.169253496570484E-3</v>
      </c>
      <c r="AZ48" s="68">
        <f t="shared" si="26"/>
        <v>4.9054686397704836E-3</v>
      </c>
      <c r="BA48" s="68">
        <f t="shared" si="26"/>
        <v>1.6416837829704841E-3</v>
      </c>
      <c r="BB48" s="68">
        <f t="shared" si="26"/>
        <v>9.7913545704843979E-6</v>
      </c>
      <c r="BC48" s="68">
        <f t="shared" si="26"/>
        <v>9.7913545704843979E-6</v>
      </c>
      <c r="BD48" s="68">
        <f t="shared" si="26"/>
        <v>9.7913545704843979E-6</v>
      </c>
      <c r="BE48" s="68">
        <f t="shared" si="26"/>
        <v>9.7913545704843979E-6</v>
      </c>
      <c r="BF48" s="68">
        <f t="shared" si="26"/>
        <v>9.7913545704843979E-6</v>
      </c>
      <c r="BG48" s="68">
        <f t="shared" si="26"/>
        <v>9.7913545704843979E-6</v>
      </c>
      <c r="BH48" s="68">
        <f t="shared" si="26"/>
        <v>9.7913545704843979E-6</v>
      </c>
      <c r="BI48" s="68">
        <f t="shared" si="26"/>
        <v>9.7913545704843979E-6</v>
      </c>
      <c r="BJ48" s="68">
        <f t="shared" si="26"/>
        <v>9.7913545704843979E-6</v>
      </c>
      <c r="BK48" s="68">
        <f t="shared" si="26"/>
        <v>9.7913545704843979E-6</v>
      </c>
      <c r="BL48" s="68">
        <f t="shared" si="26"/>
        <v>9.7913545704843979E-6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1.2148026914836498</v>
      </c>
      <c r="E50" s="71">
        <f t="shared" si="27"/>
        <v>2.3710344414035678</v>
      </c>
      <c r="F50" s="71">
        <f t="shared" si="27"/>
        <v>2.2567161087677965</v>
      </c>
      <c r="G50" s="71">
        <f t="shared" si="27"/>
        <v>2.147826077999818</v>
      </c>
      <c r="H50" s="71">
        <f t="shared" si="27"/>
        <v>2.0439580078849602</v>
      </c>
      <c r="I50" s="71">
        <f t="shared" si="27"/>
        <v>1.9447368142250643</v>
      </c>
      <c r="J50" s="71">
        <f t="shared" si="27"/>
        <v>1.8498134603357337</v>
      </c>
      <c r="K50" s="71">
        <f t="shared" si="27"/>
        <v>1.7588649570463317</v>
      </c>
      <c r="L50" s="71">
        <f t="shared" si="27"/>
        <v>1.6701357019293668</v>
      </c>
      <c r="M50" s="71">
        <f t="shared" si="27"/>
        <v>1.5817190169775341</v>
      </c>
      <c r="N50" s="71">
        <f t="shared" si="27"/>
        <v>1.4933023320257013</v>
      </c>
      <c r="O50" s="71">
        <f t="shared" si="27"/>
        <v>1.4048856470738686</v>
      </c>
      <c r="P50" s="71">
        <f t="shared" si="27"/>
        <v>1.3164689621220356</v>
      </c>
      <c r="Q50" s="71">
        <f t="shared" si="27"/>
        <v>1.2280522771702029</v>
      </c>
      <c r="R50" s="71">
        <f t="shared" si="27"/>
        <v>1.1396355922183701</v>
      </c>
      <c r="S50" s="71">
        <f t="shared" si="27"/>
        <v>1.0512189072665372</v>
      </c>
      <c r="T50" s="71">
        <f t="shared" si="27"/>
        <v>0.96280222231470458</v>
      </c>
      <c r="U50" s="71">
        <f t="shared" si="27"/>
        <v>0.87438553736287183</v>
      </c>
      <c r="V50" s="71">
        <f t="shared" si="27"/>
        <v>0.7859688524110392</v>
      </c>
      <c r="W50" s="71">
        <f t="shared" si="27"/>
        <v>0.69755216745920634</v>
      </c>
      <c r="X50" s="71">
        <f t="shared" si="27"/>
        <v>0.62075788314753177</v>
      </c>
      <c r="Y50" s="71">
        <f t="shared" si="27"/>
        <v>0.56720840011617368</v>
      </c>
      <c r="Z50" s="71">
        <f t="shared" si="27"/>
        <v>0.52528131772497377</v>
      </c>
      <c r="AA50" s="71">
        <f t="shared" si="27"/>
        <v>0.48335423533377386</v>
      </c>
      <c r="AB50" s="71">
        <f t="shared" si="27"/>
        <v>0.44142715294257395</v>
      </c>
      <c r="AC50" s="71">
        <f t="shared" si="27"/>
        <v>0.39950007055137404</v>
      </c>
      <c r="AD50" s="71">
        <f t="shared" si="27"/>
        <v>0.35757298816017413</v>
      </c>
      <c r="AE50" s="71">
        <f t="shared" si="27"/>
        <v>0.31564590576897417</v>
      </c>
      <c r="AF50" s="71">
        <f t="shared" si="27"/>
        <v>0.27371882337777426</v>
      </c>
      <c r="AG50" s="71">
        <f t="shared" si="27"/>
        <v>0.23179174098657432</v>
      </c>
      <c r="AH50" s="71">
        <f t="shared" si="27"/>
        <v>0.18986465859537441</v>
      </c>
      <c r="AI50" s="71">
        <f t="shared" si="27"/>
        <v>0.14793757620417447</v>
      </c>
      <c r="AJ50" s="71">
        <f t="shared" si="27"/>
        <v>0.10601049381297456</v>
      </c>
      <c r="AK50" s="71">
        <f t="shared" si="27"/>
        <v>6.4083411421774178E-2</v>
      </c>
      <c r="AL50" s="71">
        <f t="shared" si="27"/>
        <v>2.2156329030574705E-2</v>
      </c>
      <c r="AM50" s="71">
        <f t="shared" si="27"/>
        <v>-1.9770753360625663E-2</v>
      </c>
      <c r="AN50" s="71">
        <f t="shared" si="27"/>
        <v>-6.1697835751825143E-2</v>
      </c>
      <c r="AO50" s="71">
        <f t="shared" si="27"/>
        <v>-0.10362491814302552</v>
      </c>
      <c r="AP50" s="71">
        <f t="shared" si="27"/>
        <v>-0.14555200053422498</v>
      </c>
      <c r="AQ50" s="71">
        <f t="shared" si="27"/>
        <v>-0.18747908292542537</v>
      </c>
      <c r="AR50" s="71">
        <f t="shared" si="27"/>
        <v>-0.22940616531662483</v>
      </c>
      <c r="AS50" s="71">
        <f t="shared" si="27"/>
        <v>-0.27133324770782519</v>
      </c>
      <c r="AT50" s="71">
        <f t="shared" si="27"/>
        <v>-0.31326033009902471</v>
      </c>
      <c r="AU50" s="71">
        <f t="shared" si="27"/>
        <v>-0.35518741249022506</v>
      </c>
      <c r="AV50" s="71">
        <f t="shared" si="27"/>
        <v>-0.39711449488142453</v>
      </c>
      <c r="AW50" s="71">
        <f t="shared" si="27"/>
        <v>-0.43904157727262488</v>
      </c>
      <c r="AX50" s="71">
        <f t="shared" si="27"/>
        <v>-0.4809686596638244</v>
      </c>
      <c r="AY50" s="71">
        <f t="shared" si="27"/>
        <v>-0.52289574205502476</v>
      </c>
      <c r="AZ50" s="71">
        <f t="shared" si="27"/>
        <v>-0.56482282444622423</v>
      </c>
      <c r="BA50" s="71">
        <f t="shared" si="27"/>
        <v>-0.29292443983742544</v>
      </c>
      <c r="BB50" s="71">
        <f t="shared" si="27"/>
        <v>-6.2514033026496094E-5</v>
      </c>
      <c r="BC50" s="71">
        <f>BC22-BC36-BC42-BC48</f>
        <v>-6.2514033026496094E-5</v>
      </c>
      <c r="BD50" s="71">
        <f>BD22-BD36-BD42-BD48</f>
        <v>-6.2514033026496094E-5</v>
      </c>
      <c r="BE50" s="71">
        <f t="shared" si="27"/>
        <v>-6.2514033026496094E-5</v>
      </c>
      <c r="BF50" s="71">
        <f t="shared" si="27"/>
        <v>-6.2514033026496094E-5</v>
      </c>
      <c r="BG50" s="71">
        <f t="shared" si="27"/>
        <v>-6.2514033026496094E-5</v>
      </c>
      <c r="BH50" s="71">
        <f t="shared" si="27"/>
        <v>-6.2514033026496094E-5</v>
      </c>
      <c r="BI50" s="71">
        <f>BI22-BI36-BI42-BI48</f>
        <v>-6.2514033026496094E-5</v>
      </c>
      <c r="BJ50" s="71">
        <f>BJ22-BJ36-BJ42-BJ48</f>
        <v>-6.2514033026496094E-5</v>
      </c>
      <c r="BK50" s="71">
        <f>BK22-BK36-BK42-BK48</f>
        <v>-6.2514033026496094E-5</v>
      </c>
      <c r="BL50" s="71">
        <f>BL22-BL36-BL42-BL48</f>
        <v>-6.2514033026496094E-5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8.1035860262695415E-3</v>
      </c>
      <c r="E53" s="80">
        <f>(+E33-E114)*'Assumptions (Inputs)'!$E$31/'Assumptions (Inputs)'!$E$30</f>
        <v>8.1035860262695415E-3</v>
      </c>
      <c r="F53" s="80">
        <f>(+F33-F114)*'Assumptions (Inputs)'!$E$31/'Assumptions (Inputs)'!$E$30</f>
        <v>8.1035860262695415E-3</v>
      </c>
      <c r="G53" s="80">
        <f>(+G33-G114)*'Assumptions (Inputs)'!$E$31/'Assumptions (Inputs)'!$E$30</f>
        <v>8.1035860262695415E-3</v>
      </c>
      <c r="H53" s="80">
        <f>(+H33-H114)*'Assumptions (Inputs)'!$E$31/'Assumptions (Inputs)'!$E$30</f>
        <v>8.1035860262695415E-3</v>
      </c>
      <c r="I53" s="80">
        <f>(+I33-I114)*'Assumptions (Inputs)'!$E$31/'Assumptions (Inputs)'!$E$30</f>
        <v>8.1035860262695415E-3</v>
      </c>
      <c r="J53" s="80">
        <f>(+J33-J114)*'Assumptions (Inputs)'!$E$31/'Assumptions (Inputs)'!$E$30</f>
        <v>8.1035860262695415E-3</v>
      </c>
      <c r="K53" s="80">
        <f>(+K33-K114)*'Assumptions (Inputs)'!$E$31/'Assumptions (Inputs)'!$E$30</f>
        <v>8.1035860262695415E-3</v>
      </c>
      <c r="L53" s="80">
        <f>(+L33-L114)*'Assumptions (Inputs)'!$E$31/'Assumptions (Inputs)'!$E$30</f>
        <v>8.1035860262695415E-3</v>
      </c>
      <c r="M53" s="80">
        <f>(+M33-M114)*'Assumptions (Inputs)'!$E$31/'Assumptions (Inputs)'!$E$30</f>
        <v>8.1035860262695415E-3</v>
      </c>
      <c r="N53" s="80">
        <f>(+N33-N114)*'Assumptions (Inputs)'!$E$31/'Assumptions (Inputs)'!$E$30</f>
        <v>8.1035860262695415E-3</v>
      </c>
      <c r="O53" s="80">
        <f>(+O33-O114)*'Assumptions (Inputs)'!$E$31/'Assumptions (Inputs)'!$E$30</f>
        <v>8.1035860262695415E-3</v>
      </c>
      <c r="P53" s="80">
        <f>(+P33-P114)*'Assumptions (Inputs)'!$E$31/'Assumptions (Inputs)'!$E$30</f>
        <v>8.1035860262695415E-3</v>
      </c>
      <c r="Q53" s="80">
        <f>(+Q33-Q114)*'Assumptions (Inputs)'!$E$31/'Assumptions (Inputs)'!$E$30</f>
        <v>8.1035860262695415E-3</v>
      </c>
      <c r="R53" s="80">
        <f>(+R33-R114)*'Assumptions (Inputs)'!$E$31/'Assumptions (Inputs)'!$E$30</f>
        <v>8.1035860262695415E-3</v>
      </c>
      <c r="S53" s="80">
        <f>(+S33-S114)*'Assumptions (Inputs)'!$E$31/'Assumptions (Inputs)'!$E$30</f>
        <v>8.1035860262695415E-3</v>
      </c>
      <c r="T53" s="80">
        <f>(+T33-T114)*'Assumptions (Inputs)'!$E$31/'Assumptions (Inputs)'!$E$30</f>
        <v>8.1035860262695415E-3</v>
      </c>
      <c r="U53" s="80">
        <f>(+U33-U114)*'Assumptions (Inputs)'!$E$31/'Assumptions (Inputs)'!$E$30</f>
        <v>8.1035860262695415E-3</v>
      </c>
      <c r="V53" s="80">
        <f>(+V33-V114)*'Assumptions (Inputs)'!$E$31/'Assumptions (Inputs)'!$E$30</f>
        <v>8.1035860262695415E-3</v>
      </c>
      <c r="W53" s="80">
        <f>(+W33-W114)*'Assumptions (Inputs)'!$E$31/'Assumptions (Inputs)'!$E$30</f>
        <v>8.1035860262695415E-3</v>
      </c>
      <c r="X53" s="80">
        <f>(+X33-X114)*'Assumptions (Inputs)'!$E$31/'Assumptions (Inputs)'!$E$30</f>
        <v>8.1035860262695415E-3</v>
      </c>
      <c r="Y53" s="80">
        <f>(+Y33-Y114)*'Assumptions (Inputs)'!$E$31/'Assumptions (Inputs)'!$E$30</f>
        <v>8.1035860262695415E-3</v>
      </c>
      <c r="Z53" s="80">
        <f>(+Z33-Z114)*'Assumptions (Inputs)'!$E$31/'Assumptions (Inputs)'!$E$30</f>
        <v>8.1035860262695415E-3</v>
      </c>
      <c r="AA53" s="80">
        <f>(+AA33-AA114)*'Assumptions (Inputs)'!$E$31/'Assumptions (Inputs)'!$E$30</f>
        <v>8.1035860262695415E-3</v>
      </c>
      <c r="AB53" s="80">
        <f>(+AB33-AB114)*'Assumptions (Inputs)'!$E$31/'Assumptions (Inputs)'!$E$30</f>
        <v>8.1035860262695415E-3</v>
      </c>
      <c r="AC53" s="80">
        <f>(+AC33-AC114)*'Assumptions (Inputs)'!$E$31/'Assumptions (Inputs)'!$E$30</f>
        <v>8.1035860262695415E-3</v>
      </c>
      <c r="AD53" s="80">
        <f>(+AD33-AD114)*'Assumptions (Inputs)'!$E$31/'Assumptions (Inputs)'!$E$30</f>
        <v>8.1035860262695415E-3</v>
      </c>
      <c r="AE53" s="80">
        <f>(+AE33-AE114)*'Assumptions (Inputs)'!$E$31/'Assumptions (Inputs)'!$E$30</f>
        <v>8.1035860262695415E-3</v>
      </c>
      <c r="AF53" s="80">
        <f>(+AF33-AF114)*'Assumptions (Inputs)'!$E$31/'Assumptions (Inputs)'!$E$30</f>
        <v>8.1035860262695415E-3</v>
      </c>
      <c r="AG53" s="80">
        <f>(+AG33-AG114)*'Assumptions (Inputs)'!$E$31/'Assumptions (Inputs)'!$E$30</f>
        <v>8.1035860262695415E-3</v>
      </c>
      <c r="AH53" s="80">
        <f>(+AH33-AH114)*'Assumptions (Inputs)'!$E$31/'Assumptions (Inputs)'!$E$30</f>
        <v>8.1035860262695415E-3</v>
      </c>
      <c r="AI53" s="80">
        <f>(+AI33-AI114)*'Assumptions (Inputs)'!$E$31/'Assumptions (Inputs)'!$E$30</f>
        <v>8.1035860262695415E-3</v>
      </c>
      <c r="AJ53" s="80">
        <f>(+AJ33-AJ114)*'Assumptions (Inputs)'!$E$31/'Assumptions (Inputs)'!$E$30</f>
        <v>8.1035860262695415E-3</v>
      </c>
      <c r="AK53" s="80">
        <f>(+AK33-AK114)*'Assumptions (Inputs)'!$E$31/'Assumptions (Inputs)'!$E$30</f>
        <v>8.1035860262695415E-3</v>
      </c>
      <c r="AL53" s="80">
        <f>(+AL33-AL114)*'Assumptions (Inputs)'!$E$31/'Assumptions (Inputs)'!$E$30</f>
        <v>8.1035860262695415E-3</v>
      </c>
      <c r="AM53" s="80">
        <f>(+AM33-AM114)*'Assumptions (Inputs)'!$E$31/'Assumptions (Inputs)'!$E$30</f>
        <v>8.1035860262695415E-3</v>
      </c>
      <c r="AN53" s="80">
        <f>(+AN33-AN114)*'Assumptions (Inputs)'!$E$31/'Assumptions (Inputs)'!$E$30</f>
        <v>8.1035860262695415E-3</v>
      </c>
      <c r="AO53" s="80">
        <f>(+AO33-AO114)*'Assumptions (Inputs)'!$E$31/'Assumptions (Inputs)'!$E$30</f>
        <v>8.1035860262695415E-3</v>
      </c>
      <c r="AP53" s="80">
        <f>(+AP33-AP114)*'Assumptions (Inputs)'!$E$31/'Assumptions (Inputs)'!$E$30</f>
        <v>8.1035860262695415E-3</v>
      </c>
      <c r="AQ53" s="80">
        <f>(+AQ33-AQ114)*'Assumptions (Inputs)'!$E$31/'Assumptions (Inputs)'!$E$30</f>
        <v>8.1035860262695415E-3</v>
      </c>
      <c r="AR53" s="80">
        <f>(+AR33-AR114)*'Assumptions (Inputs)'!$E$31/'Assumptions (Inputs)'!$E$30</f>
        <v>8.1035860262695415E-3</v>
      </c>
      <c r="AS53" s="80">
        <f>(+AS33-AS114)*'Assumptions (Inputs)'!$E$31/'Assumptions (Inputs)'!$E$30</f>
        <v>8.1035860262695415E-3</v>
      </c>
      <c r="AT53" s="80">
        <f>(+AT33-AT114)*'Assumptions (Inputs)'!$E$31/'Assumptions (Inputs)'!$E$30</f>
        <v>8.1035860262695415E-3</v>
      </c>
      <c r="AU53" s="80">
        <f>(+AU33-AU114)*'Assumptions (Inputs)'!$E$31/'Assumptions (Inputs)'!$E$30</f>
        <v>8.1035860262695415E-3</v>
      </c>
      <c r="AV53" s="80">
        <f>(+AV33-AV114)*'Assumptions (Inputs)'!$E$31/'Assumptions (Inputs)'!$E$30</f>
        <v>8.1035860262695415E-3</v>
      </c>
      <c r="AW53" s="80">
        <f>(+AW33-AW114)*'Assumptions (Inputs)'!$E$31/'Assumptions (Inputs)'!$E$30</f>
        <v>8.1035860262695415E-3</v>
      </c>
      <c r="AX53" s="80">
        <f>(+AX33-AX114)*'Assumptions (Inputs)'!$E$31/'Assumptions (Inputs)'!$E$30</f>
        <v>8.1035860262695415E-3</v>
      </c>
      <c r="AY53" s="80">
        <f>(+AY33-AY114)*'Assumptions (Inputs)'!$E$31/'Assumptions (Inputs)'!$E$30</f>
        <v>8.1035860262695415E-3</v>
      </c>
      <c r="AZ53" s="80">
        <f>(+AZ33-AZ114)*'Assumptions (Inputs)'!$E$31/'Assumptions (Inputs)'!$E$30</f>
        <v>8.1035860262695415E-3</v>
      </c>
      <c r="BA53" s="80">
        <f>(+BA33-BA114)*'Assumptions (Inputs)'!$E$31/'Assumptions (Inputs)'!$E$30</f>
        <v>8.1035860262695415E-3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0.40517930131347696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6.2765093399999999E-2</v>
      </c>
      <c r="E54" s="74">
        <f t="shared" si="28"/>
        <v>6.2765093399999999E-2</v>
      </c>
      <c r="F54" s="74">
        <f t="shared" si="28"/>
        <v>6.2765093399999999E-2</v>
      </c>
      <c r="G54" s="74">
        <f t="shared" si="28"/>
        <v>6.2765093399999999E-2</v>
      </c>
      <c r="H54" s="74">
        <f t="shared" si="28"/>
        <v>6.2765093399999999E-2</v>
      </c>
      <c r="I54" s="74">
        <f t="shared" si="28"/>
        <v>6.2765093399999999E-2</v>
      </c>
      <c r="J54" s="74">
        <f t="shared" si="28"/>
        <v>6.2765093399999999E-2</v>
      </c>
      <c r="K54" s="74">
        <f t="shared" si="28"/>
        <v>6.2765093399999999E-2</v>
      </c>
      <c r="L54" s="74">
        <f t="shared" si="28"/>
        <v>6.2765093399999999E-2</v>
      </c>
      <c r="M54" s="74">
        <f t="shared" si="28"/>
        <v>6.2765093399999999E-2</v>
      </c>
      <c r="N54" s="74">
        <f t="shared" si="28"/>
        <v>6.2765093399999999E-2</v>
      </c>
      <c r="O54" s="74">
        <f t="shared" si="28"/>
        <v>6.2765093399999999E-2</v>
      </c>
      <c r="P54" s="74">
        <f t="shared" si="28"/>
        <v>6.2765093399999999E-2</v>
      </c>
      <c r="Q54" s="74">
        <f t="shared" si="28"/>
        <v>6.2765093399999999E-2</v>
      </c>
      <c r="R54" s="74">
        <f t="shared" si="28"/>
        <v>6.2765093399999999E-2</v>
      </c>
      <c r="S54" s="74">
        <f t="shared" si="28"/>
        <v>6.2765093399999999E-2</v>
      </c>
      <c r="T54" s="74">
        <f t="shared" si="28"/>
        <v>6.2765093399999999E-2</v>
      </c>
      <c r="U54" s="74">
        <f t="shared" si="28"/>
        <v>6.2765093399999999E-2</v>
      </c>
      <c r="V54" s="74">
        <f t="shared" si="28"/>
        <v>6.2765093399999999E-2</v>
      </c>
      <c r="W54" s="74">
        <f t="shared" si="28"/>
        <v>6.2765093399999999E-2</v>
      </c>
      <c r="X54" s="74">
        <f t="shared" si="28"/>
        <v>6.2765093399999999E-2</v>
      </c>
      <c r="Y54" s="74">
        <f t="shared" si="28"/>
        <v>6.2765093399999999E-2</v>
      </c>
      <c r="Z54" s="74">
        <f t="shared" si="28"/>
        <v>6.2765093399999999E-2</v>
      </c>
      <c r="AA54" s="74">
        <f t="shared" si="28"/>
        <v>6.2765093399999999E-2</v>
      </c>
      <c r="AB54" s="74">
        <f t="shared" si="28"/>
        <v>6.2765093399999999E-2</v>
      </c>
      <c r="AC54" s="74">
        <f t="shared" si="28"/>
        <v>6.2765093399999999E-2</v>
      </c>
      <c r="AD54" s="74">
        <f t="shared" si="28"/>
        <v>6.2765093399999999E-2</v>
      </c>
      <c r="AE54" s="74">
        <f t="shared" si="28"/>
        <v>6.2765093399999999E-2</v>
      </c>
      <c r="AF54" s="74">
        <f t="shared" si="28"/>
        <v>6.2765093399999999E-2</v>
      </c>
      <c r="AG54" s="74">
        <f t="shared" si="28"/>
        <v>6.2765093399999999E-2</v>
      </c>
      <c r="AH54" s="74">
        <f t="shared" si="28"/>
        <v>6.2765093399999999E-2</v>
      </c>
      <c r="AI54" s="74">
        <f t="shared" si="28"/>
        <v>6.2765093399999999E-2</v>
      </c>
      <c r="AJ54" s="74">
        <f t="shared" si="28"/>
        <v>6.2765093399999999E-2</v>
      </c>
      <c r="AK54" s="74">
        <f t="shared" si="28"/>
        <v>6.2765093399999999E-2</v>
      </c>
      <c r="AL54" s="74">
        <f t="shared" si="28"/>
        <v>6.2765093399999999E-2</v>
      </c>
      <c r="AM54" s="74">
        <f t="shared" si="28"/>
        <v>6.2765093399999999E-2</v>
      </c>
      <c r="AN54" s="74">
        <f t="shared" si="28"/>
        <v>6.2765093399999999E-2</v>
      </c>
      <c r="AO54" s="74">
        <f t="shared" si="28"/>
        <v>6.2765093399999999E-2</v>
      </c>
      <c r="AP54" s="74">
        <f t="shared" si="28"/>
        <v>6.2765093399999999E-2</v>
      </c>
      <c r="AQ54" s="74">
        <f t="shared" si="28"/>
        <v>6.2765093399999999E-2</v>
      </c>
      <c r="AR54" s="74">
        <f t="shared" si="28"/>
        <v>6.2765093399999999E-2</v>
      </c>
      <c r="AS54" s="74">
        <f t="shared" si="28"/>
        <v>6.2765093399999999E-2</v>
      </c>
      <c r="AT54" s="74">
        <f t="shared" si="28"/>
        <v>6.2765093399999999E-2</v>
      </c>
      <c r="AU54" s="74">
        <f t="shared" si="28"/>
        <v>6.2765093399999999E-2</v>
      </c>
      <c r="AV54" s="74">
        <f t="shared" si="28"/>
        <v>6.2765093399999999E-2</v>
      </c>
      <c r="AW54" s="74">
        <f t="shared" si="28"/>
        <v>6.2765093399999999E-2</v>
      </c>
      <c r="AX54" s="74">
        <f t="shared" si="28"/>
        <v>6.2765093399999999E-2</v>
      </c>
      <c r="AY54" s="74">
        <f t="shared" si="28"/>
        <v>6.2765093399999999E-2</v>
      </c>
      <c r="AZ54" s="74">
        <f t="shared" si="28"/>
        <v>6.2765093399999999E-2</v>
      </c>
      <c r="BA54" s="74">
        <f t="shared" si="28"/>
        <v>6.2765093399999999E-2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3.1382546699999976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0.1255301868</v>
      </c>
      <c r="E55" s="67">
        <f>E21*'Assumptions (Inputs)'!$D$48</f>
        <v>0.1255301868</v>
      </c>
      <c r="F55" s="67">
        <f>F21*'Assumptions (Inputs)'!$D$48</f>
        <v>0.1255301868</v>
      </c>
      <c r="G55" s="67">
        <f>G21*'Assumptions (Inputs)'!$D$48</f>
        <v>0.1255301868</v>
      </c>
      <c r="H55" s="67">
        <f>H21*'Assumptions (Inputs)'!$D$48</f>
        <v>0.1255301868</v>
      </c>
      <c r="I55" s="67">
        <f>I21*'Assumptions (Inputs)'!$D$48</f>
        <v>0.1255301868</v>
      </c>
      <c r="J55" s="67">
        <f>J21*'Assumptions (Inputs)'!$D$48</f>
        <v>0.1255301868</v>
      </c>
      <c r="K55" s="67">
        <f>K21*'Assumptions (Inputs)'!$D$48</f>
        <v>0.1255301868</v>
      </c>
      <c r="L55" s="67">
        <f>L21*'Assumptions (Inputs)'!$D$48</f>
        <v>0.1255301868</v>
      </c>
      <c r="M55" s="67">
        <f>M21*'Assumptions (Inputs)'!$D$48</f>
        <v>0.1255301868</v>
      </c>
      <c r="N55" s="67">
        <f>N21*'Assumptions (Inputs)'!$D$48</f>
        <v>0.1255301868</v>
      </c>
      <c r="O55" s="67">
        <f>O21*'Assumptions (Inputs)'!$D$48</f>
        <v>0.1255301868</v>
      </c>
      <c r="P55" s="67">
        <f>P21*'Assumptions (Inputs)'!$D$48</f>
        <v>0.1255301868</v>
      </c>
      <c r="Q55" s="67">
        <f>Q21*'Assumptions (Inputs)'!$D$48</f>
        <v>0.1255301868</v>
      </c>
      <c r="R55" s="67">
        <f>R21*'Assumptions (Inputs)'!$D$48</f>
        <v>0.1255301868</v>
      </c>
      <c r="S55" s="67">
        <f>S21*'Assumptions (Inputs)'!$D$48</f>
        <v>0.1255301868</v>
      </c>
      <c r="T55" s="67">
        <f>T21*'Assumptions (Inputs)'!$D$48</f>
        <v>0.1255301868</v>
      </c>
      <c r="U55" s="67">
        <f>U21*'Assumptions (Inputs)'!$D$48</f>
        <v>0.1255301868</v>
      </c>
      <c r="V55" s="67">
        <f>V21*'Assumptions (Inputs)'!$D$48</f>
        <v>0.1255301868</v>
      </c>
      <c r="W55" s="67">
        <f>W21*'Assumptions (Inputs)'!$D$48</f>
        <v>0.1255301868</v>
      </c>
      <c r="X55" s="67">
        <f>X21*'Assumptions (Inputs)'!$D$48</f>
        <v>0.1255301868</v>
      </c>
      <c r="Y55" s="67">
        <f>Y21*'Assumptions (Inputs)'!$D$48</f>
        <v>0.1255301868</v>
      </c>
      <c r="Z55" s="67">
        <f>Z21*'Assumptions (Inputs)'!$D$48</f>
        <v>0.1255301868</v>
      </c>
      <c r="AA55" s="67">
        <f>AA21*'Assumptions (Inputs)'!$D$48</f>
        <v>0.1255301868</v>
      </c>
      <c r="AB55" s="67">
        <f>AB21*'Assumptions (Inputs)'!$D$48</f>
        <v>0.1255301868</v>
      </c>
      <c r="AC55" s="67">
        <f>AC21*'Assumptions (Inputs)'!$D$48</f>
        <v>0.1255301868</v>
      </c>
      <c r="AD55" s="67">
        <f>AD21*'Assumptions (Inputs)'!$D$48</f>
        <v>0.1255301868</v>
      </c>
      <c r="AE55" s="67">
        <f>AE21*'Assumptions (Inputs)'!$D$48</f>
        <v>0.1255301868</v>
      </c>
      <c r="AF55" s="67">
        <f>AF21*'Assumptions (Inputs)'!$D$48</f>
        <v>0.1255301868</v>
      </c>
      <c r="AG55" s="67">
        <f>AG21*'Assumptions (Inputs)'!$D$48</f>
        <v>0.1255301868</v>
      </c>
      <c r="AH55" s="67">
        <f>AH21*'Assumptions (Inputs)'!$D$48</f>
        <v>0.1255301868</v>
      </c>
      <c r="AI55" s="67">
        <f>AI21*'Assumptions (Inputs)'!$D$48</f>
        <v>0.1255301868</v>
      </c>
      <c r="AJ55" s="67">
        <f>AJ21*'Assumptions (Inputs)'!$D$48</f>
        <v>0.1255301868</v>
      </c>
      <c r="AK55" s="67">
        <f>AK21*'Assumptions (Inputs)'!$D$48</f>
        <v>0.1255301868</v>
      </c>
      <c r="AL55" s="67">
        <f>AL21*'Assumptions (Inputs)'!$D$48</f>
        <v>0.1255301868</v>
      </c>
      <c r="AM55" s="67">
        <f>AM21*'Assumptions (Inputs)'!$D$48</f>
        <v>0.1255301868</v>
      </c>
      <c r="AN55" s="67">
        <f>AN21*'Assumptions (Inputs)'!$D$48</f>
        <v>0.1255301868</v>
      </c>
      <c r="AO55" s="67">
        <f>AO21*'Assumptions (Inputs)'!$D$48</f>
        <v>0.1255301868</v>
      </c>
      <c r="AP55" s="67">
        <f>AP21*'Assumptions (Inputs)'!$D$48</f>
        <v>0.1255301868</v>
      </c>
      <c r="AQ55" s="67">
        <f>AQ21*'Assumptions (Inputs)'!$D$48</f>
        <v>0.1255301868</v>
      </c>
      <c r="AR55" s="67">
        <f>AR21*'Assumptions (Inputs)'!$D$48</f>
        <v>0.1255301868</v>
      </c>
      <c r="AS55" s="67">
        <f>AS21*'Assumptions (Inputs)'!$D$48</f>
        <v>0.1255301868</v>
      </c>
      <c r="AT55" s="67">
        <f>AT21*'Assumptions (Inputs)'!$D$48</f>
        <v>0.1255301868</v>
      </c>
      <c r="AU55" s="67">
        <f>AU21*'Assumptions (Inputs)'!$D$48</f>
        <v>0.1255301868</v>
      </c>
      <c r="AV55" s="67">
        <f>AV21*'Assumptions (Inputs)'!$D$48</f>
        <v>0.1255301868</v>
      </c>
      <c r="AW55" s="67">
        <f>AW21*'Assumptions (Inputs)'!$D$48</f>
        <v>0.1255301868</v>
      </c>
      <c r="AX55" s="67">
        <f>AX21*'Assumptions (Inputs)'!$D$48</f>
        <v>0.1255301868</v>
      </c>
      <c r="AY55" s="67">
        <f>AY21*'Assumptions (Inputs)'!$D$48</f>
        <v>0.1255301868</v>
      </c>
      <c r="AZ55" s="67">
        <f>AZ21*'Assumptions (Inputs)'!$D$48</f>
        <v>0.1255301868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6.1509791531999953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0.19639886622626954</v>
      </c>
      <c r="E56" s="68">
        <f t="shared" si="29"/>
        <v>0.19639886622626954</v>
      </c>
      <c r="F56" s="68">
        <f t="shared" si="29"/>
        <v>0.19639886622626954</v>
      </c>
      <c r="G56" s="68">
        <f t="shared" si="29"/>
        <v>0.19639886622626954</v>
      </c>
      <c r="H56" s="68">
        <f t="shared" si="29"/>
        <v>0.19639886622626954</v>
      </c>
      <c r="I56" s="68">
        <f t="shared" si="29"/>
        <v>0.19639886622626954</v>
      </c>
      <c r="J56" s="68">
        <f t="shared" si="29"/>
        <v>0.19639886622626954</v>
      </c>
      <c r="K56" s="68">
        <f t="shared" si="29"/>
        <v>0.19639886622626954</v>
      </c>
      <c r="L56" s="68">
        <f t="shared" si="29"/>
        <v>0.19639886622626954</v>
      </c>
      <c r="M56" s="68">
        <f t="shared" si="29"/>
        <v>0.19639886622626954</v>
      </c>
      <c r="N56" s="68">
        <f t="shared" si="29"/>
        <v>0.19639886622626954</v>
      </c>
      <c r="O56" s="68">
        <f t="shared" si="29"/>
        <v>0.19639886622626954</v>
      </c>
      <c r="P56" s="68">
        <f t="shared" si="29"/>
        <v>0.19639886622626954</v>
      </c>
      <c r="Q56" s="68">
        <f t="shared" si="29"/>
        <v>0.19639886622626954</v>
      </c>
      <c r="R56" s="68">
        <f t="shared" si="29"/>
        <v>0.19639886622626954</v>
      </c>
      <c r="S56" s="68">
        <f t="shared" si="29"/>
        <v>0.19639886622626954</v>
      </c>
      <c r="T56" s="68">
        <f t="shared" si="29"/>
        <v>0.19639886622626954</v>
      </c>
      <c r="U56" s="68">
        <f t="shared" si="29"/>
        <v>0.19639886622626954</v>
      </c>
      <c r="V56" s="68">
        <f t="shared" si="29"/>
        <v>0.19639886622626954</v>
      </c>
      <c r="W56" s="68">
        <f t="shared" si="29"/>
        <v>0.19639886622626954</v>
      </c>
      <c r="X56" s="68">
        <f t="shared" si="29"/>
        <v>0.19639886622626954</v>
      </c>
      <c r="Y56" s="68">
        <f t="shared" si="29"/>
        <v>0.19639886622626954</v>
      </c>
      <c r="Z56" s="68">
        <f t="shared" si="29"/>
        <v>0.19639886622626954</v>
      </c>
      <c r="AA56" s="68">
        <f t="shared" si="29"/>
        <v>0.19639886622626954</v>
      </c>
      <c r="AB56" s="68">
        <f t="shared" si="29"/>
        <v>0.19639886622626954</v>
      </c>
      <c r="AC56" s="68">
        <f t="shared" si="29"/>
        <v>0.19639886622626954</v>
      </c>
      <c r="AD56" s="68">
        <f t="shared" si="29"/>
        <v>0.19639886622626954</v>
      </c>
      <c r="AE56" s="68">
        <f t="shared" si="29"/>
        <v>0.19639886622626954</v>
      </c>
      <c r="AF56" s="68">
        <f t="shared" si="29"/>
        <v>0.19639886622626954</v>
      </c>
      <c r="AG56" s="68">
        <f t="shared" si="29"/>
        <v>0.19639886622626954</v>
      </c>
      <c r="AH56" s="68">
        <f t="shared" si="29"/>
        <v>0.19639886622626954</v>
      </c>
      <c r="AI56" s="68">
        <f t="shared" si="29"/>
        <v>0.19639886622626954</v>
      </c>
      <c r="AJ56" s="68">
        <f t="shared" si="29"/>
        <v>0.19639886622626954</v>
      </c>
      <c r="AK56" s="68">
        <f t="shared" si="29"/>
        <v>0.19639886622626954</v>
      </c>
      <c r="AL56" s="68">
        <f t="shared" si="29"/>
        <v>0.19639886622626954</v>
      </c>
      <c r="AM56" s="68">
        <f t="shared" si="29"/>
        <v>0.19639886622626954</v>
      </c>
      <c r="AN56" s="68">
        <f t="shared" si="29"/>
        <v>0.19639886622626954</v>
      </c>
      <c r="AO56" s="68">
        <f t="shared" si="29"/>
        <v>0.19639886622626954</v>
      </c>
      <c r="AP56" s="68">
        <f t="shared" si="29"/>
        <v>0.19639886622626954</v>
      </c>
      <c r="AQ56" s="68">
        <f t="shared" si="29"/>
        <v>0.19639886622626954</v>
      </c>
      <c r="AR56" s="68">
        <f t="shared" si="29"/>
        <v>0.19639886622626954</v>
      </c>
      <c r="AS56" s="68">
        <f t="shared" si="29"/>
        <v>0.19639886622626954</v>
      </c>
      <c r="AT56" s="68">
        <f t="shared" si="29"/>
        <v>0.19639886622626954</v>
      </c>
      <c r="AU56" s="68">
        <f t="shared" si="29"/>
        <v>0.19639886622626954</v>
      </c>
      <c r="AV56" s="68">
        <f t="shared" si="29"/>
        <v>0.19639886622626954</v>
      </c>
      <c r="AW56" s="68">
        <f t="shared" si="29"/>
        <v>0.19639886622626954</v>
      </c>
      <c r="AX56" s="68">
        <f t="shared" si="29"/>
        <v>0.19639886622626954</v>
      </c>
      <c r="AY56" s="68">
        <f t="shared" si="29"/>
        <v>0.19639886622626954</v>
      </c>
      <c r="AZ56" s="68">
        <f t="shared" si="29"/>
        <v>0.19639886622626954</v>
      </c>
      <c r="BA56" s="68">
        <f t="shared" si="29"/>
        <v>7.0868679426269537E-2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9.6944131245134813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1.2148026914836498</v>
      </c>
      <c r="E59" s="74">
        <f t="shared" si="30"/>
        <v>2.3710344414035678</v>
      </c>
      <c r="F59" s="74">
        <f t="shared" si="30"/>
        <v>2.2567161087677965</v>
      </c>
      <c r="G59" s="74">
        <f t="shared" si="30"/>
        <v>2.147826077999818</v>
      </c>
      <c r="H59" s="74">
        <f t="shared" si="30"/>
        <v>2.0439580078849602</v>
      </c>
      <c r="I59" s="74">
        <f t="shared" si="30"/>
        <v>1.9447368142250643</v>
      </c>
      <c r="J59" s="74">
        <f t="shared" si="30"/>
        <v>1.8498134603357337</v>
      </c>
      <c r="K59" s="74">
        <f t="shared" si="30"/>
        <v>1.7588649570463317</v>
      </c>
      <c r="L59" s="74">
        <f t="shared" si="30"/>
        <v>1.6701357019293668</v>
      </c>
      <c r="M59" s="74">
        <f t="shared" si="30"/>
        <v>1.5817190169775341</v>
      </c>
      <c r="N59" s="74">
        <f t="shared" si="30"/>
        <v>1.4933023320257013</v>
      </c>
      <c r="O59" s="74">
        <f t="shared" si="30"/>
        <v>1.4048856470738686</v>
      </c>
      <c r="P59" s="74">
        <f t="shared" si="30"/>
        <v>1.3164689621220356</v>
      </c>
      <c r="Q59" s="74">
        <f t="shared" si="30"/>
        <v>1.2280522771702029</v>
      </c>
      <c r="R59" s="74">
        <f t="shared" si="30"/>
        <v>1.1396355922183701</v>
      </c>
      <c r="S59" s="74">
        <f t="shared" si="30"/>
        <v>1.0512189072665372</v>
      </c>
      <c r="T59" s="74">
        <f t="shared" si="30"/>
        <v>0.96280222231470458</v>
      </c>
      <c r="U59" s="74">
        <f t="shared" si="30"/>
        <v>0.87438553736287183</v>
      </c>
      <c r="V59" s="74">
        <f t="shared" si="30"/>
        <v>0.7859688524110392</v>
      </c>
      <c r="W59" s="74">
        <f t="shared" si="30"/>
        <v>0.69755216745920634</v>
      </c>
      <c r="X59" s="74">
        <f t="shared" si="30"/>
        <v>0.62075788314753177</v>
      </c>
      <c r="Y59" s="74">
        <f t="shared" si="30"/>
        <v>0.56720840011617368</v>
      </c>
      <c r="Z59" s="74">
        <f t="shared" si="30"/>
        <v>0.52528131772497377</v>
      </c>
      <c r="AA59" s="74">
        <f t="shared" si="30"/>
        <v>0.48335423533377386</v>
      </c>
      <c r="AB59" s="74">
        <f t="shared" si="30"/>
        <v>0.44142715294257395</v>
      </c>
      <c r="AC59" s="74">
        <f t="shared" si="30"/>
        <v>0.39950007055137404</v>
      </c>
      <c r="AD59" s="74">
        <f t="shared" si="30"/>
        <v>0.35757298816017413</v>
      </c>
      <c r="AE59" s="74">
        <f t="shared" si="30"/>
        <v>0.31564590576897417</v>
      </c>
      <c r="AF59" s="74">
        <f t="shared" si="30"/>
        <v>0.27371882337777426</v>
      </c>
      <c r="AG59" s="74">
        <f t="shared" si="30"/>
        <v>0.23179174098657432</v>
      </c>
      <c r="AH59" s="74">
        <f t="shared" si="30"/>
        <v>0.18986465859537441</v>
      </c>
      <c r="AI59" s="74">
        <f t="shared" si="30"/>
        <v>0.14793757620417447</v>
      </c>
      <c r="AJ59" s="74">
        <f t="shared" si="30"/>
        <v>0.10601049381297456</v>
      </c>
      <c r="AK59" s="74">
        <f t="shared" si="30"/>
        <v>6.4083411421774178E-2</v>
      </c>
      <c r="AL59" s="74">
        <f t="shared" si="30"/>
        <v>2.2156329030574705E-2</v>
      </c>
      <c r="AM59" s="74">
        <f t="shared" si="30"/>
        <v>-1.9770753360625663E-2</v>
      </c>
      <c r="AN59" s="74">
        <f t="shared" si="30"/>
        <v>-6.1697835751825143E-2</v>
      </c>
      <c r="AO59" s="74">
        <f t="shared" si="30"/>
        <v>-0.10362491814302552</v>
      </c>
      <c r="AP59" s="74">
        <f t="shared" si="30"/>
        <v>-0.14555200053422498</v>
      </c>
      <c r="AQ59" s="74">
        <f t="shared" si="30"/>
        <v>-0.18747908292542537</v>
      </c>
      <c r="AR59" s="74">
        <f t="shared" si="30"/>
        <v>-0.22940616531662483</v>
      </c>
      <c r="AS59" s="74">
        <f t="shared" si="30"/>
        <v>-0.27133324770782519</v>
      </c>
      <c r="AT59" s="74">
        <f t="shared" si="30"/>
        <v>-0.31326033009902471</v>
      </c>
      <c r="AU59" s="74">
        <f t="shared" si="30"/>
        <v>-0.35518741249022506</v>
      </c>
      <c r="AV59" s="74">
        <f t="shared" si="30"/>
        <v>-0.39711449488142453</v>
      </c>
      <c r="AW59" s="74">
        <f t="shared" si="30"/>
        <v>-0.43904157727262488</v>
      </c>
      <c r="AX59" s="74">
        <f t="shared" si="30"/>
        <v>-0.4809686596638244</v>
      </c>
      <c r="AY59" s="74">
        <f t="shared" si="30"/>
        <v>-0.52289574205502476</v>
      </c>
      <c r="AZ59" s="74">
        <f t="shared" si="30"/>
        <v>-0.56482282444622423</v>
      </c>
      <c r="BA59" s="74">
        <f t="shared" si="30"/>
        <v>-0.29292443983742544</v>
      </c>
      <c r="BB59" s="74">
        <f t="shared" si="30"/>
        <v>-6.2514033026496094E-5</v>
      </c>
      <c r="BC59" s="74">
        <f t="shared" si="30"/>
        <v>-6.2514033026496094E-5</v>
      </c>
      <c r="BD59" s="74">
        <f t="shared" si="30"/>
        <v>-6.2514033026496094E-5</v>
      </c>
      <c r="BE59" s="74">
        <f t="shared" si="30"/>
        <v>-6.2514033026496094E-5</v>
      </c>
      <c r="BF59" s="74">
        <f t="shared" si="30"/>
        <v>-6.2514033026496094E-5</v>
      </c>
      <c r="BG59" s="74">
        <f t="shared" si="30"/>
        <v>-6.2514033026496094E-5</v>
      </c>
      <c r="BH59" s="74">
        <f t="shared" si="30"/>
        <v>-6.2514033026496094E-5</v>
      </c>
      <c r="BI59" s="74">
        <f t="shared" si="30"/>
        <v>-6.2514033026496094E-5</v>
      </c>
      <c r="BJ59" s="74">
        <f t="shared" si="30"/>
        <v>-6.2514033026496094E-5</v>
      </c>
      <c r="BK59" s="74">
        <f t="shared" si="30"/>
        <v>-6.2514033026496094E-5</v>
      </c>
      <c r="BL59" s="74">
        <f t="shared" si="30"/>
        <v>-6.2514033026496094E-5</v>
      </c>
      <c r="BM59" s="36"/>
      <c r="BN59" s="74">
        <f>SUM(B59:BM59)</f>
        <v>30.154423623804483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0.11783586107391404</v>
      </c>
      <c r="E61" s="74">
        <f t="shared" si="32"/>
        <v>0.22785640981888289</v>
      </c>
      <c r="F61" s="74">
        <f>+F59*F60</f>
        <v>0.21687041805258525</v>
      </c>
      <c r="G61" s="74">
        <f t="shared" ref="G61:BL61" si="33">+G59*G60</f>
        <v>0.20640608609578251</v>
      </c>
      <c r="H61" s="74">
        <f t="shared" si="33"/>
        <v>0.19642436455774467</v>
      </c>
      <c r="I61" s="74">
        <f t="shared" si="33"/>
        <v>0.1868892078470287</v>
      </c>
      <c r="J61" s="74">
        <f t="shared" si="33"/>
        <v>0.17776707353826401</v>
      </c>
      <c r="K61" s="74">
        <f t="shared" si="33"/>
        <v>0.1690269223721525</v>
      </c>
      <c r="L61" s="74">
        <f t="shared" si="33"/>
        <v>0.16050004095541215</v>
      </c>
      <c r="M61" s="74">
        <f t="shared" si="33"/>
        <v>0.15200319753154104</v>
      </c>
      <c r="N61" s="74">
        <f t="shared" si="33"/>
        <v>0.1435063541076699</v>
      </c>
      <c r="O61" s="74">
        <f t="shared" si="33"/>
        <v>0.13500951068379879</v>
      </c>
      <c r="P61" s="74">
        <f t="shared" si="33"/>
        <v>0.12651266725992763</v>
      </c>
      <c r="Q61" s="74">
        <f t="shared" si="33"/>
        <v>0.11801582383605651</v>
      </c>
      <c r="R61" s="74">
        <f t="shared" si="33"/>
        <v>0.10951898041218537</v>
      </c>
      <c r="S61" s="74">
        <f t="shared" si="33"/>
        <v>0.10102213698831423</v>
      </c>
      <c r="T61" s="74">
        <f t="shared" si="33"/>
        <v>9.2525293564443112E-2</v>
      </c>
      <c r="U61" s="74">
        <f t="shared" si="33"/>
        <v>8.4028450140571989E-2</v>
      </c>
      <c r="V61" s="74">
        <f t="shared" si="33"/>
        <v>7.5531606716700866E-2</v>
      </c>
      <c r="W61" s="74">
        <f t="shared" si="33"/>
        <v>6.703476329282973E-2</v>
      </c>
      <c r="X61" s="74">
        <f t="shared" si="33"/>
        <v>5.9654832570477809E-2</v>
      </c>
      <c r="Y61" s="74">
        <f t="shared" si="33"/>
        <v>5.4508727251164291E-2</v>
      </c>
      <c r="Z61" s="74">
        <f t="shared" si="33"/>
        <v>5.0479534633369981E-2</v>
      </c>
      <c r="AA61" s="74">
        <f t="shared" si="33"/>
        <v>4.6450342015575671E-2</v>
      </c>
      <c r="AB61" s="74">
        <f t="shared" si="33"/>
        <v>4.2421149397781362E-2</v>
      </c>
      <c r="AC61" s="74">
        <f t="shared" si="33"/>
        <v>3.8391956779987045E-2</v>
      </c>
      <c r="AD61" s="74">
        <f t="shared" si="33"/>
        <v>3.4362764162192735E-2</v>
      </c>
      <c r="AE61" s="74">
        <f t="shared" si="33"/>
        <v>3.0333571544398419E-2</v>
      </c>
      <c r="AF61" s="74">
        <f t="shared" si="33"/>
        <v>2.6304378926604106E-2</v>
      </c>
      <c r="AG61" s="74">
        <f t="shared" si="33"/>
        <v>2.2275186308809793E-2</v>
      </c>
      <c r="AH61" s="74">
        <f t="shared" si="33"/>
        <v>1.8245993691015483E-2</v>
      </c>
      <c r="AI61" s="74">
        <f t="shared" si="33"/>
        <v>1.4216801073221168E-2</v>
      </c>
      <c r="AJ61" s="74">
        <f t="shared" si="33"/>
        <v>1.0187608455426855E-2</v>
      </c>
      <c r="AK61" s="74">
        <f t="shared" si="33"/>
        <v>6.1584158376324985E-3</v>
      </c>
      <c r="AL61" s="74">
        <f t="shared" si="33"/>
        <v>2.1292232198382292E-3</v>
      </c>
      <c r="AM61" s="74">
        <f t="shared" si="33"/>
        <v>-1.8999693979561264E-3</v>
      </c>
      <c r="AN61" s="74">
        <f t="shared" si="33"/>
        <v>-5.9291620157503966E-3</v>
      </c>
      <c r="AO61" s="74">
        <f t="shared" si="33"/>
        <v>-9.9583546335447522E-3</v>
      </c>
      <c r="AP61" s="74">
        <f t="shared" si="33"/>
        <v>-1.3987547251339022E-2</v>
      </c>
      <c r="AQ61" s="74">
        <f t="shared" si="33"/>
        <v>-1.801673986913338E-2</v>
      </c>
      <c r="AR61" s="74">
        <f t="shared" si="33"/>
        <v>-2.2045932486927648E-2</v>
      </c>
      <c r="AS61" s="74">
        <f t="shared" si="33"/>
        <v>-2.6075125104722003E-2</v>
      </c>
      <c r="AT61" s="74">
        <f t="shared" si="33"/>
        <v>-3.0104317722516274E-2</v>
      </c>
      <c r="AU61" s="74">
        <f t="shared" si="33"/>
        <v>-3.4133510340310633E-2</v>
      </c>
      <c r="AV61" s="74">
        <f t="shared" si="33"/>
        <v>-3.8162702958104901E-2</v>
      </c>
      <c r="AW61" s="74">
        <f t="shared" si="33"/>
        <v>-4.2191895575899252E-2</v>
      </c>
      <c r="AX61" s="74">
        <f t="shared" si="33"/>
        <v>-4.6221088193693527E-2</v>
      </c>
      <c r="AY61" s="74">
        <f t="shared" si="33"/>
        <v>-5.0250280811487885E-2</v>
      </c>
      <c r="AZ61" s="74">
        <f t="shared" si="33"/>
        <v>-5.4279473429282153E-2</v>
      </c>
      <c r="BA61" s="74">
        <f t="shared" si="33"/>
        <v>-2.8150038668376585E-2</v>
      </c>
      <c r="BB61" s="74">
        <f t="shared" si="33"/>
        <v>-6.0075985738462745E-6</v>
      </c>
      <c r="BC61" s="74">
        <f t="shared" si="33"/>
        <v>-6.0075985738462745E-6</v>
      </c>
      <c r="BD61" s="74">
        <f t="shared" si="33"/>
        <v>-6.0075985738462745E-6</v>
      </c>
      <c r="BE61" s="74">
        <f t="shared" si="33"/>
        <v>-6.0075985738462745E-6</v>
      </c>
      <c r="BF61" s="74">
        <f t="shared" si="33"/>
        <v>-6.0075985738462745E-6</v>
      </c>
      <c r="BG61" s="74">
        <f t="shared" si="33"/>
        <v>-6.0075985738462745E-6</v>
      </c>
      <c r="BH61" s="74">
        <f t="shared" si="33"/>
        <v>-6.0075985738462745E-6</v>
      </c>
      <c r="BI61" s="74">
        <f t="shared" si="33"/>
        <v>-6.0075985738462745E-6</v>
      </c>
      <c r="BJ61" s="74">
        <f t="shared" si="33"/>
        <v>-6.0075985738462745E-6</v>
      </c>
      <c r="BK61" s="74">
        <f t="shared" si="33"/>
        <v>-6.0075985738462745E-6</v>
      </c>
      <c r="BL61" s="74">
        <f t="shared" si="33"/>
        <v>-6.0075985738462745E-6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0.19639886622626954</v>
      </c>
      <c r="E62" s="67">
        <f t="shared" si="34"/>
        <v>0.19639886622626954</v>
      </c>
      <c r="F62" s="67">
        <f t="shared" si="34"/>
        <v>0.19639886622626954</v>
      </c>
      <c r="G62" s="67">
        <f t="shared" si="34"/>
        <v>0.19639886622626954</v>
      </c>
      <c r="H62" s="67">
        <f t="shared" si="34"/>
        <v>0.19639886622626954</v>
      </c>
      <c r="I62" s="67">
        <f t="shared" si="34"/>
        <v>0.19639886622626954</v>
      </c>
      <c r="J62" s="67">
        <f t="shared" si="34"/>
        <v>0.19639886622626954</v>
      </c>
      <c r="K62" s="67">
        <f t="shared" si="34"/>
        <v>0.19639886622626954</v>
      </c>
      <c r="L62" s="67">
        <f t="shared" si="34"/>
        <v>0.19639886622626954</v>
      </c>
      <c r="M62" s="67">
        <f t="shared" si="34"/>
        <v>0.19639886622626954</v>
      </c>
      <c r="N62" s="67">
        <f t="shared" si="34"/>
        <v>0.19639886622626954</v>
      </c>
      <c r="O62" s="67">
        <f t="shared" si="34"/>
        <v>0.19639886622626954</v>
      </c>
      <c r="P62" s="67">
        <f t="shared" si="34"/>
        <v>0.19639886622626954</v>
      </c>
      <c r="Q62" s="67">
        <f t="shared" si="34"/>
        <v>0.19639886622626954</v>
      </c>
      <c r="R62" s="67">
        <f t="shared" si="34"/>
        <v>0.19639886622626954</v>
      </c>
      <c r="S62" s="67">
        <f t="shared" si="34"/>
        <v>0.19639886622626954</v>
      </c>
      <c r="T62" s="67">
        <f t="shared" si="34"/>
        <v>0.19639886622626954</v>
      </c>
      <c r="U62" s="67">
        <f t="shared" si="34"/>
        <v>0.19639886622626954</v>
      </c>
      <c r="V62" s="67">
        <f t="shared" si="34"/>
        <v>0.19639886622626954</v>
      </c>
      <c r="W62" s="67">
        <f t="shared" si="34"/>
        <v>0.19639886622626954</v>
      </c>
      <c r="X62" s="67">
        <f t="shared" si="34"/>
        <v>0.19639886622626954</v>
      </c>
      <c r="Y62" s="67">
        <f t="shared" si="34"/>
        <v>0.19639886622626954</v>
      </c>
      <c r="Z62" s="67">
        <f t="shared" si="34"/>
        <v>0.19639886622626954</v>
      </c>
      <c r="AA62" s="67">
        <f t="shared" si="34"/>
        <v>0.19639886622626954</v>
      </c>
      <c r="AB62" s="67">
        <f t="shared" si="34"/>
        <v>0.19639886622626954</v>
      </c>
      <c r="AC62" s="67">
        <f t="shared" si="34"/>
        <v>0.19639886622626954</v>
      </c>
      <c r="AD62" s="67">
        <f t="shared" si="34"/>
        <v>0.19639886622626954</v>
      </c>
      <c r="AE62" s="67">
        <f t="shared" si="34"/>
        <v>0.19639886622626954</v>
      </c>
      <c r="AF62" s="67">
        <f t="shared" si="34"/>
        <v>0.19639886622626954</v>
      </c>
      <c r="AG62" s="67">
        <f t="shared" si="34"/>
        <v>0.19639886622626954</v>
      </c>
      <c r="AH62" s="67">
        <f t="shared" si="34"/>
        <v>0.19639886622626954</v>
      </c>
      <c r="AI62" s="67">
        <f t="shared" si="34"/>
        <v>0.19639886622626954</v>
      </c>
      <c r="AJ62" s="67">
        <f t="shared" si="34"/>
        <v>0.19639886622626954</v>
      </c>
      <c r="AK62" s="67">
        <f t="shared" si="34"/>
        <v>0.19639886622626954</v>
      </c>
      <c r="AL62" s="67">
        <f t="shared" si="34"/>
        <v>0.19639886622626954</v>
      </c>
      <c r="AM62" s="67">
        <f t="shared" si="34"/>
        <v>0.19639886622626954</v>
      </c>
      <c r="AN62" s="67">
        <f t="shared" si="34"/>
        <v>0.19639886622626954</v>
      </c>
      <c r="AO62" s="67">
        <f t="shared" si="34"/>
        <v>0.19639886622626954</v>
      </c>
      <c r="AP62" s="67">
        <f t="shared" si="34"/>
        <v>0.19639886622626954</v>
      </c>
      <c r="AQ62" s="67">
        <f t="shared" si="34"/>
        <v>0.19639886622626954</v>
      </c>
      <c r="AR62" s="67">
        <f t="shared" si="34"/>
        <v>0.19639886622626954</v>
      </c>
      <c r="AS62" s="67">
        <f t="shared" si="34"/>
        <v>0.19639886622626954</v>
      </c>
      <c r="AT62" s="67">
        <f t="shared" si="34"/>
        <v>0.19639886622626954</v>
      </c>
      <c r="AU62" s="67">
        <f t="shared" si="34"/>
        <v>0.19639886622626954</v>
      </c>
      <c r="AV62" s="67">
        <f t="shared" si="34"/>
        <v>0.19639886622626954</v>
      </c>
      <c r="AW62" s="67">
        <f t="shared" si="34"/>
        <v>0.19639886622626954</v>
      </c>
      <c r="AX62" s="67">
        <f t="shared" si="34"/>
        <v>0.19639886622626954</v>
      </c>
      <c r="AY62" s="67">
        <f t="shared" si="34"/>
        <v>0.19639886622626954</v>
      </c>
      <c r="AZ62" s="67">
        <f t="shared" si="34"/>
        <v>0.19639886622626954</v>
      </c>
      <c r="BA62" s="67">
        <f t="shared" si="34"/>
        <v>7.0868679426269537E-2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9.6944131245134813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0.31423472730018359</v>
      </c>
      <c r="E63" s="74">
        <f t="shared" si="35"/>
        <v>0.42425527604515245</v>
      </c>
      <c r="F63" s="74">
        <f t="shared" si="35"/>
        <v>0.41326928427885479</v>
      </c>
      <c r="G63" s="74">
        <f t="shared" si="35"/>
        <v>0.40280495232205205</v>
      </c>
      <c r="H63" s="74">
        <f t="shared" si="35"/>
        <v>0.39282323078401421</v>
      </c>
      <c r="I63" s="74">
        <f t="shared" si="35"/>
        <v>0.38328807407329823</v>
      </c>
      <c r="J63" s="74">
        <f t="shared" si="35"/>
        <v>0.37416593976453355</v>
      </c>
      <c r="K63" s="74">
        <f t="shared" si="35"/>
        <v>0.36542578859842201</v>
      </c>
      <c r="L63" s="74">
        <f t="shared" si="35"/>
        <v>0.35689890718168171</v>
      </c>
      <c r="M63" s="74">
        <f t="shared" si="35"/>
        <v>0.34840206375781058</v>
      </c>
      <c r="N63" s="74">
        <f t="shared" si="35"/>
        <v>0.33990522033393944</v>
      </c>
      <c r="O63" s="74">
        <f t="shared" si="35"/>
        <v>0.3314083769100683</v>
      </c>
      <c r="P63" s="74">
        <f t="shared" si="35"/>
        <v>0.32291153348619717</v>
      </c>
      <c r="Q63" s="74">
        <f t="shared" si="35"/>
        <v>0.31441469006232603</v>
      </c>
      <c r="R63" s="74">
        <f t="shared" si="35"/>
        <v>0.30591784663845489</v>
      </c>
      <c r="S63" s="74">
        <f t="shared" si="35"/>
        <v>0.29742100321458376</v>
      </c>
      <c r="T63" s="74">
        <f t="shared" si="35"/>
        <v>0.28892415979071262</v>
      </c>
      <c r="U63" s="74">
        <f t="shared" si="35"/>
        <v>0.28042731636684154</v>
      </c>
      <c r="V63" s="74">
        <f t="shared" si="35"/>
        <v>0.2719304729429704</v>
      </c>
      <c r="W63" s="74">
        <f t="shared" si="35"/>
        <v>0.26343362951909927</v>
      </c>
      <c r="X63" s="74">
        <f t="shared" si="35"/>
        <v>0.25605369879674733</v>
      </c>
      <c r="Y63" s="74">
        <f t="shared" si="35"/>
        <v>0.25090759347743385</v>
      </c>
      <c r="Z63" s="74">
        <f t="shared" si="35"/>
        <v>0.24687840085963952</v>
      </c>
      <c r="AA63" s="74">
        <f t="shared" si="35"/>
        <v>0.24284920824184519</v>
      </c>
      <c r="AB63" s="74">
        <f t="shared" si="35"/>
        <v>0.23882001562405089</v>
      </c>
      <c r="AC63" s="74">
        <f t="shared" si="35"/>
        <v>0.23479082300625659</v>
      </c>
      <c r="AD63" s="74">
        <f t="shared" si="35"/>
        <v>0.23076163038846226</v>
      </c>
      <c r="AE63" s="74">
        <f t="shared" si="35"/>
        <v>0.22673243777066796</v>
      </c>
      <c r="AF63" s="74">
        <f t="shared" si="35"/>
        <v>0.22270324515287365</v>
      </c>
      <c r="AG63" s="74">
        <f t="shared" si="35"/>
        <v>0.21867405253507932</v>
      </c>
      <c r="AH63" s="74">
        <f t="shared" si="35"/>
        <v>0.21464485991728502</v>
      </c>
      <c r="AI63" s="74">
        <f t="shared" si="35"/>
        <v>0.21061566729949072</v>
      </c>
      <c r="AJ63" s="74">
        <f t="shared" si="35"/>
        <v>0.20658647468169639</v>
      </c>
      <c r="AK63" s="74">
        <f t="shared" si="35"/>
        <v>0.20255728206390203</v>
      </c>
      <c r="AL63" s="74">
        <f t="shared" si="35"/>
        <v>0.19852808944610775</v>
      </c>
      <c r="AM63" s="74">
        <f t="shared" si="35"/>
        <v>0.19449889682831342</v>
      </c>
      <c r="AN63" s="74">
        <f t="shared" si="35"/>
        <v>0.19046970421051915</v>
      </c>
      <c r="AO63" s="74">
        <f t="shared" si="35"/>
        <v>0.18644051159272479</v>
      </c>
      <c r="AP63" s="74">
        <f t="shared" si="35"/>
        <v>0.18241131897493051</v>
      </c>
      <c r="AQ63" s="74">
        <f t="shared" si="35"/>
        <v>0.17838212635713616</v>
      </c>
      <c r="AR63" s="74">
        <f t="shared" si="35"/>
        <v>0.17435293373934188</v>
      </c>
      <c r="AS63" s="74">
        <f t="shared" si="35"/>
        <v>0.17032374112154752</v>
      </c>
      <c r="AT63" s="74">
        <f t="shared" si="35"/>
        <v>0.16629454850375325</v>
      </c>
      <c r="AU63" s="74">
        <f t="shared" si="35"/>
        <v>0.16226535588595892</v>
      </c>
      <c r="AV63" s="74">
        <f t="shared" si="35"/>
        <v>0.15823616326816464</v>
      </c>
      <c r="AW63" s="74">
        <f t="shared" si="35"/>
        <v>0.15420697065037028</v>
      </c>
      <c r="AX63" s="74">
        <f t="shared" si="35"/>
        <v>0.15017777803257601</v>
      </c>
      <c r="AY63" s="74">
        <f t="shared" si="35"/>
        <v>0.14614858541478165</v>
      </c>
      <c r="AZ63" s="74">
        <f t="shared" si="35"/>
        <v>0.14211939279698738</v>
      </c>
      <c r="BA63" s="74">
        <f t="shared" si="35"/>
        <v>4.2718640757892952E-2</v>
      </c>
      <c r="BB63" s="74">
        <f t="shared" si="35"/>
        <v>-6.0075985738462745E-6</v>
      </c>
      <c r="BC63" s="74">
        <f t="shared" si="35"/>
        <v>-6.0075985738462745E-6</v>
      </c>
      <c r="BD63" s="74">
        <f t="shared" si="35"/>
        <v>-6.0075985738462745E-6</v>
      </c>
      <c r="BE63" s="74">
        <f t="shared" si="35"/>
        <v>-6.0075985738462745E-6</v>
      </c>
      <c r="BF63" s="74">
        <f t="shared" si="35"/>
        <v>-6.0075985738462745E-6</v>
      </c>
      <c r="BG63" s="74">
        <f t="shared" si="35"/>
        <v>-6.0075985738462745E-6</v>
      </c>
      <c r="BH63" s="74">
        <f t="shared" si="35"/>
        <v>-6.0075985738462745E-6</v>
      </c>
      <c r="BI63" s="74">
        <f t="shared" si="35"/>
        <v>-6.0075985738462745E-6</v>
      </c>
      <c r="BJ63" s="74">
        <f t="shared" si="35"/>
        <v>-6.0075985738462745E-6</v>
      </c>
      <c r="BK63" s="74">
        <f t="shared" si="35"/>
        <v>-6.0075985738462745E-6</v>
      </c>
      <c r="BL63" s="74">
        <f t="shared" si="35"/>
        <v>-6.0075985738462745E-6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0.32534526820953935</v>
      </c>
      <c r="E65" s="118">
        <f t="shared" si="37"/>
        <v>0.43688114102064918</v>
      </c>
      <c r="F65" s="118">
        <f t="shared" si="37"/>
        <v>0.42556820541535867</v>
      </c>
      <c r="G65" s="118">
        <f t="shared" si="37"/>
        <v>0.41479245424987338</v>
      </c>
      <c r="H65" s="118">
        <f t="shared" si="37"/>
        <v>0.40451367602102173</v>
      </c>
      <c r="I65" s="118">
        <f t="shared" si="37"/>
        <v>0.39469475241818375</v>
      </c>
      <c r="J65" s="118">
        <f t="shared" si="37"/>
        <v>0.3853011427911992</v>
      </c>
      <c r="K65" s="118">
        <f t="shared" si="37"/>
        <v>0.37630088415036761</v>
      </c>
      <c r="L65" s="118">
        <f t="shared" si="37"/>
        <v>0.36752024218070406</v>
      </c>
      <c r="M65" s="118">
        <f t="shared" si="37"/>
        <v>0.35877053213655707</v>
      </c>
      <c r="N65" s="118">
        <f t="shared" si="37"/>
        <v>0.35002082209241009</v>
      </c>
      <c r="O65" s="118">
        <f t="shared" si="37"/>
        <v>0.3412711120482631</v>
      </c>
      <c r="P65" s="118">
        <f t="shared" si="37"/>
        <v>0.33252140200411612</v>
      </c>
      <c r="Q65" s="118">
        <f t="shared" si="37"/>
        <v>0.32377169195996913</v>
      </c>
      <c r="R65" s="118">
        <f t="shared" si="37"/>
        <v>0.31502198191582215</v>
      </c>
      <c r="S65" s="118">
        <f t="shared" si="37"/>
        <v>0.30627227187167516</v>
      </c>
      <c r="T65" s="118">
        <f t="shared" si="37"/>
        <v>0.29752256182752818</v>
      </c>
      <c r="U65" s="118">
        <f t="shared" si="37"/>
        <v>0.28877285178338125</v>
      </c>
      <c r="V65" s="118">
        <f t="shared" si="37"/>
        <v>0.28002314173923426</v>
      </c>
      <c r="W65" s="118">
        <f t="shared" si="37"/>
        <v>0.27127343169508727</v>
      </c>
      <c r="X65" s="118">
        <f t="shared" si="37"/>
        <v>0.26367387374806645</v>
      </c>
      <c r="Y65" s="118">
        <f t="shared" si="37"/>
        <v>0.25837461999529798</v>
      </c>
      <c r="Z65" s="118">
        <f t="shared" si="37"/>
        <v>0.25422551833965557</v>
      </c>
      <c r="AA65" s="118">
        <f t="shared" si="37"/>
        <v>0.25007641668401315</v>
      </c>
      <c r="AB65" s="118">
        <f t="shared" si="37"/>
        <v>0.24592731502837081</v>
      </c>
      <c r="AC65" s="118">
        <f t="shared" si="37"/>
        <v>0.24177821337272842</v>
      </c>
      <c r="AD65" s="118">
        <f t="shared" si="37"/>
        <v>0.23762911171708603</v>
      </c>
      <c r="AE65" s="118">
        <f t="shared" si="37"/>
        <v>0.23348001006144367</v>
      </c>
      <c r="AF65" s="118">
        <f t="shared" si="37"/>
        <v>0.22933090840580131</v>
      </c>
      <c r="AG65" s="118">
        <f t="shared" si="37"/>
        <v>0.22518180675015892</v>
      </c>
      <c r="AH65" s="118">
        <f t="shared" si="37"/>
        <v>0.22103270509451653</v>
      </c>
      <c r="AI65" s="118">
        <f t="shared" si="37"/>
        <v>0.21688360343887417</v>
      </c>
      <c r="AJ65" s="118">
        <f t="shared" si="37"/>
        <v>0.21273450178323178</v>
      </c>
      <c r="AK65" s="118">
        <f t="shared" si="37"/>
        <v>0.20858540012758936</v>
      </c>
      <c r="AL65" s="118">
        <f t="shared" si="37"/>
        <v>0.20443629847194703</v>
      </c>
      <c r="AM65" s="118">
        <f t="shared" si="37"/>
        <v>0.20028719681630461</v>
      </c>
      <c r="AN65" s="118">
        <f t="shared" si="37"/>
        <v>0.19613809516066227</v>
      </c>
      <c r="AO65" s="118">
        <f t="shared" si="37"/>
        <v>0.19198899350501986</v>
      </c>
      <c r="AP65" s="118">
        <f t="shared" si="37"/>
        <v>0.18783989184937752</v>
      </c>
      <c r="AQ65" s="118">
        <f t="shared" si="37"/>
        <v>0.1836907901937351</v>
      </c>
      <c r="AR65" s="118">
        <f t="shared" si="37"/>
        <v>0.17954168853809277</v>
      </c>
      <c r="AS65" s="118">
        <f t="shared" si="37"/>
        <v>0.17539258688245032</v>
      </c>
      <c r="AT65" s="118">
        <f t="shared" si="37"/>
        <v>0.17124348522680799</v>
      </c>
      <c r="AU65" s="118">
        <f t="shared" si="37"/>
        <v>0.1670943835711656</v>
      </c>
      <c r="AV65" s="118">
        <f t="shared" si="37"/>
        <v>0.16294528191552327</v>
      </c>
      <c r="AW65" s="118">
        <f t="shared" si="37"/>
        <v>0.15879618025988085</v>
      </c>
      <c r="AX65" s="118">
        <f t="shared" si="37"/>
        <v>0.15464707860423849</v>
      </c>
      <c r="AY65" s="118">
        <f t="shared" si="37"/>
        <v>0.15049797694859607</v>
      </c>
      <c r="AZ65" s="118">
        <f t="shared" si="37"/>
        <v>0.14634887529295373</v>
      </c>
      <c r="BA65" s="118">
        <f t="shared" si="37"/>
        <v>4.3989950322204666E-2</v>
      </c>
      <c r="BB65" s="118">
        <f t="shared" si="37"/>
        <v>-6.1863851033325862E-6</v>
      </c>
      <c r="BC65" s="118">
        <f t="shared" si="37"/>
        <v>-6.1863851033325862E-6</v>
      </c>
      <c r="BD65" s="118">
        <f t="shared" si="37"/>
        <v>-6.1863851033325862E-6</v>
      </c>
      <c r="BE65" s="118">
        <f t="shared" si="37"/>
        <v>-6.1863851033325862E-6</v>
      </c>
      <c r="BF65" s="118">
        <f t="shared" si="37"/>
        <v>-6.1863851033325862E-6</v>
      </c>
      <c r="BG65" s="118">
        <f t="shared" si="37"/>
        <v>-6.1863851033325862E-6</v>
      </c>
      <c r="BH65" s="118">
        <f t="shared" si="37"/>
        <v>-6.1863851033325862E-6</v>
      </c>
      <c r="BI65" s="118">
        <f t="shared" si="37"/>
        <v>-6.1863851033325862E-6</v>
      </c>
      <c r="BJ65" s="118">
        <f t="shared" si="37"/>
        <v>-6.1863851033325862E-6</v>
      </c>
      <c r="BK65" s="118">
        <f t="shared" si="37"/>
        <v>-6.1863851033325862E-6</v>
      </c>
      <c r="BL65" s="118">
        <f t="shared" si="37"/>
        <v>-6.1863851033325862E-6</v>
      </c>
      <c r="BM65" s="112"/>
      <c r="BN65" s="314">
        <f>SUM(B65:BM65)</f>
        <v>12.969884275400597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2.5106037359999998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-2.5106037359999998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2.5106037359999998</v>
      </c>
      <c r="E73" s="86">
        <f>SUM($B$71:E71)-SUM($B$72:E72)</f>
        <v>2.5106037359999998</v>
      </c>
      <c r="F73" s="86">
        <f>SUM($B$71:F71)-SUM($B$72:F72)</f>
        <v>2.5106037359999998</v>
      </c>
      <c r="G73" s="86">
        <f>SUM($B$71:G71)-SUM($B$72:G72)</f>
        <v>2.5106037359999998</v>
      </c>
      <c r="H73" s="86">
        <f>SUM($B$71:H71)-SUM($B$72:H72)</f>
        <v>2.5106037359999998</v>
      </c>
      <c r="I73" s="86">
        <f>SUM($B$71:I71)-SUM($B$72:I72)</f>
        <v>2.5106037359999998</v>
      </c>
      <c r="J73" s="86">
        <f>SUM($B$71:J71)-SUM($B$72:J72)</f>
        <v>2.5106037359999998</v>
      </c>
      <c r="K73" s="86">
        <f>SUM($B$71:K71)-SUM($B$72:K72)</f>
        <v>2.5106037359999998</v>
      </c>
      <c r="L73" s="86">
        <f>SUM($B$71:L71)-SUM($B$72:L72)</f>
        <v>2.5106037359999998</v>
      </c>
      <c r="M73" s="86">
        <f>SUM($B$71:M71)-SUM($B$72:M72)</f>
        <v>2.5106037359999998</v>
      </c>
      <c r="N73" s="86">
        <f>SUM($B$71:N71)-SUM($B$72:N72)</f>
        <v>2.5106037359999998</v>
      </c>
      <c r="O73" s="86">
        <f>SUM($B$71:O71)-SUM($B$72:O72)</f>
        <v>2.5106037359999998</v>
      </c>
      <c r="P73" s="86">
        <f>SUM($B$71:P71)-SUM($B$72:P72)</f>
        <v>2.5106037359999998</v>
      </c>
      <c r="Q73" s="86">
        <f>SUM($B$71:Q71)-SUM($B$72:Q72)</f>
        <v>2.5106037359999998</v>
      </c>
      <c r="R73" s="86">
        <f>SUM($B$71:R71)-SUM($B$72:R72)</f>
        <v>2.5106037359999998</v>
      </c>
      <c r="S73" s="86">
        <f>SUM($B$71:S71)-SUM($B$72:S72)</f>
        <v>2.5106037359999998</v>
      </c>
      <c r="T73" s="86">
        <f>SUM($B$71:T71)-SUM($B$72:T72)</f>
        <v>2.5106037359999998</v>
      </c>
      <c r="U73" s="86">
        <f>SUM($B$71:U71)-SUM($B$72:U72)</f>
        <v>2.5106037359999998</v>
      </c>
      <c r="V73" s="86">
        <f>SUM($B$71:V71)-SUM($B$72:V72)</f>
        <v>2.5106037359999998</v>
      </c>
      <c r="W73" s="86">
        <f>SUM($B$71:W71)-SUM($B$72:W72)</f>
        <v>2.5106037359999998</v>
      </c>
      <c r="X73" s="86">
        <f>SUM($B$71:X71)-SUM($B$72:X72)</f>
        <v>2.5106037359999998</v>
      </c>
      <c r="Y73" s="86">
        <f>SUM($B$71:Y71)-SUM($B$72:Y72)</f>
        <v>2.5106037359999998</v>
      </c>
      <c r="Z73" s="86">
        <f>SUM($B$71:Z71)-SUM($B$72:Z72)</f>
        <v>2.5106037359999998</v>
      </c>
      <c r="AA73" s="86">
        <f>SUM($B$71:AA71)-SUM($B$72:AA72)</f>
        <v>2.5106037359999998</v>
      </c>
      <c r="AB73" s="86">
        <f>SUM($B$71:AB71)-SUM($B$72:AB72)</f>
        <v>2.5106037359999998</v>
      </c>
      <c r="AC73" s="86">
        <f>SUM($B$71:AC71)-SUM($B$72:AC72)</f>
        <v>2.5106037359999998</v>
      </c>
      <c r="AD73" s="86">
        <f>SUM($B$71:AD71)-SUM($B$72:AD72)</f>
        <v>2.5106037359999998</v>
      </c>
      <c r="AE73" s="86">
        <f>SUM($B$71:AE71)-SUM($B$72:AE72)</f>
        <v>2.5106037359999998</v>
      </c>
      <c r="AF73" s="86">
        <f>SUM($B$71:AF71)-SUM($B$72:AF72)</f>
        <v>2.5106037359999998</v>
      </c>
      <c r="AG73" s="86">
        <f>SUM($B$71:AG71)-SUM($B$72:AG72)</f>
        <v>2.5106037359999998</v>
      </c>
      <c r="AH73" s="86">
        <f>SUM($B$71:AH71)-SUM($B$72:AH72)</f>
        <v>2.5106037359999998</v>
      </c>
      <c r="AI73" s="86">
        <f>SUM($B$71:AI71)-SUM($B$72:AI72)</f>
        <v>2.5106037359999998</v>
      </c>
      <c r="AJ73" s="86">
        <f>SUM($B$71:AJ71)-SUM($B$72:AJ72)</f>
        <v>2.5106037359999998</v>
      </c>
      <c r="AK73" s="86">
        <f>SUM($B$71:AK71)-SUM($B$72:AK72)</f>
        <v>2.5106037359999998</v>
      </c>
      <c r="AL73" s="86">
        <f>SUM($B$71:AL71)-SUM($B$72:AL72)</f>
        <v>2.5106037359999998</v>
      </c>
      <c r="AM73" s="86">
        <f>SUM($B$71:AM71)-SUM($B$72:AM72)</f>
        <v>2.5106037359999998</v>
      </c>
      <c r="AN73" s="86">
        <f>SUM($B$71:AN71)-SUM($B$72:AN72)</f>
        <v>2.5106037359999998</v>
      </c>
      <c r="AO73" s="86">
        <f>SUM($B$71:AO71)-SUM($B$72:AO72)</f>
        <v>2.5106037359999998</v>
      </c>
      <c r="AP73" s="86">
        <f>SUM($B$71:AP71)-SUM($B$72:AP72)</f>
        <v>2.5106037359999998</v>
      </c>
      <c r="AQ73" s="86">
        <f>SUM($B$71:AQ71)-SUM($B$72:AQ72)</f>
        <v>2.5106037359999998</v>
      </c>
      <c r="AR73" s="86">
        <f>SUM($B$71:AR71)-SUM($B$72:AR72)</f>
        <v>2.5106037359999998</v>
      </c>
      <c r="AS73" s="86">
        <f>SUM($B$71:AS71)-SUM($B$72:AS72)</f>
        <v>2.5106037359999998</v>
      </c>
      <c r="AT73" s="86">
        <f>SUM($B$71:AT71)-SUM($B$72:AT72)</f>
        <v>2.5106037359999998</v>
      </c>
      <c r="AU73" s="86">
        <f>SUM($B$71:AU71)-SUM($B$72:AU72)</f>
        <v>2.5106037359999998</v>
      </c>
      <c r="AV73" s="86">
        <f>SUM($B$71:AV71)-SUM($B$72:AV72)</f>
        <v>2.5106037359999998</v>
      </c>
      <c r="AW73" s="86">
        <f>SUM($B$71:AW71)-SUM($B$72:AW72)</f>
        <v>2.5106037359999998</v>
      </c>
      <c r="AX73" s="86">
        <f>SUM($B$71:AX71)-SUM($B$72:AX72)</f>
        <v>2.5106037359999998</v>
      </c>
      <c r="AY73" s="86">
        <f>SUM($B$71:AY71)-SUM($B$72:AY72)</f>
        <v>2.5106037359999998</v>
      </c>
      <c r="AZ73" s="86">
        <f>SUM($B$71:AZ71)-SUM($B$72:AZ72)</f>
        <v>2.5106037359999998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9.4147640099999985E-2</v>
      </c>
      <c r="E74" s="329">
        <f>($D$71*TaxDepr!C$33)</f>
        <v>0.18124048370183998</v>
      </c>
      <c r="F74" s="329">
        <f>($D$71*TaxDepr!D$33)</f>
        <v>0.16763301145271997</v>
      </c>
      <c r="G74" s="329">
        <f>($D$71*TaxDepr!E$33)</f>
        <v>0.15507999277271997</v>
      </c>
      <c r="H74" s="329">
        <f>($D$71*TaxDepr!F$33)</f>
        <v>0.14343079143767998</v>
      </c>
      <c r="I74" s="329">
        <f>($D$71*TaxDepr!G$33)</f>
        <v>0.13268540744759999</v>
      </c>
      <c r="J74" s="329">
        <f>($D$71*TaxDepr!H$33)</f>
        <v>0.12271831061567999</v>
      </c>
      <c r="K74" s="329">
        <f>($D$71*TaxDepr!I$33)</f>
        <v>0.11352950094191999</v>
      </c>
      <c r="L74" s="329">
        <f>($D$71*TaxDepr!J$33)</f>
        <v>0.11202313870031999</v>
      </c>
      <c r="M74" s="329">
        <f>($D$71*TaxDepr!K$33)</f>
        <v>0.11202313870031999</v>
      </c>
      <c r="N74" s="329">
        <f>($D$71*TaxDepr!L$33)</f>
        <v>0.11202313870031999</v>
      </c>
      <c r="O74" s="329">
        <f>($D$71*TaxDepr!M$33)</f>
        <v>0.11202313870031999</v>
      </c>
      <c r="P74" s="329">
        <f>($D$71*TaxDepr!N$33)</f>
        <v>0.11202313870031999</v>
      </c>
      <c r="Q74" s="329">
        <f>($D$71*TaxDepr!O$33)</f>
        <v>0.11202313870031999</v>
      </c>
      <c r="R74" s="329">
        <f>($D$71*TaxDepr!P$33)</f>
        <v>0.11202313870031999</v>
      </c>
      <c r="S74" s="329">
        <f>($D$71*TaxDepr!Q$33)</f>
        <v>0.11202313870031999</v>
      </c>
      <c r="T74" s="329">
        <f>($D$71*TaxDepr!R$33)</f>
        <v>0.11202313870031999</v>
      </c>
      <c r="U74" s="329">
        <f>($D$71*TaxDepr!S$33)</f>
        <v>0.11202313870031999</v>
      </c>
      <c r="V74" s="329">
        <f>($D$71*TaxDepr!T$33)</f>
        <v>0.11202313870031999</v>
      </c>
      <c r="W74" s="329">
        <f>($D$71*TaxDepr!U$33)</f>
        <v>0.11202313870031999</v>
      </c>
      <c r="X74" s="329">
        <f>($D$71*TaxDepr!V$33)</f>
        <v>5.6011569350159995E-2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2.5107543722241585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9.4147640099999985E-2</v>
      </c>
      <c r="E75" s="94">
        <f t="shared" si="39"/>
        <v>0.18124048370183998</v>
      </c>
      <c r="F75" s="94">
        <f t="shared" si="39"/>
        <v>0.16763301145271997</v>
      </c>
      <c r="G75" s="94">
        <f t="shared" si="39"/>
        <v>0.15507999277271997</v>
      </c>
      <c r="H75" s="94">
        <f t="shared" si="39"/>
        <v>0.14343079143767998</v>
      </c>
      <c r="I75" s="94">
        <f t="shared" si="39"/>
        <v>0.13268540744759999</v>
      </c>
      <c r="J75" s="94">
        <f t="shared" si="39"/>
        <v>0.12271831061567999</v>
      </c>
      <c r="K75" s="94">
        <f t="shared" si="39"/>
        <v>0.11352950094191999</v>
      </c>
      <c r="L75" s="94">
        <f t="shared" si="39"/>
        <v>0.11202313870031999</v>
      </c>
      <c r="M75" s="94">
        <f t="shared" si="39"/>
        <v>0.11202313870031999</v>
      </c>
      <c r="N75" s="94">
        <f t="shared" si="39"/>
        <v>0.11202313870031999</v>
      </c>
      <c r="O75" s="94">
        <f t="shared" si="39"/>
        <v>0.11202313870031999</v>
      </c>
      <c r="P75" s="94">
        <f t="shared" si="39"/>
        <v>0.11202313870031999</v>
      </c>
      <c r="Q75" s="94">
        <f t="shared" si="39"/>
        <v>0.11202313870031999</v>
      </c>
      <c r="R75" s="94">
        <f t="shared" si="39"/>
        <v>0.11202313870031999</v>
      </c>
      <c r="S75" s="94">
        <f t="shared" si="39"/>
        <v>0.11202313870031999</v>
      </c>
      <c r="T75" s="94">
        <f t="shared" si="39"/>
        <v>0.11202313870031999</v>
      </c>
      <c r="U75" s="94">
        <f t="shared" si="39"/>
        <v>0.11202313870031999</v>
      </c>
      <c r="V75" s="94">
        <f t="shared" si="39"/>
        <v>0.11202313870031999</v>
      </c>
      <c r="W75" s="94">
        <f t="shared" si="39"/>
        <v>0.11202313870031999</v>
      </c>
      <c r="X75" s="94">
        <f t="shared" si="39"/>
        <v>5.6011569350159995E-2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2.5106037359999998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-2.5106037359999998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2.5106037359999998</v>
      </c>
      <c r="E80" s="86">
        <f>SUM($B$78:E78)</f>
        <v>2.5106037359999998</v>
      </c>
      <c r="F80" s="86">
        <f>SUM($B$78:F78)</f>
        <v>2.5106037359999998</v>
      </c>
      <c r="G80" s="86">
        <f>SUM($B$78:G78)</f>
        <v>2.5106037359999998</v>
      </c>
      <c r="H80" s="86">
        <f>SUM($B$78:H78)</f>
        <v>2.5106037359999998</v>
      </c>
      <c r="I80" s="86">
        <f>SUM($B$78:I78)</f>
        <v>2.5106037359999998</v>
      </c>
      <c r="J80" s="86">
        <f>SUM($B$78:J78)</f>
        <v>2.5106037359999998</v>
      </c>
      <c r="K80" s="86">
        <f>SUM($B$78:K78)</f>
        <v>2.5106037359999998</v>
      </c>
      <c r="L80" s="86">
        <f>SUM($B$78:L78)</f>
        <v>2.5106037359999998</v>
      </c>
      <c r="M80" s="86">
        <f>SUM($B$78:M78)</f>
        <v>2.5106037359999998</v>
      </c>
      <c r="N80" s="86">
        <f>SUM($B$78:N78)</f>
        <v>2.5106037359999998</v>
      </c>
      <c r="O80" s="86">
        <f>SUM($B$78:O78)</f>
        <v>2.5106037359999998</v>
      </c>
      <c r="P80" s="86">
        <f>SUM($B$78:P78)</f>
        <v>2.5106037359999998</v>
      </c>
      <c r="Q80" s="86">
        <f>SUM($B$78:Q78)</f>
        <v>2.5106037359999998</v>
      </c>
      <c r="R80" s="86">
        <f>SUM($B$78:R78)</f>
        <v>2.5106037359999998</v>
      </c>
      <c r="S80" s="86">
        <f>SUM($B$78:S78)</f>
        <v>2.5106037359999998</v>
      </c>
      <c r="T80" s="86">
        <f>SUM($B$78:T78)</f>
        <v>2.5106037359999998</v>
      </c>
      <c r="U80" s="86">
        <f>SUM($B$78:U78)</f>
        <v>2.5106037359999998</v>
      </c>
      <c r="V80" s="86">
        <f>SUM($B$78:V78)</f>
        <v>2.5106037359999998</v>
      </c>
      <c r="W80" s="86">
        <f>SUM($B$78:W78)</f>
        <v>2.5106037359999998</v>
      </c>
      <c r="X80" s="86">
        <f>SUM($B$78:X78)</f>
        <v>2.5106037359999998</v>
      </c>
      <c r="Y80" s="86">
        <f>SUM($B$78:Y78)</f>
        <v>2.5106037359999998</v>
      </c>
      <c r="Z80" s="86">
        <f>SUM($B$78:Z78)</f>
        <v>2.5106037359999998</v>
      </c>
      <c r="AA80" s="86">
        <f>SUM($B$78:AA78)</f>
        <v>2.5106037359999998</v>
      </c>
      <c r="AB80" s="86">
        <f>SUM($B$78:AB78)</f>
        <v>2.5106037359999998</v>
      </c>
      <c r="AC80" s="86">
        <f>SUM($B$78:AC78)</f>
        <v>2.5106037359999998</v>
      </c>
      <c r="AD80" s="86">
        <f>SUM($B$78:AD78)</f>
        <v>2.5106037359999998</v>
      </c>
      <c r="AE80" s="86">
        <f>SUM($B$78:AE78)</f>
        <v>2.5106037359999998</v>
      </c>
      <c r="AF80" s="86">
        <f>SUM($B$78:AF78)</f>
        <v>2.5106037359999998</v>
      </c>
      <c r="AG80" s="86">
        <f>SUM($B$78:AG78)</f>
        <v>2.5106037359999998</v>
      </c>
      <c r="AH80" s="86">
        <f>SUM($B$78:AH78)</f>
        <v>2.5106037359999998</v>
      </c>
      <c r="AI80" s="86">
        <f>SUM($B$78:AI78)</f>
        <v>2.5106037359999998</v>
      </c>
      <c r="AJ80" s="86">
        <f>SUM($B$78:AJ78)</f>
        <v>2.5106037359999998</v>
      </c>
      <c r="AK80" s="86">
        <f>SUM($B$78:AK78)</f>
        <v>2.5106037359999998</v>
      </c>
      <c r="AL80" s="86">
        <f>SUM($B$78:AL78)</f>
        <v>2.5106037359999998</v>
      </c>
      <c r="AM80" s="86">
        <f>SUM($B$78:AM78)</f>
        <v>2.5106037359999998</v>
      </c>
      <c r="AN80" s="86">
        <f>SUM($B$78:AN78)</f>
        <v>2.5106037359999998</v>
      </c>
      <c r="AO80" s="86">
        <f>SUM($B$78:AO78)</f>
        <v>2.5106037359999998</v>
      </c>
      <c r="AP80" s="86">
        <f>SUM($B$78:AP78)</f>
        <v>2.5106037359999998</v>
      </c>
      <c r="AQ80" s="86">
        <f>SUM($B$78:AQ78)</f>
        <v>2.5106037359999998</v>
      </c>
      <c r="AR80" s="86">
        <f>SUM($B$78:AR78)</f>
        <v>2.5106037359999998</v>
      </c>
      <c r="AS80" s="86">
        <f>SUM($B$78:AS78)</f>
        <v>2.5106037359999998</v>
      </c>
      <c r="AT80" s="86">
        <f>SUM($B$78:AT78)</f>
        <v>2.5106037359999998</v>
      </c>
      <c r="AU80" s="86">
        <f>SUM($B$78:AU78)</f>
        <v>2.5106037359999998</v>
      </c>
      <c r="AV80" s="86">
        <f>SUM($B$78:AV78)</f>
        <v>2.5106037359999998</v>
      </c>
      <c r="AW80" s="86">
        <f>SUM($B$78:AW78)</f>
        <v>2.5106037359999998</v>
      </c>
      <c r="AX80" s="86">
        <f>SUM($B$78:AX78)</f>
        <v>2.5106037359999998</v>
      </c>
      <c r="AY80" s="86">
        <f>SUM($B$78:AY78)</f>
        <v>2.5106037359999998</v>
      </c>
      <c r="AZ80" s="86">
        <f>SUM($B$78:AZ78)</f>
        <v>2.5106037359999998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9.4147640099999985E-2</v>
      </c>
      <c r="E81" s="328">
        <f t="shared" ref="E81:BL81" si="41">E74</f>
        <v>0.18124048370183998</v>
      </c>
      <c r="F81" s="328">
        <f t="shared" si="41"/>
        <v>0.16763301145271997</v>
      </c>
      <c r="G81" s="328">
        <f t="shared" si="41"/>
        <v>0.15507999277271997</v>
      </c>
      <c r="H81" s="328">
        <f t="shared" si="41"/>
        <v>0.14343079143767998</v>
      </c>
      <c r="I81" s="328">
        <f t="shared" si="41"/>
        <v>0.13268540744759999</v>
      </c>
      <c r="J81" s="328">
        <f t="shared" si="41"/>
        <v>0.12271831061567999</v>
      </c>
      <c r="K81" s="328">
        <f t="shared" si="41"/>
        <v>0.11352950094191999</v>
      </c>
      <c r="L81" s="328">
        <f t="shared" si="41"/>
        <v>0.11202313870031999</v>
      </c>
      <c r="M81" s="328">
        <f t="shared" si="41"/>
        <v>0.11202313870031999</v>
      </c>
      <c r="N81" s="328">
        <f t="shared" si="41"/>
        <v>0.11202313870031999</v>
      </c>
      <c r="O81" s="328">
        <f t="shared" si="41"/>
        <v>0.11202313870031999</v>
      </c>
      <c r="P81" s="328">
        <f t="shared" si="41"/>
        <v>0.11202313870031999</v>
      </c>
      <c r="Q81" s="328">
        <f t="shared" si="41"/>
        <v>0.11202313870031999</v>
      </c>
      <c r="R81" s="328">
        <f t="shared" si="41"/>
        <v>0.11202313870031999</v>
      </c>
      <c r="S81" s="328">
        <f t="shared" si="41"/>
        <v>0.11202313870031999</v>
      </c>
      <c r="T81" s="328">
        <f t="shared" si="41"/>
        <v>0.11202313870031999</v>
      </c>
      <c r="U81" s="328">
        <f t="shared" si="41"/>
        <v>0.11202313870031999</v>
      </c>
      <c r="V81" s="328">
        <f t="shared" si="41"/>
        <v>0.11202313870031999</v>
      </c>
      <c r="W81" s="328">
        <f t="shared" si="41"/>
        <v>0.11202313870031999</v>
      </c>
      <c r="X81" s="328">
        <f t="shared" si="41"/>
        <v>5.6011569350159995E-2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2.5107543722241585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9.4147640099999985E-2</v>
      </c>
      <c r="E82" s="94">
        <f t="shared" si="42"/>
        <v>0.18124048370183998</v>
      </c>
      <c r="F82" s="94">
        <f t="shared" si="42"/>
        <v>0.16763301145271997</v>
      </c>
      <c r="G82" s="94">
        <f t="shared" si="42"/>
        <v>0.15507999277271997</v>
      </c>
      <c r="H82" s="94">
        <f t="shared" si="42"/>
        <v>0.14343079143767998</v>
      </c>
      <c r="I82" s="94">
        <f t="shared" si="42"/>
        <v>0.13268540744759999</v>
      </c>
      <c r="J82" s="94">
        <f t="shared" si="42"/>
        <v>0.12271831061567999</v>
      </c>
      <c r="K82" s="94">
        <f t="shared" si="42"/>
        <v>0.11352950094191999</v>
      </c>
      <c r="L82" s="94">
        <f t="shared" si="42"/>
        <v>0.11202313870031999</v>
      </c>
      <c r="M82" s="94">
        <f t="shared" si="42"/>
        <v>0.11202313870031999</v>
      </c>
      <c r="N82" s="94">
        <f t="shared" si="42"/>
        <v>0.11202313870031999</v>
      </c>
      <c r="O82" s="94">
        <f t="shared" si="42"/>
        <v>0.11202313870031999</v>
      </c>
      <c r="P82" s="94">
        <f t="shared" si="42"/>
        <v>0.11202313870031999</v>
      </c>
      <c r="Q82" s="94">
        <f t="shared" si="42"/>
        <v>0.11202313870031999</v>
      </c>
      <c r="R82" s="94">
        <f t="shared" si="42"/>
        <v>0.11202313870031999</v>
      </c>
      <c r="S82" s="94">
        <f t="shared" si="42"/>
        <v>0.11202313870031999</v>
      </c>
      <c r="T82" s="94">
        <f t="shared" si="42"/>
        <v>0.11202313870031999</v>
      </c>
      <c r="U82" s="94">
        <f t="shared" si="42"/>
        <v>0.11202313870031999</v>
      </c>
      <c r="V82" s="94">
        <f t="shared" si="42"/>
        <v>0.11202313870031999</v>
      </c>
      <c r="W82" s="94">
        <f t="shared" si="42"/>
        <v>0.11202313870031999</v>
      </c>
      <c r="X82" s="94">
        <f t="shared" si="42"/>
        <v>5.6011569350159995E-2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6.2765093399999999E-2</v>
      </c>
      <c r="E87" s="74">
        <f t="shared" ref="E87:BA87" si="46">$D$20*(1-$B$5)/$B$3</f>
        <v>6.2765093399999999E-2</v>
      </c>
      <c r="F87" s="74">
        <f t="shared" si="46"/>
        <v>6.2765093399999999E-2</v>
      </c>
      <c r="G87" s="74">
        <f t="shared" si="46"/>
        <v>6.2765093399999999E-2</v>
      </c>
      <c r="H87" s="74">
        <f t="shared" si="46"/>
        <v>6.2765093399999999E-2</v>
      </c>
      <c r="I87" s="74">
        <f t="shared" si="46"/>
        <v>6.2765093399999999E-2</v>
      </c>
      <c r="J87" s="74">
        <f t="shared" si="46"/>
        <v>6.2765093399999999E-2</v>
      </c>
      <c r="K87" s="74">
        <f t="shared" si="46"/>
        <v>6.2765093399999999E-2</v>
      </c>
      <c r="L87" s="74">
        <f t="shared" si="46"/>
        <v>6.2765093399999999E-2</v>
      </c>
      <c r="M87" s="74">
        <f t="shared" si="46"/>
        <v>6.2765093399999999E-2</v>
      </c>
      <c r="N87" s="74">
        <f t="shared" si="46"/>
        <v>6.2765093399999999E-2</v>
      </c>
      <c r="O87" s="74">
        <f t="shared" si="46"/>
        <v>6.2765093399999999E-2</v>
      </c>
      <c r="P87" s="74">
        <f t="shared" si="46"/>
        <v>6.2765093399999999E-2</v>
      </c>
      <c r="Q87" s="74">
        <f t="shared" si="46"/>
        <v>6.2765093399999999E-2</v>
      </c>
      <c r="R87" s="74">
        <f t="shared" si="46"/>
        <v>6.2765093399999999E-2</v>
      </c>
      <c r="S87" s="74">
        <f t="shared" si="46"/>
        <v>6.2765093399999999E-2</v>
      </c>
      <c r="T87" s="74">
        <f t="shared" si="46"/>
        <v>6.2765093399999999E-2</v>
      </c>
      <c r="U87" s="74">
        <f t="shared" si="46"/>
        <v>6.2765093399999999E-2</v>
      </c>
      <c r="V87" s="74">
        <f t="shared" si="46"/>
        <v>6.2765093399999999E-2</v>
      </c>
      <c r="W87" s="74">
        <f t="shared" si="46"/>
        <v>6.2765093399999999E-2</v>
      </c>
      <c r="X87" s="74">
        <f t="shared" si="46"/>
        <v>6.2765093399999999E-2</v>
      </c>
      <c r="Y87" s="74">
        <f t="shared" si="46"/>
        <v>6.2765093399999999E-2</v>
      </c>
      <c r="Z87" s="74">
        <f t="shared" si="46"/>
        <v>6.2765093399999999E-2</v>
      </c>
      <c r="AA87" s="74">
        <f t="shared" si="46"/>
        <v>6.2765093399999999E-2</v>
      </c>
      <c r="AB87" s="74">
        <f t="shared" si="46"/>
        <v>6.2765093399999999E-2</v>
      </c>
      <c r="AC87" s="74">
        <f t="shared" si="46"/>
        <v>6.2765093399999999E-2</v>
      </c>
      <c r="AD87" s="74">
        <f t="shared" si="46"/>
        <v>6.2765093399999999E-2</v>
      </c>
      <c r="AE87" s="74">
        <f t="shared" si="46"/>
        <v>6.2765093399999999E-2</v>
      </c>
      <c r="AF87" s="74">
        <f t="shared" si="46"/>
        <v>6.2765093399999999E-2</v>
      </c>
      <c r="AG87" s="74">
        <f t="shared" si="46"/>
        <v>6.2765093399999999E-2</v>
      </c>
      <c r="AH87" s="74">
        <f t="shared" si="46"/>
        <v>6.2765093399999999E-2</v>
      </c>
      <c r="AI87" s="74">
        <f t="shared" si="46"/>
        <v>6.2765093399999999E-2</v>
      </c>
      <c r="AJ87" s="74">
        <f t="shared" si="46"/>
        <v>6.2765093399999999E-2</v>
      </c>
      <c r="AK87" s="74">
        <f t="shared" si="46"/>
        <v>6.2765093399999999E-2</v>
      </c>
      <c r="AL87" s="74">
        <f t="shared" si="46"/>
        <v>6.2765093399999999E-2</v>
      </c>
      <c r="AM87" s="74">
        <f t="shared" si="46"/>
        <v>6.2765093399999999E-2</v>
      </c>
      <c r="AN87" s="74">
        <f t="shared" si="46"/>
        <v>6.2765093399999999E-2</v>
      </c>
      <c r="AO87" s="74">
        <f t="shared" si="46"/>
        <v>6.2765093399999999E-2</v>
      </c>
      <c r="AP87" s="74">
        <f t="shared" si="46"/>
        <v>6.2765093399999999E-2</v>
      </c>
      <c r="AQ87" s="74">
        <f t="shared" si="46"/>
        <v>6.2765093399999999E-2</v>
      </c>
      <c r="AR87" s="74">
        <f t="shared" si="46"/>
        <v>6.2765093399999999E-2</v>
      </c>
      <c r="AS87" s="74">
        <f t="shared" si="46"/>
        <v>6.2765093399999999E-2</v>
      </c>
      <c r="AT87" s="74">
        <f t="shared" si="46"/>
        <v>6.2765093399999999E-2</v>
      </c>
      <c r="AU87" s="74">
        <f t="shared" si="46"/>
        <v>6.2765093399999999E-2</v>
      </c>
      <c r="AV87" s="74">
        <f t="shared" si="46"/>
        <v>6.2765093399999999E-2</v>
      </c>
      <c r="AW87" s="74">
        <f t="shared" si="46"/>
        <v>6.2765093399999999E-2</v>
      </c>
      <c r="AX87" s="74">
        <f t="shared" si="46"/>
        <v>6.2765093399999999E-2</v>
      </c>
      <c r="AY87" s="74">
        <f t="shared" si="46"/>
        <v>6.2765093399999999E-2</v>
      </c>
      <c r="AZ87" s="74">
        <f t="shared" si="46"/>
        <v>6.2765093399999999E-2</v>
      </c>
      <c r="BA87" s="74">
        <f t="shared" si="46"/>
        <v>6.2765093399999999E-2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3.1382546699999976</v>
      </c>
      <c r="BO87" s="333">
        <f>BN103*(1+0.25)</f>
        <v>3.1382546699999985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6.2765093399999999E-2</v>
      </c>
      <c r="E98" s="103">
        <f t="shared" si="57"/>
        <v>6.2765093399999999E-2</v>
      </c>
      <c r="F98" s="103">
        <f t="shared" si="57"/>
        <v>6.2765093399999999E-2</v>
      </c>
      <c r="G98" s="103">
        <f t="shared" si="57"/>
        <v>6.2765093399999999E-2</v>
      </c>
      <c r="H98" s="103">
        <f t="shared" si="57"/>
        <v>6.2765093399999999E-2</v>
      </c>
      <c r="I98" s="103">
        <f t="shared" si="57"/>
        <v>6.2765093399999999E-2</v>
      </c>
      <c r="J98" s="103">
        <f t="shared" si="57"/>
        <v>6.2765093399999999E-2</v>
      </c>
      <c r="K98" s="103">
        <f t="shared" si="57"/>
        <v>6.2765093399999999E-2</v>
      </c>
      <c r="L98" s="103">
        <f t="shared" si="57"/>
        <v>6.2765093399999999E-2</v>
      </c>
      <c r="M98" s="103">
        <f t="shared" si="57"/>
        <v>6.2765093399999999E-2</v>
      </c>
      <c r="N98" s="103">
        <f t="shared" si="57"/>
        <v>6.2765093399999999E-2</v>
      </c>
      <c r="O98" s="103">
        <f t="shared" si="57"/>
        <v>6.2765093399999999E-2</v>
      </c>
      <c r="P98" s="103">
        <f t="shared" si="57"/>
        <v>6.2765093399999999E-2</v>
      </c>
      <c r="Q98" s="103">
        <f t="shared" si="57"/>
        <v>6.2765093399999999E-2</v>
      </c>
      <c r="R98" s="103">
        <f t="shared" si="57"/>
        <v>6.2765093399999999E-2</v>
      </c>
      <c r="S98" s="103">
        <f t="shared" si="57"/>
        <v>6.2765093399999999E-2</v>
      </c>
      <c r="T98" s="103">
        <f t="shared" si="57"/>
        <v>6.2765093399999999E-2</v>
      </c>
      <c r="U98" s="103">
        <f t="shared" si="57"/>
        <v>6.2765093399999999E-2</v>
      </c>
      <c r="V98" s="103">
        <f t="shared" si="57"/>
        <v>6.2765093399999999E-2</v>
      </c>
      <c r="W98" s="103">
        <f t="shared" si="57"/>
        <v>6.2765093399999999E-2</v>
      </c>
      <c r="X98" s="103">
        <f t="shared" si="57"/>
        <v>6.2765093399999999E-2</v>
      </c>
      <c r="Y98" s="103">
        <f t="shared" si="57"/>
        <v>6.2765093399999999E-2</v>
      </c>
      <c r="Z98" s="103">
        <f t="shared" si="57"/>
        <v>6.2765093399999999E-2</v>
      </c>
      <c r="AA98" s="103">
        <f t="shared" si="57"/>
        <v>6.2765093399999999E-2</v>
      </c>
      <c r="AB98" s="103">
        <f t="shared" si="57"/>
        <v>6.2765093399999999E-2</v>
      </c>
      <c r="AC98" s="103">
        <f t="shared" si="57"/>
        <v>6.2765093399999999E-2</v>
      </c>
      <c r="AD98" s="103">
        <f t="shared" si="57"/>
        <v>6.2765093399999999E-2</v>
      </c>
      <c r="AE98" s="103">
        <f t="shared" si="57"/>
        <v>6.2765093399999999E-2</v>
      </c>
      <c r="AF98" s="103">
        <f t="shared" si="57"/>
        <v>6.2765093399999999E-2</v>
      </c>
      <c r="AG98" s="103">
        <f t="shared" si="57"/>
        <v>6.2765093399999999E-2</v>
      </c>
      <c r="AH98" s="103">
        <f t="shared" si="57"/>
        <v>6.2765093399999999E-2</v>
      </c>
      <c r="AI98" s="103">
        <f t="shared" si="57"/>
        <v>6.2765093399999999E-2</v>
      </c>
      <c r="AJ98" s="103">
        <f t="shared" si="57"/>
        <v>6.2765093399999999E-2</v>
      </c>
      <c r="AK98" s="103">
        <f t="shared" si="57"/>
        <v>6.2765093399999999E-2</v>
      </c>
      <c r="AL98" s="103">
        <f t="shared" si="57"/>
        <v>6.2765093399999999E-2</v>
      </c>
      <c r="AM98" s="103">
        <f t="shared" si="57"/>
        <v>6.2765093399999999E-2</v>
      </c>
      <c r="AN98" s="103">
        <f t="shared" si="57"/>
        <v>6.2765093399999999E-2</v>
      </c>
      <c r="AO98" s="103">
        <f t="shared" si="57"/>
        <v>6.2765093399999999E-2</v>
      </c>
      <c r="AP98" s="103">
        <f t="shared" si="57"/>
        <v>6.2765093399999999E-2</v>
      </c>
      <c r="AQ98" s="103">
        <f t="shared" si="57"/>
        <v>6.2765093399999999E-2</v>
      </c>
      <c r="AR98" s="103">
        <f t="shared" si="57"/>
        <v>6.2765093399999999E-2</v>
      </c>
      <c r="AS98" s="103">
        <f t="shared" si="57"/>
        <v>6.2765093399999999E-2</v>
      </c>
      <c r="AT98" s="103">
        <f t="shared" si="57"/>
        <v>6.2765093399999999E-2</v>
      </c>
      <c r="AU98" s="103">
        <f t="shared" si="57"/>
        <v>6.2765093399999999E-2</v>
      </c>
      <c r="AV98" s="103">
        <f t="shared" si="57"/>
        <v>6.2765093399999999E-2</v>
      </c>
      <c r="AW98" s="103">
        <f t="shared" si="57"/>
        <v>6.2765093399999999E-2</v>
      </c>
      <c r="AX98" s="103">
        <f t="shared" si="57"/>
        <v>6.2765093399999999E-2</v>
      </c>
      <c r="AY98" s="103">
        <f t="shared" si="57"/>
        <v>6.2765093399999999E-2</v>
      </c>
      <c r="AZ98" s="103">
        <f t="shared" si="57"/>
        <v>6.2765093399999999E-2</v>
      </c>
      <c r="BA98" s="103">
        <f t="shared" si="57"/>
        <v>6.2765093399999999E-2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3.1382546699999976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5.0212074719999993E-2</v>
      </c>
      <c r="E103" s="74">
        <f t="shared" si="61"/>
        <v>5.0212074719999993E-2</v>
      </c>
      <c r="F103" s="74">
        <f t="shared" si="61"/>
        <v>5.0212074719999993E-2</v>
      </c>
      <c r="G103" s="74">
        <f t="shared" si="61"/>
        <v>5.0212074719999993E-2</v>
      </c>
      <c r="H103" s="74">
        <f t="shared" si="61"/>
        <v>5.0212074719999993E-2</v>
      </c>
      <c r="I103" s="74">
        <f t="shared" si="61"/>
        <v>5.0212074719999993E-2</v>
      </c>
      <c r="J103" s="74">
        <f t="shared" si="61"/>
        <v>5.0212074719999993E-2</v>
      </c>
      <c r="K103" s="74">
        <f t="shared" si="61"/>
        <v>5.0212074719999993E-2</v>
      </c>
      <c r="L103" s="74">
        <f t="shared" si="61"/>
        <v>5.0212074719999993E-2</v>
      </c>
      <c r="M103" s="74">
        <f t="shared" si="61"/>
        <v>5.0212074719999993E-2</v>
      </c>
      <c r="N103" s="74">
        <f t="shared" si="61"/>
        <v>5.0212074719999993E-2</v>
      </c>
      <c r="O103" s="74">
        <f t="shared" si="61"/>
        <v>5.0212074719999993E-2</v>
      </c>
      <c r="P103" s="74">
        <f t="shared" si="61"/>
        <v>5.0212074719999993E-2</v>
      </c>
      <c r="Q103" s="74">
        <f t="shared" si="61"/>
        <v>5.0212074719999993E-2</v>
      </c>
      <c r="R103" s="74">
        <f t="shared" si="61"/>
        <v>5.0212074719999993E-2</v>
      </c>
      <c r="S103" s="74">
        <f t="shared" si="61"/>
        <v>5.0212074719999993E-2</v>
      </c>
      <c r="T103" s="74">
        <f t="shared" si="61"/>
        <v>5.0212074719999993E-2</v>
      </c>
      <c r="U103" s="74">
        <f t="shared" si="61"/>
        <v>5.0212074719999993E-2</v>
      </c>
      <c r="V103" s="74">
        <f t="shared" si="61"/>
        <v>5.0212074719999993E-2</v>
      </c>
      <c r="W103" s="74">
        <f t="shared" si="61"/>
        <v>5.0212074719999993E-2</v>
      </c>
      <c r="X103" s="74">
        <f t="shared" si="61"/>
        <v>5.0212074719999993E-2</v>
      </c>
      <c r="Y103" s="74">
        <f t="shared" si="61"/>
        <v>5.0212074719999993E-2</v>
      </c>
      <c r="Z103" s="74">
        <f t="shared" si="61"/>
        <v>5.0212074719999993E-2</v>
      </c>
      <c r="AA103" s="74">
        <f t="shared" si="61"/>
        <v>5.0212074719999993E-2</v>
      </c>
      <c r="AB103" s="74">
        <f t="shared" si="61"/>
        <v>5.0212074719999993E-2</v>
      </c>
      <c r="AC103" s="74">
        <f t="shared" si="61"/>
        <v>5.0212074719999993E-2</v>
      </c>
      <c r="AD103" s="74">
        <f t="shared" si="61"/>
        <v>5.0212074719999993E-2</v>
      </c>
      <c r="AE103" s="74">
        <f t="shared" si="61"/>
        <v>5.0212074719999993E-2</v>
      </c>
      <c r="AF103" s="74">
        <f t="shared" si="61"/>
        <v>5.0212074719999993E-2</v>
      </c>
      <c r="AG103" s="74">
        <f t="shared" si="61"/>
        <v>5.0212074719999993E-2</v>
      </c>
      <c r="AH103" s="74">
        <f t="shared" si="61"/>
        <v>5.0212074719999993E-2</v>
      </c>
      <c r="AI103" s="74">
        <f t="shared" si="61"/>
        <v>5.0212074719999993E-2</v>
      </c>
      <c r="AJ103" s="74">
        <f t="shared" si="61"/>
        <v>5.0212074719999993E-2</v>
      </c>
      <c r="AK103" s="74">
        <f t="shared" si="61"/>
        <v>5.0212074719999993E-2</v>
      </c>
      <c r="AL103" s="74">
        <f t="shared" si="61"/>
        <v>5.0212074719999993E-2</v>
      </c>
      <c r="AM103" s="74">
        <f t="shared" si="61"/>
        <v>5.0212074719999993E-2</v>
      </c>
      <c r="AN103" s="74">
        <f t="shared" si="61"/>
        <v>5.0212074719999993E-2</v>
      </c>
      <c r="AO103" s="74">
        <f t="shared" si="61"/>
        <v>5.0212074719999993E-2</v>
      </c>
      <c r="AP103" s="74">
        <f t="shared" si="61"/>
        <v>5.0212074719999993E-2</v>
      </c>
      <c r="AQ103" s="74">
        <f t="shared" si="61"/>
        <v>5.0212074719999993E-2</v>
      </c>
      <c r="AR103" s="74">
        <f t="shared" si="61"/>
        <v>5.0212074719999993E-2</v>
      </c>
      <c r="AS103" s="74">
        <f t="shared" si="61"/>
        <v>5.0212074719999993E-2</v>
      </c>
      <c r="AT103" s="74">
        <f t="shared" si="61"/>
        <v>5.0212074719999993E-2</v>
      </c>
      <c r="AU103" s="74">
        <f t="shared" si="61"/>
        <v>5.0212074719999993E-2</v>
      </c>
      <c r="AV103" s="74">
        <f t="shared" si="61"/>
        <v>5.0212074719999993E-2</v>
      </c>
      <c r="AW103" s="74">
        <f t="shared" si="61"/>
        <v>5.0212074719999993E-2</v>
      </c>
      <c r="AX103" s="74">
        <f t="shared" si="61"/>
        <v>5.0212074719999993E-2</v>
      </c>
      <c r="AY103" s="74">
        <f t="shared" si="61"/>
        <v>5.0212074719999993E-2</v>
      </c>
      <c r="AZ103" s="74">
        <f t="shared" si="61"/>
        <v>5.0212074719999993E-2</v>
      </c>
      <c r="BA103" s="74">
        <f t="shared" si="61"/>
        <v>5.0212074719999993E-2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2.5106037359999989</v>
      </c>
      <c r="BO103" s="333">
        <f>D20</f>
        <v>2.5106037359999998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5.0212074719999993E-2</v>
      </c>
      <c r="E114" s="68">
        <f t="shared" si="72"/>
        <v>5.0212074719999993E-2</v>
      </c>
      <c r="F114" s="68">
        <f t="shared" si="72"/>
        <v>5.0212074719999993E-2</v>
      </c>
      <c r="G114" s="68">
        <f t="shared" si="72"/>
        <v>5.0212074719999993E-2</v>
      </c>
      <c r="H114" s="68">
        <f t="shared" si="72"/>
        <v>5.0212074719999993E-2</v>
      </c>
      <c r="I114" s="68">
        <f t="shared" si="72"/>
        <v>5.0212074719999993E-2</v>
      </c>
      <c r="J114" s="68">
        <f t="shared" si="72"/>
        <v>5.0212074719999993E-2</v>
      </c>
      <c r="K114" s="68">
        <f t="shared" si="72"/>
        <v>5.0212074719999993E-2</v>
      </c>
      <c r="L114" s="68">
        <f t="shared" si="72"/>
        <v>5.0212074719999993E-2</v>
      </c>
      <c r="M114" s="68">
        <f t="shared" si="72"/>
        <v>5.0212074719999993E-2</v>
      </c>
      <c r="N114" s="68">
        <f t="shared" si="72"/>
        <v>5.0212074719999993E-2</v>
      </c>
      <c r="O114" s="68">
        <f t="shared" si="72"/>
        <v>5.0212074719999993E-2</v>
      </c>
      <c r="P114" s="68">
        <f t="shared" si="72"/>
        <v>5.0212074719999993E-2</v>
      </c>
      <c r="Q114" s="68">
        <f t="shared" si="72"/>
        <v>5.0212074719999993E-2</v>
      </c>
      <c r="R114" s="68">
        <f t="shared" si="72"/>
        <v>5.0212074719999993E-2</v>
      </c>
      <c r="S114" s="68">
        <f t="shared" si="72"/>
        <v>5.0212074719999993E-2</v>
      </c>
      <c r="T114" s="68">
        <f t="shared" si="72"/>
        <v>5.0212074719999993E-2</v>
      </c>
      <c r="U114" s="68">
        <f t="shared" si="72"/>
        <v>5.0212074719999993E-2</v>
      </c>
      <c r="V114" s="68">
        <f t="shared" si="72"/>
        <v>5.0212074719999993E-2</v>
      </c>
      <c r="W114" s="68">
        <f t="shared" si="72"/>
        <v>5.0212074719999993E-2</v>
      </c>
      <c r="X114" s="68">
        <f t="shared" si="72"/>
        <v>5.0212074719999993E-2</v>
      </c>
      <c r="Y114" s="68">
        <f t="shared" si="72"/>
        <v>5.0212074719999993E-2</v>
      </c>
      <c r="Z114" s="68">
        <f t="shared" si="72"/>
        <v>5.0212074719999993E-2</v>
      </c>
      <c r="AA114" s="68">
        <f t="shared" si="72"/>
        <v>5.0212074719999993E-2</v>
      </c>
      <c r="AB114" s="68">
        <f t="shared" si="72"/>
        <v>5.0212074719999993E-2</v>
      </c>
      <c r="AC114" s="68">
        <f t="shared" si="72"/>
        <v>5.0212074719999993E-2</v>
      </c>
      <c r="AD114" s="68">
        <f t="shared" si="72"/>
        <v>5.0212074719999993E-2</v>
      </c>
      <c r="AE114" s="68">
        <f t="shared" si="72"/>
        <v>5.0212074719999993E-2</v>
      </c>
      <c r="AF114" s="68">
        <f t="shared" si="72"/>
        <v>5.0212074719999993E-2</v>
      </c>
      <c r="AG114" s="68">
        <f t="shared" si="72"/>
        <v>5.0212074719999993E-2</v>
      </c>
      <c r="AH114" s="68">
        <f t="shared" si="72"/>
        <v>5.0212074719999993E-2</v>
      </c>
      <c r="AI114" s="68">
        <f t="shared" si="72"/>
        <v>5.0212074719999993E-2</v>
      </c>
      <c r="AJ114" s="68">
        <f t="shared" si="72"/>
        <v>5.0212074719999993E-2</v>
      </c>
      <c r="AK114" s="68">
        <f t="shared" si="72"/>
        <v>5.0212074719999993E-2</v>
      </c>
      <c r="AL114" s="68">
        <f t="shared" si="72"/>
        <v>5.0212074719999993E-2</v>
      </c>
      <c r="AM114" s="68">
        <f t="shared" si="72"/>
        <v>5.0212074719999993E-2</v>
      </c>
      <c r="AN114" s="68">
        <f t="shared" si="72"/>
        <v>5.0212074719999993E-2</v>
      </c>
      <c r="AO114" s="68">
        <f t="shared" si="72"/>
        <v>5.0212074719999993E-2</v>
      </c>
      <c r="AP114" s="68">
        <f t="shared" si="72"/>
        <v>5.0212074719999993E-2</v>
      </c>
      <c r="AQ114" s="68">
        <f t="shared" si="72"/>
        <v>5.0212074719999993E-2</v>
      </c>
      <c r="AR114" s="68">
        <f t="shared" si="72"/>
        <v>5.0212074719999993E-2</v>
      </c>
      <c r="AS114" s="68">
        <f t="shared" si="72"/>
        <v>5.0212074719999993E-2</v>
      </c>
      <c r="AT114" s="68">
        <f t="shared" si="72"/>
        <v>5.0212074719999993E-2</v>
      </c>
      <c r="AU114" s="68">
        <f t="shared" si="72"/>
        <v>5.0212074719999993E-2</v>
      </c>
      <c r="AV114" s="68">
        <f t="shared" si="72"/>
        <v>5.0212074719999993E-2</v>
      </c>
      <c r="AW114" s="68">
        <f t="shared" si="72"/>
        <v>5.0212074719999993E-2</v>
      </c>
      <c r="AX114" s="68">
        <f t="shared" si="72"/>
        <v>5.0212074719999993E-2</v>
      </c>
      <c r="AY114" s="68">
        <f t="shared" si="72"/>
        <v>5.0212074719999993E-2</v>
      </c>
      <c r="AZ114" s="68">
        <f t="shared" si="72"/>
        <v>5.0212074719999993E-2</v>
      </c>
      <c r="BA114" s="68">
        <f t="shared" si="72"/>
        <v>5.0212074719999993E-2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2.5106037359999989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X57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326</v>
      </c>
    </row>
    <row r="2" spans="1:67" ht="15" customHeight="1" x14ac:dyDescent="0.2">
      <c r="A2" s="59" t="s">
        <v>21</v>
      </c>
      <c r="B2" s="107" t="str">
        <f>VLOOKUP($B$1,'Assumptions (Inputs)'!$B$7:$G$24,2,FALSE)</f>
        <v>6 MW from Brownsville No. 1 to Water St.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Y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1.86588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(Escalated)'!E23</f>
        <v>0</v>
      </c>
      <c r="C13" s="128">
        <f>'CapEx (Escalated)'!F23</f>
        <v>1.86588</v>
      </c>
      <c r="D13" s="128">
        <f>'CapEx (Escalated)'!G23</f>
        <v>0.64472373599999988</v>
      </c>
      <c r="E13" s="128">
        <f>'CapEx (Escalated)'!H23</f>
        <v>0</v>
      </c>
      <c r="F13" s="128">
        <f>'CapEx (Escalated)'!I23</f>
        <v>0</v>
      </c>
      <c r="G13" s="128">
        <f>'CapEx (Escalated)'!J23</f>
        <v>0</v>
      </c>
      <c r="H13" s="128">
        <f>'CapEx (Escalated)'!K23</f>
        <v>0</v>
      </c>
      <c r="I13" s="128">
        <f>'CapEx (Escalated)'!L23</f>
        <v>0</v>
      </c>
      <c r="J13" s="128">
        <f>'CapEx (Escalated)'!M23</f>
        <v>0</v>
      </c>
      <c r="K13" s="128">
        <f>'CapEx (Escalated)'!N23</f>
        <v>0</v>
      </c>
      <c r="L13" s="128">
        <f>'CapEx (Escalated)'!O23</f>
        <v>0</v>
      </c>
      <c r="M13" s="128">
        <f>'CapEx (Escalated)'!P23</f>
        <v>0</v>
      </c>
      <c r="N13" s="128">
        <f>'CapEx (Escalated)'!Q23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2.5106037359999998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-SUM(C13:D13)</f>
        <v>-2.5106037359999998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>
        <f>-SUM(L13:N13)</f>
        <v>0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-2.5106037359999998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1.86588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0.93293999999999999</v>
      </c>
      <c r="D16" s="68">
        <f t="shared" si="4"/>
        <v>0.93293999999999999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2.5106037359999998</v>
      </c>
      <c r="F19" s="74">
        <f t="shared" si="5"/>
        <v>2.5106037359999998</v>
      </c>
      <c r="G19" s="74">
        <f t="shared" si="5"/>
        <v>2.5106037359999998</v>
      </c>
      <c r="H19" s="74">
        <f t="shared" si="5"/>
        <v>2.5106037359999998</v>
      </c>
      <c r="I19" s="74">
        <f t="shared" si="5"/>
        <v>2.5106037359999998</v>
      </c>
      <c r="J19" s="74">
        <f t="shared" si="5"/>
        <v>2.5106037359999998</v>
      </c>
      <c r="K19" s="74">
        <f t="shared" si="5"/>
        <v>2.5106037359999998</v>
      </c>
      <c r="L19" s="74">
        <f t="shared" si="5"/>
        <v>2.5106037359999998</v>
      </c>
      <c r="M19" s="74">
        <f t="shared" si="5"/>
        <v>2.5106037359999998</v>
      </c>
      <c r="N19" s="74">
        <f t="shared" si="5"/>
        <v>2.5106037359999998</v>
      </c>
      <c r="O19" s="74">
        <f t="shared" si="5"/>
        <v>2.5106037359999998</v>
      </c>
      <c r="P19" s="74">
        <f t="shared" si="5"/>
        <v>2.5106037359999998</v>
      </c>
      <c r="Q19" s="74">
        <f t="shared" si="5"/>
        <v>2.5106037359999998</v>
      </c>
      <c r="R19" s="74">
        <f t="shared" si="5"/>
        <v>2.5106037359999998</v>
      </c>
      <c r="S19" s="74">
        <f t="shared" si="5"/>
        <v>2.5106037359999998</v>
      </c>
      <c r="T19" s="74">
        <f t="shared" si="5"/>
        <v>2.5106037359999998</v>
      </c>
      <c r="U19" s="74">
        <f t="shared" si="5"/>
        <v>2.5106037359999998</v>
      </c>
      <c r="V19" s="74">
        <f t="shared" si="5"/>
        <v>2.5106037359999998</v>
      </c>
      <c r="W19" s="74">
        <f t="shared" si="5"/>
        <v>2.5106037359999998</v>
      </c>
      <c r="X19" s="74">
        <f t="shared" si="5"/>
        <v>2.5106037359999998</v>
      </c>
      <c r="Y19" s="74">
        <f t="shared" si="5"/>
        <v>2.5106037359999998</v>
      </c>
      <c r="Z19" s="74">
        <f t="shared" si="5"/>
        <v>2.5106037359999998</v>
      </c>
      <c r="AA19" s="74">
        <f t="shared" si="5"/>
        <v>2.5106037359999998</v>
      </c>
      <c r="AB19" s="74">
        <f t="shared" si="5"/>
        <v>2.5106037359999998</v>
      </c>
      <c r="AC19" s="74">
        <f t="shared" si="5"/>
        <v>2.5106037359999998</v>
      </c>
      <c r="AD19" s="74">
        <f t="shared" si="5"/>
        <v>2.5106037359999998</v>
      </c>
      <c r="AE19" s="74">
        <f t="shared" si="5"/>
        <v>2.5106037359999998</v>
      </c>
      <c r="AF19" s="74">
        <f t="shared" si="5"/>
        <v>2.5106037359999998</v>
      </c>
      <c r="AG19" s="74">
        <f t="shared" si="5"/>
        <v>2.5106037359999998</v>
      </c>
      <c r="AH19" s="74">
        <f t="shared" si="5"/>
        <v>2.5106037359999998</v>
      </c>
      <c r="AI19" s="74">
        <f t="shared" si="5"/>
        <v>2.5106037359999998</v>
      </c>
      <c r="AJ19" s="74">
        <f t="shared" si="5"/>
        <v>2.5106037359999998</v>
      </c>
      <c r="AK19" s="74">
        <f t="shared" si="5"/>
        <v>2.5106037359999998</v>
      </c>
      <c r="AL19" s="74">
        <f t="shared" si="5"/>
        <v>2.5106037359999998</v>
      </c>
      <c r="AM19" s="74">
        <f t="shared" si="5"/>
        <v>2.5106037359999998</v>
      </c>
      <c r="AN19" s="74">
        <f t="shared" si="5"/>
        <v>2.5106037359999998</v>
      </c>
      <c r="AO19" s="74">
        <f t="shared" si="5"/>
        <v>2.5106037359999998</v>
      </c>
      <c r="AP19" s="74">
        <f t="shared" si="5"/>
        <v>2.5106037359999998</v>
      </c>
      <c r="AQ19" s="74">
        <f t="shared" si="5"/>
        <v>2.5106037359999998</v>
      </c>
      <c r="AR19" s="74">
        <f t="shared" si="5"/>
        <v>2.5106037359999998</v>
      </c>
      <c r="AS19" s="74">
        <f t="shared" si="5"/>
        <v>2.5106037359999998</v>
      </c>
      <c r="AT19" s="74">
        <f t="shared" si="5"/>
        <v>2.5106037359999998</v>
      </c>
      <c r="AU19" s="74">
        <f t="shared" si="5"/>
        <v>2.5106037359999998</v>
      </c>
      <c r="AV19" s="74">
        <f t="shared" si="5"/>
        <v>2.5106037359999998</v>
      </c>
      <c r="AW19" s="74">
        <f t="shared" si="5"/>
        <v>2.5106037359999998</v>
      </c>
      <c r="AX19" s="74">
        <f t="shared" si="5"/>
        <v>2.5106037359999998</v>
      </c>
      <c r="AY19" s="74">
        <f t="shared" si="5"/>
        <v>2.5106037359999998</v>
      </c>
      <c r="AZ19" s="74">
        <f t="shared" si="5"/>
        <v>2.5106037359999998</v>
      </c>
      <c r="BA19" s="74">
        <f t="shared" si="5"/>
        <v>2.5106037359999998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2.5106037359999998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-2.5106037359999998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2.5106037359999998</v>
      </c>
      <c r="E21" s="74">
        <f t="shared" si="9"/>
        <v>2.5106037359999998</v>
      </c>
      <c r="F21" s="74">
        <f t="shared" si="9"/>
        <v>2.5106037359999998</v>
      </c>
      <c r="G21" s="74">
        <f t="shared" si="9"/>
        <v>2.5106037359999998</v>
      </c>
      <c r="H21" s="74">
        <f t="shared" si="9"/>
        <v>2.5106037359999998</v>
      </c>
      <c r="I21" s="74">
        <f t="shared" si="9"/>
        <v>2.5106037359999998</v>
      </c>
      <c r="J21" s="74">
        <f t="shared" si="9"/>
        <v>2.5106037359999998</v>
      </c>
      <c r="K21" s="74">
        <f t="shared" si="9"/>
        <v>2.5106037359999998</v>
      </c>
      <c r="L21" s="74">
        <f t="shared" si="9"/>
        <v>2.5106037359999998</v>
      </c>
      <c r="M21" s="74">
        <f t="shared" si="9"/>
        <v>2.5106037359999998</v>
      </c>
      <c r="N21" s="74">
        <f t="shared" si="9"/>
        <v>2.5106037359999998</v>
      </c>
      <c r="O21" s="74">
        <f t="shared" si="9"/>
        <v>2.5106037359999998</v>
      </c>
      <c r="P21" s="74">
        <f t="shared" si="9"/>
        <v>2.5106037359999998</v>
      </c>
      <c r="Q21" s="74">
        <f t="shared" si="9"/>
        <v>2.5106037359999998</v>
      </c>
      <c r="R21" s="74">
        <f t="shared" si="9"/>
        <v>2.5106037359999998</v>
      </c>
      <c r="S21" s="74">
        <f t="shared" si="9"/>
        <v>2.5106037359999998</v>
      </c>
      <c r="T21" s="74">
        <f t="shared" si="9"/>
        <v>2.5106037359999998</v>
      </c>
      <c r="U21" s="74">
        <f t="shared" si="9"/>
        <v>2.5106037359999998</v>
      </c>
      <c r="V21" s="74">
        <f t="shared" si="9"/>
        <v>2.5106037359999998</v>
      </c>
      <c r="W21" s="74">
        <f t="shared" si="9"/>
        <v>2.5106037359999998</v>
      </c>
      <c r="X21" s="74">
        <f t="shared" si="9"/>
        <v>2.5106037359999998</v>
      </c>
      <c r="Y21" s="74">
        <f t="shared" si="9"/>
        <v>2.5106037359999998</v>
      </c>
      <c r="Z21" s="74">
        <f t="shared" si="9"/>
        <v>2.5106037359999998</v>
      </c>
      <c r="AA21" s="74">
        <f t="shared" si="9"/>
        <v>2.5106037359999998</v>
      </c>
      <c r="AB21" s="74">
        <f t="shared" si="9"/>
        <v>2.5106037359999998</v>
      </c>
      <c r="AC21" s="74">
        <f t="shared" si="9"/>
        <v>2.5106037359999998</v>
      </c>
      <c r="AD21" s="74">
        <f t="shared" si="9"/>
        <v>2.5106037359999998</v>
      </c>
      <c r="AE21" s="74">
        <f t="shared" si="9"/>
        <v>2.5106037359999998</v>
      </c>
      <c r="AF21" s="74">
        <f t="shared" si="9"/>
        <v>2.5106037359999998</v>
      </c>
      <c r="AG21" s="74">
        <f t="shared" si="9"/>
        <v>2.5106037359999998</v>
      </c>
      <c r="AH21" s="74">
        <f t="shared" si="9"/>
        <v>2.5106037359999998</v>
      </c>
      <c r="AI21" s="74">
        <f t="shared" si="9"/>
        <v>2.5106037359999998</v>
      </c>
      <c r="AJ21" s="74">
        <f t="shared" si="9"/>
        <v>2.5106037359999998</v>
      </c>
      <c r="AK21" s="74">
        <f t="shared" si="9"/>
        <v>2.5106037359999998</v>
      </c>
      <c r="AL21" s="74">
        <f t="shared" si="9"/>
        <v>2.5106037359999998</v>
      </c>
      <c r="AM21" s="74">
        <f t="shared" si="9"/>
        <v>2.5106037359999998</v>
      </c>
      <c r="AN21" s="74">
        <f t="shared" si="9"/>
        <v>2.5106037359999998</v>
      </c>
      <c r="AO21" s="74">
        <f t="shared" si="9"/>
        <v>2.5106037359999998</v>
      </c>
      <c r="AP21" s="74">
        <f t="shared" si="9"/>
        <v>2.5106037359999998</v>
      </c>
      <c r="AQ21" s="74">
        <f t="shared" si="9"/>
        <v>2.5106037359999998</v>
      </c>
      <c r="AR21" s="74">
        <f t="shared" si="9"/>
        <v>2.5106037359999998</v>
      </c>
      <c r="AS21" s="74">
        <f t="shared" si="9"/>
        <v>2.5106037359999998</v>
      </c>
      <c r="AT21" s="74">
        <f t="shared" si="9"/>
        <v>2.5106037359999998</v>
      </c>
      <c r="AU21" s="74">
        <f t="shared" si="9"/>
        <v>2.5106037359999998</v>
      </c>
      <c r="AV21" s="74">
        <f t="shared" si="9"/>
        <v>2.5106037359999998</v>
      </c>
      <c r="AW21" s="74">
        <f t="shared" si="9"/>
        <v>2.5106037359999998</v>
      </c>
      <c r="AX21" s="74">
        <f t="shared" si="9"/>
        <v>2.5106037359999998</v>
      </c>
      <c r="AY21" s="74">
        <f t="shared" si="9"/>
        <v>2.5106037359999998</v>
      </c>
      <c r="AZ21" s="74">
        <f t="shared" si="9"/>
        <v>2.5106037359999998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1.2553018679999999</v>
      </c>
      <c r="E22" s="68">
        <f t="shared" si="10"/>
        <v>2.5106037359999998</v>
      </c>
      <c r="F22" s="68">
        <f t="shared" si="10"/>
        <v>2.5106037359999998</v>
      </c>
      <c r="G22" s="68">
        <f t="shared" si="10"/>
        <v>2.5106037359999998</v>
      </c>
      <c r="H22" s="68">
        <f t="shared" si="10"/>
        <v>2.5106037359999998</v>
      </c>
      <c r="I22" s="68">
        <f t="shared" si="10"/>
        <v>2.5106037359999998</v>
      </c>
      <c r="J22" s="68">
        <f t="shared" si="10"/>
        <v>2.5106037359999998</v>
      </c>
      <c r="K22" s="68">
        <f t="shared" si="10"/>
        <v>2.5106037359999998</v>
      </c>
      <c r="L22" s="68">
        <f t="shared" si="10"/>
        <v>2.5106037359999998</v>
      </c>
      <c r="M22" s="68">
        <f t="shared" si="10"/>
        <v>2.5106037359999998</v>
      </c>
      <c r="N22" s="68">
        <f t="shared" si="10"/>
        <v>2.5106037359999998</v>
      </c>
      <c r="O22" s="68">
        <f t="shared" si="10"/>
        <v>2.5106037359999998</v>
      </c>
      <c r="P22" s="68">
        <f t="shared" si="10"/>
        <v>2.5106037359999998</v>
      </c>
      <c r="Q22" s="68">
        <f t="shared" si="10"/>
        <v>2.5106037359999998</v>
      </c>
      <c r="R22" s="68">
        <f t="shared" si="10"/>
        <v>2.5106037359999998</v>
      </c>
      <c r="S22" s="68">
        <f t="shared" si="10"/>
        <v>2.5106037359999998</v>
      </c>
      <c r="T22" s="68">
        <f t="shared" si="10"/>
        <v>2.5106037359999998</v>
      </c>
      <c r="U22" s="68">
        <f t="shared" si="10"/>
        <v>2.5106037359999998</v>
      </c>
      <c r="V22" s="68">
        <f t="shared" si="10"/>
        <v>2.5106037359999998</v>
      </c>
      <c r="W22" s="68">
        <f t="shared" si="10"/>
        <v>2.5106037359999998</v>
      </c>
      <c r="X22" s="68">
        <f t="shared" si="10"/>
        <v>2.5106037359999998</v>
      </c>
      <c r="Y22" s="68">
        <f t="shared" si="10"/>
        <v>2.5106037359999998</v>
      </c>
      <c r="Z22" s="68">
        <f t="shared" si="10"/>
        <v>2.5106037359999998</v>
      </c>
      <c r="AA22" s="68">
        <f t="shared" si="10"/>
        <v>2.5106037359999998</v>
      </c>
      <c r="AB22" s="68">
        <f t="shared" si="10"/>
        <v>2.5106037359999998</v>
      </c>
      <c r="AC22" s="68">
        <f t="shared" si="10"/>
        <v>2.5106037359999998</v>
      </c>
      <c r="AD22" s="68">
        <f t="shared" si="10"/>
        <v>2.5106037359999998</v>
      </c>
      <c r="AE22" s="68">
        <f t="shared" si="10"/>
        <v>2.5106037359999998</v>
      </c>
      <c r="AF22" s="68">
        <f t="shared" si="10"/>
        <v>2.5106037359999998</v>
      </c>
      <c r="AG22" s="68">
        <f t="shared" si="10"/>
        <v>2.5106037359999998</v>
      </c>
      <c r="AH22" s="68">
        <f t="shared" si="10"/>
        <v>2.5106037359999998</v>
      </c>
      <c r="AI22" s="68">
        <f t="shared" si="10"/>
        <v>2.5106037359999998</v>
      </c>
      <c r="AJ22" s="68">
        <f t="shared" si="10"/>
        <v>2.5106037359999998</v>
      </c>
      <c r="AK22" s="68">
        <f t="shared" si="10"/>
        <v>2.5106037359999998</v>
      </c>
      <c r="AL22" s="68">
        <f t="shared" si="10"/>
        <v>2.5106037359999998</v>
      </c>
      <c r="AM22" s="68">
        <f t="shared" si="10"/>
        <v>2.5106037359999998</v>
      </c>
      <c r="AN22" s="68">
        <f t="shared" si="10"/>
        <v>2.5106037359999998</v>
      </c>
      <c r="AO22" s="68">
        <f t="shared" si="10"/>
        <v>2.5106037359999998</v>
      </c>
      <c r="AP22" s="68">
        <f t="shared" si="10"/>
        <v>2.5106037359999998</v>
      </c>
      <c r="AQ22" s="68">
        <f t="shared" si="10"/>
        <v>2.5106037359999998</v>
      </c>
      <c r="AR22" s="68">
        <f t="shared" si="10"/>
        <v>2.5106037359999998</v>
      </c>
      <c r="AS22" s="68">
        <f t="shared" si="10"/>
        <v>2.5106037359999998</v>
      </c>
      <c r="AT22" s="68">
        <f t="shared" si="10"/>
        <v>2.5106037359999998</v>
      </c>
      <c r="AU22" s="68">
        <f t="shared" si="10"/>
        <v>2.5106037359999998</v>
      </c>
      <c r="AV22" s="68">
        <f t="shared" si="10"/>
        <v>2.5106037359999998</v>
      </c>
      <c r="AW22" s="68">
        <f t="shared" si="10"/>
        <v>2.5106037359999998</v>
      </c>
      <c r="AX22" s="68">
        <f t="shared" si="10"/>
        <v>2.5106037359999998</v>
      </c>
      <c r="AY22" s="68">
        <f t="shared" si="10"/>
        <v>2.5106037359999998</v>
      </c>
      <c r="AZ22" s="68">
        <f t="shared" si="10"/>
        <v>2.5106037359999998</v>
      </c>
      <c r="BA22" s="68">
        <f t="shared" si="10"/>
        <v>1.2553018679999999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0.18829528019999997</v>
      </c>
      <c r="F25" s="74">
        <f t="shared" si="11"/>
        <v>0.55077624760367994</v>
      </c>
      <c r="G25" s="74">
        <f t="shared" si="11"/>
        <v>0.88604227050911999</v>
      </c>
      <c r="H25" s="74">
        <f t="shared" si="11"/>
        <v>1.19620225605456</v>
      </c>
      <c r="I25" s="74">
        <f t="shared" si="11"/>
        <v>1.48306383892992</v>
      </c>
      <c r="J25" s="74">
        <f t="shared" si="11"/>
        <v>1.7484346538251201</v>
      </c>
      <c r="K25" s="74">
        <f t="shared" si="11"/>
        <v>1.99387127505648</v>
      </c>
      <c r="L25" s="74">
        <f t="shared" si="11"/>
        <v>2.2209302769403201</v>
      </c>
      <c r="M25" s="74">
        <f t="shared" si="11"/>
        <v>2.4449765543409598</v>
      </c>
      <c r="N25" s="74">
        <f t="shared" si="11"/>
        <v>2.6690228317415996</v>
      </c>
      <c r="O25" s="74">
        <f t="shared" si="11"/>
        <v>2.8930691091422394</v>
      </c>
      <c r="P25" s="74">
        <f t="shared" si="11"/>
        <v>3.1171153865428791</v>
      </c>
      <c r="Q25" s="74">
        <f t="shared" si="11"/>
        <v>3.3411616639435189</v>
      </c>
      <c r="R25" s="74">
        <f t="shared" si="11"/>
        <v>3.5652079413441586</v>
      </c>
      <c r="S25" s="74">
        <f t="shared" si="11"/>
        <v>3.7892542187447984</v>
      </c>
      <c r="T25" s="74">
        <f t="shared" si="11"/>
        <v>4.0133004961454386</v>
      </c>
      <c r="U25" s="74">
        <f t="shared" si="11"/>
        <v>4.2373467735460792</v>
      </c>
      <c r="V25" s="74">
        <f t="shared" si="11"/>
        <v>4.4613930509467199</v>
      </c>
      <c r="W25" s="74">
        <f t="shared" si="11"/>
        <v>4.6854393283473605</v>
      </c>
      <c r="X25" s="74">
        <f t="shared" si="11"/>
        <v>4.9094856057480012</v>
      </c>
      <c r="Y25" s="74">
        <f t="shared" si="11"/>
        <v>5.0215087444483206</v>
      </c>
      <c r="Z25" s="74">
        <f t="shared" si="11"/>
        <v>5.0215087444483206</v>
      </c>
      <c r="AA25" s="74">
        <f t="shared" si="11"/>
        <v>5.0215087444483206</v>
      </c>
      <c r="AB25" s="74">
        <f t="shared" si="11"/>
        <v>5.0215087444483206</v>
      </c>
      <c r="AC25" s="74">
        <f t="shared" si="11"/>
        <v>5.0215087444483206</v>
      </c>
      <c r="AD25" s="74">
        <f t="shared" si="11"/>
        <v>5.0215087444483206</v>
      </c>
      <c r="AE25" s="74">
        <f t="shared" si="11"/>
        <v>5.0215087444483206</v>
      </c>
      <c r="AF25" s="74">
        <f t="shared" si="11"/>
        <v>5.0215087444483206</v>
      </c>
      <c r="AG25" s="74">
        <f t="shared" si="11"/>
        <v>5.0215087444483206</v>
      </c>
      <c r="AH25" s="74">
        <f t="shared" si="11"/>
        <v>5.0215087444483206</v>
      </c>
      <c r="AI25" s="74">
        <f t="shared" si="11"/>
        <v>5.0215087444483206</v>
      </c>
      <c r="AJ25" s="74">
        <f t="shared" si="11"/>
        <v>5.0215087444483206</v>
      </c>
      <c r="AK25" s="74">
        <f t="shared" si="11"/>
        <v>5.0215087444483206</v>
      </c>
      <c r="AL25" s="74">
        <f t="shared" si="11"/>
        <v>5.0215087444483206</v>
      </c>
      <c r="AM25" s="74">
        <f t="shared" si="11"/>
        <v>5.0215087444483206</v>
      </c>
      <c r="AN25" s="74">
        <f t="shared" si="11"/>
        <v>5.0215087444483206</v>
      </c>
      <c r="AO25" s="74">
        <f t="shared" si="11"/>
        <v>5.0215087444483206</v>
      </c>
      <c r="AP25" s="74">
        <f t="shared" si="11"/>
        <v>5.0215087444483206</v>
      </c>
      <c r="AQ25" s="74">
        <f t="shared" si="11"/>
        <v>5.0215087444483206</v>
      </c>
      <c r="AR25" s="74">
        <f t="shared" si="11"/>
        <v>5.0215087444483206</v>
      </c>
      <c r="AS25" s="74">
        <f t="shared" si="11"/>
        <v>5.0215087444483206</v>
      </c>
      <c r="AT25" s="74">
        <f t="shared" si="11"/>
        <v>5.0215087444483206</v>
      </c>
      <c r="AU25" s="74">
        <f t="shared" si="11"/>
        <v>5.0215087444483206</v>
      </c>
      <c r="AV25" s="74">
        <f t="shared" si="11"/>
        <v>5.0215087444483206</v>
      </c>
      <c r="AW25" s="74">
        <f t="shared" si="11"/>
        <v>5.0215087444483206</v>
      </c>
      <c r="AX25" s="74">
        <f t="shared" si="11"/>
        <v>5.0215087444483206</v>
      </c>
      <c r="AY25" s="74">
        <f t="shared" si="11"/>
        <v>5.0215087444483206</v>
      </c>
      <c r="AZ25" s="74">
        <f t="shared" si="11"/>
        <v>5.0215087444483206</v>
      </c>
      <c r="BA25" s="74">
        <f t="shared" si="11"/>
        <v>5.0215087444483206</v>
      </c>
      <c r="BB25" s="74">
        <f t="shared" si="11"/>
        <v>5.0215087444483206</v>
      </c>
      <c r="BC25" s="74">
        <f t="shared" si="11"/>
        <v>5.0215087444483206</v>
      </c>
      <c r="BD25" s="74">
        <f t="shared" si="11"/>
        <v>5.0215087444483206</v>
      </c>
      <c r="BE25" s="74">
        <f t="shared" si="11"/>
        <v>5.0215087444483206</v>
      </c>
      <c r="BF25" s="74">
        <f t="shared" si="11"/>
        <v>5.0215087444483206</v>
      </c>
      <c r="BG25" s="74">
        <f t="shared" si="11"/>
        <v>5.0215087444483206</v>
      </c>
      <c r="BH25" s="74">
        <f t="shared" si="11"/>
        <v>5.0215087444483206</v>
      </c>
      <c r="BI25" s="74">
        <f t="shared" si="11"/>
        <v>5.0215087444483206</v>
      </c>
      <c r="BJ25" s="74">
        <f t="shared" si="11"/>
        <v>5.0215087444483206</v>
      </c>
      <c r="BK25" s="74">
        <f t="shared" si="11"/>
        <v>5.0215087444483206</v>
      </c>
      <c r="BL25" s="74">
        <f t="shared" si="11"/>
        <v>5.0215087444483206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9.4147640099999985E-2</v>
      </c>
      <c r="E26" s="74">
        <f t="shared" si="12"/>
        <v>0.18124048370183998</v>
      </c>
      <c r="F26" s="74">
        <f t="shared" si="12"/>
        <v>0.16763301145271997</v>
      </c>
      <c r="G26" s="74">
        <f t="shared" si="12"/>
        <v>0.15507999277271997</v>
      </c>
      <c r="H26" s="74">
        <f t="shared" si="12"/>
        <v>0.14343079143767998</v>
      </c>
      <c r="I26" s="74">
        <f t="shared" si="12"/>
        <v>0.13268540744759999</v>
      </c>
      <c r="J26" s="74">
        <f t="shared" si="12"/>
        <v>0.12271831061567999</v>
      </c>
      <c r="K26" s="74">
        <f t="shared" si="12"/>
        <v>0.11352950094191999</v>
      </c>
      <c r="L26" s="74">
        <f t="shared" si="12"/>
        <v>0.11202313870031999</v>
      </c>
      <c r="M26" s="74">
        <f t="shared" si="12"/>
        <v>0.11202313870031999</v>
      </c>
      <c r="N26" s="74">
        <f t="shared" si="12"/>
        <v>0.11202313870031999</v>
      </c>
      <c r="O26" s="74">
        <f t="shared" si="12"/>
        <v>0.11202313870031999</v>
      </c>
      <c r="P26" s="74">
        <f t="shared" si="12"/>
        <v>0.11202313870031999</v>
      </c>
      <c r="Q26" s="74">
        <f t="shared" si="12"/>
        <v>0.11202313870031999</v>
      </c>
      <c r="R26" s="74">
        <f t="shared" si="12"/>
        <v>0.11202313870031999</v>
      </c>
      <c r="S26" s="74">
        <f t="shared" si="12"/>
        <v>0.11202313870031999</v>
      </c>
      <c r="T26" s="74">
        <f t="shared" si="12"/>
        <v>0.11202313870031999</v>
      </c>
      <c r="U26" s="74">
        <f t="shared" si="12"/>
        <v>0.11202313870031999</v>
      </c>
      <c r="V26" s="74">
        <f t="shared" si="12"/>
        <v>0.11202313870031999</v>
      </c>
      <c r="W26" s="74">
        <f t="shared" si="12"/>
        <v>0.11202313870031999</v>
      </c>
      <c r="X26" s="74">
        <f t="shared" si="12"/>
        <v>5.6011569350159995E-2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2.5107543722241585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9.4147640099999985E-2</v>
      </c>
      <c r="E27" s="74">
        <f t="shared" si="13"/>
        <v>0.18124048370183998</v>
      </c>
      <c r="F27" s="74">
        <f t="shared" si="13"/>
        <v>0.16763301145271997</v>
      </c>
      <c r="G27" s="74">
        <f t="shared" si="13"/>
        <v>0.15507999277271997</v>
      </c>
      <c r="H27" s="74">
        <f t="shared" si="13"/>
        <v>0.14343079143767998</v>
      </c>
      <c r="I27" s="74">
        <f t="shared" si="13"/>
        <v>0.13268540744759999</v>
      </c>
      <c r="J27" s="74">
        <f t="shared" si="13"/>
        <v>0.12271831061567999</v>
      </c>
      <c r="K27" s="74">
        <f t="shared" si="13"/>
        <v>0.11352950094191999</v>
      </c>
      <c r="L27" s="74">
        <f t="shared" si="13"/>
        <v>0.11202313870031999</v>
      </c>
      <c r="M27" s="74">
        <f t="shared" si="13"/>
        <v>0.11202313870031999</v>
      </c>
      <c r="N27" s="74">
        <f t="shared" si="13"/>
        <v>0.11202313870031999</v>
      </c>
      <c r="O27" s="74">
        <f t="shared" si="13"/>
        <v>0.11202313870031999</v>
      </c>
      <c r="P27" s="74">
        <f t="shared" si="13"/>
        <v>0.11202313870031999</v>
      </c>
      <c r="Q27" s="74">
        <f t="shared" si="13"/>
        <v>0.11202313870031999</v>
      </c>
      <c r="R27" s="74">
        <f t="shared" si="13"/>
        <v>0.11202313870031999</v>
      </c>
      <c r="S27" s="74">
        <f t="shared" si="13"/>
        <v>0.11202313870031999</v>
      </c>
      <c r="T27" s="74">
        <f t="shared" si="13"/>
        <v>0.11202313870031999</v>
      </c>
      <c r="U27" s="74">
        <f t="shared" si="13"/>
        <v>0.11202313870031999</v>
      </c>
      <c r="V27" s="74">
        <f t="shared" si="13"/>
        <v>0.11202313870031999</v>
      </c>
      <c r="W27" s="74">
        <f t="shared" si="13"/>
        <v>0.11202313870031999</v>
      </c>
      <c r="X27" s="74">
        <f t="shared" si="13"/>
        <v>5.6011569350159995E-2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2.5107543722241585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0.18829528019999997</v>
      </c>
      <c r="E28" s="74">
        <f t="shared" si="14"/>
        <v>0.55077624760367994</v>
      </c>
      <c r="F28" s="74">
        <f t="shared" si="14"/>
        <v>0.88604227050911999</v>
      </c>
      <c r="G28" s="74">
        <f t="shared" si="14"/>
        <v>1.19620225605456</v>
      </c>
      <c r="H28" s="74">
        <f t="shared" si="14"/>
        <v>1.48306383892992</v>
      </c>
      <c r="I28" s="74">
        <f t="shared" si="14"/>
        <v>1.7484346538251201</v>
      </c>
      <c r="J28" s="74">
        <f t="shared" si="14"/>
        <v>1.99387127505648</v>
      </c>
      <c r="K28" s="74">
        <f t="shared" si="14"/>
        <v>2.2209302769403201</v>
      </c>
      <c r="L28" s="74">
        <f t="shared" si="14"/>
        <v>2.4449765543409598</v>
      </c>
      <c r="M28" s="74">
        <f t="shared" si="14"/>
        <v>2.6690228317415996</v>
      </c>
      <c r="N28" s="74">
        <f t="shared" si="14"/>
        <v>2.8930691091422394</v>
      </c>
      <c r="O28" s="74">
        <f t="shared" si="14"/>
        <v>3.1171153865428791</v>
      </c>
      <c r="P28" s="74">
        <f t="shared" si="14"/>
        <v>3.3411616639435189</v>
      </c>
      <c r="Q28" s="74">
        <f t="shared" si="14"/>
        <v>3.5652079413441586</v>
      </c>
      <c r="R28" s="74">
        <f t="shared" si="14"/>
        <v>3.7892542187447984</v>
      </c>
      <c r="S28" s="74">
        <f t="shared" si="14"/>
        <v>4.0133004961454386</v>
      </c>
      <c r="T28" s="74">
        <f t="shared" si="14"/>
        <v>4.2373467735460792</v>
      </c>
      <c r="U28" s="74">
        <f t="shared" si="14"/>
        <v>4.4613930509467199</v>
      </c>
      <c r="V28" s="74">
        <f t="shared" si="14"/>
        <v>4.6854393283473605</v>
      </c>
      <c r="W28" s="74">
        <f t="shared" si="14"/>
        <v>4.9094856057480012</v>
      </c>
      <c r="X28" s="74">
        <f t="shared" si="14"/>
        <v>5.0215087444483206</v>
      </c>
      <c r="Y28" s="74">
        <f t="shared" si="14"/>
        <v>5.0215087444483206</v>
      </c>
      <c r="Z28" s="74">
        <f t="shared" si="14"/>
        <v>5.0215087444483206</v>
      </c>
      <c r="AA28" s="74">
        <f t="shared" si="14"/>
        <v>5.0215087444483206</v>
      </c>
      <c r="AB28" s="74">
        <f t="shared" si="14"/>
        <v>5.0215087444483206</v>
      </c>
      <c r="AC28" s="74">
        <f t="shared" si="14"/>
        <v>5.0215087444483206</v>
      </c>
      <c r="AD28" s="74">
        <f t="shared" si="14"/>
        <v>5.0215087444483206</v>
      </c>
      <c r="AE28" s="74">
        <f t="shared" si="14"/>
        <v>5.0215087444483206</v>
      </c>
      <c r="AF28" s="74">
        <f t="shared" si="14"/>
        <v>5.0215087444483206</v>
      </c>
      <c r="AG28" s="74">
        <f t="shared" si="14"/>
        <v>5.0215087444483206</v>
      </c>
      <c r="AH28" s="74">
        <f t="shared" si="14"/>
        <v>5.0215087444483206</v>
      </c>
      <c r="AI28" s="74">
        <f t="shared" si="14"/>
        <v>5.0215087444483206</v>
      </c>
      <c r="AJ28" s="74">
        <f t="shared" si="14"/>
        <v>5.0215087444483206</v>
      </c>
      <c r="AK28" s="74">
        <f t="shared" si="14"/>
        <v>5.0215087444483206</v>
      </c>
      <c r="AL28" s="74">
        <f t="shared" si="14"/>
        <v>5.0215087444483206</v>
      </c>
      <c r="AM28" s="74">
        <f t="shared" si="14"/>
        <v>5.0215087444483206</v>
      </c>
      <c r="AN28" s="74">
        <f t="shared" si="14"/>
        <v>5.0215087444483206</v>
      </c>
      <c r="AO28" s="74">
        <f t="shared" si="14"/>
        <v>5.0215087444483206</v>
      </c>
      <c r="AP28" s="74">
        <f t="shared" si="14"/>
        <v>5.0215087444483206</v>
      </c>
      <c r="AQ28" s="74">
        <f t="shared" si="14"/>
        <v>5.0215087444483206</v>
      </c>
      <c r="AR28" s="74">
        <f t="shared" si="14"/>
        <v>5.0215087444483206</v>
      </c>
      <c r="AS28" s="74">
        <f t="shared" si="14"/>
        <v>5.0215087444483206</v>
      </c>
      <c r="AT28" s="74">
        <f t="shared" si="14"/>
        <v>5.0215087444483206</v>
      </c>
      <c r="AU28" s="74">
        <f t="shared" si="14"/>
        <v>5.0215087444483206</v>
      </c>
      <c r="AV28" s="74">
        <f t="shared" si="14"/>
        <v>5.0215087444483206</v>
      </c>
      <c r="AW28" s="74">
        <f t="shared" si="14"/>
        <v>5.0215087444483206</v>
      </c>
      <c r="AX28" s="74">
        <f t="shared" si="14"/>
        <v>5.0215087444483206</v>
      </c>
      <c r="AY28" s="74">
        <f t="shared" si="14"/>
        <v>5.0215087444483206</v>
      </c>
      <c r="AZ28" s="74">
        <f t="shared" si="14"/>
        <v>5.0215087444483206</v>
      </c>
      <c r="BA28" s="74">
        <f t="shared" si="14"/>
        <v>5.0215087444483206</v>
      </c>
      <c r="BB28" s="74">
        <f t="shared" si="14"/>
        <v>5.0215087444483206</v>
      </c>
      <c r="BC28" s="74">
        <f t="shared" si="14"/>
        <v>5.0215087444483206</v>
      </c>
      <c r="BD28" s="74">
        <f t="shared" si="14"/>
        <v>5.0215087444483206</v>
      </c>
      <c r="BE28" s="74">
        <f t="shared" si="14"/>
        <v>5.0215087444483206</v>
      </c>
      <c r="BF28" s="74">
        <f t="shared" si="14"/>
        <v>5.0215087444483206</v>
      </c>
      <c r="BG28" s="74">
        <f t="shared" si="14"/>
        <v>5.0215087444483206</v>
      </c>
      <c r="BH28" s="74">
        <f t="shared" si="14"/>
        <v>5.0215087444483206</v>
      </c>
      <c r="BI28" s="74">
        <f t="shared" si="14"/>
        <v>5.0215087444483206</v>
      </c>
      <c r="BJ28" s="74">
        <f t="shared" si="14"/>
        <v>5.0215087444483206</v>
      </c>
      <c r="BK28" s="74">
        <f t="shared" si="14"/>
        <v>5.0215087444483206</v>
      </c>
      <c r="BL28" s="74">
        <f t="shared" si="14"/>
        <v>5.0215087444483206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9.4147640099999985E-2</v>
      </c>
      <c r="E29" s="68">
        <f t="shared" si="15"/>
        <v>0.36953576390183995</v>
      </c>
      <c r="F29" s="68">
        <f t="shared" si="15"/>
        <v>0.71840925905639996</v>
      </c>
      <c r="G29" s="68">
        <f>AVERAGE(G25,G28)</f>
        <v>1.04112226328184</v>
      </c>
      <c r="H29" s="68">
        <f t="shared" si="15"/>
        <v>1.33963304749224</v>
      </c>
      <c r="I29" s="68">
        <f t="shared" si="15"/>
        <v>1.61574924637752</v>
      </c>
      <c r="J29" s="68">
        <f t="shared" si="15"/>
        <v>1.8711529644408</v>
      </c>
      <c r="K29" s="68">
        <f t="shared" si="15"/>
        <v>2.1074007759983999</v>
      </c>
      <c r="L29" s="68">
        <f t="shared" si="15"/>
        <v>2.33295341564064</v>
      </c>
      <c r="M29" s="68">
        <f t="shared" si="15"/>
        <v>2.5569996930412797</v>
      </c>
      <c r="N29" s="68">
        <f t="shared" si="15"/>
        <v>2.7810459704419195</v>
      </c>
      <c r="O29" s="68">
        <f t="shared" si="15"/>
        <v>3.0050922478425592</v>
      </c>
      <c r="P29" s="68">
        <f t="shared" si="15"/>
        <v>3.229138525243199</v>
      </c>
      <c r="Q29" s="68">
        <f t="shared" si="15"/>
        <v>3.4531848026438388</v>
      </c>
      <c r="R29" s="68">
        <f t="shared" si="15"/>
        <v>3.6772310800444785</v>
      </c>
      <c r="S29" s="68">
        <f t="shared" si="15"/>
        <v>3.9012773574451183</v>
      </c>
      <c r="T29" s="68">
        <f t="shared" si="15"/>
        <v>4.1253236348457589</v>
      </c>
      <c r="U29" s="68">
        <f t="shared" si="15"/>
        <v>4.3493699122463996</v>
      </c>
      <c r="V29" s="68">
        <f t="shared" si="15"/>
        <v>4.5734161896470402</v>
      </c>
      <c r="W29" s="68">
        <f t="shared" si="15"/>
        <v>4.7974624670476809</v>
      </c>
      <c r="X29" s="68">
        <f t="shared" si="15"/>
        <v>4.9654971750981609</v>
      </c>
      <c r="Y29" s="68">
        <f t="shared" si="15"/>
        <v>5.0215087444483206</v>
      </c>
      <c r="Z29" s="68">
        <f t="shared" si="15"/>
        <v>5.0215087444483206</v>
      </c>
      <c r="AA29" s="68">
        <f t="shared" si="15"/>
        <v>5.0215087444483206</v>
      </c>
      <c r="AB29" s="68">
        <f t="shared" si="15"/>
        <v>5.0215087444483206</v>
      </c>
      <c r="AC29" s="68">
        <f t="shared" si="15"/>
        <v>5.0215087444483206</v>
      </c>
      <c r="AD29" s="68">
        <f t="shared" si="15"/>
        <v>5.0215087444483206</v>
      </c>
      <c r="AE29" s="68">
        <f t="shared" si="15"/>
        <v>5.0215087444483206</v>
      </c>
      <c r="AF29" s="68">
        <f t="shared" si="15"/>
        <v>5.0215087444483206</v>
      </c>
      <c r="AG29" s="68">
        <f t="shared" si="15"/>
        <v>5.0215087444483206</v>
      </c>
      <c r="AH29" s="68">
        <f t="shared" si="15"/>
        <v>5.0215087444483206</v>
      </c>
      <c r="AI29" s="68">
        <f t="shared" si="15"/>
        <v>5.0215087444483206</v>
      </c>
      <c r="AJ29" s="68">
        <f t="shared" si="15"/>
        <v>5.0215087444483206</v>
      </c>
      <c r="AK29" s="68">
        <f t="shared" si="15"/>
        <v>5.0215087444483206</v>
      </c>
      <c r="AL29" s="68">
        <f t="shared" si="15"/>
        <v>5.0215087444483206</v>
      </c>
      <c r="AM29" s="68">
        <f t="shared" si="15"/>
        <v>5.0215087444483206</v>
      </c>
      <c r="AN29" s="68">
        <f t="shared" si="15"/>
        <v>5.0215087444483206</v>
      </c>
      <c r="AO29" s="68">
        <f t="shared" si="15"/>
        <v>5.0215087444483206</v>
      </c>
      <c r="AP29" s="68">
        <f t="shared" si="15"/>
        <v>5.0215087444483206</v>
      </c>
      <c r="AQ29" s="68">
        <f t="shared" si="15"/>
        <v>5.0215087444483206</v>
      </c>
      <c r="AR29" s="68">
        <f t="shared" si="15"/>
        <v>5.0215087444483206</v>
      </c>
      <c r="AS29" s="68">
        <f t="shared" si="15"/>
        <v>5.0215087444483206</v>
      </c>
      <c r="AT29" s="68">
        <f t="shared" si="15"/>
        <v>5.0215087444483206</v>
      </c>
      <c r="AU29" s="68">
        <f t="shared" si="15"/>
        <v>5.0215087444483206</v>
      </c>
      <c r="AV29" s="68">
        <f t="shared" si="15"/>
        <v>5.0215087444483206</v>
      </c>
      <c r="AW29" s="68">
        <f t="shared" si="15"/>
        <v>5.0215087444483206</v>
      </c>
      <c r="AX29" s="68">
        <f t="shared" si="15"/>
        <v>5.0215087444483206</v>
      </c>
      <c r="AY29" s="68">
        <f t="shared" si="15"/>
        <v>5.0215087444483206</v>
      </c>
      <c r="AZ29" s="68">
        <f t="shared" si="15"/>
        <v>5.0215087444483206</v>
      </c>
      <c r="BA29" s="68">
        <f t="shared" si="15"/>
        <v>5.0215087444483206</v>
      </c>
      <c r="BB29" s="68">
        <f t="shared" si="15"/>
        <v>5.0215087444483206</v>
      </c>
      <c r="BC29" s="68">
        <f t="shared" si="15"/>
        <v>5.0215087444483206</v>
      </c>
      <c r="BD29" s="68">
        <f t="shared" si="15"/>
        <v>5.0215087444483206</v>
      </c>
      <c r="BE29" s="68">
        <f t="shared" si="15"/>
        <v>5.0215087444483206</v>
      </c>
      <c r="BF29" s="68">
        <f t="shared" si="15"/>
        <v>5.0215087444483206</v>
      </c>
      <c r="BG29" s="68">
        <f t="shared" si="15"/>
        <v>5.0215087444483206</v>
      </c>
      <c r="BH29" s="68">
        <f t="shared" si="15"/>
        <v>5.0215087444483206</v>
      </c>
      <c r="BI29" s="68">
        <f t="shared" si="15"/>
        <v>5.0215087444483206</v>
      </c>
      <c r="BJ29" s="68">
        <f t="shared" si="15"/>
        <v>5.0215087444483206</v>
      </c>
      <c r="BK29" s="68">
        <f t="shared" si="15"/>
        <v>5.0215087444483206</v>
      </c>
      <c r="BL29" s="68">
        <f t="shared" si="15"/>
        <v>5.0215087444483206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6.2765093399999999E-2</v>
      </c>
      <c r="F32" s="74">
        <f t="shared" si="16"/>
        <v>0.1255301868</v>
      </c>
      <c r="G32" s="74">
        <f t="shared" si="16"/>
        <v>0.1882952802</v>
      </c>
      <c r="H32" s="74">
        <f t="shared" si="16"/>
        <v>0.2510603736</v>
      </c>
      <c r="I32" s="74">
        <f t="shared" si="16"/>
        <v>0.31382546700000002</v>
      </c>
      <c r="J32" s="74">
        <f t="shared" si="16"/>
        <v>0.37659056040000005</v>
      </c>
      <c r="K32" s="74">
        <f t="shared" si="16"/>
        <v>0.43935565380000008</v>
      </c>
      <c r="L32" s="74">
        <f t="shared" si="16"/>
        <v>0.50212074720000011</v>
      </c>
      <c r="M32" s="74">
        <f t="shared" si="16"/>
        <v>0.56488584060000013</v>
      </c>
      <c r="N32" s="74">
        <f t="shared" si="16"/>
        <v>0.62765093400000016</v>
      </c>
      <c r="O32" s="74">
        <f t="shared" si="16"/>
        <v>0.69041602740000019</v>
      </c>
      <c r="P32" s="74">
        <f t="shared" si="16"/>
        <v>0.75318112080000021</v>
      </c>
      <c r="Q32" s="74">
        <f t="shared" si="16"/>
        <v>0.81594621420000024</v>
      </c>
      <c r="R32" s="74">
        <f t="shared" si="16"/>
        <v>0.87871130760000027</v>
      </c>
      <c r="S32" s="74">
        <f t="shared" si="16"/>
        <v>0.9414764010000003</v>
      </c>
      <c r="T32" s="74">
        <f t="shared" si="16"/>
        <v>1.0042414944000002</v>
      </c>
      <c r="U32" s="74">
        <f t="shared" si="16"/>
        <v>1.0670065878000001</v>
      </c>
      <c r="V32" s="74">
        <f t="shared" si="16"/>
        <v>1.1297716812</v>
      </c>
      <c r="W32" s="74">
        <f t="shared" si="16"/>
        <v>1.1925367746</v>
      </c>
      <c r="X32" s="74">
        <f t="shared" si="16"/>
        <v>1.2553018679999999</v>
      </c>
      <c r="Y32" s="74">
        <f t="shared" si="16"/>
        <v>1.3180669613999998</v>
      </c>
      <c r="Z32" s="74">
        <f t="shared" si="16"/>
        <v>1.3808320547999997</v>
      </c>
      <c r="AA32" s="74">
        <f t="shared" si="16"/>
        <v>1.4435971481999996</v>
      </c>
      <c r="AB32" s="74">
        <f t="shared" si="16"/>
        <v>1.5063622415999995</v>
      </c>
      <c r="AC32" s="74">
        <f t="shared" si="16"/>
        <v>1.5691273349999995</v>
      </c>
      <c r="AD32" s="74">
        <f t="shared" si="16"/>
        <v>1.6318924283999994</v>
      </c>
      <c r="AE32" s="74">
        <f t="shared" si="16"/>
        <v>1.6946575217999993</v>
      </c>
      <c r="AF32" s="74">
        <f t="shared" si="16"/>
        <v>1.7574226151999992</v>
      </c>
      <c r="AG32" s="74">
        <f t="shared" si="16"/>
        <v>1.8201877085999991</v>
      </c>
      <c r="AH32" s="74">
        <f t="shared" si="16"/>
        <v>1.882952801999999</v>
      </c>
      <c r="AI32" s="74">
        <f t="shared" si="16"/>
        <v>1.945717895399999</v>
      </c>
      <c r="AJ32" s="74">
        <f t="shared" si="16"/>
        <v>2.0084829887999991</v>
      </c>
      <c r="AK32" s="74">
        <f t="shared" si="16"/>
        <v>2.071248082199999</v>
      </c>
      <c r="AL32" s="74">
        <f t="shared" si="16"/>
        <v>2.1340131755999989</v>
      </c>
      <c r="AM32" s="74">
        <f t="shared" si="16"/>
        <v>2.1967782689999988</v>
      </c>
      <c r="AN32" s="74">
        <f t="shared" si="16"/>
        <v>2.2595433623999988</v>
      </c>
      <c r="AO32" s="74">
        <f t="shared" si="16"/>
        <v>2.3223084557999987</v>
      </c>
      <c r="AP32" s="74">
        <f t="shared" si="16"/>
        <v>2.3850735491999986</v>
      </c>
      <c r="AQ32" s="74">
        <f t="shared" si="16"/>
        <v>2.4478386425999985</v>
      </c>
      <c r="AR32" s="74">
        <f t="shared" si="16"/>
        <v>2.5106037359999984</v>
      </c>
      <c r="AS32" s="74">
        <f t="shared" si="16"/>
        <v>2.5733688293999983</v>
      </c>
      <c r="AT32" s="74">
        <f t="shared" si="16"/>
        <v>2.6361339227999983</v>
      </c>
      <c r="AU32" s="74">
        <f t="shared" si="16"/>
        <v>2.6988990161999982</v>
      </c>
      <c r="AV32" s="74">
        <f t="shared" si="16"/>
        <v>2.7616641095999981</v>
      </c>
      <c r="AW32" s="74">
        <f t="shared" si="16"/>
        <v>2.824429202999998</v>
      </c>
      <c r="AX32" s="74">
        <f t="shared" si="16"/>
        <v>2.8871942963999979</v>
      </c>
      <c r="AY32" s="74">
        <f t="shared" si="16"/>
        <v>2.9499593897999978</v>
      </c>
      <c r="AZ32" s="74">
        <f t="shared" si="16"/>
        <v>3.0127244831999977</v>
      </c>
      <c r="BA32" s="74">
        <f t="shared" si="16"/>
        <v>3.0754895765999977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6.2765093399999999E-2</v>
      </c>
      <c r="E33" s="74">
        <f t="shared" si="17"/>
        <v>6.2765093399999999E-2</v>
      </c>
      <c r="F33" s="74">
        <f t="shared" si="17"/>
        <v>6.2765093399999999E-2</v>
      </c>
      <c r="G33" s="74">
        <f t="shared" si="17"/>
        <v>6.2765093399999999E-2</v>
      </c>
      <c r="H33" s="74">
        <f t="shared" si="17"/>
        <v>6.2765093399999999E-2</v>
      </c>
      <c r="I33" s="74">
        <f t="shared" si="17"/>
        <v>6.2765093399999999E-2</v>
      </c>
      <c r="J33" s="74">
        <f t="shared" si="17"/>
        <v>6.2765093399999999E-2</v>
      </c>
      <c r="K33" s="74">
        <f t="shared" si="17"/>
        <v>6.2765093399999999E-2</v>
      </c>
      <c r="L33" s="74">
        <f t="shared" si="17"/>
        <v>6.2765093399999999E-2</v>
      </c>
      <c r="M33" s="74">
        <f t="shared" si="17"/>
        <v>6.2765093399999999E-2</v>
      </c>
      <c r="N33" s="74">
        <f t="shared" si="17"/>
        <v>6.2765093399999999E-2</v>
      </c>
      <c r="O33" s="74">
        <f t="shared" si="17"/>
        <v>6.2765093399999999E-2</v>
      </c>
      <c r="P33" s="74">
        <f t="shared" si="17"/>
        <v>6.2765093399999999E-2</v>
      </c>
      <c r="Q33" s="74">
        <f t="shared" si="17"/>
        <v>6.2765093399999999E-2</v>
      </c>
      <c r="R33" s="74">
        <f t="shared" si="17"/>
        <v>6.2765093399999999E-2</v>
      </c>
      <c r="S33" s="74">
        <f t="shared" si="17"/>
        <v>6.2765093399999999E-2</v>
      </c>
      <c r="T33" s="74">
        <f t="shared" si="17"/>
        <v>6.2765093399999999E-2</v>
      </c>
      <c r="U33" s="74">
        <f t="shared" si="17"/>
        <v>6.2765093399999999E-2</v>
      </c>
      <c r="V33" s="74">
        <f t="shared" si="17"/>
        <v>6.2765093399999999E-2</v>
      </c>
      <c r="W33" s="74">
        <f t="shared" si="17"/>
        <v>6.2765093399999999E-2</v>
      </c>
      <c r="X33" s="74">
        <f t="shared" si="17"/>
        <v>6.2765093399999999E-2</v>
      </c>
      <c r="Y33" s="74">
        <f t="shared" si="17"/>
        <v>6.2765093399999999E-2</v>
      </c>
      <c r="Z33" s="74">
        <f t="shared" si="17"/>
        <v>6.2765093399999999E-2</v>
      </c>
      <c r="AA33" s="74">
        <f t="shared" si="17"/>
        <v>6.2765093399999999E-2</v>
      </c>
      <c r="AB33" s="74">
        <f t="shared" si="17"/>
        <v>6.2765093399999999E-2</v>
      </c>
      <c r="AC33" s="74">
        <f t="shared" si="17"/>
        <v>6.2765093399999999E-2</v>
      </c>
      <c r="AD33" s="74">
        <f t="shared" si="17"/>
        <v>6.2765093399999999E-2</v>
      </c>
      <c r="AE33" s="74">
        <f t="shared" si="17"/>
        <v>6.2765093399999999E-2</v>
      </c>
      <c r="AF33" s="74">
        <f t="shared" si="17"/>
        <v>6.2765093399999999E-2</v>
      </c>
      <c r="AG33" s="74">
        <f t="shared" si="17"/>
        <v>6.2765093399999999E-2</v>
      </c>
      <c r="AH33" s="74">
        <f t="shared" si="17"/>
        <v>6.2765093399999999E-2</v>
      </c>
      <c r="AI33" s="74">
        <f t="shared" si="17"/>
        <v>6.2765093399999999E-2</v>
      </c>
      <c r="AJ33" s="74">
        <f t="shared" si="17"/>
        <v>6.2765093399999999E-2</v>
      </c>
      <c r="AK33" s="74">
        <f t="shared" si="17"/>
        <v>6.2765093399999999E-2</v>
      </c>
      <c r="AL33" s="74">
        <f t="shared" si="17"/>
        <v>6.2765093399999999E-2</v>
      </c>
      <c r="AM33" s="74">
        <f t="shared" si="17"/>
        <v>6.2765093399999999E-2</v>
      </c>
      <c r="AN33" s="74">
        <f t="shared" si="17"/>
        <v>6.2765093399999999E-2</v>
      </c>
      <c r="AO33" s="74">
        <f t="shared" si="17"/>
        <v>6.2765093399999999E-2</v>
      </c>
      <c r="AP33" s="74">
        <f t="shared" si="17"/>
        <v>6.2765093399999999E-2</v>
      </c>
      <c r="AQ33" s="74">
        <f t="shared" si="17"/>
        <v>6.2765093399999999E-2</v>
      </c>
      <c r="AR33" s="74">
        <f t="shared" si="17"/>
        <v>6.2765093399999999E-2</v>
      </c>
      <c r="AS33" s="74">
        <f t="shared" si="17"/>
        <v>6.2765093399999999E-2</v>
      </c>
      <c r="AT33" s="74">
        <f t="shared" si="17"/>
        <v>6.2765093399999999E-2</v>
      </c>
      <c r="AU33" s="74">
        <f t="shared" si="17"/>
        <v>6.2765093399999999E-2</v>
      </c>
      <c r="AV33" s="74">
        <f t="shared" si="17"/>
        <v>6.2765093399999999E-2</v>
      </c>
      <c r="AW33" s="74">
        <f t="shared" si="17"/>
        <v>6.2765093399999999E-2</v>
      </c>
      <c r="AX33" s="74">
        <f t="shared" si="17"/>
        <v>6.2765093399999999E-2</v>
      </c>
      <c r="AY33" s="74">
        <f t="shared" si="17"/>
        <v>6.2765093399999999E-2</v>
      </c>
      <c r="AZ33" s="74">
        <f t="shared" si="17"/>
        <v>6.2765093399999999E-2</v>
      </c>
      <c r="BA33" s="74">
        <f t="shared" si="17"/>
        <v>6.2765093399999999E-2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3.1382546699999976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-3.1382546699999976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-3.1382546699999976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6.2765093399999999E-2</v>
      </c>
      <c r="E35" s="74">
        <f t="shared" si="18"/>
        <v>0.1255301868</v>
      </c>
      <c r="F35" s="74">
        <f t="shared" si="18"/>
        <v>0.1882952802</v>
      </c>
      <c r="G35" s="74">
        <f t="shared" si="18"/>
        <v>0.2510603736</v>
      </c>
      <c r="H35" s="74">
        <f t="shared" si="18"/>
        <v>0.31382546700000002</v>
      </c>
      <c r="I35" s="74">
        <f t="shared" si="18"/>
        <v>0.37659056040000005</v>
      </c>
      <c r="J35" s="74">
        <f t="shared" si="18"/>
        <v>0.43935565380000008</v>
      </c>
      <c r="K35" s="74">
        <f t="shared" si="18"/>
        <v>0.50212074720000011</v>
      </c>
      <c r="L35" s="74">
        <f t="shared" si="18"/>
        <v>0.56488584060000013</v>
      </c>
      <c r="M35" s="74">
        <f t="shared" si="18"/>
        <v>0.62765093400000016</v>
      </c>
      <c r="N35" s="74">
        <f t="shared" si="18"/>
        <v>0.69041602740000019</v>
      </c>
      <c r="O35" s="74">
        <f t="shared" si="18"/>
        <v>0.75318112080000021</v>
      </c>
      <c r="P35" s="74">
        <f t="shared" si="18"/>
        <v>0.81594621420000024</v>
      </c>
      <c r="Q35" s="74">
        <f t="shared" si="18"/>
        <v>0.87871130760000027</v>
      </c>
      <c r="R35" s="74">
        <f t="shared" si="18"/>
        <v>0.9414764010000003</v>
      </c>
      <c r="S35" s="74">
        <f t="shared" si="18"/>
        <v>1.0042414944000002</v>
      </c>
      <c r="T35" s="74">
        <f t="shared" si="18"/>
        <v>1.0670065878000001</v>
      </c>
      <c r="U35" s="74">
        <f t="shared" si="18"/>
        <v>1.1297716812</v>
      </c>
      <c r="V35" s="74">
        <f t="shared" si="18"/>
        <v>1.1925367746</v>
      </c>
      <c r="W35" s="74">
        <f t="shared" si="18"/>
        <v>1.2553018679999999</v>
      </c>
      <c r="X35" s="74">
        <f t="shared" si="18"/>
        <v>1.3180669613999998</v>
      </c>
      <c r="Y35" s="74">
        <f t="shared" si="18"/>
        <v>1.3808320547999997</v>
      </c>
      <c r="Z35" s="74">
        <f t="shared" si="18"/>
        <v>1.4435971481999996</v>
      </c>
      <c r="AA35" s="74">
        <f t="shared" si="18"/>
        <v>1.5063622415999995</v>
      </c>
      <c r="AB35" s="74">
        <f t="shared" si="18"/>
        <v>1.5691273349999995</v>
      </c>
      <c r="AC35" s="74">
        <f t="shared" si="18"/>
        <v>1.6318924283999994</v>
      </c>
      <c r="AD35" s="74">
        <f t="shared" si="18"/>
        <v>1.6946575217999993</v>
      </c>
      <c r="AE35" s="74">
        <f t="shared" si="18"/>
        <v>1.7574226151999992</v>
      </c>
      <c r="AF35" s="74">
        <f t="shared" si="18"/>
        <v>1.8201877085999991</v>
      </c>
      <c r="AG35" s="74">
        <f t="shared" si="18"/>
        <v>1.882952801999999</v>
      </c>
      <c r="AH35" s="74">
        <f t="shared" si="18"/>
        <v>1.945717895399999</v>
      </c>
      <c r="AI35" s="74">
        <f t="shared" si="18"/>
        <v>2.0084829887999991</v>
      </c>
      <c r="AJ35" s="74">
        <f t="shared" si="18"/>
        <v>2.071248082199999</v>
      </c>
      <c r="AK35" s="74">
        <f t="shared" si="18"/>
        <v>2.1340131755999989</v>
      </c>
      <c r="AL35" s="74">
        <f t="shared" si="18"/>
        <v>2.1967782689999988</v>
      </c>
      <c r="AM35" s="74">
        <f t="shared" si="18"/>
        <v>2.2595433623999988</v>
      </c>
      <c r="AN35" s="74">
        <f t="shared" si="18"/>
        <v>2.3223084557999987</v>
      </c>
      <c r="AO35" s="74">
        <f t="shared" si="18"/>
        <v>2.3850735491999986</v>
      </c>
      <c r="AP35" s="74">
        <f t="shared" si="18"/>
        <v>2.4478386425999985</v>
      </c>
      <c r="AQ35" s="74">
        <f t="shared" si="18"/>
        <v>2.5106037359999984</v>
      </c>
      <c r="AR35" s="74">
        <f t="shared" si="18"/>
        <v>2.5733688293999983</v>
      </c>
      <c r="AS35" s="74">
        <f t="shared" si="18"/>
        <v>2.6361339227999983</v>
      </c>
      <c r="AT35" s="74">
        <f t="shared" si="18"/>
        <v>2.6988990161999982</v>
      </c>
      <c r="AU35" s="74">
        <f t="shared" si="18"/>
        <v>2.7616641095999981</v>
      </c>
      <c r="AV35" s="74">
        <f t="shared" si="18"/>
        <v>2.824429202999998</v>
      </c>
      <c r="AW35" s="74">
        <f t="shared" si="18"/>
        <v>2.8871942963999979</v>
      </c>
      <c r="AX35" s="74">
        <f t="shared" si="18"/>
        <v>2.9499593897999978</v>
      </c>
      <c r="AY35" s="74">
        <f t="shared" si="18"/>
        <v>3.0127244831999977</v>
      </c>
      <c r="AZ35" s="74">
        <f t="shared" si="18"/>
        <v>3.0754895765999977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3.13825467E-2</v>
      </c>
      <c r="E36" s="68">
        <f t="shared" si="19"/>
        <v>9.4147640099999999E-2</v>
      </c>
      <c r="F36" s="68">
        <f t="shared" si="19"/>
        <v>0.15691273350000001</v>
      </c>
      <c r="G36" s="68">
        <f t="shared" si="19"/>
        <v>0.21967782689999998</v>
      </c>
      <c r="H36" s="68">
        <f t="shared" si="19"/>
        <v>0.28244292030000001</v>
      </c>
      <c r="I36" s="68">
        <f t="shared" si="19"/>
        <v>0.34520801370000004</v>
      </c>
      <c r="J36" s="68">
        <f t="shared" si="19"/>
        <v>0.40797310710000007</v>
      </c>
      <c r="K36" s="68">
        <f t="shared" si="19"/>
        <v>0.47073820050000009</v>
      </c>
      <c r="L36" s="68">
        <f t="shared" si="19"/>
        <v>0.53350329390000018</v>
      </c>
      <c r="M36" s="68">
        <f t="shared" si="19"/>
        <v>0.59626838730000009</v>
      </c>
      <c r="N36" s="68">
        <f t="shared" si="19"/>
        <v>0.65903348070000023</v>
      </c>
      <c r="O36" s="68">
        <f t="shared" si="19"/>
        <v>0.72179857410000015</v>
      </c>
      <c r="P36" s="68">
        <f t="shared" si="19"/>
        <v>0.78456366750000028</v>
      </c>
      <c r="Q36" s="68">
        <f t="shared" si="19"/>
        <v>0.8473287609000002</v>
      </c>
      <c r="R36" s="68">
        <f t="shared" si="19"/>
        <v>0.91009385430000034</v>
      </c>
      <c r="S36" s="68">
        <f t="shared" si="19"/>
        <v>0.97285894770000025</v>
      </c>
      <c r="T36" s="68">
        <f t="shared" si="19"/>
        <v>1.0356240411000002</v>
      </c>
      <c r="U36" s="68">
        <f t="shared" si="19"/>
        <v>1.0983891345000001</v>
      </c>
      <c r="V36" s="68">
        <f t="shared" si="19"/>
        <v>1.1611542279</v>
      </c>
      <c r="W36" s="68">
        <f t="shared" si="19"/>
        <v>1.2239193212999999</v>
      </c>
      <c r="X36" s="68">
        <f t="shared" si="19"/>
        <v>1.2866844146999998</v>
      </c>
      <c r="Y36" s="68">
        <f t="shared" si="19"/>
        <v>1.3494495080999998</v>
      </c>
      <c r="Z36" s="68">
        <f t="shared" si="19"/>
        <v>1.4122146014999997</v>
      </c>
      <c r="AA36" s="68">
        <f t="shared" si="19"/>
        <v>1.4749796948999996</v>
      </c>
      <c r="AB36" s="68">
        <f t="shared" si="19"/>
        <v>1.5377447882999995</v>
      </c>
      <c r="AC36" s="68">
        <f t="shared" si="19"/>
        <v>1.6005098816999994</v>
      </c>
      <c r="AD36" s="68">
        <f t="shared" si="19"/>
        <v>1.6632749750999993</v>
      </c>
      <c r="AE36" s="68">
        <f t="shared" si="19"/>
        <v>1.7260400684999992</v>
      </c>
      <c r="AF36" s="68">
        <f t="shared" si="19"/>
        <v>1.7888051618999992</v>
      </c>
      <c r="AG36" s="68">
        <f t="shared" si="19"/>
        <v>1.8515702552999991</v>
      </c>
      <c r="AH36" s="68">
        <f t="shared" si="19"/>
        <v>1.914335348699999</v>
      </c>
      <c r="AI36" s="68">
        <f t="shared" si="19"/>
        <v>1.9771004420999989</v>
      </c>
      <c r="AJ36" s="68">
        <f t="shared" si="19"/>
        <v>2.0398655354999988</v>
      </c>
      <c r="AK36" s="68">
        <f t="shared" si="19"/>
        <v>2.1026306288999992</v>
      </c>
      <c r="AL36" s="68">
        <f t="shared" si="19"/>
        <v>2.1653957222999987</v>
      </c>
      <c r="AM36" s="68">
        <f t="shared" si="19"/>
        <v>2.228160815699999</v>
      </c>
      <c r="AN36" s="68">
        <f t="shared" si="19"/>
        <v>2.2909259090999985</v>
      </c>
      <c r="AO36" s="68">
        <f t="shared" si="19"/>
        <v>2.3536910024999989</v>
      </c>
      <c r="AP36" s="68">
        <f t="shared" si="19"/>
        <v>2.4164560958999983</v>
      </c>
      <c r="AQ36" s="68">
        <f t="shared" si="19"/>
        <v>2.4792211892999987</v>
      </c>
      <c r="AR36" s="68">
        <f t="shared" si="19"/>
        <v>2.5419862826999982</v>
      </c>
      <c r="AS36" s="68">
        <f t="shared" si="19"/>
        <v>2.6047513760999985</v>
      </c>
      <c r="AT36" s="68">
        <f t="shared" si="19"/>
        <v>2.667516469499998</v>
      </c>
      <c r="AU36" s="68">
        <f t="shared" si="19"/>
        <v>2.7302815628999983</v>
      </c>
      <c r="AV36" s="68">
        <f t="shared" si="19"/>
        <v>2.7930466562999978</v>
      </c>
      <c r="AW36" s="68">
        <f t="shared" si="19"/>
        <v>2.8558117496999982</v>
      </c>
      <c r="AX36" s="68">
        <f t="shared" si="19"/>
        <v>2.9185768430999977</v>
      </c>
      <c r="AY36" s="68">
        <f t="shared" si="19"/>
        <v>2.981341936499998</v>
      </c>
      <c r="AZ36" s="68">
        <f t="shared" si="19"/>
        <v>3.0441070298999975</v>
      </c>
      <c r="BA36" s="68">
        <f t="shared" si="19"/>
        <v>1.5377447882999988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1.5377447882999997E-2</v>
      </c>
      <c r="F39" s="74">
        <f t="shared" si="20"/>
        <v>6.1237391026643988E-2</v>
      </c>
      <c r="G39" s="74">
        <f t="shared" si="20"/>
        <v>0.10233471888309598</v>
      </c>
      <c r="H39" s="74">
        <f t="shared" si="20"/>
        <v>0.13903849020154796</v>
      </c>
      <c r="I39" s="74">
        <f t="shared" si="20"/>
        <v>0.17166504105273594</v>
      </c>
      <c r="J39" s="74">
        <f t="shared" si="20"/>
        <v>0.20053070750739593</v>
      </c>
      <c r="K39" s="74">
        <f t="shared" si="20"/>
        <v>0.22590789007088394</v>
      </c>
      <c r="L39" s="74">
        <f t="shared" si="20"/>
        <v>0.24806898924855594</v>
      </c>
      <c r="M39" s="74">
        <f t="shared" si="20"/>
        <v>0.26970286164166796</v>
      </c>
      <c r="N39" s="74">
        <f t="shared" si="20"/>
        <v>0.29133673403477994</v>
      </c>
      <c r="O39" s="74">
        <f t="shared" si="20"/>
        <v>0.31297060642789193</v>
      </c>
      <c r="P39" s="74">
        <f t="shared" si="20"/>
        <v>0.33460447882100391</v>
      </c>
      <c r="Q39" s="74">
        <f t="shared" si="20"/>
        <v>0.3562383512141159</v>
      </c>
      <c r="R39" s="74">
        <f t="shared" si="20"/>
        <v>0.37787222360722789</v>
      </c>
      <c r="S39" s="74">
        <f t="shared" si="20"/>
        <v>0.39950609600033987</v>
      </c>
      <c r="T39" s="74">
        <f t="shared" si="20"/>
        <v>0.42113996839345186</v>
      </c>
      <c r="U39" s="74">
        <f t="shared" si="20"/>
        <v>0.44277384078656384</v>
      </c>
      <c r="V39" s="74">
        <f t="shared" si="20"/>
        <v>0.46440771317967583</v>
      </c>
      <c r="W39" s="74">
        <f t="shared" si="20"/>
        <v>0.48604158557278782</v>
      </c>
      <c r="X39" s="74">
        <f t="shared" si="20"/>
        <v>0.50767545796589986</v>
      </c>
      <c r="Y39" s="74">
        <f t="shared" si="20"/>
        <v>0.50970528108645585</v>
      </c>
      <c r="Z39" s="74">
        <f t="shared" si="20"/>
        <v>0.49213105493445586</v>
      </c>
      <c r="AA39" s="74">
        <f t="shared" si="20"/>
        <v>0.47455682878245586</v>
      </c>
      <c r="AB39" s="74">
        <f t="shared" si="20"/>
        <v>0.45698260263045587</v>
      </c>
      <c r="AC39" s="74">
        <f t="shared" si="20"/>
        <v>0.43940837647845588</v>
      </c>
      <c r="AD39" s="74">
        <f t="shared" si="20"/>
        <v>0.42183415032645588</v>
      </c>
      <c r="AE39" s="74">
        <f t="shared" si="20"/>
        <v>0.40425992417445589</v>
      </c>
      <c r="AF39" s="74">
        <f t="shared" si="20"/>
        <v>0.38668569802245589</v>
      </c>
      <c r="AG39" s="74">
        <f t="shared" si="20"/>
        <v>0.3691114718704559</v>
      </c>
      <c r="AH39" s="74">
        <f t="shared" si="20"/>
        <v>0.3515372457184559</v>
      </c>
      <c r="AI39" s="74">
        <f t="shared" si="20"/>
        <v>0.33396301956645591</v>
      </c>
      <c r="AJ39" s="74">
        <f t="shared" si="20"/>
        <v>0.31638879341445592</v>
      </c>
      <c r="AK39" s="74">
        <f t="shared" si="20"/>
        <v>0.29881456726245592</v>
      </c>
      <c r="AL39" s="74">
        <f t="shared" si="20"/>
        <v>0.28124034111045593</v>
      </c>
      <c r="AM39" s="74">
        <f t="shared" si="20"/>
        <v>0.26366611495845593</v>
      </c>
      <c r="AN39" s="74">
        <f t="shared" si="20"/>
        <v>0.24609188880645594</v>
      </c>
      <c r="AO39" s="74">
        <f t="shared" si="20"/>
        <v>0.22851766265445594</v>
      </c>
      <c r="AP39" s="74">
        <f t="shared" si="20"/>
        <v>0.21094343650245595</v>
      </c>
      <c r="AQ39" s="74">
        <f t="shared" si="20"/>
        <v>0.19336921035045596</v>
      </c>
      <c r="AR39" s="74">
        <f t="shared" si="20"/>
        <v>0.17579498419845596</v>
      </c>
      <c r="AS39" s="74">
        <f t="shared" si="20"/>
        <v>0.15822075804645597</v>
      </c>
      <c r="AT39" s="74">
        <f t="shared" si="20"/>
        <v>0.14064653189445597</v>
      </c>
      <c r="AU39" s="74">
        <f t="shared" si="20"/>
        <v>0.12307230574245598</v>
      </c>
      <c r="AV39" s="74">
        <f t="shared" si="20"/>
        <v>0.10549807959045598</v>
      </c>
      <c r="AW39" s="74">
        <f t="shared" si="20"/>
        <v>8.792385343845599E-2</v>
      </c>
      <c r="AX39" s="74">
        <f t="shared" si="20"/>
        <v>7.0349627286455996E-2</v>
      </c>
      <c r="AY39" s="74">
        <f t="shared" si="20"/>
        <v>5.2775401134456001E-2</v>
      </c>
      <c r="AZ39" s="74">
        <f t="shared" si="20"/>
        <v>3.5201174982456007E-2</v>
      </c>
      <c r="BA39" s="74">
        <f t="shared" si="20"/>
        <v>1.7626948830456009E-2</v>
      </c>
      <c r="BB39" s="74">
        <f t="shared" si="20"/>
        <v>5.2722678456011696E-5</v>
      </c>
      <c r="BC39" s="74">
        <f t="shared" si="20"/>
        <v>5.2722678456011696E-5</v>
      </c>
      <c r="BD39" s="74">
        <f t="shared" si="20"/>
        <v>5.2722678456011696E-5</v>
      </c>
      <c r="BE39" s="74">
        <f t="shared" si="20"/>
        <v>5.2722678456011696E-5</v>
      </c>
      <c r="BF39" s="74">
        <f t="shared" si="20"/>
        <v>5.2722678456011696E-5</v>
      </c>
      <c r="BG39" s="74">
        <f t="shared" si="20"/>
        <v>5.2722678456011696E-5</v>
      </c>
      <c r="BH39" s="74">
        <f t="shared" si="20"/>
        <v>5.2722678456011696E-5</v>
      </c>
      <c r="BI39" s="74">
        <f t="shared" si="20"/>
        <v>5.2722678456011696E-5</v>
      </c>
      <c r="BJ39" s="74">
        <f t="shared" si="20"/>
        <v>5.2722678456011696E-5</v>
      </c>
      <c r="BK39" s="74">
        <f t="shared" si="20"/>
        <v>5.2722678456011696E-5</v>
      </c>
      <c r="BL39" s="74">
        <f t="shared" si="20"/>
        <v>5.2722678456011696E-5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1.5377447882999997E-2</v>
      </c>
      <c r="E40" s="76">
        <f>(E26-E114)*'Assumptions (Inputs)'!$D$29</f>
        <v>4.5859943143643993E-2</v>
      </c>
      <c r="F40" s="76">
        <f>(F26-F114)*'Assumptions (Inputs)'!$D$29</f>
        <v>4.1097327856451989E-2</v>
      </c>
      <c r="G40" s="76">
        <f>(G26-G114)*'Assumptions (Inputs)'!$D$29</f>
        <v>3.670377131845199E-2</v>
      </c>
      <c r="H40" s="76">
        <f>(H26-H114)*'Assumptions (Inputs)'!$D$29</f>
        <v>3.2626550851187992E-2</v>
      </c>
      <c r="I40" s="76">
        <f>(I26-I114)*'Assumptions (Inputs)'!$D$29</f>
        <v>2.8865666454659995E-2</v>
      </c>
      <c r="J40" s="76">
        <f>(J26-J114)*'Assumptions (Inputs)'!$D$29</f>
        <v>2.5377182563488001E-2</v>
      </c>
      <c r="K40" s="76">
        <f>(K26-K114)*'Assumptions (Inputs)'!$D$29</f>
        <v>2.2161099177671995E-2</v>
      </c>
      <c r="L40" s="76">
        <f>(L26-L114)*'Assumptions (Inputs)'!$D$29</f>
        <v>2.1633872393112E-2</v>
      </c>
      <c r="M40" s="76">
        <f>(M26-M114)*'Assumptions (Inputs)'!$D$29</f>
        <v>2.1633872393112E-2</v>
      </c>
      <c r="N40" s="76">
        <f>(N26-N114)*'Assumptions (Inputs)'!$D$29</f>
        <v>2.1633872393112E-2</v>
      </c>
      <c r="O40" s="76">
        <f>(O26-O114)*'Assumptions (Inputs)'!$D$29</f>
        <v>2.1633872393112E-2</v>
      </c>
      <c r="P40" s="76">
        <f>(P26-P114)*'Assumptions (Inputs)'!$D$29</f>
        <v>2.1633872393112E-2</v>
      </c>
      <c r="Q40" s="76">
        <f>(Q26-Q114)*'Assumptions (Inputs)'!$D$29</f>
        <v>2.1633872393112E-2</v>
      </c>
      <c r="R40" s="76">
        <f>(R26-R114)*'Assumptions (Inputs)'!$D$29</f>
        <v>2.1633872393112E-2</v>
      </c>
      <c r="S40" s="76">
        <f>(S26-S114)*'Assumptions (Inputs)'!$D$29</f>
        <v>2.1633872393112E-2</v>
      </c>
      <c r="T40" s="76">
        <f>(T26-T114)*'Assumptions (Inputs)'!$D$29</f>
        <v>2.1633872393112E-2</v>
      </c>
      <c r="U40" s="76">
        <f>(U26-U114)*'Assumptions (Inputs)'!$D$29</f>
        <v>2.1633872393112E-2</v>
      </c>
      <c r="V40" s="76">
        <f>(V26-V114)*'Assumptions (Inputs)'!$D$29</f>
        <v>2.1633872393112E-2</v>
      </c>
      <c r="W40" s="76">
        <f>(W26-W114)*'Assumptions (Inputs)'!$D$29</f>
        <v>2.1633872393112E-2</v>
      </c>
      <c r="X40" s="76">
        <f>(X26-X114)*'Assumptions (Inputs)'!$D$29</f>
        <v>2.029823120556001E-3</v>
      </c>
      <c r="Y40" s="76">
        <f>(Y26-Y114)*'Assumptions (Inputs)'!$D$29</f>
        <v>-1.7574226151999998E-2</v>
      </c>
      <c r="Z40" s="76">
        <f>(Z26-Z114)*'Assumptions (Inputs)'!$D$29</f>
        <v>-1.7574226151999998E-2</v>
      </c>
      <c r="AA40" s="76">
        <f>(AA26-AA114)*'Assumptions (Inputs)'!$D$29</f>
        <v>-1.7574226151999998E-2</v>
      </c>
      <c r="AB40" s="76">
        <f>(AB26-AB114)*'Assumptions (Inputs)'!$D$29</f>
        <v>-1.7574226151999998E-2</v>
      </c>
      <c r="AC40" s="76">
        <f>(AC26-AC114)*'Assumptions (Inputs)'!$D$29</f>
        <v>-1.7574226151999998E-2</v>
      </c>
      <c r="AD40" s="76">
        <f>(AD26-AD114)*'Assumptions (Inputs)'!$D$29</f>
        <v>-1.7574226151999998E-2</v>
      </c>
      <c r="AE40" s="76">
        <f>(AE26-AE114)*'Assumptions (Inputs)'!$D$29</f>
        <v>-1.7574226151999998E-2</v>
      </c>
      <c r="AF40" s="76">
        <f>(AF26-AF114)*'Assumptions (Inputs)'!$D$29</f>
        <v>-1.7574226151999998E-2</v>
      </c>
      <c r="AG40" s="76">
        <f>(AG26-AG114)*'Assumptions (Inputs)'!$D$29</f>
        <v>-1.7574226151999998E-2</v>
      </c>
      <c r="AH40" s="76">
        <f>(AH26-AH114)*'Assumptions (Inputs)'!$D$29</f>
        <v>-1.7574226151999998E-2</v>
      </c>
      <c r="AI40" s="76">
        <f>(AI26-AI114)*'Assumptions (Inputs)'!$D$29</f>
        <v>-1.7574226151999998E-2</v>
      </c>
      <c r="AJ40" s="76">
        <f>(AJ26-AJ114)*'Assumptions (Inputs)'!$D$29</f>
        <v>-1.7574226151999998E-2</v>
      </c>
      <c r="AK40" s="76">
        <f>(AK26-AK114)*'Assumptions (Inputs)'!$D$29</f>
        <v>-1.7574226151999998E-2</v>
      </c>
      <c r="AL40" s="76">
        <f>(AL26-AL114)*'Assumptions (Inputs)'!$D$29</f>
        <v>-1.7574226151999998E-2</v>
      </c>
      <c r="AM40" s="76">
        <f>(AM26-AM114)*'Assumptions (Inputs)'!$D$29</f>
        <v>-1.7574226151999998E-2</v>
      </c>
      <c r="AN40" s="76">
        <f>(AN26-AN114)*'Assumptions (Inputs)'!$D$29</f>
        <v>-1.7574226151999998E-2</v>
      </c>
      <c r="AO40" s="76">
        <f>(AO26-AO114)*'Assumptions (Inputs)'!$D$29</f>
        <v>-1.7574226151999998E-2</v>
      </c>
      <c r="AP40" s="76">
        <f>(AP26-AP114)*'Assumptions (Inputs)'!$D$29</f>
        <v>-1.7574226151999998E-2</v>
      </c>
      <c r="AQ40" s="76">
        <f>(AQ26-AQ114)*'Assumptions (Inputs)'!$D$29</f>
        <v>-1.7574226151999998E-2</v>
      </c>
      <c r="AR40" s="76">
        <f>(AR26-AR114)*'Assumptions (Inputs)'!$D$29</f>
        <v>-1.7574226151999998E-2</v>
      </c>
      <c r="AS40" s="76">
        <f>(AS26-AS114)*'Assumptions (Inputs)'!$D$29</f>
        <v>-1.7574226151999998E-2</v>
      </c>
      <c r="AT40" s="76">
        <f>(AT26-AT114)*'Assumptions (Inputs)'!$D$29</f>
        <v>-1.7574226151999998E-2</v>
      </c>
      <c r="AU40" s="76">
        <f>(AU26-AU114)*'Assumptions (Inputs)'!$D$29</f>
        <v>-1.7574226151999998E-2</v>
      </c>
      <c r="AV40" s="76">
        <f>(AV26-AV114)*'Assumptions (Inputs)'!$D$29</f>
        <v>-1.7574226151999998E-2</v>
      </c>
      <c r="AW40" s="76">
        <f>(AW26-AW114)*'Assumptions (Inputs)'!$D$29</f>
        <v>-1.7574226151999998E-2</v>
      </c>
      <c r="AX40" s="76">
        <f>(AX26-AX114)*'Assumptions (Inputs)'!$D$29</f>
        <v>-1.7574226151999998E-2</v>
      </c>
      <c r="AY40" s="76">
        <f>(AY26-AY114)*'Assumptions (Inputs)'!$D$29</f>
        <v>-1.7574226151999998E-2</v>
      </c>
      <c r="AZ40" s="76">
        <f>(AZ26-AZ114)*'Assumptions (Inputs)'!$D$29</f>
        <v>-1.7574226151999998E-2</v>
      </c>
      <c r="BA40" s="76">
        <f>(BA26-BA114)*'Assumptions (Inputs)'!$D$29</f>
        <v>-1.7574226151999998E-2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5.2722678456011696E-5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1.5377447882999997E-2</v>
      </c>
      <c r="E41" s="74">
        <f t="shared" si="21"/>
        <v>6.1237391026643988E-2</v>
      </c>
      <c r="F41" s="74">
        <f t="shared" si="21"/>
        <v>0.10233471888309598</v>
      </c>
      <c r="G41" s="74">
        <f t="shared" si="21"/>
        <v>0.13903849020154796</v>
      </c>
      <c r="H41" s="74">
        <f t="shared" si="21"/>
        <v>0.17166504105273594</v>
      </c>
      <c r="I41" s="74">
        <f t="shared" si="21"/>
        <v>0.20053070750739593</v>
      </c>
      <c r="J41" s="74">
        <f t="shared" si="21"/>
        <v>0.22590789007088394</v>
      </c>
      <c r="K41" s="74">
        <f t="shared" si="21"/>
        <v>0.24806898924855594</v>
      </c>
      <c r="L41" s="74">
        <f t="shared" si="21"/>
        <v>0.26970286164166796</v>
      </c>
      <c r="M41" s="74">
        <f t="shared" si="21"/>
        <v>0.29133673403477994</v>
      </c>
      <c r="N41" s="74">
        <f t="shared" si="21"/>
        <v>0.31297060642789193</v>
      </c>
      <c r="O41" s="74">
        <f t="shared" si="21"/>
        <v>0.33460447882100391</v>
      </c>
      <c r="P41" s="74">
        <f t="shared" si="21"/>
        <v>0.3562383512141159</v>
      </c>
      <c r="Q41" s="74">
        <f t="shared" si="21"/>
        <v>0.37787222360722789</v>
      </c>
      <c r="R41" s="74">
        <f t="shared" si="21"/>
        <v>0.39950609600033987</v>
      </c>
      <c r="S41" s="74">
        <f t="shared" si="21"/>
        <v>0.42113996839345186</v>
      </c>
      <c r="T41" s="74">
        <f t="shared" si="21"/>
        <v>0.44277384078656384</v>
      </c>
      <c r="U41" s="74">
        <f t="shared" si="21"/>
        <v>0.46440771317967583</v>
      </c>
      <c r="V41" s="74">
        <f t="shared" si="21"/>
        <v>0.48604158557278782</v>
      </c>
      <c r="W41" s="74">
        <f t="shared" si="21"/>
        <v>0.50767545796589986</v>
      </c>
      <c r="X41" s="74">
        <f t="shared" si="21"/>
        <v>0.50970528108645585</v>
      </c>
      <c r="Y41" s="74">
        <f t="shared" si="21"/>
        <v>0.49213105493445586</v>
      </c>
      <c r="Z41" s="74">
        <f t="shared" si="21"/>
        <v>0.47455682878245586</v>
      </c>
      <c r="AA41" s="74">
        <f t="shared" si="21"/>
        <v>0.45698260263045587</v>
      </c>
      <c r="AB41" s="74">
        <f t="shared" si="21"/>
        <v>0.43940837647845588</v>
      </c>
      <c r="AC41" s="74">
        <f t="shared" si="21"/>
        <v>0.42183415032645588</v>
      </c>
      <c r="AD41" s="74">
        <f t="shared" si="21"/>
        <v>0.40425992417445589</v>
      </c>
      <c r="AE41" s="74">
        <f t="shared" si="21"/>
        <v>0.38668569802245589</v>
      </c>
      <c r="AF41" s="74">
        <f t="shared" si="21"/>
        <v>0.3691114718704559</v>
      </c>
      <c r="AG41" s="74">
        <f t="shared" si="21"/>
        <v>0.3515372457184559</v>
      </c>
      <c r="AH41" s="74">
        <f t="shared" si="21"/>
        <v>0.33396301956645591</v>
      </c>
      <c r="AI41" s="74">
        <f t="shared" si="21"/>
        <v>0.31638879341445592</v>
      </c>
      <c r="AJ41" s="74">
        <f t="shared" si="21"/>
        <v>0.29881456726245592</v>
      </c>
      <c r="AK41" s="74">
        <f t="shared" si="21"/>
        <v>0.28124034111045593</v>
      </c>
      <c r="AL41" s="74">
        <f t="shared" si="21"/>
        <v>0.26366611495845593</v>
      </c>
      <c r="AM41" s="74">
        <f t="shared" si="21"/>
        <v>0.24609188880645594</v>
      </c>
      <c r="AN41" s="74">
        <f t="shared" si="21"/>
        <v>0.22851766265445594</v>
      </c>
      <c r="AO41" s="74">
        <f t="shared" si="21"/>
        <v>0.21094343650245595</v>
      </c>
      <c r="AP41" s="74">
        <f t="shared" si="21"/>
        <v>0.19336921035045596</v>
      </c>
      <c r="AQ41" s="74">
        <f t="shared" si="21"/>
        <v>0.17579498419845596</v>
      </c>
      <c r="AR41" s="74">
        <f t="shared" si="21"/>
        <v>0.15822075804645597</v>
      </c>
      <c r="AS41" s="74">
        <f t="shared" si="21"/>
        <v>0.14064653189445597</v>
      </c>
      <c r="AT41" s="74">
        <f t="shared" si="21"/>
        <v>0.12307230574245598</v>
      </c>
      <c r="AU41" s="74">
        <f t="shared" si="21"/>
        <v>0.10549807959045598</v>
      </c>
      <c r="AV41" s="74">
        <f t="shared" si="21"/>
        <v>8.792385343845599E-2</v>
      </c>
      <c r="AW41" s="74">
        <f t="shared" si="21"/>
        <v>7.0349627286455996E-2</v>
      </c>
      <c r="AX41" s="74">
        <f t="shared" si="21"/>
        <v>5.2775401134456001E-2</v>
      </c>
      <c r="AY41" s="74">
        <f t="shared" si="21"/>
        <v>3.5201174982456007E-2</v>
      </c>
      <c r="AZ41" s="74">
        <f t="shared" si="21"/>
        <v>1.7626948830456009E-2</v>
      </c>
      <c r="BA41" s="74">
        <f t="shared" si="21"/>
        <v>5.2722678456011696E-5</v>
      </c>
      <c r="BB41" s="74">
        <f t="shared" si="21"/>
        <v>5.2722678456011696E-5</v>
      </c>
      <c r="BC41" s="74">
        <f t="shared" si="21"/>
        <v>5.2722678456011696E-5</v>
      </c>
      <c r="BD41" s="74">
        <f t="shared" si="21"/>
        <v>5.2722678456011696E-5</v>
      </c>
      <c r="BE41" s="74">
        <f t="shared" si="21"/>
        <v>5.2722678456011696E-5</v>
      </c>
      <c r="BF41" s="74">
        <f t="shared" si="21"/>
        <v>5.2722678456011696E-5</v>
      </c>
      <c r="BG41" s="74">
        <f t="shared" si="21"/>
        <v>5.2722678456011696E-5</v>
      </c>
      <c r="BH41" s="74">
        <f t="shared" si="21"/>
        <v>5.2722678456011696E-5</v>
      </c>
      <c r="BI41" s="74">
        <f t="shared" si="21"/>
        <v>5.2722678456011696E-5</v>
      </c>
      <c r="BJ41" s="74">
        <f t="shared" si="21"/>
        <v>5.2722678456011696E-5</v>
      </c>
      <c r="BK41" s="74">
        <f t="shared" si="21"/>
        <v>5.2722678456011696E-5</v>
      </c>
      <c r="BL41" s="74">
        <f t="shared" si="21"/>
        <v>5.2722678456011696E-5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7.6887239414999984E-3</v>
      </c>
      <c r="E42" s="68">
        <f t="shared" si="22"/>
        <v>3.8307419454821995E-2</v>
      </c>
      <c r="F42" s="68">
        <f>AVERAGE(F39,F41)</f>
        <v>8.1786054954869986E-2</v>
      </c>
      <c r="G42" s="68">
        <f t="shared" si="22"/>
        <v>0.12068660454232197</v>
      </c>
      <c r="H42" s="68">
        <f t="shared" si="22"/>
        <v>0.15535176562714195</v>
      </c>
      <c r="I42" s="68">
        <f t="shared" si="22"/>
        <v>0.18609787428006594</v>
      </c>
      <c r="J42" s="68">
        <f t="shared" si="22"/>
        <v>0.21321929878913992</v>
      </c>
      <c r="K42" s="68">
        <f t="shared" si="22"/>
        <v>0.23698843965971994</v>
      </c>
      <c r="L42" s="68">
        <f t="shared" si="22"/>
        <v>0.25888592544511196</v>
      </c>
      <c r="M42" s="68">
        <f t="shared" si="22"/>
        <v>0.28051979783822395</v>
      </c>
      <c r="N42" s="68">
        <f t="shared" si="22"/>
        <v>0.30215367023133594</v>
      </c>
      <c r="O42" s="68">
        <f t="shared" si="22"/>
        <v>0.32378754262444792</v>
      </c>
      <c r="P42" s="68">
        <f t="shared" si="22"/>
        <v>0.34542141501755991</v>
      </c>
      <c r="Q42" s="68">
        <f t="shared" si="22"/>
        <v>0.36705528741067189</v>
      </c>
      <c r="R42" s="68">
        <f t="shared" si="22"/>
        <v>0.38868915980378388</v>
      </c>
      <c r="S42" s="68">
        <f t="shared" si="22"/>
        <v>0.41032303219689586</v>
      </c>
      <c r="T42" s="68">
        <f t="shared" si="22"/>
        <v>0.43195690459000785</v>
      </c>
      <c r="U42" s="68">
        <f t="shared" si="22"/>
        <v>0.45359077698311984</v>
      </c>
      <c r="V42" s="68">
        <f t="shared" si="22"/>
        <v>0.47522464937623182</v>
      </c>
      <c r="W42" s="68">
        <f t="shared" si="22"/>
        <v>0.49685852176934386</v>
      </c>
      <c r="X42" s="68">
        <f t="shared" si="22"/>
        <v>0.50869036952617785</v>
      </c>
      <c r="Y42" s="68">
        <f t="shared" si="22"/>
        <v>0.50091816801045586</v>
      </c>
      <c r="Z42" s="68">
        <f t="shared" si="22"/>
        <v>0.48334394185845586</v>
      </c>
      <c r="AA42" s="68">
        <f t="shared" si="22"/>
        <v>0.46576971570645587</v>
      </c>
      <c r="AB42" s="68">
        <f t="shared" si="22"/>
        <v>0.44819548955445587</v>
      </c>
      <c r="AC42" s="68">
        <f t="shared" si="22"/>
        <v>0.43062126340245588</v>
      </c>
      <c r="AD42" s="68">
        <f t="shared" si="22"/>
        <v>0.41304703725045588</v>
      </c>
      <c r="AE42" s="68">
        <f t="shared" si="22"/>
        <v>0.39547281109845589</v>
      </c>
      <c r="AF42" s="68">
        <f t="shared" si="22"/>
        <v>0.3778985849464559</v>
      </c>
      <c r="AG42" s="68">
        <f t="shared" si="22"/>
        <v>0.3603243587944559</v>
      </c>
      <c r="AH42" s="68">
        <f t="shared" si="22"/>
        <v>0.34275013264245591</v>
      </c>
      <c r="AI42" s="68">
        <f t="shared" si="22"/>
        <v>0.32517590649045591</v>
      </c>
      <c r="AJ42" s="68">
        <f t="shared" si="22"/>
        <v>0.30760168033845592</v>
      </c>
      <c r="AK42" s="68">
        <f t="shared" si="22"/>
        <v>0.29002745418645592</v>
      </c>
      <c r="AL42" s="68">
        <f t="shared" si="22"/>
        <v>0.27245322803445593</v>
      </c>
      <c r="AM42" s="68">
        <f t="shared" si="22"/>
        <v>0.25487900188245594</v>
      </c>
      <c r="AN42" s="68">
        <f t="shared" si="22"/>
        <v>0.23730477573045594</v>
      </c>
      <c r="AO42" s="68">
        <f t="shared" si="22"/>
        <v>0.21973054957845595</v>
      </c>
      <c r="AP42" s="68">
        <f t="shared" si="22"/>
        <v>0.20215632342645595</v>
      </c>
      <c r="AQ42" s="68">
        <f t="shared" si="22"/>
        <v>0.18458209727445596</v>
      </c>
      <c r="AR42" s="68">
        <f t="shared" si="22"/>
        <v>0.16700787112245596</v>
      </c>
      <c r="AS42" s="68">
        <f t="shared" si="22"/>
        <v>0.14943364497045597</v>
      </c>
      <c r="AT42" s="68">
        <f t="shared" si="22"/>
        <v>0.13185941881845598</v>
      </c>
      <c r="AU42" s="68">
        <f t="shared" si="22"/>
        <v>0.11428519266645598</v>
      </c>
      <c r="AV42" s="68">
        <f t="shared" si="22"/>
        <v>9.6710966514455987E-2</v>
      </c>
      <c r="AW42" s="68">
        <f t="shared" si="22"/>
        <v>7.9136740362455993E-2</v>
      </c>
      <c r="AX42" s="68">
        <f t="shared" si="22"/>
        <v>6.1562514210455999E-2</v>
      </c>
      <c r="AY42" s="68">
        <f t="shared" si="22"/>
        <v>4.3988288058456004E-2</v>
      </c>
      <c r="AZ42" s="68">
        <f t="shared" si="22"/>
        <v>2.641406190645601E-2</v>
      </c>
      <c r="BA42" s="68">
        <f t="shared" si="22"/>
        <v>8.8398357544560106E-3</v>
      </c>
      <c r="BB42" s="68">
        <f t="shared" si="22"/>
        <v>5.2722678456011696E-5</v>
      </c>
      <c r="BC42" s="68">
        <f t="shared" si="22"/>
        <v>5.2722678456011696E-5</v>
      </c>
      <c r="BD42" s="68">
        <f t="shared" si="22"/>
        <v>5.2722678456011696E-5</v>
      </c>
      <c r="BE42" s="68">
        <f t="shared" si="22"/>
        <v>5.2722678456011696E-5</v>
      </c>
      <c r="BF42" s="68">
        <f t="shared" si="22"/>
        <v>5.2722678456011696E-5</v>
      </c>
      <c r="BG42" s="68">
        <f t="shared" si="22"/>
        <v>5.2722678456011696E-5</v>
      </c>
      <c r="BH42" s="68">
        <f t="shared" si="22"/>
        <v>5.2722678456011696E-5</v>
      </c>
      <c r="BI42" s="68">
        <f t="shared" si="22"/>
        <v>5.2722678456011696E-5</v>
      </c>
      <c r="BJ42" s="68">
        <f t="shared" si="22"/>
        <v>5.2722678456011696E-5</v>
      </c>
      <c r="BK42" s="68">
        <f t="shared" si="22"/>
        <v>5.2722678456011696E-5</v>
      </c>
      <c r="BL42" s="68">
        <f t="shared" si="22"/>
        <v>5.2722678456011696E-5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2.8558117496999998E-3</v>
      </c>
      <c r="F45" s="55">
        <f t="shared" si="23"/>
        <v>1.1372658333519598E-2</v>
      </c>
      <c r="G45" s="55">
        <f t="shared" si="23"/>
        <v>1.9005019221146398E-2</v>
      </c>
      <c r="H45" s="55">
        <f t="shared" si="23"/>
        <v>2.5821433894573198E-2</v>
      </c>
      <c r="I45" s="55">
        <f t="shared" si="23"/>
        <v>3.1880650481222399E-2</v>
      </c>
      <c r="J45" s="55">
        <f t="shared" si="23"/>
        <v>3.7241417108516396E-2</v>
      </c>
      <c r="K45" s="55">
        <f t="shared" si="23"/>
        <v>4.1954322441735595E-2</v>
      </c>
      <c r="L45" s="55">
        <f t="shared" si="23"/>
        <v>4.6069955146160392E-2</v>
      </c>
      <c r="M45" s="55">
        <f t="shared" si="23"/>
        <v>5.0087674304881188E-2</v>
      </c>
      <c r="N45" s="55">
        <f t="shared" si="23"/>
        <v>5.4105393463601992E-2</v>
      </c>
      <c r="O45" s="55">
        <f t="shared" si="23"/>
        <v>5.8123112622322795E-2</v>
      </c>
      <c r="P45" s="55">
        <f t="shared" si="23"/>
        <v>6.2140831781043598E-2</v>
      </c>
      <c r="Q45" s="55">
        <f t="shared" si="23"/>
        <v>6.6158550939764402E-2</v>
      </c>
      <c r="R45" s="55">
        <f t="shared" si="23"/>
        <v>7.0176270098485205E-2</v>
      </c>
      <c r="S45" s="55">
        <f t="shared" si="23"/>
        <v>7.4193989257206008E-2</v>
      </c>
      <c r="T45" s="55">
        <f t="shared" si="23"/>
        <v>7.8211708415926812E-2</v>
      </c>
      <c r="U45" s="55">
        <f t="shared" si="23"/>
        <v>8.2229427574647615E-2</v>
      </c>
      <c r="V45" s="55">
        <f t="shared" si="23"/>
        <v>8.6247146733368418E-2</v>
      </c>
      <c r="W45" s="55">
        <f t="shared" si="23"/>
        <v>9.0264865892089222E-2</v>
      </c>
      <c r="X45" s="55">
        <f t="shared" si="23"/>
        <v>9.4282585050810025E-2</v>
      </c>
      <c r="Y45" s="55">
        <f t="shared" si="23"/>
        <v>9.4659552201770428E-2</v>
      </c>
      <c r="Z45" s="55">
        <f t="shared" si="23"/>
        <v>9.139576734497043E-2</v>
      </c>
      <c r="AA45" s="55">
        <f t="shared" si="23"/>
        <v>8.8131982488170432E-2</v>
      </c>
      <c r="AB45" s="55">
        <f t="shared" si="23"/>
        <v>8.4868197631370434E-2</v>
      </c>
      <c r="AC45" s="55">
        <f t="shared" si="23"/>
        <v>8.1604412774570437E-2</v>
      </c>
      <c r="AD45" s="55">
        <f t="shared" si="23"/>
        <v>7.8340627917770439E-2</v>
      </c>
      <c r="AE45" s="55">
        <f t="shared" si="23"/>
        <v>7.5076843060970441E-2</v>
      </c>
      <c r="AF45" s="55">
        <f t="shared" si="23"/>
        <v>7.1813058204170443E-2</v>
      </c>
      <c r="AG45" s="55">
        <f t="shared" si="23"/>
        <v>6.8549273347370446E-2</v>
      </c>
      <c r="AH45" s="55">
        <f t="shared" si="23"/>
        <v>6.5285488490570448E-2</v>
      </c>
      <c r="AI45" s="55">
        <f t="shared" si="23"/>
        <v>6.202170363377045E-2</v>
      </c>
      <c r="AJ45" s="55">
        <f t="shared" si="23"/>
        <v>5.8757918776970453E-2</v>
      </c>
      <c r="AK45" s="55">
        <f t="shared" si="23"/>
        <v>5.5494133920170455E-2</v>
      </c>
      <c r="AL45" s="55">
        <f t="shared" si="23"/>
        <v>5.2230349063370457E-2</v>
      </c>
      <c r="AM45" s="55">
        <f t="shared" si="23"/>
        <v>4.8966564206570459E-2</v>
      </c>
      <c r="AN45" s="55">
        <f t="shared" si="23"/>
        <v>4.5702779349770462E-2</v>
      </c>
      <c r="AO45" s="55">
        <f t="shared" si="23"/>
        <v>4.2438994492970464E-2</v>
      </c>
      <c r="AP45" s="55">
        <f t="shared" si="23"/>
        <v>3.9175209636170466E-2</v>
      </c>
      <c r="AQ45" s="55">
        <f t="shared" si="23"/>
        <v>3.5911424779370468E-2</v>
      </c>
      <c r="AR45" s="55">
        <f t="shared" si="23"/>
        <v>3.2647639922570471E-2</v>
      </c>
      <c r="AS45" s="55">
        <f t="shared" si="23"/>
        <v>2.9383855065770473E-2</v>
      </c>
      <c r="AT45" s="55">
        <f t="shared" si="23"/>
        <v>2.6120070208970475E-2</v>
      </c>
      <c r="AU45" s="55">
        <f t="shared" si="23"/>
        <v>2.2856285352170477E-2</v>
      </c>
      <c r="AV45" s="55">
        <f t="shared" si="23"/>
        <v>1.959250049537048E-2</v>
      </c>
      <c r="AW45" s="55">
        <f t="shared" si="23"/>
        <v>1.6328715638570482E-2</v>
      </c>
      <c r="AX45" s="55">
        <f t="shared" si="23"/>
        <v>1.3064930781770482E-2</v>
      </c>
      <c r="AY45" s="55">
        <f t="shared" si="23"/>
        <v>9.8011459249704828E-3</v>
      </c>
      <c r="AZ45" s="55">
        <f t="shared" si="23"/>
        <v>6.5373610681704834E-3</v>
      </c>
      <c r="BA45" s="55">
        <f t="shared" si="23"/>
        <v>3.2735762113704839E-3</v>
      </c>
      <c r="BB45" s="55">
        <f t="shared" si="23"/>
        <v>9.7913545704843979E-6</v>
      </c>
      <c r="BC45" s="55">
        <f t="shared" si="23"/>
        <v>9.7913545704843979E-6</v>
      </c>
      <c r="BD45" s="55">
        <f t="shared" si="23"/>
        <v>9.7913545704843979E-6</v>
      </c>
      <c r="BE45" s="55">
        <f t="shared" si="23"/>
        <v>9.7913545704843979E-6</v>
      </c>
      <c r="BF45" s="55">
        <f t="shared" si="23"/>
        <v>9.7913545704843979E-6</v>
      </c>
      <c r="BG45" s="55">
        <f t="shared" si="23"/>
        <v>9.7913545704843979E-6</v>
      </c>
      <c r="BH45" s="55">
        <f t="shared" si="23"/>
        <v>9.7913545704843979E-6</v>
      </c>
      <c r="BI45" s="55">
        <f t="shared" si="23"/>
        <v>9.7913545704843979E-6</v>
      </c>
      <c r="BJ45" s="55">
        <f t="shared" si="23"/>
        <v>9.7913545704843979E-6</v>
      </c>
      <c r="BK45" s="55">
        <f t="shared" si="23"/>
        <v>9.7913545704843979E-6</v>
      </c>
      <c r="BL45" s="55">
        <f t="shared" si="23"/>
        <v>9.7913545704843979E-6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2.8558117496999998E-3</v>
      </c>
      <c r="E46" s="55">
        <f>(E27-E114)*'Assumptions (Inputs)'!$D$26</f>
        <v>8.5168465838195984E-3</v>
      </c>
      <c r="F46" s="55">
        <f>(F27-F114)*'Assumptions (Inputs)'!$D$26</f>
        <v>7.6323608876267988E-3</v>
      </c>
      <c r="G46" s="55">
        <f>(G27-G114)*'Assumptions (Inputs)'!$D$26</f>
        <v>6.8164146734267985E-3</v>
      </c>
      <c r="H46" s="55">
        <f>(H27-H114)*'Assumptions (Inputs)'!$D$26</f>
        <v>6.0592165866491989E-3</v>
      </c>
      <c r="I46" s="55">
        <f>(I27-I114)*'Assumptions (Inputs)'!$D$26</f>
        <v>5.3607666272939992E-3</v>
      </c>
      <c r="J46" s="55">
        <f>(J27-J114)*'Assumptions (Inputs)'!$D$26</f>
        <v>4.7129053332192004E-3</v>
      </c>
      <c r="K46" s="55">
        <f>(K27-K114)*'Assumptions (Inputs)'!$D$26</f>
        <v>4.1156327044247999E-3</v>
      </c>
      <c r="L46" s="55">
        <f>(L27-L114)*'Assumptions (Inputs)'!$D$26</f>
        <v>4.0177191587207998E-3</v>
      </c>
      <c r="M46" s="55">
        <f>(M27-M114)*'Assumptions (Inputs)'!$D$26</f>
        <v>4.0177191587207998E-3</v>
      </c>
      <c r="N46" s="55">
        <f>(N27-N114)*'Assumptions (Inputs)'!$D$26</f>
        <v>4.0177191587207998E-3</v>
      </c>
      <c r="O46" s="55">
        <f>(O27-O114)*'Assumptions (Inputs)'!$D$26</f>
        <v>4.0177191587207998E-3</v>
      </c>
      <c r="P46" s="55">
        <f>(P27-P114)*'Assumptions (Inputs)'!$D$26</f>
        <v>4.0177191587207998E-3</v>
      </c>
      <c r="Q46" s="55">
        <f>(Q27-Q114)*'Assumptions (Inputs)'!$D$26</f>
        <v>4.0177191587207998E-3</v>
      </c>
      <c r="R46" s="55">
        <f>(R27-R114)*'Assumptions (Inputs)'!$D$26</f>
        <v>4.0177191587207998E-3</v>
      </c>
      <c r="S46" s="55">
        <f>(S27-S114)*'Assumptions (Inputs)'!$D$26</f>
        <v>4.0177191587207998E-3</v>
      </c>
      <c r="T46" s="55">
        <f>(T27-T114)*'Assumptions (Inputs)'!$D$26</f>
        <v>4.0177191587207998E-3</v>
      </c>
      <c r="U46" s="55">
        <f>(U27-U114)*'Assumptions (Inputs)'!$D$26</f>
        <v>4.0177191587207998E-3</v>
      </c>
      <c r="V46" s="55">
        <f>(V27-V114)*'Assumptions (Inputs)'!$D$26</f>
        <v>4.0177191587207998E-3</v>
      </c>
      <c r="W46" s="55">
        <f>(W27-W114)*'Assumptions (Inputs)'!$D$26</f>
        <v>4.0177191587207998E-3</v>
      </c>
      <c r="X46" s="55">
        <f>(X27-X114)*'Assumptions (Inputs)'!$D$26</f>
        <v>3.7696715096040018E-4</v>
      </c>
      <c r="Y46" s="55">
        <f>(Y27-Y114)*'Assumptions (Inputs)'!$D$26</f>
        <v>-3.2637848567999995E-3</v>
      </c>
      <c r="Z46" s="55">
        <f>(Z27-Z114)*'Assumptions (Inputs)'!$D$26</f>
        <v>-3.2637848567999995E-3</v>
      </c>
      <c r="AA46" s="55">
        <f>(AA27-AA114)*'Assumptions (Inputs)'!$D$26</f>
        <v>-3.2637848567999995E-3</v>
      </c>
      <c r="AB46" s="55">
        <f>(AB27-AB114)*'Assumptions (Inputs)'!$D$26</f>
        <v>-3.2637848567999995E-3</v>
      </c>
      <c r="AC46" s="55">
        <f>(AC27-AC114)*'Assumptions (Inputs)'!$D$26</f>
        <v>-3.2637848567999995E-3</v>
      </c>
      <c r="AD46" s="55">
        <f>(AD27-AD114)*'Assumptions (Inputs)'!$D$26</f>
        <v>-3.2637848567999995E-3</v>
      </c>
      <c r="AE46" s="55">
        <f>(AE27-AE114)*'Assumptions (Inputs)'!$D$26</f>
        <v>-3.2637848567999995E-3</v>
      </c>
      <c r="AF46" s="55">
        <f>(AF27-AF114)*'Assumptions (Inputs)'!$D$26</f>
        <v>-3.2637848567999995E-3</v>
      </c>
      <c r="AG46" s="55">
        <f>(AG27-AG114)*'Assumptions (Inputs)'!$D$26</f>
        <v>-3.2637848567999995E-3</v>
      </c>
      <c r="AH46" s="55">
        <f>(AH27-AH114)*'Assumptions (Inputs)'!$D$26</f>
        <v>-3.2637848567999995E-3</v>
      </c>
      <c r="AI46" s="55">
        <f>(AI27-AI114)*'Assumptions (Inputs)'!$D$26</f>
        <v>-3.2637848567999995E-3</v>
      </c>
      <c r="AJ46" s="55">
        <f>(AJ27-AJ114)*'Assumptions (Inputs)'!$D$26</f>
        <v>-3.2637848567999995E-3</v>
      </c>
      <c r="AK46" s="55">
        <f>(AK27-AK114)*'Assumptions (Inputs)'!$D$26</f>
        <v>-3.2637848567999995E-3</v>
      </c>
      <c r="AL46" s="55">
        <f>(AL27-AL114)*'Assumptions (Inputs)'!$D$26</f>
        <v>-3.2637848567999995E-3</v>
      </c>
      <c r="AM46" s="55">
        <f>(AM27-AM114)*'Assumptions (Inputs)'!$D$26</f>
        <v>-3.2637848567999995E-3</v>
      </c>
      <c r="AN46" s="55">
        <f>(AN27-AN114)*'Assumptions (Inputs)'!$D$26</f>
        <v>-3.2637848567999995E-3</v>
      </c>
      <c r="AO46" s="55">
        <f>(AO27-AO114)*'Assumptions (Inputs)'!$D$26</f>
        <v>-3.2637848567999995E-3</v>
      </c>
      <c r="AP46" s="55">
        <f>(AP27-AP114)*'Assumptions (Inputs)'!$D$26</f>
        <v>-3.2637848567999995E-3</v>
      </c>
      <c r="AQ46" s="55">
        <f>(AQ27-AQ114)*'Assumptions (Inputs)'!$D$26</f>
        <v>-3.2637848567999995E-3</v>
      </c>
      <c r="AR46" s="55">
        <f>(AR27-AR114)*'Assumptions (Inputs)'!$D$26</f>
        <v>-3.2637848567999995E-3</v>
      </c>
      <c r="AS46" s="55">
        <f>(AS27-AS114)*'Assumptions (Inputs)'!$D$26</f>
        <v>-3.2637848567999995E-3</v>
      </c>
      <c r="AT46" s="55">
        <f>(AT27-AT114)*'Assumptions (Inputs)'!$D$26</f>
        <v>-3.2637848567999995E-3</v>
      </c>
      <c r="AU46" s="55">
        <f>(AU27-AU114)*'Assumptions (Inputs)'!$D$26</f>
        <v>-3.2637848567999995E-3</v>
      </c>
      <c r="AV46" s="55">
        <f>(AV27-AV114)*'Assumptions (Inputs)'!$D$26</f>
        <v>-3.2637848567999995E-3</v>
      </c>
      <c r="AW46" s="55">
        <f>(AW27-AW114)*'Assumptions (Inputs)'!$D$26</f>
        <v>-3.2637848567999995E-3</v>
      </c>
      <c r="AX46" s="55">
        <f>(AX27-AX114)*'Assumptions (Inputs)'!$D$26</f>
        <v>-3.2637848567999995E-3</v>
      </c>
      <c r="AY46" s="55">
        <f>(AY27-AY114)*'Assumptions (Inputs)'!$D$26</f>
        <v>-3.2637848567999995E-3</v>
      </c>
      <c r="AZ46" s="55">
        <f>(AZ27-AZ114)*'Assumptions (Inputs)'!$D$26</f>
        <v>-3.2637848567999995E-3</v>
      </c>
      <c r="BA46" s="55">
        <f>(BA27-BA114)*'Assumptions (Inputs)'!$D$26</f>
        <v>-3.2637848567999995E-3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9.7913545704843979E-6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2.8558117496999998E-3</v>
      </c>
      <c r="E47" s="77">
        <f>SUM(E45:E46)</f>
        <v>1.1372658333519598E-2</v>
      </c>
      <c r="F47" s="77">
        <f t="shared" si="24"/>
        <v>1.9005019221146398E-2</v>
      </c>
      <c r="G47" s="77">
        <f t="shared" si="24"/>
        <v>2.5821433894573198E-2</v>
      </c>
      <c r="H47" s="77">
        <f t="shared" si="24"/>
        <v>3.1880650481222399E-2</v>
      </c>
      <c r="I47" s="77">
        <f t="shared" si="24"/>
        <v>3.7241417108516396E-2</v>
      </c>
      <c r="J47" s="77">
        <f t="shared" si="24"/>
        <v>4.1954322441735595E-2</v>
      </c>
      <c r="K47" s="77">
        <f t="shared" si="24"/>
        <v>4.6069955146160392E-2</v>
      </c>
      <c r="L47" s="77">
        <f t="shared" si="24"/>
        <v>5.0087674304881188E-2</v>
      </c>
      <c r="M47" s="77">
        <f t="shared" si="24"/>
        <v>5.4105393463601992E-2</v>
      </c>
      <c r="N47" s="77">
        <f t="shared" si="24"/>
        <v>5.8123112622322795E-2</v>
      </c>
      <c r="O47" s="77">
        <f t="shared" si="24"/>
        <v>6.2140831781043598E-2</v>
      </c>
      <c r="P47" s="77">
        <f t="shared" si="24"/>
        <v>6.6158550939764402E-2</v>
      </c>
      <c r="Q47" s="77">
        <f t="shared" si="24"/>
        <v>7.0176270098485205E-2</v>
      </c>
      <c r="R47" s="77">
        <f t="shared" si="24"/>
        <v>7.4193989257206008E-2</v>
      </c>
      <c r="S47" s="77">
        <f t="shared" si="24"/>
        <v>7.8211708415926812E-2</v>
      </c>
      <c r="T47" s="77">
        <f t="shared" si="24"/>
        <v>8.2229427574647615E-2</v>
      </c>
      <c r="U47" s="77">
        <f t="shared" si="24"/>
        <v>8.6247146733368418E-2</v>
      </c>
      <c r="V47" s="77">
        <f t="shared" si="24"/>
        <v>9.0264865892089222E-2</v>
      </c>
      <c r="W47" s="77">
        <f t="shared" si="24"/>
        <v>9.4282585050810025E-2</v>
      </c>
      <c r="X47" s="77">
        <f t="shared" si="24"/>
        <v>9.4659552201770428E-2</v>
      </c>
      <c r="Y47" s="77">
        <f t="shared" si="24"/>
        <v>9.139576734497043E-2</v>
      </c>
      <c r="Z47" s="77">
        <f t="shared" si="24"/>
        <v>8.8131982488170432E-2</v>
      </c>
      <c r="AA47" s="77">
        <f t="shared" si="24"/>
        <v>8.4868197631370434E-2</v>
      </c>
      <c r="AB47" s="77">
        <f t="shared" si="24"/>
        <v>8.1604412774570437E-2</v>
      </c>
      <c r="AC47" s="77">
        <f t="shared" si="24"/>
        <v>7.8340627917770439E-2</v>
      </c>
      <c r="AD47" s="77">
        <f t="shared" si="24"/>
        <v>7.5076843060970441E-2</v>
      </c>
      <c r="AE47" s="77">
        <f t="shared" si="24"/>
        <v>7.1813058204170443E-2</v>
      </c>
      <c r="AF47" s="77">
        <f t="shared" si="24"/>
        <v>6.8549273347370446E-2</v>
      </c>
      <c r="AG47" s="77">
        <f t="shared" si="24"/>
        <v>6.5285488490570448E-2</v>
      </c>
      <c r="AH47" s="77">
        <f t="shared" si="24"/>
        <v>6.202170363377045E-2</v>
      </c>
      <c r="AI47" s="77">
        <f t="shared" si="24"/>
        <v>5.8757918776970453E-2</v>
      </c>
      <c r="AJ47" s="77">
        <f t="shared" si="24"/>
        <v>5.5494133920170455E-2</v>
      </c>
      <c r="AK47" s="77">
        <f t="shared" si="24"/>
        <v>5.2230349063370457E-2</v>
      </c>
      <c r="AL47" s="77">
        <f t="shared" si="24"/>
        <v>4.8966564206570459E-2</v>
      </c>
      <c r="AM47" s="77">
        <f t="shared" si="24"/>
        <v>4.5702779349770462E-2</v>
      </c>
      <c r="AN47" s="77">
        <f t="shared" si="24"/>
        <v>4.2438994492970464E-2</v>
      </c>
      <c r="AO47" s="77">
        <f t="shared" si="24"/>
        <v>3.9175209636170466E-2</v>
      </c>
      <c r="AP47" s="77">
        <f t="shared" si="24"/>
        <v>3.5911424779370468E-2</v>
      </c>
      <c r="AQ47" s="77">
        <f t="shared" si="24"/>
        <v>3.2647639922570471E-2</v>
      </c>
      <c r="AR47" s="77">
        <f t="shared" si="24"/>
        <v>2.9383855065770473E-2</v>
      </c>
      <c r="AS47" s="77">
        <f t="shared" si="24"/>
        <v>2.6120070208970475E-2</v>
      </c>
      <c r="AT47" s="77">
        <f t="shared" si="24"/>
        <v>2.2856285352170477E-2</v>
      </c>
      <c r="AU47" s="77">
        <f t="shared" si="24"/>
        <v>1.959250049537048E-2</v>
      </c>
      <c r="AV47" s="77">
        <f t="shared" si="24"/>
        <v>1.6328715638570482E-2</v>
      </c>
      <c r="AW47" s="77">
        <f t="shared" si="24"/>
        <v>1.3064930781770482E-2</v>
      </c>
      <c r="AX47" s="77">
        <f t="shared" si="24"/>
        <v>9.8011459249704828E-3</v>
      </c>
      <c r="AY47" s="77">
        <f t="shared" si="24"/>
        <v>6.5373610681704834E-3</v>
      </c>
      <c r="AZ47" s="77">
        <f t="shared" si="24"/>
        <v>3.2735762113704839E-3</v>
      </c>
      <c r="BA47" s="77">
        <f t="shared" si="24"/>
        <v>9.7913545704843979E-6</v>
      </c>
      <c r="BB47" s="77">
        <f t="shared" si="24"/>
        <v>9.7913545704843979E-6</v>
      </c>
      <c r="BC47" s="77">
        <f t="shared" si="24"/>
        <v>9.7913545704843979E-6</v>
      </c>
      <c r="BD47" s="77">
        <f t="shared" si="24"/>
        <v>9.7913545704843979E-6</v>
      </c>
      <c r="BE47" s="77">
        <f t="shared" si="24"/>
        <v>9.7913545704843979E-6</v>
      </c>
      <c r="BF47" s="77">
        <f t="shared" si="24"/>
        <v>9.7913545704843979E-6</v>
      </c>
      <c r="BG47" s="77">
        <f t="shared" si="24"/>
        <v>9.7913545704843979E-6</v>
      </c>
      <c r="BH47" s="77">
        <f t="shared" si="24"/>
        <v>9.7913545704843979E-6</v>
      </c>
      <c r="BI47" s="77">
        <f t="shared" si="24"/>
        <v>9.7913545704843979E-6</v>
      </c>
      <c r="BJ47" s="77">
        <f t="shared" si="24"/>
        <v>9.7913545704843979E-6</v>
      </c>
      <c r="BK47" s="77">
        <f t="shared" si="24"/>
        <v>9.7913545704843979E-6</v>
      </c>
      <c r="BL47" s="77">
        <f t="shared" si="24"/>
        <v>9.7913545704843979E-6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1.4279058748499999E-3</v>
      </c>
      <c r="E48" s="68">
        <f>AVERAGE(E45,E47)</f>
        <v>7.1142350416097989E-3</v>
      </c>
      <c r="F48" s="68">
        <f t="shared" si="25"/>
        <v>1.5188838777332998E-2</v>
      </c>
      <c r="G48" s="68">
        <f>AVERAGE(G45,G47)</f>
        <v>2.2413226557859798E-2</v>
      </c>
      <c r="H48" s="68">
        <f t="shared" si="25"/>
        <v>2.8851042187897798E-2</v>
      </c>
      <c r="I48" s="68">
        <f t="shared" si="25"/>
        <v>3.4561033794869397E-2</v>
      </c>
      <c r="J48" s="68">
        <f t="shared" si="25"/>
        <v>3.9597869775125999E-2</v>
      </c>
      <c r="K48" s="68">
        <f t="shared" si="25"/>
        <v>4.4012138793947997E-2</v>
      </c>
      <c r="L48" s="68">
        <f>AVERAGE(L45,L47)</f>
        <v>4.8078814725520794E-2</v>
      </c>
      <c r="M48" s="68">
        <f>AVERAGE(M45,M47)</f>
        <v>5.209653388424159E-2</v>
      </c>
      <c r="N48" s="68">
        <f>AVERAGE(N45,N47)</f>
        <v>5.6114253042962393E-2</v>
      </c>
      <c r="O48" s="68">
        <f t="shared" ref="O48:BL48" si="26">AVERAGE(O45,O47)</f>
        <v>6.0131972201683197E-2</v>
      </c>
      <c r="P48" s="68">
        <f t="shared" si="26"/>
        <v>6.4149691360403993E-2</v>
      </c>
      <c r="Q48" s="68">
        <f t="shared" si="26"/>
        <v>6.816741051912481E-2</v>
      </c>
      <c r="R48" s="68">
        <f t="shared" si="26"/>
        <v>7.21851296778456E-2</v>
      </c>
      <c r="S48" s="68">
        <f t="shared" si="26"/>
        <v>7.6202848836566417E-2</v>
      </c>
      <c r="T48" s="68">
        <f t="shared" si="26"/>
        <v>8.0220567995287206E-2</v>
      </c>
      <c r="U48" s="68">
        <f t="shared" si="26"/>
        <v>8.4238287154008024E-2</v>
      </c>
      <c r="V48" s="68">
        <f t="shared" si="26"/>
        <v>8.8256006312728813E-2</v>
      </c>
      <c r="W48" s="68">
        <f t="shared" si="26"/>
        <v>9.227372547144963E-2</v>
      </c>
      <c r="X48" s="68">
        <f t="shared" si="26"/>
        <v>9.4471068626290233E-2</v>
      </c>
      <c r="Y48" s="68">
        <f t="shared" si="26"/>
        <v>9.3027659773370436E-2</v>
      </c>
      <c r="Z48" s="68">
        <f t="shared" si="26"/>
        <v>8.9763874916570424E-2</v>
      </c>
      <c r="AA48" s="68">
        <f t="shared" si="26"/>
        <v>8.650009005977044E-2</v>
      </c>
      <c r="AB48" s="68">
        <f t="shared" si="26"/>
        <v>8.3236305202970429E-2</v>
      </c>
      <c r="AC48" s="68">
        <f t="shared" si="26"/>
        <v>7.9972520346170445E-2</v>
      </c>
      <c r="AD48" s="68">
        <f t="shared" si="26"/>
        <v>7.6708735489370433E-2</v>
      </c>
      <c r="AE48" s="68">
        <f t="shared" si="26"/>
        <v>7.3444950632570449E-2</v>
      </c>
      <c r="AF48" s="68">
        <f t="shared" si="26"/>
        <v>7.0181165775770438E-2</v>
      </c>
      <c r="AG48" s="68">
        <f t="shared" si="26"/>
        <v>6.6917380918970454E-2</v>
      </c>
      <c r="AH48" s="68">
        <f t="shared" si="26"/>
        <v>6.3653596062170442E-2</v>
      </c>
      <c r="AI48" s="68">
        <f t="shared" si="26"/>
        <v>6.0389811205370451E-2</v>
      </c>
      <c r="AJ48" s="68">
        <f t="shared" si="26"/>
        <v>5.7126026348570454E-2</v>
      </c>
      <c r="AK48" s="68">
        <f t="shared" si="26"/>
        <v>5.3862241491770456E-2</v>
      </c>
      <c r="AL48" s="68">
        <f t="shared" si="26"/>
        <v>5.0598456634970458E-2</v>
      </c>
      <c r="AM48" s="68">
        <f t="shared" si="26"/>
        <v>4.733467177817046E-2</v>
      </c>
      <c r="AN48" s="68">
        <f t="shared" si="26"/>
        <v>4.4070886921370463E-2</v>
      </c>
      <c r="AO48" s="68">
        <f t="shared" si="26"/>
        <v>4.0807102064570465E-2</v>
      </c>
      <c r="AP48" s="68">
        <f t="shared" si="26"/>
        <v>3.7543317207770467E-2</v>
      </c>
      <c r="AQ48" s="68">
        <f t="shared" si="26"/>
        <v>3.4279532350970469E-2</v>
      </c>
      <c r="AR48" s="68">
        <f t="shared" si="26"/>
        <v>3.1015747494170472E-2</v>
      </c>
      <c r="AS48" s="68">
        <f t="shared" si="26"/>
        <v>2.7751962637370474E-2</v>
      </c>
      <c r="AT48" s="68">
        <f t="shared" si="26"/>
        <v>2.4488177780570476E-2</v>
      </c>
      <c r="AU48" s="68">
        <f t="shared" si="26"/>
        <v>2.1224392923770478E-2</v>
      </c>
      <c r="AV48" s="68">
        <f t="shared" si="26"/>
        <v>1.7960608066970481E-2</v>
      </c>
      <c r="AW48" s="68">
        <f t="shared" si="26"/>
        <v>1.4696823210170483E-2</v>
      </c>
      <c r="AX48" s="68">
        <f t="shared" si="26"/>
        <v>1.1433038353370482E-2</v>
      </c>
      <c r="AY48" s="68">
        <f t="shared" si="26"/>
        <v>8.169253496570484E-3</v>
      </c>
      <c r="AZ48" s="68">
        <f t="shared" si="26"/>
        <v>4.9054686397704836E-3</v>
      </c>
      <c r="BA48" s="68">
        <f t="shared" si="26"/>
        <v>1.6416837829704841E-3</v>
      </c>
      <c r="BB48" s="68">
        <f t="shared" si="26"/>
        <v>9.7913545704843979E-6</v>
      </c>
      <c r="BC48" s="68">
        <f t="shared" si="26"/>
        <v>9.7913545704843979E-6</v>
      </c>
      <c r="BD48" s="68">
        <f t="shared" si="26"/>
        <v>9.7913545704843979E-6</v>
      </c>
      <c r="BE48" s="68">
        <f t="shared" si="26"/>
        <v>9.7913545704843979E-6</v>
      </c>
      <c r="BF48" s="68">
        <f t="shared" si="26"/>
        <v>9.7913545704843979E-6</v>
      </c>
      <c r="BG48" s="68">
        <f t="shared" si="26"/>
        <v>9.7913545704843979E-6</v>
      </c>
      <c r="BH48" s="68">
        <f t="shared" si="26"/>
        <v>9.7913545704843979E-6</v>
      </c>
      <c r="BI48" s="68">
        <f t="shared" si="26"/>
        <v>9.7913545704843979E-6</v>
      </c>
      <c r="BJ48" s="68">
        <f t="shared" si="26"/>
        <v>9.7913545704843979E-6</v>
      </c>
      <c r="BK48" s="68">
        <f t="shared" si="26"/>
        <v>9.7913545704843979E-6</v>
      </c>
      <c r="BL48" s="68">
        <f t="shared" si="26"/>
        <v>9.7913545704843979E-6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1.2148026914836498</v>
      </c>
      <c r="E50" s="71">
        <f t="shared" si="27"/>
        <v>2.3710344414035678</v>
      </c>
      <c r="F50" s="71">
        <f t="shared" si="27"/>
        <v>2.2567161087677965</v>
      </c>
      <c r="G50" s="71">
        <f t="shared" si="27"/>
        <v>2.147826077999818</v>
      </c>
      <c r="H50" s="71">
        <f t="shared" si="27"/>
        <v>2.0439580078849602</v>
      </c>
      <c r="I50" s="71">
        <f t="shared" si="27"/>
        <v>1.9447368142250643</v>
      </c>
      <c r="J50" s="71">
        <f t="shared" si="27"/>
        <v>1.8498134603357337</v>
      </c>
      <c r="K50" s="71">
        <f t="shared" si="27"/>
        <v>1.7588649570463317</v>
      </c>
      <c r="L50" s="71">
        <f t="shared" si="27"/>
        <v>1.6701357019293668</v>
      </c>
      <c r="M50" s="71">
        <f t="shared" si="27"/>
        <v>1.5817190169775341</v>
      </c>
      <c r="N50" s="71">
        <f t="shared" si="27"/>
        <v>1.4933023320257013</v>
      </c>
      <c r="O50" s="71">
        <f t="shared" si="27"/>
        <v>1.4048856470738686</v>
      </c>
      <c r="P50" s="71">
        <f t="shared" si="27"/>
        <v>1.3164689621220356</v>
      </c>
      <c r="Q50" s="71">
        <f t="shared" si="27"/>
        <v>1.2280522771702029</v>
      </c>
      <c r="R50" s="71">
        <f t="shared" si="27"/>
        <v>1.1396355922183701</v>
      </c>
      <c r="S50" s="71">
        <f t="shared" si="27"/>
        <v>1.0512189072665372</v>
      </c>
      <c r="T50" s="71">
        <f t="shared" si="27"/>
        <v>0.96280222231470458</v>
      </c>
      <c r="U50" s="71">
        <f t="shared" si="27"/>
        <v>0.87438553736287183</v>
      </c>
      <c r="V50" s="71">
        <f t="shared" si="27"/>
        <v>0.7859688524110392</v>
      </c>
      <c r="W50" s="71">
        <f t="shared" si="27"/>
        <v>0.69755216745920634</v>
      </c>
      <c r="X50" s="71">
        <f t="shared" si="27"/>
        <v>0.62075788314753177</v>
      </c>
      <c r="Y50" s="71">
        <f t="shared" si="27"/>
        <v>0.56720840011617368</v>
      </c>
      <c r="Z50" s="71">
        <f t="shared" si="27"/>
        <v>0.52528131772497377</v>
      </c>
      <c r="AA50" s="71">
        <f t="shared" si="27"/>
        <v>0.48335423533377386</v>
      </c>
      <c r="AB50" s="71">
        <f t="shared" si="27"/>
        <v>0.44142715294257395</v>
      </c>
      <c r="AC50" s="71">
        <f t="shared" si="27"/>
        <v>0.39950007055137404</v>
      </c>
      <c r="AD50" s="71">
        <f t="shared" si="27"/>
        <v>0.35757298816017413</v>
      </c>
      <c r="AE50" s="71">
        <f t="shared" si="27"/>
        <v>0.31564590576897417</v>
      </c>
      <c r="AF50" s="71">
        <f t="shared" si="27"/>
        <v>0.27371882337777426</v>
      </c>
      <c r="AG50" s="71">
        <f t="shared" si="27"/>
        <v>0.23179174098657432</v>
      </c>
      <c r="AH50" s="71">
        <f t="shared" si="27"/>
        <v>0.18986465859537441</v>
      </c>
      <c r="AI50" s="71">
        <f t="shared" si="27"/>
        <v>0.14793757620417447</v>
      </c>
      <c r="AJ50" s="71">
        <f t="shared" si="27"/>
        <v>0.10601049381297456</v>
      </c>
      <c r="AK50" s="71">
        <f t="shared" si="27"/>
        <v>6.4083411421774178E-2</v>
      </c>
      <c r="AL50" s="71">
        <f t="shared" si="27"/>
        <v>2.2156329030574705E-2</v>
      </c>
      <c r="AM50" s="71">
        <f t="shared" si="27"/>
        <v>-1.9770753360625663E-2</v>
      </c>
      <c r="AN50" s="71">
        <f t="shared" si="27"/>
        <v>-6.1697835751825143E-2</v>
      </c>
      <c r="AO50" s="71">
        <f t="shared" si="27"/>
        <v>-0.10362491814302552</v>
      </c>
      <c r="AP50" s="71">
        <f t="shared" si="27"/>
        <v>-0.14555200053422498</v>
      </c>
      <c r="AQ50" s="71">
        <f t="shared" si="27"/>
        <v>-0.18747908292542537</v>
      </c>
      <c r="AR50" s="71">
        <f t="shared" si="27"/>
        <v>-0.22940616531662483</v>
      </c>
      <c r="AS50" s="71">
        <f t="shared" si="27"/>
        <v>-0.27133324770782519</v>
      </c>
      <c r="AT50" s="71">
        <f t="shared" si="27"/>
        <v>-0.31326033009902471</v>
      </c>
      <c r="AU50" s="71">
        <f t="shared" si="27"/>
        <v>-0.35518741249022506</v>
      </c>
      <c r="AV50" s="71">
        <f t="shared" si="27"/>
        <v>-0.39711449488142453</v>
      </c>
      <c r="AW50" s="71">
        <f t="shared" si="27"/>
        <v>-0.43904157727262488</v>
      </c>
      <c r="AX50" s="71">
        <f t="shared" si="27"/>
        <v>-0.4809686596638244</v>
      </c>
      <c r="AY50" s="71">
        <f t="shared" si="27"/>
        <v>-0.52289574205502476</v>
      </c>
      <c r="AZ50" s="71">
        <f t="shared" si="27"/>
        <v>-0.56482282444622423</v>
      </c>
      <c r="BA50" s="71">
        <f t="shared" si="27"/>
        <v>-0.29292443983742544</v>
      </c>
      <c r="BB50" s="71">
        <f t="shared" si="27"/>
        <v>-6.2514033026496094E-5</v>
      </c>
      <c r="BC50" s="71">
        <f>BC22-BC36-BC42-BC48</f>
        <v>-6.2514033026496094E-5</v>
      </c>
      <c r="BD50" s="71">
        <f>BD22-BD36-BD42-BD48</f>
        <v>-6.2514033026496094E-5</v>
      </c>
      <c r="BE50" s="71">
        <f t="shared" si="27"/>
        <v>-6.2514033026496094E-5</v>
      </c>
      <c r="BF50" s="71">
        <f t="shared" si="27"/>
        <v>-6.2514033026496094E-5</v>
      </c>
      <c r="BG50" s="71">
        <f t="shared" si="27"/>
        <v>-6.2514033026496094E-5</v>
      </c>
      <c r="BH50" s="71">
        <f t="shared" si="27"/>
        <v>-6.2514033026496094E-5</v>
      </c>
      <c r="BI50" s="71">
        <f>BI22-BI36-BI42-BI48</f>
        <v>-6.2514033026496094E-5</v>
      </c>
      <c r="BJ50" s="71">
        <f>BJ22-BJ36-BJ42-BJ48</f>
        <v>-6.2514033026496094E-5</v>
      </c>
      <c r="BK50" s="71">
        <f>BK22-BK36-BK42-BK48</f>
        <v>-6.2514033026496094E-5</v>
      </c>
      <c r="BL50" s="71">
        <f>BL22-BL36-BL42-BL48</f>
        <v>-6.2514033026496094E-5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8.1035860262695415E-3</v>
      </c>
      <c r="E53" s="80">
        <f>(+E33-E114)*'Assumptions (Inputs)'!$E$31/'Assumptions (Inputs)'!$E$30</f>
        <v>8.1035860262695415E-3</v>
      </c>
      <c r="F53" s="80">
        <f>(+F33-F114)*'Assumptions (Inputs)'!$E$31/'Assumptions (Inputs)'!$E$30</f>
        <v>8.1035860262695415E-3</v>
      </c>
      <c r="G53" s="80">
        <f>(+G33-G114)*'Assumptions (Inputs)'!$E$31/'Assumptions (Inputs)'!$E$30</f>
        <v>8.1035860262695415E-3</v>
      </c>
      <c r="H53" s="80">
        <f>(+H33-H114)*'Assumptions (Inputs)'!$E$31/'Assumptions (Inputs)'!$E$30</f>
        <v>8.1035860262695415E-3</v>
      </c>
      <c r="I53" s="80">
        <f>(+I33-I114)*'Assumptions (Inputs)'!$E$31/'Assumptions (Inputs)'!$E$30</f>
        <v>8.1035860262695415E-3</v>
      </c>
      <c r="J53" s="80">
        <f>(+J33-J114)*'Assumptions (Inputs)'!$E$31/'Assumptions (Inputs)'!$E$30</f>
        <v>8.1035860262695415E-3</v>
      </c>
      <c r="K53" s="80">
        <f>(+K33-K114)*'Assumptions (Inputs)'!$E$31/'Assumptions (Inputs)'!$E$30</f>
        <v>8.1035860262695415E-3</v>
      </c>
      <c r="L53" s="80">
        <f>(+L33-L114)*'Assumptions (Inputs)'!$E$31/'Assumptions (Inputs)'!$E$30</f>
        <v>8.1035860262695415E-3</v>
      </c>
      <c r="M53" s="80">
        <f>(+M33-M114)*'Assumptions (Inputs)'!$E$31/'Assumptions (Inputs)'!$E$30</f>
        <v>8.1035860262695415E-3</v>
      </c>
      <c r="N53" s="80">
        <f>(+N33-N114)*'Assumptions (Inputs)'!$E$31/'Assumptions (Inputs)'!$E$30</f>
        <v>8.1035860262695415E-3</v>
      </c>
      <c r="O53" s="80">
        <f>(+O33-O114)*'Assumptions (Inputs)'!$E$31/'Assumptions (Inputs)'!$E$30</f>
        <v>8.1035860262695415E-3</v>
      </c>
      <c r="P53" s="80">
        <f>(+P33-P114)*'Assumptions (Inputs)'!$E$31/'Assumptions (Inputs)'!$E$30</f>
        <v>8.1035860262695415E-3</v>
      </c>
      <c r="Q53" s="80">
        <f>(+Q33-Q114)*'Assumptions (Inputs)'!$E$31/'Assumptions (Inputs)'!$E$30</f>
        <v>8.1035860262695415E-3</v>
      </c>
      <c r="R53" s="80">
        <f>(+R33-R114)*'Assumptions (Inputs)'!$E$31/'Assumptions (Inputs)'!$E$30</f>
        <v>8.1035860262695415E-3</v>
      </c>
      <c r="S53" s="80">
        <f>(+S33-S114)*'Assumptions (Inputs)'!$E$31/'Assumptions (Inputs)'!$E$30</f>
        <v>8.1035860262695415E-3</v>
      </c>
      <c r="T53" s="80">
        <f>(+T33-T114)*'Assumptions (Inputs)'!$E$31/'Assumptions (Inputs)'!$E$30</f>
        <v>8.1035860262695415E-3</v>
      </c>
      <c r="U53" s="80">
        <f>(+U33-U114)*'Assumptions (Inputs)'!$E$31/'Assumptions (Inputs)'!$E$30</f>
        <v>8.1035860262695415E-3</v>
      </c>
      <c r="V53" s="80">
        <f>(+V33-V114)*'Assumptions (Inputs)'!$E$31/'Assumptions (Inputs)'!$E$30</f>
        <v>8.1035860262695415E-3</v>
      </c>
      <c r="W53" s="80">
        <f>(+W33-W114)*'Assumptions (Inputs)'!$E$31/'Assumptions (Inputs)'!$E$30</f>
        <v>8.1035860262695415E-3</v>
      </c>
      <c r="X53" s="80">
        <f>(+X33-X114)*'Assumptions (Inputs)'!$E$31/'Assumptions (Inputs)'!$E$30</f>
        <v>8.1035860262695415E-3</v>
      </c>
      <c r="Y53" s="80">
        <f>(+Y33-Y114)*'Assumptions (Inputs)'!$E$31/'Assumptions (Inputs)'!$E$30</f>
        <v>8.1035860262695415E-3</v>
      </c>
      <c r="Z53" s="80">
        <f>(+Z33-Z114)*'Assumptions (Inputs)'!$E$31/'Assumptions (Inputs)'!$E$30</f>
        <v>8.1035860262695415E-3</v>
      </c>
      <c r="AA53" s="80">
        <f>(+AA33-AA114)*'Assumptions (Inputs)'!$E$31/'Assumptions (Inputs)'!$E$30</f>
        <v>8.1035860262695415E-3</v>
      </c>
      <c r="AB53" s="80">
        <f>(+AB33-AB114)*'Assumptions (Inputs)'!$E$31/'Assumptions (Inputs)'!$E$30</f>
        <v>8.1035860262695415E-3</v>
      </c>
      <c r="AC53" s="80">
        <f>(+AC33-AC114)*'Assumptions (Inputs)'!$E$31/'Assumptions (Inputs)'!$E$30</f>
        <v>8.1035860262695415E-3</v>
      </c>
      <c r="AD53" s="80">
        <f>(+AD33-AD114)*'Assumptions (Inputs)'!$E$31/'Assumptions (Inputs)'!$E$30</f>
        <v>8.1035860262695415E-3</v>
      </c>
      <c r="AE53" s="80">
        <f>(+AE33-AE114)*'Assumptions (Inputs)'!$E$31/'Assumptions (Inputs)'!$E$30</f>
        <v>8.1035860262695415E-3</v>
      </c>
      <c r="AF53" s="80">
        <f>(+AF33-AF114)*'Assumptions (Inputs)'!$E$31/'Assumptions (Inputs)'!$E$30</f>
        <v>8.1035860262695415E-3</v>
      </c>
      <c r="AG53" s="80">
        <f>(+AG33-AG114)*'Assumptions (Inputs)'!$E$31/'Assumptions (Inputs)'!$E$30</f>
        <v>8.1035860262695415E-3</v>
      </c>
      <c r="AH53" s="80">
        <f>(+AH33-AH114)*'Assumptions (Inputs)'!$E$31/'Assumptions (Inputs)'!$E$30</f>
        <v>8.1035860262695415E-3</v>
      </c>
      <c r="AI53" s="80">
        <f>(+AI33-AI114)*'Assumptions (Inputs)'!$E$31/'Assumptions (Inputs)'!$E$30</f>
        <v>8.1035860262695415E-3</v>
      </c>
      <c r="AJ53" s="80">
        <f>(+AJ33-AJ114)*'Assumptions (Inputs)'!$E$31/'Assumptions (Inputs)'!$E$30</f>
        <v>8.1035860262695415E-3</v>
      </c>
      <c r="AK53" s="80">
        <f>(+AK33-AK114)*'Assumptions (Inputs)'!$E$31/'Assumptions (Inputs)'!$E$30</f>
        <v>8.1035860262695415E-3</v>
      </c>
      <c r="AL53" s="80">
        <f>(+AL33-AL114)*'Assumptions (Inputs)'!$E$31/'Assumptions (Inputs)'!$E$30</f>
        <v>8.1035860262695415E-3</v>
      </c>
      <c r="AM53" s="80">
        <f>(+AM33-AM114)*'Assumptions (Inputs)'!$E$31/'Assumptions (Inputs)'!$E$30</f>
        <v>8.1035860262695415E-3</v>
      </c>
      <c r="AN53" s="80">
        <f>(+AN33-AN114)*'Assumptions (Inputs)'!$E$31/'Assumptions (Inputs)'!$E$30</f>
        <v>8.1035860262695415E-3</v>
      </c>
      <c r="AO53" s="80">
        <f>(+AO33-AO114)*'Assumptions (Inputs)'!$E$31/'Assumptions (Inputs)'!$E$30</f>
        <v>8.1035860262695415E-3</v>
      </c>
      <c r="AP53" s="80">
        <f>(+AP33-AP114)*'Assumptions (Inputs)'!$E$31/'Assumptions (Inputs)'!$E$30</f>
        <v>8.1035860262695415E-3</v>
      </c>
      <c r="AQ53" s="80">
        <f>(+AQ33-AQ114)*'Assumptions (Inputs)'!$E$31/'Assumptions (Inputs)'!$E$30</f>
        <v>8.1035860262695415E-3</v>
      </c>
      <c r="AR53" s="80">
        <f>(+AR33-AR114)*'Assumptions (Inputs)'!$E$31/'Assumptions (Inputs)'!$E$30</f>
        <v>8.1035860262695415E-3</v>
      </c>
      <c r="AS53" s="80">
        <f>(+AS33-AS114)*'Assumptions (Inputs)'!$E$31/'Assumptions (Inputs)'!$E$30</f>
        <v>8.1035860262695415E-3</v>
      </c>
      <c r="AT53" s="80">
        <f>(+AT33-AT114)*'Assumptions (Inputs)'!$E$31/'Assumptions (Inputs)'!$E$30</f>
        <v>8.1035860262695415E-3</v>
      </c>
      <c r="AU53" s="80">
        <f>(+AU33-AU114)*'Assumptions (Inputs)'!$E$31/'Assumptions (Inputs)'!$E$30</f>
        <v>8.1035860262695415E-3</v>
      </c>
      <c r="AV53" s="80">
        <f>(+AV33-AV114)*'Assumptions (Inputs)'!$E$31/'Assumptions (Inputs)'!$E$30</f>
        <v>8.1035860262695415E-3</v>
      </c>
      <c r="AW53" s="80">
        <f>(+AW33-AW114)*'Assumptions (Inputs)'!$E$31/'Assumptions (Inputs)'!$E$30</f>
        <v>8.1035860262695415E-3</v>
      </c>
      <c r="AX53" s="80">
        <f>(+AX33-AX114)*'Assumptions (Inputs)'!$E$31/'Assumptions (Inputs)'!$E$30</f>
        <v>8.1035860262695415E-3</v>
      </c>
      <c r="AY53" s="80">
        <f>(+AY33-AY114)*'Assumptions (Inputs)'!$E$31/'Assumptions (Inputs)'!$E$30</f>
        <v>8.1035860262695415E-3</v>
      </c>
      <c r="AZ53" s="80">
        <f>(+AZ33-AZ114)*'Assumptions (Inputs)'!$E$31/'Assumptions (Inputs)'!$E$30</f>
        <v>8.1035860262695415E-3</v>
      </c>
      <c r="BA53" s="80">
        <f>(+BA33-BA114)*'Assumptions (Inputs)'!$E$31/'Assumptions (Inputs)'!$E$30</f>
        <v>8.1035860262695415E-3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0.40517930131347696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6.2765093399999999E-2</v>
      </c>
      <c r="E54" s="74">
        <f t="shared" si="28"/>
        <v>6.2765093399999999E-2</v>
      </c>
      <c r="F54" s="74">
        <f t="shared" si="28"/>
        <v>6.2765093399999999E-2</v>
      </c>
      <c r="G54" s="74">
        <f t="shared" si="28"/>
        <v>6.2765093399999999E-2</v>
      </c>
      <c r="H54" s="74">
        <f t="shared" si="28"/>
        <v>6.2765093399999999E-2</v>
      </c>
      <c r="I54" s="74">
        <f t="shared" si="28"/>
        <v>6.2765093399999999E-2</v>
      </c>
      <c r="J54" s="74">
        <f t="shared" si="28"/>
        <v>6.2765093399999999E-2</v>
      </c>
      <c r="K54" s="74">
        <f t="shared" si="28"/>
        <v>6.2765093399999999E-2</v>
      </c>
      <c r="L54" s="74">
        <f t="shared" si="28"/>
        <v>6.2765093399999999E-2</v>
      </c>
      <c r="M54" s="74">
        <f t="shared" si="28"/>
        <v>6.2765093399999999E-2</v>
      </c>
      <c r="N54" s="74">
        <f t="shared" si="28"/>
        <v>6.2765093399999999E-2</v>
      </c>
      <c r="O54" s="74">
        <f t="shared" si="28"/>
        <v>6.2765093399999999E-2</v>
      </c>
      <c r="P54" s="74">
        <f t="shared" si="28"/>
        <v>6.2765093399999999E-2</v>
      </c>
      <c r="Q54" s="74">
        <f t="shared" si="28"/>
        <v>6.2765093399999999E-2</v>
      </c>
      <c r="R54" s="74">
        <f t="shared" si="28"/>
        <v>6.2765093399999999E-2</v>
      </c>
      <c r="S54" s="74">
        <f t="shared" si="28"/>
        <v>6.2765093399999999E-2</v>
      </c>
      <c r="T54" s="74">
        <f t="shared" si="28"/>
        <v>6.2765093399999999E-2</v>
      </c>
      <c r="U54" s="74">
        <f t="shared" si="28"/>
        <v>6.2765093399999999E-2</v>
      </c>
      <c r="V54" s="74">
        <f t="shared" si="28"/>
        <v>6.2765093399999999E-2</v>
      </c>
      <c r="W54" s="74">
        <f t="shared" si="28"/>
        <v>6.2765093399999999E-2</v>
      </c>
      <c r="X54" s="74">
        <f t="shared" si="28"/>
        <v>6.2765093399999999E-2</v>
      </c>
      <c r="Y54" s="74">
        <f t="shared" si="28"/>
        <v>6.2765093399999999E-2</v>
      </c>
      <c r="Z54" s="74">
        <f t="shared" si="28"/>
        <v>6.2765093399999999E-2</v>
      </c>
      <c r="AA54" s="74">
        <f t="shared" si="28"/>
        <v>6.2765093399999999E-2</v>
      </c>
      <c r="AB54" s="74">
        <f t="shared" si="28"/>
        <v>6.2765093399999999E-2</v>
      </c>
      <c r="AC54" s="74">
        <f t="shared" si="28"/>
        <v>6.2765093399999999E-2</v>
      </c>
      <c r="AD54" s="74">
        <f t="shared" si="28"/>
        <v>6.2765093399999999E-2</v>
      </c>
      <c r="AE54" s="74">
        <f t="shared" si="28"/>
        <v>6.2765093399999999E-2</v>
      </c>
      <c r="AF54" s="74">
        <f t="shared" si="28"/>
        <v>6.2765093399999999E-2</v>
      </c>
      <c r="AG54" s="74">
        <f t="shared" si="28"/>
        <v>6.2765093399999999E-2</v>
      </c>
      <c r="AH54" s="74">
        <f t="shared" si="28"/>
        <v>6.2765093399999999E-2</v>
      </c>
      <c r="AI54" s="74">
        <f t="shared" si="28"/>
        <v>6.2765093399999999E-2</v>
      </c>
      <c r="AJ54" s="74">
        <f t="shared" si="28"/>
        <v>6.2765093399999999E-2</v>
      </c>
      <c r="AK54" s="74">
        <f t="shared" si="28"/>
        <v>6.2765093399999999E-2</v>
      </c>
      <c r="AL54" s="74">
        <f t="shared" si="28"/>
        <v>6.2765093399999999E-2</v>
      </c>
      <c r="AM54" s="74">
        <f t="shared" si="28"/>
        <v>6.2765093399999999E-2</v>
      </c>
      <c r="AN54" s="74">
        <f t="shared" si="28"/>
        <v>6.2765093399999999E-2</v>
      </c>
      <c r="AO54" s="74">
        <f t="shared" si="28"/>
        <v>6.2765093399999999E-2</v>
      </c>
      <c r="AP54" s="74">
        <f t="shared" si="28"/>
        <v>6.2765093399999999E-2</v>
      </c>
      <c r="AQ54" s="74">
        <f t="shared" si="28"/>
        <v>6.2765093399999999E-2</v>
      </c>
      <c r="AR54" s="74">
        <f t="shared" si="28"/>
        <v>6.2765093399999999E-2</v>
      </c>
      <c r="AS54" s="74">
        <f t="shared" si="28"/>
        <v>6.2765093399999999E-2</v>
      </c>
      <c r="AT54" s="74">
        <f t="shared" si="28"/>
        <v>6.2765093399999999E-2</v>
      </c>
      <c r="AU54" s="74">
        <f t="shared" si="28"/>
        <v>6.2765093399999999E-2</v>
      </c>
      <c r="AV54" s="74">
        <f t="shared" si="28"/>
        <v>6.2765093399999999E-2</v>
      </c>
      <c r="AW54" s="74">
        <f t="shared" si="28"/>
        <v>6.2765093399999999E-2</v>
      </c>
      <c r="AX54" s="74">
        <f t="shared" si="28"/>
        <v>6.2765093399999999E-2</v>
      </c>
      <c r="AY54" s="74">
        <f t="shared" si="28"/>
        <v>6.2765093399999999E-2</v>
      </c>
      <c r="AZ54" s="74">
        <f t="shared" si="28"/>
        <v>6.2765093399999999E-2</v>
      </c>
      <c r="BA54" s="74">
        <f t="shared" si="28"/>
        <v>6.2765093399999999E-2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3.1382546699999976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0.1255301868</v>
      </c>
      <c r="E55" s="67">
        <f>E21*'Assumptions (Inputs)'!$D$48</f>
        <v>0.1255301868</v>
      </c>
      <c r="F55" s="67">
        <f>F21*'Assumptions (Inputs)'!$D$48</f>
        <v>0.1255301868</v>
      </c>
      <c r="G55" s="67">
        <f>G21*'Assumptions (Inputs)'!$D$48</f>
        <v>0.1255301868</v>
      </c>
      <c r="H55" s="67">
        <f>H21*'Assumptions (Inputs)'!$D$48</f>
        <v>0.1255301868</v>
      </c>
      <c r="I55" s="67">
        <f>I21*'Assumptions (Inputs)'!$D$48</f>
        <v>0.1255301868</v>
      </c>
      <c r="J55" s="67">
        <f>J21*'Assumptions (Inputs)'!$D$48</f>
        <v>0.1255301868</v>
      </c>
      <c r="K55" s="67">
        <f>K21*'Assumptions (Inputs)'!$D$48</f>
        <v>0.1255301868</v>
      </c>
      <c r="L55" s="67">
        <f>L21*'Assumptions (Inputs)'!$D$48</f>
        <v>0.1255301868</v>
      </c>
      <c r="M55" s="67">
        <f>M21*'Assumptions (Inputs)'!$D$48</f>
        <v>0.1255301868</v>
      </c>
      <c r="N55" s="67">
        <f>N21*'Assumptions (Inputs)'!$D$48</f>
        <v>0.1255301868</v>
      </c>
      <c r="O55" s="67">
        <f>O21*'Assumptions (Inputs)'!$D$48</f>
        <v>0.1255301868</v>
      </c>
      <c r="P55" s="67">
        <f>P21*'Assumptions (Inputs)'!$D$48</f>
        <v>0.1255301868</v>
      </c>
      <c r="Q55" s="67">
        <f>Q21*'Assumptions (Inputs)'!$D$48</f>
        <v>0.1255301868</v>
      </c>
      <c r="R55" s="67">
        <f>R21*'Assumptions (Inputs)'!$D$48</f>
        <v>0.1255301868</v>
      </c>
      <c r="S55" s="67">
        <f>S21*'Assumptions (Inputs)'!$D$48</f>
        <v>0.1255301868</v>
      </c>
      <c r="T55" s="67">
        <f>T21*'Assumptions (Inputs)'!$D$48</f>
        <v>0.1255301868</v>
      </c>
      <c r="U55" s="67">
        <f>U21*'Assumptions (Inputs)'!$D$48</f>
        <v>0.1255301868</v>
      </c>
      <c r="V55" s="67">
        <f>V21*'Assumptions (Inputs)'!$D$48</f>
        <v>0.1255301868</v>
      </c>
      <c r="W55" s="67">
        <f>W21*'Assumptions (Inputs)'!$D$48</f>
        <v>0.1255301868</v>
      </c>
      <c r="X55" s="67">
        <f>X21*'Assumptions (Inputs)'!$D$48</f>
        <v>0.1255301868</v>
      </c>
      <c r="Y55" s="67">
        <f>Y21*'Assumptions (Inputs)'!$D$48</f>
        <v>0.1255301868</v>
      </c>
      <c r="Z55" s="67">
        <f>Z21*'Assumptions (Inputs)'!$D$48</f>
        <v>0.1255301868</v>
      </c>
      <c r="AA55" s="67">
        <f>AA21*'Assumptions (Inputs)'!$D$48</f>
        <v>0.1255301868</v>
      </c>
      <c r="AB55" s="67">
        <f>AB21*'Assumptions (Inputs)'!$D$48</f>
        <v>0.1255301868</v>
      </c>
      <c r="AC55" s="67">
        <f>AC21*'Assumptions (Inputs)'!$D$48</f>
        <v>0.1255301868</v>
      </c>
      <c r="AD55" s="67">
        <f>AD21*'Assumptions (Inputs)'!$D$48</f>
        <v>0.1255301868</v>
      </c>
      <c r="AE55" s="67">
        <f>AE21*'Assumptions (Inputs)'!$D$48</f>
        <v>0.1255301868</v>
      </c>
      <c r="AF55" s="67">
        <f>AF21*'Assumptions (Inputs)'!$D$48</f>
        <v>0.1255301868</v>
      </c>
      <c r="AG55" s="67">
        <f>AG21*'Assumptions (Inputs)'!$D$48</f>
        <v>0.1255301868</v>
      </c>
      <c r="AH55" s="67">
        <f>AH21*'Assumptions (Inputs)'!$D$48</f>
        <v>0.1255301868</v>
      </c>
      <c r="AI55" s="67">
        <f>AI21*'Assumptions (Inputs)'!$D$48</f>
        <v>0.1255301868</v>
      </c>
      <c r="AJ55" s="67">
        <f>AJ21*'Assumptions (Inputs)'!$D$48</f>
        <v>0.1255301868</v>
      </c>
      <c r="AK55" s="67">
        <f>AK21*'Assumptions (Inputs)'!$D$48</f>
        <v>0.1255301868</v>
      </c>
      <c r="AL55" s="67">
        <f>AL21*'Assumptions (Inputs)'!$D$48</f>
        <v>0.1255301868</v>
      </c>
      <c r="AM55" s="67">
        <f>AM21*'Assumptions (Inputs)'!$D$48</f>
        <v>0.1255301868</v>
      </c>
      <c r="AN55" s="67">
        <f>AN21*'Assumptions (Inputs)'!$D$48</f>
        <v>0.1255301868</v>
      </c>
      <c r="AO55" s="67">
        <f>AO21*'Assumptions (Inputs)'!$D$48</f>
        <v>0.1255301868</v>
      </c>
      <c r="AP55" s="67">
        <f>AP21*'Assumptions (Inputs)'!$D$48</f>
        <v>0.1255301868</v>
      </c>
      <c r="AQ55" s="67">
        <f>AQ21*'Assumptions (Inputs)'!$D$48</f>
        <v>0.1255301868</v>
      </c>
      <c r="AR55" s="67">
        <f>AR21*'Assumptions (Inputs)'!$D$48</f>
        <v>0.1255301868</v>
      </c>
      <c r="AS55" s="67">
        <f>AS21*'Assumptions (Inputs)'!$D$48</f>
        <v>0.1255301868</v>
      </c>
      <c r="AT55" s="67">
        <f>AT21*'Assumptions (Inputs)'!$D$48</f>
        <v>0.1255301868</v>
      </c>
      <c r="AU55" s="67">
        <f>AU21*'Assumptions (Inputs)'!$D$48</f>
        <v>0.1255301868</v>
      </c>
      <c r="AV55" s="67">
        <f>AV21*'Assumptions (Inputs)'!$D$48</f>
        <v>0.1255301868</v>
      </c>
      <c r="AW55" s="67">
        <f>AW21*'Assumptions (Inputs)'!$D$48</f>
        <v>0.1255301868</v>
      </c>
      <c r="AX55" s="67">
        <f>AX21*'Assumptions (Inputs)'!$D$48</f>
        <v>0.1255301868</v>
      </c>
      <c r="AY55" s="67">
        <f>AY21*'Assumptions (Inputs)'!$D$48</f>
        <v>0.1255301868</v>
      </c>
      <c r="AZ55" s="67">
        <f>AZ21*'Assumptions (Inputs)'!$D$48</f>
        <v>0.1255301868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6.1509791531999953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0.19639886622626954</v>
      </c>
      <c r="E56" s="68">
        <f t="shared" si="29"/>
        <v>0.19639886622626954</v>
      </c>
      <c r="F56" s="68">
        <f t="shared" si="29"/>
        <v>0.19639886622626954</v>
      </c>
      <c r="G56" s="68">
        <f t="shared" si="29"/>
        <v>0.19639886622626954</v>
      </c>
      <c r="H56" s="68">
        <f t="shared" si="29"/>
        <v>0.19639886622626954</v>
      </c>
      <c r="I56" s="68">
        <f t="shared" si="29"/>
        <v>0.19639886622626954</v>
      </c>
      <c r="J56" s="68">
        <f t="shared" si="29"/>
        <v>0.19639886622626954</v>
      </c>
      <c r="K56" s="68">
        <f t="shared" si="29"/>
        <v>0.19639886622626954</v>
      </c>
      <c r="L56" s="68">
        <f t="shared" si="29"/>
        <v>0.19639886622626954</v>
      </c>
      <c r="M56" s="68">
        <f t="shared" si="29"/>
        <v>0.19639886622626954</v>
      </c>
      <c r="N56" s="68">
        <f t="shared" si="29"/>
        <v>0.19639886622626954</v>
      </c>
      <c r="O56" s="68">
        <f t="shared" si="29"/>
        <v>0.19639886622626954</v>
      </c>
      <c r="P56" s="68">
        <f t="shared" si="29"/>
        <v>0.19639886622626954</v>
      </c>
      <c r="Q56" s="68">
        <f t="shared" si="29"/>
        <v>0.19639886622626954</v>
      </c>
      <c r="R56" s="68">
        <f t="shared" si="29"/>
        <v>0.19639886622626954</v>
      </c>
      <c r="S56" s="68">
        <f t="shared" si="29"/>
        <v>0.19639886622626954</v>
      </c>
      <c r="T56" s="68">
        <f t="shared" si="29"/>
        <v>0.19639886622626954</v>
      </c>
      <c r="U56" s="68">
        <f t="shared" si="29"/>
        <v>0.19639886622626954</v>
      </c>
      <c r="V56" s="68">
        <f t="shared" si="29"/>
        <v>0.19639886622626954</v>
      </c>
      <c r="W56" s="68">
        <f t="shared" si="29"/>
        <v>0.19639886622626954</v>
      </c>
      <c r="X56" s="68">
        <f t="shared" si="29"/>
        <v>0.19639886622626954</v>
      </c>
      <c r="Y56" s="68">
        <f t="shared" si="29"/>
        <v>0.19639886622626954</v>
      </c>
      <c r="Z56" s="68">
        <f t="shared" si="29"/>
        <v>0.19639886622626954</v>
      </c>
      <c r="AA56" s="68">
        <f t="shared" si="29"/>
        <v>0.19639886622626954</v>
      </c>
      <c r="AB56" s="68">
        <f t="shared" si="29"/>
        <v>0.19639886622626954</v>
      </c>
      <c r="AC56" s="68">
        <f t="shared" si="29"/>
        <v>0.19639886622626954</v>
      </c>
      <c r="AD56" s="68">
        <f t="shared" si="29"/>
        <v>0.19639886622626954</v>
      </c>
      <c r="AE56" s="68">
        <f t="shared" si="29"/>
        <v>0.19639886622626954</v>
      </c>
      <c r="AF56" s="68">
        <f t="shared" si="29"/>
        <v>0.19639886622626954</v>
      </c>
      <c r="AG56" s="68">
        <f t="shared" si="29"/>
        <v>0.19639886622626954</v>
      </c>
      <c r="AH56" s="68">
        <f t="shared" si="29"/>
        <v>0.19639886622626954</v>
      </c>
      <c r="AI56" s="68">
        <f t="shared" si="29"/>
        <v>0.19639886622626954</v>
      </c>
      <c r="AJ56" s="68">
        <f t="shared" si="29"/>
        <v>0.19639886622626954</v>
      </c>
      <c r="AK56" s="68">
        <f t="shared" si="29"/>
        <v>0.19639886622626954</v>
      </c>
      <c r="AL56" s="68">
        <f t="shared" si="29"/>
        <v>0.19639886622626954</v>
      </c>
      <c r="AM56" s="68">
        <f t="shared" si="29"/>
        <v>0.19639886622626954</v>
      </c>
      <c r="AN56" s="68">
        <f t="shared" si="29"/>
        <v>0.19639886622626954</v>
      </c>
      <c r="AO56" s="68">
        <f t="shared" si="29"/>
        <v>0.19639886622626954</v>
      </c>
      <c r="AP56" s="68">
        <f t="shared" si="29"/>
        <v>0.19639886622626954</v>
      </c>
      <c r="AQ56" s="68">
        <f t="shared" si="29"/>
        <v>0.19639886622626954</v>
      </c>
      <c r="AR56" s="68">
        <f t="shared" si="29"/>
        <v>0.19639886622626954</v>
      </c>
      <c r="AS56" s="68">
        <f t="shared" si="29"/>
        <v>0.19639886622626954</v>
      </c>
      <c r="AT56" s="68">
        <f t="shared" si="29"/>
        <v>0.19639886622626954</v>
      </c>
      <c r="AU56" s="68">
        <f t="shared" si="29"/>
        <v>0.19639886622626954</v>
      </c>
      <c r="AV56" s="68">
        <f t="shared" si="29"/>
        <v>0.19639886622626954</v>
      </c>
      <c r="AW56" s="68">
        <f t="shared" si="29"/>
        <v>0.19639886622626954</v>
      </c>
      <c r="AX56" s="68">
        <f t="shared" si="29"/>
        <v>0.19639886622626954</v>
      </c>
      <c r="AY56" s="68">
        <f t="shared" si="29"/>
        <v>0.19639886622626954</v>
      </c>
      <c r="AZ56" s="68">
        <f t="shared" si="29"/>
        <v>0.19639886622626954</v>
      </c>
      <c r="BA56" s="68">
        <f t="shared" si="29"/>
        <v>7.0868679426269537E-2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9.6944131245134813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1.2148026914836498</v>
      </c>
      <c r="E59" s="74">
        <f t="shared" si="30"/>
        <v>2.3710344414035678</v>
      </c>
      <c r="F59" s="74">
        <f t="shared" si="30"/>
        <v>2.2567161087677965</v>
      </c>
      <c r="G59" s="74">
        <f t="shared" si="30"/>
        <v>2.147826077999818</v>
      </c>
      <c r="H59" s="74">
        <f t="shared" si="30"/>
        <v>2.0439580078849602</v>
      </c>
      <c r="I59" s="74">
        <f t="shared" si="30"/>
        <v>1.9447368142250643</v>
      </c>
      <c r="J59" s="74">
        <f t="shared" si="30"/>
        <v>1.8498134603357337</v>
      </c>
      <c r="K59" s="74">
        <f t="shared" si="30"/>
        <v>1.7588649570463317</v>
      </c>
      <c r="L59" s="74">
        <f t="shared" si="30"/>
        <v>1.6701357019293668</v>
      </c>
      <c r="M59" s="74">
        <f t="shared" si="30"/>
        <v>1.5817190169775341</v>
      </c>
      <c r="N59" s="74">
        <f t="shared" si="30"/>
        <v>1.4933023320257013</v>
      </c>
      <c r="O59" s="74">
        <f t="shared" si="30"/>
        <v>1.4048856470738686</v>
      </c>
      <c r="P59" s="74">
        <f t="shared" si="30"/>
        <v>1.3164689621220356</v>
      </c>
      <c r="Q59" s="74">
        <f t="shared" si="30"/>
        <v>1.2280522771702029</v>
      </c>
      <c r="R59" s="74">
        <f t="shared" si="30"/>
        <v>1.1396355922183701</v>
      </c>
      <c r="S59" s="74">
        <f t="shared" si="30"/>
        <v>1.0512189072665372</v>
      </c>
      <c r="T59" s="74">
        <f t="shared" si="30"/>
        <v>0.96280222231470458</v>
      </c>
      <c r="U59" s="74">
        <f t="shared" si="30"/>
        <v>0.87438553736287183</v>
      </c>
      <c r="V59" s="74">
        <f t="shared" si="30"/>
        <v>0.7859688524110392</v>
      </c>
      <c r="W59" s="74">
        <f t="shared" si="30"/>
        <v>0.69755216745920634</v>
      </c>
      <c r="X59" s="74">
        <f t="shared" si="30"/>
        <v>0.62075788314753177</v>
      </c>
      <c r="Y59" s="74">
        <f t="shared" si="30"/>
        <v>0.56720840011617368</v>
      </c>
      <c r="Z59" s="74">
        <f t="shared" si="30"/>
        <v>0.52528131772497377</v>
      </c>
      <c r="AA59" s="74">
        <f t="shared" si="30"/>
        <v>0.48335423533377386</v>
      </c>
      <c r="AB59" s="74">
        <f t="shared" si="30"/>
        <v>0.44142715294257395</v>
      </c>
      <c r="AC59" s="74">
        <f t="shared" si="30"/>
        <v>0.39950007055137404</v>
      </c>
      <c r="AD59" s="74">
        <f t="shared" si="30"/>
        <v>0.35757298816017413</v>
      </c>
      <c r="AE59" s="74">
        <f t="shared" si="30"/>
        <v>0.31564590576897417</v>
      </c>
      <c r="AF59" s="74">
        <f t="shared" si="30"/>
        <v>0.27371882337777426</v>
      </c>
      <c r="AG59" s="74">
        <f t="shared" si="30"/>
        <v>0.23179174098657432</v>
      </c>
      <c r="AH59" s="74">
        <f t="shared" si="30"/>
        <v>0.18986465859537441</v>
      </c>
      <c r="AI59" s="74">
        <f t="shared" si="30"/>
        <v>0.14793757620417447</v>
      </c>
      <c r="AJ59" s="74">
        <f t="shared" si="30"/>
        <v>0.10601049381297456</v>
      </c>
      <c r="AK59" s="74">
        <f t="shared" si="30"/>
        <v>6.4083411421774178E-2</v>
      </c>
      <c r="AL59" s="74">
        <f t="shared" si="30"/>
        <v>2.2156329030574705E-2</v>
      </c>
      <c r="AM59" s="74">
        <f t="shared" si="30"/>
        <v>-1.9770753360625663E-2</v>
      </c>
      <c r="AN59" s="74">
        <f t="shared" si="30"/>
        <v>-6.1697835751825143E-2</v>
      </c>
      <c r="AO59" s="74">
        <f t="shared" si="30"/>
        <v>-0.10362491814302552</v>
      </c>
      <c r="AP59" s="74">
        <f t="shared" si="30"/>
        <v>-0.14555200053422498</v>
      </c>
      <c r="AQ59" s="74">
        <f t="shared" si="30"/>
        <v>-0.18747908292542537</v>
      </c>
      <c r="AR59" s="74">
        <f t="shared" si="30"/>
        <v>-0.22940616531662483</v>
      </c>
      <c r="AS59" s="74">
        <f t="shared" si="30"/>
        <v>-0.27133324770782519</v>
      </c>
      <c r="AT59" s="74">
        <f t="shared" si="30"/>
        <v>-0.31326033009902471</v>
      </c>
      <c r="AU59" s="74">
        <f t="shared" si="30"/>
        <v>-0.35518741249022506</v>
      </c>
      <c r="AV59" s="74">
        <f t="shared" si="30"/>
        <v>-0.39711449488142453</v>
      </c>
      <c r="AW59" s="74">
        <f t="shared" si="30"/>
        <v>-0.43904157727262488</v>
      </c>
      <c r="AX59" s="74">
        <f t="shared" si="30"/>
        <v>-0.4809686596638244</v>
      </c>
      <c r="AY59" s="74">
        <f t="shared" si="30"/>
        <v>-0.52289574205502476</v>
      </c>
      <c r="AZ59" s="74">
        <f t="shared" si="30"/>
        <v>-0.56482282444622423</v>
      </c>
      <c r="BA59" s="74">
        <f t="shared" si="30"/>
        <v>-0.29292443983742544</v>
      </c>
      <c r="BB59" s="74">
        <f t="shared" si="30"/>
        <v>-6.2514033026496094E-5</v>
      </c>
      <c r="BC59" s="74">
        <f t="shared" si="30"/>
        <v>-6.2514033026496094E-5</v>
      </c>
      <c r="BD59" s="74">
        <f t="shared" si="30"/>
        <v>-6.2514033026496094E-5</v>
      </c>
      <c r="BE59" s="74">
        <f t="shared" si="30"/>
        <v>-6.2514033026496094E-5</v>
      </c>
      <c r="BF59" s="74">
        <f t="shared" si="30"/>
        <v>-6.2514033026496094E-5</v>
      </c>
      <c r="BG59" s="74">
        <f t="shared" si="30"/>
        <v>-6.2514033026496094E-5</v>
      </c>
      <c r="BH59" s="74">
        <f t="shared" si="30"/>
        <v>-6.2514033026496094E-5</v>
      </c>
      <c r="BI59" s="74">
        <f t="shared" si="30"/>
        <v>-6.2514033026496094E-5</v>
      </c>
      <c r="BJ59" s="74">
        <f t="shared" si="30"/>
        <v>-6.2514033026496094E-5</v>
      </c>
      <c r="BK59" s="74">
        <f t="shared" si="30"/>
        <v>-6.2514033026496094E-5</v>
      </c>
      <c r="BL59" s="74">
        <f t="shared" si="30"/>
        <v>-6.2514033026496094E-5</v>
      </c>
      <c r="BM59" s="36"/>
      <c r="BN59" s="74">
        <f>SUM(B59:BM59)</f>
        <v>30.154423623804483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0.11783586107391404</v>
      </c>
      <c r="E61" s="74">
        <f t="shared" si="32"/>
        <v>0.22785640981888289</v>
      </c>
      <c r="F61" s="74">
        <f>+F59*F60</f>
        <v>0.21687041805258525</v>
      </c>
      <c r="G61" s="74">
        <f t="shared" ref="G61:BL61" si="33">+G59*G60</f>
        <v>0.20640608609578251</v>
      </c>
      <c r="H61" s="74">
        <f t="shared" si="33"/>
        <v>0.19642436455774467</v>
      </c>
      <c r="I61" s="74">
        <f t="shared" si="33"/>
        <v>0.1868892078470287</v>
      </c>
      <c r="J61" s="74">
        <f t="shared" si="33"/>
        <v>0.17776707353826401</v>
      </c>
      <c r="K61" s="74">
        <f t="shared" si="33"/>
        <v>0.1690269223721525</v>
      </c>
      <c r="L61" s="74">
        <f t="shared" si="33"/>
        <v>0.16050004095541215</v>
      </c>
      <c r="M61" s="74">
        <f t="shared" si="33"/>
        <v>0.15200319753154104</v>
      </c>
      <c r="N61" s="74">
        <f t="shared" si="33"/>
        <v>0.1435063541076699</v>
      </c>
      <c r="O61" s="74">
        <f t="shared" si="33"/>
        <v>0.13500951068379879</v>
      </c>
      <c r="P61" s="74">
        <f t="shared" si="33"/>
        <v>0.12651266725992763</v>
      </c>
      <c r="Q61" s="74">
        <f t="shared" si="33"/>
        <v>0.11801582383605651</v>
      </c>
      <c r="R61" s="74">
        <f t="shared" si="33"/>
        <v>0.10951898041218537</v>
      </c>
      <c r="S61" s="74">
        <f t="shared" si="33"/>
        <v>0.10102213698831423</v>
      </c>
      <c r="T61" s="74">
        <f t="shared" si="33"/>
        <v>9.2525293564443112E-2</v>
      </c>
      <c r="U61" s="74">
        <f t="shared" si="33"/>
        <v>8.4028450140571989E-2</v>
      </c>
      <c r="V61" s="74">
        <f t="shared" si="33"/>
        <v>7.5531606716700866E-2</v>
      </c>
      <c r="W61" s="74">
        <f t="shared" si="33"/>
        <v>6.703476329282973E-2</v>
      </c>
      <c r="X61" s="74">
        <f t="shared" si="33"/>
        <v>5.9654832570477809E-2</v>
      </c>
      <c r="Y61" s="74">
        <f t="shared" si="33"/>
        <v>5.4508727251164291E-2</v>
      </c>
      <c r="Z61" s="74">
        <f t="shared" si="33"/>
        <v>5.0479534633369981E-2</v>
      </c>
      <c r="AA61" s="74">
        <f t="shared" si="33"/>
        <v>4.6450342015575671E-2</v>
      </c>
      <c r="AB61" s="74">
        <f t="shared" si="33"/>
        <v>4.2421149397781362E-2</v>
      </c>
      <c r="AC61" s="74">
        <f t="shared" si="33"/>
        <v>3.8391956779987045E-2</v>
      </c>
      <c r="AD61" s="74">
        <f t="shared" si="33"/>
        <v>3.4362764162192735E-2</v>
      </c>
      <c r="AE61" s="74">
        <f t="shared" si="33"/>
        <v>3.0333571544398419E-2</v>
      </c>
      <c r="AF61" s="74">
        <f t="shared" si="33"/>
        <v>2.6304378926604106E-2</v>
      </c>
      <c r="AG61" s="74">
        <f t="shared" si="33"/>
        <v>2.2275186308809793E-2</v>
      </c>
      <c r="AH61" s="74">
        <f t="shared" si="33"/>
        <v>1.8245993691015483E-2</v>
      </c>
      <c r="AI61" s="74">
        <f t="shared" si="33"/>
        <v>1.4216801073221168E-2</v>
      </c>
      <c r="AJ61" s="74">
        <f t="shared" si="33"/>
        <v>1.0187608455426855E-2</v>
      </c>
      <c r="AK61" s="74">
        <f t="shared" si="33"/>
        <v>6.1584158376324985E-3</v>
      </c>
      <c r="AL61" s="74">
        <f t="shared" si="33"/>
        <v>2.1292232198382292E-3</v>
      </c>
      <c r="AM61" s="74">
        <f t="shared" si="33"/>
        <v>-1.8999693979561264E-3</v>
      </c>
      <c r="AN61" s="74">
        <f t="shared" si="33"/>
        <v>-5.9291620157503966E-3</v>
      </c>
      <c r="AO61" s="74">
        <f t="shared" si="33"/>
        <v>-9.9583546335447522E-3</v>
      </c>
      <c r="AP61" s="74">
        <f t="shared" si="33"/>
        <v>-1.3987547251339022E-2</v>
      </c>
      <c r="AQ61" s="74">
        <f t="shared" si="33"/>
        <v>-1.801673986913338E-2</v>
      </c>
      <c r="AR61" s="74">
        <f t="shared" si="33"/>
        <v>-2.2045932486927648E-2</v>
      </c>
      <c r="AS61" s="74">
        <f t="shared" si="33"/>
        <v>-2.6075125104722003E-2</v>
      </c>
      <c r="AT61" s="74">
        <f t="shared" si="33"/>
        <v>-3.0104317722516274E-2</v>
      </c>
      <c r="AU61" s="74">
        <f t="shared" si="33"/>
        <v>-3.4133510340310633E-2</v>
      </c>
      <c r="AV61" s="74">
        <f t="shared" si="33"/>
        <v>-3.8162702958104901E-2</v>
      </c>
      <c r="AW61" s="74">
        <f t="shared" si="33"/>
        <v>-4.2191895575899252E-2</v>
      </c>
      <c r="AX61" s="74">
        <f t="shared" si="33"/>
        <v>-4.6221088193693527E-2</v>
      </c>
      <c r="AY61" s="74">
        <f t="shared" si="33"/>
        <v>-5.0250280811487885E-2</v>
      </c>
      <c r="AZ61" s="74">
        <f t="shared" si="33"/>
        <v>-5.4279473429282153E-2</v>
      </c>
      <c r="BA61" s="74">
        <f t="shared" si="33"/>
        <v>-2.8150038668376585E-2</v>
      </c>
      <c r="BB61" s="74">
        <f t="shared" si="33"/>
        <v>-6.0075985738462745E-6</v>
      </c>
      <c r="BC61" s="74">
        <f t="shared" si="33"/>
        <v>-6.0075985738462745E-6</v>
      </c>
      <c r="BD61" s="74">
        <f t="shared" si="33"/>
        <v>-6.0075985738462745E-6</v>
      </c>
      <c r="BE61" s="74">
        <f t="shared" si="33"/>
        <v>-6.0075985738462745E-6</v>
      </c>
      <c r="BF61" s="74">
        <f t="shared" si="33"/>
        <v>-6.0075985738462745E-6</v>
      </c>
      <c r="BG61" s="74">
        <f t="shared" si="33"/>
        <v>-6.0075985738462745E-6</v>
      </c>
      <c r="BH61" s="74">
        <f t="shared" si="33"/>
        <v>-6.0075985738462745E-6</v>
      </c>
      <c r="BI61" s="74">
        <f t="shared" si="33"/>
        <v>-6.0075985738462745E-6</v>
      </c>
      <c r="BJ61" s="74">
        <f t="shared" si="33"/>
        <v>-6.0075985738462745E-6</v>
      </c>
      <c r="BK61" s="74">
        <f t="shared" si="33"/>
        <v>-6.0075985738462745E-6</v>
      </c>
      <c r="BL61" s="74">
        <f t="shared" si="33"/>
        <v>-6.0075985738462745E-6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0.19639886622626954</v>
      </c>
      <c r="E62" s="67">
        <f t="shared" si="34"/>
        <v>0.19639886622626954</v>
      </c>
      <c r="F62" s="67">
        <f t="shared" si="34"/>
        <v>0.19639886622626954</v>
      </c>
      <c r="G62" s="67">
        <f t="shared" si="34"/>
        <v>0.19639886622626954</v>
      </c>
      <c r="H62" s="67">
        <f t="shared" si="34"/>
        <v>0.19639886622626954</v>
      </c>
      <c r="I62" s="67">
        <f t="shared" si="34"/>
        <v>0.19639886622626954</v>
      </c>
      <c r="J62" s="67">
        <f t="shared" si="34"/>
        <v>0.19639886622626954</v>
      </c>
      <c r="K62" s="67">
        <f t="shared" si="34"/>
        <v>0.19639886622626954</v>
      </c>
      <c r="L62" s="67">
        <f t="shared" si="34"/>
        <v>0.19639886622626954</v>
      </c>
      <c r="M62" s="67">
        <f t="shared" si="34"/>
        <v>0.19639886622626954</v>
      </c>
      <c r="N62" s="67">
        <f t="shared" si="34"/>
        <v>0.19639886622626954</v>
      </c>
      <c r="O62" s="67">
        <f t="shared" si="34"/>
        <v>0.19639886622626954</v>
      </c>
      <c r="P62" s="67">
        <f t="shared" si="34"/>
        <v>0.19639886622626954</v>
      </c>
      <c r="Q62" s="67">
        <f t="shared" si="34"/>
        <v>0.19639886622626954</v>
      </c>
      <c r="R62" s="67">
        <f t="shared" si="34"/>
        <v>0.19639886622626954</v>
      </c>
      <c r="S62" s="67">
        <f t="shared" si="34"/>
        <v>0.19639886622626954</v>
      </c>
      <c r="T62" s="67">
        <f t="shared" si="34"/>
        <v>0.19639886622626954</v>
      </c>
      <c r="U62" s="67">
        <f t="shared" si="34"/>
        <v>0.19639886622626954</v>
      </c>
      <c r="V62" s="67">
        <f t="shared" si="34"/>
        <v>0.19639886622626954</v>
      </c>
      <c r="W62" s="67">
        <f t="shared" si="34"/>
        <v>0.19639886622626954</v>
      </c>
      <c r="X62" s="67">
        <f t="shared" si="34"/>
        <v>0.19639886622626954</v>
      </c>
      <c r="Y62" s="67">
        <f t="shared" si="34"/>
        <v>0.19639886622626954</v>
      </c>
      <c r="Z62" s="67">
        <f t="shared" si="34"/>
        <v>0.19639886622626954</v>
      </c>
      <c r="AA62" s="67">
        <f t="shared" si="34"/>
        <v>0.19639886622626954</v>
      </c>
      <c r="AB62" s="67">
        <f t="shared" si="34"/>
        <v>0.19639886622626954</v>
      </c>
      <c r="AC62" s="67">
        <f t="shared" si="34"/>
        <v>0.19639886622626954</v>
      </c>
      <c r="AD62" s="67">
        <f t="shared" si="34"/>
        <v>0.19639886622626954</v>
      </c>
      <c r="AE62" s="67">
        <f t="shared" si="34"/>
        <v>0.19639886622626954</v>
      </c>
      <c r="AF62" s="67">
        <f t="shared" si="34"/>
        <v>0.19639886622626954</v>
      </c>
      <c r="AG62" s="67">
        <f t="shared" si="34"/>
        <v>0.19639886622626954</v>
      </c>
      <c r="AH62" s="67">
        <f t="shared" si="34"/>
        <v>0.19639886622626954</v>
      </c>
      <c r="AI62" s="67">
        <f t="shared" si="34"/>
        <v>0.19639886622626954</v>
      </c>
      <c r="AJ62" s="67">
        <f t="shared" si="34"/>
        <v>0.19639886622626954</v>
      </c>
      <c r="AK62" s="67">
        <f t="shared" si="34"/>
        <v>0.19639886622626954</v>
      </c>
      <c r="AL62" s="67">
        <f t="shared" si="34"/>
        <v>0.19639886622626954</v>
      </c>
      <c r="AM62" s="67">
        <f t="shared" si="34"/>
        <v>0.19639886622626954</v>
      </c>
      <c r="AN62" s="67">
        <f t="shared" si="34"/>
        <v>0.19639886622626954</v>
      </c>
      <c r="AO62" s="67">
        <f t="shared" si="34"/>
        <v>0.19639886622626954</v>
      </c>
      <c r="AP62" s="67">
        <f t="shared" si="34"/>
        <v>0.19639886622626954</v>
      </c>
      <c r="AQ62" s="67">
        <f t="shared" si="34"/>
        <v>0.19639886622626954</v>
      </c>
      <c r="AR62" s="67">
        <f t="shared" si="34"/>
        <v>0.19639886622626954</v>
      </c>
      <c r="AS62" s="67">
        <f t="shared" si="34"/>
        <v>0.19639886622626954</v>
      </c>
      <c r="AT62" s="67">
        <f t="shared" si="34"/>
        <v>0.19639886622626954</v>
      </c>
      <c r="AU62" s="67">
        <f t="shared" si="34"/>
        <v>0.19639886622626954</v>
      </c>
      <c r="AV62" s="67">
        <f t="shared" si="34"/>
        <v>0.19639886622626954</v>
      </c>
      <c r="AW62" s="67">
        <f t="shared" si="34"/>
        <v>0.19639886622626954</v>
      </c>
      <c r="AX62" s="67">
        <f t="shared" si="34"/>
        <v>0.19639886622626954</v>
      </c>
      <c r="AY62" s="67">
        <f t="shared" si="34"/>
        <v>0.19639886622626954</v>
      </c>
      <c r="AZ62" s="67">
        <f t="shared" si="34"/>
        <v>0.19639886622626954</v>
      </c>
      <c r="BA62" s="67">
        <f t="shared" si="34"/>
        <v>7.0868679426269537E-2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9.6944131245134813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0.31423472730018359</v>
      </c>
      <c r="E63" s="74">
        <f t="shared" si="35"/>
        <v>0.42425527604515245</v>
      </c>
      <c r="F63" s="74">
        <f t="shared" si="35"/>
        <v>0.41326928427885479</v>
      </c>
      <c r="G63" s="74">
        <f t="shared" si="35"/>
        <v>0.40280495232205205</v>
      </c>
      <c r="H63" s="74">
        <f t="shared" si="35"/>
        <v>0.39282323078401421</v>
      </c>
      <c r="I63" s="74">
        <f t="shared" si="35"/>
        <v>0.38328807407329823</v>
      </c>
      <c r="J63" s="74">
        <f t="shared" si="35"/>
        <v>0.37416593976453355</v>
      </c>
      <c r="K63" s="74">
        <f t="shared" si="35"/>
        <v>0.36542578859842201</v>
      </c>
      <c r="L63" s="74">
        <f t="shared" si="35"/>
        <v>0.35689890718168171</v>
      </c>
      <c r="M63" s="74">
        <f t="shared" si="35"/>
        <v>0.34840206375781058</v>
      </c>
      <c r="N63" s="74">
        <f t="shared" si="35"/>
        <v>0.33990522033393944</v>
      </c>
      <c r="O63" s="74">
        <f t="shared" si="35"/>
        <v>0.3314083769100683</v>
      </c>
      <c r="P63" s="74">
        <f t="shared" si="35"/>
        <v>0.32291153348619717</v>
      </c>
      <c r="Q63" s="74">
        <f t="shared" si="35"/>
        <v>0.31441469006232603</v>
      </c>
      <c r="R63" s="74">
        <f t="shared" si="35"/>
        <v>0.30591784663845489</v>
      </c>
      <c r="S63" s="74">
        <f t="shared" si="35"/>
        <v>0.29742100321458376</v>
      </c>
      <c r="T63" s="74">
        <f t="shared" si="35"/>
        <v>0.28892415979071262</v>
      </c>
      <c r="U63" s="74">
        <f t="shared" si="35"/>
        <v>0.28042731636684154</v>
      </c>
      <c r="V63" s="74">
        <f t="shared" si="35"/>
        <v>0.2719304729429704</v>
      </c>
      <c r="W63" s="74">
        <f t="shared" si="35"/>
        <v>0.26343362951909927</v>
      </c>
      <c r="X63" s="74">
        <f t="shared" si="35"/>
        <v>0.25605369879674733</v>
      </c>
      <c r="Y63" s="74">
        <f t="shared" si="35"/>
        <v>0.25090759347743385</v>
      </c>
      <c r="Z63" s="74">
        <f t="shared" si="35"/>
        <v>0.24687840085963952</v>
      </c>
      <c r="AA63" s="74">
        <f t="shared" si="35"/>
        <v>0.24284920824184519</v>
      </c>
      <c r="AB63" s="74">
        <f t="shared" si="35"/>
        <v>0.23882001562405089</v>
      </c>
      <c r="AC63" s="74">
        <f t="shared" si="35"/>
        <v>0.23479082300625659</v>
      </c>
      <c r="AD63" s="74">
        <f t="shared" si="35"/>
        <v>0.23076163038846226</v>
      </c>
      <c r="AE63" s="74">
        <f t="shared" si="35"/>
        <v>0.22673243777066796</v>
      </c>
      <c r="AF63" s="74">
        <f t="shared" si="35"/>
        <v>0.22270324515287365</v>
      </c>
      <c r="AG63" s="74">
        <f t="shared" si="35"/>
        <v>0.21867405253507932</v>
      </c>
      <c r="AH63" s="74">
        <f t="shared" si="35"/>
        <v>0.21464485991728502</v>
      </c>
      <c r="AI63" s="74">
        <f t="shared" si="35"/>
        <v>0.21061566729949072</v>
      </c>
      <c r="AJ63" s="74">
        <f t="shared" si="35"/>
        <v>0.20658647468169639</v>
      </c>
      <c r="AK63" s="74">
        <f t="shared" si="35"/>
        <v>0.20255728206390203</v>
      </c>
      <c r="AL63" s="74">
        <f t="shared" si="35"/>
        <v>0.19852808944610775</v>
      </c>
      <c r="AM63" s="74">
        <f t="shared" si="35"/>
        <v>0.19449889682831342</v>
      </c>
      <c r="AN63" s="74">
        <f t="shared" si="35"/>
        <v>0.19046970421051915</v>
      </c>
      <c r="AO63" s="74">
        <f t="shared" si="35"/>
        <v>0.18644051159272479</v>
      </c>
      <c r="AP63" s="74">
        <f t="shared" si="35"/>
        <v>0.18241131897493051</v>
      </c>
      <c r="AQ63" s="74">
        <f t="shared" si="35"/>
        <v>0.17838212635713616</v>
      </c>
      <c r="AR63" s="74">
        <f t="shared" si="35"/>
        <v>0.17435293373934188</v>
      </c>
      <c r="AS63" s="74">
        <f t="shared" si="35"/>
        <v>0.17032374112154752</v>
      </c>
      <c r="AT63" s="74">
        <f t="shared" si="35"/>
        <v>0.16629454850375325</v>
      </c>
      <c r="AU63" s="74">
        <f t="shared" si="35"/>
        <v>0.16226535588595892</v>
      </c>
      <c r="AV63" s="74">
        <f t="shared" si="35"/>
        <v>0.15823616326816464</v>
      </c>
      <c r="AW63" s="74">
        <f t="shared" si="35"/>
        <v>0.15420697065037028</v>
      </c>
      <c r="AX63" s="74">
        <f t="shared" si="35"/>
        <v>0.15017777803257601</v>
      </c>
      <c r="AY63" s="74">
        <f t="shared" si="35"/>
        <v>0.14614858541478165</v>
      </c>
      <c r="AZ63" s="74">
        <f t="shared" si="35"/>
        <v>0.14211939279698738</v>
      </c>
      <c r="BA63" s="74">
        <f t="shared" si="35"/>
        <v>4.2718640757892952E-2</v>
      </c>
      <c r="BB63" s="74">
        <f t="shared" si="35"/>
        <v>-6.0075985738462745E-6</v>
      </c>
      <c r="BC63" s="74">
        <f t="shared" si="35"/>
        <v>-6.0075985738462745E-6</v>
      </c>
      <c r="BD63" s="74">
        <f t="shared" si="35"/>
        <v>-6.0075985738462745E-6</v>
      </c>
      <c r="BE63" s="74">
        <f t="shared" si="35"/>
        <v>-6.0075985738462745E-6</v>
      </c>
      <c r="BF63" s="74">
        <f t="shared" si="35"/>
        <v>-6.0075985738462745E-6</v>
      </c>
      <c r="BG63" s="74">
        <f t="shared" si="35"/>
        <v>-6.0075985738462745E-6</v>
      </c>
      <c r="BH63" s="74">
        <f t="shared" si="35"/>
        <v>-6.0075985738462745E-6</v>
      </c>
      <c r="BI63" s="74">
        <f t="shared" si="35"/>
        <v>-6.0075985738462745E-6</v>
      </c>
      <c r="BJ63" s="74">
        <f t="shared" si="35"/>
        <v>-6.0075985738462745E-6</v>
      </c>
      <c r="BK63" s="74">
        <f t="shared" si="35"/>
        <v>-6.0075985738462745E-6</v>
      </c>
      <c r="BL63" s="74">
        <f t="shared" si="35"/>
        <v>-6.0075985738462745E-6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0.32534526820953935</v>
      </c>
      <c r="E65" s="118">
        <f t="shared" si="37"/>
        <v>0.43688114102064918</v>
      </c>
      <c r="F65" s="118">
        <f t="shared" si="37"/>
        <v>0.42556820541535867</v>
      </c>
      <c r="G65" s="118">
        <f t="shared" si="37"/>
        <v>0.41479245424987338</v>
      </c>
      <c r="H65" s="118">
        <f t="shared" si="37"/>
        <v>0.40451367602102173</v>
      </c>
      <c r="I65" s="118">
        <f t="shared" si="37"/>
        <v>0.39469475241818375</v>
      </c>
      <c r="J65" s="118">
        <f t="shared" si="37"/>
        <v>0.3853011427911992</v>
      </c>
      <c r="K65" s="118">
        <f t="shared" si="37"/>
        <v>0.37630088415036761</v>
      </c>
      <c r="L65" s="118">
        <f t="shared" si="37"/>
        <v>0.36752024218070406</v>
      </c>
      <c r="M65" s="118">
        <f t="shared" si="37"/>
        <v>0.35877053213655707</v>
      </c>
      <c r="N65" s="118">
        <f t="shared" si="37"/>
        <v>0.35002082209241009</v>
      </c>
      <c r="O65" s="118">
        <f t="shared" si="37"/>
        <v>0.3412711120482631</v>
      </c>
      <c r="P65" s="118">
        <f t="shared" si="37"/>
        <v>0.33252140200411612</v>
      </c>
      <c r="Q65" s="118">
        <f t="shared" si="37"/>
        <v>0.32377169195996913</v>
      </c>
      <c r="R65" s="118">
        <f t="shared" si="37"/>
        <v>0.31502198191582215</v>
      </c>
      <c r="S65" s="118">
        <f t="shared" si="37"/>
        <v>0.30627227187167516</v>
      </c>
      <c r="T65" s="118">
        <f t="shared" si="37"/>
        <v>0.29752256182752818</v>
      </c>
      <c r="U65" s="118">
        <f t="shared" si="37"/>
        <v>0.28877285178338125</v>
      </c>
      <c r="V65" s="118">
        <f t="shared" si="37"/>
        <v>0.28002314173923426</v>
      </c>
      <c r="W65" s="118">
        <f t="shared" si="37"/>
        <v>0.27127343169508727</v>
      </c>
      <c r="X65" s="118">
        <f t="shared" si="37"/>
        <v>0.26367387374806645</v>
      </c>
      <c r="Y65" s="118">
        <f t="shared" si="37"/>
        <v>0.25837461999529798</v>
      </c>
      <c r="Z65" s="118">
        <f t="shared" si="37"/>
        <v>0.25422551833965557</v>
      </c>
      <c r="AA65" s="118">
        <f t="shared" si="37"/>
        <v>0.25007641668401315</v>
      </c>
      <c r="AB65" s="118">
        <f t="shared" si="37"/>
        <v>0.24592731502837081</v>
      </c>
      <c r="AC65" s="118">
        <f t="shared" si="37"/>
        <v>0.24177821337272842</v>
      </c>
      <c r="AD65" s="118">
        <f t="shared" si="37"/>
        <v>0.23762911171708603</v>
      </c>
      <c r="AE65" s="118">
        <f t="shared" si="37"/>
        <v>0.23348001006144367</v>
      </c>
      <c r="AF65" s="118">
        <f t="shared" si="37"/>
        <v>0.22933090840580131</v>
      </c>
      <c r="AG65" s="118">
        <f t="shared" si="37"/>
        <v>0.22518180675015892</v>
      </c>
      <c r="AH65" s="118">
        <f t="shared" si="37"/>
        <v>0.22103270509451653</v>
      </c>
      <c r="AI65" s="118">
        <f t="shared" si="37"/>
        <v>0.21688360343887417</v>
      </c>
      <c r="AJ65" s="118">
        <f t="shared" si="37"/>
        <v>0.21273450178323178</v>
      </c>
      <c r="AK65" s="118">
        <f t="shared" si="37"/>
        <v>0.20858540012758936</v>
      </c>
      <c r="AL65" s="118">
        <f t="shared" si="37"/>
        <v>0.20443629847194703</v>
      </c>
      <c r="AM65" s="118">
        <f t="shared" si="37"/>
        <v>0.20028719681630461</v>
      </c>
      <c r="AN65" s="118">
        <f t="shared" si="37"/>
        <v>0.19613809516066227</v>
      </c>
      <c r="AO65" s="118">
        <f t="shared" si="37"/>
        <v>0.19198899350501986</v>
      </c>
      <c r="AP65" s="118">
        <f t="shared" si="37"/>
        <v>0.18783989184937752</v>
      </c>
      <c r="AQ65" s="118">
        <f t="shared" si="37"/>
        <v>0.1836907901937351</v>
      </c>
      <c r="AR65" s="118">
        <f t="shared" si="37"/>
        <v>0.17954168853809277</v>
      </c>
      <c r="AS65" s="118">
        <f t="shared" si="37"/>
        <v>0.17539258688245032</v>
      </c>
      <c r="AT65" s="118">
        <f t="shared" si="37"/>
        <v>0.17124348522680799</v>
      </c>
      <c r="AU65" s="118">
        <f t="shared" si="37"/>
        <v>0.1670943835711656</v>
      </c>
      <c r="AV65" s="118">
        <f t="shared" si="37"/>
        <v>0.16294528191552327</v>
      </c>
      <c r="AW65" s="118">
        <f t="shared" si="37"/>
        <v>0.15879618025988085</v>
      </c>
      <c r="AX65" s="118">
        <f t="shared" si="37"/>
        <v>0.15464707860423849</v>
      </c>
      <c r="AY65" s="118">
        <f t="shared" si="37"/>
        <v>0.15049797694859607</v>
      </c>
      <c r="AZ65" s="118">
        <f t="shared" si="37"/>
        <v>0.14634887529295373</v>
      </c>
      <c r="BA65" s="118">
        <f t="shared" si="37"/>
        <v>4.3989950322204666E-2</v>
      </c>
      <c r="BB65" s="118">
        <f t="shared" si="37"/>
        <v>-6.1863851033325862E-6</v>
      </c>
      <c r="BC65" s="118">
        <f t="shared" si="37"/>
        <v>-6.1863851033325862E-6</v>
      </c>
      <c r="BD65" s="118">
        <f t="shared" si="37"/>
        <v>-6.1863851033325862E-6</v>
      </c>
      <c r="BE65" s="118">
        <f t="shared" si="37"/>
        <v>-6.1863851033325862E-6</v>
      </c>
      <c r="BF65" s="118">
        <f t="shared" si="37"/>
        <v>-6.1863851033325862E-6</v>
      </c>
      <c r="BG65" s="118">
        <f t="shared" si="37"/>
        <v>-6.1863851033325862E-6</v>
      </c>
      <c r="BH65" s="118">
        <f t="shared" si="37"/>
        <v>-6.1863851033325862E-6</v>
      </c>
      <c r="BI65" s="118">
        <f t="shared" si="37"/>
        <v>-6.1863851033325862E-6</v>
      </c>
      <c r="BJ65" s="118">
        <f t="shared" si="37"/>
        <v>-6.1863851033325862E-6</v>
      </c>
      <c r="BK65" s="118">
        <f t="shared" si="37"/>
        <v>-6.1863851033325862E-6</v>
      </c>
      <c r="BL65" s="118">
        <f t="shared" si="37"/>
        <v>-6.1863851033325862E-6</v>
      </c>
      <c r="BM65" s="112"/>
      <c r="BN65" s="314">
        <f>SUM(B65:BM65)</f>
        <v>12.969884275400597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2.5106037359999998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-2.5106037359999998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2.5106037359999998</v>
      </c>
      <c r="E73" s="86">
        <f>SUM($B$71:E71)-SUM($B$72:E72)</f>
        <v>2.5106037359999998</v>
      </c>
      <c r="F73" s="86">
        <f>SUM($B$71:F71)-SUM($B$72:F72)</f>
        <v>2.5106037359999998</v>
      </c>
      <c r="G73" s="86">
        <f>SUM($B$71:G71)-SUM($B$72:G72)</f>
        <v>2.5106037359999998</v>
      </c>
      <c r="H73" s="86">
        <f>SUM($B$71:H71)-SUM($B$72:H72)</f>
        <v>2.5106037359999998</v>
      </c>
      <c r="I73" s="86">
        <f>SUM($B$71:I71)-SUM($B$72:I72)</f>
        <v>2.5106037359999998</v>
      </c>
      <c r="J73" s="86">
        <f>SUM($B$71:J71)-SUM($B$72:J72)</f>
        <v>2.5106037359999998</v>
      </c>
      <c r="K73" s="86">
        <f>SUM($B$71:K71)-SUM($B$72:K72)</f>
        <v>2.5106037359999998</v>
      </c>
      <c r="L73" s="86">
        <f>SUM($B$71:L71)-SUM($B$72:L72)</f>
        <v>2.5106037359999998</v>
      </c>
      <c r="M73" s="86">
        <f>SUM($B$71:M71)-SUM($B$72:M72)</f>
        <v>2.5106037359999998</v>
      </c>
      <c r="N73" s="86">
        <f>SUM($B$71:N71)-SUM($B$72:N72)</f>
        <v>2.5106037359999998</v>
      </c>
      <c r="O73" s="86">
        <f>SUM($B$71:O71)-SUM($B$72:O72)</f>
        <v>2.5106037359999998</v>
      </c>
      <c r="P73" s="86">
        <f>SUM($B$71:P71)-SUM($B$72:P72)</f>
        <v>2.5106037359999998</v>
      </c>
      <c r="Q73" s="86">
        <f>SUM($B$71:Q71)-SUM($B$72:Q72)</f>
        <v>2.5106037359999998</v>
      </c>
      <c r="R73" s="86">
        <f>SUM($B$71:R71)-SUM($B$72:R72)</f>
        <v>2.5106037359999998</v>
      </c>
      <c r="S73" s="86">
        <f>SUM($B$71:S71)-SUM($B$72:S72)</f>
        <v>2.5106037359999998</v>
      </c>
      <c r="T73" s="86">
        <f>SUM($B$71:T71)-SUM($B$72:T72)</f>
        <v>2.5106037359999998</v>
      </c>
      <c r="U73" s="86">
        <f>SUM($B$71:U71)-SUM($B$72:U72)</f>
        <v>2.5106037359999998</v>
      </c>
      <c r="V73" s="86">
        <f>SUM($B$71:V71)-SUM($B$72:V72)</f>
        <v>2.5106037359999998</v>
      </c>
      <c r="W73" s="86">
        <f>SUM($B$71:W71)-SUM($B$72:W72)</f>
        <v>2.5106037359999998</v>
      </c>
      <c r="X73" s="86">
        <f>SUM($B$71:X71)-SUM($B$72:X72)</f>
        <v>2.5106037359999998</v>
      </c>
      <c r="Y73" s="86">
        <f>SUM($B$71:Y71)-SUM($B$72:Y72)</f>
        <v>2.5106037359999998</v>
      </c>
      <c r="Z73" s="86">
        <f>SUM($B$71:Z71)-SUM($B$72:Z72)</f>
        <v>2.5106037359999998</v>
      </c>
      <c r="AA73" s="86">
        <f>SUM($B$71:AA71)-SUM($B$72:AA72)</f>
        <v>2.5106037359999998</v>
      </c>
      <c r="AB73" s="86">
        <f>SUM($B$71:AB71)-SUM($B$72:AB72)</f>
        <v>2.5106037359999998</v>
      </c>
      <c r="AC73" s="86">
        <f>SUM($B$71:AC71)-SUM($B$72:AC72)</f>
        <v>2.5106037359999998</v>
      </c>
      <c r="AD73" s="86">
        <f>SUM($B$71:AD71)-SUM($B$72:AD72)</f>
        <v>2.5106037359999998</v>
      </c>
      <c r="AE73" s="86">
        <f>SUM($B$71:AE71)-SUM($B$72:AE72)</f>
        <v>2.5106037359999998</v>
      </c>
      <c r="AF73" s="86">
        <f>SUM($B$71:AF71)-SUM($B$72:AF72)</f>
        <v>2.5106037359999998</v>
      </c>
      <c r="AG73" s="86">
        <f>SUM($B$71:AG71)-SUM($B$72:AG72)</f>
        <v>2.5106037359999998</v>
      </c>
      <c r="AH73" s="86">
        <f>SUM($B$71:AH71)-SUM($B$72:AH72)</f>
        <v>2.5106037359999998</v>
      </c>
      <c r="AI73" s="86">
        <f>SUM($B$71:AI71)-SUM($B$72:AI72)</f>
        <v>2.5106037359999998</v>
      </c>
      <c r="AJ73" s="86">
        <f>SUM($B$71:AJ71)-SUM($B$72:AJ72)</f>
        <v>2.5106037359999998</v>
      </c>
      <c r="AK73" s="86">
        <f>SUM($B$71:AK71)-SUM($B$72:AK72)</f>
        <v>2.5106037359999998</v>
      </c>
      <c r="AL73" s="86">
        <f>SUM($B$71:AL71)-SUM($B$72:AL72)</f>
        <v>2.5106037359999998</v>
      </c>
      <c r="AM73" s="86">
        <f>SUM($B$71:AM71)-SUM($B$72:AM72)</f>
        <v>2.5106037359999998</v>
      </c>
      <c r="AN73" s="86">
        <f>SUM($B$71:AN71)-SUM($B$72:AN72)</f>
        <v>2.5106037359999998</v>
      </c>
      <c r="AO73" s="86">
        <f>SUM($B$71:AO71)-SUM($B$72:AO72)</f>
        <v>2.5106037359999998</v>
      </c>
      <c r="AP73" s="86">
        <f>SUM($B$71:AP71)-SUM($B$72:AP72)</f>
        <v>2.5106037359999998</v>
      </c>
      <c r="AQ73" s="86">
        <f>SUM($B$71:AQ71)-SUM($B$72:AQ72)</f>
        <v>2.5106037359999998</v>
      </c>
      <c r="AR73" s="86">
        <f>SUM($B$71:AR71)-SUM($B$72:AR72)</f>
        <v>2.5106037359999998</v>
      </c>
      <c r="AS73" s="86">
        <f>SUM($B$71:AS71)-SUM($B$72:AS72)</f>
        <v>2.5106037359999998</v>
      </c>
      <c r="AT73" s="86">
        <f>SUM($B$71:AT71)-SUM($B$72:AT72)</f>
        <v>2.5106037359999998</v>
      </c>
      <c r="AU73" s="86">
        <f>SUM($B$71:AU71)-SUM($B$72:AU72)</f>
        <v>2.5106037359999998</v>
      </c>
      <c r="AV73" s="86">
        <f>SUM($B$71:AV71)-SUM($B$72:AV72)</f>
        <v>2.5106037359999998</v>
      </c>
      <c r="AW73" s="86">
        <f>SUM($B$71:AW71)-SUM($B$72:AW72)</f>
        <v>2.5106037359999998</v>
      </c>
      <c r="AX73" s="86">
        <f>SUM($B$71:AX71)-SUM($B$72:AX72)</f>
        <v>2.5106037359999998</v>
      </c>
      <c r="AY73" s="86">
        <f>SUM($B$71:AY71)-SUM($B$72:AY72)</f>
        <v>2.5106037359999998</v>
      </c>
      <c r="AZ73" s="86">
        <f>SUM($B$71:AZ71)-SUM($B$72:AZ72)</f>
        <v>2.5106037359999998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9.4147640099999985E-2</v>
      </c>
      <c r="E74" s="329">
        <f>($D$71*TaxDepr!C$33)</f>
        <v>0.18124048370183998</v>
      </c>
      <c r="F74" s="329">
        <f>($D$71*TaxDepr!D$33)</f>
        <v>0.16763301145271997</v>
      </c>
      <c r="G74" s="329">
        <f>($D$71*TaxDepr!E$33)</f>
        <v>0.15507999277271997</v>
      </c>
      <c r="H74" s="329">
        <f>($D$71*TaxDepr!F$33)</f>
        <v>0.14343079143767998</v>
      </c>
      <c r="I74" s="329">
        <f>($D$71*TaxDepr!G$33)</f>
        <v>0.13268540744759999</v>
      </c>
      <c r="J74" s="329">
        <f>($D$71*TaxDepr!H$33)</f>
        <v>0.12271831061567999</v>
      </c>
      <c r="K74" s="329">
        <f>($D$71*TaxDepr!I$33)</f>
        <v>0.11352950094191999</v>
      </c>
      <c r="L74" s="329">
        <f>($D$71*TaxDepr!J$33)</f>
        <v>0.11202313870031999</v>
      </c>
      <c r="M74" s="329">
        <f>($D$71*TaxDepr!K$33)</f>
        <v>0.11202313870031999</v>
      </c>
      <c r="N74" s="329">
        <f>($D$71*TaxDepr!L$33)</f>
        <v>0.11202313870031999</v>
      </c>
      <c r="O74" s="329">
        <f>($D$71*TaxDepr!M$33)</f>
        <v>0.11202313870031999</v>
      </c>
      <c r="P74" s="329">
        <f>($D$71*TaxDepr!N$33)</f>
        <v>0.11202313870031999</v>
      </c>
      <c r="Q74" s="329">
        <f>($D$71*TaxDepr!O$33)</f>
        <v>0.11202313870031999</v>
      </c>
      <c r="R74" s="329">
        <f>($D$71*TaxDepr!P$33)</f>
        <v>0.11202313870031999</v>
      </c>
      <c r="S74" s="329">
        <f>($D$71*TaxDepr!Q$33)</f>
        <v>0.11202313870031999</v>
      </c>
      <c r="T74" s="329">
        <f>($D$71*TaxDepr!R$33)</f>
        <v>0.11202313870031999</v>
      </c>
      <c r="U74" s="329">
        <f>($D$71*TaxDepr!S$33)</f>
        <v>0.11202313870031999</v>
      </c>
      <c r="V74" s="329">
        <f>($D$71*TaxDepr!T$33)</f>
        <v>0.11202313870031999</v>
      </c>
      <c r="W74" s="329">
        <f>($D$71*TaxDepr!U$33)</f>
        <v>0.11202313870031999</v>
      </c>
      <c r="X74" s="329">
        <f>($D$71*TaxDepr!V$33)</f>
        <v>5.6011569350159995E-2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2.5107543722241585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9.4147640099999985E-2</v>
      </c>
      <c r="E75" s="94">
        <f t="shared" si="39"/>
        <v>0.18124048370183998</v>
      </c>
      <c r="F75" s="94">
        <f t="shared" si="39"/>
        <v>0.16763301145271997</v>
      </c>
      <c r="G75" s="94">
        <f t="shared" si="39"/>
        <v>0.15507999277271997</v>
      </c>
      <c r="H75" s="94">
        <f t="shared" si="39"/>
        <v>0.14343079143767998</v>
      </c>
      <c r="I75" s="94">
        <f t="shared" si="39"/>
        <v>0.13268540744759999</v>
      </c>
      <c r="J75" s="94">
        <f t="shared" si="39"/>
        <v>0.12271831061567999</v>
      </c>
      <c r="K75" s="94">
        <f t="shared" si="39"/>
        <v>0.11352950094191999</v>
      </c>
      <c r="L75" s="94">
        <f t="shared" si="39"/>
        <v>0.11202313870031999</v>
      </c>
      <c r="M75" s="94">
        <f t="shared" si="39"/>
        <v>0.11202313870031999</v>
      </c>
      <c r="N75" s="94">
        <f t="shared" si="39"/>
        <v>0.11202313870031999</v>
      </c>
      <c r="O75" s="94">
        <f t="shared" si="39"/>
        <v>0.11202313870031999</v>
      </c>
      <c r="P75" s="94">
        <f t="shared" si="39"/>
        <v>0.11202313870031999</v>
      </c>
      <c r="Q75" s="94">
        <f t="shared" si="39"/>
        <v>0.11202313870031999</v>
      </c>
      <c r="R75" s="94">
        <f t="shared" si="39"/>
        <v>0.11202313870031999</v>
      </c>
      <c r="S75" s="94">
        <f t="shared" si="39"/>
        <v>0.11202313870031999</v>
      </c>
      <c r="T75" s="94">
        <f t="shared" si="39"/>
        <v>0.11202313870031999</v>
      </c>
      <c r="U75" s="94">
        <f t="shared" si="39"/>
        <v>0.11202313870031999</v>
      </c>
      <c r="V75" s="94">
        <f t="shared" si="39"/>
        <v>0.11202313870031999</v>
      </c>
      <c r="W75" s="94">
        <f t="shared" si="39"/>
        <v>0.11202313870031999</v>
      </c>
      <c r="X75" s="94">
        <f t="shared" si="39"/>
        <v>5.6011569350159995E-2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2.5106037359999998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-2.5106037359999998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2.5106037359999998</v>
      </c>
      <c r="E80" s="86">
        <f>SUM($B$78:E78)</f>
        <v>2.5106037359999998</v>
      </c>
      <c r="F80" s="86">
        <f>SUM($B$78:F78)</f>
        <v>2.5106037359999998</v>
      </c>
      <c r="G80" s="86">
        <f>SUM($B$78:G78)</f>
        <v>2.5106037359999998</v>
      </c>
      <c r="H80" s="86">
        <f>SUM($B$78:H78)</f>
        <v>2.5106037359999998</v>
      </c>
      <c r="I80" s="86">
        <f>SUM($B$78:I78)</f>
        <v>2.5106037359999998</v>
      </c>
      <c r="J80" s="86">
        <f>SUM($B$78:J78)</f>
        <v>2.5106037359999998</v>
      </c>
      <c r="K80" s="86">
        <f>SUM($B$78:K78)</f>
        <v>2.5106037359999998</v>
      </c>
      <c r="L80" s="86">
        <f>SUM($B$78:L78)</f>
        <v>2.5106037359999998</v>
      </c>
      <c r="M80" s="86">
        <f>SUM($B$78:M78)</f>
        <v>2.5106037359999998</v>
      </c>
      <c r="N80" s="86">
        <f>SUM($B$78:N78)</f>
        <v>2.5106037359999998</v>
      </c>
      <c r="O80" s="86">
        <f>SUM($B$78:O78)</f>
        <v>2.5106037359999998</v>
      </c>
      <c r="P80" s="86">
        <f>SUM($B$78:P78)</f>
        <v>2.5106037359999998</v>
      </c>
      <c r="Q80" s="86">
        <f>SUM($B$78:Q78)</f>
        <v>2.5106037359999998</v>
      </c>
      <c r="R80" s="86">
        <f>SUM($B$78:R78)</f>
        <v>2.5106037359999998</v>
      </c>
      <c r="S80" s="86">
        <f>SUM($B$78:S78)</f>
        <v>2.5106037359999998</v>
      </c>
      <c r="T80" s="86">
        <f>SUM($B$78:T78)</f>
        <v>2.5106037359999998</v>
      </c>
      <c r="U80" s="86">
        <f>SUM($B$78:U78)</f>
        <v>2.5106037359999998</v>
      </c>
      <c r="V80" s="86">
        <f>SUM($B$78:V78)</f>
        <v>2.5106037359999998</v>
      </c>
      <c r="W80" s="86">
        <f>SUM($B$78:W78)</f>
        <v>2.5106037359999998</v>
      </c>
      <c r="X80" s="86">
        <f>SUM($B$78:X78)</f>
        <v>2.5106037359999998</v>
      </c>
      <c r="Y80" s="86">
        <f>SUM($B$78:Y78)</f>
        <v>2.5106037359999998</v>
      </c>
      <c r="Z80" s="86">
        <f>SUM($B$78:Z78)</f>
        <v>2.5106037359999998</v>
      </c>
      <c r="AA80" s="86">
        <f>SUM($B$78:AA78)</f>
        <v>2.5106037359999998</v>
      </c>
      <c r="AB80" s="86">
        <f>SUM($B$78:AB78)</f>
        <v>2.5106037359999998</v>
      </c>
      <c r="AC80" s="86">
        <f>SUM($B$78:AC78)</f>
        <v>2.5106037359999998</v>
      </c>
      <c r="AD80" s="86">
        <f>SUM($B$78:AD78)</f>
        <v>2.5106037359999998</v>
      </c>
      <c r="AE80" s="86">
        <f>SUM($B$78:AE78)</f>
        <v>2.5106037359999998</v>
      </c>
      <c r="AF80" s="86">
        <f>SUM($B$78:AF78)</f>
        <v>2.5106037359999998</v>
      </c>
      <c r="AG80" s="86">
        <f>SUM($B$78:AG78)</f>
        <v>2.5106037359999998</v>
      </c>
      <c r="AH80" s="86">
        <f>SUM($B$78:AH78)</f>
        <v>2.5106037359999998</v>
      </c>
      <c r="AI80" s="86">
        <f>SUM($B$78:AI78)</f>
        <v>2.5106037359999998</v>
      </c>
      <c r="AJ80" s="86">
        <f>SUM($B$78:AJ78)</f>
        <v>2.5106037359999998</v>
      </c>
      <c r="AK80" s="86">
        <f>SUM($B$78:AK78)</f>
        <v>2.5106037359999998</v>
      </c>
      <c r="AL80" s="86">
        <f>SUM($B$78:AL78)</f>
        <v>2.5106037359999998</v>
      </c>
      <c r="AM80" s="86">
        <f>SUM($B$78:AM78)</f>
        <v>2.5106037359999998</v>
      </c>
      <c r="AN80" s="86">
        <f>SUM($B$78:AN78)</f>
        <v>2.5106037359999998</v>
      </c>
      <c r="AO80" s="86">
        <f>SUM($B$78:AO78)</f>
        <v>2.5106037359999998</v>
      </c>
      <c r="AP80" s="86">
        <f>SUM($B$78:AP78)</f>
        <v>2.5106037359999998</v>
      </c>
      <c r="AQ80" s="86">
        <f>SUM($B$78:AQ78)</f>
        <v>2.5106037359999998</v>
      </c>
      <c r="AR80" s="86">
        <f>SUM($B$78:AR78)</f>
        <v>2.5106037359999998</v>
      </c>
      <c r="AS80" s="86">
        <f>SUM($B$78:AS78)</f>
        <v>2.5106037359999998</v>
      </c>
      <c r="AT80" s="86">
        <f>SUM($B$78:AT78)</f>
        <v>2.5106037359999998</v>
      </c>
      <c r="AU80" s="86">
        <f>SUM($B$78:AU78)</f>
        <v>2.5106037359999998</v>
      </c>
      <c r="AV80" s="86">
        <f>SUM($B$78:AV78)</f>
        <v>2.5106037359999998</v>
      </c>
      <c r="AW80" s="86">
        <f>SUM($B$78:AW78)</f>
        <v>2.5106037359999998</v>
      </c>
      <c r="AX80" s="86">
        <f>SUM($B$78:AX78)</f>
        <v>2.5106037359999998</v>
      </c>
      <c r="AY80" s="86">
        <f>SUM($B$78:AY78)</f>
        <v>2.5106037359999998</v>
      </c>
      <c r="AZ80" s="86">
        <f>SUM($B$78:AZ78)</f>
        <v>2.5106037359999998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9.4147640099999985E-2</v>
      </c>
      <c r="E81" s="328">
        <f t="shared" ref="E81:BL81" si="41">E74</f>
        <v>0.18124048370183998</v>
      </c>
      <c r="F81" s="328">
        <f t="shared" si="41"/>
        <v>0.16763301145271997</v>
      </c>
      <c r="G81" s="328">
        <f t="shared" si="41"/>
        <v>0.15507999277271997</v>
      </c>
      <c r="H81" s="328">
        <f t="shared" si="41"/>
        <v>0.14343079143767998</v>
      </c>
      <c r="I81" s="328">
        <f t="shared" si="41"/>
        <v>0.13268540744759999</v>
      </c>
      <c r="J81" s="328">
        <f t="shared" si="41"/>
        <v>0.12271831061567999</v>
      </c>
      <c r="K81" s="328">
        <f t="shared" si="41"/>
        <v>0.11352950094191999</v>
      </c>
      <c r="L81" s="328">
        <f t="shared" si="41"/>
        <v>0.11202313870031999</v>
      </c>
      <c r="M81" s="328">
        <f t="shared" si="41"/>
        <v>0.11202313870031999</v>
      </c>
      <c r="N81" s="328">
        <f t="shared" si="41"/>
        <v>0.11202313870031999</v>
      </c>
      <c r="O81" s="328">
        <f t="shared" si="41"/>
        <v>0.11202313870031999</v>
      </c>
      <c r="P81" s="328">
        <f t="shared" si="41"/>
        <v>0.11202313870031999</v>
      </c>
      <c r="Q81" s="328">
        <f t="shared" si="41"/>
        <v>0.11202313870031999</v>
      </c>
      <c r="R81" s="328">
        <f t="shared" si="41"/>
        <v>0.11202313870031999</v>
      </c>
      <c r="S81" s="328">
        <f t="shared" si="41"/>
        <v>0.11202313870031999</v>
      </c>
      <c r="T81" s="328">
        <f t="shared" si="41"/>
        <v>0.11202313870031999</v>
      </c>
      <c r="U81" s="328">
        <f t="shared" si="41"/>
        <v>0.11202313870031999</v>
      </c>
      <c r="V81" s="328">
        <f t="shared" si="41"/>
        <v>0.11202313870031999</v>
      </c>
      <c r="W81" s="328">
        <f t="shared" si="41"/>
        <v>0.11202313870031999</v>
      </c>
      <c r="X81" s="328">
        <f t="shared" si="41"/>
        <v>5.6011569350159995E-2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2.5107543722241585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9.4147640099999985E-2</v>
      </c>
      <c r="E82" s="94">
        <f t="shared" si="42"/>
        <v>0.18124048370183998</v>
      </c>
      <c r="F82" s="94">
        <f t="shared" si="42"/>
        <v>0.16763301145271997</v>
      </c>
      <c r="G82" s="94">
        <f t="shared" si="42"/>
        <v>0.15507999277271997</v>
      </c>
      <c r="H82" s="94">
        <f t="shared" si="42"/>
        <v>0.14343079143767998</v>
      </c>
      <c r="I82" s="94">
        <f t="shared" si="42"/>
        <v>0.13268540744759999</v>
      </c>
      <c r="J82" s="94">
        <f t="shared" si="42"/>
        <v>0.12271831061567999</v>
      </c>
      <c r="K82" s="94">
        <f t="shared" si="42"/>
        <v>0.11352950094191999</v>
      </c>
      <c r="L82" s="94">
        <f t="shared" si="42"/>
        <v>0.11202313870031999</v>
      </c>
      <c r="M82" s="94">
        <f t="shared" si="42"/>
        <v>0.11202313870031999</v>
      </c>
      <c r="N82" s="94">
        <f t="shared" si="42"/>
        <v>0.11202313870031999</v>
      </c>
      <c r="O82" s="94">
        <f t="shared" si="42"/>
        <v>0.11202313870031999</v>
      </c>
      <c r="P82" s="94">
        <f t="shared" si="42"/>
        <v>0.11202313870031999</v>
      </c>
      <c r="Q82" s="94">
        <f t="shared" si="42"/>
        <v>0.11202313870031999</v>
      </c>
      <c r="R82" s="94">
        <f t="shared" si="42"/>
        <v>0.11202313870031999</v>
      </c>
      <c r="S82" s="94">
        <f t="shared" si="42"/>
        <v>0.11202313870031999</v>
      </c>
      <c r="T82" s="94">
        <f t="shared" si="42"/>
        <v>0.11202313870031999</v>
      </c>
      <c r="U82" s="94">
        <f t="shared" si="42"/>
        <v>0.11202313870031999</v>
      </c>
      <c r="V82" s="94">
        <f t="shared" si="42"/>
        <v>0.11202313870031999</v>
      </c>
      <c r="W82" s="94">
        <f t="shared" si="42"/>
        <v>0.11202313870031999</v>
      </c>
      <c r="X82" s="94">
        <f t="shared" si="42"/>
        <v>5.6011569350159995E-2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6.2765093399999999E-2</v>
      </c>
      <c r="E87" s="74">
        <f t="shared" ref="E87:BA87" si="46">$D$20*(1-$B$5)/$B$3</f>
        <v>6.2765093399999999E-2</v>
      </c>
      <c r="F87" s="74">
        <f t="shared" si="46"/>
        <v>6.2765093399999999E-2</v>
      </c>
      <c r="G87" s="74">
        <f t="shared" si="46"/>
        <v>6.2765093399999999E-2</v>
      </c>
      <c r="H87" s="74">
        <f t="shared" si="46"/>
        <v>6.2765093399999999E-2</v>
      </c>
      <c r="I87" s="74">
        <f t="shared" si="46"/>
        <v>6.2765093399999999E-2</v>
      </c>
      <c r="J87" s="74">
        <f t="shared" si="46"/>
        <v>6.2765093399999999E-2</v>
      </c>
      <c r="K87" s="74">
        <f t="shared" si="46"/>
        <v>6.2765093399999999E-2</v>
      </c>
      <c r="L87" s="74">
        <f t="shared" si="46"/>
        <v>6.2765093399999999E-2</v>
      </c>
      <c r="M87" s="74">
        <f t="shared" si="46"/>
        <v>6.2765093399999999E-2</v>
      </c>
      <c r="N87" s="74">
        <f t="shared" si="46"/>
        <v>6.2765093399999999E-2</v>
      </c>
      <c r="O87" s="74">
        <f t="shared" si="46"/>
        <v>6.2765093399999999E-2</v>
      </c>
      <c r="P87" s="74">
        <f t="shared" si="46"/>
        <v>6.2765093399999999E-2</v>
      </c>
      <c r="Q87" s="74">
        <f t="shared" si="46"/>
        <v>6.2765093399999999E-2</v>
      </c>
      <c r="R87" s="74">
        <f t="shared" si="46"/>
        <v>6.2765093399999999E-2</v>
      </c>
      <c r="S87" s="74">
        <f t="shared" si="46"/>
        <v>6.2765093399999999E-2</v>
      </c>
      <c r="T87" s="74">
        <f t="shared" si="46"/>
        <v>6.2765093399999999E-2</v>
      </c>
      <c r="U87" s="74">
        <f t="shared" si="46"/>
        <v>6.2765093399999999E-2</v>
      </c>
      <c r="V87" s="74">
        <f t="shared" si="46"/>
        <v>6.2765093399999999E-2</v>
      </c>
      <c r="W87" s="74">
        <f t="shared" si="46"/>
        <v>6.2765093399999999E-2</v>
      </c>
      <c r="X87" s="74">
        <f t="shared" si="46"/>
        <v>6.2765093399999999E-2</v>
      </c>
      <c r="Y87" s="74">
        <f t="shared" si="46"/>
        <v>6.2765093399999999E-2</v>
      </c>
      <c r="Z87" s="74">
        <f t="shared" si="46"/>
        <v>6.2765093399999999E-2</v>
      </c>
      <c r="AA87" s="74">
        <f t="shared" si="46"/>
        <v>6.2765093399999999E-2</v>
      </c>
      <c r="AB87" s="74">
        <f t="shared" si="46"/>
        <v>6.2765093399999999E-2</v>
      </c>
      <c r="AC87" s="74">
        <f t="shared" si="46"/>
        <v>6.2765093399999999E-2</v>
      </c>
      <c r="AD87" s="74">
        <f t="shared" si="46"/>
        <v>6.2765093399999999E-2</v>
      </c>
      <c r="AE87" s="74">
        <f t="shared" si="46"/>
        <v>6.2765093399999999E-2</v>
      </c>
      <c r="AF87" s="74">
        <f t="shared" si="46"/>
        <v>6.2765093399999999E-2</v>
      </c>
      <c r="AG87" s="74">
        <f t="shared" si="46"/>
        <v>6.2765093399999999E-2</v>
      </c>
      <c r="AH87" s="74">
        <f t="shared" si="46"/>
        <v>6.2765093399999999E-2</v>
      </c>
      <c r="AI87" s="74">
        <f t="shared" si="46"/>
        <v>6.2765093399999999E-2</v>
      </c>
      <c r="AJ87" s="74">
        <f t="shared" si="46"/>
        <v>6.2765093399999999E-2</v>
      </c>
      <c r="AK87" s="74">
        <f t="shared" si="46"/>
        <v>6.2765093399999999E-2</v>
      </c>
      <c r="AL87" s="74">
        <f t="shared" si="46"/>
        <v>6.2765093399999999E-2</v>
      </c>
      <c r="AM87" s="74">
        <f t="shared" si="46"/>
        <v>6.2765093399999999E-2</v>
      </c>
      <c r="AN87" s="74">
        <f t="shared" si="46"/>
        <v>6.2765093399999999E-2</v>
      </c>
      <c r="AO87" s="74">
        <f t="shared" si="46"/>
        <v>6.2765093399999999E-2</v>
      </c>
      <c r="AP87" s="74">
        <f t="shared" si="46"/>
        <v>6.2765093399999999E-2</v>
      </c>
      <c r="AQ87" s="74">
        <f t="shared" si="46"/>
        <v>6.2765093399999999E-2</v>
      </c>
      <c r="AR87" s="74">
        <f t="shared" si="46"/>
        <v>6.2765093399999999E-2</v>
      </c>
      <c r="AS87" s="74">
        <f t="shared" si="46"/>
        <v>6.2765093399999999E-2</v>
      </c>
      <c r="AT87" s="74">
        <f t="shared" si="46"/>
        <v>6.2765093399999999E-2</v>
      </c>
      <c r="AU87" s="74">
        <f t="shared" si="46"/>
        <v>6.2765093399999999E-2</v>
      </c>
      <c r="AV87" s="74">
        <f t="shared" si="46"/>
        <v>6.2765093399999999E-2</v>
      </c>
      <c r="AW87" s="74">
        <f t="shared" si="46"/>
        <v>6.2765093399999999E-2</v>
      </c>
      <c r="AX87" s="74">
        <f t="shared" si="46"/>
        <v>6.2765093399999999E-2</v>
      </c>
      <c r="AY87" s="74">
        <f t="shared" si="46"/>
        <v>6.2765093399999999E-2</v>
      </c>
      <c r="AZ87" s="74">
        <f t="shared" si="46"/>
        <v>6.2765093399999999E-2</v>
      </c>
      <c r="BA87" s="74">
        <f t="shared" si="46"/>
        <v>6.2765093399999999E-2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3.1382546699999976</v>
      </c>
      <c r="BO87" s="333">
        <f>BN103*(1+0.25)</f>
        <v>3.1382546699999985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6.2765093399999999E-2</v>
      </c>
      <c r="E98" s="103">
        <f t="shared" si="57"/>
        <v>6.2765093399999999E-2</v>
      </c>
      <c r="F98" s="103">
        <f t="shared" si="57"/>
        <v>6.2765093399999999E-2</v>
      </c>
      <c r="G98" s="103">
        <f t="shared" si="57"/>
        <v>6.2765093399999999E-2</v>
      </c>
      <c r="H98" s="103">
        <f t="shared" si="57"/>
        <v>6.2765093399999999E-2</v>
      </c>
      <c r="I98" s="103">
        <f t="shared" si="57"/>
        <v>6.2765093399999999E-2</v>
      </c>
      <c r="J98" s="103">
        <f t="shared" si="57"/>
        <v>6.2765093399999999E-2</v>
      </c>
      <c r="K98" s="103">
        <f t="shared" si="57"/>
        <v>6.2765093399999999E-2</v>
      </c>
      <c r="L98" s="103">
        <f t="shared" si="57"/>
        <v>6.2765093399999999E-2</v>
      </c>
      <c r="M98" s="103">
        <f t="shared" si="57"/>
        <v>6.2765093399999999E-2</v>
      </c>
      <c r="N98" s="103">
        <f t="shared" si="57"/>
        <v>6.2765093399999999E-2</v>
      </c>
      <c r="O98" s="103">
        <f t="shared" si="57"/>
        <v>6.2765093399999999E-2</v>
      </c>
      <c r="P98" s="103">
        <f t="shared" si="57"/>
        <v>6.2765093399999999E-2</v>
      </c>
      <c r="Q98" s="103">
        <f t="shared" si="57"/>
        <v>6.2765093399999999E-2</v>
      </c>
      <c r="R98" s="103">
        <f t="shared" si="57"/>
        <v>6.2765093399999999E-2</v>
      </c>
      <c r="S98" s="103">
        <f t="shared" si="57"/>
        <v>6.2765093399999999E-2</v>
      </c>
      <c r="T98" s="103">
        <f t="shared" si="57"/>
        <v>6.2765093399999999E-2</v>
      </c>
      <c r="U98" s="103">
        <f t="shared" si="57"/>
        <v>6.2765093399999999E-2</v>
      </c>
      <c r="V98" s="103">
        <f t="shared" si="57"/>
        <v>6.2765093399999999E-2</v>
      </c>
      <c r="W98" s="103">
        <f t="shared" si="57"/>
        <v>6.2765093399999999E-2</v>
      </c>
      <c r="X98" s="103">
        <f t="shared" si="57"/>
        <v>6.2765093399999999E-2</v>
      </c>
      <c r="Y98" s="103">
        <f t="shared" si="57"/>
        <v>6.2765093399999999E-2</v>
      </c>
      <c r="Z98" s="103">
        <f t="shared" si="57"/>
        <v>6.2765093399999999E-2</v>
      </c>
      <c r="AA98" s="103">
        <f t="shared" si="57"/>
        <v>6.2765093399999999E-2</v>
      </c>
      <c r="AB98" s="103">
        <f t="shared" si="57"/>
        <v>6.2765093399999999E-2</v>
      </c>
      <c r="AC98" s="103">
        <f t="shared" si="57"/>
        <v>6.2765093399999999E-2</v>
      </c>
      <c r="AD98" s="103">
        <f t="shared" si="57"/>
        <v>6.2765093399999999E-2</v>
      </c>
      <c r="AE98" s="103">
        <f t="shared" si="57"/>
        <v>6.2765093399999999E-2</v>
      </c>
      <c r="AF98" s="103">
        <f t="shared" si="57"/>
        <v>6.2765093399999999E-2</v>
      </c>
      <c r="AG98" s="103">
        <f t="shared" si="57"/>
        <v>6.2765093399999999E-2</v>
      </c>
      <c r="AH98" s="103">
        <f t="shared" si="57"/>
        <v>6.2765093399999999E-2</v>
      </c>
      <c r="AI98" s="103">
        <f t="shared" si="57"/>
        <v>6.2765093399999999E-2</v>
      </c>
      <c r="AJ98" s="103">
        <f t="shared" si="57"/>
        <v>6.2765093399999999E-2</v>
      </c>
      <c r="AK98" s="103">
        <f t="shared" si="57"/>
        <v>6.2765093399999999E-2</v>
      </c>
      <c r="AL98" s="103">
        <f t="shared" si="57"/>
        <v>6.2765093399999999E-2</v>
      </c>
      <c r="AM98" s="103">
        <f t="shared" si="57"/>
        <v>6.2765093399999999E-2</v>
      </c>
      <c r="AN98" s="103">
        <f t="shared" si="57"/>
        <v>6.2765093399999999E-2</v>
      </c>
      <c r="AO98" s="103">
        <f t="shared" si="57"/>
        <v>6.2765093399999999E-2</v>
      </c>
      <c r="AP98" s="103">
        <f t="shared" si="57"/>
        <v>6.2765093399999999E-2</v>
      </c>
      <c r="AQ98" s="103">
        <f t="shared" si="57"/>
        <v>6.2765093399999999E-2</v>
      </c>
      <c r="AR98" s="103">
        <f t="shared" si="57"/>
        <v>6.2765093399999999E-2</v>
      </c>
      <c r="AS98" s="103">
        <f t="shared" si="57"/>
        <v>6.2765093399999999E-2</v>
      </c>
      <c r="AT98" s="103">
        <f t="shared" si="57"/>
        <v>6.2765093399999999E-2</v>
      </c>
      <c r="AU98" s="103">
        <f t="shared" si="57"/>
        <v>6.2765093399999999E-2</v>
      </c>
      <c r="AV98" s="103">
        <f t="shared" si="57"/>
        <v>6.2765093399999999E-2</v>
      </c>
      <c r="AW98" s="103">
        <f t="shared" si="57"/>
        <v>6.2765093399999999E-2</v>
      </c>
      <c r="AX98" s="103">
        <f t="shared" si="57"/>
        <v>6.2765093399999999E-2</v>
      </c>
      <c r="AY98" s="103">
        <f t="shared" si="57"/>
        <v>6.2765093399999999E-2</v>
      </c>
      <c r="AZ98" s="103">
        <f t="shared" si="57"/>
        <v>6.2765093399999999E-2</v>
      </c>
      <c r="BA98" s="103">
        <f t="shared" si="57"/>
        <v>6.2765093399999999E-2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3.1382546699999976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5.0212074719999993E-2</v>
      </c>
      <c r="E103" s="74">
        <f t="shared" si="61"/>
        <v>5.0212074719999993E-2</v>
      </c>
      <c r="F103" s="74">
        <f t="shared" si="61"/>
        <v>5.0212074719999993E-2</v>
      </c>
      <c r="G103" s="74">
        <f t="shared" si="61"/>
        <v>5.0212074719999993E-2</v>
      </c>
      <c r="H103" s="74">
        <f t="shared" si="61"/>
        <v>5.0212074719999993E-2</v>
      </c>
      <c r="I103" s="74">
        <f t="shared" si="61"/>
        <v>5.0212074719999993E-2</v>
      </c>
      <c r="J103" s="74">
        <f t="shared" si="61"/>
        <v>5.0212074719999993E-2</v>
      </c>
      <c r="K103" s="74">
        <f t="shared" si="61"/>
        <v>5.0212074719999993E-2</v>
      </c>
      <c r="L103" s="74">
        <f t="shared" si="61"/>
        <v>5.0212074719999993E-2</v>
      </c>
      <c r="M103" s="74">
        <f t="shared" si="61"/>
        <v>5.0212074719999993E-2</v>
      </c>
      <c r="N103" s="74">
        <f t="shared" si="61"/>
        <v>5.0212074719999993E-2</v>
      </c>
      <c r="O103" s="74">
        <f t="shared" si="61"/>
        <v>5.0212074719999993E-2</v>
      </c>
      <c r="P103" s="74">
        <f t="shared" si="61"/>
        <v>5.0212074719999993E-2</v>
      </c>
      <c r="Q103" s="74">
        <f t="shared" si="61"/>
        <v>5.0212074719999993E-2</v>
      </c>
      <c r="R103" s="74">
        <f t="shared" si="61"/>
        <v>5.0212074719999993E-2</v>
      </c>
      <c r="S103" s="74">
        <f t="shared" si="61"/>
        <v>5.0212074719999993E-2</v>
      </c>
      <c r="T103" s="74">
        <f t="shared" si="61"/>
        <v>5.0212074719999993E-2</v>
      </c>
      <c r="U103" s="74">
        <f t="shared" si="61"/>
        <v>5.0212074719999993E-2</v>
      </c>
      <c r="V103" s="74">
        <f t="shared" si="61"/>
        <v>5.0212074719999993E-2</v>
      </c>
      <c r="W103" s="74">
        <f t="shared" si="61"/>
        <v>5.0212074719999993E-2</v>
      </c>
      <c r="X103" s="74">
        <f t="shared" si="61"/>
        <v>5.0212074719999993E-2</v>
      </c>
      <c r="Y103" s="74">
        <f t="shared" si="61"/>
        <v>5.0212074719999993E-2</v>
      </c>
      <c r="Z103" s="74">
        <f t="shared" si="61"/>
        <v>5.0212074719999993E-2</v>
      </c>
      <c r="AA103" s="74">
        <f t="shared" si="61"/>
        <v>5.0212074719999993E-2</v>
      </c>
      <c r="AB103" s="74">
        <f t="shared" si="61"/>
        <v>5.0212074719999993E-2</v>
      </c>
      <c r="AC103" s="74">
        <f t="shared" si="61"/>
        <v>5.0212074719999993E-2</v>
      </c>
      <c r="AD103" s="74">
        <f t="shared" si="61"/>
        <v>5.0212074719999993E-2</v>
      </c>
      <c r="AE103" s="74">
        <f t="shared" si="61"/>
        <v>5.0212074719999993E-2</v>
      </c>
      <c r="AF103" s="74">
        <f t="shared" si="61"/>
        <v>5.0212074719999993E-2</v>
      </c>
      <c r="AG103" s="74">
        <f t="shared" si="61"/>
        <v>5.0212074719999993E-2</v>
      </c>
      <c r="AH103" s="74">
        <f t="shared" si="61"/>
        <v>5.0212074719999993E-2</v>
      </c>
      <c r="AI103" s="74">
        <f t="shared" si="61"/>
        <v>5.0212074719999993E-2</v>
      </c>
      <c r="AJ103" s="74">
        <f t="shared" si="61"/>
        <v>5.0212074719999993E-2</v>
      </c>
      <c r="AK103" s="74">
        <f t="shared" si="61"/>
        <v>5.0212074719999993E-2</v>
      </c>
      <c r="AL103" s="74">
        <f t="shared" si="61"/>
        <v>5.0212074719999993E-2</v>
      </c>
      <c r="AM103" s="74">
        <f t="shared" si="61"/>
        <v>5.0212074719999993E-2</v>
      </c>
      <c r="AN103" s="74">
        <f t="shared" si="61"/>
        <v>5.0212074719999993E-2</v>
      </c>
      <c r="AO103" s="74">
        <f t="shared" si="61"/>
        <v>5.0212074719999993E-2</v>
      </c>
      <c r="AP103" s="74">
        <f t="shared" si="61"/>
        <v>5.0212074719999993E-2</v>
      </c>
      <c r="AQ103" s="74">
        <f t="shared" si="61"/>
        <v>5.0212074719999993E-2</v>
      </c>
      <c r="AR103" s="74">
        <f t="shared" si="61"/>
        <v>5.0212074719999993E-2</v>
      </c>
      <c r="AS103" s="74">
        <f t="shared" si="61"/>
        <v>5.0212074719999993E-2</v>
      </c>
      <c r="AT103" s="74">
        <f t="shared" si="61"/>
        <v>5.0212074719999993E-2</v>
      </c>
      <c r="AU103" s="74">
        <f t="shared" si="61"/>
        <v>5.0212074719999993E-2</v>
      </c>
      <c r="AV103" s="74">
        <f t="shared" si="61"/>
        <v>5.0212074719999993E-2</v>
      </c>
      <c r="AW103" s="74">
        <f t="shared" si="61"/>
        <v>5.0212074719999993E-2</v>
      </c>
      <c r="AX103" s="74">
        <f t="shared" si="61"/>
        <v>5.0212074719999993E-2</v>
      </c>
      <c r="AY103" s="74">
        <f t="shared" si="61"/>
        <v>5.0212074719999993E-2</v>
      </c>
      <c r="AZ103" s="74">
        <f t="shared" si="61"/>
        <v>5.0212074719999993E-2</v>
      </c>
      <c r="BA103" s="74">
        <f t="shared" si="61"/>
        <v>5.0212074719999993E-2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2.5106037359999989</v>
      </c>
      <c r="BO103" s="333">
        <f>D20</f>
        <v>2.5106037359999998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5.0212074719999993E-2</v>
      </c>
      <c r="E114" s="68">
        <f t="shared" si="72"/>
        <v>5.0212074719999993E-2</v>
      </c>
      <c r="F114" s="68">
        <f t="shared" si="72"/>
        <v>5.0212074719999993E-2</v>
      </c>
      <c r="G114" s="68">
        <f t="shared" si="72"/>
        <v>5.0212074719999993E-2</v>
      </c>
      <c r="H114" s="68">
        <f t="shared" si="72"/>
        <v>5.0212074719999993E-2</v>
      </c>
      <c r="I114" s="68">
        <f t="shared" si="72"/>
        <v>5.0212074719999993E-2</v>
      </c>
      <c r="J114" s="68">
        <f t="shared" si="72"/>
        <v>5.0212074719999993E-2</v>
      </c>
      <c r="K114" s="68">
        <f t="shared" si="72"/>
        <v>5.0212074719999993E-2</v>
      </c>
      <c r="L114" s="68">
        <f t="shared" si="72"/>
        <v>5.0212074719999993E-2</v>
      </c>
      <c r="M114" s="68">
        <f t="shared" si="72"/>
        <v>5.0212074719999993E-2</v>
      </c>
      <c r="N114" s="68">
        <f t="shared" si="72"/>
        <v>5.0212074719999993E-2</v>
      </c>
      <c r="O114" s="68">
        <f t="shared" si="72"/>
        <v>5.0212074719999993E-2</v>
      </c>
      <c r="P114" s="68">
        <f t="shared" si="72"/>
        <v>5.0212074719999993E-2</v>
      </c>
      <c r="Q114" s="68">
        <f t="shared" si="72"/>
        <v>5.0212074719999993E-2</v>
      </c>
      <c r="R114" s="68">
        <f t="shared" si="72"/>
        <v>5.0212074719999993E-2</v>
      </c>
      <c r="S114" s="68">
        <f t="shared" si="72"/>
        <v>5.0212074719999993E-2</v>
      </c>
      <c r="T114" s="68">
        <f t="shared" si="72"/>
        <v>5.0212074719999993E-2</v>
      </c>
      <c r="U114" s="68">
        <f t="shared" si="72"/>
        <v>5.0212074719999993E-2</v>
      </c>
      <c r="V114" s="68">
        <f t="shared" si="72"/>
        <v>5.0212074719999993E-2</v>
      </c>
      <c r="W114" s="68">
        <f t="shared" si="72"/>
        <v>5.0212074719999993E-2</v>
      </c>
      <c r="X114" s="68">
        <f t="shared" si="72"/>
        <v>5.0212074719999993E-2</v>
      </c>
      <c r="Y114" s="68">
        <f t="shared" si="72"/>
        <v>5.0212074719999993E-2</v>
      </c>
      <c r="Z114" s="68">
        <f t="shared" si="72"/>
        <v>5.0212074719999993E-2</v>
      </c>
      <c r="AA114" s="68">
        <f t="shared" si="72"/>
        <v>5.0212074719999993E-2</v>
      </c>
      <c r="AB114" s="68">
        <f t="shared" si="72"/>
        <v>5.0212074719999993E-2</v>
      </c>
      <c r="AC114" s="68">
        <f t="shared" si="72"/>
        <v>5.0212074719999993E-2</v>
      </c>
      <c r="AD114" s="68">
        <f t="shared" si="72"/>
        <v>5.0212074719999993E-2</v>
      </c>
      <c r="AE114" s="68">
        <f t="shared" si="72"/>
        <v>5.0212074719999993E-2</v>
      </c>
      <c r="AF114" s="68">
        <f t="shared" si="72"/>
        <v>5.0212074719999993E-2</v>
      </c>
      <c r="AG114" s="68">
        <f t="shared" si="72"/>
        <v>5.0212074719999993E-2</v>
      </c>
      <c r="AH114" s="68">
        <f t="shared" si="72"/>
        <v>5.0212074719999993E-2</v>
      </c>
      <c r="AI114" s="68">
        <f t="shared" si="72"/>
        <v>5.0212074719999993E-2</v>
      </c>
      <c r="AJ114" s="68">
        <f t="shared" si="72"/>
        <v>5.0212074719999993E-2</v>
      </c>
      <c r="AK114" s="68">
        <f t="shared" si="72"/>
        <v>5.0212074719999993E-2</v>
      </c>
      <c r="AL114" s="68">
        <f t="shared" si="72"/>
        <v>5.0212074719999993E-2</v>
      </c>
      <c r="AM114" s="68">
        <f t="shared" si="72"/>
        <v>5.0212074719999993E-2</v>
      </c>
      <c r="AN114" s="68">
        <f t="shared" si="72"/>
        <v>5.0212074719999993E-2</v>
      </c>
      <c r="AO114" s="68">
        <f t="shared" si="72"/>
        <v>5.0212074719999993E-2</v>
      </c>
      <c r="AP114" s="68">
        <f t="shared" si="72"/>
        <v>5.0212074719999993E-2</v>
      </c>
      <c r="AQ114" s="68">
        <f t="shared" si="72"/>
        <v>5.0212074719999993E-2</v>
      </c>
      <c r="AR114" s="68">
        <f t="shared" si="72"/>
        <v>5.0212074719999993E-2</v>
      </c>
      <c r="AS114" s="68">
        <f t="shared" si="72"/>
        <v>5.0212074719999993E-2</v>
      </c>
      <c r="AT114" s="68">
        <f t="shared" si="72"/>
        <v>5.0212074719999993E-2</v>
      </c>
      <c r="AU114" s="68">
        <f t="shared" si="72"/>
        <v>5.0212074719999993E-2</v>
      </c>
      <c r="AV114" s="68">
        <f t="shared" si="72"/>
        <v>5.0212074719999993E-2</v>
      </c>
      <c r="AW114" s="68">
        <f t="shared" si="72"/>
        <v>5.0212074719999993E-2</v>
      </c>
      <c r="AX114" s="68">
        <f t="shared" si="72"/>
        <v>5.0212074719999993E-2</v>
      </c>
      <c r="AY114" s="68">
        <f t="shared" si="72"/>
        <v>5.0212074719999993E-2</v>
      </c>
      <c r="AZ114" s="68">
        <f t="shared" si="72"/>
        <v>5.0212074719999993E-2</v>
      </c>
      <c r="BA114" s="68">
        <f t="shared" si="72"/>
        <v>5.0212074719999993E-2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2.5106037359999989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Y51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327</v>
      </c>
    </row>
    <row r="2" spans="1:67" ht="15" customHeight="1" x14ac:dyDescent="0.2">
      <c r="A2" s="59" t="s">
        <v>21</v>
      </c>
      <c r="B2" s="107" t="str">
        <f>VLOOKUP($B$1,'Assumptions (Inputs)'!$B$7:$G$24,2,FALSE)</f>
        <v>80 MWs from Brownsville to Glendale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Y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(Escalated)'!E25</f>
        <v>0</v>
      </c>
      <c r="C13" s="128">
        <f>'CapEx (Escalated)'!F25</f>
        <v>0</v>
      </c>
      <c r="D13" s="128">
        <f>'CapEx (Escalated)'!G25</f>
        <v>0</v>
      </c>
      <c r="E13" s="128">
        <f>'CapEx (Escalated)'!H25</f>
        <v>0</v>
      </c>
      <c r="F13" s="128">
        <f>'CapEx (Escalated)'!I25</f>
        <v>0</v>
      </c>
      <c r="G13" s="128">
        <f>'CapEx (Escalated)'!J25</f>
        <v>0</v>
      </c>
      <c r="H13" s="128">
        <f>'CapEx (Escalated)'!K25</f>
        <v>0</v>
      </c>
      <c r="I13" s="128">
        <f>'CapEx (Escalated)'!L25</f>
        <v>0</v>
      </c>
      <c r="J13" s="128">
        <f>'CapEx (Escalated)'!M25</f>
        <v>0</v>
      </c>
      <c r="K13" s="128">
        <f>'CapEx (Escalated)'!N25</f>
        <v>0</v>
      </c>
      <c r="L13" s="128">
        <f>'CapEx (Escalated)'!O25</f>
        <v>0</v>
      </c>
      <c r="M13" s="128">
        <f>'CapEx (Escalated)'!P25</f>
        <v>0</v>
      </c>
      <c r="N13" s="128">
        <f>'CapEx (Escalated)'!Q25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-SUM(C13:D13)</f>
        <v>0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>
        <f>-SUM(L13:N13)</f>
        <v>0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0</v>
      </c>
      <c r="O21" s="74">
        <f t="shared" si="9"/>
        <v>0</v>
      </c>
      <c r="P21" s="74">
        <f t="shared" si="9"/>
        <v>0</v>
      </c>
      <c r="Q21" s="74">
        <f t="shared" si="9"/>
        <v>0</v>
      </c>
      <c r="R21" s="74">
        <f t="shared" si="9"/>
        <v>0</v>
      </c>
      <c r="S21" s="74">
        <f t="shared" si="9"/>
        <v>0</v>
      </c>
      <c r="T21" s="74">
        <f t="shared" si="9"/>
        <v>0</v>
      </c>
      <c r="U21" s="74">
        <f t="shared" si="9"/>
        <v>0</v>
      </c>
      <c r="V21" s="74">
        <f t="shared" si="9"/>
        <v>0</v>
      </c>
      <c r="W21" s="74">
        <f t="shared" si="9"/>
        <v>0</v>
      </c>
      <c r="X21" s="74">
        <f t="shared" si="9"/>
        <v>0</v>
      </c>
      <c r="Y21" s="74">
        <f t="shared" si="9"/>
        <v>0</v>
      </c>
      <c r="Z21" s="74">
        <f t="shared" si="9"/>
        <v>0</v>
      </c>
      <c r="AA21" s="74">
        <f t="shared" si="9"/>
        <v>0</v>
      </c>
      <c r="AB21" s="74">
        <f t="shared" si="9"/>
        <v>0</v>
      </c>
      <c r="AC21" s="74">
        <f t="shared" si="9"/>
        <v>0</v>
      </c>
      <c r="AD21" s="74">
        <f t="shared" si="9"/>
        <v>0</v>
      </c>
      <c r="AE21" s="74">
        <f t="shared" si="9"/>
        <v>0</v>
      </c>
      <c r="AF21" s="74">
        <f t="shared" si="9"/>
        <v>0</v>
      </c>
      <c r="AG21" s="74">
        <f t="shared" si="9"/>
        <v>0</v>
      </c>
      <c r="AH21" s="74">
        <f t="shared" si="9"/>
        <v>0</v>
      </c>
      <c r="AI21" s="74">
        <f t="shared" si="9"/>
        <v>0</v>
      </c>
      <c r="AJ21" s="74">
        <f t="shared" si="9"/>
        <v>0</v>
      </c>
      <c r="AK21" s="74">
        <f t="shared" si="9"/>
        <v>0</v>
      </c>
      <c r="AL21" s="74">
        <f t="shared" si="9"/>
        <v>0</v>
      </c>
      <c r="AM21" s="74">
        <f t="shared" si="9"/>
        <v>0</v>
      </c>
      <c r="AN21" s="74">
        <f t="shared" si="9"/>
        <v>0</v>
      </c>
      <c r="AO21" s="74">
        <f t="shared" si="9"/>
        <v>0</v>
      </c>
      <c r="AP21" s="74">
        <f t="shared" si="9"/>
        <v>0</v>
      </c>
      <c r="AQ21" s="74">
        <f t="shared" si="9"/>
        <v>0</v>
      </c>
      <c r="AR21" s="74">
        <f t="shared" si="9"/>
        <v>0</v>
      </c>
      <c r="AS21" s="74">
        <f t="shared" si="9"/>
        <v>0</v>
      </c>
      <c r="AT21" s="74">
        <f t="shared" si="9"/>
        <v>0</v>
      </c>
      <c r="AU21" s="74">
        <f t="shared" si="9"/>
        <v>0</v>
      </c>
      <c r="AV21" s="74">
        <f t="shared" si="9"/>
        <v>0</v>
      </c>
      <c r="AW21" s="74">
        <f t="shared" si="9"/>
        <v>0</v>
      </c>
      <c r="AX21" s="74">
        <f t="shared" si="9"/>
        <v>0</v>
      </c>
      <c r="AY21" s="74">
        <f t="shared" si="9"/>
        <v>0</v>
      </c>
      <c r="AZ21" s="74">
        <f t="shared" si="9"/>
        <v>0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0</v>
      </c>
      <c r="O22" s="68">
        <f t="shared" si="10"/>
        <v>0</v>
      </c>
      <c r="P22" s="68">
        <f t="shared" si="10"/>
        <v>0</v>
      </c>
      <c r="Q22" s="68">
        <f t="shared" si="10"/>
        <v>0</v>
      </c>
      <c r="R22" s="68">
        <f t="shared" si="10"/>
        <v>0</v>
      </c>
      <c r="S22" s="68">
        <f t="shared" si="10"/>
        <v>0</v>
      </c>
      <c r="T22" s="68">
        <f t="shared" si="10"/>
        <v>0</v>
      </c>
      <c r="U22" s="68">
        <f t="shared" si="10"/>
        <v>0</v>
      </c>
      <c r="V22" s="68">
        <f t="shared" si="10"/>
        <v>0</v>
      </c>
      <c r="W22" s="68">
        <f t="shared" si="10"/>
        <v>0</v>
      </c>
      <c r="X22" s="68">
        <f t="shared" si="10"/>
        <v>0</v>
      </c>
      <c r="Y22" s="68">
        <f t="shared" si="10"/>
        <v>0</v>
      </c>
      <c r="Z22" s="68">
        <f t="shared" si="10"/>
        <v>0</v>
      </c>
      <c r="AA22" s="68">
        <f t="shared" si="10"/>
        <v>0</v>
      </c>
      <c r="AB22" s="68">
        <f t="shared" si="10"/>
        <v>0</v>
      </c>
      <c r="AC22" s="68">
        <f t="shared" si="10"/>
        <v>0</v>
      </c>
      <c r="AD22" s="68">
        <f t="shared" si="10"/>
        <v>0</v>
      </c>
      <c r="AE22" s="68">
        <f t="shared" si="10"/>
        <v>0</v>
      </c>
      <c r="AF22" s="68">
        <f t="shared" si="10"/>
        <v>0</v>
      </c>
      <c r="AG22" s="68">
        <f t="shared" si="10"/>
        <v>0</v>
      </c>
      <c r="AH22" s="68">
        <f t="shared" si="10"/>
        <v>0</v>
      </c>
      <c r="AI22" s="68">
        <f t="shared" si="10"/>
        <v>0</v>
      </c>
      <c r="AJ22" s="68">
        <f t="shared" si="10"/>
        <v>0</v>
      </c>
      <c r="AK22" s="68">
        <f t="shared" si="10"/>
        <v>0</v>
      </c>
      <c r="AL22" s="68">
        <f t="shared" si="10"/>
        <v>0</v>
      </c>
      <c r="AM22" s="68">
        <f t="shared" si="10"/>
        <v>0</v>
      </c>
      <c r="AN22" s="68">
        <f t="shared" si="10"/>
        <v>0</v>
      </c>
      <c r="AO22" s="68">
        <f t="shared" si="10"/>
        <v>0</v>
      </c>
      <c r="AP22" s="68">
        <f t="shared" si="10"/>
        <v>0</v>
      </c>
      <c r="AQ22" s="68">
        <f t="shared" si="10"/>
        <v>0</v>
      </c>
      <c r="AR22" s="68">
        <f t="shared" si="10"/>
        <v>0</v>
      </c>
      <c r="AS22" s="68">
        <f t="shared" si="10"/>
        <v>0</v>
      </c>
      <c r="AT22" s="68">
        <f t="shared" si="10"/>
        <v>0</v>
      </c>
      <c r="AU22" s="68">
        <f t="shared" si="10"/>
        <v>0</v>
      </c>
      <c r="AV22" s="68">
        <f t="shared" si="10"/>
        <v>0</v>
      </c>
      <c r="AW22" s="68">
        <f t="shared" si="10"/>
        <v>0</v>
      </c>
      <c r="AX22" s="68">
        <f t="shared" si="10"/>
        <v>0</v>
      </c>
      <c r="AY22" s="68">
        <f t="shared" si="10"/>
        <v>0</v>
      </c>
      <c r="AZ22" s="68">
        <f t="shared" si="10"/>
        <v>0</v>
      </c>
      <c r="BA22" s="68">
        <f t="shared" si="10"/>
        <v>0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74">
        <f t="shared" si="11"/>
        <v>0</v>
      </c>
      <c r="Z25" s="74">
        <f t="shared" si="11"/>
        <v>0</v>
      </c>
      <c r="AA25" s="74">
        <f t="shared" si="11"/>
        <v>0</v>
      </c>
      <c r="AB25" s="74">
        <f t="shared" si="11"/>
        <v>0</v>
      </c>
      <c r="AC25" s="74">
        <f t="shared" si="11"/>
        <v>0</v>
      </c>
      <c r="AD25" s="74">
        <f t="shared" si="11"/>
        <v>0</v>
      </c>
      <c r="AE25" s="74">
        <f t="shared" si="11"/>
        <v>0</v>
      </c>
      <c r="AF25" s="74">
        <f t="shared" si="11"/>
        <v>0</v>
      </c>
      <c r="AG25" s="74">
        <f t="shared" si="11"/>
        <v>0</v>
      </c>
      <c r="AH25" s="74">
        <f t="shared" si="11"/>
        <v>0</v>
      </c>
      <c r="AI25" s="74">
        <f t="shared" si="11"/>
        <v>0</v>
      </c>
      <c r="AJ25" s="74">
        <f t="shared" si="11"/>
        <v>0</v>
      </c>
      <c r="AK25" s="74">
        <f t="shared" si="11"/>
        <v>0</v>
      </c>
      <c r="AL25" s="74">
        <f t="shared" si="11"/>
        <v>0</v>
      </c>
      <c r="AM25" s="74">
        <f t="shared" si="11"/>
        <v>0</v>
      </c>
      <c r="AN25" s="74">
        <f t="shared" si="11"/>
        <v>0</v>
      </c>
      <c r="AO25" s="74">
        <f t="shared" si="11"/>
        <v>0</v>
      </c>
      <c r="AP25" s="74">
        <f t="shared" si="11"/>
        <v>0</v>
      </c>
      <c r="AQ25" s="74">
        <f t="shared" si="11"/>
        <v>0</v>
      </c>
      <c r="AR25" s="74">
        <f t="shared" si="11"/>
        <v>0</v>
      </c>
      <c r="AS25" s="74">
        <f t="shared" si="11"/>
        <v>0</v>
      </c>
      <c r="AT25" s="74">
        <f t="shared" si="11"/>
        <v>0</v>
      </c>
      <c r="AU25" s="74">
        <f t="shared" si="11"/>
        <v>0</v>
      </c>
      <c r="AV25" s="74">
        <f t="shared" si="11"/>
        <v>0</v>
      </c>
      <c r="AW25" s="74">
        <f t="shared" si="11"/>
        <v>0</v>
      </c>
      <c r="AX25" s="74">
        <f t="shared" si="11"/>
        <v>0</v>
      </c>
      <c r="AY25" s="74">
        <f t="shared" si="11"/>
        <v>0</v>
      </c>
      <c r="AZ25" s="74">
        <f t="shared" si="11"/>
        <v>0</v>
      </c>
      <c r="BA25" s="74">
        <f t="shared" si="11"/>
        <v>0</v>
      </c>
      <c r="BB25" s="74">
        <f t="shared" si="11"/>
        <v>0</v>
      </c>
      <c r="BC25" s="74">
        <f t="shared" si="11"/>
        <v>0</v>
      </c>
      <c r="BD25" s="74">
        <f t="shared" si="11"/>
        <v>0</v>
      </c>
      <c r="BE25" s="74">
        <f t="shared" si="11"/>
        <v>0</v>
      </c>
      <c r="BF25" s="74">
        <f t="shared" si="11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0</v>
      </c>
      <c r="O26" s="74">
        <f t="shared" si="12"/>
        <v>0</v>
      </c>
      <c r="P26" s="74">
        <f t="shared" si="12"/>
        <v>0</v>
      </c>
      <c r="Q26" s="74">
        <f t="shared" si="12"/>
        <v>0</v>
      </c>
      <c r="R26" s="74">
        <f t="shared" si="12"/>
        <v>0</v>
      </c>
      <c r="S26" s="74">
        <f t="shared" si="12"/>
        <v>0</v>
      </c>
      <c r="T26" s="74">
        <f t="shared" si="12"/>
        <v>0</v>
      </c>
      <c r="U26" s="74">
        <f t="shared" si="12"/>
        <v>0</v>
      </c>
      <c r="V26" s="74">
        <f t="shared" si="12"/>
        <v>0</v>
      </c>
      <c r="W26" s="74">
        <f t="shared" si="12"/>
        <v>0</v>
      </c>
      <c r="X26" s="74">
        <f t="shared" si="12"/>
        <v>0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0</v>
      </c>
      <c r="O27" s="74">
        <f t="shared" si="13"/>
        <v>0</v>
      </c>
      <c r="P27" s="74">
        <f t="shared" si="13"/>
        <v>0</v>
      </c>
      <c r="Q27" s="74">
        <f t="shared" si="13"/>
        <v>0</v>
      </c>
      <c r="R27" s="74">
        <f t="shared" si="13"/>
        <v>0</v>
      </c>
      <c r="S27" s="74">
        <f t="shared" si="13"/>
        <v>0</v>
      </c>
      <c r="T27" s="74">
        <f t="shared" si="13"/>
        <v>0</v>
      </c>
      <c r="U27" s="74">
        <f t="shared" si="13"/>
        <v>0</v>
      </c>
      <c r="V27" s="74">
        <f t="shared" si="13"/>
        <v>0</v>
      </c>
      <c r="W27" s="74">
        <f t="shared" si="13"/>
        <v>0</v>
      </c>
      <c r="X27" s="74">
        <f t="shared" si="13"/>
        <v>0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0</v>
      </c>
      <c r="O28" s="74">
        <f t="shared" si="14"/>
        <v>0</v>
      </c>
      <c r="P28" s="74">
        <f t="shared" si="14"/>
        <v>0</v>
      </c>
      <c r="Q28" s="74">
        <f t="shared" si="14"/>
        <v>0</v>
      </c>
      <c r="R28" s="74">
        <f t="shared" si="14"/>
        <v>0</v>
      </c>
      <c r="S28" s="74">
        <f t="shared" si="14"/>
        <v>0</v>
      </c>
      <c r="T28" s="74">
        <f t="shared" si="14"/>
        <v>0</v>
      </c>
      <c r="U28" s="74">
        <f t="shared" si="14"/>
        <v>0</v>
      </c>
      <c r="V28" s="74">
        <f t="shared" si="14"/>
        <v>0</v>
      </c>
      <c r="W28" s="74">
        <f t="shared" si="14"/>
        <v>0</v>
      </c>
      <c r="X28" s="74">
        <f t="shared" si="14"/>
        <v>0</v>
      </c>
      <c r="Y28" s="74">
        <f t="shared" si="14"/>
        <v>0</v>
      </c>
      <c r="Z28" s="74">
        <f t="shared" si="14"/>
        <v>0</v>
      </c>
      <c r="AA28" s="74">
        <f t="shared" si="14"/>
        <v>0</v>
      </c>
      <c r="AB28" s="74">
        <f t="shared" si="14"/>
        <v>0</v>
      </c>
      <c r="AC28" s="74">
        <f t="shared" si="14"/>
        <v>0</v>
      </c>
      <c r="AD28" s="74">
        <f t="shared" si="14"/>
        <v>0</v>
      </c>
      <c r="AE28" s="74">
        <f t="shared" si="14"/>
        <v>0</v>
      </c>
      <c r="AF28" s="74">
        <f t="shared" si="14"/>
        <v>0</v>
      </c>
      <c r="AG28" s="74">
        <f t="shared" si="14"/>
        <v>0</v>
      </c>
      <c r="AH28" s="74">
        <f t="shared" si="14"/>
        <v>0</v>
      </c>
      <c r="AI28" s="74">
        <f t="shared" si="14"/>
        <v>0</v>
      </c>
      <c r="AJ28" s="74">
        <f t="shared" si="14"/>
        <v>0</v>
      </c>
      <c r="AK28" s="74">
        <f t="shared" si="14"/>
        <v>0</v>
      </c>
      <c r="AL28" s="74">
        <f t="shared" si="14"/>
        <v>0</v>
      </c>
      <c r="AM28" s="74">
        <f t="shared" si="14"/>
        <v>0</v>
      </c>
      <c r="AN28" s="74">
        <f t="shared" si="14"/>
        <v>0</v>
      </c>
      <c r="AO28" s="74">
        <f t="shared" si="14"/>
        <v>0</v>
      </c>
      <c r="AP28" s="74">
        <f t="shared" si="14"/>
        <v>0</v>
      </c>
      <c r="AQ28" s="74">
        <f t="shared" si="14"/>
        <v>0</v>
      </c>
      <c r="AR28" s="74">
        <f t="shared" si="14"/>
        <v>0</v>
      </c>
      <c r="AS28" s="74">
        <f t="shared" si="14"/>
        <v>0</v>
      </c>
      <c r="AT28" s="74">
        <f t="shared" si="14"/>
        <v>0</v>
      </c>
      <c r="AU28" s="74">
        <f t="shared" si="14"/>
        <v>0</v>
      </c>
      <c r="AV28" s="74">
        <f t="shared" si="14"/>
        <v>0</v>
      </c>
      <c r="AW28" s="74">
        <f t="shared" si="14"/>
        <v>0</v>
      </c>
      <c r="AX28" s="74">
        <f t="shared" si="14"/>
        <v>0</v>
      </c>
      <c r="AY28" s="74">
        <f t="shared" si="14"/>
        <v>0</v>
      </c>
      <c r="AZ28" s="74">
        <f t="shared" si="14"/>
        <v>0</v>
      </c>
      <c r="BA28" s="74">
        <f t="shared" si="14"/>
        <v>0</v>
      </c>
      <c r="BB28" s="74">
        <f t="shared" si="14"/>
        <v>0</v>
      </c>
      <c r="BC28" s="74">
        <f t="shared" si="14"/>
        <v>0</v>
      </c>
      <c r="BD28" s="74">
        <f t="shared" si="14"/>
        <v>0</v>
      </c>
      <c r="BE28" s="74">
        <f t="shared" si="14"/>
        <v>0</v>
      </c>
      <c r="BF28" s="74">
        <f t="shared" si="14"/>
        <v>0</v>
      </c>
      <c r="BG28" s="74">
        <f t="shared" si="14"/>
        <v>0</v>
      </c>
      <c r="BH28" s="74">
        <f t="shared" si="14"/>
        <v>0</v>
      </c>
      <c r="BI28" s="74">
        <f t="shared" si="14"/>
        <v>0</v>
      </c>
      <c r="BJ28" s="74">
        <f t="shared" si="14"/>
        <v>0</v>
      </c>
      <c r="BK28" s="74">
        <f t="shared" si="14"/>
        <v>0</v>
      </c>
      <c r="BL28" s="74">
        <f t="shared" si="14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0</v>
      </c>
      <c r="O29" s="68">
        <f t="shared" si="15"/>
        <v>0</v>
      </c>
      <c r="P29" s="68">
        <f t="shared" si="15"/>
        <v>0</v>
      </c>
      <c r="Q29" s="68">
        <f t="shared" si="15"/>
        <v>0</v>
      </c>
      <c r="R29" s="68">
        <f t="shared" si="15"/>
        <v>0</v>
      </c>
      <c r="S29" s="68">
        <f t="shared" si="15"/>
        <v>0</v>
      </c>
      <c r="T29" s="68">
        <f t="shared" si="15"/>
        <v>0</v>
      </c>
      <c r="U29" s="68">
        <f t="shared" si="15"/>
        <v>0</v>
      </c>
      <c r="V29" s="68">
        <f t="shared" si="15"/>
        <v>0</v>
      </c>
      <c r="W29" s="68">
        <f t="shared" si="15"/>
        <v>0</v>
      </c>
      <c r="X29" s="68">
        <f t="shared" si="15"/>
        <v>0</v>
      </c>
      <c r="Y29" s="68">
        <f t="shared" si="15"/>
        <v>0</v>
      </c>
      <c r="Z29" s="68">
        <f t="shared" si="15"/>
        <v>0</v>
      </c>
      <c r="AA29" s="68">
        <f t="shared" si="15"/>
        <v>0</v>
      </c>
      <c r="AB29" s="68">
        <f t="shared" si="15"/>
        <v>0</v>
      </c>
      <c r="AC29" s="68">
        <f t="shared" si="15"/>
        <v>0</v>
      </c>
      <c r="AD29" s="68">
        <f t="shared" si="15"/>
        <v>0</v>
      </c>
      <c r="AE29" s="68">
        <f t="shared" si="15"/>
        <v>0</v>
      </c>
      <c r="AF29" s="68">
        <f t="shared" si="15"/>
        <v>0</v>
      </c>
      <c r="AG29" s="68">
        <f t="shared" si="15"/>
        <v>0</v>
      </c>
      <c r="AH29" s="68">
        <f t="shared" si="15"/>
        <v>0</v>
      </c>
      <c r="AI29" s="68">
        <f t="shared" si="15"/>
        <v>0</v>
      </c>
      <c r="AJ29" s="68">
        <f t="shared" si="15"/>
        <v>0</v>
      </c>
      <c r="AK29" s="68">
        <f t="shared" si="15"/>
        <v>0</v>
      </c>
      <c r="AL29" s="68">
        <f t="shared" si="15"/>
        <v>0</v>
      </c>
      <c r="AM29" s="68">
        <f t="shared" si="15"/>
        <v>0</v>
      </c>
      <c r="AN29" s="68">
        <f t="shared" si="15"/>
        <v>0</v>
      </c>
      <c r="AO29" s="68">
        <f t="shared" si="15"/>
        <v>0</v>
      </c>
      <c r="AP29" s="68">
        <f t="shared" si="15"/>
        <v>0</v>
      </c>
      <c r="AQ29" s="68">
        <f t="shared" si="15"/>
        <v>0</v>
      </c>
      <c r="AR29" s="68">
        <f t="shared" si="15"/>
        <v>0</v>
      </c>
      <c r="AS29" s="68">
        <f t="shared" si="15"/>
        <v>0</v>
      </c>
      <c r="AT29" s="68">
        <f t="shared" si="15"/>
        <v>0</v>
      </c>
      <c r="AU29" s="68">
        <f t="shared" si="15"/>
        <v>0</v>
      </c>
      <c r="AV29" s="68">
        <f t="shared" si="15"/>
        <v>0</v>
      </c>
      <c r="AW29" s="68">
        <f t="shared" si="15"/>
        <v>0</v>
      </c>
      <c r="AX29" s="68">
        <f t="shared" si="15"/>
        <v>0</v>
      </c>
      <c r="AY29" s="68">
        <f t="shared" si="15"/>
        <v>0</v>
      </c>
      <c r="AZ29" s="68">
        <f t="shared" si="15"/>
        <v>0</v>
      </c>
      <c r="BA29" s="68">
        <f t="shared" si="15"/>
        <v>0</v>
      </c>
      <c r="BB29" s="68">
        <f t="shared" si="15"/>
        <v>0</v>
      </c>
      <c r="BC29" s="68">
        <f t="shared" si="15"/>
        <v>0</v>
      </c>
      <c r="BD29" s="68">
        <f t="shared" si="15"/>
        <v>0</v>
      </c>
      <c r="BE29" s="68">
        <f t="shared" si="15"/>
        <v>0</v>
      </c>
      <c r="BF29" s="68">
        <f t="shared" si="15"/>
        <v>0</v>
      </c>
      <c r="BG29" s="68">
        <f t="shared" si="15"/>
        <v>0</v>
      </c>
      <c r="BH29" s="68">
        <f t="shared" si="15"/>
        <v>0</v>
      </c>
      <c r="BI29" s="68">
        <f t="shared" si="15"/>
        <v>0</v>
      </c>
      <c r="BJ29" s="68">
        <f t="shared" si="15"/>
        <v>0</v>
      </c>
      <c r="BK29" s="68">
        <f t="shared" si="15"/>
        <v>0</v>
      </c>
      <c r="BL29" s="68">
        <f t="shared" si="15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0</v>
      </c>
      <c r="P32" s="74">
        <f t="shared" si="16"/>
        <v>0</v>
      </c>
      <c r="Q32" s="74">
        <f t="shared" si="16"/>
        <v>0</v>
      </c>
      <c r="R32" s="74">
        <f t="shared" si="16"/>
        <v>0</v>
      </c>
      <c r="S32" s="74">
        <f t="shared" si="16"/>
        <v>0</v>
      </c>
      <c r="T32" s="74">
        <f t="shared" si="16"/>
        <v>0</v>
      </c>
      <c r="U32" s="74">
        <f t="shared" si="16"/>
        <v>0</v>
      </c>
      <c r="V32" s="74">
        <f t="shared" si="16"/>
        <v>0</v>
      </c>
      <c r="W32" s="74">
        <f t="shared" si="16"/>
        <v>0</v>
      </c>
      <c r="X32" s="74">
        <f t="shared" si="16"/>
        <v>0</v>
      </c>
      <c r="Y32" s="74">
        <f t="shared" si="16"/>
        <v>0</v>
      </c>
      <c r="Z32" s="74">
        <f t="shared" si="16"/>
        <v>0</v>
      </c>
      <c r="AA32" s="74">
        <f t="shared" si="16"/>
        <v>0</v>
      </c>
      <c r="AB32" s="74">
        <f t="shared" si="16"/>
        <v>0</v>
      </c>
      <c r="AC32" s="74">
        <f t="shared" si="16"/>
        <v>0</v>
      </c>
      <c r="AD32" s="74">
        <f t="shared" si="16"/>
        <v>0</v>
      </c>
      <c r="AE32" s="74">
        <f t="shared" si="16"/>
        <v>0</v>
      </c>
      <c r="AF32" s="74">
        <f t="shared" si="16"/>
        <v>0</v>
      </c>
      <c r="AG32" s="74">
        <f t="shared" si="16"/>
        <v>0</v>
      </c>
      <c r="AH32" s="74">
        <f t="shared" si="16"/>
        <v>0</v>
      </c>
      <c r="AI32" s="74">
        <f t="shared" si="16"/>
        <v>0</v>
      </c>
      <c r="AJ32" s="74">
        <f t="shared" si="16"/>
        <v>0</v>
      </c>
      <c r="AK32" s="74">
        <f t="shared" si="16"/>
        <v>0</v>
      </c>
      <c r="AL32" s="74">
        <f t="shared" si="16"/>
        <v>0</v>
      </c>
      <c r="AM32" s="74">
        <f t="shared" si="16"/>
        <v>0</v>
      </c>
      <c r="AN32" s="74">
        <f t="shared" si="16"/>
        <v>0</v>
      </c>
      <c r="AO32" s="74">
        <f t="shared" si="16"/>
        <v>0</v>
      </c>
      <c r="AP32" s="74">
        <f t="shared" si="16"/>
        <v>0</v>
      </c>
      <c r="AQ32" s="74">
        <f t="shared" si="16"/>
        <v>0</v>
      </c>
      <c r="AR32" s="74">
        <f t="shared" si="16"/>
        <v>0</v>
      </c>
      <c r="AS32" s="74">
        <f t="shared" si="16"/>
        <v>0</v>
      </c>
      <c r="AT32" s="74">
        <f t="shared" si="16"/>
        <v>0</v>
      </c>
      <c r="AU32" s="74">
        <f t="shared" si="16"/>
        <v>0</v>
      </c>
      <c r="AV32" s="74">
        <f t="shared" si="16"/>
        <v>0</v>
      </c>
      <c r="AW32" s="74">
        <f t="shared" si="16"/>
        <v>0</v>
      </c>
      <c r="AX32" s="74">
        <f t="shared" si="16"/>
        <v>0</v>
      </c>
      <c r="AY32" s="74">
        <f t="shared" si="16"/>
        <v>0</v>
      </c>
      <c r="AZ32" s="74">
        <f t="shared" si="16"/>
        <v>0</v>
      </c>
      <c r="BA32" s="74">
        <f t="shared" si="16"/>
        <v>0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0</v>
      </c>
      <c r="O33" s="74">
        <f t="shared" si="17"/>
        <v>0</v>
      </c>
      <c r="P33" s="74">
        <f t="shared" si="17"/>
        <v>0</v>
      </c>
      <c r="Q33" s="74">
        <f t="shared" si="17"/>
        <v>0</v>
      </c>
      <c r="R33" s="74">
        <f t="shared" si="17"/>
        <v>0</v>
      </c>
      <c r="S33" s="74">
        <f t="shared" si="17"/>
        <v>0</v>
      </c>
      <c r="T33" s="74">
        <f t="shared" si="17"/>
        <v>0</v>
      </c>
      <c r="U33" s="74">
        <f t="shared" si="17"/>
        <v>0</v>
      </c>
      <c r="V33" s="74">
        <f t="shared" si="17"/>
        <v>0</v>
      </c>
      <c r="W33" s="74">
        <f t="shared" si="17"/>
        <v>0</v>
      </c>
      <c r="X33" s="74">
        <f t="shared" si="17"/>
        <v>0</v>
      </c>
      <c r="Y33" s="74">
        <f t="shared" si="17"/>
        <v>0</v>
      </c>
      <c r="Z33" s="74">
        <f t="shared" si="17"/>
        <v>0</v>
      </c>
      <c r="AA33" s="74">
        <f t="shared" si="17"/>
        <v>0</v>
      </c>
      <c r="AB33" s="74">
        <f t="shared" si="17"/>
        <v>0</v>
      </c>
      <c r="AC33" s="74">
        <f t="shared" si="17"/>
        <v>0</v>
      </c>
      <c r="AD33" s="74">
        <f t="shared" si="17"/>
        <v>0</v>
      </c>
      <c r="AE33" s="74">
        <f t="shared" si="17"/>
        <v>0</v>
      </c>
      <c r="AF33" s="74">
        <f t="shared" si="17"/>
        <v>0</v>
      </c>
      <c r="AG33" s="74">
        <f t="shared" si="17"/>
        <v>0</v>
      </c>
      <c r="AH33" s="74">
        <f t="shared" si="17"/>
        <v>0</v>
      </c>
      <c r="AI33" s="74">
        <f t="shared" si="17"/>
        <v>0</v>
      </c>
      <c r="AJ33" s="74">
        <f t="shared" si="17"/>
        <v>0</v>
      </c>
      <c r="AK33" s="74">
        <f t="shared" si="17"/>
        <v>0</v>
      </c>
      <c r="AL33" s="74">
        <f t="shared" si="17"/>
        <v>0</v>
      </c>
      <c r="AM33" s="74">
        <f t="shared" si="17"/>
        <v>0</v>
      </c>
      <c r="AN33" s="74">
        <f t="shared" si="17"/>
        <v>0</v>
      </c>
      <c r="AO33" s="74">
        <f t="shared" si="17"/>
        <v>0</v>
      </c>
      <c r="AP33" s="74">
        <f t="shared" si="17"/>
        <v>0</v>
      </c>
      <c r="AQ33" s="74">
        <f t="shared" si="17"/>
        <v>0</v>
      </c>
      <c r="AR33" s="74">
        <f t="shared" si="17"/>
        <v>0</v>
      </c>
      <c r="AS33" s="74">
        <f t="shared" si="17"/>
        <v>0</v>
      </c>
      <c r="AT33" s="74">
        <f t="shared" si="17"/>
        <v>0</v>
      </c>
      <c r="AU33" s="74">
        <f t="shared" si="17"/>
        <v>0</v>
      </c>
      <c r="AV33" s="74">
        <f t="shared" si="17"/>
        <v>0</v>
      </c>
      <c r="AW33" s="74">
        <f t="shared" si="17"/>
        <v>0</v>
      </c>
      <c r="AX33" s="74">
        <f t="shared" si="17"/>
        <v>0</v>
      </c>
      <c r="AY33" s="74">
        <f t="shared" si="17"/>
        <v>0</v>
      </c>
      <c r="AZ33" s="74">
        <f t="shared" si="17"/>
        <v>0</v>
      </c>
      <c r="BA33" s="74">
        <f t="shared" si="17"/>
        <v>0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0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0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0</v>
      </c>
      <c r="O35" s="74">
        <f t="shared" si="18"/>
        <v>0</v>
      </c>
      <c r="P35" s="74">
        <f t="shared" si="18"/>
        <v>0</v>
      </c>
      <c r="Q35" s="74">
        <f t="shared" si="18"/>
        <v>0</v>
      </c>
      <c r="R35" s="74">
        <f t="shared" si="18"/>
        <v>0</v>
      </c>
      <c r="S35" s="74">
        <f t="shared" si="18"/>
        <v>0</v>
      </c>
      <c r="T35" s="74">
        <f t="shared" si="18"/>
        <v>0</v>
      </c>
      <c r="U35" s="74">
        <f t="shared" si="18"/>
        <v>0</v>
      </c>
      <c r="V35" s="74">
        <f t="shared" si="18"/>
        <v>0</v>
      </c>
      <c r="W35" s="74">
        <f t="shared" si="18"/>
        <v>0</v>
      </c>
      <c r="X35" s="74">
        <f t="shared" si="18"/>
        <v>0</v>
      </c>
      <c r="Y35" s="74">
        <f t="shared" si="18"/>
        <v>0</v>
      </c>
      <c r="Z35" s="74">
        <f t="shared" si="18"/>
        <v>0</v>
      </c>
      <c r="AA35" s="74">
        <f t="shared" si="18"/>
        <v>0</v>
      </c>
      <c r="AB35" s="74">
        <f t="shared" si="18"/>
        <v>0</v>
      </c>
      <c r="AC35" s="74">
        <f t="shared" si="18"/>
        <v>0</v>
      </c>
      <c r="AD35" s="74">
        <f t="shared" si="18"/>
        <v>0</v>
      </c>
      <c r="AE35" s="74">
        <f t="shared" si="18"/>
        <v>0</v>
      </c>
      <c r="AF35" s="74">
        <f t="shared" si="18"/>
        <v>0</v>
      </c>
      <c r="AG35" s="74">
        <f t="shared" si="18"/>
        <v>0</v>
      </c>
      <c r="AH35" s="74">
        <f t="shared" si="18"/>
        <v>0</v>
      </c>
      <c r="AI35" s="74">
        <f t="shared" si="18"/>
        <v>0</v>
      </c>
      <c r="AJ35" s="74">
        <f t="shared" si="18"/>
        <v>0</v>
      </c>
      <c r="AK35" s="74">
        <f t="shared" si="18"/>
        <v>0</v>
      </c>
      <c r="AL35" s="74">
        <f t="shared" si="18"/>
        <v>0</v>
      </c>
      <c r="AM35" s="74">
        <f t="shared" si="18"/>
        <v>0</v>
      </c>
      <c r="AN35" s="74">
        <f t="shared" si="18"/>
        <v>0</v>
      </c>
      <c r="AO35" s="74">
        <f t="shared" si="18"/>
        <v>0</v>
      </c>
      <c r="AP35" s="74">
        <f t="shared" si="18"/>
        <v>0</v>
      </c>
      <c r="AQ35" s="74">
        <f t="shared" si="18"/>
        <v>0</v>
      </c>
      <c r="AR35" s="74">
        <f t="shared" si="18"/>
        <v>0</v>
      </c>
      <c r="AS35" s="74">
        <f t="shared" si="18"/>
        <v>0</v>
      </c>
      <c r="AT35" s="74">
        <f t="shared" si="18"/>
        <v>0</v>
      </c>
      <c r="AU35" s="74">
        <f t="shared" si="18"/>
        <v>0</v>
      </c>
      <c r="AV35" s="74">
        <f t="shared" si="18"/>
        <v>0</v>
      </c>
      <c r="AW35" s="74">
        <f t="shared" si="18"/>
        <v>0</v>
      </c>
      <c r="AX35" s="74">
        <f t="shared" si="18"/>
        <v>0</v>
      </c>
      <c r="AY35" s="74">
        <f t="shared" si="18"/>
        <v>0</v>
      </c>
      <c r="AZ35" s="74">
        <f t="shared" si="18"/>
        <v>0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0</v>
      </c>
      <c r="O36" s="68">
        <f t="shared" si="19"/>
        <v>0</v>
      </c>
      <c r="P36" s="68">
        <f t="shared" si="19"/>
        <v>0</v>
      </c>
      <c r="Q36" s="68">
        <f t="shared" si="19"/>
        <v>0</v>
      </c>
      <c r="R36" s="68">
        <f t="shared" si="19"/>
        <v>0</v>
      </c>
      <c r="S36" s="68">
        <f t="shared" si="19"/>
        <v>0</v>
      </c>
      <c r="T36" s="68">
        <f t="shared" si="19"/>
        <v>0</v>
      </c>
      <c r="U36" s="68">
        <f t="shared" si="19"/>
        <v>0</v>
      </c>
      <c r="V36" s="68">
        <f t="shared" si="19"/>
        <v>0</v>
      </c>
      <c r="W36" s="68">
        <f t="shared" si="19"/>
        <v>0</v>
      </c>
      <c r="X36" s="68">
        <f t="shared" si="19"/>
        <v>0</v>
      </c>
      <c r="Y36" s="68">
        <f t="shared" si="19"/>
        <v>0</v>
      </c>
      <c r="Z36" s="68">
        <f t="shared" si="19"/>
        <v>0</v>
      </c>
      <c r="AA36" s="68">
        <f t="shared" si="19"/>
        <v>0</v>
      </c>
      <c r="AB36" s="68">
        <f t="shared" si="19"/>
        <v>0</v>
      </c>
      <c r="AC36" s="68">
        <f t="shared" si="19"/>
        <v>0</v>
      </c>
      <c r="AD36" s="68">
        <f t="shared" si="19"/>
        <v>0</v>
      </c>
      <c r="AE36" s="68">
        <f t="shared" si="19"/>
        <v>0</v>
      </c>
      <c r="AF36" s="68">
        <f t="shared" si="19"/>
        <v>0</v>
      </c>
      <c r="AG36" s="68">
        <f t="shared" si="19"/>
        <v>0</v>
      </c>
      <c r="AH36" s="68">
        <f t="shared" si="19"/>
        <v>0</v>
      </c>
      <c r="AI36" s="68">
        <f t="shared" si="19"/>
        <v>0</v>
      </c>
      <c r="AJ36" s="68">
        <f t="shared" si="19"/>
        <v>0</v>
      </c>
      <c r="AK36" s="68">
        <f t="shared" si="19"/>
        <v>0</v>
      </c>
      <c r="AL36" s="68">
        <f t="shared" si="19"/>
        <v>0</v>
      </c>
      <c r="AM36" s="68">
        <f t="shared" si="19"/>
        <v>0</v>
      </c>
      <c r="AN36" s="68">
        <f t="shared" si="19"/>
        <v>0</v>
      </c>
      <c r="AO36" s="68">
        <f t="shared" si="19"/>
        <v>0</v>
      </c>
      <c r="AP36" s="68">
        <f t="shared" si="19"/>
        <v>0</v>
      </c>
      <c r="AQ36" s="68">
        <f t="shared" si="19"/>
        <v>0</v>
      </c>
      <c r="AR36" s="68">
        <f t="shared" si="19"/>
        <v>0</v>
      </c>
      <c r="AS36" s="68">
        <f t="shared" si="19"/>
        <v>0</v>
      </c>
      <c r="AT36" s="68">
        <f t="shared" si="19"/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0</v>
      </c>
      <c r="P39" s="74">
        <f t="shared" si="20"/>
        <v>0</v>
      </c>
      <c r="Q39" s="74">
        <f t="shared" si="20"/>
        <v>0</v>
      </c>
      <c r="R39" s="74">
        <f t="shared" si="20"/>
        <v>0</v>
      </c>
      <c r="S39" s="74">
        <f t="shared" si="20"/>
        <v>0</v>
      </c>
      <c r="T39" s="74">
        <f t="shared" si="20"/>
        <v>0</v>
      </c>
      <c r="U39" s="74">
        <f t="shared" si="20"/>
        <v>0</v>
      </c>
      <c r="V39" s="74">
        <f t="shared" si="20"/>
        <v>0</v>
      </c>
      <c r="W39" s="74">
        <f t="shared" si="20"/>
        <v>0</v>
      </c>
      <c r="X39" s="74">
        <f t="shared" si="20"/>
        <v>0</v>
      </c>
      <c r="Y39" s="74">
        <f t="shared" si="20"/>
        <v>0</v>
      </c>
      <c r="Z39" s="74">
        <f t="shared" si="20"/>
        <v>0</v>
      </c>
      <c r="AA39" s="74">
        <f t="shared" si="20"/>
        <v>0</v>
      </c>
      <c r="AB39" s="74">
        <f t="shared" si="20"/>
        <v>0</v>
      </c>
      <c r="AC39" s="74">
        <f t="shared" si="20"/>
        <v>0</v>
      </c>
      <c r="AD39" s="74">
        <f t="shared" si="20"/>
        <v>0</v>
      </c>
      <c r="AE39" s="74">
        <f t="shared" si="20"/>
        <v>0</v>
      </c>
      <c r="AF39" s="74">
        <f t="shared" si="20"/>
        <v>0</v>
      </c>
      <c r="AG39" s="74">
        <f t="shared" si="20"/>
        <v>0</v>
      </c>
      <c r="AH39" s="74">
        <f t="shared" si="20"/>
        <v>0</v>
      </c>
      <c r="AI39" s="74">
        <f t="shared" si="20"/>
        <v>0</v>
      </c>
      <c r="AJ39" s="74">
        <f t="shared" si="20"/>
        <v>0</v>
      </c>
      <c r="AK39" s="74">
        <f t="shared" si="20"/>
        <v>0</v>
      </c>
      <c r="AL39" s="74">
        <f t="shared" si="20"/>
        <v>0</v>
      </c>
      <c r="AM39" s="74">
        <f t="shared" si="20"/>
        <v>0</v>
      </c>
      <c r="AN39" s="74">
        <f t="shared" si="20"/>
        <v>0</v>
      </c>
      <c r="AO39" s="74">
        <f t="shared" si="20"/>
        <v>0</v>
      </c>
      <c r="AP39" s="74">
        <f t="shared" si="20"/>
        <v>0</v>
      </c>
      <c r="AQ39" s="74">
        <f t="shared" si="20"/>
        <v>0</v>
      </c>
      <c r="AR39" s="74">
        <f t="shared" si="20"/>
        <v>0</v>
      </c>
      <c r="AS39" s="74">
        <f t="shared" si="20"/>
        <v>0</v>
      </c>
      <c r="AT39" s="74">
        <f t="shared" si="20"/>
        <v>0</v>
      </c>
      <c r="AU39" s="74">
        <f t="shared" si="20"/>
        <v>0</v>
      </c>
      <c r="AV39" s="74">
        <f t="shared" si="20"/>
        <v>0</v>
      </c>
      <c r="AW39" s="74">
        <f t="shared" si="20"/>
        <v>0</v>
      </c>
      <c r="AX39" s="74">
        <f t="shared" si="20"/>
        <v>0</v>
      </c>
      <c r="AY39" s="74">
        <f t="shared" si="20"/>
        <v>0</v>
      </c>
      <c r="AZ39" s="74">
        <f t="shared" si="20"/>
        <v>0</v>
      </c>
      <c r="BA39" s="74">
        <f t="shared" si="20"/>
        <v>0</v>
      </c>
      <c r="BB39" s="74">
        <f t="shared" si="20"/>
        <v>0</v>
      </c>
      <c r="BC39" s="74">
        <f t="shared" si="20"/>
        <v>0</v>
      </c>
      <c r="BD39" s="74">
        <f t="shared" si="20"/>
        <v>0</v>
      </c>
      <c r="BE39" s="74">
        <f t="shared" si="20"/>
        <v>0</v>
      </c>
      <c r="BF39" s="74">
        <f t="shared" si="20"/>
        <v>0</v>
      </c>
      <c r="BG39" s="74">
        <f t="shared" si="20"/>
        <v>0</v>
      </c>
      <c r="BH39" s="74">
        <f t="shared" si="20"/>
        <v>0</v>
      </c>
      <c r="BI39" s="74">
        <f t="shared" si="20"/>
        <v>0</v>
      </c>
      <c r="BJ39" s="74">
        <f t="shared" si="20"/>
        <v>0</v>
      </c>
      <c r="BK39" s="74">
        <f t="shared" si="20"/>
        <v>0</v>
      </c>
      <c r="BL39" s="74">
        <f t="shared" si="20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0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si="21"/>
        <v>0</v>
      </c>
      <c r="AM41" s="74">
        <f t="shared" si="21"/>
        <v>0</v>
      </c>
      <c r="AN41" s="74">
        <f t="shared" si="21"/>
        <v>0</v>
      </c>
      <c r="AO41" s="74">
        <f t="shared" si="21"/>
        <v>0</v>
      </c>
      <c r="AP41" s="74">
        <f t="shared" si="21"/>
        <v>0</v>
      </c>
      <c r="AQ41" s="74">
        <f t="shared" si="21"/>
        <v>0</v>
      </c>
      <c r="AR41" s="74">
        <f t="shared" si="21"/>
        <v>0</v>
      </c>
      <c r="AS41" s="74">
        <f t="shared" si="21"/>
        <v>0</v>
      </c>
      <c r="AT41" s="74">
        <f t="shared" si="21"/>
        <v>0</v>
      </c>
      <c r="AU41" s="74">
        <f t="shared" si="21"/>
        <v>0</v>
      </c>
      <c r="AV41" s="74">
        <f t="shared" si="21"/>
        <v>0</v>
      </c>
      <c r="AW41" s="74">
        <f t="shared" si="21"/>
        <v>0</v>
      </c>
      <c r="AX41" s="74">
        <f t="shared" si="21"/>
        <v>0</v>
      </c>
      <c r="AY41" s="74">
        <f t="shared" si="21"/>
        <v>0</v>
      </c>
      <c r="AZ41" s="74">
        <f t="shared" si="21"/>
        <v>0</v>
      </c>
      <c r="BA41" s="74">
        <f t="shared" si="21"/>
        <v>0</v>
      </c>
      <c r="BB41" s="74">
        <f t="shared" si="21"/>
        <v>0</v>
      </c>
      <c r="BC41" s="74">
        <f t="shared" si="21"/>
        <v>0</v>
      </c>
      <c r="BD41" s="74">
        <f t="shared" si="21"/>
        <v>0</v>
      </c>
      <c r="BE41" s="74">
        <f t="shared" si="21"/>
        <v>0</v>
      </c>
      <c r="BF41" s="74">
        <f t="shared" si="21"/>
        <v>0</v>
      </c>
      <c r="BG41" s="74">
        <f t="shared" si="21"/>
        <v>0</v>
      </c>
      <c r="BH41" s="74">
        <f t="shared" si="21"/>
        <v>0</v>
      </c>
      <c r="BI41" s="74">
        <f t="shared" si="21"/>
        <v>0</v>
      </c>
      <c r="BJ41" s="74">
        <f t="shared" si="21"/>
        <v>0</v>
      </c>
      <c r="BK41" s="74">
        <f t="shared" si="21"/>
        <v>0</v>
      </c>
      <c r="BL41" s="74">
        <f t="shared" si="21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</v>
      </c>
      <c r="O42" s="68">
        <f t="shared" si="22"/>
        <v>0</v>
      </c>
      <c r="P42" s="68">
        <f t="shared" si="22"/>
        <v>0</v>
      </c>
      <c r="Q42" s="68">
        <f t="shared" si="22"/>
        <v>0</v>
      </c>
      <c r="R42" s="68">
        <f t="shared" si="22"/>
        <v>0</v>
      </c>
      <c r="S42" s="68">
        <f t="shared" si="22"/>
        <v>0</v>
      </c>
      <c r="T42" s="68">
        <f t="shared" si="22"/>
        <v>0</v>
      </c>
      <c r="U42" s="68">
        <f t="shared" si="22"/>
        <v>0</v>
      </c>
      <c r="V42" s="68">
        <f t="shared" si="22"/>
        <v>0</v>
      </c>
      <c r="W42" s="68">
        <f t="shared" si="22"/>
        <v>0</v>
      </c>
      <c r="X42" s="68">
        <f t="shared" si="22"/>
        <v>0</v>
      </c>
      <c r="Y42" s="68">
        <f t="shared" si="22"/>
        <v>0</v>
      </c>
      <c r="Z42" s="68">
        <f t="shared" si="22"/>
        <v>0</v>
      </c>
      <c r="AA42" s="68">
        <f t="shared" si="22"/>
        <v>0</v>
      </c>
      <c r="AB42" s="68">
        <f t="shared" si="22"/>
        <v>0</v>
      </c>
      <c r="AC42" s="68">
        <f t="shared" si="22"/>
        <v>0</v>
      </c>
      <c r="AD42" s="68">
        <f t="shared" si="22"/>
        <v>0</v>
      </c>
      <c r="AE42" s="68">
        <f t="shared" si="22"/>
        <v>0</v>
      </c>
      <c r="AF42" s="68">
        <f t="shared" si="22"/>
        <v>0</v>
      </c>
      <c r="AG42" s="68">
        <f t="shared" si="22"/>
        <v>0</v>
      </c>
      <c r="AH42" s="68">
        <f t="shared" si="22"/>
        <v>0</v>
      </c>
      <c r="AI42" s="68">
        <f t="shared" si="22"/>
        <v>0</v>
      </c>
      <c r="AJ42" s="68">
        <f t="shared" si="22"/>
        <v>0</v>
      </c>
      <c r="AK42" s="68">
        <f t="shared" si="22"/>
        <v>0</v>
      </c>
      <c r="AL42" s="68">
        <f t="shared" si="22"/>
        <v>0</v>
      </c>
      <c r="AM42" s="68">
        <f t="shared" si="22"/>
        <v>0</v>
      </c>
      <c r="AN42" s="68">
        <f t="shared" si="22"/>
        <v>0</v>
      </c>
      <c r="AO42" s="68">
        <f t="shared" si="22"/>
        <v>0</v>
      </c>
      <c r="AP42" s="68">
        <f t="shared" si="22"/>
        <v>0</v>
      </c>
      <c r="AQ42" s="68">
        <f t="shared" si="22"/>
        <v>0</v>
      </c>
      <c r="AR42" s="68">
        <f t="shared" si="22"/>
        <v>0</v>
      </c>
      <c r="AS42" s="68">
        <f t="shared" si="22"/>
        <v>0</v>
      </c>
      <c r="AT42" s="68">
        <f t="shared" si="22"/>
        <v>0</v>
      </c>
      <c r="AU42" s="68">
        <f t="shared" si="22"/>
        <v>0</v>
      </c>
      <c r="AV42" s="68">
        <f t="shared" si="22"/>
        <v>0</v>
      </c>
      <c r="AW42" s="68">
        <f t="shared" si="22"/>
        <v>0</v>
      </c>
      <c r="AX42" s="68">
        <f t="shared" si="22"/>
        <v>0</v>
      </c>
      <c r="AY42" s="68">
        <f t="shared" si="22"/>
        <v>0</v>
      </c>
      <c r="AZ42" s="68">
        <f t="shared" si="22"/>
        <v>0</v>
      </c>
      <c r="BA42" s="68">
        <f t="shared" si="22"/>
        <v>0</v>
      </c>
      <c r="BB42" s="68">
        <f t="shared" si="22"/>
        <v>0</v>
      </c>
      <c r="BC42" s="68">
        <f t="shared" si="22"/>
        <v>0</v>
      </c>
      <c r="BD42" s="68">
        <f t="shared" si="22"/>
        <v>0</v>
      </c>
      <c r="BE42" s="68">
        <f t="shared" si="22"/>
        <v>0</v>
      </c>
      <c r="BF42" s="68">
        <f t="shared" si="22"/>
        <v>0</v>
      </c>
      <c r="BG42" s="68">
        <f t="shared" si="22"/>
        <v>0</v>
      </c>
      <c r="BH42" s="68">
        <f t="shared" si="22"/>
        <v>0</v>
      </c>
      <c r="BI42" s="68">
        <f t="shared" si="22"/>
        <v>0</v>
      </c>
      <c r="BJ42" s="68">
        <f t="shared" si="22"/>
        <v>0</v>
      </c>
      <c r="BK42" s="68">
        <f t="shared" si="22"/>
        <v>0</v>
      </c>
      <c r="BL42" s="68">
        <f t="shared" si="22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</v>
      </c>
      <c r="P45" s="55">
        <f t="shared" si="23"/>
        <v>0</v>
      </c>
      <c r="Q45" s="55">
        <f t="shared" si="23"/>
        <v>0</v>
      </c>
      <c r="R45" s="55">
        <f t="shared" si="23"/>
        <v>0</v>
      </c>
      <c r="S45" s="55">
        <f t="shared" si="23"/>
        <v>0</v>
      </c>
      <c r="T45" s="55">
        <f t="shared" si="23"/>
        <v>0</v>
      </c>
      <c r="U45" s="55">
        <f t="shared" si="23"/>
        <v>0</v>
      </c>
      <c r="V45" s="55">
        <f t="shared" si="23"/>
        <v>0</v>
      </c>
      <c r="W45" s="55">
        <f t="shared" si="23"/>
        <v>0</v>
      </c>
      <c r="X45" s="55">
        <f t="shared" si="23"/>
        <v>0</v>
      </c>
      <c r="Y45" s="55">
        <f t="shared" si="23"/>
        <v>0</v>
      </c>
      <c r="Z45" s="55">
        <f t="shared" si="23"/>
        <v>0</v>
      </c>
      <c r="AA45" s="55">
        <f t="shared" si="23"/>
        <v>0</v>
      </c>
      <c r="AB45" s="55">
        <f t="shared" si="23"/>
        <v>0</v>
      </c>
      <c r="AC45" s="55">
        <f t="shared" si="23"/>
        <v>0</v>
      </c>
      <c r="AD45" s="55">
        <f t="shared" si="23"/>
        <v>0</v>
      </c>
      <c r="AE45" s="55">
        <f t="shared" si="23"/>
        <v>0</v>
      </c>
      <c r="AF45" s="55">
        <f t="shared" si="23"/>
        <v>0</v>
      </c>
      <c r="AG45" s="55">
        <f t="shared" si="23"/>
        <v>0</v>
      </c>
      <c r="AH45" s="55">
        <f t="shared" si="23"/>
        <v>0</v>
      </c>
      <c r="AI45" s="55">
        <f t="shared" si="23"/>
        <v>0</v>
      </c>
      <c r="AJ45" s="55">
        <f t="shared" si="23"/>
        <v>0</v>
      </c>
      <c r="AK45" s="55">
        <f t="shared" si="23"/>
        <v>0</v>
      </c>
      <c r="AL45" s="55">
        <f t="shared" si="23"/>
        <v>0</v>
      </c>
      <c r="AM45" s="55">
        <f t="shared" si="23"/>
        <v>0</v>
      </c>
      <c r="AN45" s="55">
        <f t="shared" si="23"/>
        <v>0</v>
      </c>
      <c r="AO45" s="55">
        <f t="shared" si="23"/>
        <v>0</v>
      </c>
      <c r="AP45" s="55">
        <f t="shared" si="23"/>
        <v>0</v>
      </c>
      <c r="AQ45" s="55">
        <f t="shared" si="23"/>
        <v>0</v>
      </c>
      <c r="AR45" s="55">
        <f t="shared" si="23"/>
        <v>0</v>
      </c>
      <c r="AS45" s="55">
        <f t="shared" si="23"/>
        <v>0</v>
      </c>
      <c r="AT45" s="55">
        <f t="shared" si="23"/>
        <v>0</v>
      </c>
      <c r="AU45" s="55">
        <f t="shared" si="23"/>
        <v>0</v>
      </c>
      <c r="AV45" s="55">
        <f t="shared" si="23"/>
        <v>0</v>
      </c>
      <c r="AW45" s="55">
        <f t="shared" si="23"/>
        <v>0</v>
      </c>
      <c r="AX45" s="55">
        <f t="shared" si="23"/>
        <v>0</v>
      </c>
      <c r="AY45" s="55">
        <f t="shared" si="23"/>
        <v>0</v>
      </c>
      <c r="AZ45" s="55">
        <f t="shared" si="23"/>
        <v>0</v>
      </c>
      <c r="BA45" s="55">
        <f t="shared" si="23"/>
        <v>0</v>
      </c>
      <c r="BB45" s="55">
        <f t="shared" si="23"/>
        <v>0</v>
      </c>
      <c r="BC45" s="55">
        <f t="shared" si="23"/>
        <v>0</v>
      </c>
      <c r="BD45" s="55">
        <f t="shared" si="23"/>
        <v>0</v>
      </c>
      <c r="BE45" s="55">
        <f t="shared" si="23"/>
        <v>0</v>
      </c>
      <c r="BF45" s="55">
        <f t="shared" si="23"/>
        <v>0</v>
      </c>
      <c r="BG45" s="55">
        <f t="shared" si="23"/>
        <v>0</v>
      </c>
      <c r="BH45" s="55">
        <f t="shared" si="23"/>
        <v>0</v>
      </c>
      <c r="BI45" s="55">
        <f t="shared" si="23"/>
        <v>0</v>
      </c>
      <c r="BJ45" s="55">
        <f t="shared" si="23"/>
        <v>0</v>
      </c>
      <c r="BK45" s="55">
        <f t="shared" si="23"/>
        <v>0</v>
      </c>
      <c r="BL45" s="55">
        <f t="shared" si="23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</v>
      </c>
      <c r="O47" s="77">
        <f t="shared" si="24"/>
        <v>0</v>
      </c>
      <c r="P47" s="77">
        <f t="shared" si="24"/>
        <v>0</v>
      </c>
      <c r="Q47" s="77">
        <f t="shared" si="24"/>
        <v>0</v>
      </c>
      <c r="R47" s="77">
        <f t="shared" si="24"/>
        <v>0</v>
      </c>
      <c r="S47" s="77">
        <f t="shared" si="24"/>
        <v>0</v>
      </c>
      <c r="T47" s="77">
        <f t="shared" si="24"/>
        <v>0</v>
      </c>
      <c r="U47" s="77">
        <f t="shared" si="24"/>
        <v>0</v>
      </c>
      <c r="V47" s="77">
        <f t="shared" si="24"/>
        <v>0</v>
      </c>
      <c r="W47" s="77">
        <f t="shared" si="24"/>
        <v>0</v>
      </c>
      <c r="X47" s="77">
        <f t="shared" si="24"/>
        <v>0</v>
      </c>
      <c r="Y47" s="77">
        <f t="shared" si="24"/>
        <v>0</v>
      </c>
      <c r="Z47" s="77">
        <f t="shared" si="24"/>
        <v>0</v>
      </c>
      <c r="AA47" s="77">
        <f t="shared" si="24"/>
        <v>0</v>
      </c>
      <c r="AB47" s="77">
        <f t="shared" si="24"/>
        <v>0</v>
      </c>
      <c r="AC47" s="77">
        <f t="shared" si="24"/>
        <v>0</v>
      </c>
      <c r="AD47" s="77">
        <f t="shared" si="24"/>
        <v>0</v>
      </c>
      <c r="AE47" s="77">
        <f t="shared" si="24"/>
        <v>0</v>
      </c>
      <c r="AF47" s="77">
        <f t="shared" si="24"/>
        <v>0</v>
      </c>
      <c r="AG47" s="77">
        <f t="shared" si="24"/>
        <v>0</v>
      </c>
      <c r="AH47" s="77">
        <f t="shared" si="24"/>
        <v>0</v>
      </c>
      <c r="AI47" s="77">
        <f t="shared" si="24"/>
        <v>0</v>
      </c>
      <c r="AJ47" s="77">
        <f t="shared" si="24"/>
        <v>0</v>
      </c>
      <c r="AK47" s="77">
        <f t="shared" si="24"/>
        <v>0</v>
      </c>
      <c r="AL47" s="77">
        <f t="shared" si="24"/>
        <v>0</v>
      </c>
      <c r="AM47" s="77">
        <f t="shared" si="24"/>
        <v>0</v>
      </c>
      <c r="AN47" s="77">
        <f t="shared" si="24"/>
        <v>0</v>
      </c>
      <c r="AO47" s="77">
        <f t="shared" si="24"/>
        <v>0</v>
      </c>
      <c r="AP47" s="77">
        <f t="shared" si="24"/>
        <v>0</v>
      </c>
      <c r="AQ47" s="77">
        <f t="shared" si="24"/>
        <v>0</v>
      </c>
      <c r="AR47" s="77">
        <f t="shared" si="24"/>
        <v>0</v>
      </c>
      <c r="AS47" s="77">
        <f t="shared" si="24"/>
        <v>0</v>
      </c>
      <c r="AT47" s="77">
        <f t="shared" si="24"/>
        <v>0</v>
      </c>
      <c r="AU47" s="77">
        <f t="shared" si="24"/>
        <v>0</v>
      </c>
      <c r="AV47" s="77">
        <f t="shared" si="24"/>
        <v>0</v>
      </c>
      <c r="AW47" s="77">
        <f t="shared" si="24"/>
        <v>0</v>
      </c>
      <c r="AX47" s="77">
        <f t="shared" si="24"/>
        <v>0</v>
      </c>
      <c r="AY47" s="77">
        <f t="shared" si="24"/>
        <v>0</v>
      </c>
      <c r="AZ47" s="77">
        <f t="shared" si="24"/>
        <v>0</v>
      </c>
      <c r="BA47" s="77">
        <f t="shared" si="24"/>
        <v>0</v>
      </c>
      <c r="BB47" s="77">
        <f t="shared" si="24"/>
        <v>0</v>
      </c>
      <c r="BC47" s="77">
        <f t="shared" si="24"/>
        <v>0</v>
      </c>
      <c r="BD47" s="77">
        <f t="shared" si="24"/>
        <v>0</v>
      </c>
      <c r="BE47" s="77">
        <f t="shared" si="24"/>
        <v>0</v>
      </c>
      <c r="BF47" s="77">
        <f t="shared" si="24"/>
        <v>0</v>
      </c>
      <c r="BG47" s="77">
        <f t="shared" si="24"/>
        <v>0</v>
      </c>
      <c r="BH47" s="77">
        <f t="shared" si="24"/>
        <v>0</v>
      </c>
      <c r="BI47" s="77">
        <f t="shared" si="24"/>
        <v>0</v>
      </c>
      <c r="BJ47" s="77">
        <f t="shared" si="24"/>
        <v>0</v>
      </c>
      <c r="BK47" s="77">
        <f t="shared" si="24"/>
        <v>0</v>
      </c>
      <c r="BL47" s="77">
        <f t="shared" si="24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6">AVERAGE(O45,O47)</f>
        <v>0</v>
      </c>
      <c r="P48" s="68">
        <f t="shared" si="26"/>
        <v>0</v>
      </c>
      <c r="Q48" s="68">
        <f t="shared" si="26"/>
        <v>0</v>
      </c>
      <c r="R48" s="68">
        <f t="shared" si="26"/>
        <v>0</v>
      </c>
      <c r="S48" s="68">
        <f t="shared" si="26"/>
        <v>0</v>
      </c>
      <c r="T48" s="68">
        <f t="shared" si="26"/>
        <v>0</v>
      </c>
      <c r="U48" s="68">
        <f t="shared" si="26"/>
        <v>0</v>
      </c>
      <c r="V48" s="68">
        <f t="shared" si="26"/>
        <v>0</v>
      </c>
      <c r="W48" s="68">
        <f t="shared" si="26"/>
        <v>0</v>
      </c>
      <c r="X48" s="68">
        <f t="shared" si="26"/>
        <v>0</v>
      </c>
      <c r="Y48" s="68">
        <f t="shared" si="26"/>
        <v>0</v>
      </c>
      <c r="Z48" s="68">
        <f t="shared" si="26"/>
        <v>0</v>
      </c>
      <c r="AA48" s="68">
        <f t="shared" si="26"/>
        <v>0</v>
      </c>
      <c r="AB48" s="68">
        <f t="shared" si="26"/>
        <v>0</v>
      </c>
      <c r="AC48" s="68">
        <f t="shared" si="26"/>
        <v>0</v>
      </c>
      <c r="AD48" s="68">
        <f t="shared" si="26"/>
        <v>0</v>
      </c>
      <c r="AE48" s="68">
        <f t="shared" si="26"/>
        <v>0</v>
      </c>
      <c r="AF48" s="68">
        <f t="shared" si="26"/>
        <v>0</v>
      </c>
      <c r="AG48" s="68">
        <f t="shared" si="26"/>
        <v>0</v>
      </c>
      <c r="AH48" s="68">
        <f t="shared" si="26"/>
        <v>0</v>
      </c>
      <c r="AI48" s="68">
        <f t="shared" si="26"/>
        <v>0</v>
      </c>
      <c r="AJ48" s="68">
        <f t="shared" si="26"/>
        <v>0</v>
      </c>
      <c r="AK48" s="68">
        <f t="shared" si="26"/>
        <v>0</v>
      </c>
      <c r="AL48" s="68">
        <f t="shared" si="26"/>
        <v>0</v>
      </c>
      <c r="AM48" s="68">
        <f t="shared" si="26"/>
        <v>0</v>
      </c>
      <c r="AN48" s="68">
        <f t="shared" si="26"/>
        <v>0</v>
      </c>
      <c r="AO48" s="68">
        <f t="shared" si="26"/>
        <v>0</v>
      </c>
      <c r="AP48" s="68">
        <f t="shared" si="26"/>
        <v>0</v>
      </c>
      <c r="AQ48" s="68">
        <f t="shared" si="26"/>
        <v>0</v>
      </c>
      <c r="AR48" s="68">
        <f t="shared" si="26"/>
        <v>0</v>
      </c>
      <c r="AS48" s="68">
        <f t="shared" si="26"/>
        <v>0</v>
      </c>
      <c r="AT48" s="68">
        <f t="shared" si="26"/>
        <v>0</v>
      </c>
      <c r="AU48" s="68">
        <f t="shared" si="26"/>
        <v>0</v>
      </c>
      <c r="AV48" s="68">
        <f t="shared" si="26"/>
        <v>0</v>
      </c>
      <c r="AW48" s="68">
        <f t="shared" si="26"/>
        <v>0</v>
      </c>
      <c r="AX48" s="68">
        <f t="shared" si="26"/>
        <v>0</v>
      </c>
      <c r="AY48" s="68">
        <f t="shared" si="26"/>
        <v>0</v>
      </c>
      <c r="AZ48" s="68">
        <f t="shared" si="26"/>
        <v>0</v>
      </c>
      <c r="BA48" s="68">
        <f t="shared" si="26"/>
        <v>0</v>
      </c>
      <c r="BB48" s="68">
        <f t="shared" si="26"/>
        <v>0</v>
      </c>
      <c r="BC48" s="68">
        <f t="shared" si="26"/>
        <v>0</v>
      </c>
      <c r="BD48" s="68">
        <f t="shared" si="26"/>
        <v>0</v>
      </c>
      <c r="BE48" s="68">
        <f t="shared" si="26"/>
        <v>0</v>
      </c>
      <c r="BF48" s="68">
        <f t="shared" si="26"/>
        <v>0</v>
      </c>
      <c r="BG48" s="68">
        <f t="shared" si="26"/>
        <v>0</v>
      </c>
      <c r="BH48" s="68">
        <f t="shared" si="26"/>
        <v>0</v>
      </c>
      <c r="BI48" s="68">
        <f t="shared" si="26"/>
        <v>0</v>
      </c>
      <c r="BJ48" s="68">
        <f t="shared" si="26"/>
        <v>0</v>
      </c>
      <c r="BK48" s="68">
        <f t="shared" si="26"/>
        <v>0</v>
      </c>
      <c r="BL48" s="68">
        <f t="shared" si="26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0</v>
      </c>
      <c r="O50" s="71">
        <f t="shared" si="27"/>
        <v>0</v>
      </c>
      <c r="P50" s="71">
        <f t="shared" si="27"/>
        <v>0</v>
      </c>
      <c r="Q50" s="71">
        <f t="shared" si="27"/>
        <v>0</v>
      </c>
      <c r="R50" s="71">
        <f t="shared" si="27"/>
        <v>0</v>
      </c>
      <c r="S50" s="71">
        <f t="shared" si="27"/>
        <v>0</v>
      </c>
      <c r="T50" s="71">
        <f t="shared" si="27"/>
        <v>0</v>
      </c>
      <c r="U50" s="71">
        <f t="shared" si="27"/>
        <v>0</v>
      </c>
      <c r="V50" s="71">
        <f t="shared" si="27"/>
        <v>0</v>
      </c>
      <c r="W50" s="71">
        <f t="shared" si="27"/>
        <v>0</v>
      </c>
      <c r="X50" s="71">
        <f t="shared" si="27"/>
        <v>0</v>
      </c>
      <c r="Y50" s="71">
        <f t="shared" si="27"/>
        <v>0</v>
      </c>
      <c r="Z50" s="71">
        <f t="shared" si="27"/>
        <v>0</v>
      </c>
      <c r="AA50" s="71">
        <f t="shared" si="27"/>
        <v>0</v>
      </c>
      <c r="AB50" s="71">
        <f t="shared" si="27"/>
        <v>0</v>
      </c>
      <c r="AC50" s="71">
        <f t="shared" si="27"/>
        <v>0</v>
      </c>
      <c r="AD50" s="71">
        <f t="shared" si="27"/>
        <v>0</v>
      </c>
      <c r="AE50" s="71">
        <f t="shared" si="27"/>
        <v>0</v>
      </c>
      <c r="AF50" s="71">
        <f t="shared" si="27"/>
        <v>0</v>
      </c>
      <c r="AG50" s="71">
        <f t="shared" si="27"/>
        <v>0</v>
      </c>
      <c r="AH50" s="71">
        <f t="shared" si="27"/>
        <v>0</v>
      </c>
      <c r="AI50" s="71">
        <f t="shared" si="27"/>
        <v>0</v>
      </c>
      <c r="AJ50" s="71">
        <f t="shared" si="27"/>
        <v>0</v>
      </c>
      <c r="AK50" s="71">
        <f t="shared" si="27"/>
        <v>0</v>
      </c>
      <c r="AL50" s="71">
        <f t="shared" si="27"/>
        <v>0</v>
      </c>
      <c r="AM50" s="71">
        <f t="shared" si="27"/>
        <v>0</v>
      </c>
      <c r="AN50" s="71">
        <f t="shared" si="27"/>
        <v>0</v>
      </c>
      <c r="AO50" s="71">
        <f t="shared" si="27"/>
        <v>0</v>
      </c>
      <c r="AP50" s="71">
        <f t="shared" si="27"/>
        <v>0</v>
      </c>
      <c r="AQ50" s="71">
        <f t="shared" si="27"/>
        <v>0</v>
      </c>
      <c r="AR50" s="71">
        <f t="shared" si="27"/>
        <v>0</v>
      </c>
      <c r="AS50" s="71">
        <f t="shared" si="27"/>
        <v>0</v>
      </c>
      <c r="AT50" s="71">
        <f t="shared" si="27"/>
        <v>0</v>
      </c>
      <c r="AU50" s="71">
        <f t="shared" si="27"/>
        <v>0</v>
      </c>
      <c r="AV50" s="71">
        <f t="shared" si="27"/>
        <v>0</v>
      </c>
      <c r="AW50" s="71">
        <f t="shared" si="27"/>
        <v>0</v>
      </c>
      <c r="AX50" s="71">
        <f t="shared" si="27"/>
        <v>0</v>
      </c>
      <c r="AY50" s="71">
        <f t="shared" si="27"/>
        <v>0</v>
      </c>
      <c r="AZ50" s="71">
        <f t="shared" si="27"/>
        <v>0</v>
      </c>
      <c r="BA50" s="71">
        <f t="shared" si="27"/>
        <v>0</v>
      </c>
      <c r="BB50" s="71">
        <f t="shared" si="27"/>
        <v>0</v>
      </c>
      <c r="BC50" s="71">
        <f>BC22-BC36-BC42-BC48</f>
        <v>0</v>
      </c>
      <c r="BD50" s="71">
        <f>BD22-BD36-BD42-BD48</f>
        <v>0</v>
      </c>
      <c r="BE50" s="71">
        <f t="shared" si="27"/>
        <v>0</v>
      </c>
      <c r="BF50" s="71">
        <f t="shared" si="27"/>
        <v>0</v>
      </c>
      <c r="BG50" s="71">
        <f t="shared" si="27"/>
        <v>0</v>
      </c>
      <c r="BH50" s="71">
        <f t="shared" si="27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0</v>
      </c>
      <c r="O54" s="74">
        <f t="shared" si="28"/>
        <v>0</v>
      </c>
      <c r="P54" s="74">
        <f t="shared" si="28"/>
        <v>0</v>
      </c>
      <c r="Q54" s="74">
        <f t="shared" si="28"/>
        <v>0</v>
      </c>
      <c r="R54" s="74">
        <f t="shared" si="28"/>
        <v>0</v>
      </c>
      <c r="S54" s="74">
        <f t="shared" si="28"/>
        <v>0</v>
      </c>
      <c r="T54" s="74">
        <f t="shared" si="28"/>
        <v>0</v>
      </c>
      <c r="U54" s="74">
        <f t="shared" si="28"/>
        <v>0</v>
      </c>
      <c r="V54" s="74">
        <f t="shared" si="28"/>
        <v>0</v>
      </c>
      <c r="W54" s="74">
        <f t="shared" si="28"/>
        <v>0</v>
      </c>
      <c r="X54" s="74">
        <f t="shared" si="28"/>
        <v>0</v>
      </c>
      <c r="Y54" s="74">
        <f t="shared" si="28"/>
        <v>0</v>
      </c>
      <c r="Z54" s="74">
        <f t="shared" si="28"/>
        <v>0</v>
      </c>
      <c r="AA54" s="74">
        <f t="shared" si="28"/>
        <v>0</v>
      </c>
      <c r="AB54" s="74">
        <f t="shared" si="28"/>
        <v>0</v>
      </c>
      <c r="AC54" s="74">
        <f t="shared" si="28"/>
        <v>0</v>
      </c>
      <c r="AD54" s="74">
        <f t="shared" si="28"/>
        <v>0</v>
      </c>
      <c r="AE54" s="74">
        <f t="shared" si="28"/>
        <v>0</v>
      </c>
      <c r="AF54" s="74">
        <f t="shared" si="28"/>
        <v>0</v>
      </c>
      <c r="AG54" s="74">
        <f t="shared" si="28"/>
        <v>0</v>
      </c>
      <c r="AH54" s="74">
        <f t="shared" si="28"/>
        <v>0</v>
      </c>
      <c r="AI54" s="74">
        <f t="shared" si="28"/>
        <v>0</v>
      </c>
      <c r="AJ54" s="74">
        <f t="shared" si="28"/>
        <v>0</v>
      </c>
      <c r="AK54" s="74">
        <f t="shared" si="28"/>
        <v>0</v>
      </c>
      <c r="AL54" s="74">
        <f t="shared" si="28"/>
        <v>0</v>
      </c>
      <c r="AM54" s="74">
        <f t="shared" si="28"/>
        <v>0</v>
      </c>
      <c r="AN54" s="74">
        <f t="shared" si="28"/>
        <v>0</v>
      </c>
      <c r="AO54" s="74">
        <f t="shared" si="28"/>
        <v>0</v>
      </c>
      <c r="AP54" s="74">
        <f t="shared" si="28"/>
        <v>0</v>
      </c>
      <c r="AQ54" s="74">
        <f t="shared" si="28"/>
        <v>0</v>
      </c>
      <c r="AR54" s="74">
        <f t="shared" si="28"/>
        <v>0</v>
      </c>
      <c r="AS54" s="74">
        <f t="shared" si="28"/>
        <v>0</v>
      </c>
      <c r="AT54" s="74">
        <f t="shared" si="28"/>
        <v>0</v>
      </c>
      <c r="AU54" s="74">
        <f t="shared" si="28"/>
        <v>0</v>
      </c>
      <c r="AV54" s="74">
        <f t="shared" si="28"/>
        <v>0</v>
      </c>
      <c r="AW54" s="74">
        <f t="shared" si="28"/>
        <v>0</v>
      </c>
      <c r="AX54" s="74">
        <f t="shared" si="28"/>
        <v>0</v>
      </c>
      <c r="AY54" s="74">
        <f t="shared" si="28"/>
        <v>0</v>
      </c>
      <c r="AZ54" s="74">
        <f t="shared" si="28"/>
        <v>0</v>
      </c>
      <c r="BA54" s="74">
        <f t="shared" si="28"/>
        <v>0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0</v>
      </c>
      <c r="O56" s="68">
        <f t="shared" si="29"/>
        <v>0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0</v>
      </c>
      <c r="AF56" s="68">
        <f t="shared" si="29"/>
        <v>0</v>
      </c>
      <c r="AG56" s="68">
        <f t="shared" si="29"/>
        <v>0</v>
      </c>
      <c r="AH56" s="68">
        <f t="shared" si="29"/>
        <v>0</v>
      </c>
      <c r="AI56" s="68">
        <f t="shared" si="29"/>
        <v>0</v>
      </c>
      <c r="AJ56" s="68">
        <f t="shared" si="29"/>
        <v>0</v>
      </c>
      <c r="AK56" s="68">
        <f t="shared" si="29"/>
        <v>0</v>
      </c>
      <c r="AL56" s="68">
        <f t="shared" si="29"/>
        <v>0</v>
      </c>
      <c r="AM56" s="68">
        <f t="shared" si="29"/>
        <v>0</v>
      </c>
      <c r="AN56" s="68">
        <f t="shared" si="29"/>
        <v>0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8">
        <f t="shared" si="29"/>
        <v>0</v>
      </c>
      <c r="AT56" s="68">
        <f t="shared" si="29"/>
        <v>0</v>
      </c>
      <c r="AU56" s="68">
        <f t="shared" si="29"/>
        <v>0</v>
      </c>
      <c r="AV56" s="68">
        <f t="shared" si="29"/>
        <v>0</v>
      </c>
      <c r="AW56" s="68">
        <f t="shared" si="29"/>
        <v>0</v>
      </c>
      <c r="AX56" s="68">
        <f t="shared" si="29"/>
        <v>0</v>
      </c>
      <c r="AY56" s="68">
        <f t="shared" si="29"/>
        <v>0</v>
      </c>
      <c r="AZ56" s="68">
        <f t="shared" si="29"/>
        <v>0</v>
      </c>
      <c r="BA56" s="68">
        <f t="shared" si="29"/>
        <v>0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0</v>
      </c>
      <c r="O59" s="74">
        <f t="shared" si="30"/>
        <v>0</v>
      </c>
      <c r="P59" s="74">
        <f t="shared" si="30"/>
        <v>0</v>
      </c>
      <c r="Q59" s="74">
        <f t="shared" si="30"/>
        <v>0</v>
      </c>
      <c r="R59" s="74">
        <f t="shared" si="30"/>
        <v>0</v>
      </c>
      <c r="S59" s="74">
        <f t="shared" si="30"/>
        <v>0</v>
      </c>
      <c r="T59" s="74">
        <f t="shared" si="30"/>
        <v>0</v>
      </c>
      <c r="U59" s="74">
        <f t="shared" si="30"/>
        <v>0</v>
      </c>
      <c r="V59" s="74">
        <f t="shared" si="30"/>
        <v>0</v>
      </c>
      <c r="W59" s="74">
        <f t="shared" si="30"/>
        <v>0</v>
      </c>
      <c r="X59" s="74">
        <f t="shared" si="30"/>
        <v>0</v>
      </c>
      <c r="Y59" s="74">
        <f t="shared" si="30"/>
        <v>0</v>
      </c>
      <c r="Z59" s="74">
        <f t="shared" si="30"/>
        <v>0</v>
      </c>
      <c r="AA59" s="74">
        <f t="shared" si="30"/>
        <v>0</v>
      </c>
      <c r="AB59" s="74">
        <f t="shared" si="30"/>
        <v>0</v>
      </c>
      <c r="AC59" s="74">
        <f t="shared" si="30"/>
        <v>0</v>
      </c>
      <c r="AD59" s="74">
        <f t="shared" si="30"/>
        <v>0</v>
      </c>
      <c r="AE59" s="74">
        <f t="shared" si="30"/>
        <v>0</v>
      </c>
      <c r="AF59" s="74">
        <f t="shared" si="30"/>
        <v>0</v>
      </c>
      <c r="AG59" s="74">
        <f t="shared" si="30"/>
        <v>0</v>
      </c>
      <c r="AH59" s="74">
        <f t="shared" si="30"/>
        <v>0</v>
      </c>
      <c r="AI59" s="74">
        <f t="shared" si="30"/>
        <v>0</v>
      </c>
      <c r="AJ59" s="74">
        <f t="shared" si="30"/>
        <v>0</v>
      </c>
      <c r="AK59" s="74">
        <f t="shared" si="30"/>
        <v>0</v>
      </c>
      <c r="AL59" s="74">
        <f t="shared" si="30"/>
        <v>0</v>
      </c>
      <c r="AM59" s="74">
        <f t="shared" si="30"/>
        <v>0</v>
      </c>
      <c r="AN59" s="74">
        <f t="shared" si="30"/>
        <v>0</v>
      </c>
      <c r="AO59" s="74">
        <f t="shared" si="30"/>
        <v>0</v>
      </c>
      <c r="AP59" s="74">
        <f t="shared" si="30"/>
        <v>0</v>
      </c>
      <c r="AQ59" s="74">
        <f t="shared" si="30"/>
        <v>0</v>
      </c>
      <c r="AR59" s="74">
        <f t="shared" si="30"/>
        <v>0</v>
      </c>
      <c r="AS59" s="74">
        <f t="shared" si="30"/>
        <v>0</v>
      </c>
      <c r="AT59" s="74">
        <f t="shared" si="30"/>
        <v>0</v>
      </c>
      <c r="AU59" s="74">
        <f t="shared" si="30"/>
        <v>0</v>
      </c>
      <c r="AV59" s="74">
        <f t="shared" si="30"/>
        <v>0</v>
      </c>
      <c r="AW59" s="74">
        <f t="shared" si="30"/>
        <v>0</v>
      </c>
      <c r="AX59" s="74">
        <f t="shared" si="30"/>
        <v>0</v>
      </c>
      <c r="AY59" s="74">
        <f t="shared" si="30"/>
        <v>0</v>
      </c>
      <c r="AZ59" s="74">
        <f t="shared" si="30"/>
        <v>0</v>
      </c>
      <c r="BA59" s="74">
        <f t="shared" si="30"/>
        <v>0</v>
      </c>
      <c r="BB59" s="74">
        <f t="shared" si="30"/>
        <v>0</v>
      </c>
      <c r="BC59" s="74">
        <f t="shared" si="30"/>
        <v>0</v>
      </c>
      <c r="BD59" s="74">
        <f t="shared" si="30"/>
        <v>0</v>
      </c>
      <c r="BE59" s="74">
        <f t="shared" si="30"/>
        <v>0</v>
      </c>
      <c r="BF59" s="74">
        <f t="shared" si="30"/>
        <v>0</v>
      </c>
      <c r="BG59" s="74">
        <f t="shared" si="30"/>
        <v>0</v>
      </c>
      <c r="BH59" s="74">
        <f t="shared" si="30"/>
        <v>0</v>
      </c>
      <c r="BI59" s="74">
        <f t="shared" si="30"/>
        <v>0</v>
      </c>
      <c r="BJ59" s="74">
        <f t="shared" si="30"/>
        <v>0</v>
      </c>
      <c r="BK59" s="74">
        <f t="shared" si="30"/>
        <v>0</v>
      </c>
      <c r="BL59" s="74">
        <f t="shared" si="30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0</v>
      </c>
      <c r="O61" s="74">
        <f t="shared" si="33"/>
        <v>0</v>
      </c>
      <c r="P61" s="74">
        <f t="shared" si="33"/>
        <v>0</v>
      </c>
      <c r="Q61" s="74">
        <f t="shared" si="33"/>
        <v>0</v>
      </c>
      <c r="R61" s="74">
        <f t="shared" si="33"/>
        <v>0</v>
      </c>
      <c r="S61" s="74">
        <f t="shared" si="33"/>
        <v>0</v>
      </c>
      <c r="T61" s="74">
        <f t="shared" si="33"/>
        <v>0</v>
      </c>
      <c r="U61" s="74">
        <f t="shared" si="33"/>
        <v>0</v>
      </c>
      <c r="V61" s="74">
        <f t="shared" si="33"/>
        <v>0</v>
      </c>
      <c r="W61" s="74">
        <f t="shared" si="33"/>
        <v>0</v>
      </c>
      <c r="X61" s="74">
        <f t="shared" si="33"/>
        <v>0</v>
      </c>
      <c r="Y61" s="74">
        <f t="shared" si="33"/>
        <v>0</v>
      </c>
      <c r="Z61" s="74">
        <f t="shared" si="33"/>
        <v>0</v>
      </c>
      <c r="AA61" s="74">
        <f t="shared" si="33"/>
        <v>0</v>
      </c>
      <c r="AB61" s="74">
        <f t="shared" si="33"/>
        <v>0</v>
      </c>
      <c r="AC61" s="74">
        <f t="shared" si="33"/>
        <v>0</v>
      </c>
      <c r="AD61" s="74">
        <f t="shared" si="33"/>
        <v>0</v>
      </c>
      <c r="AE61" s="74">
        <f t="shared" si="33"/>
        <v>0</v>
      </c>
      <c r="AF61" s="74">
        <f t="shared" si="33"/>
        <v>0</v>
      </c>
      <c r="AG61" s="74">
        <f t="shared" si="33"/>
        <v>0</v>
      </c>
      <c r="AH61" s="74">
        <f t="shared" si="33"/>
        <v>0</v>
      </c>
      <c r="AI61" s="74">
        <f t="shared" si="33"/>
        <v>0</v>
      </c>
      <c r="AJ61" s="74">
        <f t="shared" si="33"/>
        <v>0</v>
      </c>
      <c r="AK61" s="74">
        <f t="shared" si="33"/>
        <v>0</v>
      </c>
      <c r="AL61" s="74">
        <f t="shared" si="33"/>
        <v>0</v>
      </c>
      <c r="AM61" s="74">
        <f t="shared" si="33"/>
        <v>0</v>
      </c>
      <c r="AN61" s="74">
        <f t="shared" si="33"/>
        <v>0</v>
      </c>
      <c r="AO61" s="74">
        <f t="shared" si="33"/>
        <v>0</v>
      </c>
      <c r="AP61" s="74">
        <f t="shared" si="33"/>
        <v>0</v>
      </c>
      <c r="AQ61" s="74">
        <f t="shared" si="33"/>
        <v>0</v>
      </c>
      <c r="AR61" s="74">
        <f t="shared" si="33"/>
        <v>0</v>
      </c>
      <c r="AS61" s="74">
        <f t="shared" si="33"/>
        <v>0</v>
      </c>
      <c r="AT61" s="74">
        <f t="shared" si="33"/>
        <v>0</v>
      </c>
      <c r="AU61" s="74">
        <f t="shared" si="33"/>
        <v>0</v>
      </c>
      <c r="AV61" s="74">
        <f t="shared" si="33"/>
        <v>0</v>
      </c>
      <c r="AW61" s="74">
        <f t="shared" si="33"/>
        <v>0</v>
      </c>
      <c r="AX61" s="74">
        <f t="shared" si="33"/>
        <v>0</v>
      </c>
      <c r="AY61" s="74">
        <f t="shared" si="33"/>
        <v>0</v>
      </c>
      <c r="AZ61" s="74">
        <f t="shared" si="33"/>
        <v>0</v>
      </c>
      <c r="BA61" s="74">
        <f t="shared" si="33"/>
        <v>0</v>
      </c>
      <c r="BB61" s="74">
        <f t="shared" si="33"/>
        <v>0</v>
      </c>
      <c r="BC61" s="74">
        <f t="shared" si="33"/>
        <v>0</v>
      </c>
      <c r="BD61" s="74">
        <f t="shared" si="33"/>
        <v>0</v>
      </c>
      <c r="BE61" s="74">
        <f t="shared" si="33"/>
        <v>0</v>
      </c>
      <c r="BF61" s="74">
        <f t="shared" si="33"/>
        <v>0</v>
      </c>
      <c r="BG61" s="74">
        <f t="shared" si="33"/>
        <v>0</v>
      </c>
      <c r="BH61" s="74">
        <f t="shared" si="33"/>
        <v>0</v>
      </c>
      <c r="BI61" s="74">
        <f t="shared" si="33"/>
        <v>0</v>
      </c>
      <c r="BJ61" s="74">
        <f t="shared" si="33"/>
        <v>0</v>
      </c>
      <c r="BK61" s="74">
        <f t="shared" si="33"/>
        <v>0</v>
      </c>
      <c r="BL61" s="74">
        <f t="shared" si="33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0</v>
      </c>
      <c r="O62" s="67">
        <f t="shared" si="34"/>
        <v>0</v>
      </c>
      <c r="P62" s="67">
        <f t="shared" si="34"/>
        <v>0</v>
      </c>
      <c r="Q62" s="67">
        <f t="shared" si="34"/>
        <v>0</v>
      </c>
      <c r="R62" s="67">
        <f t="shared" si="34"/>
        <v>0</v>
      </c>
      <c r="S62" s="67">
        <f t="shared" si="34"/>
        <v>0</v>
      </c>
      <c r="T62" s="67">
        <f t="shared" si="34"/>
        <v>0</v>
      </c>
      <c r="U62" s="67">
        <f t="shared" si="34"/>
        <v>0</v>
      </c>
      <c r="V62" s="67">
        <f t="shared" si="34"/>
        <v>0</v>
      </c>
      <c r="W62" s="67">
        <f t="shared" si="34"/>
        <v>0</v>
      </c>
      <c r="X62" s="67">
        <f t="shared" si="34"/>
        <v>0</v>
      </c>
      <c r="Y62" s="67">
        <f t="shared" si="34"/>
        <v>0</v>
      </c>
      <c r="Z62" s="67">
        <f t="shared" si="34"/>
        <v>0</v>
      </c>
      <c r="AA62" s="67">
        <f t="shared" si="34"/>
        <v>0</v>
      </c>
      <c r="AB62" s="67">
        <f t="shared" si="34"/>
        <v>0</v>
      </c>
      <c r="AC62" s="67">
        <f t="shared" si="34"/>
        <v>0</v>
      </c>
      <c r="AD62" s="67">
        <f t="shared" si="34"/>
        <v>0</v>
      </c>
      <c r="AE62" s="67">
        <f t="shared" si="34"/>
        <v>0</v>
      </c>
      <c r="AF62" s="67">
        <f t="shared" si="34"/>
        <v>0</v>
      </c>
      <c r="AG62" s="67">
        <f t="shared" si="34"/>
        <v>0</v>
      </c>
      <c r="AH62" s="67">
        <f t="shared" si="34"/>
        <v>0</v>
      </c>
      <c r="AI62" s="67">
        <f t="shared" si="34"/>
        <v>0</v>
      </c>
      <c r="AJ62" s="67">
        <f t="shared" si="34"/>
        <v>0</v>
      </c>
      <c r="AK62" s="67">
        <f t="shared" si="34"/>
        <v>0</v>
      </c>
      <c r="AL62" s="67">
        <f t="shared" si="34"/>
        <v>0</v>
      </c>
      <c r="AM62" s="67">
        <f t="shared" si="34"/>
        <v>0</v>
      </c>
      <c r="AN62" s="67">
        <f t="shared" si="34"/>
        <v>0</v>
      </c>
      <c r="AO62" s="67">
        <f t="shared" si="34"/>
        <v>0</v>
      </c>
      <c r="AP62" s="67">
        <f t="shared" si="34"/>
        <v>0</v>
      </c>
      <c r="AQ62" s="67">
        <f t="shared" si="34"/>
        <v>0</v>
      </c>
      <c r="AR62" s="67">
        <f t="shared" si="34"/>
        <v>0</v>
      </c>
      <c r="AS62" s="67">
        <f t="shared" si="34"/>
        <v>0</v>
      </c>
      <c r="AT62" s="67">
        <f t="shared" si="34"/>
        <v>0</v>
      </c>
      <c r="AU62" s="67">
        <f t="shared" si="34"/>
        <v>0</v>
      </c>
      <c r="AV62" s="67">
        <f t="shared" si="34"/>
        <v>0</v>
      </c>
      <c r="AW62" s="67">
        <f t="shared" si="34"/>
        <v>0</v>
      </c>
      <c r="AX62" s="67">
        <f t="shared" si="34"/>
        <v>0</v>
      </c>
      <c r="AY62" s="67">
        <f t="shared" si="34"/>
        <v>0</v>
      </c>
      <c r="AZ62" s="67">
        <f t="shared" si="34"/>
        <v>0</v>
      </c>
      <c r="BA62" s="67">
        <f t="shared" si="34"/>
        <v>0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0</v>
      </c>
      <c r="O63" s="74">
        <f t="shared" si="35"/>
        <v>0</v>
      </c>
      <c r="P63" s="74">
        <f t="shared" si="35"/>
        <v>0</v>
      </c>
      <c r="Q63" s="74">
        <f t="shared" si="35"/>
        <v>0</v>
      </c>
      <c r="R63" s="74">
        <f t="shared" si="35"/>
        <v>0</v>
      </c>
      <c r="S63" s="74">
        <f t="shared" si="35"/>
        <v>0</v>
      </c>
      <c r="T63" s="74">
        <f t="shared" si="35"/>
        <v>0</v>
      </c>
      <c r="U63" s="74">
        <f t="shared" si="35"/>
        <v>0</v>
      </c>
      <c r="V63" s="74">
        <f t="shared" si="35"/>
        <v>0</v>
      </c>
      <c r="W63" s="74">
        <f t="shared" si="35"/>
        <v>0</v>
      </c>
      <c r="X63" s="74">
        <f t="shared" si="35"/>
        <v>0</v>
      </c>
      <c r="Y63" s="74">
        <f t="shared" si="35"/>
        <v>0</v>
      </c>
      <c r="Z63" s="74">
        <f t="shared" si="35"/>
        <v>0</v>
      </c>
      <c r="AA63" s="74">
        <f t="shared" si="35"/>
        <v>0</v>
      </c>
      <c r="AB63" s="74">
        <f t="shared" si="35"/>
        <v>0</v>
      </c>
      <c r="AC63" s="74">
        <f t="shared" si="35"/>
        <v>0</v>
      </c>
      <c r="AD63" s="74">
        <f t="shared" si="35"/>
        <v>0</v>
      </c>
      <c r="AE63" s="74">
        <f t="shared" si="35"/>
        <v>0</v>
      </c>
      <c r="AF63" s="74">
        <f t="shared" si="35"/>
        <v>0</v>
      </c>
      <c r="AG63" s="74">
        <f t="shared" si="35"/>
        <v>0</v>
      </c>
      <c r="AH63" s="74">
        <f t="shared" si="35"/>
        <v>0</v>
      </c>
      <c r="AI63" s="74">
        <f t="shared" si="35"/>
        <v>0</v>
      </c>
      <c r="AJ63" s="74">
        <f t="shared" si="35"/>
        <v>0</v>
      </c>
      <c r="AK63" s="74">
        <f t="shared" si="35"/>
        <v>0</v>
      </c>
      <c r="AL63" s="74">
        <f t="shared" si="35"/>
        <v>0</v>
      </c>
      <c r="AM63" s="74">
        <f t="shared" si="35"/>
        <v>0</v>
      </c>
      <c r="AN63" s="74">
        <f t="shared" si="35"/>
        <v>0</v>
      </c>
      <c r="AO63" s="74">
        <f t="shared" si="35"/>
        <v>0</v>
      </c>
      <c r="AP63" s="74">
        <f t="shared" si="35"/>
        <v>0</v>
      </c>
      <c r="AQ63" s="74">
        <f t="shared" si="35"/>
        <v>0</v>
      </c>
      <c r="AR63" s="74">
        <f t="shared" si="35"/>
        <v>0</v>
      </c>
      <c r="AS63" s="74">
        <f t="shared" si="35"/>
        <v>0</v>
      </c>
      <c r="AT63" s="74">
        <f t="shared" si="35"/>
        <v>0</v>
      </c>
      <c r="AU63" s="74">
        <f t="shared" si="35"/>
        <v>0</v>
      </c>
      <c r="AV63" s="74">
        <f t="shared" si="35"/>
        <v>0</v>
      </c>
      <c r="AW63" s="74">
        <f t="shared" si="35"/>
        <v>0</v>
      </c>
      <c r="AX63" s="74">
        <f t="shared" si="35"/>
        <v>0</v>
      </c>
      <c r="AY63" s="74">
        <f t="shared" si="35"/>
        <v>0</v>
      </c>
      <c r="AZ63" s="74">
        <f t="shared" si="35"/>
        <v>0</v>
      </c>
      <c r="BA63" s="74">
        <f t="shared" si="35"/>
        <v>0</v>
      </c>
      <c r="BB63" s="74">
        <f t="shared" si="35"/>
        <v>0</v>
      </c>
      <c r="BC63" s="74">
        <f t="shared" si="35"/>
        <v>0</v>
      </c>
      <c r="BD63" s="74">
        <f t="shared" si="35"/>
        <v>0</v>
      </c>
      <c r="BE63" s="74">
        <f t="shared" si="35"/>
        <v>0</v>
      </c>
      <c r="BF63" s="74">
        <f t="shared" si="35"/>
        <v>0</v>
      </c>
      <c r="BG63" s="74">
        <f t="shared" si="35"/>
        <v>0</v>
      </c>
      <c r="BH63" s="74">
        <f t="shared" si="35"/>
        <v>0</v>
      </c>
      <c r="BI63" s="74">
        <f t="shared" si="35"/>
        <v>0</v>
      </c>
      <c r="BJ63" s="74">
        <f t="shared" si="35"/>
        <v>0</v>
      </c>
      <c r="BK63" s="74">
        <f t="shared" si="35"/>
        <v>0</v>
      </c>
      <c r="BL63" s="74">
        <f t="shared" si="35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0</v>
      </c>
      <c r="H65" s="118">
        <f t="shared" si="37"/>
        <v>0</v>
      </c>
      <c r="I65" s="118">
        <f t="shared" si="37"/>
        <v>0</v>
      </c>
      <c r="J65" s="118">
        <f t="shared" si="37"/>
        <v>0</v>
      </c>
      <c r="K65" s="118">
        <f t="shared" si="37"/>
        <v>0</v>
      </c>
      <c r="L65" s="118">
        <f t="shared" si="37"/>
        <v>0</v>
      </c>
      <c r="M65" s="118">
        <f t="shared" si="37"/>
        <v>0</v>
      </c>
      <c r="N65" s="118">
        <f t="shared" si="37"/>
        <v>0</v>
      </c>
      <c r="O65" s="118">
        <f t="shared" si="37"/>
        <v>0</v>
      </c>
      <c r="P65" s="118">
        <f t="shared" si="37"/>
        <v>0</v>
      </c>
      <c r="Q65" s="118">
        <f t="shared" si="37"/>
        <v>0</v>
      </c>
      <c r="R65" s="118">
        <f t="shared" si="37"/>
        <v>0</v>
      </c>
      <c r="S65" s="118">
        <f t="shared" si="37"/>
        <v>0</v>
      </c>
      <c r="T65" s="118">
        <f t="shared" si="37"/>
        <v>0</v>
      </c>
      <c r="U65" s="118">
        <f t="shared" si="37"/>
        <v>0</v>
      </c>
      <c r="V65" s="118">
        <f t="shared" si="37"/>
        <v>0</v>
      </c>
      <c r="W65" s="118">
        <f t="shared" si="37"/>
        <v>0</v>
      </c>
      <c r="X65" s="118">
        <f t="shared" si="37"/>
        <v>0</v>
      </c>
      <c r="Y65" s="118">
        <f t="shared" si="37"/>
        <v>0</v>
      </c>
      <c r="Z65" s="118">
        <f t="shared" si="37"/>
        <v>0</v>
      </c>
      <c r="AA65" s="118">
        <f t="shared" si="37"/>
        <v>0</v>
      </c>
      <c r="AB65" s="118">
        <f t="shared" si="37"/>
        <v>0</v>
      </c>
      <c r="AC65" s="118">
        <f t="shared" si="37"/>
        <v>0</v>
      </c>
      <c r="AD65" s="118">
        <f t="shared" si="37"/>
        <v>0</v>
      </c>
      <c r="AE65" s="118">
        <f t="shared" si="37"/>
        <v>0</v>
      </c>
      <c r="AF65" s="118">
        <f t="shared" si="37"/>
        <v>0</v>
      </c>
      <c r="AG65" s="118">
        <f t="shared" si="37"/>
        <v>0</v>
      </c>
      <c r="AH65" s="118">
        <f t="shared" si="37"/>
        <v>0</v>
      </c>
      <c r="AI65" s="118">
        <f t="shared" si="37"/>
        <v>0</v>
      </c>
      <c r="AJ65" s="118">
        <f t="shared" si="37"/>
        <v>0</v>
      </c>
      <c r="AK65" s="118">
        <f t="shared" si="37"/>
        <v>0</v>
      </c>
      <c r="AL65" s="118">
        <f t="shared" si="37"/>
        <v>0</v>
      </c>
      <c r="AM65" s="118">
        <f t="shared" si="37"/>
        <v>0</v>
      </c>
      <c r="AN65" s="118">
        <f t="shared" si="37"/>
        <v>0</v>
      </c>
      <c r="AO65" s="118">
        <f t="shared" si="37"/>
        <v>0</v>
      </c>
      <c r="AP65" s="118">
        <f t="shared" si="37"/>
        <v>0</v>
      </c>
      <c r="AQ65" s="118">
        <f t="shared" si="37"/>
        <v>0</v>
      </c>
      <c r="AR65" s="118">
        <f t="shared" si="37"/>
        <v>0</v>
      </c>
      <c r="AS65" s="118">
        <f t="shared" si="37"/>
        <v>0</v>
      </c>
      <c r="AT65" s="118">
        <f t="shared" si="37"/>
        <v>0</v>
      </c>
      <c r="AU65" s="118">
        <f t="shared" si="37"/>
        <v>0</v>
      </c>
      <c r="AV65" s="118">
        <f t="shared" si="37"/>
        <v>0</v>
      </c>
      <c r="AW65" s="118">
        <f t="shared" si="37"/>
        <v>0</v>
      </c>
      <c r="AX65" s="118">
        <f t="shared" si="37"/>
        <v>0</v>
      </c>
      <c r="AY65" s="118">
        <f t="shared" si="37"/>
        <v>0</v>
      </c>
      <c r="AZ65" s="118">
        <f t="shared" si="37"/>
        <v>0</v>
      </c>
      <c r="BA65" s="118">
        <f t="shared" si="37"/>
        <v>0</v>
      </c>
      <c r="BB65" s="118">
        <f t="shared" si="37"/>
        <v>0</v>
      </c>
      <c r="BC65" s="118">
        <f t="shared" si="37"/>
        <v>0</v>
      </c>
      <c r="BD65" s="118">
        <f t="shared" si="37"/>
        <v>0</v>
      </c>
      <c r="BE65" s="118">
        <f t="shared" si="37"/>
        <v>0</v>
      </c>
      <c r="BF65" s="118">
        <f t="shared" si="37"/>
        <v>0</v>
      </c>
      <c r="BG65" s="118">
        <f t="shared" si="37"/>
        <v>0</v>
      </c>
      <c r="BH65" s="118">
        <f t="shared" si="37"/>
        <v>0</v>
      </c>
      <c r="BI65" s="118">
        <f t="shared" si="37"/>
        <v>0</v>
      </c>
      <c r="BJ65" s="118">
        <f t="shared" si="37"/>
        <v>0</v>
      </c>
      <c r="BK65" s="118">
        <f t="shared" si="37"/>
        <v>0</v>
      </c>
      <c r="BL65" s="118">
        <f t="shared" si="37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0</v>
      </c>
      <c r="E74" s="329">
        <f>($D$71*TaxDepr!C$33)</f>
        <v>0</v>
      </c>
      <c r="F74" s="329">
        <f>($D$71*TaxDepr!D$33)</f>
        <v>0</v>
      </c>
      <c r="G74" s="329">
        <f>($D$71*TaxDepr!E$33)</f>
        <v>0</v>
      </c>
      <c r="H74" s="329">
        <f>($D$71*TaxDepr!F$33)</f>
        <v>0</v>
      </c>
      <c r="I74" s="329">
        <f>($D$71*TaxDepr!G$33)</f>
        <v>0</v>
      </c>
      <c r="J74" s="329">
        <f>($D$71*TaxDepr!H$33)</f>
        <v>0</v>
      </c>
      <c r="K74" s="329">
        <f>($D$71*TaxDepr!I$33)</f>
        <v>0</v>
      </c>
      <c r="L74" s="329">
        <f>($D$71*TaxDepr!J$33)</f>
        <v>0</v>
      </c>
      <c r="M74" s="329">
        <f>($D$71*TaxDepr!K$33)</f>
        <v>0</v>
      </c>
      <c r="N74" s="329">
        <f>($D$71*TaxDepr!L$33)</f>
        <v>0</v>
      </c>
      <c r="O74" s="329">
        <f>($D$71*TaxDepr!M$33)</f>
        <v>0</v>
      </c>
      <c r="P74" s="329">
        <f>($D$71*TaxDepr!N$33)</f>
        <v>0</v>
      </c>
      <c r="Q74" s="329">
        <f>($D$71*TaxDepr!O$33)</f>
        <v>0</v>
      </c>
      <c r="R74" s="329">
        <f>($D$71*TaxDepr!P$33)</f>
        <v>0</v>
      </c>
      <c r="S74" s="329">
        <f>($D$71*TaxDepr!Q$33)</f>
        <v>0</v>
      </c>
      <c r="T74" s="329">
        <f>($D$71*TaxDepr!R$33)</f>
        <v>0</v>
      </c>
      <c r="U74" s="329">
        <f>($D$71*TaxDepr!S$33)</f>
        <v>0</v>
      </c>
      <c r="V74" s="329">
        <f>($D$71*TaxDepr!T$33)</f>
        <v>0</v>
      </c>
      <c r="W74" s="329">
        <f>($D$71*TaxDepr!U$33)</f>
        <v>0</v>
      </c>
      <c r="X74" s="329">
        <f>($D$71*TaxDepr!V$33)</f>
        <v>0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0</v>
      </c>
      <c r="H75" s="94">
        <f t="shared" si="39"/>
        <v>0</v>
      </c>
      <c r="I75" s="94">
        <f t="shared" si="39"/>
        <v>0</v>
      </c>
      <c r="J75" s="94">
        <f t="shared" si="39"/>
        <v>0</v>
      </c>
      <c r="K75" s="94">
        <f t="shared" si="39"/>
        <v>0</v>
      </c>
      <c r="L75" s="94">
        <f t="shared" si="39"/>
        <v>0</v>
      </c>
      <c r="M75" s="94">
        <f t="shared" si="39"/>
        <v>0</v>
      </c>
      <c r="N75" s="94">
        <f t="shared" si="39"/>
        <v>0</v>
      </c>
      <c r="O75" s="94">
        <f t="shared" si="39"/>
        <v>0</v>
      </c>
      <c r="P75" s="94">
        <f t="shared" si="39"/>
        <v>0</v>
      </c>
      <c r="Q75" s="94">
        <f t="shared" si="39"/>
        <v>0</v>
      </c>
      <c r="R75" s="94">
        <f t="shared" si="39"/>
        <v>0</v>
      </c>
      <c r="S75" s="94">
        <f t="shared" si="39"/>
        <v>0</v>
      </c>
      <c r="T75" s="94">
        <f t="shared" si="39"/>
        <v>0</v>
      </c>
      <c r="U75" s="94">
        <f t="shared" si="39"/>
        <v>0</v>
      </c>
      <c r="V75" s="94">
        <f t="shared" si="39"/>
        <v>0</v>
      </c>
      <c r="W75" s="94">
        <f t="shared" si="39"/>
        <v>0</v>
      </c>
      <c r="X75" s="94">
        <f t="shared" si="39"/>
        <v>0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0</v>
      </c>
      <c r="H81" s="328">
        <f t="shared" si="41"/>
        <v>0</v>
      </c>
      <c r="I81" s="328">
        <f t="shared" si="41"/>
        <v>0</v>
      </c>
      <c r="J81" s="328">
        <f t="shared" si="41"/>
        <v>0</v>
      </c>
      <c r="K81" s="328">
        <f t="shared" si="41"/>
        <v>0</v>
      </c>
      <c r="L81" s="328">
        <f t="shared" si="41"/>
        <v>0</v>
      </c>
      <c r="M81" s="328">
        <f t="shared" si="41"/>
        <v>0</v>
      </c>
      <c r="N81" s="328">
        <f t="shared" si="41"/>
        <v>0</v>
      </c>
      <c r="O81" s="328">
        <f t="shared" si="41"/>
        <v>0</v>
      </c>
      <c r="P81" s="328">
        <f t="shared" si="41"/>
        <v>0</v>
      </c>
      <c r="Q81" s="328">
        <f t="shared" si="41"/>
        <v>0</v>
      </c>
      <c r="R81" s="328">
        <f t="shared" si="41"/>
        <v>0</v>
      </c>
      <c r="S81" s="328">
        <f t="shared" si="41"/>
        <v>0</v>
      </c>
      <c r="T81" s="328">
        <f t="shared" si="41"/>
        <v>0</v>
      </c>
      <c r="U81" s="328">
        <f t="shared" si="41"/>
        <v>0</v>
      </c>
      <c r="V81" s="328">
        <f t="shared" si="41"/>
        <v>0</v>
      </c>
      <c r="W81" s="328">
        <f t="shared" si="41"/>
        <v>0</v>
      </c>
      <c r="X81" s="328">
        <f t="shared" si="41"/>
        <v>0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0</v>
      </c>
      <c r="H82" s="94">
        <f t="shared" si="42"/>
        <v>0</v>
      </c>
      <c r="I82" s="94">
        <f t="shared" si="42"/>
        <v>0</v>
      </c>
      <c r="J82" s="94">
        <f t="shared" si="42"/>
        <v>0</v>
      </c>
      <c r="K82" s="94">
        <f t="shared" si="42"/>
        <v>0</v>
      </c>
      <c r="L82" s="94">
        <f t="shared" si="42"/>
        <v>0</v>
      </c>
      <c r="M82" s="94">
        <f t="shared" si="42"/>
        <v>0</v>
      </c>
      <c r="N82" s="94">
        <f t="shared" si="42"/>
        <v>0</v>
      </c>
      <c r="O82" s="94">
        <f t="shared" si="42"/>
        <v>0</v>
      </c>
      <c r="P82" s="94">
        <f t="shared" si="42"/>
        <v>0</v>
      </c>
      <c r="Q82" s="94">
        <f t="shared" si="42"/>
        <v>0</v>
      </c>
      <c r="R82" s="94">
        <f t="shared" si="42"/>
        <v>0</v>
      </c>
      <c r="S82" s="94">
        <f t="shared" si="42"/>
        <v>0</v>
      </c>
      <c r="T82" s="94">
        <f t="shared" si="42"/>
        <v>0</v>
      </c>
      <c r="U82" s="94">
        <f t="shared" si="42"/>
        <v>0</v>
      </c>
      <c r="V82" s="94">
        <f t="shared" si="42"/>
        <v>0</v>
      </c>
      <c r="W82" s="94">
        <f t="shared" si="42"/>
        <v>0</v>
      </c>
      <c r="X82" s="94">
        <f t="shared" si="42"/>
        <v>0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0</v>
      </c>
      <c r="H98" s="103">
        <f t="shared" si="57"/>
        <v>0</v>
      </c>
      <c r="I98" s="103">
        <f t="shared" si="57"/>
        <v>0</v>
      </c>
      <c r="J98" s="103">
        <f t="shared" si="57"/>
        <v>0</v>
      </c>
      <c r="K98" s="103">
        <f t="shared" si="57"/>
        <v>0</v>
      </c>
      <c r="L98" s="103">
        <f t="shared" si="57"/>
        <v>0</v>
      </c>
      <c r="M98" s="103">
        <f t="shared" si="57"/>
        <v>0</v>
      </c>
      <c r="N98" s="103">
        <f t="shared" si="57"/>
        <v>0</v>
      </c>
      <c r="O98" s="103">
        <f t="shared" si="57"/>
        <v>0</v>
      </c>
      <c r="P98" s="103">
        <f t="shared" si="57"/>
        <v>0</v>
      </c>
      <c r="Q98" s="103">
        <f t="shared" si="57"/>
        <v>0</v>
      </c>
      <c r="R98" s="103">
        <f t="shared" si="57"/>
        <v>0</v>
      </c>
      <c r="S98" s="103">
        <f t="shared" si="57"/>
        <v>0</v>
      </c>
      <c r="T98" s="103">
        <f t="shared" si="57"/>
        <v>0</v>
      </c>
      <c r="U98" s="103">
        <f t="shared" si="57"/>
        <v>0</v>
      </c>
      <c r="V98" s="103">
        <f t="shared" si="57"/>
        <v>0</v>
      </c>
      <c r="W98" s="103">
        <f t="shared" si="57"/>
        <v>0</v>
      </c>
      <c r="X98" s="103">
        <f t="shared" si="57"/>
        <v>0</v>
      </c>
      <c r="Y98" s="103">
        <f t="shared" si="57"/>
        <v>0</v>
      </c>
      <c r="Z98" s="103">
        <f t="shared" si="57"/>
        <v>0</v>
      </c>
      <c r="AA98" s="103">
        <f t="shared" si="57"/>
        <v>0</v>
      </c>
      <c r="AB98" s="103">
        <f t="shared" si="57"/>
        <v>0</v>
      </c>
      <c r="AC98" s="103">
        <f t="shared" si="57"/>
        <v>0</v>
      </c>
      <c r="AD98" s="103">
        <f t="shared" si="57"/>
        <v>0</v>
      </c>
      <c r="AE98" s="103">
        <f t="shared" si="57"/>
        <v>0</v>
      </c>
      <c r="AF98" s="103">
        <f t="shared" si="57"/>
        <v>0</v>
      </c>
      <c r="AG98" s="103">
        <f t="shared" si="57"/>
        <v>0</v>
      </c>
      <c r="AH98" s="103">
        <f t="shared" si="57"/>
        <v>0</v>
      </c>
      <c r="AI98" s="103">
        <f t="shared" si="57"/>
        <v>0</v>
      </c>
      <c r="AJ98" s="103">
        <f t="shared" si="57"/>
        <v>0</v>
      </c>
      <c r="AK98" s="103">
        <f t="shared" si="57"/>
        <v>0</v>
      </c>
      <c r="AL98" s="103">
        <f t="shared" si="57"/>
        <v>0</v>
      </c>
      <c r="AM98" s="103">
        <f t="shared" si="57"/>
        <v>0</v>
      </c>
      <c r="AN98" s="103">
        <f t="shared" si="57"/>
        <v>0</v>
      </c>
      <c r="AO98" s="103">
        <f t="shared" si="57"/>
        <v>0</v>
      </c>
      <c r="AP98" s="103">
        <f t="shared" si="57"/>
        <v>0</v>
      </c>
      <c r="AQ98" s="103">
        <f t="shared" si="57"/>
        <v>0</v>
      </c>
      <c r="AR98" s="103">
        <f t="shared" si="57"/>
        <v>0</v>
      </c>
      <c r="AS98" s="103">
        <f t="shared" si="57"/>
        <v>0</v>
      </c>
      <c r="AT98" s="103">
        <f t="shared" si="57"/>
        <v>0</v>
      </c>
      <c r="AU98" s="103">
        <f t="shared" si="57"/>
        <v>0</v>
      </c>
      <c r="AV98" s="103">
        <f t="shared" si="57"/>
        <v>0</v>
      </c>
      <c r="AW98" s="103">
        <f t="shared" si="57"/>
        <v>0</v>
      </c>
      <c r="AX98" s="103">
        <f t="shared" si="57"/>
        <v>0</v>
      </c>
      <c r="AY98" s="103">
        <f t="shared" si="57"/>
        <v>0</v>
      </c>
      <c r="AZ98" s="103">
        <f t="shared" si="57"/>
        <v>0</v>
      </c>
      <c r="BA98" s="103">
        <f t="shared" si="57"/>
        <v>0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0</v>
      </c>
      <c r="H114" s="68">
        <f t="shared" si="72"/>
        <v>0</v>
      </c>
      <c r="I114" s="68">
        <f t="shared" si="72"/>
        <v>0</v>
      </c>
      <c r="J114" s="68">
        <f t="shared" si="72"/>
        <v>0</v>
      </c>
      <c r="K114" s="68">
        <f t="shared" si="72"/>
        <v>0</v>
      </c>
      <c r="L114" s="68">
        <f t="shared" si="72"/>
        <v>0</v>
      </c>
      <c r="M114" s="68">
        <f t="shared" si="72"/>
        <v>0</v>
      </c>
      <c r="N114" s="68">
        <f t="shared" si="72"/>
        <v>0</v>
      </c>
      <c r="O114" s="68">
        <f t="shared" si="72"/>
        <v>0</v>
      </c>
      <c r="P114" s="68">
        <f t="shared" si="72"/>
        <v>0</v>
      </c>
      <c r="Q114" s="68">
        <f t="shared" si="72"/>
        <v>0</v>
      </c>
      <c r="R114" s="68">
        <f t="shared" si="72"/>
        <v>0</v>
      </c>
      <c r="S114" s="68">
        <f t="shared" si="72"/>
        <v>0</v>
      </c>
      <c r="T114" s="68">
        <f t="shared" si="72"/>
        <v>0</v>
      </c>
      <c r="U114" s="68">
        <f t="shared" si="72"/>
        <v>0</v>
      </c>
      <c r="V114" s="68">
        <f t="shared" si="72"/>
        <v>0</v>
      </c>
      <c r="W114" s="68">
        <f t="shared" si="72"/>
        <v>0</v>
      </c>
      <c r="X114" s="68">
        <f t="shared" si="72"/>
        <v>0</v>
      </c>
      <c r="Y114" s="68">
        <f t="shared" si="72"/>
        <v>0</v>
      </c>
      <c r="Z114" s="68">
        <f t="shared" si="72"/>
        <v>0</v>
      </c>
      <c r="AA114" s="68">
        <f t="shared" si="72"/>
        <v>0</v>
      </c>
      <c r="AB114" s="68">
        <f t="shared" si="72"/>
        <v>0</v>
      </c>
      <c r="AC114" s="68">
        <f t="shared" si="72"/>
        <v>0</v>
      </c>
      <c r="AD114" s="68">
        <f t="shared" si="72"/>
        <v>0</v>
      </c>
      <c r="AE114" s="68">
        <f t="shared" si="72"/>
        <v>0</v>
      </c>
      <c r="AF114" s="68">
        <f t="shared" si="72"/>
        <v>0</v>
      </c>
      <c r="AG114" s="68">
        <f t="shared" si="72"/>
        <v>0</v>
      </c>
      <c r="AH114" s="68">
        <f t="shared" si="72"/>
        <v>0</v>
      </c>
      <c r="AI114" s="68">
        <f t="shared" si="72"/>
        <v>0</v>
      </c>
      <c r="AJ114" s="68">
        <f t="shared" si="72"/>
        <v>0</v>
      </c>
      <c r="AK114" s="68">
        <f t="shared" si="72"/>
        <v>0</v>
      </c>
      <c r="AL114" s="68">
        <f t="shared" si="72"/>
        <v>0</v>
      </c>
      <c r="AM114" s="68">
        <f t="shared" si="72"/>
        <v>0</v>
      </c>
      <c r="AN114" s="68">
        <f t="shared" si="72"/>
        <v>0</v>
      </c>
      <c r="AO114" s="68">
        <f t="shared" si="72"/>
        <v>0</v>
      </c>
      <c r="AP114" s="68">
        <f t="shared" si="72"/>
        <v>0</v>
      </c>
      <c r="AQ114" s="68">
        <f t="shared" si="72"/>
        <v>0</v>
      </c>
      <c r="AR114" s="68">
        <f t="shared" si="72"/>
        <v>0</v>
      </c>
      <c r="AS114" s="68">
        <f t="shared" si="72"/>
        <v>0</v>
      </c>
      <c r="AT114" s="68">
        <f t="shared" si="72"/>
        <v>0</v>
      </c>
      <c r="AU114" s="68">
        <f t="shared" si="72"/>
        <v>0</v>
      </c>
      <c r="AV114" s="68">
        <f t="shared" si="72"/>
        <v>0</v>
      </c>
      <c r="AW114" s="68">
        <f t="shared" si="72"/>
        <v>0</v>
      </c>
      <c r="AX114" s="68">
        <f t="shared" si="72"/>
        <v>0</v>
      </c>
      <c r="AY114" s="68">
        <f t="shared" si="72"/>
        <v>0</v>
      </c>
      <c r="AZ114" s="68">
        <f t="shared" si="72"/>
        <v>0</v>
      </c>
      <c r="BA114" s="68">
        <f t="shared" si="72"/>
        <v>0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51" activePane="bottomRight" state="frozen"/>
      <selection activeCell="N7" sqref="N7"/>
      <selection pane="topRight" activeCell="N7" sqref="N7"/>
      <selection pane="bottomLeft" activeCell="N7" sqref="N7"/>
      <selection pane="bottomRight" activeCell="E64" sqref="E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327</v>
      </c>
    </row>
    <row r="2" spans="1:67" ht="15" customHeight="1" x14ac:dyDescent="0.2">
      <c r="A2" s="59" t="s">
        <v>21</v>
      </c>
      <c r="B2" s="107" t="str">
        <f>VLOOKUP($B$1,'Assumptions (Inputs)'!$B$7:$G$24,2,FALSE)</f>
        <v>80 MWs from Brownsville to Glendale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Y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35.086832798723989</v>
      </c>
      <c r="G11" s="56">
        <f t="shared" si="0"/>
        <v>95.705184263986126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(Escalated)'!E26</f>
        <v>0</v>
      </c>
      <c r="C13" s="128">
        <f>'CapEx (Escalated)'!F26</f>
        <v>0</v>
      </c>
      <c r="D13" s="128">
        <f>'CapEx (Escalated)'!G26</f>
        <v>0</v>
      </c>
      <c r="E13" s="128">
        <f>'CapEx (Escalated)'!H26</f>
        <v>35.086832798723989</v>
      </c>
      <c r="F13" s="128">
        <f>'CapEx (Escalated)'!I26</f>
        <v>60.618351465262144</v>
      </c>
      <c r="G13" s="128">
        <f>'CapEx (Escalated)'!J26</f>
        <v>25.134793251556292</v>
      </c>
      <c r="H13" s="128">
        <f>'CapEx (Escalated)'!K26</f>
        <v>0</v>
      </c>
      <c r="I13" s="128">
        <f>'CapEx (Escalated)'!L26</f>
        <v>0</v>
      </c>
      <c r="J13" s="128">
        <f>'CapEx (Escalated)'!M26</f>
        <v>0</v>
      </c>
      <c r="K13" s="128">
        <f>'CapEx (Escalated)'!N26</f>
        <v>0</v>
      </c>
      <c r="L13" s="128">
        <f>'CapEx (Escalated)'!O26</f>
        <v>0</v>
      </c>
      <c r="M13" s="128">
        <f>'CapEx (Escalated)'!P26</f>
        <v>0</v>
      </c>
      <c r="N13" s="128">
        <f>'CapEx (Escalated)'!Q26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120.83997751554242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>
        <f>-SUM(D13:G13)</f>
        <v>-120.83997751554242</v>
      </c>
      <c r="H14" s="128"/>
      <c r="I14" s="128"/>
      <c r="J14" s="128"/>
      <c r="K14" s="128"/>
      <c r="L14" s="128"/>
      <c r="M14" s="128"/>
      <c r="N14" s="128">
        <f>-SUM(L13:N13)</f>
        <v>0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-120.83997751554242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35.086832798723989</v>
      </c>
      <c r="F15" s="67">
        <f t="shared" si="2"/>
        <v>95.705184263986126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17.543416399361995</v>
      </c>
      <c r="F16" s="68">
        <f t="shared" si="4"/>
        <v>65.396008531355051</v>
      </c>
      <c r="G16" s="68">
        <f t="shared" si="4"/>
        <v>47.852592131993063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120.83997751554242</v>
      </c>
      <c r="I19" s="74">
        <f t="shared" si="5"/>
        <v>120.83997751554242</v>
      </c>
      <c r="J19" s="74">
        <f t="shared" si="5"/>
        <v>120.83997751554242</v>
      </c>
      <c r="K19" s="74">
        <f t="shared" si="5"/>
        <v>120.83997751554242</v>
      </c>
      <c r="L19" s="74">
        <f t="shared" si="5"/>
        <v>120.83997751554242</v>
      </c>
      <c r="M19" s="74">
        <f t="shared" si="5"/>
        <v>120.83997751554242</v>
      </c>
      <c r="N19" s="74">
        <f t="shared" si="5"/>
        <v>120.83997751554242</v>
      </c>
      <c r="O19" s="74">
        <f t="shared" si="5"/>
        <v>120.83997751554242</v>
      </c>
      <c r="P19" s="74">
        <f t="shared" si="5"/>
        <v>120.83997751554242</v>
      </c>
      <c r="Q19" s="74">
        <f t="shared" si="5"/>
        <v>120.83997751554242</v>
      </c>
      <c r="R19" s="74">
        <f t="shared" si="5"/>
        <v>120.83997751554242</v>
      </c>
      <c r="S19" s="74">
        <f t="shared" si="5"/>
        <v>120.83997751554242</v>
      </c>
      <c r="T19" s="74">
        <f t="shared" si="5"/>
        <v>120.83997751554242</v>
      </c>
      <c r="U19" s="74">
        <f t="shared" si="5"/>
        <v>120.83997751554242</v>
      </c>
      <c r="V19" s="74">
        <f t="shared" si="5"/>
        <v>120.83997751554242</v>
      </c>
      <c r="W19" s="74">
        <f t="shared" si="5"/>
        <v>120.83997751554242</v>
      </c>
      <c r="X19" s="74">
        <f t="shared" si="5"/>
        <v>120.83997751554242</v>
      </c>
      <c r="Y19" s="74">
        <f t="shared" si="5"/>
        <v>120.83997751554242</v>
      </c>
      <c r="Z19" s="74">
        <f t="shared" si="5"/>
        <v>120.83997751554242</v>
      </c>
      <c r="AA19" s="74">
        <f t="shared" si="5"/>
        <v>120.83997751554242</v>
      </c>
      <c r="AB19" s="74">
        <f t="shared" si="5"/>
        <v>120.83997751554242</v>
      </c>
      <c r="AC19" s="74">
        <f t="shared" si="5"/>
        <v>120.83997751554242</v>
      </c>
      <c r="AD19" s="74">
        <f t="shared" si="5"/>
        <v>120.83997751554242</v>
      </c>
      <c r="AE19" s="74">
        <f t="shared" si="5"/>
        <v>120.83997751554242</v>
      </c>
      <c r="AF19" s="74">
        <f t="shared" si="5"/>
        <v>120.83997751554242</v>
      </c>
      <c r="AG19" s="74">
        <f t="shared" si="5"/>
        <v>120.83997751554242</v>
      </c>
      <c r="AH19" s="74">
        <f t="shared" si="5"/>
        <v>120.83997751554242</v>
      </c>
      <c r="AI19" s="74">
        <f t="shared" si="5"/>
        <v>120.83997751554242</v>
      </c>
      <c r="AJ19" s="74">
        <f t="shared" si="5"/>
        <v>120.83997751554242</v>
      </c>
      <c r="AK19" s="74">
        <f t="shared" si="5"/>
        <v>120.83997751554242</v>
      </c>
      <c r="AL19" s="74">
        <f t="shared" si="5"/>
        <v>120.83997751554242</v>
      </c>
      <c r="AM19" s="74">
        <f t="shared" si="5"/>
        <v>120.83997751554242</v>
      </c>
      <c r="AN19" s="74">
        <f t="shared" si="5"/>
        <v>120.83997751554242</v>
      </c>
      <c r="AO19" s="74">
        <f t="shared" si="5"/>
        <v>120.83997751554242</v>
      </c>
      <c r="AP19" s="74">
        <f t="shared" si="5"/>
        <v>120.83997751554242</v>
      </c>
      <c r="AQ19" s="74">
        <f t="shared" si="5"/>
        <v>120.83997751554242</v>
      </c>
      <c r="AR19" s="74">
        <f t="shared" si="5"/>
        <v>120.83997751554242</v>
      </c>
      <c r="AS19" s="74">
        <f t="shared" si="5"/>
        <v>120.83997751554242</v>
      </c>
      <c r="AT19" s="74">
        <f t="shared" si="5"/>
        <v>120.83997751554242</v>
      </c>
      <c r="AU19" s="74">
        <f t="shared" si="5"/>
        <v>120.83997751554242</v>
      </c>
      <c r="AV19" s="74">
        <f t="shared" si="5"/>
        <v>120.83997751554242</v>
      </c>
      <c r="AW19" s="74">
        <f t="shared" si="5"/>
        <v>120.83997751554242</v>
      </c>
      <c r="AX19" s="74">
        <f t="shared" si="5"/>
        <v>120.83997751554242</v>
      </c>
      <c r="AY19" s="74">
        <f t="shared" si="5"/>
        <v>120.83997751554242</v>
      </c>
      <c r="AZ19" s="74">
        <f t="shared" si="5"/>
        <v>120.83997751554242</v>
      </c>
      <c r="BA19" s="74">
        <f t="shared" si="5"/>
        <v>120.83997751554242</v>
      </c>
      <c r="BB19" s="74">
        <f t="shared" si="5"/>
        <v>120.83997751554242</v>
      </c>
      <c r="BC19" s="74">
        <f t="shared" si="5"/>
        <v>120.83997751554242</v>
      </c>
      <c r="BD19" s="74">
        <f t="shared" si="5"/>
        <v>120.83997751554242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120.83997751554242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-120.83997751554242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120.83997751554242</v>
      </c>
      <c r="H21" s="74">
        <f t="shared" si="9"/>
        <v>120.83997751554242</v>
      </c>
      <c r="I21" s="74">
        <f t="shared" si="9"/>
        <v>120.83997751554242</v>
      </c>
      <c r="J21" s="74">
        <f t="shared" si="9"/>
        <v>120.83997751554242</v>
      </c>
      <c r="K21" s="74">
        <f t="shared" si="9"/>
        <v>120.83997751554242</v>
      </c>
      <c r="L21" s="74">
        <f t="shared" si="9"/>
        <v>120.83997751554242</v>
      </c>
      <c r="M21" s="74">
        <f t="shared" si="9"/>
        <v>120.83997751554242</v>
      </c>
      <c r="N21" s="74">
        <f t="shared" si="9"/>
        <v>120.83997751554242</v>
      </c>
      <c r="O21" s="74">
        <f t="shared" si="9"/>
        <v>120.83997751554242</v>
      </c>
      <c r="P21" s="74">
        <f t="shared" si="9"/>
        <v>120.83997751554242</v>
      </c>
      <c r="Q21" s="74">
        <f t="shared" si="9"/>
        <v>120.83997751554242</v>
      </c>
      <c r="R21" s="74">
        <f t="shared" si="9"/>
        <v>120.83997751554242</v>
      </c>
      <c r="S21" s="74">
        <f t="shared" si="9"/>
        <v>120.83997751554242</v>
      </c>
      <c r="T21" s="74">
        <f t="shared" si="9"/>
        <v>120.83997751554242</v>
      </c>
      <c r="U21" s="74">
        <f t="shared" si="9"/>
        <v>120.83997751554242</v>
      </c>
      <c r="V21" s="74">
        <f t="shared" si="9"/>
        <v>120.83997751554242</v>
      </c>
      <c r="W21" s="74">
        <f t="shared" si="9"/>
        <v>120.83997751554242</v>
      </c>
      <c r="X21" s="74">
        <f t="shared" si="9"/>
        <v>120.83997751554242</v>
      </c>
      <c r="Y21" s="74">
        <f t="shared" si="9"/>
        <v>120.83997751554242</v>
      </c>
      <c r="Z21" s="74">
        <f t="shared" si="9"/>
        <v>120.83997751554242</v>
      </c>
      <c r="AA21" s="74">
        <f t="shared" si="9"/>
        <v>120.83997751554242</v>
      </c>
      <c r="AB21" s="74">
        <f t="shared" si="9"/>
        <v>120.83997751554242</v>
      </c>
      <c r="AC21" s="74">
        <f t="shared" si="9"/>
        <v>120.83997751554242</v>
      </c>
      <c r="AD21" s="74">
        <f t="shared" si="9"/>
        <v>120.83997751554242</v>
      </c>
      <c r="AE21" s="74">
        <f t="shared" si="9"/>
        <v>120.83997751554242</v>
      </c>
      <c r="AF21" s="74">
        <f t="shared" si="9"/>
        <v>120.83997751554242</v>
      </c>
      <c r="AG21" s="74">
        <f t="shared" si="9"/>
        <v>120.83997751554242</v>
      </c>
      <c r="AH21" s="74">
        <f t="shared" si="9"/>
        <v>120.83997751554242</v>
      </c>
      <c r="AI21" s="74">
        <f t="shared" si="9"/>
        <v>120.83997751554242</v>
      </c>
      <c r="AJ21" s="74">
        <f t="shared" si="9"/>
        <v>120.83997751554242</v>
      </c>
      <c r="AK21" s="74">
        <f t="shared" si="9"/>
        <v>120.83997751554242</v>
      </c>
      <c r="AL21" s="74">
        <f t="shared" si="9"/>
        <v>120.83997751554242</v>
      </c>
      <c r="AM21" s="74">
        <f t="shared" si="9"/>
        <v>120.83997751554242</v>
      </c>
      <c r="AN21" s="74">
        <f t="shared" si="9"/>
        <v>120.83997751554242</v>
      </c>
      <c r="AO21" s="74">
        <f t="shared" si="9"/>
        <v>120.83997751554242</v>
      </c>
      <c r="AP21" s="74">
        <f t="shared" si="9"/>
        <v>120.83997751554242</v>
      </c>
      <c r="AQ21" s="74">
        <f t="shared" si="9"/>
        <v>120.83997751554242</v>
      </c>
      <c r="AR21" s="74">
        <f t="shared" si="9"/>
        <v>120.83997751554242</v>
      </c>
      <c r="AS21" s="74">
        <f t="shared" si="9"/>
        <v>120.83997751554242</v>
      </c>
      <c r="AT21" s="74">
        <f t="shared" si="9"/>
        <v>120.83997751554242</v>
      </c>
      <c r="AU21" s="74">
        <f t="shared" si="9"/>
        <v>120.83997751554242</v>
      </c>
      <c r="AV21" s="74">
        <f t="shared" si="9"/>
        <v>120.83997751554242</v>
      </c>
      <c r="AW21" s="74">
        <f t="shared" si="9"/>
        <v>120.83997751554242</v>
      </c>
      <c r="AX21" s="74">
        <f t="shared" si="9"/>
        <v>120.83997751554242</v>
      </c>
      <c r="AY21" s="74">
        <f t="shared" si="9"/>
        <v>120.83997751554242</v>
      </c>
      <c r="AZ21" s="74">
        <f t="shared" si="9"/>
        <v>120.83997751554242</v>
      </c>
      <c r="BA21" s="74">
        <f t="shared" si="9"/>
        <v>120.83997751554242</v>
      </c>
      <c r="BB21" s="74">
        <f t="shared" si="9"/>
        <v>120.83997751554242</v>
      </c>
      <c r="BC21" s="74">
        <f t="shared" si="9"/>
        <v>120.83997751554242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60.419988757771208</v>
      </c>
      <c r="H22" s="68">
        <f t="shared" si="10"/>
        <v>120.83997751554242</v>
      </c>
      <c r="I22" s="68">
        <f t="shared" si="10"/>
        <v>120.83997751554242</v>
      </c>
      <c r="J22" s="68">
        <f t="shared" si="10"/>
        <v>120.83997751554242</v>
      </c>
      <c r="K22" s="68">
        <f t="shared" si="10"/>
        <v>120.83997751554242</v>
      </c>
      <c r="L22" s="68">
        <f t="shared" si="10"/>
        <v>120.83997751554242</v>
      </c>
      <c r="M22" s="68">
        <f t="shared" si="10"/>
        <v>120.83997751554242</v>
      </c>
      <c r="N22" s="68">
        <f t="shared" si="10"/>
        <v>120.83997751554242</v>
      </c>
      <c r="O22" s="68">
        <f t="shared" si="10"/>
        <v>120.83997751554242</v>
      </c>
      <c r="P22" s="68">
        <f t="shared" si="10"/>
        <v>120.83997751554242</v>
      </c>
      <c r="Q22" s="68">
        <f t="shared" si="10"/>
        <v>120.83997751554242</v>
      </c>
      <c r="R22" s="68">
        <f t="shared" si="10"/>
        <v>120.83997751554242</v>
      </c>
      <c r="S22" s="68">
        <f t="shared" si="10"/>
        <v>120.83997751554242</v>
      </c>
      <c r="T22" s="68">
        <f t="shared" si="10"/>
        <v>120.83997751554242</v>
      </c>
      <c r="U22" s="68">
        <f t="shared" si="10"/>
        <v>120.83997751554242</v>
      </c>
      <c r="V22" s="68">
        <f t="shared" si="10"/>
        <v>120.83997751554242</v>
      </c>
      <c r="W22" s="68">
        <f t="shared" si="10"/>
        <v>120.83997751554242</v>
      </c>
      <c r="X22" s="68">
        <f t="shared" si="10"/>
        <v>120.83997751554242</v>
      </c>
      <c r="Y22" s="68">
        <f t="shared" si="10"/>
        <v>120.83997751554242</v>
      </c>
      <c r="Z22" s="68">
        <f t="shared" si="10"/>
        <v>120.83997751554242</v>
      </c>
      <c r="AA22" s="68">
        <f t="shared" si="10"/>
        <v>120.83997751554242</v>
      </c>
      <c r="AB22" s="68">
        <f t="shared" si="10"/>
        <v>120.83997751554242</v>
      </c>
      <c r="AC22" s="68">
        <f t="shared" si="10"/>
        <v>120.83997751554242</v>
      </c>
      <c r="AD22" s="68">
        <f t="shared" si="10"/>
        <v>120.83997751554242</v>
      </c>
      <c r="AE22" s="68">
        <f t="shared" si="10"/>
        <v>120.83997751554242</v>
      </c>
      <c r="AF22" s="68">
        <f t="shared" si="10"/>
        <v>120.83997751554242</v>
      </c>
      <c r="AG22" s="68">
        <f t="shared" si="10"/>
        <v>120.83997751554242</v>
      </c>
      <c r="AH22" s="68">
        <f t="shared" si="10"/>
        <v>120.83997751554242</v>
      </c>
      <c r="AI22" s="68">
        <f t="shared" si="10"/>
        <v>120.83997751554242</v>
      </c>
      <c r="AJ22" s="68">
        <f t="shared" si="10"/>
        <v>120.83997751554242</v>
      </c>
      <c r="AK22" s="68">
        <f t="shared" si="10"/>
        <v>120.83997751554242</v>
      </c>
      <c r="AL22" s="68">
        <f t="shared" si="10"/>
        <v>120.83997751554242</v>
      </c>
      <c r="AM22" s="68">
        <f t="shared" si="10"/>
        <v>120.83997751554242</v>
      </c>
      <c r="AN22" s="68">
        <f t="shared" si="10"/>
        <v>120.83997751554242</v>
      </c>
      <c r="AO22" s="68">
        <f t="shared" si="10"/>
        <v>120.83997751554242</v>
      </c>
      <c r="AP22" s="68">
        <f t="shared" si="10"/>
        <v>120.83997751554242</v>
      </c>
      <c r="AQ22" s="68">
        <f t="shared" si="10"/>
        <v>120.83997751554242</v>
      </c>
      <c r="AR22" s="68">
        <f t="shared" si="10"/>
        <v>120.83997751554242</v>
      </c>
      <c r="AS22" s="68">
        <f t="shared" si="10"/>
        <v>120.83997751554242</v>
      </c>
      <c r="AT22" s="68">
        <f t="shared" si="10"/>
        <v>120.83997751554242</v>
      </c>
      <c r="AU22" s="68">
        <f t="shared" si="10"/>
        <v>120.83997751554242</v>
      </c>
      <c r="AV22" s="68">
        <f t="shared" si="10"/>
        <v>120.83997751554242</v>
      </c>
      <c r="AW22" s="68">
        <f t="shared" si="10"/>
        <v>120.83997751554242</v>
      </c>
      <c r="AX22" s="68">
        <f t="shared" si="10"/>
        <v>120.83997751554242</v>
      </c>
      <c r="AY22" s="68">
        <f t="shared" si="10"/>
        <v>120.83997751554242</v>
      </c>
      <c r="AZ22" s="68">
        <f t="shared" si="10"/>
        <v>120.83997751554242</v>
      </c>
      <c r="BA22" s="68">
        <f t="shared" si="10"/>
        <v>120.83997751554242</v>
      </c>
      <c r="BB22" s="68">
        <f t="shared" si="10"/>
        <v>120.83997751554242</v>
      </c>
      <c r="BC22" s="68">
        <f t="shared" si="10"/>
        <v>120.83997751554242</v>
      </c>
      <c r="BD22" s="68">
        <f t="shared" si="10"/>
        <v>60.419988757771208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9.0629983136656804</v>
      </c>
      <c r="I25" s="74">
        <f t="shared" si="11"/>
        <v>26.509874267359699</v>
      </c>
      <c r="J25" s="74">
        <f t="shared" si="11"/>
        <v>42.64684486478523</v>
      </c>
      <c r="K25" s="74">
        <f t="shared" si="11"/>
        <v>57.57541568705534</v>
      </c>
      <c r="L25" s="74">
        <f t="shared" si="11"/>
        <v>71.382591517981211</v>
      </c>
      <c r="M25" s="74">
        <f t="shared" si="11"/>
        <v>84.155377141374032</v>
      </c>
      <c r="N25" s="74">
        <f t="shared" si="11"/>
        <v>95.968693343293467</v>
      </c>
      <c r="O25" s="74">
        <f t="shared" si="11"/>
        <v>106.89746090979912</v>
      </c>
      <c r="P25" s="74">
        <f t="shared" si="11"/>
        <v>117.68122050328611</v>
      </c>
      <c r="Q25" s="74">
        <f t="shared" si="11"/>
        <v>128.4649800967731</v>
      </c>
      <c r="R25" s="74">
        <f t="shared" si="11"/>
        <v>139.24873969026009</v>
      </c>
      <c r="S25" s="74">
        <f t="shared" si="11"/>
        <v>150.03249928374709</v>
      </c>
      <c r="T25" s="74">
        <f t="shared" si="11"/>
        <v>160.81625887723408</v>
      </c>
      <c r="U25" s="74">
        <f t="shared" si="11"/>
        <v>171.60001847072107</v>
      </c>
      <c r="V25" s="74">
        <f t="shared" si="11"/>
        <v>182.38377806420806</v>
      </c>
      <c r="W25" s="74">
        <f t="shared" si="11"/>
        <v>193.16753765769505</v>
      </c>
      <c r="X25" s="74">
        <f t="shared" si="11"/>
        <v>203.95129725118204</v>
      </c>
      <c r="Y25" s="74">
        <f t="shared" si="11"/>
        <v>214.73505684466903</v>
      </c>
      <c r="Z25" s="74">
        <f t="shared" si="11"/>
        <v>225.51881643815602</v>
      </c>
      <c r="AA25" s="74">
        <f t="shared" si="11"/>
        <v>236.30257603164301</v>
      </c>
      <c r="AB25" s="74">
        <f t="shared" si="11"/>
        <v>241.69445582838654</v>
      </c>
      <c r="AC25" s="74">
        <f t="shared" si="11"/>
        <v>241.69445582838654</v>
      </c>
      <c r="AD25" s="74">
        <f t="shared" si="11"/>
        <v>241.69445582838654</v>
      </c>
      <c r="AE25" s="74">
        <f t="shared" si="11"/>
        <v>241.69445582838654</v>
      </c>
      <c r="AF25" s="74">
        <f t="shared" si="11"/>
        <v>241.69445582838654</v>
      </c>
      <c r="AG25" s="74">
        <f t="shared" si="11"/>
        <v>241.69445582838654</v>
      </c>
      <c r="AH25" s="74">
        <f t="shared" si="11"/>
        <v>241.69445582838654</v>
      </c>
      <c r="AI25" s="74">
        <f t="shared" si="11"/>
        <v>241.69445582838654</v>
      </c>
      <c r="AJ25" s="74">
        <f t="shared" si="11"/>
        <v>241.69445582838654</v>
      </c>
      <c r="AK25" s="74">
        <f t="shared" si="11"/>
        <v>241.69445582838654</v>
      </c>
      <c r="AL25" s="74">
        <f t="shared" si="11"/>
        <v>241.69445582838654</v>
      </c>
      <c r="AM25" s="74">
        <f t="shared" si="11"/>
        <v>241.69445582838654</v>
      </c>
      <c r="AN25" s="74">
        <f t="shared" si="11"/>
        <v>241.69445582838654</v>
      </c>
      <c r="AO25" s="74">
        <f t="shared" si="11"/>
        <v>241.69445582838654</v>
      </c>
      <c r="AP25" s="74">
        <f t="shared" si="11"/>
        <v>241.69445582838654</v>
      </c>
      <c r="AQ25" s="74">
        <f t="shared" si="11"/>
        <v>241.69445582838654</v>
      </c>
      <c r="AR25" s="74">
        <f t="shared" si="11"/>
        <v>241.69445582838654</v>
      </c>
      <c r="AS25" s="74">
        <f t="shared" si="11"/>
        <v>241.69445582838654</v>
      </c>
      <c r="AT25" s="74">
        <f t="shared" si="11"/>
        <v>241.69445582838654</v>
      </c>
      <c r="AU25" s="74">
        <f t="shared" si="11"/>
        <v>241.69445582838654</v>
      </c>
      <c r="AV25" s="74">
        <f t="shared" si="11"/>
        <v>241.69445582838654</v>
      </c>
      <c r="AW25" s="74">
        <f t="shared" si="11"/>
        <v>241.69445582838654</v>
      </c>
      <c r="AX25" s="74">
        <f t="shared" si="11"/>
        <v>241.69445582838654</v>
      </c>
      <c r="AY25" s="74">
        <f t="shared" si="11"/>
        <v>241.69445582838654</v>
      </c>
      <c r="AZ25" s="74">
        <f t="shared" si="11"/>
        <v>241.69445582838654</v>
      </c>
      <c r="BA25" s="74">
        <f t="shared" si="11"/>
        <v>241.69445582838654</v>
      </c>
      <c r="BB25" s="74">
        <f t="shared" si="11"/>
        <v>241.69445582838654</v>
      </c>
      <c r="BC25" s="74">
        <f t="shared" si="11"/>
        <v>241.69445582838654</v>
      </c>
      <c r="BD25" s="74">
        <f t="shared" si="11"/>
        <v>241.69445582838654</v>
      </c>
      <c r="BE25" s="74">
        <f t="shared" si="11"/>
        <v>241.69445582838654</v>
      </c>
      <c r="BF25" s="74">
        <f t="shared" si="11"/>
        <v>241.69445582838654</v>
      </c>
      <c r="BG25" s="74">
        <f t="shared" si="11"/>
        <v>241.69445582838654</v>
      </c>
      <c r="BH25" s="74">
        <f t="shared" si="11"/>
        <v>241.69445582838654</v>
      </c>
      <c r="BI25" s="74">
        <f t="shared" si="11"/>
        <v>241.69445582838654</v>
      </c>
      <c r="BJ25" s="74">
        <f t="shared" si="11"/>
        <v>241.69445582838654</v>
      </c>
      <c r="BK25" s="74">
        <f t="shared" si="11"/>
        <v>241.69445582838654</v>
      </c>
      <c r="BL25" s="74">
        <f t="shared" si="11"/>
        <v>241.69445582838654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4.5314991568328402</v>
      </c>
      <c r="H26" s="74">
        <f t="shared" si="12"/>
        <v>8.7234379768470074</v>
      </c>
      <c r="I26" s="74">
        <f t="shared" si="12"/>
        <v>8.0684852987127673</v>
      </c>
      <c r="J26" s="74">
        <f t="shared" si="12"/>
        <v>7.4642854111350552</v>
      </c>
      <c r="K26" s="74">
        <f t="shared" si="12"/>
        <v>6.9035879154629383</v>
      </c>
      <c r="L26" s="74">
        <f t="shared" si="12"/>
        <v>6.3863928116964166</v>
      </c>
      <c r="M26" s="74">
        <f t="shared" si="12"/>
        <v>5.9066581009597137</v>
      </c>
      <c r="N26" s="74">
        <f t="shared" si="12"/>
        <v>5.4643837832528286</v>
      </c>
      <c r="O26" s="74">
        <f t="shared" si="12"/>
        <v>5.3918797967435026</v>
      </c>
      <c r="P26" s="74">
        <f t="shared" si="12"/>
        <v>5.3918797967435026</v>
      </c>
      <c r="Q26" s="74">
        <f t="shared" si="12"/>
        <v>5.3918797967435026</v>
      </c>
      <c r="R26" s="74">
        <f t="shared" si="12"/>
        <v>5.3918797967435026</v>
      </c>
      <c r="S26" s="74">
        <f t="shared" si="12"/>
        <v>5.3918797967435026</v>
      </c>
      <c r="T26" s="74">
        <f t="shared" si="12"/>
        <v>5.3918797967435026</v>
      </c>
      <c r="U26" s="74">
        <f t="shared" si="12"/>
        <v>5.3918797967435026</v>
      </c>
      <c r="V26" s="74">
        <f t="shared" si="12"/>
        <v>5.3918797967435026</v>
      </c>
      <c r="W26" s="74">
        <f t="shared" si="12"/>
        <v>5.3918797967435026</v>
      </c>
      <c r="X26" s="74">
        <f t="shared" si="12"/>
        <v>5.3918797967435026</v>
      </c>
      <c r="Y26" s="74">
        <f t="shared" si="12"/>
        <v>5.3918797967435026</v>
      </c>
      <c r="Z26" s="74">
        <f t="shared" si="12"/>
        <v>5.3918797967435026</v>
      </c>
      <c r="AA26" s="74">
        <f t="shared" si="12"/>
        <v>2.6959398983717513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120.84722791419328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4.5314991568328402</v>
      </c>
      <c r="H27" s="74">
        <f t="shared" si="13"/>
        <v>8.7234379768470074</v>
      </c>
      <c r="I27" s="74">
        <f t="shared" si="13"/>
        <v>8.0684852987127673</v>
      </c>
      <c r="J27" s="74">
        <f t="shared" si="13"/>
        <v>7.4642854111350552</v>
      </c>
      <c r="K27" s="74">
        <f t="shared" si="13"/>
        <v>6.9035879154629383</v>
      </c>
      <c r="L27" s="74">
        <f t="shared" si="13"/>
        <v>6.3863928116964166</v>
      </c>
      <c r="M27" s="74">
        <f t="shared" si="13"/>
        <v>5.9066581009597137</v>
      </c>
      <c r="N27" s="74">
        <f t="shared" si="13"/>
        <v>5.4643837832528286</v>
      </c>
      <c r="O27" s="74">
        <f t="shared" si="13"/>
        <v>5.3918797967435026</v>
      </c>
      <c r="P27" s="74">
        <f t="shared" si="13"/>
        <v>5.3918797967435026</v>
      </c>
      <c r="Q27" s="74">
        <f t="shared" si="13"/>
        <v>5.3918797967435026</v>
      </c>
      <c r="R27" s="74">
        <f t="shared" si="13"/>
        <v>5.3918797967435026</v>
      </c>
      <c r="S27" s="74">
        <f t="shared" si="13"/>
        <v>5.3918797967435026</v>
      </c>
      <c r="T27" s="74">
        <f t="shared" si="13"/>
        <v>5.3918797967435026</v>
      </c>
      <c r="U27" s="74">
        <f t="shared" si="13"/>
        <v>5.3918797967435026</v>
      </c>
      <c r="V27" s="74">
        <f t="shared" si="13"/>
        <v>5.3918797967435026</v>
      </c>
      <c r="W27" s="74">
        <f t="shared" si="13"/>
        <v>5.3918797967435026</v>
      </c>
      <c r="X27" s="74">
        <f t="shared" si="13"/>
        <v>5.3918797967435026</v>
      </c>
      <c r="Y27" s="74">
        <f t="shared" si="13"/>
        <v>5.3918797967435026</v>
      </c>
      <c r="Z27" s="74">
        <f t="shared" si="13"/>
        <v>5.3918797967435026</v>
      </c>
      <c r="AA27" s="74">
        <f t="shared" si="13"/>
        <v>2.6959398983717513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120.84722791419328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9.0629983136656804</v>
      </c>
      <c r="H28" s="74">
        <f t="shared" si="14"/>
        <v>26.509874267359699</v>
      </c>
      <c r="I28" s="74">
        <f t="shared" si="14"/>
        <v>42.64684486478523</v>
      </c>
      <c r="J28" s="74">
        <f t="shared" si="14"/>
        <v>57.57541568705534</v>
      </c>
      <c r="K28" s="74">
        <f t="shared" si="14"/>
        <v>71.382591517981211</v>
      </c>
      <c r="L28" s="74">
        <f t="shared" si="14"/>
        <v>84.155377141374032</v>
      </c>
      <c r="M28" s="74">
        <f t="shared" si="14"/>
        <v>95.968693343293467</v>
      </c>
      <c r="N28" s="74">
        <f t="shared" si="14"/>
        <v>106.89746090979912</v>
      </c>
      <c r="O28" s="74">
        <f t="shared" si="14"/>
        <v>117.68122050328611</v>
      </c>
      <c r="P28" s="74">
        <f t="shared" si="14"/>
        <v>128.4649800967731</v>
      </c>
      <c r="Q28" s="74">
        <f t="shared" si="14"/>
        <v>139.24873969026009</v>
      </c>
      <c r="R28" s="74">
        <f t="shared" si="14"/>
        <v>150.03249928374709</v>
      </c>
      <c r="S28" s="74">
        <f t="shared" si="14"/>
        <v>160.81625887723408</v>
      </c>
      <c r="T28" s="74">
        <f t="shared" si="14"/>
        <v>171.60001847072107</v>
      </c>
      <c r="U28" s="74">
        <f t="shared" si="14"/>
        <v>182.38377806420806</v>
      </c>
      <c r="V28" s="74">
        <f t="shared" si="14"/>
        <v>193.16753765769505</v>
      </c>
      <c r="W28" s="74">
        <f t="shared" si="14"/>
        <v>203.95129725118204</v>
      </c>
      <c r="X28" s="74">
        <f t="shared" si="14"/>
        <v>214.73505684466903</v>
      </c>
      <c r="Y28" s="74">
        <f t="shared" si="14"/>
        <v>225.51881643815602</v>
      </c>
      <c r="Z28" s="74">
        <f t="shared" si="14"/>
        <v>236.30257603164301</v>
      </c>
      <c r="AA28" s="74">
        <f t="shared" si="14"/>
        <v>241.69445582838654</v>
      </c>
      <c r="AB28" s="74">
        <f t="shared" si="14"/>
        <v>241.69445582838654</v>
      </c>
      <c r="AC28" s="74">
        <f t="shared" si="14"/>
        <v>241.69445582838654</v>
      </c>
      <c r="AD28" s="74">
        <f t="shared" si="14"/>
        <v>241.69445582838654</v>
      </c>
      <c r="AE28" s="74">
        <f t="shared" si="14"/>
        <v>241.69445582838654</v>
      </c>
      <c r="AF28" s="74">
        <f t="shared" si="14"/>
        <v>241.69445582838654</v>
      </c>
      <c r="AG28" s="74">
        <f t="shared" si="14"/>
        <v>241.69445582838654</v>
      </c>
      <c r="AH28" s="74">
        <f t="shared" si="14"/>
        <v>241.69445582838654</v>
      </c>
      <c r="AI28" s="74">
        <f t="shared" si="14"/>
        <v>241.69445582838654</v>
      </c>
      <c r="AJ28" s="74">
        <f t="shared" si="14"/>
        <v>241.69445582838654</v>
      </c>
      <c r="AK28" s="74">
        <f t="shared" si="14"/>
        <v>241.69445582838654</v>
      </c>
      <c r="AL28" s="74">
        <f t="shared" si="14"/>
        <v>241.69445582838654</v>
      </c>
      <c r="AM28" s="74">
        <f t="shared" si="14"/>
        <v>241.69445582838654</v>
      </c>
      <c r="AN28" s="74">
        <f t="shared" si="14"/>
        <v>241.69445582838654</v>
      </c>
      <c r="AO28" s="74">
        <f t="shared" si="14"/>
        <v>241.69445582838654</v>
      </c>
      <c r="AP28" s="74">
        <f t="shared" si="14"/>
        <v>241.69445582838654</v>
      </c>
      <c r="AQ28" s="74">
        <f t="shared" si="14"/>
        <v>241.69445582838654</v>
      </c>
      <c r="AR28" s="74">
        <f t="shared" si="14"/>
        <v>241.69445582838654</v>
      </c>
      <c r="AS28" s="74">
        <f t="shared" si="14"/>
        <v>241.69445582838654</v>
      </c>
      <c r="AT28" s="74">
        <f t="shared" si="14"/>
        <v>241.69445582838654</v>
      </c>
      <c r="AU28" s="74">
        <f t="shared" si="14"/>
        <v>241.69445582838654</v>
      </c>
      <c r="AV28" s="74">
        <f t="shared" si="14"/>
        <v>241.69445582838654</v>
      </c>
      <c r="AW28" s="74">
        <f t="shared" si="14"/>
        <v>241.69445582838654</v>
      </c>
      <c r="AX28" s="74">
        <f t="shared" si="14"/>
        <v>241.69445582838654</v>
      </c>
      <c r="AY28" s="74">
        <f t="shared" si="14"/>
        <v>241.69445582838654</v>
      </c>
      <c r="AZ28" s="74">
        <f t="shared" si="14"/>
        <v>241.69445582838654</v>
      </c>
      <c r="BA28" s="74">
        <f t="shared" si="14"/>
        <v>241.69445582838654</v>
      </c>
      <c r="BB28" s="74">
        <f t="shared" si="14"/>
        <v>241.69445582838654</v>
      </c>
      <c r="BC28" s="74">
        <f t="shared" si="14"/>
        <v>241.69445582838654</v>
      </c>
      <c r="BD28" s="74">
        <f t="shared" si="14"/>
        <v>241.69445582838654</v>
      </c>
      <c r="BE28" s="74">
        <f t="shared" si="14"/>
        <v>241.69445582838654</v>
      </c>
      <c r="BF28" s="74">
        <f t="shared" si="14"/>
        <v>241.69445582838654</v>
      </c>
      <c r="BG28" s="74">
        <f t="shared" si="14"/>
        <v>241.69445582838654</v>
      </c>
      <c r="BH28" s="74">
        <f t="shared" si="14"/>
        <v>241.69445582838654</v>
      </c>
      <c r="BI28" s="74">
        <f t="shared" si="14"/>
        <v>241.69445582838654</v>
      </c>
      <c r="BJ28" s="74">
        <f t="shared" si="14"/>
        <v>241.69445582838654</v>
      </c>
      <c r="BK28" s="74">
        <f t="shared" si="14"/>
        <v>241.69445582838654</v>
      </c>
      <c r="BL28" s="74">
        <f t="shared" si="14"/>
        <v>241.69445582838654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4.5314991568328402</v>
      </c>
      <c r="H29" s="68">
        <f t="shared" si="15"/>
        <v>17.78643629051269</v>
      </c>
      <c r="I29" s="68">
        <f t="shared" si="15"/>
        <v>34.578359566072464</v>
      </c>
      <c r="J29" s="68">
        <f t="shared" si="15"/>
        <v>50.111130275920289</v>
      </c>
      <c r="K29" s="68">
        <f t="shared" si="15"/>
        <v>64.479003602518276</v>
      </c>
      <c r="L29" s="68">
        <f t="shared" si="15"/>
        <v>77.768984329677622</v>
      </c>
      <c r="M29" s="68">
        <f t="shared" si="15"/>
        <v>90.062035242333749</v>
      </c>
      <c r="N29" s="68">
        <f t="shared" si="15"/>
        <v>101.43307712654629</v>
      </c>
      <c r="O29" s="68">
        <f t="shared" si="15"/>
        <v>112.28934070654262</v>
      </c>
      <c r="P29" s="68">
        <f t="shared" si="15"/>
        <v>123.07310030002961</v>
      </c>
      <c r="Q29" s="68">
        <f t="shared" si="15"/>
        <v>133.8568598935166</v>
      </c>
      <c r="R29" s="68">
        <f t="shared" si="15"/>
        <v>144.64061948700359</v>
      </c>
      <c r="S29" s="68">
        <f t="shared" si="15"/>
        <v>155.42437908049058</v>
      </c>
      <c r="T29" s="68">
        <f t="shared" si="15"/>
        <v>166.20813867397757</v>
      </c>
      <c r="U29" s="68">
        <f t="shared" si="15"/>
        <v>176.99189826746456</v>
      </c>
      <c r="V29" s="68">
        <f t="shared" si="15"/>
        <v>187.77565786095155</v>
      </c>
      <c r="W29" s="68">
        <f t="shared" si="15"/>
        <v>198.55941745443855</v>
      </c>
      <c r="X29" s="68">
        <f t="shared" si="15"/>
        <v>209.34317704792554</v>
      </c>
      <c r="Y29" s="68">
        <f t="shared" si="15"/>
        <v>220.12693664141253</v>
      </c>
      <c r="Z29" s="68">
        <f t="shared" si="15"/>
        <v>230.91069623489952</v>
      </c>
      <c r="AA29" s="68">
        <f t="shared" si="15"/>
        <v>238.99851593001478</v>
      </c>
      <c r="AB29" s="68">
        <f t="shared" si="15"/>
        <v>241.69445582838654</v>
      </c>
      <c r="AC29" s="68">
        <f t="shared" si="15"/>
        <v>241.69445582838654</v>
      </c>
      <c r="AD29" s="68">
        <f t="shared" si="15"/>
        <v>241.69445582838654</v>
      </c>
      <c r="AE29" s="68">
        <f t="shared" si="15"/>
        <v>241.69445582838654</v>
      </c>
      <c r="AF29" s="68">
        <f t="shared" si="15"/>
        <v>241.69445582838654</v>
      </c>
      <c r="AG29" s="68">
        <f t="shared" si="15"/>
        <v>241.69445582838654</v>
      </c>
      <c r="AH29" s="68">
        <f t="shared" si="15"/>
        <v>241.69445582838654</v>
      </c>
      <c r="AI29" s="68">
        <f t="shared" si="15"/>
        <v>241.69445582838654</v>
      </c>
      <c r="AJ29" s="68">
        <f t="shared" si="15"/>
        <v>241.69445582838654</v>
      </c>
      <c r="AK29" s="68">
        <f t="shared" si="15"/>
        <v>241.69445582838654</v>
      </c>
      <c r="AL29" s="68">
        <f t="shared" si="15"/>
        <v>241.69445582838654</v>
      </c>
      <c r="AM29" s="68">
        <f t="shared" si="15"/>
        <v>241.69445582838654</v>
      </c>
      <c r="AN29" s="68">
        <f t="shared" si="15"/>
        <v>241.69445582838654</v>
      </c>
      <c r="AO29" s="68">
        <f t="shared" si="15"/>
        <v>241.69445582838654</v>
      </c>
      <c r="AP29" s="68">
        <f t="shared" si="15"/>
        <v>241.69445582838654</v>
      </c>
      <c r="AQ29" s="68">
        <f t="shared" si="15"/>
        <v>241.69445582838654</v>
      </c>
      <c r="AR29" s="68">
        <f t="shared" si="15"/>
        <v>241.69445582838654</v>
      </c>
      <c r="AS29" s="68">
        <f t="shared" si="15"/>
        <v>241.69445582838654</v>
      </c>
      <c r="AT29" s="68">
        <f t="shared" si="15"/>
        <v>241.69445582838654</v>
      </c>
      <c r="AU29" s="68">
        <f t="shared" si="15"/>
        <v>241.69445582838654</v>
      </c>
      <c r="AV29" s="68">
        <f t="shared" si="15"/>
        <v>241.69445582838654</v>
      </c>
      <c r="AW29" s="68">
        <f t="shared" si="15"/>
        <v>241.69445582838654</v>
      </c>
      <c r="AX29" s="68">
        <f t="shared" si="15"/>
        <v>241.69445582838654</v>
      </c>
      <c r="AY29" s="68">
        <f t="shared" si="15"/>
        <v>241.69445582838654</v>
      </c>
      <c r="AZ29" s="68">
        <f t="shared" si="15"/>
        <v>241.69445582838654</v>
      </c>
      <c r="BA29" s="68">
        <f t="shared" si="15"/>
        <v>241.69445582838654</v>
      </c>
      <c r="BB29" s="68">
        <f t="shared" si="15"/>
        <v>241.69445582838654</v>
      </c>
      <c r="BC29" s="68">
        <f t="shared" si="15"/>
        <v>241.69445582838654</v>
      </c>
      <c r="BD29" s="68">
        <f t="shared" si="15"/>
        <v>241.69445582838654</v>
      </c>
      <c r="BE29" s="68">
        <f t="shared" si="15"/>
        <v>241.69445582838654</v>
      </c>
      <c r="BF29" s="68">
        <f t="shared" si="15"/>
        <v>241.69445582838654</v>
      </c>
      <c r="BG29" s="68">
        <f t="shared" si="15"/>
        <v>241.69445582838654</v>
      </c>
      <c r="BH29" s="68">
        <f t="shared" si="15"/>
        <v>241.69445582838654</v>
      </c>
      <c r="BI29" s="68">
        <f t="shared" si="15"/>
        <v>241.69445582838654</v>
      </c>
      <c r="BJ29" s="68">
        <f t="shared" si="15"/>
        <v>241.69445582838654</v>
      </c>
      <c r="BK29" s="68">
        <f t="shared" si="15"/>
        <v>241.69445582838654</v>
      </c>
      <c r="BL29" s="68">
        <f t="shared" si="15"/>
        <v>241.69445582838654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3.0209994378885603</v>
      </c>
      <c r="I32" s="74">
        <f t="shared" si="16"/>
        <v>6.0419988757771206</v>
      </c>
      <c r="J32" s="74">
        <f t="shared" si="16"/>
        <v>9.0629983136656804</v>
      </c>
      <c r="K32" s="74">
        <f t="shared" si="16"/>
        <v>12.083997751554241</v>
      </c>
      <c r="L32" s="74">
        <f t="shared" si="16"/>
        <v>15.104997189442802</v>
      </c>
      <c r="M32" s="74">
        <f t="shared" si="16"/>
        <v>18.125996627331361</v>
      </c>
      <c r="N32" s="74">
        <f t="shared" si="16"/>
        <v>21.14699606521992</v>
      </c>
      <c r="O32" s="74">
        <f t="shared" si="16"/>
        <v>24.167995503108479</v>
      </c>
      <c r="P32" s="74">
        <f t="shared" si="16"/>
        <v>27.188994940997038</v>
      </c>
      <c r="Q32" s="74">
        <f t="shared" si="16"/>
        <v>30.209994378885597</v>
      </c>
      <c r="R32" s="74">
        <f t="shared" si="16"/>
        <v>33.230993816774159</v>
      </c>
      <c r="S32" s="74">
        <f t="shared" si="16"/>
        <v>36.251993254662722</v>
      </c>
      <c r="T32" s="74">
        <f t="shared" si="16"/>
        <v>39.272992692551284</v>
      </c>
      <c r="U32" s="74">
        <f t="shared" si="16"/>
        <v>42.293992130439847</v>
      </c>
      <c r="V32" s="74">
        <f t="shared" si="16"/>
        <v>45.314991568328409</v>
      </c>
      <c r="W32" s="74">
        <f t="shared" si="16"/>
        <v>48.335991006216972</v>
      </c>
      <c r="X32" s="74">
        <f t="shared" si="16"/>
        <v>51.356990444105534</v>
      </c>
      <c r="Y32" s="74">
        <f t="shared" si="16"/>
        <v>54.377989881994097</v>
      </c>
      <c r="Z32" s="74">
        <f t="shared" si="16"/>
        <v>57.398989319882659</v>
      </c>
      <c r="AA32" s="74">
        <f t="shared" si="16"/>
        <v>60.419988757771222</v>
      </c>
      <c r="AB32" s="74">
        <f t="shared" si="16"/>
        <v>63.440988195659784</v>
      </c>
      <c r="AC32" s="74">
        <f t="shared" si="16"/>
        <v>66.461987633548347</v>
      </c>
      <c r="AD32" s="74">
        <f t="shared" si="16"/>
        <v>69.482987071436909</v>
      </c>
      <c r="AE32" s="74">
        <f t="shared" si="16"/>
        <v>72.503986509325472</v>
      </c>
      <c r="AF32" s="74">
        <f t="shared" si="16"/>
        <v>75.524985947214034</v>
      </c>
      <c r="AG32" s="74">
        <f t="shared" si="16"/>
        <v>78.545985385102597</v>
      </c>
      <c r="AH32" s="74">
        <f t="shared" si="16"/>
        <v>81.566984822991159</v>
      </c>
      <c r="AI32" s="74">
        <f t="shared" si="16"/>
        <v>84.587984260879722</v>
      </c>
      <c r="AJ32" s="74">
        <f t="shared" si="16"/>
        <v>87.608983698768284</v>
      </c>
      <c r="AK32" s="74">
        <f t="shared" si="16"/>
        <v>90.629983136656847</v>
      </c>
      <c r="AL32" s="74">
        <f t="shared" si="16"/>
        <v>93.650982574545409</v>
      </c>
      <c r="AM32" s="74">
        <f t="shared" si="16"/>
        <v>96.671982012433972</v>
      </c>
      <c r="AN32" s="74">
        <f t="shared" si="16"/>
        <v>99.692981450322534</v>
      </c>
      <c r="AO32" s="74">
        <f t="shared" si="16"/>
        <v>102.7139808882111</v>
      </c>
      <c r="AP32" s="74">
        <f t="shared" si="16"/>
        <v>105.73498032609966</v>
      </c>
      <c r="AQ32" s="74">
        <f t="shared" si="16"/>
        <v>108.75597976398822</v>
      </c>
      <c r="AR32" s="74">
        <f t="shared" si="16"/>
        <v>111.77697920187678</v>
      </c>
      <c r="AS32" s="74">
        <f t="shared" si="16"/>
        <v>114.79797863976535</v>
      </c>
      <c r="AT32" s="74">
        <f t="shared" si="16"/>
        <v>117.81897807765391</v>
      </c>
      <c r="AU32" s="74">
        <f t="shared" si="16"/>
        <v>120.83997751554247</v>
      </c>
      <c r="AV32" s="74">
        <f t="shared" si="16"/>
        <v>123.86097695343103</v>
      </c>
      <c r="AW32" s="74">
        <f t="shared" si="16"/>
        <v>126.8819763913196</v>
      </c>
      <c r="AX32" s="74">
        <f t="shared" si="16"/>
        <v>129.90297582920815</v>
      </c>
      <c r="AY32" s="74">
        <f t="shared" si="16"/>
        <v>132.92397526709669</v>
      </c>
      <c r="AZ32" s="74">
        <f t="shared" si="16"/>
        <v>135.94497470498524</v>
      </c>
      <c r="BA32" s="74">
        <f t="shared" si="16"/>
        <v>138.96597414287379</v>
      </c>
      <c r="BB32" s="74">
        <f t="shared" si="16"/>
        <v>141.98697358076234</v>
      </c>
      <c r="BC32" s="74">
        <f t="shared" si="16"/>
        <v>145.00797301865089</v>
      </c>
      <c r="BD32" s="74">
        <f t="shared" si="16"/>
        <v>148.02897245653944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3.0209994378885603</v>
      </c>
      <c r="H33" s="74">
        <f t="shared" si="17"/>
        <v>3.0209994378885603</v>
      </c>
      <c r="I33" s="74">
        <f t="shared" si="17"/>
        <v>3.0209994378885603</v>
      </c>
      <c r="J33" s="74">
        <f t="shared" si="17"/>
        <v>3.0209994378885603</v>
      </c>
      <c r="K33" s="74">
        <f t="shared" si="17"/>
        <v>3.0209994378885603</v>
      </c>
      <c r="L33" s="74">
        <f t="shared" si="17"/>
        <v>3.0209994378885603</v>
      </c>
      <c r="M33" s="74">
        <f t="shared" si="17"/>
        <v>3.0209994378885603</v>
      </c>
      <c r="N33" s="74">
        <f t="shared" si="17"/>
        <v>3.0209994378885603</v>
      </c>
      <c r="O33" s="74">
        <f t="shared" si="17"/>
        <v>3.0209994378885603</v>
      </c>
      <c r="P33" s="74">
        <f t="shared" si="17"/>
        <v>3.0209994378885603</v>
      </c>
      <c r="Q33" s="74">
        <f t="shared" si="17"/>
        <v>3.0209994378885603</v>
      </c>
      <c r="R33" s="74">
        <f t="shared" si="17"/>
        <v>3.0209994378885603</v>
      </c>
      <c r="S33" s="74">
        <f t="shared" si="17"/>
        <v>3.0209994378885603</v>
      </c>
      <c r="T33" s="74">
        <f t="shared" si="17"/>
        <v>3.0209994378885603</v>
      </c>
      <c r="U33" s="74">
        <f t="shared" si="17"/>
        <v>3.0209994378885603</v>
      </c>
      <c r="V33" s="74">
        <f t="shared" si="17"/>
        <v>3.0209994378885603</v>
      </c>
      <c r="W33" s="74">
        <f t="shared" si="17"/>
        <v>3.0209994378885603</v>
      </c>
      <c r="X33" s="74">
        <f t="shared" si="17"/>
        <v>3.0209994378885603</v>
      </c>
      <c r="Y33" s="74">
        <f t="shared" si="17"/>
        <v>3.0209994378885603</v>
      </c>
      <c r="Z33" s="74">
        <f t="shared" si="17"/>
        <v>3.0209994378885603</v>
      </c>
      <c r="AA33" s="74">
        <f t="shared" si="17"/>
        <v>3.0209994378885603</v>
      </c>
      <c r="AB33" s="74">
        <f t="shared" si="17"/>
        <v>3.0209994378885603</v>
      </c>
      <c r="AC33" s="74">
        <f t="shared" si="17"/>
        <v>3.0209994378885603</v>
      </c>
      <c r="AD33" s="74">
        <f t="shared" si="17"/>
        <v>3.0209994378885603</v>
      </c>
      <c r="AE33" s="74">
        <f t="shared" si="17"/>
        <v>3.0209994378885603</v>
      </c>
      <c r="AF33" s="74">
        <f t="shared" si="17"/>
        <v>3.0209994378885603</v>
      </c>
      <c r="AG33" s="74">
        <f t="shared" si="17"/>
        <v>3.0209994378885603</v>
      </c>
      <c r="AH33" s="74">
        <f t="shared" si="17"/>
        <v>3.0209994378885603</v>
      </c>
      <c r="AI33" s="74">
        <f t="shared" si="17"/>
        <v>3.0209994378885603</v>
      </c>
      <c r="AJ33" s="74">
        <f t="shared" si="17"/>
        <v>3.0209994378885603</v>
      </c>
      <c r="AK33" s="74">
        <f t="shared" si="17"/>
        <v>3.0209994378885603</v>
      </c>
      <c r="AL33" s="74">
        <f t="shared" si="17"/>
        <v>3.0209994378885603</v>
      </c>
      <c r="AM33" s="74">
        <f t="shared" si="17"/>
        <v>3.0209994378885603</v>
      </c>
      <c r="AN33" s="74">
        <f t="shared" si="17"/>
        <v>3.0209994378885603</v>
      </c>
      <c r="AO33" s="74">
        <f t="shared" si="17"/>
        <v>3.0209994378885603</v>
      </c>
      <c r="AP33" s="74">
        <f t="shared" si="17"/>
        <v>3.0209994378885603</v>
      </c>
      <c r="AQ33" s="74">
        <f t="shared" si="17"/>
        <v>3.0209994378885603</v>
      </c>
      <c r="AR33" s="74">
        <f t="shared" si="17"/>
        <v>3.0209994378885603</v>
      </c>
      <c r="AS33" s="74">
        <f t="shared" si="17"/>
        <v>3.0209994378885603</v>
      </c>
      <c r="AT33" s="74">
        <f t="shared" si="17"/>
        <v>3.0209994378885603</v>
      </c>
      <c r="AU33" s="74">
        <f t="shared" si="17"/>
        <v>3.0209994378885603</v>
      </c>
      <c r="AV33" s="74">
        <f t="shared" si="17"/>
        <v>3.0209994378885603</v>
      </c>
      <c r="AW33" s="74">
        <f t="shared" si="17"/>
        <v>3.0209994378885603</v>
      </c>
      <c r="AX33" s="74">
        <f t="shared" si="17"/>
        <v>3.0209994378885603</v>
      </c>
      <c r="AY33" s="74">
        <f t="shared" si="17"/>
        <v>3.0209994378885603</v>
      </c>
      <c r="AZ33" s="74">
        <f t="shared" si="17"/>
        <v>3.0209994378885603</v>
      </c>
      <c r="BA33" s="74">
        <f t="shared" si="17"/>
        <v>3.0209994378885603</v>
      </c>
      <c r="BB33" s="74">
        <f t="shared" si="17"/>
        <v>3.0209994378885603</v>
      </c>
      <c r="BC33" s="74">
        <f t="shared" si="17"/>
        <v>3.0209994378885603</v>
      </c>
      <c r="BD33" s="74">
        <f t="shared" si="17"/>
        <v>3.0209994378885603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151.04997189442798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-151.04997189442798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-151.04997189442798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3.0209994378885603</v>
      </c>
      <c r="H35" s="74">
        <f t="shared" si="18"/>
        <v>6.0419988757771206</v>
      </c>
      <c r="I35" s="74">
        <f t="shared" si="18"/>
        <v>9.0629983136656804</v>
      </c>
      <c r="J35" s="74">
        <f t="shared" si="18"/>
        <v>12.083997751554241</v>
      </c>
      <c r="K35" s="74">
        <f t="shared" si="18"/>
        <v>15.104997189442802</v>
      </c>
      <c r="L35" s="74">
        <f t="shared" si="18"/>
        <v>18.125996627331361</v>
      </c>
      <c r="M35" s="74">
        <f t="shared" si="18"/>
        <v>21.14699606521992</v>
      </c>
      <c r="N35" s="74">
        <f t="shared" si="18"/>
        <v>24.167995503108479</v>
      </c>
      <c r="O35" s="74">
        <f t="shared" si="18"/>
        <v>27.188994940997038</v>
      </c>
      <c r="P35" s="74">
        <f t="shared" si="18"/>
        <v>30.209994378885597</v>
      </c>
      <c r="Q35" s="74">
        <f t="shared" si="18"/>
        <v>33.230993816774159</v>
      </c>
      <c r="R35" s="74">
        <f t="shared" si="18"/>
        <v>36.251993254662722</v>
      </c>
      <c r="S35" s="74">
        <f t="shared" si="18"/>
        <v>39.272992692551284</v>
      </c>
      <c r="T35" s="74">
        <f t="shared" si="18"/>
        <v>42.293992130439847</v>
      </c>
      <c r="U35" s="74">
        <f t="shared" si="18"/>
        <v>45.314991568328409</v>
      </c>
      <c r="V35" s="74">
        <f t="shared" si="18"/>
        <v>48.335991006216972</v>
      </c>
      <c r="W35" s="74">
        <f t="shared" si="18"/>
        <v>51.356990444105534</v>
      </c>
      <c r="X35" s="74">
        <f t="shared" si="18"/>
        <v>54.377989881994097</v>
      </c>
      <c r="Y35" s="74">
        <f t="shared" si="18"/>
        <v>57.398989319882659</v>
      </c>
      <c r="Z35" s="74">
        <f t="shared" si="18"/>
        <v>60.419988757771222</v>
      </c>
      <c r="AA35" s="74">
        <f t="shared" si="18"/>
        <v>63.440988195659784</v>
      </c>
      <c r="AB35" s="74">
        <f t="shared" si="18"/>
        <v>66.461987633548347</v>
      </c>
      <c r="AC35" s="74">
        <f t="shared" si="18"/>
        <v>69.482987071436909</v>
      </c>
      <c r="AD35" s="74">
        <f t="shared" si="18"/>
        <v>72.503986509325472</v>
      </c>
      <c r="AE35" s="74">
        <f t="shared" si="18"/>
        <v>75.524985947214034</v>
      </c>
      <c r="AF35" s="74">
        <f t="shared" si="18"/>
        <v>78.545985385102597</v>
      </c>
      <c r="AG35" s="74">
        <f t="shared" si="18"/>
        <v>81.566984822991159</v>
      </c>
      <c r="AH35" s="74">
        <f t="shared" si="18"/>
        <v>84.587984260879722</v>
      </c>
      <c r="AI35" s="74">
        <f t="shared" si="18"/>
        <v>87.608983698768284</v>
      </c>
      <c r="AJ35" s="74">
        <f t="shared" si="18"/>
        <v>90.629983136656847</v>
      </c>
      <c r="AK35" s="74">
        <f t="shared" si="18"/>
        <v>93.650982574545409</v>
      </c>
      <c r="AL35" s="74">
        <f t="shared" si="18"/>
        <v>96.671982012433972</v>
      </c>
      <c r="AM35" s="74">
        <f t="shared" si="18"/>
        <v>99.692981450322534</v>
      </c>
      <c r="AN35" s="74">
        <f t="shared" si="18"/>
        <v>102.7139808882111</v>
      </c>
      <c r="AO35" s="74">
        <f t="shared" si="18"/>
        <v>105.73498032609966</v>
      </c>
      <c r="AP35" s="74">
        <f t="shared" si="18"/>
        <v>108.75597976398822</v>
      </c>
      <c r="AQ35" s="74">
        <f t="shared" si="18"/>
        <v>111.77697920187678</v>
      </c>
      <c r="AR35" s="74">
        <f t="shared" si="18"/>
        <v>114.79797863976535</v>
      </c>
      <c r="AS35" s="74">
        <f t="shared" si="18"/>
        <v>117.81897807765391</v>
      </c>
      <c r="AT35" s="74">
        <f t="shared" si="18"/>
        <v>120.83997751554247</v>
      </c>
      <c r="AU35" s="74">
        <f t="shared" si="18"/>
        <v>123.86097695343103</v>
      </c>
      <c r="AV35" s="74">
        <f t="shared" si="18"/>
        <v>126.8819763913196</v>
      </c>
      <c r="AW35" s="74">
        <f t="shared" si="18"/>
        <v>129.90297582920815</v>
      </c>
      <c r="AX35" s="74">
        <f t="shared" si="18"/>
        <v>132.92397526709669</v>
      </c>
      <c r="AY35" s="74">
        <f t="shared" si="18"/>
        <v>135.94497470498524</v>
      </c>
      <c r="AZ35" s="74">
        <f t="shared" si="18"/>
        <v>138.96597414287379</v>
      </c>
      <c r="BA35" s="74">
        <f t="shared" si="18"/>
        <v>141.98697358076234</v>
      </c>
      <c r="BB35" s="74">
        <f t="shared" si="18"/>
        <v>145.00797301865089</v>
      </c>
      <c r="BC35" s="74">
        <f t="shared" si="18"/>
        <v>148.02897245653944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1.5104997189442801</v>
      </c>
      <c r="H36" s="68">
        <f t="shared" si="19"/>
        <v>4.5314991568328402</v>
      </c>
      <c r="I36" s="68">
        <f t="shared" si="19"/>
        <v>7.5524985947214009</v>
      </c>
      <c r="J36" s="68">
        <f t="shared" si="19"/>
        <v>10.573498032609962</v>
      </c>
      <c r="K36" s="68">
        <f t="shared" si="19"/>
        <v>13.594497470498521</v>
      </c>
      <c r="L36" s="68">
        <f t="shared" si="19"/>
        <v>16.61549690838708</v>
      </c>
      <c r="M36" s="68">
        <f t="shared" si="19"/>
        <v>19.636496346275642</v>
      </c>
      <c r="N36" s="68">
        <f t="shared" si="19"/>
        <v>22.657495784164198</v>
      </c>
      <c r="O36" s="68">
        <f t="shared" si="19"/>
        <v>25.67849522205276</v>
      </c>
      <c r="P36" s="68">
        <f t="shared" si="19"/>
        <v>28.699494659941315</v>
      </c>
      <c r="Q36" s="68">
        <f t="shared" si="19"/>
        <v>31.720494097829878</v>
      </c>
      <c r="R36" s="68">
        <f t="shared" si="19"/>
        <v>34.74149353571844</v>
      </c>
      <c r="S36" s="68">
        <f t="shared" si="19"/>
        <v>37.762492973607003</v>
      </c>
      <c r="T36" s="68">
        <f t="shared" si="19"/>
        <v>40.783492411495565</v>
      </c>
      <c r="U36" s="68">
        <f t="shared" si="19"/>
        <v>43.804491849384128</v>
      </c>
      <c r="V36" s="68">
        <f t="shared" si="19"/>
        <v>46.82549128727269</v>
      </c>
      <c r="W36" s="68">
        <f t="shared" si="19"/>
        <v>49.846490725161253</v>
      </c>
      <c r="X36" s="68">
        <f t="shared" si="19"/>
        <v>52.867490163049816</v>
      </c>
      <c r="Y36" s="68">
        <f t="shared" si="19"/>
        <v>55.888489600938378</v>
      </c>
      <c r="Z36" s="68">
        <f t="shared" si="19"/>
        <v>58.909489038826941</v>
      </c>
      <c r="AA36" s="68">
        <f t="shared" si="19"/>
        <v>61.930488476715503</v>
      </c>
      <c r="AB36" s="68">
        <f t="shared" si="19"/>
        <v>64.951487914604058</v>
      </c>
      <c r="AC36" s="68">
        <f t="shared" si="19"/>
        <v>67.972487352492635</v>
      </c>
      <c r="AD36" s="68">
        <f t="shared" si="19"/>
        <v>70.993486790381183</v>
      </c>
      <c r="AE36" s="68">
        <f t="shared" si="19"/>
        <v>74.01448622826976</v>
      </c>
      <c r="AF36" s="68">
        <f t="shared" si="19"/>
        <v>77.035485666158309</v>
      </c>
      <c r="AG36" s="68">
        <f t="shared" si="19"/>
        <v>80.056485104046885</v>
      </c>
      <c r="AH36" s="68">
        <f t="shared" si="19"/>
        <v>83.077484541935434</v>
      </c>
      <c r="AI36" s="68">
        <f t="shared" si="19"/>
        <v>86.09848397982401</v>
      </c>
      <c r="AJ36" s="68">
        <f t="shared" si="19"/>
        <v>89.119483417712559</v>
      </c>
      <c r="AK36" s="68">
        <f t="shared" si="19"/>
        <v>92.140482855601135</v>
      </c>
      <c r="AL36" s="68">
        <f t="shared" si="19"/>
        <v>95.161482293489684</v>
      </c>
      <c r="AM36" s="68">
        <f t="shared" si="19"/>
        <v>98.18248173137826</v>
      </c>
      <c r="AN36" s="68">
        <f t="shared" si="19"/>
        <v>101.20348116926681</v>
      </c>
      <c r="AO36" s="68">
        <f t="shared" si="19"/>
        <v>104.22448060715539</v>
      </c>
      <c r="AP36" s="68">
        <f t="shared" si="19"/>
        <v>107.24548004504393</v>
      </c>
      <c r="AQ36" s="68">
        <f t="shared" si="19"/>
        <v>110.26647948293251</v>
      </c>
      <c r="AR36" s="68">
        <f t="shared" si="19"/>
        <v>113.28747892082106</v>
      </c>
      <c r="AS36" s="68">
        <f t="shared" si="19"/>
        <v>116.30847835870964</v>
      </c>
      <c r="AT36" s="68">
        <f t="shared" si="19"/>
        <v>119.32947779659818</v>
      </c>
      <c r="AU36" s="68">
        <f t="shared" si="19"/>
        <v>122.35047723448676</v>
      </c>
      <c r="AV36" s="68">
        <f t="shared" si="19"/>
        <v>125.37147667237531</v>
      </c>
      <c r="AW36" s="68">
        <f t="shared" si="19"/>
        <v>128.39247611026389</v>
      </c>
      <c r="AX36" s="68">
        <f t="shared" si="19"/>
        <v>131.41347554815241</v>
      </c>
      <c r="AY36" s="68">
        <f t="shared" si="19"/>
        <v>134.43447498604098</v>
      </c>
      <c r="AZ36" s="68">
        <f t="shared" si="19"/>
        <v>137.4554744239295</v>
      </c>
      <c r="BA36" s="68">
        <f t="shared" si="19"/>
        <v>140.47647386181808</v>
      </c>
      <c r="BB36" s="68">
        <f t="shared" si="19"/>
        <v>143.4974732997066</v>
      </c>
      <c r="BC36" s="68">
        <f t="shared" si="19"/>
        <v>146.51847273759518</v>
      </c>
      <c r="BD36" s="68">
        <f t="shared" si="19"/>
        <v>74.014486228269718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0.74014486228269716</v>
      </c>
      <c r="I39" s="74">
        <f t="shared" si="20"/>
        <v>2.9474683115703524</v>
      </c>
      <c r="J39" s="74">
        <f t="shared" si="20"/>
        <v>4.9255583235110239</v>
      </c>
      <c r="K39" s="74">
        <f t="shared" si="20"/>
        <v>6.6921783747994965</v>
      </c>
      <c r="L39" s="74">
        <f t="shared" si="20"/>
        <v>8.2625543026027284</v>
      </c>
      <c r="M39" s="74">
        <f t="shared" si="20"/>
        <v>9.6519119440876775</v>
      </c>
      <c r="N39" s="74">
        <f t="shared" si="20"/>
        <v>10.87336243681478</v>
      </c>
      <c r="O39" s="74">
        <f t="shared" si="20"/>
        <v>11.940016918344472</v>
      </c>
      <c r="P39" s="74">
        <f t="shared" si="20"/>
        <v>12.981295004595902</v>
      </c>
      <c r="Q39" s="74">
        <f t="shared" si="20"/>
        <v>14.022573090847331</v>
      </c>
      <c r="R39" s="74">
        <f t="shared" si="20"/>
        <v>15.06385117709876</v>
      </c>
      <c r="S39" s="74">
        <f t="shared" si="20"/>
        <v>16.105129263350189</v>
      </c>
      <c r="T39" s="74">
        <f t="shared" si="20"/>
        <v>17.146407349601617</v>
      </c>
      <c r="U39" s="74">
        <f t="shared" si="20"/>
        <v>18.187685435853044</v>
      </c>
      <c r="V39" s="74">
        <f t="shared" si="20"/>
        <v>19.228963522104472</v>
      </c>
      <c r="W39" s="74">
        <f t="shared" si="20"/>
        <v>20.270241608355899</v>
      </c>
      <c r="X39" s="74">
        <f t="shared" si="20"/>
        <v>21.311519694607327</v>
      </c>
      <c r="Y39" s="74">
        <f t="shared" si="20"/>
        <v>22.352797780858754</v>
      </c>
      <c r="Z39" s="74">
        <f t="shared" si="20"/>
        <v>23.394075867110182</v>
      </c>
      <c r="AA39" s="74">
        <f t="shared" si="20"/>
        <v>24.435353953361609</v>
      </c>
      <c r="AB39" s="74">
        <f t="shared" si="20"/>
        <v>24.533053075182924</v>
      </c>
      <c r="AC39" s="74">
        <f t="shared" si="20"/>
        <v>23.687173232574128</v>
      </c>
      <c r="AD39" s="74">
        <f t="shared" si="20"/>
        <v>22.841293389965333</v>
      </c>
      <c r="AE39" s="74">
        <f t="shared" si="20"/>
        <v>21.995413547356538</v>
      </c>
      <c r="AF39" s="74">
        <f t="shared" si="20"/>
        <v>21.149533704747743</v>
      </c>
      <c r="AG39" s="74">
        <f t="shared" si="20"/>
        <v>20.303653862138948</v>
      </c>
      <c r="AH39" s="74">
        <f t="shared" si="20"/>
        <v>19.457774019530152</v>
      </c>
      <c r="AI39" s="74">
        <f t="shared" si="20"/>
        <v>18.611894176921357</v>
      </c>
      <c r="AJ39" s="74">
        <f t="shared" si="20"/>
        <v>17.766014334312562</v>
      </c>
      <c r="AK39" s="74">
        <f t="shared" si="20"/>
        <v>16.920134491703767</v>
      </c>
      <c r="AL39" s="74">
        <f t="shared" si="20"/>
        <v>16.074254649094971</v>
      </c>
      <c r="AM39" s="74">
        <f t="shared" si="20"/>
        <v>15.228374806486174</v>
      </c>
      <c r="AN39" s="74">
        <f t="shared" si="20"/>
        <v>14.382494963877377</v>
      </c>
      <c r="AO39" s="74">
        <f t="shared" si="20"/>
        <v>13.53661512126858</v>
      </c>
      <c r="AP39" s="74">
        <f t="shared" si="20"/>
        <v>12.690735278659783</v>
      </c>
      <c r="AQ39" s="74">
        <f t="shared" si="20"/>
        <v>11.844855436050986</v>
      </c>
      <c r="AR39" s="74">
        <f t="shared" si="20"/>
        <v>10.998975593442189</v>
      </c>
      <c r="AS39" s="74">
        <f t="shared" si="20"/>
        <v>10.153095750833392</v>
      </c>
      <c r="AT39" s="74">
        <f t="shared" si="20"/>
        <v>9.3072159082245953</v>
      </c>
      <c r="AU39" s="74">
        <f t="shared" si="20"/>
        <v>8.4613360656157983</v>
      </c>
      <c r="AV39" s="74">
        <f t="shared" si="20"/>
        <v>7.6154562230070013</v>
      </c>
      <c r="AW39" s="74">
        <f t="shared" si="20"/>
        <v>6.7695763803982043</v>
      </c>
      <c r="AX39" s="74">
        <f t="shared" si="20"/>
        <v>5.9236965377894073</v>
      </c>
      <c r="AY39" s="74">
        <f t="shared" si="20"/>
        <v>5.0778166951806103</v>
      </c>
      <c r="AZ39" s="74">
        <f t="shared" si="20"/>
        <v>4.2319368525718133</v>
      </c>
      <c r="BA39" s="74">
        <f t="shared" si="20"/>
        <v>3.3860570099630163</v>
      </c>
      <c r="BB39" s="74">
        <f t="shared" si="20"/>
        <v>2.5401771673542193</v>
      </c>
      <c r="BC39" s="74">
        <f t="shared" si="20"/>
        <v>1.6942973247454225</v>
      </c>
      <c r="BD39" s="74">
        <f t="shared" si="20"/>
        <v>0.84841748213662571</v>
      </c>
      <c r="BE39" s="74">
        <f t="shared" si="20"/>
        <v>2.5376395278289277E-3</v>
      </c>
      <c r="BF39" s="74">
        <f t="shared" si="20"/>
        <v>2.5376395278289277E-3</v>
      </c>
      <c r="BG39" s="74">
        <f t="shared" si="20"/>
        <v>2.5376395278289277E-3</v>
      </c>
      <c r="BH39" s="74">
        <f t="shared" si="20"/>
        <v>2.5376395278289277E-3</v>
      </c>
      <c r="BI39" s="74">
        <f t="shared" si="20"/>
        <v>2.5376395278289277E-3</v>
      </c>
      <c r="BJ39" s="74">
        <f t="shared" si="20"/>
        <v>2.5376395278289277E-3</v>
      </c>
      <c r="BK39" s="74">
        <f t="shared" si="20"/>
        <v>2.5376395278289277E-3</v>
      </c>
      <c r="BL39" s="74">
        <f t="shared" si="20"/>
        <v>2.5376395278289277E-3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0.74014486228269716</v>
      </c>
      <c r="H40" s="76">
        <f>(H26-H114)*'Assumptions (Inputs)'!$D$29</f>
        <v>2.2073234492876552</v>
      </c>
      <c r="I40" s="76">
        <f>(I26-I114)*'Assumptions (Inputs)'!$D$29</f>
        <v>1.9780900119406715</v>
      </c>
      <c r="J40" s="76">
        <f>(J26-J114)*'Assumptions (Inputs)'!$D$29</f>
        <v>1.7666200512884722</v>
      </c>
      <c r="K40" s="76">
        <f>(K26-K114)*'Assumptions (Inputs)'!$D$29</f>
        <v>1.5703759278032317</v>
      </c>
      <c r="L40" s="76">
        <f>(L26-L114)*'Assumptions (Inputs)'!$D$29</f>
        <v>1.3893576414849489</v>
      </c>
      <c r="M40" s="76">
        <f>(M26-M114)*'Assumptions (Inputs)'!$D$29</f>
        <v>1.2214504927271028</v>
      </c>
      <c r="N40" s="76">
        <f>(N26-N114)*'Assumptions (Inputs)'!$D$29</f>
        <v>1.066654481529693</v>
      </c>
      <c r="O40" s="76">
        <f>(O26-O114)*'Assumptions (Inputs)'!$D$29</f>
        <v>1.041278086251429</v>
      </c>
      <c r="P40" s="76">
        <f>(P26-P114)*'Assumptions (Inputs)'!$D$29</f>
        <v>1.041278086251429</v>
      </c>
      <c r="Q40" s="76">
        <f>(Q26-Q114)*'Assumptions (Inputs)'!$D$29</f>
        <v>1.041278086251429</v>
      </c>
      <c r="R40" s="76">
        <f>(R26-R114)*'Assumptions (Inputs)'!$D$29</f>
        <v>1.041278086251429</v>
      </c>
      <c r="S40" s="76">
        <f>(S26-S114)*'Assumptions (Inputs)'!$D$29</f>
        <v>1.041278086251429</v>
      </c>
      <c r="T40" s="76">
        <f>(T26-T114)*'Assumptions (Inputs)'!$D$29</f>
        <v>1.041278086251429</v>
      </c>
      <c r="U40" s="76">
        <f>(U26-U114)*'Assumptions (Inputs)'!$D$29</f>
        <v>1.041278086251429</v>
      </c>
      <c r="V40" s="76">
        <f>(V26-V114)*'Assumptions (Inputs)'!$D$29</f>
        <v>1.041278086251429</v>
      </c>
      <c r="W40" s="76">
        <f>(W26-W114)*'Assumptions (Inputs)'!$D$29</f>
        <v>1.041278086251429</v>
      </c>
      <c r="X40" s="76">
        <f>(X26-X114)*'Assumptions (Inputs)'!$D$29</f>
        <v>1.041278086251429</v>
      </c>
      <c r="Y40" s="76">
        <f>(Y26-Y114)*'Assumptions (Inputs)'!$D$29</f>
        <v>1.041278086251429</v>
      </c>
      <c r="Z40" s="76">
        <f>(Z26-Z114)*'Assumptions (Inputs)'!$D$29</f>
        <v>1.041278086251429</v>
      </c>
      <c r="AA40" s="76">
        <f>(AA26-AA114)*'Assumptions (Inputs)'!$D$29</f>
        <v>9.7699121821316098E-2</v>
      </c>
      <c r="AB40" s="76">
        <f>(AB26-AB114)*'Assumptions (Inputs)'!$D$29</f>
        <v>-0.84587984260879678</v>
      </c>
      <c r="AC40" s="76">
        <f>(AC26-AC114)*'Assumptions (Inputs)'!$D$29</f>
        <v>-0.84587984260879678</v>
      </c>
      <c r="AD40" s="76">
        <f>(AD26-AD114)*'Assumptions (Inputs)'!$D$29</f>
        <v>-0.84587984260879678</v>
      </c>
      <c r="AE40" s="76">
        <f>(AE26-AE114)*'Assumptions (Inputs)'!$D$29</f>
        <v>-0.84587984260879678</v>
      </c>
      <c r="AF40" s="76">
        <f>(AF26-AF114)*'Assumptions (Inputs)'!$D$29</f>
        <v>-0.84587984260879678</v>
      </c>
      <c r="AG40" s="76">
        <f>(AG26-AG114)*'Assumptions (Inputs)'!$D$29</f>
        <v>-0.84587984260879678</v>
      </c>
      <c r="AH40" s="76">
        <f>(AH26-AH114)*'Assumptions (Inputs)'!$D$29</f>
        <v>-0.84587984260879678</v>
      </c>
      <c r="AI40" s="76">
        <f>(AI26-AI114)*'Assumptions (Inputs)'!$D$29</f>
        <v>-0.84587984260879678</v>
      </c>
      <c r="AJ40" s="76">
        <f>(AJ26-AJ114)*'Assumptions (Inputs)'!$D$29</f>
        <v>-0.84587984260879678</v>
      </c>
      <c r="AK40" s="76">
        <f>(AK26-AK114)*'Assumptions (Inputs)'!$D$29</f>
        <v>-0.84587984260879678</v>
      </c>
      <c r="AL40" s="76">
        <f>(AL26-AL114)*'Assumptions (Inputs)'!$D$29</f>
        <v>-0.84587984260879678</v>
      </c>
      <c r="AM40" s="76">
        <f>(AM26-AM114)*'Assumptions (Inputs)'!$D$29</f>
        <v>-0.84587984260879678</v>
      </c>
      <c r="AN40" s="76">
        <f>(AN26-AN114)*'Assumptions (Inputs)'!$D$29</f>
        <v>-0.84587984260879678</v>
      </c>
      <c r="AO40" s="76">
        <f>(AO26-AO114)*'Assumptions (Inputs)'!$D$29</f>
        <v>-0.84587984260879678</v>
      </c>
      <c r="AP40" s="76">
        <f>(AP26-AP114)*'Assumptions (Inputs)'!$D$29</f>
        <v>-0.84587984260879678</v>
      </c>
      <c r="AQ40" s="76">
        <f>(AQ26-AQ114)*'Assumptions (Inputs)'!$D$29</f>
        <v>-0.84587984260879678</v>
      </c>
      <c r="AR40" s="76">
        <f>(AR26-AR114)*'Assumptions (Inputs)'!$D$29</f>
        <v>-0.84587984260879678</v>
      </c>
      <c r="AS40" s="76">
        <f>(AS26-AS114)*'Assumptions (Inputs)'!$D$29</f>
        <v>-0.84587984260879678</v>
      </c>
      <c r="AT40" s="76">
        <f>(AT26-AT114)*'Assumptions (Inputs)'!$D$29</f>
        <v>-0.84587984260879678</v>
      </c>
      <c r="AU40" s="76">
        <f>(AU26-AU114)*'Assumptions (Inputs)'!$D$29</f>
        <v>-0.84587984260879678</v>
      </c>
      <c r="AV40" s="76">
        <f>(AV26-AV114)*'Assumptions (Inputs)'!$D$29</f>
        <v>-0.84587984260879678</v>
      </c>
      <c r="AW40" s="76">
        <f>(AW26-AW114)*'Assumptions (Inputs)'!$D$29</f>
        <v>-0.84587984260879678</v>
      </c>
      <c r="AX40" s="76">
        <f>(AX26-AX114)*'Assumptions (Inputs)'!$D$29</f>
        <v>-0.84587984260879678</v>
      </c>
      <c r="AY40" s="76">
        <f>(AY26-AY114)*'Assumptions (Inputs)'!$D$29</f>
        <v>-0.84587984260879678</v>
      </c>
      <c r="AZ40" s="76">
        <f>(AZ26-AZ114)*'Assumptions (Inputs)'!$D$29</f>
        <v>-0.84587984260879678</v>
      </c>
      <c r="BA40" s="76">
        <f>(BA26-BA114)*'Assumptions (Inputs)'!$D$29</f>
        <v>-0.84587984260879678</v>
      </c>
      <c r="BB40" s="76">
        <f>(BB26-BB114)*'Assumptions (Inputs)'!$D$29</f>
        <v>-0.84587984260879678</v>
      </c>
      <c r="BC40" s="76">
        <f>(BC26-BC114)*'Assumptions (Inputs)'!$D$29</f>
        <v>-0.84587984260879678</v>
      </c>
      <c r="BD40" s="76">
        <f>(BD26-BD114)*'Assumptions (Inputs)'!$D$29</f>
        <v>-0.84587984260879678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2.5376395278289277E-3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0.74014486228269716</v>
      </c>
      <c r="H41" s="74">
        <f t="shared" si="21"/>
        <v>2.9474683115703524</v>
      </c>
      <c r="I41" s="74">
        <f t="shared" si="21"/>
        <v>4.9255583235110239</v>
      </c>
      <c r="J41" s="74">
        <f t="shared" si="21"/>
        <v>6.6921783747994965</v>
      </c>
      <c r="K41" s="74">
        <f t="shared" si="21"/>
        <v>8.2625543026027284</v>
      </c>
      <c r="L41" s="74">
        <f t="shared" si="21"/>
        <v>9.6519119440876775</v>
      </c>
      <c r="M41" s="74">
        <f t="shared" si="21"/>
        <v>10.87336243681478</v>
      </c>
      <c r="N41" s="74">
        <f t="shared" si="21"/>
        <v>11.940016918344472</v>
      </c>
      <c r="O41" s="74">
        <f t="shared" si="21"/>
        <v>12.981295004595902</v>
      </c>
      <c r="P41" s="74">
        <f t="shared" si="21"/>
        <v>14.022573090847331</v>
      </c>
      <c r="Q41" s="74">
        <f t="shared" si="21"/>
        <v>15.06385117709876</v>
      </c>
      <c r="R41" s="74">
        <f t="shared" si="21"/>
        <v>16.105129263350189</v>
      </c>
      <c r="S41" s="74">
        <f t="shared" si="21"/>
        <v>17.146407349601617</v>
      </c>
      <c r="T41" s="74">
        <f t="shared" si="21"/>
        <v>18.187685435853044</v>
      </c>
      <c r="U41" s="74">
        <f t="shared" si="21"/>
        <v>19.228963522104472</v>
      </c>
      <c r="V41" s="74">
        <f t="shared" si="21"/>
        <v>20.270241608355899</v>
      </c>
      <c r="W41" s="74">
        <f t="shared" si="21"/>
        <v>21.311519694607327</v>
      </c>
      <c r="X41" s="74">
        <f t="shared" si="21"/>
        <v>22.352797780858754</v>
      </c>
      <c r="Y41" s="74">
        <f t="shared" si="21"/>
        <v>23.394075867110182</v>
      </c>
      <c r="Z41" s="74">
        <f t="shared" si="21"/>
        <v>24.435353953361609</v>
      </c>
      <c r="AA41" s="74">
        <f t="shared" si="21"/>
        <v>24.533053075182924</v>
      </c>
      <c r="AB41" s="74">
        <f t="shared" si="21"/>
        <v>23.687173232574128</v>
      </c>
      <c r="AC41" s="74">
        <f t="shared" si="21"/>
        <v>22.841293389965333</v>
      </c>
      <c r="AD41" s="74">
        <f t="shared" si="21"/>
        <v>21.995413547356538</v>
      </c>
      <c r="AE41" s="74">
        <f t="shared" si="21"/>
        <v>21.149533704747743</v>
      </c>
      <c r="AF41" s="74">
        <f t="shared" si="21"/>
        <v>20.303653862138948</v>
      </c>
      <c r="AG41" s="74">
        <f t="shared" si="21"/>
        <v>19.457774019530152</v>
      </c>
      <c r="AH41" s="74">
        <f t="shared" si="21"/>
        <v>18.611894176921357</v>
      </c>
      <c r="AI41" s="74">
        <f t="shared" si="21"/>
        <v>17.766014334312562</v>
      </c>
      <c r="AJ41" s="74">
        <f t="shared" si="21"/>
        <v>16.920134491703767</v>
      </c>
      <c r="AK41" s="74">
        <f t="shared" si="21"/>
        <v>16.074254649094971</v>
      </c>
      <c r="AL41" s="74">
        <f t="shared" si="21"/>
        <v>15.228374806486174</v>
      </c>
      <c r="AM41" s="74">
        <f t="shared" si="21"/>
        <v>14.382494963877377</v>
      </c>
      <c r="AN41" s="74">
        <f t="shared" si="21"/>
        <v>13.53661512126858</v>
      </c>
      <c r="AO41" s="74">
        <f t="shared" si="21"/>
        <v>12.690735278659783</v>
      </c>
      <c r="AP41" s="74">
        <f t="shared" si="21"/>
        <v>11.844855436050986</v>
      </c>
      <c r="AQ41" s="74">
        <f t="shared" si="21"/>
        <v>10.998975593442189</v>
      </c>
      <c r="AR41" s="74">
        <f t="shared" si="21"/>
        <v>10.153095750833392</v>
      </c>
      <c r="AS41" s="74">
        <f t="shared" si="21"/>
        <v>9.3072159082245953</v>
      </c>
      <c r="AT41" s="74">
        <f t="shared" si="21"/>
        <v>8.4613360656157983</v>
      </c>
      <c r="AU41" s="74">
        <f t="shared" si="21"/>
        <v>7.6154562230070013</v>
      </c>
      <c r="AV41" s="74">
        <f t="shared" si="21"/>
        <v>6.7695763803982043</v>
      </c>
      <c r="AW41" s="74">
        <f t="shared" si="21"/>
        <v>5.9236965377894073</v>
      </c>
      <c r="AX41" s="74">
        <f t="shared" si="21"/>
        <v>5.0778166951806103</v>
      </c>
      <c r="AY41" s="74">
        <f t="shared" si="21"/>
        <v>4.2319368525718133</v>
      </c>
      <c r="AZ41" s="74">
        <f t="shared" si="21"/>
        <v>3.3860570099630163</v>
      </c>
      <c r="BA41" s="74">
        <f t="shared" si="21"/>
        <v>2.5401771673542193</v>
      </c>
      <c r="BB41" s="74">
        <f t="shared" si="21"/>
        <v>1.6942973247454225</v>
      </c>
      <c r="BC41" s="74">
        <f t="shared" si="21"/>
        <v>0.84841748213662571</v>
      </c>
      <c r="BD41" s="74">
        <f t="shared" si="21"/>
        <v>2.5376395278289277E-3</v>
      </c>
      <c r="BE41" s="74">
        <f t="shared" si="21"/>
        <v>2.5376395278289277E-3</v>
      </c>
      <c r="BF41" s="74">
        <f t="shared" si="21"/>
        <v>2.5376395278289277E-3</v>
      </c>
      <c r="BG41" s="74">
        <f t="shared" si="21"/>
        <v>2.5376395278289277E-3</v>
      </c>
      <c r="BH41" s="74">
        <f t="shared" si="21"/>
        <v>2.5376395278289277E-3</v>
      </c>
      <c r="BI41" s="74">
        <f t="shared" si="21"/>
        <v>2.5376395278289277E-3</v>
      </c>
      <c r="BJ41" s="74">
        <f t="shared" si="21"/>
        <v>2.5376395278289277E-3</v>
      </c>
      <c r="BK41" s="74">
        <f t="shared" si="21"/>
        <v>2.5376395278289277E-3</v>
      </c>
      <c r="BL41" s="74">
        <f t="shared" si="21"/>
        <v>2.5376395278289277E-3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0.37007243114134858</v>
      </c>
      <c r="H42" s="68">
        <f t="shared" si="22"/>
        <v>1.8438065869265248</v>
      </c>
      <c r="I42" s="68">
        <f t="shared" si="22"/>
        <v>3.9365133175406881</v>
      </c>
      <c r="J42" s="68">
        <f t="shared" si="22"/>
        <v>5.8088683491552597</v>
      </c>
      <c r="K42" s="68">
        <f t="shared" si="22"/>
        <v>7.4773663387011124</v>
      </c>
      <c r="L42" s="68">
        <f t="shared" si="22"/>
        <v>8.9572331233452029</v>
      </c>
      <c r="M42" s="68">
        <f t="shared" si="22"/>
        <v>10.26263719045123</v>
      </c>
      <c r="N42" s="68">
        <f t="shared" si="22"/>
        <v>11.406689677579626</v>
      </c>
      <c r="O42" s="68">
        <f t="shared" si="22"/>
        <v>12.460655961470188</v>
      </c>
      <c r="P42" s="68">
        <f t="shared" si="22"/>
        <v>13.501934047721615</v>
      </c>
      <c r="Q42" s="68">
        <f t="shared" si="22"/>
        <v>14.543212133973046</v>
      </c>
      <c r="R42" s="68">
        <f t="shared" si="22"/>
        <v>15.584490220224474</v>
      </c>
      <c r="S42" s="68">
        <f t="shared" si="22"/>
        <v>16.625768306475905</v>
      </c>
      <c r="T42" s="68">
        <f t="shared" si="22"/>
        <v>17.667046392727329</v>
      </c>
      <c r="U42" s="68">
        <f t="shared" si="22"/>
        <v>18.70832447897876</v>
      </c>
      <c r="V42" s="68">
        <f t="shared" si="22"/>
        <v>19.749602565230184</v>
      </c>
      <c r="W42" s="68">
        <f t="shared" si="22"/>
        <v>20.790880651481615</v>
      </c>
      <c r="X42" s="68">
        <f t="shared" si="22"/>
        <v>21.832158737733039</v>
      </c>
      <c r="Y42" s="68">
        <f t="shared" si="22"/>
        <v>22.87343682398447</v>
      </c>
      <c r="Z42" s="68">
        <f t="shared" si="22"/>
        <v>23.914714910235894</v>
      </c>
      <c r="AA42" s="68">
        <f t="shared" si="22"/>
        <v>24.484203514272266</v>
      </c>
      <c r="AB42" s="68">
        <f t="shared" si="22"/>
        <v>24.110113153878526</v>
      </c>
      <c r="AC42" s="68">
        <f t="shared" si="22"/>
        <v>23.264233311269731</v>
      </c>
      <c r="AD42" s="68">
        <f t="shared" si="22"/>
        <v>22.418353468660936</v>
      </c>
      <c r="AE42" s="68">
        <f t="shared" si="22"/>
        <v>21.57247362605214</v>
      </c>
      <c r="AF42" s="68">
        <f t="shared" si="22"/>
        <v>20.726593783443345</v>
      </c>
      <c r="AG42" s="68">
        <f t="shared" si="22"/>
        <v>19.88071394083455</v>
      </c>
      <c r="AH42" s="68">
        <f t="shared" si="22"/>
        <v>19.034834098225755</v>
      </c>
      <c r="AI42" s="68">
        <f t="shared" si="22"/>
        <v>18.188954255616959</v>
      </c>
      <c r="AJ42" s="68">
        <f t="shared" si="22"/>
        <v>17.343074413008164</v>
      </c>
      <c r="AK42" s="68">
        <f t="shared" si="22"/>
        <v>16.497194570399369</v>
      </c>
      <c r="AL42" s="68">
        <f t="shared" si="22"/>
        <v>15.651314727790574</v>
      </c>
      <c r="AM42" s="68">
        <f t="shared" si="22"/>
        <v>14.805434885181775</v>
      </c>
      <c r="AN42" s="68">
        <f t="shared" si="22"/>
        <v>13.95955504257298</v>
      </c>
      <c r="AO42" s="68">
        <f t="shared" si="22"/>
        <v>13.113675199964181</v>
      </c>
      <c r="AP42" s="68">
        <f t="shared" si="22"/>
        <v>12.267795357355386</v>
      </c>
      <c r="AQ42" s="68">
        <f t="shared" si="22"/>
        <v>11.421915514746587</v>
      </c>
      <c r="AR42" s="68">
        <f t="shared" si="22"/>
        <v>10.576035672137792</v>
      </c>
      <c r="AS42" s="68">
        <f t="shared" si="22"/>
        <v>9.7301558295289929</v>
      </c>
      <c r="AT42" s="68">
        <f t="shared" si="22"/>
        <v>8.8842759869201977</v>
      </c>
      <c r="AU42" s="68">
        <f t="shared" si="22"/>
        <v>8.0383961443113989</v>
      </c>
      <c r="AV42" s="68">
        <f t="shared" si="22"/>
        <v>7.1925163017026028</v>
      </c>
      <c r="AW42" s="68">
        <f t="shared" si="22"/>
        <v>6.3466364590938058</v>
      </c>
      <c r="AX42" s="68">
        <f t="shared" si="22"/>
        <v>5.5007566164850088</v>
      </c>
      <c r="AY42" s="68">
        <f t="shared" si="22"/>
        <v>4.6548767738762118</v>
      </c>
      <c r="AZ42" s="68">
        <f t="shared" si="22"/>
        <v>3.8089969312674148</v>
      </c>
      <c r="BA42" s="68">
        <f t="shared" si="22"/>
        <v>2.9631170886586178</v>
      </c>
      <c r="BB42" s="68">
        <f t="shared" si="22"/>
        <v>2.1172372460498208</v>
      </c>
      <c r="BC42" s="68">
        <f t="shared" si="22"/>
        <v>1.2713574034410242</v>
      </c>
      <c r="BD42" s="68">
        <f t="shared" si="22"/>
        <v>0.42547756083222732</v>
      </c>
      <c r="BE42" s="68">
        <f t="shared" si="22"/>
        <v>2.5376395278289277E-3</v>
      </c>
      <c r="BF42" s="68">
        <f t="shared" si="22"/>
        <v>2.5376395278289277E-3</v>
      </c>
      <c r="BG42" s="68">
        <f t="shared" si="22"/>
        <v>2.5376395278289277E-3</v>
      </c>
      <c r="BH42" s="68">
        <f t="shared" si="22"/>
        <v>2.5376395278289277E-3</v>
      </c>
      <c r="BI42" s="68">
        <f t="shared" si="22"/>
        <v>2.5376395278289277E-3</v>
      </c>
      <c r="BJ42" s="68">
        <f t="shared" si="22"/>
        <v>2.5376395278289277E-3</v>
      </c>
      <c r="BK42" s="68">
        <f t="shared" si="22"/>
        <v>2.5376395278289277E-3</v>
      </c>
      <c r="BL42" s="68">
        <f t="shared" si="22"/>
        <v>2.5376395278289277E-3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0.1374554744239295</v>
      </c>
      <c r="I45" s="55">
        <f t="shared" si="23"/>
        <v>0.54738697214877985</v>
      </c>
      <c r="J45" s="55">
        <f t="shared" si="23"/>
        <v>0.91474654579490455</v>
      </c>
      <c r="K45" s="55">
        <f t="shared" si="23"/>
        <v>1.242833126748478</v>
      </c>
      <c r="L45" s="55">
        <f t="shared" si="23"/>
        <v>1.5344743704833639</v>
      </c>
      <c r="M45" s="55">
        <f t="shared" si="23"/>
        <v>1.7924979324734258</v>
      </c>
      <c r="N45" s="55">
        <f t="shared" si="23"/>
        <v>2.0193387382656023</v>
      </c>
      <c r="O45" s="55">
        <f t="shared" si="23"/>
        <v>2.2174317134068309</v>
      </c>
      <c r="P45" s="55">
        <f t="shared" si="23"/>
        <v>2.4108119294249533</v>
      </c>
      <c r="Q45" s="55">
        <f t="shared" si="23"/>
        <v>2.6041921454430756</v>
      </c>
      <c r="R45" s="55">
        <f t="shared" si="23"/>
        <v>2.797572361461198</v>
      </c>
      <c r="S45" s="55">
        <f t="shared" si="23"/>
        <v>2.9909525774793204</v>
      </c>
      <c r="T45" s="55">
        <f t="shared" si="23"/>
        <v>3.1843327934974428</v>
      </c>
      <c r="U45" s="55">
        <f t="shared" si="23"/>
        <v>3.3777130095155652</v>
      </c>
      <c r="V45" s="55">
        <f t="shared" si="23"/>
        <v>3.5710932255336876</v>
      </c>
      <c r="W45" s="55">
        <f t="shared" si="23"/>
        <v>3.76447344155181</v>
      </c>
      <c r="X45" s="55">
        <f t="shared" si="23"/>
        <v>3.9578536575699323</v>
      </c>
      <c r="Y45" s="55">
        <f t="shared" si="23"/>
        <v>4.1512338735880547</v>
      </c>
      <c r="Z45" s="55">
        <f t="shared" si="23"/>
        <v>4.3446140896061776</v>
      </c>
      <c r="AA45" s="55">
        <f t="shared" si="23"/>
        <v>4.5379943056243004</v>
      </c>
      <c r="AB45" s="55">
        <f t="shared" si="23"/>
        <v>4.5561384282482589</v>
      </c>
      <c r="AC45" s="55">
        <f t="shared" si="23"/>
        <v>4.3990464574780539</v>
      </c>
      <c r="AD45" s="55">
        <f t="shared" si="23"/>
        <v>4.2419544867078489</v>
      </c>
      <c r="AE45" s="55">
        <f t="shared" si="23"/>
        <v>4.0848625159376439</v>
      </c>
      <c r="AF45" s="55">
        <f t="shared" si="23"/>
        <v>3.927770545167439</v>
      </c>
      <c r="AG45" s="55">
        <f t="shared" si="23"/>
        <v>3.770678574397234</v>
      </c>
      <c r="AH45" s="55">
        <f t="shared" si="23"/>
        <v>3.613586603627029</v>
      </c>
      <c r="AI45" s="55">
        <f t="shared" si="23"/>
        <v>3.456494632856824</v>
      </c>
      <c r="AJ45" s="55">
        <f t="shared" si="23"/>
        <v>3.299402662086619</v>
      </c>
      <c r="AK45" s="55">
        <f t="shared" si="23"/>
        <v>3.1423106913164141</v>
      </c>
      <c r="AL45" s="55">
        <f t="shared" si="23"/>
        <v>2.9852187205462091</v>
      </c>
      <c r="AM45" s="55">
        <f t="shared" si="23"/>
        <v>2.8281267497760041</v>
      </c>
      <c r="AN45" s="55">
        <f t="shared" si="23"/>
        <v>2.6710347790057991</v>
      </c>
      <c r="AO45" s="55">
        <f t="shared" si="23"/>
        <v>2.5139428082355941</v>
      </c>
      <c r="AP45" s="55">
        <f t="shared" si="23"/>
        <v>2.3568508374653891</v>
      </c>
      <c r="AQ45" s="55">
        <f t="shared" si="23"/>
        <v>2.1997588666951842</v>
      </c>
      <c r="AR45" s="55">
        <f t="shared" si="23"/>
        <v>2.0426668959249792</v>
      </c>
      <c r="AS45" s="55">
        <f t="shared" si="23"/>
        <v>1.885574925154774</v>
      </c>
      <c r="AT45" s="55">
        <f t="shared" si="23"/>
        <v>1.7284829543845688</v>
      </c>
      <c r="AU45" s="55">
        <f t="shared" si="23"/>
        <v>1.5713909836143636</v>
      </c>
      <c r="AV45" s="55">
        <f t="shared" si="23"/>
        <v>1.4142990128441584</v>
      </c>
      <c r="AW45" s="55">
        <f t="shared" si="23"/>
        <v>1.2572070420739532</v>
      </c>
      <c r="AX45" s="55">
        <f t="shared" si="23"/>
        <v>1.100115071303748</v>
      </c>
      <c r="AY45" s="55">
        <f t="shared" si="23"/>
        <v>0.94302310053354277</v>
      </c>
      <c r="AZ45" s="55">
        <f t="shared" si="23"/>
        <v>0.78593112976333757</v>
      </c>
      <c r="BA45" s="55">
        <f t="shared" si="23"/>
        <v>0.62883915899313236</v>
      </c>
      <c r="BB45" s="55">
        <f t="shared" si="23"/>
        <v>0.47174718822292722</v>
      </c>
      <c r="BC45" s="55">
        <f t="shared" si="23"/>
        <v>0.31465521745272207</v>
      </c>
      <c r="BD45" s="55">
        <f t="shared" si="23"/>
        <v>0.15756324668251692</v>
      </c>
      <c r="BE45" s="55">
        <f t="shared" si="23"/>
        <v>4.712759123117749E-4</v>
      </c>
      <c r="BF45" s="55">
        <f t="shared" si="23"/>
        <v>4.712759123117749E-4</v>
      </c>
      <c r="BG45" s="55">
        <f t="shared" si="23"/>
        <v>4.712759123117749E-4</v>
      </c>
      <c r="BH45" s="55">
        <f t="shared" si="23"/>
        <v>4.712759123117749E-4</v>
      </c>
      <c r="BI45" s="55">
        <f t="shared" si="23"/>
        <v>4.712759123117749E-4</v>
      </c>
      <c r="BJ45" s="55">
        <f t="shared" si="23"/>
        <v>4.712759123117749E-4</v>
      </c>
      <c r="BK45" s="55">
        <f t="shared" si="23"/>
        <v>4.712759123117749E-4</v>
      </c>
      <c r="BL45" s="55">
        <f t="shared" si="23"/>
        <v>4.712759123117749E-4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0.1374554744239295</v>
      </c>
      <c r="H46" s="55">
        <f>(H27-H114)*'Assumptions (Inputs)'!$D$26</f>
        <v>0.40993149772485032</v>
      </c>
      <c r="I46" s="55">
        <f>(I27-I114)*'Assumptions (Inputs)'!$D$26</f>
        <v>0.3673595736461247</v>
      </c>
      <c r="J46" s="55">
        <f>(J27-J114)*'Assumptions (Inputs)'!$D$26</f>
        <v>0.32808658095357346</v>
      </c>
      <c r="K46" s="55">
        <f>(K27-K114)*'Assumptions (Inputs)'!$D$26</f>
        <v>0.29164124373488587</v>
      </c>
      <c r="L46" s="55">
        <f>(L27-L114)*'Assumptions (Inputs)'!$D$26</f>
        <v>0.25802356199006193</v>
      </c>
      <c r="M46" s="55">
        <f>(M27-M114)*'Assumptions (Inputs)'!$D$26</f>
        <v>0.22684080579217628</v>
      </c>
      <c r="N46" s="55">
        <f>(N27-N114)*'Assumptions (Inputs)'!$D$26</f>
        <v>0.19809297514122873</v>
      </c>
      <c r="O46" s="55">
        <f>(O27-O114)*'Assumptions (Inputs)'!$D$26</f>
        <v>0.19338021601812255</v>
      </c>
      <c r="P46" s="55">
        <f>(P27-P114)*'Assumptions (Inputs)'!$D$26</f>
        <v>0.19338021601812255</v>
      </c>
      <c r="Q46" s="55">
        <f>(Q27-Q114)*'Assumptions (Inputs)'!$D$26</f>
        <v>0.19338021601812255</v>
      </c>
      <c r="R46" s="55">
        <f>(R27-R114)*'Assumptions (Inputs)'!$D$26</f>
        <v>0.19338021601812255</v>
      </c>
      <c r="S46" s="55">
        <f>(S27-S114)*'Assumptions (Inputs)'!$D$26</f>
        <v>0.19338021601812255</v>
      </c>
      <c r="T46" s="55">
        <f>(T27-T114)*'Assumptions (Inputs)'!$D$26</f>
        <v>0.19338021601812255</v>
      </c>
      <c r="U46" s="55">
        <f>(U27-U114)*'Assumptions (Inputs)'!$D$26</f>
        <v>0.19338021601812255</v>
      </c>
      <c r="V46" s="55">
        <f>(V27-V114)*'Assumptions (Inputs)'!$D$26</f>
        <v>0.19338021601812255</v>
      </c>
      <c r="W46" s="55">
        <f>(W27-W114)*'Assumptions (Inputs)'!$D$26</f>
        <v>0.19338021601812255</v>
      </c>
      <c r="X46" s="55">
        <f>(X27-X114)*'Assumptions (Inputs)'!$D$26</f>
        <v>0.19338021601812255</v>
      </c>
      <c r="Y46" s="55">
        <f>(Y27-Y114)*'Assumptions (Inputs)'!$D$26</f>
        <v>0.19338021601812255</v>
      </c>
      <c r="Z46" s="55">
        <f>(Z27-Z114)*'Assumptions (Inputs)'!$D$26</f>
        <v>0.19338021601812255</v>
      </c>
      <c r="AA46" s="55">
        <f>(AA27-AA114)*'Assumptions (Inputs)'!$D$26</f>
        <v>1.8144122623958706E-2</v>
      </c>
      <c r="AB46" s="55">
        <f>(AB27-AB114)*'Assumptions (Inputs)'!$D$26</f>
        <v>-0.15709197077020515</v>
      </c>
      <c r="AC46" s="55">
        <f>(AC27-AC114)*'Assumptions (Inputs)'!$D$26</f>
        <v>-0.15709197077020515</v>
      </c>
      <c r="AD46" s="55">
        <f>(AD27-AD114)*'Assumptions (Inputs)'!$D$26</f>
        <v>-0.15709197077020515</v>
      </c>
      <c r="AE46" s="55">
        <f>(AE27-AE114)*'Assumptions (Inputs)'!$D$26</f>
        <v>-0.15709197077020515</v>
      </c>
      <c r="AF46" s="55">
        <f>(AF27-AF114)*'Assumptions (Inputs)'!$D$26</f>
        <v>-0.15709197077020515</v>
      </c>
      <c r="AG46" s="55">
        <f>(AG27-AG114)*'Assumptions (Inputs)'!$D$26</f>
        <v>-0.15709197077020515</v>
      </c>
      <c r="AH46" s="55">
        <f>(AH27-AH114)*'Assumptions (Inputs)'!$D$26</f>
        <v>-0.15709197077020515</v>
      </c>
      <c r="AI46" s="55">
        <f>(AI27-AI114)*'Assumptions (Inputs)'!$D$26</f>
        <v>-0.15709197077020515</v>
      </c>
      <c r="AJ46" s="55">
        <f>(AJ27-AJ114)*'Assumptions (Inputs)'!$D$26</f>
        <v>-0.15709197077020515</v>
      </c>
      <c r="AK46" s="55">
        <f>(AK27-AK114)*'Assumptions (Inputs)'!$D$26</f>
        <v>-0.15709197077020515</v>
      </c>
      <c r="AL46" s="55">
        <f>(AL27-AL114)*'Assumptions (Inputs)'!$D$26</f>
        <v>-0.15709197077020515</v>
      </c>
      <c r="AM46" s="55">
        <f>(AM27-AM114)*'Assumptions (Inputs)'!$D$26</f>
        <v>-0.15709197077020515</v>
      </c>
      <c r="AN46" s="55">
        <f>(AN27-AN114)*'Assumptions (Inputs)'!$D$26</f>
        <v>-0.15709197077020515</v>
      </c>
      <c r="AO46" s="55">
        <f>(AO27-AO114)*'Assumptions (Inputs)'!$D$26</f>
        <v>-0.15709197077020515</v>
      </c>
      <c r="AP46" s="55">
        <f>(AP27-AP114)*'Assumptions (Inputs)'!$D$26</f>
        <v>-0.15709197077020515</v>
      </c>
      <c r="AQ46" s="55">
        <f>(AQ27-AQ114)*'Assumptions (Inputs)'!$D$26</f>
        <v>-0.15709197077020515</v>
      </c>
      <c r="AR46" s="55">
        <f>(AR27-AR114)*'Assumptions (Inputs)'!$D$26</f>
        <v>-0.15709197077020515</v>
      </c>
      <c r="AS46" s="55">
        <f>(AS27-AS114)*'Assumptions (Inputs)'!$D$26</f>
        <v>-0.15709197077020515</v>
      </c>
      <c r="AT46" s="55">
        <f>(AT27-AT114)*'Assumptions (Inputs)'!$D$26</f>
        <v>-0.15709197077020515</v>
      </c>
      <c r="AU46" s="55">
        <f>(AU27-AU114)*'Assumptions (Inputs)'!$D$26</f>
        <v>-0.15709197077020515</v>
      </c>
      <c r="AV46" s="55">
        <f>(AV27-AV114)*'Assumptions (Inputs)'!$D$26</f>
        <v>-0.15709197077020515</v>
      </c>
      <c r="AW46" s="55">
        <f>(AW27-AW114)*'Assumptions (Inputs)'!$D$26</f>
        <v>-0.15709197077020515</v>
      </c>
      <c r="AX46" s="55">
        <f>(AX27-AX114)*'Assumptions (Inputs)'!$D$26</f>
        <v>-0.15709197077020515</v>
      </c>
      <c r="AY46" s="55">
        <f>(AY27-AY114)*'Assumptions (Inputs)'!$D$26</f>
        <v>-0.15709197077020515</v>
      </c>
      <c r="AZ46" s="55">
        <f>(AZ27-AZ114)*'Assumptions (Inputs)'!$D$26</f>
        <v>-0.15709197077020515</v>
      </c>
      <c r="BA46" s="55">
        <f>(BA27-BA114)*'Assumptions (Inputs)'!$D$26</f>
        <v>-0.15709197077020515</v>
      </c>
      <c r="BB46" s="55">
        <f>(BB27-BB114)*'Assumptions (Inputs)'!$D$26</f>
        <v>-0.15709197077020515</v>
      </c>
      <c r="BC46" s="55">
        <f>(BC27-BC114)*'Assumptions (Inputs)'!$D$26</f>
        <v>-0.15709197077020515</v>
      </c>
      <c r="BD46" s="55">
        <f>(BD27-BD114)*'Assumptions (Inputs)'!$D$26</f>
        <v>-0.15709197077020515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4.712759123117749E-4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0.1374554744239295</v>
      </c>
      <c r="H47" s="77">
        <f t="shared" si="24"/>
        <v>0.54738697214877985</v>
      </c>
      <c r="I47" s="77">
        <f t="shared" si="24"/>
        <v>0.91474654579490455</v>
      </c>
      <c r="J47" s="77">
        <f t="shared" si="24"/>
        <v>1.242833126748478</v>
      </c>
      <c r="K47" s="77">
        <f t="shared" si="24"/>
        <v>1.5344743704833639</v>
      </c>
      <c r="L47" s="77">
        <f t="shared" si="24"/>
        <v>1.7924979324734258</v>
      </c>
      <c r="M47" s="77">
        <f t="shared" si="24"/>
        <v>2.0193387382656023</v>
      </c>
      <c r="N47" s="77">
        <f t="shared" si="24"/>
        <v>2.2174317134068309</v>
      </c>
      <c r="O47" s="77">
        <f t="shared" si="24"/>
        <v>2.4108119294249533</v>
      </c>
      <c r="P47" s="77">
        <f t="shared" si="24"/>
        <v>2.6041921454430756</v>
      </c>
      <c r="Q47" s="77">
        <f t="shared" si="24"/>
        <v>2.797572361461198</v>
      </c>
      <c r="R47" s="77">
        <f t="shared" si="24"/>
        <v>2.9909525774793204</v>
      </c>
      <c r="S47" s="77">
        <f t="shared" si="24"/>
        <v>3.1843327934974428</v>
      </c>
      <c r="T47" s="77">
        <f t="shared" si="24"/>
        <v>3.3777130095155652</v>
      </c>
      <c r="U47" s="77">
        <f t="shared" si="24"/>
        <v>3.5710932255336876</v>
      </c>
      <c r="V47" s="77">
        <f t="shared" si="24"/>
        <v>3.76447344155181</v>
      </c>
      <c r="W47" s="77">
        <f t="shared" si="24"/>
        <v>3.9578536575699323</v>
      </c>
      <c r="X47" s="77">
        <f t="shared" si="24"/>
        <v>4.1512338735880547</v>
      </c>
      <c r="Y47" s="77">
        <f t="shared" si="24"/>
        <v>4.3446140896061776</v>
      </c>
      <c r="Z47" s="77">
        <f t="shared" si="24"/>
        <v>4.5379943056243004</v>
      </c>
      <c r="AA47" s="77">
        <f t="shared" si="24"/>
        <v>4.5561384282482589</v>
      </c>
      <c r="AB47" s="77">
        <f t="shared" si="24"/>
        <v>4.3990464574780539</v>
      </c>
      <c r="AC47" s="77">
        <f t="shared" si="24"/>
        <v>4.2419544867078489</v>
      </c>
      <c r="AD47" s="77">
        <f t="shared" si="24"/>
        <v>4.0848625159376439</v>
      </c>
      <c r="AE47" s="77">
        <f t="shared" si="24"/>
        <v>3.927770545167439</v>
      </c>
      <c r="AF47" s="77">
        <f t="shared" si="24"/>
        <v>3.770678574397234</v>
      </c>
      <c r="AG47" s="77">
        <f t="shared" si="24"/>
        <v>3.613586603627029</v>
      </c>
      <c r="AH47" s="77">
        <f t="shared" si="24"/>
        <v>3.456494632856824</v>
      </c>
      <c r="AI47" s="77">
        <f t="shared" si="24"/>
        <v>3.299402662086619</v>
      </c>
      <c r="AJ47" s="77">
        <f t="shared" si="24"/>
        <v>3.1423106913164141</v>
      </c>
      <c r="AK47" s="77">
        <f t="shared" si="24"/>
        <v>2.9852187205462091</v>
      </c>
      <c r="AL47" s="77">
        <f t="shared" si="24"/>
        <v>2.8281267497760041</v>
      </c>
      <c r="AM47" s="77">
        <f t="shared" si="24"/>
        <v>2.6710347790057991</v>
      </c>
      <c r="AN47" s="77">
        <f t="shared" si="24"/>
        <v>2.5139428082355941</v>
      </c>
      <c r="AO47" s="77">
        <f t="shared" si="24"/>
        <v>2.3568508374653891</v>
      </c>
      <c r="AP47" s="77">
        <f t="shared" si="24"/>
        <v>2.1997588666951842</v>
      </c>
      <c r="AQ47" s="77">
        <f t="shared" si="24"/>
        <v>2.0426668959249792</v>
      </c>
      <c r="AR47" s="77">
        <f t="shared" si="24"/>
        <v>1.885574925154774</v>
      </c>
      <c r="AS47" s="77">
        <f t="shared" si="24"/>
        <v>1.7284829543845688</v>
      </c>
      <c r="AT47" s="77">
        <f t="shared" si="24"/>
        <v>1.5713909836143636</v>
      </c>
      <c r="AU47" s="77">
        <f t="shared" si="24"/>
        <v>1.4142990128441584</v>
      </c>
      <c r="AV47" s="77">
        <f t="shared" si="24"/>
        <v>1.2572070420739532</v>
      </c>
      <c r="AW47" s="77">
        <f t="shared" si="24"/>
        <v>1.100115071303748</v>
      </c>
      <c r="AX47" s="77">
        <f t="shared" si="24"/>
        <v>0.94302310053354277</v>
      </c>
      <c r="AY47" s="77">
        <f t="shared" si="24"/>
        <v>0.78593112976333757</v>
      </c>
      <c r="AZ47" s="77">
        <f t="shared" si="24"/>
        <v>0.62883915899313236</v>
      </c>
      <c r="BA47" s="77">
        <f t="shared" si="24"/>
        <v>0.47174718822292722</v>
      </c>
      <c r="BB47" s="77">
        <f t="shared" si="24"/>
        <v>0.31465521745272207</v>
      </c>
      <c r="BC47" s="77">
        <f t="shared" si="24"/>
        <v>0.15756324668251692</v>
      </c>
      <c r="BD47" s="77">
        <f t="shared" si="24"/>
        <v>4.712759123117749E-4</v>
      </c>
      <c r="BE47" s="77">
        <f t="shared" si="24"/>
        <v>4.712759123117749E-4</v>
      </c>
      <c r="BF47" s="77">
        <f t="shared" si="24"/>
        <v>4.712759123117749E-4</v>
      </c>
      <c r="BG47" s="77">
        <f t="shared" si="24"/>
        <v>4.712759123117749E-4</v>
      </c>
      <c r="BH47" s="77">
        <f t="shared" si="24"/>
        <v>4.712759123117749E-4</v>
      </c>
      <c r="BI47" s="77">
        <f t="shared" si="24"/>
        <v>4.712759123117749E-4</v>
      </c>
      <c r="BJ47" s="77">
        <f t="shared" si="24"/>
        <v>4.712759123117749E-4</v>
      </c>
      <c r="BK47" s="77">
        <f t="shared" si="24"/>
        <v>4.712759123117749E-4</v>
      </c>
      <c r="BL47" s="77">
        <f t="shared" si="24"/>
        <v>4.712759123117749E-4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6.8727737211964748E-2</v>
      </c>
      <c r="H48" s="68">
        <f t="shared" si="25"/>
        <v>0.34242122328635466</v>
      </c>
      <c r="I48" s="68">
        <f t="shared" si="25"/>
        <v>0.73106675897184226</v>
      </c>
      <c r="J48" s="68">
        <f t="shared" si="25"/>
        <v>1.0787898362716912</v>
      </c>
      <c r="K48" s="68">
        <f t="shared" si="25"/>
        <v>1.3886537486159209</v>
      </c>
      <c r="L48" s="68">
        <f>AVERAGE(L45,L47)</f>
        <v>1.663486151478395</v>
      </c>
      <c r="M48" s="68">
        <f>AVERAGE(M45,M47)</f>
        <v>1.9059183353695142</v>
      </c>
      <c r="N48" s="68">
        <f>AVERAGE(N45,N47)</f>
        <v>2.1183852258362164</v>
      </c>
      <c r="O48" s="68">
        <f t="shared" ref="O48:BL48" si="26">AVERAGE(O45,O47)</f>
        <v>2.3141218214158918</v>
      </c>
      <c r="P48" s="68">
        <f t="shared" si="26"/>
        <v>2.5075020374340147</v>
      </c>
      <c r="Q48" s="68">
        <f t="shared" si="26"/>
        <v>2.7008822534521366</v>
      </c>
      <c r="R48" s="68">
        <f t="shared" si="26"/>
        <v>2.8942624694702594</v>
      </c>
      <c r="S48" s="68">
        <f t="shared" si="26"/>
        <v>3.0876426854883814</v>
      </c>
      <c r="T48" s="68">
        <f t="shared" si="26"/>
        <v>3.2810229015065042</v>
      </c>
      <c r="U48" s="68">
        <f t="shared" si="26"/>
        <v>3.4744031175246262</v>
      </c>
      <c r="V48" s="68">
        <f t="shared" si="26"/>
        <v>3.667783333542749</v>
      </c>
      <c r="W48" s="68">
        <f t="shared" si="26"/>
        <v>3.8611635495608709</v>
      </c>
      <c r="X48" s="68">
        <f t="shared" si="26"/>
        <v>4.0545437655789938</v>
      </c>
      <c r="Y48" s="68">
        <f t="shared" si="26"/>
        <v>4.2479239815971166</v>
      </c>
      <c r="Z48" s="68">
        <f t="shared" si="26"/>
        <v>4.4413041976152385</v>
      </c>
      <c r="AA48" s="68">
        <f t="shared" si="26"/>
        <v>4.5470663669362796</v>
      </c>
      <c r="AB48" s="68">
        <f t="shared" si="26"/>
        <v>4.4775924428631564</v>
      </c>
      <c r="AC48" s="68">
        <f t="shared" si="26"/>
        <v>4.3205004720929514</v>
      </c>
      <c r="AD48" s="68">
        <f t="shared" si="26"/>
        <v>4.1634085013227464</v>
      </c>
      <c r="AE48" s="68">
        <f t="shared" si="26"/>
        <v>4.0063165305525414</v>
      </c>
      <c r="AF48" s="68">
        <f t="shared" si="26"/>
        <v>3.8492245597823365</v>
      </c>
      <c r="AG48" s="68">
        <f t="shared" si="26"/>
        <v>3.6921325890121315</v>
      </c>
      <c r="AH48" s="68">
        <f t="shared" si="26"/>
        <v>3.5350406182419265</v>
      </c>
      <c r="AI48" s="68">
        <f t="shared" si="26"/>
        <v>3.3779486474717215</v>
      </c>
      <c r="AJ48" s="68">
        <f t="shared" si="26"/>
        <v>3.2208566767015165</v>
      </c>
      <c r="AK48" s="68">
        <f t="shared" si="26"/>
        <v>3.0637647059313116</v>
      </c>
      <c r="AL48" s="68">
        <f t="shared" si="26"/>
        <v>2.9066727351611066</v>
      </c>
      <c r="AM48" s="68">
        <f t="shared" si="26"/>
        <v>2.7495807643909016</v>
      </c>
      <c r="AN48" s="68">
        <f t="shared" si="26"/>
        <v>2.5924887936206966</v>
      </c>
      <c r="AO48" s="68">
        <f t="shared" si="26"/>
        <v>2.4353968228504916</v>
      </c>
      <c r="AP48" s="68">
        <f t="shared" si="26"/>
        <v>2.2783048520802867</v>
      </c>
      <c r="AQ48" s="68">
        <f t="shared" si="26"/>
        <v>2.1212128813100817</v>
      </c>
      <c r="AR48" s="68">
        <f t="shared" si="26"/>
        <v>1.9641209105398767</v>
      </c>
      <c r="AS48" s="68">
        <f t="shared" si="26"/>
        <v>1.8070289397696713</v>
      </c>
      <c r="AT48" s="68">
        <f t="shared" si="26"/>
        <v>1.6499369689994663</v>
      </c>
      <c r="AU48" s="68">
        <f t="shared" si="26"/>
        <v>1.4928449982292609</v>
      </c>
      <c r="AV48" s="68">
        <f t="shared" si="26"/>
        <v>1.3357530274590559</v>
      </c>
      <c r="AW48" s="68">
        <f t="shared" si="26"/>
        <v>1.1786610566888505</v>
      </c>
      <c r="AX48" s="68">
        <f t="shared" si="26"/>
        <v>1.0215690859186455</v>
      </c>
      <c r="AY48" s="68">
        <f t="shared" si="26"/>
        <v>0.86447711514844017</v>
      </c>
      <c r="AZ48" s="68">
        <f t="shared" si="26"/>
        <v>0.70738514437823496</v>
      </c>
      <c r="BA48" s="68">
        <f t="shared" si="26"/>
        <v>0.55029317360802976</v>
      </c>
      <c r="BB48" s="68">
        <f t="shared" si="26"/>
        <v>0.39320120283782467</v>
      </c>
      <c r="BC48" s="68">
        <f t="shared" si="26"/>
        <v>0.2361092320676195</v>
      </c>
      <c r="BD48" s="68">
        <f t="shared" si="26"/>
        <v>7.9017261297414348E-2</v>
      </c>
      <c r="BE48" s="68">
        <f t="shared" si="26"/>
        <v>4.712759123117749E-4</v>
      </c>
      <c r="BF48" s="68">
        <f t="shared" si="26"/>
        <v>4.712759123117749E-4</v>
      </c>
      <c r="BG48" s="68">
        <f t="shared" si="26"/>
        <v>4.712759123117749E-4</v>
      </c>
      <c r="BH48" s="68">
        <f t="shared" si="26"/>
        <v>4.712759123117749E-4</v>
      </c>
      <c r="BI48" s="68">
        <f t="shared" si="26"/>
        <v>4.712759123117749E-4</v>
      </c>
      <c r="BJ48" s="68">
        <f t="shared" si="26"/>
        <v>4.712759123117749E-4</v>
      </c>
      <c r="BK48" s="68">
        <f t="shared" si="26"/>
        <v>4.712759123117749E-4</v>
      </c>
      <c r="BL48" s="68">
        <f t="shared" si="26"/>
        <v>4.712759123117749E-4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58.470688870473616</v>
      </c>
      <c r="H50" s="71">
        <f t="shared" si="27"/>
        <v>114.12225054849671</v>
      </c>
      <c r="I50" s="71">
        <f t="shared" si="27"/>
        <v>108.61989884430848</v>
      </c>
      <c r="J50" s="71">
        <f t="shared" si="27"/>
        <v>103.3788212975055</v>
      </c>
      <c r="K50" s="71">
        <f t="shared" si="27"/>
        <v>98.379459957726851</v>
      </c>
      <c r="L50" s="71">
        <f t="shared" si="27"/>
        <v>93.603761332331729</v>
      </c>
      <c r="M50" s="71">
        <f t="shared" si="27"/>
        <v>89.03492564344603</v>
      </c>
      <c r="N50" s="71">
        <f t="shared" si="27"/>
        <v>84.657406827962376</v>
      </c>
      <c r="O50" s="71">
        <f t="shared" si="27"/>
        <v>80.386704510603565</v>
      </c>
      <c r="P50" s="71">
        <f t="shared" si="27"/>
        <v>76.131046770445479</v>
      </c>
      <c r="Q50" s="71">
        <f t="shared" si="27"/>
        <v>71.875389030287351</v>
      </c>
      <c r="R50" s="71">
        <f t="shared" si="27"/>
        <v>67.619731290129252</v>
      </c>
      <c r="S50" s="71">
        <f t="shared" si="27"/>
        <v>63.364073549971117</v>
      </c>
      <c r="T50" s="71">
        <f t="shared" si="27"/>
        <v>59.108415809813025</v>
      </c>
      <c r="U50" s="71">
        <f t="shared" si="27"/>
        <v>54.852758069654897</v>
      </c>
      <c r="V50" s="71">
        <f t="shared" si="27"/>
        <v>50.597100329496797</v>
      </c>
      <c r="W50" s="71">
        <f t="shared" si="27"/>
        <v>46.341442589338669</v>
      </c>
      <c r="X50" s="71">
        <f t="shared" si="27"/>
        <v>42.085784849180577</v>
      </c>
      <c r="Y50" s="71">
        <f t="shared" si="27"/>
        <v>37.830127109022442</v>
      </c>
      <c r="Z50" s="71">
        <f t="shared" si="27"/>
        <v>33.574469368864342</v>
      </c>
      <c r="AA50" s="71">
        <f t="shared" si="27"/>
        <v>29.878219157618368</v>
      </c>
      <c r="AB50" s="71">
        <f t="shared" si="27"/>
        <v>27.300784004196675</v>
      </c>
      <c r="AC50" s="71">
        <f t="shared" si="27"/>
        <v>25.282756379687097</v>
      </c>
      <c r="AD50" s="71">
        <f t="shared" si="27"/>
        <v>23.264728755177551</v>
      </c>
      <c r="AE50" s="71">
        <f t="shared" si="27"/>
        <v>21.246701130667972</v>
      </c>
      <c r="AF50" s="71">
        <f t="shared" si="27"/>
        <v>19.228673506158426</v>
      </c>
      <c r="AG50" s="71">
        <f t="shared" si="27"/>
        <v>17.210645881648848</v>
      </c>
      <c r="AH50" s="71">
        <f t="shared" si="27"/>
        <v>15.192618257139301</v>
      </c>
      <c r="AI50" s="71">
        <f t="shared" si="27"/>
        <v>13.174590632629723</v>
      </c>
      <c r="AJ50" s="71">
        <f t="shared" si="27"/>
        <v>11.156563008120177</v>
      </c>
      <c r="AK50" s="71">
        <f t="shared" si="27"/>
        <v>9.1385353836105985</v>
      </c>
      <c r="AL50" s="71">
        <f t="shared" si="27"/>
        <v>7.1205077591010513</v>
      </c>
      <c r="AM50" s="71">
        <f t="shared" si="27"/>
        <v>5.1024801345914783</v>
      </c>
      <c r="AN50" s="71">
        <f t="shared" si="27"/>
        <v>3.0844525100819302</v>
      </c>
      <c r="AO50" s="71">
        <f t="shared" si="27"/>
        <v>1.0664248855723573</v>
      </c>
      <c r="AP50" s="71">
        <f t="shared" si="27"/>
        <v>-0.95160273893719083</v>
      </c>
      <c r="AQ50" s="71">
        <f t="shared" si="27"/>
        <v>-2.9696303634467638</v>
      </c>
      <c r="AR50" s="71">
        <f t="shared" si="27"/>
        <v>-4.9876579879563119</v>
      </c>
      <c r="AS50" s="71">
        <f t="shared" si="27"/>
        <v>-7.0056856124658839</v>
      </c>
      <c r="AT50" s="71">
        <f t="shared" si="27"/>
        <v>-9.023713236975432</v>
      </c>
      <c r="AU50" s="71">
        <f t="shared" si="27"/>
        <v>-11.041740861485005</v>
      </c>
      <c r="AV50" s="71">
        <f t="shared" si="27"/>
        <v>-13.059768485994553</v>
      </c>
      <c r="AW50" s="71">
        <f t="shared" si="27"/>
        <v>-15.077796110504126</v>
      </c>
      <c r="AX50" s="71">
        <f t="shared" si="27"/>
        <v>-17.095823735013646</v>
      </c>
      <c r="AY50" s="71">
        <f t="shared" si="27"/>
        <v>-19.113851359523217</v>
      </c>
      <c r="AZ50" s="71">
        <f t="shared" si="27"/>
        <v>-21.131878984032738</v>
      </c>
      <c r="BA50" s="71">
        <f t="shared" si="27"/>
        <v>-23.14990660854231</v>
      </c>
      <c r="BB50" s="71">
        <f t="shared" si="27"/>
        <v>-25.167934233051831</v>
      </c>
      <c r="BC50" s="71">
        <f>BC22-BC36-BC42-BC48</f>
        <v>-27.185961857561402</v>
      </c>
      <c r="BD50" s="71">
        <f>BD22-BD36-BD42-BD48</f>
        <v>-14.098992292628152</v>
      </c>
      <c r="BE50" s="71">
        <f t="shared" si="27"/>
        <v>-3.0089154401407026E-3</v>
      </c>
      <c r="BF50" s="71">
        <f t="shared" si="27"/>
        <v>-3.0089154401407026E-3</v>
      </c>
      <c r="BG50" s="71">
        <f t="shared" si="27"/>
        <v>-3.0089154401407026E-3</v>
      </c>
      <c r="BH50" s="71">
        <f t="shared" si="27"/>
        <v>-3.0089154401407026E-3</v>
      </c>
      <c r="BI50" s="71">
        <f>BI22-BI36-BI42-BI48</f>
        <v>-3.0089154401407026E-3</v>
      </c>
      <c r="BJ50" s="71">
        <f>BJ22-BJ36-BJ42-BJ48</f>
        <v>-3.0089154401407026E-3</v>
      </c>
      <c r="BK50" s="71">
        <f>BK22-BK36-BK42-BK48</f>
        <v>-3.0089154401407026E-3</v>
      </c>
      <c r="BL50" s="71">
        <f>BL22-BL36-BL42-BL48</f>
        <v>-3.0089154401407026E-3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0.39004050665910212</v>
      </c>
      <c r="H53" s="80">
        <f>(+H33-H114)*'Assumptions (Inputs)'!$E$31/'Assumptions (Inputs)'!$E$30</f>
        <v>0.39004050665910212</v>
      </c>
      <c r="I53" s="80">
        <f>(+I33-I114)*'Assumptions (Inputs)'!$E$31/'Assumptions (Inputs)'!$E$30</f>
        <v>0.39004050665910212</v>
      </c>
      <c r="J53" s="80">
        <f>(+J33-J114)*'Assumptions (Inputs)'!$E$31/'Assumptions (Inputs)'!$E$30</f>
        <v>0.39004050665910212</v>
      </c>
      <c r="K53" s="80">
        <f>(+K33-K114)*'Assumptions (Inputs)'!$E$31/'Assumptions (Inputs)'!$E$30</f>
        <v>0.39004050665910212</v>
      </c>
      <c r="L53" s="80">
        <f>(+L33-L114)*'Assumptions (Inputs)'!$E$31/'Assumptions (Inputs)'!$E$30</f>
        <v>0.39004050665910212</v>
      </c>
      <c r="M53" s="80">
        <f>(+M33-M114)*'Assumptions (Inputs)'!$E$31/'Assumptions (Inputs)'!$E$30</f>
        <v>0.39004050665910212</v>
      </c>
      <c r="N53" s="80">
        <f>(+N33-N114)*'Assumptions (Inputs)'!$E$31/'Assumptions (Inputs)'!$E$30</f>
        <v>0.39004050665910212</v>
      </c>
      <c r="O53" s="80">
        <f>(+O33-O114)*'Assumptions (Inputs)'!$E$31/'Assumptions (Inputs)'!$E$30</f>
        <v>0.39004050665910212</v>
      </c>
      <c r="P53" s="80">
        <f>(+P33-P114)*'Assumptions (Inputs)'!$E$31/'Assumptions (Inputs)'!$E$30</f>
        <v>0.39004050665910212</v>
      </c>
      <c r="Q53" s="80">
        <f>(+Q33-Q114)*'Assumptions (Inputs)'!$E$31/'Assumptions (Inputs)'!$E$30</f>
        <v>0.39004050665910212</v>
      </c>
      <c r="R53" s="80">
        <f>(+R33-R114)*'Assumptions (Inputs)'!$E$31/'Assumptions (Inputs)'!$E$30</f>
        <v>0.39004050665910212</v>
      </c>
      <c r="S53" s="80">
        <f>(+S33-S114)*'Assumptions (Inputs)'!$E$31/'Assumptions (Inputs)'!$E$30</f>
        <v>0.39004050665910212</v>
      </c>
      <c r="T53" s="80">
        <f>(+T33-T114)*'Assumptions (Inputs)'!$E$31/'Assumptions (Inputs)'!$E$30</f>
        <v>0.39004050665910212</v>
      </c>
      <c r="U53" s="80">
        <f>(+U33-U114)*'Assumptions (Inputs)'!$E$31/'Assumptions (Inputs)'!$E$30</f>
        <v>0.39004050665910212</v>
      </c>
      <c r="V53" s="80">
        <f>(+V33-V114)*'Assumptions (Inputs)'!$E$31/'Assumptions (Inputs)'!$E$30</f>
        <v>0.39004050665910212</v>
      </c>
      <c r="W53" s="80">
        <f>(+W33-W114)*'Assumptions (Inputs)'!$E$31/'Assumptions (Inputs)'!$E$30</f>
        <v>0.39004050665910212</v>
      </c>
      <c r="X53" s="80">
        <f>(+X33-X114)*'Assumptions (Inputs)'!$E$31/'Assumptions (Inputs)'!$E$30</f>
        <v>0.39004050665910212</v>
      </c>
      <c r="Y53" s="80">
        <f>(+Y33-Y114)*'Assumptions (Inputs)'!$E$31/'Assumptions (Inputs)'!$E$30</f>
        <v>0.39004050665910212</v>
      </c>
      <c r="Z53" s="80">
        <f>(+Z33-Z114)*'Assumptions (Inputs)'!$E$31/'Assumptions (Inputs)'!$E$30</f>
        <v>0.39004050665910212</v>
      </c>
      <c r="AA53" s="80">
        <f>(+AA33-AA114)*'Assumptions (Inputs)'!$E$31/'Assumptions (Inputs)'!$E$30</f>
        <v>0.39004050665910212</v>
      </c>
      <c r="AB53" s="80">
        <f>(+AB33-AB114)*'Assumptions (Inputs)'!$E$31/'Assumptions (Inputs)'!$E$30</f>
        <v>0.39004050665910212</v>
      </c>
      <c r="AC53" s="80">
        <f>(+AC33-AC114)*'Assumptions (Inputs)'!$E$31/'Assumptions (Inputs)'!$E$30</f>
        <v>0.39004050665910212</v>
      </c>
      <c r="AD53" s="80">
        <f>(+AD33-AD114)*'Assumptions (Inputs)'!$E$31/'Assumptions (Inputs)'!$E$30</f>
        <v>0.39004050665910212</v>
      </c>
      <c r="AE53" s="80">
        <f>(+AE33-AE114)*'Assumptions (Inputs)'!$E$31/'Assumptions (Inputs)'!$E$30</f>
        <v>0.39004050665910212</v>
      </c>
      <c r="AF53" s="80">
        <f>(+AF33-AF114)*'Assumptions (Inputs)'!$E$31/'Assumptions (Inputs)'!$E$30</f>
        <v>0.39004050665910212</v>
      </c>
      <c r="AG53" s="80">
        <f>(+AG33-AG114)*'Assumptions (Inputs)'!$E$31/'Assumptions (Inputs)'!$E$30</f>
        <v>0.39004050665910212</v>
      </c>
      <c r="AH53" s="80">
        <f>(+AH33-AH114)*'Assumptions (Inputs)'!$E$31/'Assumptions (Inputs)'!$E$30</f>
        <v>0.39004050665910212</v>
      </c>
      <c r="AI53" s="80">
        <f>(+AI33-AI114)*'Assumptions (Inputs)'!$E$31/'Assumptions (Inputs)'!$E$30</f>
        <v>0.39004050665910212</v>
      </c>
      <c r="AJ53" s="80">
        <f>(+AJ33-AJ114)*'Assumptions (Inputs)'!$E$31/'Assumptions (Inputs)'!$E$30</f>
        <v>0.39004050665910212</v>
      </c>
      <c r="AK53" s="80">
        <f>(+AK33-AK114)*'Assumptions (Inputs)'!$E$31/'Assumptions (Inputs)'!$E$30</f>
        <v>0.39004050665910212</v>
      </c>
      <c r="AL53" s="80">
        <f>(+AL33-AL114)*'Assumptions (Inputs)'!$E$31/'Assumptions (Inputs)'!$E$30</f>
        <v>0.39004050665910212</v>
      </c>
      <c r="AM53" s="80">
        <f>(+AM33-AM114)*'Assumptions (Inputs)'!$E$31/'Assumptions (Inputs)'!$E$30</f>
        <v>0.39004050665910212</v>
      </c>
      <c r="AN53" s="80">
        <f>(+AN33-AN114)*'Assumptions (Inputs)'!$E$31/'Assumptions (Inputs)'!$E$30</f>
        <v>0.39004050665910212</v>
      </c>
      <c r="AO53" s="80">
        <f>(+AO33-AO114)*'Assumptions (Inputs)'!$E$31/'Assumptions (Inputs)'!$E$30</f>
        <v>0.39004050665910212</v>
      </c>
      <c r="AP53" s="80">
        <f>(+AP33-AP114)*'Assumptions (Inputs)'!$E$31/'Assumptions (Inputs)'!$E$30</f>
        <v>0.39004050665910212</v>
      </c>
      <c r="AQ53" s="80">
        <f>(+AQ33-AQ114)*'Assumptions (Inputs)'!$E$31/'Assumptions (Inputs)'!$E$30</f>
        <v>0.39004050665910212</v>
      </c>
      <c r="AR53" s="80">
        <f>(+AR33-AR114)*'Assumptions (Inputs)'!$E$31/'Assumptions (Inputs)'!$E$30</f>
        <v>0.39004050665910212</v>
      </c>
      <c r="AS53" s="80">
        <f>(+AS33-AS114)*'Assumptions (Inputs)'!$E$31/'Assumptions (Inputs)'!$E$30</f>
        <v>0.39004050665910212</v>
      </c>
      <c r="AT53" s="80">
        <f>(+AT33-AT114)*'Assumptions (Inputs)'!$E$31/'Assumptions (Inputs)'!$E$30</f>
        <v>0.39004050665910212</v>
      </c>
      <c r="AU53" s="80">
        <f>(+AU33-AU114)*'Assumptions (Inputs)'!$E$31/'Assumptions (Inputs)'!$E$30</f>
        <v>0.39004050665910212</v>
      </c>
      <c r="AV53" s="80">
        <f>(+AV33-AV114)*'Assumptions (Inputs)'!$E$31/'Assumptions (Inputs)'!$E$30</f>
        <v>0.39004050665910212</v>
      </c>
      <c r="AW53" s="80">
        <f>(+AW33-AW114)*'Assumptions (Inputs)'!$E$31/'Assumptions (Inputs)'!$E$30</f>
        <v>0.39004050665910212</v>
      </c>
      <c r="AX53" s="80">
        <f>(+AX33-AX114)*'Assumptions (Inputs)'!$E$31/'Assumptions (Inputs)'!$E$30</f>
        <v>0.39004050665910212</v>
      </c>
      <c r="AY53" s="80">
        <f>(+AY33-AY114)*'Assumptions (Inputs)'!$E$31/'Assumptions (Inputs)'!$E$30</f>
        <v>0.39004050665910212</v>
      </c>
      <c r="AZ53" s="80">
        <f>(+AZ33-AZ114)*'Assumptions (Inputs)'!$E$31/'Assumptions (Inputs)'!$E$30</f>
        <v>0.39004050665910212</v>
      </c>
      <c r="BA53" s="80">
        <f>(+BA33-BA114)*'Assumptions (Inputs)'!$E$31/'Assumptions (Inputs)'!$E$30</f>
        <v>0.39004050665910212</v>
      </c>
      <c r="BB53" s="80">
        <f>(+BB33-BB114)*'Assumptions (Inputs)'!$E$31/'Assumptions (Inputs)'!$E$30</f>
        <v>0.39004050665910212</v>
      </c>
      <c r="BC53" s="80">
        <f>(+BC33-BC114)*'Assumptions (Inputs)'!$E$31/'Assumptions (Inputs)'!$E$30</f>
        <v>0.39004050665910212</v>
      </c>
      <c r="BD53" s="80">
        <f>(+BD33-BD114)*'Assumptions (Inputs)'!$E$31/'Assumptions (Inputs)'!$E$30</f>
        <v>0.39004050665910212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19.502025332955082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3.0209994378885603</v>
      </c>
      <c r="H54" s="74">
        <f t="shared" si="28"/>
        <v>3.0209994378885603</v>
      </c>
      <c r="I54" s="74">
        <f t="shared" si="28"/>
        <v>3.0209994378885603</v>
      </c>
      <c r="J54" s="74">
        <f t="shared" si="28"/>
        <v>3.0209994378885603</v>
      </c>
      <c r="K54" s="74">
        <f t="shared" si="28"/>
        <v>3.0209994378885603</v>
      </c>
      <c r="L54" s="74">
        <f t="shared" si="28"/>
        <v>3.0209994378885603</v>
      </c>
      <c r="M54" s="74">
        <f t="shared" si="28"/>
        <v>3.0209994378885603</v>
      </c>
      <c r="N54" s="74">
        <f t="shared" si="28"/>
        <v>3.0209994378885603</v>
      </c>
      <c r="O54" s="74">
        <f t="shared" si="28"/>
        <v>3.0209994378885603</v>
      </c>
      <c r="P54" s="74">
        <f t="shared" si="28"/>
        <v>3.0209994378885603</v>
      </c>
      <c r="Q54" s="74">
        <f t="shared" si="28"/>
        <v>3.0209994378885603</v>
      </c>
      <c r="R54" s="74">
        <f t="shared" si="28"/>
        <v>3.0209994378885603</v>
      </c>
      <c r="S54" s="74">
        <f t="shared" si="28"/>
        <v>3.0209994378885603</v>
      </c>
      <c r="T54" s="74">
        <f t="shared" si="28"/>
        <v>3.0209994378885603</v>
      </c>
      <c r="U54" s="74">
        <f t="shared" si="28"/>
        <v>3.0209994378885603</v>
      </c>
      <c r="V54" s="74">
        <f t="shared" si="28"/>
        <v>3.0209994378885603</v>
      </c>
      <c r="W54" s="74">
        <f t="shared" si="28"/>
        <v>3.0209994378885603</v>
      </c>
      <c r="X54" s="74">
        <f t="shared" si="28"/>
        <v>3.0209994378885603</v>
      </c>
      <c r="Y54" s="74">
        <f t="shared" si="28"/>
        <v>3.0209994378885603</v>
      </c>
      <c r="Z54" s="74">
        <f t="shared" si="28"/>
        <v>3.0209994378885603</v>
      </c>
      <c r="AA54" s="74">
        <f t="shared" si="28"/>
        <v>3.0209994378885603</v>
      </c>
      <c r="AB54" s="74">
        <f t="shared" si="28"/>
        <v>3.0209994378885603</v>
      </c>
      <c r="AC54" s="74">
        <f t="shared" si="28"/>
        <v>3.0209994378885603</v>
      </c>
      <c r="AD54" s="74">
        <f t="shared" si="28"/>
        <v>3.0209994378885603</v>
      </c>
      <c r="AE54" s="74">
        <f t="shared" si="28"/>
        <v>3.0209994378885603</v>
      </c>
      <c r="AF54" s="74">
        <f t="shared" si="28"/>
        <v>3.0209994378885603</v>
      </c>
      <c r="AG54" s="74">
        <f t="shared" si="28"/>
        <v>3.0209994378885603</v>
      </c>
      <c r="AH54" s="74">
        <f t="shared" si="28"/>
        <v>3.0209994378885603</v>
      </c>
      <c r="AI54" s="74">
        <f t="shared" si="28"/>
        <v>3.0209994378885603</v>
      </c>
      <c r="AJ54" s="74">
        <f t="shared" si="28"/>
        <v>3.0209994378885603</v>
      </c>
      <c r="AK54" s="74">
        <f t="shared" si="28"/>
        <v>3.0209994378885603</v>
      </c>
      <c r="AL54" s="74">
        <f t="shared" si="28"/>
        <v>3.0209994378885603</v>
      </c>
      <c r="AM54" s="74">
        <f t="shared" si="28"/>
        <v>3.0209994378885603</v>
      </c>
      <c r="AN54" s="74">
        <f t="shared" si="28"/>
        <v>3.0209994378885603</v>
      </c>
      <c r="AO54" s="74">
        <f t="shared" si="28"/>
        <v>3.0209994378885603</v>
      </c>
      <c r="AP54" s="74">
        <f t="shared" si="28"/>
        <v>3.0209994378885603</v>
      </c>
      <c r="AQ54" s="74">
        <f t="shared" si="28"/>
        <v>3.0209994378885603</v>
      </c>
      <c r="AR54" s="74">
        <f t="shared" si="28"/>
        <v>3.0209994378885603</v>
      </c>
      <c r="AS54" s="74">
        <f t="shared" si="28"/>
        <v>3.0209994378885603</v>
      </c>
      <c r="AT54" s="74">
        <f t="shared" si="28"/>
        <v>3.0209994378885603</v>
      </c>
      <c r="AU54" s="74">
        <f t="shared" si="28"/>
        <v>3.0209994378885603</v>
      </c>
      <c r="AV54" s="74">
        <f t="shared" si="28"/>
        <v>3.0209994378885603</v>
      </c>
      <c r="AW54" s="74">
        <f t="shared" si="28"/>
        <v>3.0209994378885603</v>
      </c>
      <c r="AX54" s="74">
        <f t="shared" si="28"/>
        <v>3.0209994378885603</v>
      </c>
      <c r="AY54" s="74">
        <f t="shared" si="28"/>
        <v>3.0209994378885603</v>
      </c>
      <c r="AZ54" s="74">
        <f t="shared" si="28"/>
        <v>3.0209994378885603</v>
      </c>
      <c r="BA54" s="74">
        <f t="shared" si="28"/>
        <v>3.0209994378885603</v>
      </c>
      <c r="BB54" s="74">
        <f t="shared" si="28"/>
        <v>3.0209994378885603</v>
      </c>
      <c r="BC54" s="74">
        <f t="shared" si="28"/>
        <v>3.0209994378885603</v>
      </c>
      <c r="BD54" s="74">
        <f t="shared" si="28"/>
        <v>3.0209994378885603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151.04997189442798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6.0419988757771215</v>
      </c>
      <c r="H55" s="67">
        <f>H21*'Assumptions (Inputs)'!$D$48</f>
        <v>6.0419988757771215</v>
      </c>
      <c r="I55" s="67">
        <f>I21*'Assumptions (Inputs)'!$D$48</f>
        <v>6.0419988757771215</v>
      </c>
      <c r="J55" s="67">
        <f>J21*'Assumptions (Inputs)'!$D$48</f>
        <v>6.0419988757771215</v>
      </c>
      <c r="K55" s="67">
        <f>K21*'Assumptions (Inputs)'!$D$48</f>
        <v>6.0419988757771215</v>
      </c>
      <c r="L55" s="67">
        <f>L21*'Assumptions (Inputs)'!$D$48</f>
        <v>6.0419988757771215</v>
      </c>
      <c r="M55" s="67">
        <f>M21*'Assumptions (Inputs)'!$D$48</f>
        <v>6.0419988757771215</v>
      </c>
      <c r="N55" s="67">
        <f>N21*'Assumptions (Inputs)'!$D$48</f>
        <v>6.0419988757771215</v>
      </c>
      <c r="O55" s="67">
        <f>O21*'Assumptions (Inputs)'!$D$48</f>
        <v>6.0419988757771215</v>
      </c>
      <c r="P55" s="67">
        <f>P21*'Assumptions (Inputs)'!$D$48</f>
        <v>6.0419988757771215</v>
      </c>
      <c r="Q55" s="67">
        <f>Q21*'Assumptions (Inputs)'!$D$48</f>
        <v>6.0419988757771215</v>
      </c>
      <c r="R55" s="67">
        <f>R21*'Assumptions (Inputs)'!$D$48</f>
        <v>6.0419988757771215</v>
      </c>
      <c r="S55" s="67">
        <f>S21*'Assumptions (Inputs)'!$D$48</f>
        <v>6.0419988757771215</v>
      </c>
      <c r="T55" s="67">
        <f>T21*'Assumptions (Inputs)'!$D$48</f>
        <v>6.0419988757771215</v>
      </c>
      <c r="U55" s="67">
        <f>U21*'Assumptions (Inputs)'!$D$48</f>
        <v>6.0419988757771215</v>
      </c>
      <c r="V55" s="67">
        <f>V21*'Assumptions (Inputs)'!$D$48</f>
        <v>6.0419988757771215</v>
      </c>
      <c r="W55" s="67">
        <f>W21*'Assumptions (Inputs)'!$D$48</f>
        <v>6.0419988757771215</v>
      </c>
      <c r="X55" s="67">
        <f>X21*'Assumptions (Inputs)'!$D$48</f>
        <v>6.0419988757771215</v>
      </c>
      <c r="Y55" s="67">
        <f>Y21*'Assumptions (Inputs)'!$D$48</f>
        <v>6.0419988757771215</v>
      </c>
      <c r="Z55" s="67">
        <f>Z21*'Assumptions (Inputs)'!$D$48</f>
        <v>6.0419988757771215</v>
      </c>
      <c r="AA55" s="67">
        <f>AA21*'Assumptions (Inputs)'!$D$48</f>
        <v>6.0419988757771215</v>
      </c>
      <c r="AB55" s="67">
        <f>AB21*'Assumptions (Inputs)'!$D$48</f>
        <v>6.0419988757771215</v>
      </c>
      <c r="AC55" s="67">
        <f>AC21*'Assumptions (Inputs)'!$D$48</f>
        <v>6.0419988757771215</v>
      </c>
      <c r="AD55" s="67">
        <f>AD21*'Assumptions (Inputs)'!$D$48</f>
        <v>6.0419988757771215</v>
      </c>
      <c r="AE55" s="67">
        <f>AE21*'Assumptions (Inputs)'!$D$48</f>
        <v>6.0419988757771215</v>
      </c>
      <c r="AF55" s="67">
        <f>AF21*'Assumptions (Inputs)'!$D$48</f>
        <v>6.0419988757771215</v>
      </c>
      <c r="AG55" s="67">
        <f>AG21*'Assumptions (Inputs)'!$D$48</f>
        <v>6.0419988757771215</v>
      </c>
      <c r="AH55" s="67">
        <f>AH21*'Assumptions (Inputs)'!$D$48</f>
        <v>6.0419988757771215</v>
      </c>
      <c r="AI55" s="67">
        <f>AI21*'Assumptions (Inputs)'!$D$48</f>
        <v>6.0419988757771215</v>
      </c>
      <c r="AJ55" s="67">
        <f>AJ21*'Assumptions (Inputs)'!$D$48</f>
        <v>6.0419988757771215</v>
      </c>
      <c r="AK55" s="67">
        <f>AK21*'Assumptions (Inputs)'!$D$48</f>
        <v>6.0419988757771215</v>
      </c>
      <c r="AL55" s="67">
        <f>AL21*'Assumptions (Inputs)'!$D$48</f>
        <v>6.0419988757771215</v>
      </c>
      <c r="AM55" s="67">
        <f>AM21*'Assumptions (Inputs)'!$D$48</f>
        <v>6.0419988757771215</v>
      </c>
      <c r="AN55" s="67">
        <f>AN21*'Assumptions (Inputs)'!$D$48</f>
        <v>6.0419988757771215</v>
      </c>
      <c r="AO55" s="67">
        <f>AO21*'Assumptions (Inputs)'!$D$48</f>
        <v>6.0419988757771215</v>
      </c>
      <c r="AP55" s="67">
        <f>AP21*'Assumptions (Inputs)'!$D$48</f>
        <v>6.0419988757771215</v>
      </c>
      <c r="AQ55" s="67">
        <f>AQ21*'Assumptions (Inputs)'!$D$48</f>
        <v>6.0419988757771215</v>
      </c>
      <c r="AR55" s="67">
        <f>AR21*'Assumptions (Inputs)'!$D$48</f>
        <v>6.0419988757771215</v>
      </c>
      <c r="AS55" s="67">
        <f>AS21*'Assumptions (Inputs)'!$D$48</f>
        <v>6.0419988757771215</v>
      </c>
      <c r="AT55" s="67">
        <f>AT21*'Assumptions (Inputs)'!$D$48</f>
        <v>6.0419988757771215</v>
      </c>
      <c r="AU55" s="67">
        <f>AU21*'Assumptions (Inputs)'!$D$48</f>
        <v>6.0419988757771215</v>
      </c>
      <c r="AV55" s="67">
        <f>AV21*'Assumptions (Inputs)'!$D$48</f>
        <v>6.0419988757771215</v>
      </c>
      <c r="AW55" s="67">
        <f>AW21*'Assumptions (Inputs)'!$D$48</f>
        <v>6.0419988757771215</v>
      </c>
      <c r="AX55" s="67">
        <f>AX21*'Assumptions (Inputs)'!$D$48</f>
        <v>6.0419988757771215</v>
      </c>
      <c r="AY55" s="67">
        <f>AY21*'Assumptions (Inputs)'!$D$48</f>
        <v>6.0419988757771215</v>
      </c>
      <c r="AZ55" s="67">
        <f>AZ21*'Assumptions (Inputs)'!$D$48</f>
        <v>6.0419988757771215</v>
      </c>
      <c r="BA55" s="67">
        <f>BA21*'Assumptions (Inputs)'!$D$48</f>
        <v>6.0419988757771215</v>
      </c>
      <c r="BB55" s="67">
        <f>BB21*'Assumptions (Inputs)'!$D$48</f>
        <v>6.0419988757771215</v>
      </c>
      <c r="BC55" s="67">
        <f>BC21*'Assumptions (Inputs)'!$D$48</f>
        <v>6.0419988757771215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296.05794491307893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9.4530388203247835</v>
      </c>
      <c r="H56" s="68">
        <f t="shared" si="29"/>
        <v>9.4530388203247835</v>
      </c>
      <c r="I56" s="68">
        <f t="shared" si="29"/>
        <v>9.4530388203247835</v>
      </c>
      <c r="J56" s="68">
        <f t="shared" si="29"/>
        <v>9.4530388203247835</v>
      </c>
      <c r="K56" s="68">
        <f t="shared" si="29"/>
        <v>9.4530388203247835</v>
      </c>
      <c r="L56" s="68">
        <f t="shared" si="29"/>
        <v>9.4530388203247835</v>
      </c>
      <c r="M56" s="68">
        <f t="shared" si="29"/>
        <v>9.4530388203247835</v>
      </c>
      <c r="N56" s="68">
        <f t="shared" si="29"/>
        <v>9.4530388203247835</v>
      </c>
      <c r="O56" s="68">
        <f t="shared" si="29"/>
        <v>9.4530388203247835</v>
      </c>
      <c r="P56" s="68">
        <f t="shared" si="29"/>
        <v>9.4530388203247835</v>
      </c>
      <c r="Q56" s="68">
        <f t="shared" si="29"/>
        <v>9.4530388203247835</v>
      </c>
      <c r="R56" s="68">
        <f t="shared" si="29"/>
        <v>9.4530388203247835</v>
      </c>
      <c r="S56" s="68">
        <f t="shared" si="29"/>
        <v>9.4530388203247835</v>
      </c>
      <c r="T56" s="68">
        <f t="shared" si="29"/>
        <v>9.4530388203247835</v>
      </c>
      <c r="U56" s="68">
        <f t="shared" si="29"/>
        <v>9.4530388203247835</v>
      </c>
      <c r="V56" s="68">
        <f t="shared" si="29"/>
        <v>9.4530388203247835</v>
      </c>
      <c r="W56" s="68">
        <f t="shared" si="29"/>
        <v>9.4530388203247835</v>
      </c>
      <c r="X56" s="68">
        <f t="shared" si="29"/>
        <v>9.4530388203247835</v>
      </c>
      <c r="Y56" s="68">
        <f t="shared" si="29"/>
        <v>9.4530388203247835</v>
      </c>
      <c r="Z56" s="68">
        <f t="shared" si="29"/>
        <v>9.4530388203247835</v>
      </c>
      <c r="AA56" s="68">
        <f t="shared" si="29"/>
        <v>9.4530388203247835</v>
      </c>
      <c r="AB56" s="68">
        <f t="shared" si="29"/>
        <v>9.4530388203247835</v>
      </c>
      <c r="AC56" s="68">
        <f t="shared" si="29"/>
        <v>9.4530388203247835</v>
      </c>
      <c r="AD56" s="68">
        <f t="shared" si="29"/>
        <v>9.4530388203247835</v>
      </c>
      <c r="AE56" s="68">
        <f t="shared" si="29"/>
        <v>9.4530388203247835</v>
      </c>
      <c r="AF56" s="68">
        <f t="shared" si="29"/>
        <v>9.4530388203247835</v>
      </c>
      <c r="AG56" s="68">
        <f t="shared" si="29"/>
        <v>9.4530388203247835</v>
      </c>
      <c r="AH56" s="68">
        <f t="shared" si="29"/>
        <v>9.4530388203247835</v>
      </c>
      <c r="AI56" s="68">
        <f t="shared" si="29"/>
        <v>9.4530388203247835</v>
      </c>
      <c r="AJ56" s="68">
        <f t="shared" si="29"/>
        <v>9.4530388203247835</v>
      </c>
      <c r="AK56" s="68">
        <f t="shared" si="29"/>
        <v>9.4530388203247835</v>
      </c>
      <c r="AL56" s="68">
        <f t="shared" si="29"/>
        <v>9.4530388203247835</v>
      </c>
      <c r="AM56" s="68">
        <f t="shared" si="29"/>
        <v>9.4530388203247835</v>
      </c>
      <c r="AN56" s="68">
        <f t="shared" si="29"/>
        <v>9.4530388203247835</v>
      </c>
      <c r="AO56" s="68">
        <f t="shared" si="29"/>
        <v>9.4530388203247835</v>
      </c>
      <c r="AP56" s="68">
        <f t="shared" si="29"/>
        <v>9.4530388203247835</v>
      </c>
      <c r="AQ56" s="68">
        <f t="shared" si="29"/>
        <v>9.4530388203247835</v>
      </c>
      <c r="AR56" s="68">
        <f t="shared" si="29"/>
        <v>9.4530388203247835</v>
      </c>
      <c r="AS56" s="68">
        <f t="shared" si="29"/>
        <v>9.4530388203247835</v>
      </c>
      <c r="AT56" s="68">
        <f t="shared" si="29"/>
        <v>9.4530388203247835</v>
      </c>
      <c r="AU56" s="68">
        <f t="shared" si="29"/>
        <v>9.4530388203247835</v>
      </c>
      <c r="AV56" s="68">
        <f t="shared" si="29"/>
        <v>9.4530388203247835</v>
      </c>
      <c r="AW56" s="68">
        <f t="shared" si="29"/>
        <v>9.4530388203247835</v>
      </c>
      <c r="AX56" s="68">
        <f t="shared" si="29"/>
        <v>9.4530388203247835</v>
      </c>
      <c r="AY56" s="68">
        <f t="shared" si="29"/>
        <v>9.4530388203247835</v>
      </c>
      <c r="AZ56" s="68">
        <f t="shared" si="29"/>
        <v>9.4530388203247835</v>
      </c>
      <c r="BA56" s="68">
        <f t="shared" si="29"/>
        <v>9.4530388203247835</v>
      </c>
      <c r="BB56" s="68">
        <f t="shared" si="29"/>
        <v>9.4530388203247835</v>
      </c>
      <c r="BC56" s="68">
        <f t="shared" si="29"/>
        <v>9.4530388203247835</v>
      </c>
      <c r="BD56" s="68">
        <f t="shared" si="29"/>
        <v>3.4110399445476625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466.60994214046173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58.470688870473616</v>
      </c>
      <c r="H59" s="74">
        <f t="shared" si="30"/>
        <v>114.12225054849671</v>
      </c>
      <c r="I59" s="74">
        <f t="shared" si="30"/>
        <v>108.61989884430848</v>
      </c>
      <c r="J59" s="74">
        <f t="shared" si="30"/>
        <v>103.3788212975055</v>
      </c>
      <c r="K59" s="74">
        <f t="shared" si="30"/>
        <v>98.379459957726851</v>
      </c>
      <c r="L59" s="74">
        <f t="shared" si="30"/>
        <v>93.603761332331729</v>
      </c>
      <c r="M59" s="74">
        <f t="shared" si="30"/>
        <v>89.03492564344603</v>
      </c>
      <c r="N59" s="74">
        <f t="shared" si="30"/>
        <v>84.657406827962376</v>
      </c>
      <c r="O59" s="74">
        <f t="shared" si="30"/>
        <v>80.386704510603565</v>
      </c>
      <c r="P59" s="74">
        <f t="shared" si="30"/>
        <v>76.131046770445479</v>
      </c>
      <c r="Q59" s="74">
        <f t="shared" si="30"/>
        <v>71.875389030287351</v>
      </c>
      <c r="R59" s="74">
        <f t="shared" si="30"/>
        <v>67.619731290129252</v>
      </c>
      <c r="S59" s="74">
        <f t="shared" si="30"/>
        <v>63.364073549971117</v>
      </c>
      <c r="T59" s="74">
        <f t="shared" si="30"/>
        <v>59.108415809813025</v>
      </c>
      <c r="U59" s="74">
        <f t="shared" si="30"/>
        <v>54.852758069654897</v>
      </c>
      <c r="V59" s="74">
        <f t="shared" si="30"/>
        <v>50.597100329496797</v>
      </c>
      <c r="W59" s="74">
        <f t="shared" si="30"/>
        <v>46.341442589338669</v>
      </c>
      <c r="X59" s="74">
        <f t="shared" si="30"/>
        <v>42.085784849180577</v>
      </c>
      <c r="Y59" s="74">
        <f t="shared" si="30"/>
        <v>37.830127109022442</v>
      </c>
      <c r="Z59" s="74">
        <f t="shared" si="30"/>
        <v>33.574469368864342</v>
      </c>
      <c r="AA59" s="74">
        <f t="shared" si="30"/>
        <v>29.878219157618368</v>
      </c>
      <c r="AB59" s="74">
        <f t="shared" si="30"/>
        <v>27.300784004196675</v>
      </c>
      <c r="AC59" s="74">
        <f t="shared" si="30"/>
        <v>25.282756379687097</v>
      </c>
      <c r="AD59" s="74">
        <f t="shared" si="30"/>
        <v>23.264728755177551</v>
      </c>
      <c r="AE59" s="74">
        <f t="shared" si="30"/>
        <v>21.246701130667972</v>
      </c>
      <c r="AF59" s="74">
        <f t="shared" si="30"/>
        <v>19.228673506158426</v>
      </c>
      <c r="AG59" s="74">
        <f t="shared" si="30"/>
        <v>17.210645881648848</v>
      </c>
      <c r="AH59" s="74">
        <f t="shared" si="30"/>
        <v>15.192618257139301</v>
      </c>
      <c r="AI59" s="74">
        <f t="shared" si="30"/>
        <v>13.174590632629723</v>
      </c>
      <c r="AJ59" s="74">
        <f t="shared" si="30"/>
        <v>11.156563008120177</v>
      </c>
      <c r="AK59" s="74">
        <f t="shared" si="30"/>
        <v>9.1385353836105985</v>
      </c>
      <c r="AL59" s="74">
        <f t="shared" si="30"/>
        <v>7.1205077591010513</v>
      </c>
      <c r="AM59" s="74">
        <f t="shared" si="30"/>
        <v>5.1024801345914783</v>
      </c>
      <c r="AN59" s="74">
        <f t="shared" si="30"/>
        <v>3.0844525100819302</v>
      </c>
      <c r="AO59" s="74">
        <f t="shared" si="30"/>
        <v>1.0664248855723573</v>
      </c>
      <c r="AP59" s="74">
        <f t="shared" si="30"/>
        <v>-0.95160273893719083</v>
      </c>
      <c r="AQ59" s="74">
        <f t="shared" si="30"/>
        <v>-2.9696303634467638</v>
      </c>
      <c r="AR59" s="74">
        <f t="shared" si="30"/>
        <v>-4.9876579879563119</v>
      </c>
      <c r="AS59" s="74">
        <f t="shared" si="30"/>
        <v>-7.0056856124658839</v>
      </c>
      <c r="AT59" s="74">
        <f t="shared" si="30"/>
        <v>-9.023713236975432</v>
      </c>
      <c r="AU59" s="74">
        <f t="shared" si="30"/>
        <v>-11.041740861485005</v>
      </c>
      <c r="AV59" s="74">
        <f t="shared" si="30"/>
        <v>-13.059768485994553</v>
      </c>
      <c r="AW59" s="74">
        <f t="shared" si="30"/>
        <v>-15.077796110504126</v>
      </c>
      <c r="AX59" s="74">
        <f t="shared" si="30"/>
        <v>-17.095823735013646</v>
      </c>
      <c r="AY59" s="74">
        <f t="shared" si="30"/>
        <v>-19.113851359523217</v>
      </c>
      <c r="AZ59" s="74">
        <f t="shared" si="30"/>
        <v>-21.131878984032738</v>
      </c>
      <c r="BA59" s="74">
        <f t="shared" si="30"/>
        <v>-23.14990660854231</v>
      </c>
      <c r="BB59" s="74">
        <f t="shared" si="30"/>
        <v>-25.167934233051831</v>
      </c>
      <c r="BC59" s="74">
        <f t="shared" si="30"/>
        <v>-27.185961857561402</v>
      </c>
      <c r="BD59" s="74">
        <f t="shared" si="30"/>
        <v>-14.098992292628152</v>
      </c>
      <c r="BE59" s="74">
        <f t="shared" si="30"/>
        <v>-3.0089154401407026E-3</v>
      </c>
      <c r="BF59" s="74">
        <f t="shared" si="30"/>
        <v>-3.0089154401407026E-3</v>
      </c>
      <c r="BG59" s="74">
        <f t="shared" si="30"/>
        <v>-3.0089154401407026E-3</v>
      </c>
      <c r="BH59" s="74">
        <f t="shared" si="30"/>
        <v>-3.0089154401407026E-3</v>
      </c>
      <c r="BI59" s="74">
        <f t="shared" si="30"/>
        <v>-3.0089154401407026E-3</v>
      </c>
      <c r="BJ59" s="74">
        <f t="shared" si="30"/>
        <v>-3.0089154401407026E-3</v>
      </c>
      <c r="BK59" s="74">
        <f t="shared" si="30"/>
        <v>-3.0089154401407026E-3</v>
      </c>
      <c r="BL59" s="74">
        <f t="shared" si="30"/>
        <v>-3.0089154401407026E-3</v>
      </c>
      <c r="BM59" s="36"/>
      <c r="BN59" s="74">
        <f>SUM(B59:BM59)</f>
        <v>1451.3969221934199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5.619033200452515</v>
      </c>
      <c r="H61" s="74">
        <f t="shared" si="33"/>
        <v>10.967148277710534</v>
      </c>
      <c r="I61" s="74">
        <f t="shared" si="33"/>
        <v>10.438372278938045</v>
      </c>
      <c r="J61" s="74">
        <f t="shared" si="33"/>
        <v>9.9347047266902795</v>
      </c>
      <c r="K61" s="74">
        <f t="shared" si="33"/>
        <v>9.4542661019375505</v>
      </c>
      <c r="L61" s="74">
        <f t="shared" si="33"/>
        <v>8.9953214640370796</v>
      </c>
      <c r="M61" s="74">
        <f t="shared" si="33"/>
        <v>8.5562563543351633</v>
      </c>
      <c r="N61" s="74">
        <f t="shared" si="33"/>
        <v>8.1355767961671841</v>
      </c>
      <c r="O61" s="74">
        <f t="shared" si="33"/>
        <v>7.7251623034690029</v>
      </c>
      <c r="P61" s="74">
        <f t="shared" si="33"/>
        <v>7.3161935946398113</v>
      </c>
      <c r="Q61" s="74">
        <f t="shared" si="33"/>
        <v>6.9072248858106144</v>
      </c>
      <c r="R61" s="74">
        <f t="shared" si="33"/>
        <v>6.4982561769814211</v>
      </c>
      <c r="S61" s="74">
        <f t="shared" si="33"/>
        <v>6.0892874681522242</v>
      </c>
      <c r="T61" s="74">
        <f t="shared" si="33"/>
        <v>5.6803187593230318</v>
      </c>
      <c r="U61" s="74">
        <f t="shared" si="33"/>
        <v>5.2713500504938358</v>
      </c>
      <c r="V61" s="74">
        <f t="shared" si="33"/>
        <v>4.8623813416646424</v>
      </c>
      <c r="W61" s="74">
        <f t="shared" si="33"/>
        <v>4.4534126328354464</v>
      </c>
      <c r="X61" s="74">
        <f t="shared" si="33"/>
        <v>4.044443924006254</v>
      </c>
      <c r="Y61" s="74">
        <f t="shared" si="33"/>
        <v>3.6354752151770566</v>
      </c>
      <c r="Z61" s="74">
        <f t="shared" si="33"/>
        <v>3.2265065063478633</v>
      </c>
      <c r="AA61" s="74">
        <f t="shared" si="33"/>
        <v>2.8712968610471252</v>
      </c>
      <c r="AB61" s="74">
        <f t="shared" si="33"/>
        <v>2.6236053428033008</v>
      </c>
      <c r="AC61" s="74">
        <f t="shared" si="33"/>
        <v>2.4296728880879299</v>
      </c>
      <c r="AD61" s="74">
        <f t="shared" si="33"/>
        <v>2.2357404333725626</v>
      </c>
      <c r="AE61" s="74">
        <f t="shared" si="33"/>
        <v>2.0418079786571921</v>
      </c>
      <c r="AF61" s="74">
        <f t="shared" si="33"/>
        <v>1.8478755239418247</v>
      </c>
      <c r="AG61" s="74">
        <f t="shared" si="33"/>
        <v>1.6539430692264543</v>
      </c>
      <c r="AH61" s="74">
        <f t="shared" si="33"/>
        <v>1.4600106145110869</v>
      </c>
      <c r="AI61" s="74">
        <f t="shared" si="33"/>
        <v>1.2660781597957165</v>
      </c>
      <c r="AJ61" s="74">
        <f t="shared" si="33"/>
        <v>1.0721457050803491</v>
      </c>
      <c r="AK61" s="74">
        <f t="shared" si="33"/>
        <v>0.87821325036497855</v>
      </c>
      <c r="AL61" s="74">
        <f t="shared" si="33"/>
        <v>0.68428079564961108</v>
      </c>
      <c r="AM61" s="74">
        <f t="shared" si="33"/>
        <v>0.49034834093424107</v>
      </c>
      <c r="AN61" s="74">
        <f t="shared" si="33"/>
        <v>0.29641588621887349</v>
      </c>
      <c r="AO61" s="74">
        <f t="shared" si="33"/>
        <v>0.10248343150350354</v>
      </c>
      <c r="AP61" s="74">
        <f t="shared" si="33"/>
        <v>-9.1449023211864044E-2</v>
      </c>
      <c r="AQ61" s="74">
        <f t="shared" si="33"/>
        <v>-0.28538147792723401</v>
      </c>
      <c r="AR61" s="74">
        <f t="shared" si="33"/>
        <v>-0.47931393264260158</v>
      </c>
      <c r="AS61" s="74">
        <f t="shared" si="33"/>
        <v>-0.67324638735797149</v>
      </c>
      <c r="AT61" s="74">
        <f t="shared" si="33"/>
        <v>-0.86717884207333906</v>
      </c>
      <c r="AU61" s="74">
        <f t="shared" si="33"/>
        <v>-1.0611112967887091</v>
      </c>
      <c r="AV61" s="74">
        <f t="shared" si="33"/>
        <v>-1.2550437515040767</v>
      </c>
      <c r="AW61" s="74">
        <f t="shared" si="33"/>
        <v>-1.4489762062194467</v>
      </c>
      <c r="AX61" s="74">
        <f t="shared" si="33"/>
        <v>-1.6429086609348114</v>
      </c>
      <c r="AY61" s="74">
        <f t="shared" si="33"/>
        <v>-1.8368411156501812</v>
      </c>
      <c r="AZ61" s="74">
        <f t="shared" si="33"/>
        <v>-2.0307735703655463</v>
      </c>
      <c r="BA61" s="74">
        <f t="shared" si="33"/>
        <v>-2.2247060250809159</v>
      </c>
      <c r="BB61" s="74">
        <f t="shared" si="33"/>
        <v>-2.418638479796281</v>
      </c>
      <c r="BC61" s="74">
        <f t="shared" si="33"/>
        <v>-2.612570934511651</v>
      </c>
      <c r="BD61" s="74">
        <f t="shared" si="33"/>
        <v>-1.3549131593215655</v>
      </c>
      <c r="BE61" s="74">
        <f t="shared" si="33"/>
        <v>-2.8915677379752155E-4</v>
      </c>
      <c r="BF61" s="74">
        <f t="shared" si="33"/>
        <v>-2.8915677379752155E-4</v>
      </c>
      <c r="BG61" s="74">
        <f t="shared" si="33"/>
        <v>-2.8915677379752155E-4</v>
      </c>
      <c r="BH61" s="74">
        <f t="shared" si="33"/>
        <v>-2.8915677379752155E-4</v>
      </c>
      <c r="BI61" s="74">
        <f t="shared" si="33"/>
        <v>-2.8915677379752155E-4</v>
      </c>
      <c r="BJ61" s="74">
        <f t="shared" si="33"/>
        <v>-2.8915677379752155E-4</v>
      </c>
      <c r="BK61" s="74">
        <f t="shared" si="33"/>
        <v>-2.8915677379752155E-4</v>
      </c>
      <c r="BL61" s="74">
        <f t="shared" si="33"/>
        <v>-2.8915677379752155E-4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9.4530388203247835</v>
      </c>
      <c r="H62" s="67">
        <f t="shared" si="34"/>
        <v>9.4530388203247835</v>
      </c>
      <c r="I62" s="67">
        <f t="shared" si="34"/>
        <v>9.4530388203247835</v>
      </c>
      <c r="J62" s="67">
        <f t="shared" si="34"/>
        <v>9.4530388203247835</v>
      </c>
      <c r="K62" s="67">
        <f t="shared" si="34"/>
        <v>9.4530388203247835</v>
      </c>
      <c r="L62" s="67">
        <f t="shared" si="34"/>
        <v>9.4530388203247835</v>
      </c>
      <c r="M62" s="67">
        <f t="shared" si="34"/>
        <v>9.4530388203247835</v>
      </c>
      <c r="N62" s="67">
        <f t="shared" si="34"/>
        <v>9.4530388203247835</v>
      </c>
      <c r="O62" s="67">
        <f t="shared" si="34"/>
        <v>9.4530388203247835</v>
      </c>
      <c r="P62" s="67">
        <f t="shared" si="34"/>
        <v>9.4530388203247835</v>
      </c>
      <c r="Q62" s="67">
        <f t="shared" si="34"/>
        <v>9.4530388203247835</v>
      </c>
      <c r="R62" s="67">
        <f t="shared" si="34"/>
        <v>9.4530388203247835</v>
      </c>
      <c r="S62" s="67">
        <f t="shared" si="34"/>
        <v>9.4530388203247835</v>
      </c>
      <c r="T62" s="67">
        <f t="shared" si="34"/>
        <v>9.4530388203247835</v>
      </c>
      <c r="U62" s="67">
        <f t="shared" si="34"/>
        <v>9.4530388203247835</v>
      </c>
      <c r="V62" s="67">
        <f t="shared" si="34"/>
        <v>9.4530388203247835</v>
      </c>
      <c r="W62" s="67">
        <f t="shared" si="34"/>
        <v>9.4530388203247835</v>
      </c>
      <c r="X62" s="67">
        <f t="shared" si="34"/>
        <v>9.4530388203247835</v>
      </c>
      <c r="Y62" s="67">
        <f t="shared" si="34"/>
        <v>9.4530388203247835</v>
      </c>
      <c r="Z62" s="67">
        <f t="shared" si="34"/>
        <v>9.4530388203247835</v>
      </c>
      <c r="AA62" s="67">
        <f t="shared" si="34"/>
        <v>9.4530388203247835</v>
      </c>
      <c r="AB62" s="67">
        <f t="shared" si="34"/>
        <v>9.4530388203247835</v>
      </c>
      <c r="AC62" s="67">
        <f t="shared" si="34"/>
        <v>9.4530388203247835</v>
      </c>
      <c r="AD62" s="67">
        <f t="shared" si="34"/>
        <v>9.4530388203247835</v>
      </c>
      <c r="AE62" s="67">
        <f t="shared" si="34"/>
        <v>9.4530388203247835</v>
      </c>
      <c r="AF62" s="67">
        <f t="shared" si="34"/>
        <v>9.4530388203247835</v>
      </c>
      <c r="AG62" s="67">
        <f t="shared" si="34"/>
        <v>9.4530388203247835</v>
      </c>
      <c r="AH62" s="67">
        <f t="shared" si="34"/>
        <v>9.4530388203247835</v>
      </c>
      <c r="AI62" s="67">
        <f t="shared" si="34"/>
        <v>9.4530388203247835</v>
      </c>
      <c r="AJ62" s="67">
        <f t="shared" si="34"/>
        <v>9.4530388203247835</v>
      </c>
      <c r="AK62" s="67">
        <f t="shared" si="34"/>
        <v>9.4530388203247835</v>
      </c>
      <c r="AL62" s="67">
        <f t="shared" si="34"/>
        <v>9.4530388203247835</v>
      </c>
      <c r="AM62" s="67">
        <f t="shared" si="34"/>
        <v>9.4530388203247835</v>
      </c>
      <c r="AN62" s="67">
        <f t="shared" si="34"/>
        <v>9.4530388203247835</v>
      </c>
      <c r="AO62" s="67">
        <f t="shared" si="34"/>
        <v>9.4530388203247835</v>
      </c>
      <c r="AP62" s="67">
        <f t="shared" si="34"/>
        <v>9.4530388203247835</v>
      </c>
      <c r="AQ62" s="67">
        <f t="shared" si="34"/>
        <v>9.4530388203247835</v>
      </c>
      <c r="AR62" s="67">
        <f t="shared" si="34"/>
        <v>9.4530388203247835</v>
      </c>
      <c r="AS62" s="67">
        <f t="shared" si="34"/>
        <v>9.4530388203247835</v>
      </c>
      <c r="AT62" s="67">
        <f t="shared" si="34"/>
        <v>9.4530388203247835</v>
      </c>
      <c r="AU62" s="67">
        <f t="shared" si="34"/>
        <v>9.4530388203247835</v>
      </c>
      <c r="AV62" s="67">
        <f t="shared" si="34"/>
        <v>9.4530388203247835</v>
      </c>
      <c r="AW62" s="67">
        <f t="shared" si="34"/>
        <v>9.4530388203247835</v>
      </c>
      <c r="AX62" s="67">
        <f t="shared" si="34"/>
        <v>9.4530388203247835</v>
      </c>
      <c r="AY62" s="67">
        <f t="shared" si="34"/>
        <v>9.4530388203247835</v>
      </c>
      <c r="AZ62" s="67">
        <f t="shared" si="34"/>
        <v>9.4530388203247835</v>
      </c>
      <c r="BA62" s="67">
        <f t="shared" si="34"/>
        <v>9.4530388203247835</v>
      </c>
      <c r="BB62" s="67">
        <f t="shared" si="34"/>
        <v>9.4530388203247835</v>
      </c>
      <c r="BC62" s="67">
        <f t="shared" si="34"/>
        <v>9.4530388203247835</v>
      </c>
      <c r="BD62" s="67">
        <f t="shared" si="34"/>
        <v>3.4110399445476625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466.60994214046173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15.072072020777298</v>
      </c>
      <c r="H63" s="74">
        <f t="shared" si="35"/>
        <v>20.420187098035317</v>
      </c>
      <c r="I63" s="74">
        <f t="shared" si="35"/>
        <v>19.891411099262829</v>
      </c>
      <c r="J63" s="74">
        <f t="shared" si="35"/>
        <v>19.387743547015063</v>
      </c>
      <c r="K63" s="74">
        <f t="shared" si="35"/>
        <v>18.907304922262334</v>
      </c>
      <c r="L63" s="74">
        <f t="shared" si="35"/>
        <v>18.448360284361861</v>
      </c>
      <c r="M63" s="74">
        <f t="shared" si="35"/>
        <v>18.009295174659947</v>
      </c>
      <c r="N63" s="74">
        <f t="shared" si="35"/>
        <v>17.588615616491968</v>
      </c>
      <c r="O63" s="74">
        <f t="shared" si="35"/>
        <v>17.178201123793787</v>
      </c>
      <c r="P63" s="74">
        <f t="shared" si="35"/>
        <v>16.769232414964595</v>
      </c>
      <c r="Q63" s="74">
        <f t="shared" si="35"/>
        <v>16.360263706135399</v>
      </c>
      <c r="R63" s="74">
        <f t="shared" si="35"/>
        <v>15.951294997306205</v>
      </c>
      <c r="S63" s="74">
        <f t="shared" si="35"/>
        <v>15.542326288477007</v>
      </c>
      <c r="T63" s="74">
        <f t="shared" si="35"/>
        <v>15.133357579647814</v>
      </c>
      <c r="U63" s="74">
        <f t="shared" si="35"/>
        <v>14.724388870818618</v>
      </c>
      <c r="V63" s="74">
        <f t="shared" si="35"/>
        <v>14.315420161989426</v>
      </c>
      <c r="W63" s="74">
        <f t="shared" si="35"/>
        <v>13.90645145316023</v>
      </c>
      <c r="X63" s="74">
        <f t="shared" si="35"/>
        <v>13.497482744331037</v>
      </c>
      <c r="Y63" s="74">
        <f t="shared" si="35"/>
        <v>13.08851403550184</v>
      </c>
      <c r="Z63" s="74">
        <f t="shared" si="35"/>
        <v>12.679545326672647</v>
      </c>
      <c r="AA63" s="74">
        <f t="shared" si="35"/>
        <v>12.32433568137191</v>
      </c>
      <c r="AB63" s="74">
        <f t="shared" si="35"/>
        <v>12.076644163128083</v>
      </c>
      <c r="AC63" s="74">
        <f t="shared" si="35"/>
        <v>11.882711708412714</v>
      </c>
      <c r="AD63" s="74">
        <f t="shared" si="35"/>
        <v>11.688779253697346</v>
      </c>
      <c r="AE63" s="74">
        <f t="shared" si="35"/>
        <v>11.494846798981975</v>
      </c>
      <c r="AF63" s="74">
        <f t="shared" si="35"/>
        <v>11.300914344266609</v>
      </c>
      <c r="AG63" s="74">
        <f t="shared" si="35"/>
        <v>11.106981889551237</v>
      </c>
      <c r="AH63" s="74">
        <f t="shared" si="35"/>
        <v>10.91304943483587</v>
      </c>
      <c r="AI63" s="74">
        <f t="shared" si="35"/>
        <v>10.7191169801205</v>
      </c>
      <c r="AJ63" s="74">
        <f t="shared" si="35"/>
        <v>10.525184525405132</v>
      </c>
      <c r="AK63" s="74">
        <f t="shared" si="35"/>
        <v>10.331252070689763</v>
      </c>
      <c r="AL63" s="74">
        <f t="shared" si="35"/>
        <v>10.137319615974395</v>
      </c>
      <c r="AM63" s="74">
        <f t="shared" si="35"/>
        <v>9.9433871612590252</v>
      </c>
      <c r="AN63" s="74">
        <f t="shared" si="35"/>
        <v>9.7494547065436574</v>
      </c>
      <c r="AO63" s="74">
        <f t="shared" si="35"/>
        <v>9.5555222518282878</v>
      </c>
      <c r="AP63" s="74">
        <f t="shared" si="35"/>
        <v>9.3615897971129201</v>
      </c>
      <c r="AQ63" s="74">
        <f t="shared" si="35"/>
        <v>9.1676573423975487</v>
      </c>
      <c r="AR63" s="74">
        <f t="shared" si="35"/>
        <v>8.9737248876821827</v>
      </c>
      <c r="AS63" s="74">
        <f t="shared" si="35"/>
        <v>8.7797924329668113</v>
      </c>
      <c r="AT63" s="74">
        <f t="shared" si="35"/>
        <v>8.5858599782514453</v>
      </c>
      <c r="AU63" s="74">
        <f t="shared" si="35"/>
        <v>8.391927523536074</v>
      </c>
      <c r="AV63" s="74">
        <f t="shared" si="35"/>
        <v>8.1979950688207062</v>
      </c>
      <c r="AW63" s="74">
        <f t="shared" si="35"/>
        <v>8.0040626141053366</v>
      </c>
      <c r="AX63" s="74">
        <f t="shared" si="35"/>
        <v>7.8101301593899723</v>
      </c>
      <c r="AY63" s="74">
        <f t="shared" si="35"/>
        <v>7.6161977046746028</v>
      </c>
      <c r="AZ63" s="74">
        <f t="shared" si="35"/>
        <v>7.4222652499592368</v>
      </c>
      <c r="BA63" s="74">
        <f t="shared" si="35"/>
        <v>7.2283327952438672</v>
      </c>
      <c r="BB63" s="74">
        <f t="shared" si="35"/>
        <v>7.0344003405285029</v>
      </c>
      <c r="BC63" s="74">
        <f t="shared" si="35"/>
        <v>6.8404678858131325</v>
      </c>
      <c r="BD63" s="74">
        <f t="shared" si="35"/>
        <v>2.0561267852260969</v>
      </c>
      <c r="BE63" s="74">
        <f t="shared" si="35"/>
        <v>-2.8915677379752155E-4</v>
      </c>
      <c r="BF63" s="74">
        <f t="shared" si="35"/>
        <v>-2.8915677379752155E-4</v>
      </c>
      <c r="BG63" s="74">
        <f t="shared" si="35"/>
        <v>-2.8915677379752155E-4</v>
      </c>
      <c r="BH63" s="74">
        <f t="shared" si="35"/>
        <v>-2.8915677379752155E-4</v>
      </c>
      <c r="BI63" s="74">
        <f t="shared" si="35"/>
        <v>-2.8915677379752155E-4</v>
      </c>
      <c r="BJ63" s="74">
        <f t="shared" si="35"/>
        <v>-2.8915677379752155E-4</v>
      </c>
      <c r="BK63" s="74">
        <f t="shared" si="35"/>
        <v>-2.8915677379752155E-4</v>
      </c>
      <c r="BL63" s="74">
        <f t="shared" si="35"/>
        <v>-2.8915677379752155E-4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'Assumptions (Inputs)'!$E$38</f>
        <v>1.0353574571620852</v>
      </c>
      <c r="G64" s="213">
        <f>'Assumptions (Inputs)'!$E$38</f>
        <v>1.0353574571620852</v>
      </c>
      <c r="H64" s="213">
        <f>'Assumptions (Inputs)'!$E$38</f>
        <v>1.0353574571620852</v>
      </c>
      <c r="I64" s="213">
        <f>'Assumptions (Inputs)'!$E$38</f>
        <v>1.0353574571620852</v>
      </c>
      <c r="J64" s="213">
        <f>'Assumptions (Inputs)'!$E$38</f>
        <v>1.0353574571620852</v>
      </c>
      <c r="K64" s="213">
        <f>'Assumptions (Inputs)'!$E$38</f>
        <v>1.0353574571620852</v>
      </c>
      <c r="L64" s="213">
        <f>'Assumptions (Inputs)'!$E$38</f>
        <v>1.0353574571620852</v>
      </c>
      <c r="M64" s="213">
        <f>'Assumptions (Inputs)'!$E$38</f>
        <v>1.0353574571620852</v>
      </c>
      <c r="N64" s="213">
        <f>'Assumptions (Inputs)'!$E$38</f>
        <v>1.0353574571620852</v>
      </c>
      <c r="O64" s="213">
        <f>'Assumptions (Inputs)'!$E$38</f>
        <v>1.0353574571620852</v>
      </c>
      <c r="P64" s="213">
        <f>'Assumptions (Inputs)'!$E$38</f>
        <v>1.0353574571620852</v>
      </c>
      <c r="Q64" s="213">
        <f>'Assumptions (Inputs)'!$E$38</f>
        <v>1.0353574571620852</v>
      </c>
      <c r="R64" s="213">
        <f>'Assumptions (Inputs)'!$E$38</f>
        <v>1.0353574571620852</v>
      </c>
      <c r="S64" s="213">
        <f>'Assumptions (Inputs)'!$E$38</f>
        <v>1.0353574571620852</v>
      </c>
      <c r="T64" s="213">
        <f>'Assumptions (Inputs)'!$E$38</f>
        <v>1.0353574571620852</v>
      </c>
      <c r="U64" s="213">
        <f>'Assumptions (Inputs)'!$E$38</f>
        <v>1.0353574571620852</v>
      </c>
      <c r="V64" s="213">
        <f>'Assumptions (Inputs)'!$E$38</f>
        <v>1.0353574571620852</v>
      </c>
      <c r="W64" s="213">
        <f>'Assumptions (Inputs)'!$E$38</f>
        <v>1.0353574571620852</v>
      </c>
      <c r="X64" s="213">
        <f>'Assumptions (Inputs)'!$E$38</f>
        <v>1.0353574571620852</v>
      </c>
      <c r="Y64" s="213">
        <f>'Assumptions (Inputs)'!$E$38</f>
        <v>1.0353574571620852</v>
      </c>
      <c r="Z64" s="213">
        <f>'Assumptions (Inputs)'!$E$38</f>
        <v>1.0353574571620852</v>
      </c>
      <c r="AA64" s="213">
        <f>'Assumptions (Inputs)'!$E$38</f>
        <v>1.0353574571620852</v>
      </c>
      <c r="AB64" s="213">
        <f>'Assumptions (Inputs)'!$E$38</f>
        <v>1.0353574571620852</v>
      </c>
      <c r="AC64" s="213">
        <f>'Assumptions (Inputs)'!$E$38</f>
        <v>1.0353574571620852</v>
      </c>
      <c r="AD64" s="213">
        <f>'Assumptions (Inputs)'!$E$38</f>
        <v>1.0353574571620852</v>
      </c>
      <c r="AE64" s="213">
        <f>'Assumptions (Inputs)'!$E$38</f>
        <v>1.0353574571620852</v>
      </c>
      <c r="AF64" s="213">
        <f>'Assumptions (Inputs)'!$E$38</f>
        <v>1.0353574571620852</v>
      </c>
      <c r="AG64" s="213">
        <f>'Assumptions (Inputs)'!$E$38</f>
        <v>1.0353574571620852</v>
      </c>
      <c r="AH64" s="213">
        <f>'Assumptions (Inputs)'!$E$38</f>
        <v>1.0353574571620852</v>
      </c>
      <c r="AI64" s="213">
        <f>'Assumptions (Inputs)'!$E$38</f>
        <v>1.0353574571620852</v>
      </c>
      <c r="AJ64" s="213">
        <f>'Assumptions (Inputs)'!$E$38</f>
        <v>1.0353574571620852</v>
      </c>
      <c r="AK64" s="213">
        <f>'Assumptions (Inputs)'!$E$38</f>
        <v>1.0353574571620852</v>
      </c>
      <c r="AL64" s="213">
        <f>'Assumptions (Inputs)'!$E$38</f>
        <v>1.0353574571620852</v>
      </c>
      <c r="AM64" s="213">
        <f>'Assumptions (Inputs)'!$E$38</f>
        <v>1.0353574571620852</v>
      </c>
      <c r="AN64" s="213">
        <f>'Assumptions (Inputs)'!$E$38</f>
        <v>1.0353574571620852</v>
      </c>
      <c r="AO64" s="213">
        <f>'Assumptions (Inputs)'!$E$38</f>
        <v>1.0353574571620852</v>
      </c>
      <c r="AP64" s="213">
        <f>'Assumptions (Inputs)'!$E$38</f>
        <v>1.0353574571620852</v>
      </c>
      <c r="AQ64" s="213">
        <f>'Assumptions (Inputs)'!$E$38</f>
        <v>1.0353574571620852</v>
      </c>
      <c r="AR64" s="213">
        <f>'Assumptions (Inputs)'!$E$38</f>
        <v>1.0353574571620852</v>
      </c>
      <c r="AS64" s="213">
        <f>'Assumptions (Inputs)'!$E$38</f>
        <v>1.0353574571620852</v>
      </c>
      <c r="AT64" s="213">
        <f>'Assumptions (Inputs)'!$E$38</f>
        <v>1.0353574571620852</v>
      </c>
      <c r="AU64" s="213">
        <f>'Assumptions (Inputs)'!$E$38</f>
        <v>1.0353574571620852</v>
      </c>
      <c r="AV64" s="213">
        <f>'Assumptions (Inputs)'!$E$38</f>
        <v>1.0353574571620852</v>
      </c>
      <c r="AW64" s="213">
        <f>'Assumptions (Inputs)'!$E$38</f>
        <v>1.0353574571620852</v>
      </c>
      <c r="AX64" s="213">
        <f>'Assumptions (Inputs)'!$E$38</f>
        <v>1.0353574571620852</v>
      </c>
      <c r="AY64" s="213">
        <f>'Assumptions (Inputs)'!$E$38</f>
        <v>1.0353574571620852</v>
      </c>
      <c r="AZ64" s="213">
        <f>'Assumptions (Inputs)'!$E$38</f>
        <v>1.0353574571620852</v>
      </c>
      <c r="BA64" s="213">
        <f>'Assumptions (Inputs)'!$E$38</f>
        <v>1.0353574571620852</v>
      </c>
      <c r="BB64" s="213">
        <f>'Assumptions (Inputs)'!$E$38</f>
        <v>1.0353574571620852</v>
      </c>
      <c r="BC64" s="213">
        <f>'Assumptions (Inputs)'!$E$38</f>
        <v>1.0353574571620852</v>
      </c>
      <c r="BD64" s="213">
        <f>'Assumptions (Inputs)'!$E$38</f>
        <v>1.0353574571620852</v>
      </c>
      <c r="BE64" s="213">
        <f>'Assumptions (Inputs)'!$E$38</f>
        <v>1.0353574571620852</v>
      </c>
      <c r="BF64" s="213">
        <f>'Assumptions (Inputs)'!$E$38</f>
        <v>1.0353574571620852</v>
      </c>
      <c r="BG64" s="213">
        <f>'Assumptions (Inputs)'!$E$38</f>
        <v>1.0353574571620852</v>
      </c>
      <c r="BH64" s="213">
        <f>'Assumptions (Inputs)'!$E$38</f>
        <v>1.0353574571620852</v>
      </c>
      <c r="BI64" s="213">
        <f>'Assumptions (Inputs)'!$E$38</f>
        <v>1.0353574571620852</v>
      </c>
      <c r="BJ64" s="213">
        <f>'Assumptions (Inputs)'!$E$38</f>
        <v>1.0353574571620852</v>
      </c>
      <c r="BK64" s="213">
        <f>'Assumptions (Inputs)'!$E$38</f>
        <v>1.0353574571620852</v>
      </c>
      <c r="BL64" s="213">
        <f>'Assumptions (Inputs)'!$E$38</f>
        <v>1.0353574571620852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</v>
      </c>
      <c r="D65" s="118">
        <f t="shared" si="36"/>
        <v>0</v>
      </c>
      <c r="E65" s="118">
        <f t="shared" si="36"/>
        <v>0</v>
      </c>
      <c r="F65" s="118">
        <f t="shared" si="36"/>
        <v>0</v>
      </c>
      <c r="G65" s="118">
        <f t="shared" si="36"/>
        <v>15.604982161595794</v>
      </c>
      <c r="H65" s="118">
        <f t="shared" si="36"/>
        <v>21.142192988595866</v>
      </c>
      <c r="I65" s="118">
        <f t="shared" si="36"/>
        <v>20.594720815098441</v>
      </c>
      <c r="J65" s="118">
        <f t="shared" si="36"/>
        <v>20.07324485894814</v>
      </c>
      <c r="K65" s="118">
        <f t="shared" si="36"/>
        <v>19.575819146101708</v>
      </c>
      <c r="L65" s="118">
        <f t="shared" si="36"/>
        <v>19.1006473928269</v>
      </c>
      <c r="M65" s="118">
        <f t="shared" si="36"/>
        <v>18.646058057317333</v>
      </c>
      <c r="N65" s="118">
        <f t="shared" si="36"/>
        <v>18.210504339692463</v>
      </c>
      <c r="O65" s="118">
        <f t="shared" si="36"/>
        <v>17.78557863415001</v>
      </c>
      <c r="P65" s="118">
        <f t="shared" si="36"/>
        <v>17.362149831717755</v>
      </c>
      <c r="Q65" s="118">
        <f t="shared" si="36"/>
        <v>16.938721029285499</v>
      </c>
      <c r="R65" s="118">
        <f t="shared" si="36"/>
        <v>16.515292226853241</v>
      </c>
      <c r="S65" s="118">
        <f t="shared" si="36"/>
        <v>16.091863424420982</v>
      </c>
      <c r="T65" s="118">
        <f t="shared" si="36"/>
        <v>15.668434621988728</v>
      </c>
      <c r="U65" s="118">
        <f t="shared" si="36"/>
        <v>15.245005819556471</v>
      </c>
      <c r="V65" s="118">
        <f t="shared" si="36"/>
        <v>14.821577017124218</v>
      </c>
      <c r="W65" s="118">
        <f t="shared" si="36"/>
        <v>14.398148214691959</v>
      </c>
      <c r="X65" s="118">
        <f t="shared" si="36"/>
        <v>13.974719412259706</v>
      </c>
      <c r="Y65" s="118">
        <f t="shared" si="36"/>
        <v>13.551290609827447</v>
      </c>
      <c r="Z65" s="118">
        <f t="shared" si="36"/>
        <v>13.127861807395192</v>
      </c>
      <c r="AA65" s="118">
        <f t="shared" si="36"/>
        <v>12.760092852277175</v>
      </c>
      <c r="AB65" s="118">
        <f t="shared" si="36"/>
        <v>12.503643591787631</v>
      </c>
      <c r="AC65" s="118">
        <f t="shared" si="36"/>
        <v>12.302854178612325</v>
      </c>
      <c r="AD65" s="118">
        <f t="shared" si="36"/>
        <v>12.102064765437019</v>
      </c>
      <c r="AE65" s="118">
        <f t="shared" si="36"/>
        <v>11.901275352261711</v>
      </c>
      <c r="AF65" s="118">
        <f t="shared" si="36"/>
        <v>11.700485939086409</v>
      </c>
      <c r="AG65" s="118">
        <f t="shared" si="36"/>
        <v>11.499696525911101</v>
      </c>
      <c r="AH65" s="118">
        <f t="shared" si="36"/>
        <v>11.298907112735796</v>
      </c>
      <c r="AI65" s="118">
        <f t="shared" si="36"/>
        <v>11.09811769956049</v>
      </c>
      <c r="AJ65" s="118">
        <f t="shared" si="36"/>
        <v>10.897328286385186</v>
      </c>
      <c r="AK65" s="118">
        <f t="shared" si="36"/>
        <v>10.69653887320988</v>
      </c>
      <c r="AL65" s="118">
        <f t="shared" si="36"/>
        <v>10.495749460034576</v>
      </c>
      <c r="AM65" s="118">
        <f t="shared" si="36"/>
        <v>10.294960046859268</v>
      </c>
      <c r="AN65" s="118">
        <f t="shared" si="36"/>
        <v>10.094170633683964</v>
      </c>
      <c r="AO65" s="118">
        <f t="shared" si="36"/>
        <v>9.8933812205086582</v>
      </c>
      <c r="AP65" s="118">
        <f t="shared" si="36"/>
        <v>9.6925918073333541</v>
      </c>
      <c r="AQ65" s="118">
        <f t="shared" si="36"/>
        <v>9.4918023941580447</v>
      </c>
      <c r="AR65" s="118">
        <f t="shared" si="36"/>
        <v>9.2910129809827424</v>
      </c>
      <c r="AS65" s="118">
        <f t="shared" si="36"/>
        <v>9.0902235678074348</v>
      </c>
      <c r="AT65" s="118">
        <f t="shared" si="36"/>
        <v>8.8894341546321325</v>
      </c>
      <c r="AU65" s="118">
        <f t="shared" si="36"/>
        <v>8.6886447414568249</v>
      </c>
      <c r="AV65" s="118">
        <f t="shared" si="36"/>
        <v>8.487855328281519</v>
      </c>
      <c r="AW65" s="118">
        <f t="shared" si="36"/>
        <v>8.2870659151062132</v>
      </c>
      <c r="AX65" s="118">
        <f t="shared" si="36"/>
        <v>8.0862765019309126</v>
      </c>
      <c r="AY65" s="118">
        <f t="shared" si="36"/>
        <v>7.8854870887556068</v>
      </c>
      <c r="AZ65" s="118">
        <f t="shared" si="36"/>
        <v>7.6846976755803036</v>
      </c>
      <c r="BA65" s="118">
        <f t="shared" si="36"/>
        <v>7.4839082624049977</v>
      </c>
      <c r="BB65" s="118">
        <f t="shared" si="36"/>
        <v>7.2831188492296963</v>
      </c>
      <c r="BC65" s="118">
        <f t="shared" si="36"/>
        <v>7.0823294360543896</v>
      </c>
      <c r="BD65" s="118">
        <f t="shared" si="36"/>
        <v>2.1288261999545446</v>
      </c>
      <c r="BE65" s="118">
        <f t="shared" si="36"/>
        <v>-2.9938062204019417E-4</v>
      </c>
      <c r="BF65" s="118">
        <f t="shared" si="36"/>
        <v>-2.9938062204019417E-4</v>
      </c>
      <c r="BG65" s="118">
        <f t="shared" si="36"/>
        <v>-2.9938062204019417E-4</v>
      </c>
      <c r="BH65" s="118">
        <f t="shared" si="36"/>
        <v>-2.9938062204019417E-4</v>
      </c>
      <c r="BI65" s="118">
        <f t="shared" si="36"/>
        <v>-2.9938062204019417E-4</v>
      </c>
      <c r="BJ65" s="118">
        <f t="shared" si="36"/>
        <v>-2.9938062204019417E-4</v>
      </c>
      <c r="BK65" s="118">
        <f t="shared" si="36"/>
        <v>-2.9938062204019417E-4</v>
      </c>
      <c r="BL65" s="118">
        <f t="shared" si="36"/>
        <v>-2.9938062204019417E-4</v>
      </c>
      <c r="BM65" s="112"/>
      <c r="BN65" s="314">
        <f>SUM(B65:BM65)</f>
        <v>627.51895880649113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</v>
      </c>
      <c r="D71" s="86">
        <f t="shared" si="37"/>
        <v>0</v>
      </c>
      <c r="E71" s="86">
        <f t="shared" si="37"/>
        <v>0</v>
      </c>
      <c r="F71" s="86">
        <f t="shared" si="37"/>
        <v>0</v>
      </c>
      <c r="G71" s="86">
        <f t="shared" si="37"/>
        <v>120.83997751554242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0</v>
      </c>
      <c r="N71" s="86">
        <f t="shared" si="37"/>
        <v>0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-120.83997751554242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120.83997751554242</v>
      </c>
      <c r="H73" s="86">
        <f>SUM($B$71:H71)-SUM($B$72:H72)</f>
        <v>120.83997751554242</v>
      </c>
      <c r="I73" s="86">
        <f>SUM($B$71:I71)-SUM($B$72:I72)</f>
        <v>120.83997751554242</v>
      </c>
      <c r="J73" s="86">
        <f>SUM($B$71:J71)-SUM($B$72:J72)</f>
        <v>120.83997751554242</v>
      </c>
      <c r="K73" s="86">
        <f>SUM($B$71:K71)-SUM($B$72:K72)</f>
        <v>120.83997751554242</v>
      </c>
      <c r="L73" s="86">
        <f>SUM($B$71:L71)-SUM($B$72:L72)</f>
        <v>120.83997751554242</v>
      </c>
      <c r="M73" s="86">
        <f>SUM($B$71:M71)-SUM($B$72:M72)</f>
        <v>120.83997751554242</v>
      </c>
      <c r="N73" s="86">
        <f>SUM($B$71:N71)-SUM($B$72:N72)</f>
        <v>120.83997751554242</v>
      </c>
      <c r="O73" s="86">
        <f>SUM($B$71:O71)-SUM($B$72:O72)</f>
        <v>120.83997751554242</v>
      </c>
      <c r="P73" s="86">
        <f>SUM($B$71:P71)-SUM($B$72:P72)</f>
        <v>120.83997751554242</v>
      </c>
      <c r="Q73" s="86">
        <f>SUM($B$71:Q71)-SUM($B$72:Q72)</f>
        <v>120.83997751554242</v>
      </c>
      <c r="R73" s="86">
        <f>SUM($B$71:R71)-SUM($B$72:R72)</f>
        <v>120.83997751554242</v>
      </c>
      <c r="S73" s="86">
        <f>SUM($B$71:S71)-SUM($B$72:S72)</f>
        <v>120.83997751554242</v>
      </c>
      <c r="T73" s="86">
        <f>SUM($B$71:T71)-SUM($B$72:T72)</f>
        <v>120.83997751554242</v>
      </c>
      <c r="U73" s="86">
        <f>SUM($B$71:U71)-SUM($B$72:U72)</f>
        <v>120.83997751554242</v>
      </c>
      <c r="V73" s="86">
        <f>SUM($B$71:V71)-SUM($B$72:V72)</f>
        <v>120.83997751554242</v>
      </c>
      <c r="W73" s="86">
        <f>SUM($B$71:W71)-SUM($B$72:W72)</f>
        <v>120.83997751554242</v>
      </c>
      <c r="X73" s="86">
        <f>SUM($B$71:X71)-SUM($B$72:X72)</f>
        <v>120.83997751554242</v>
      </c>
      <c r="Y73" s="86">
        <f>SUM($B$71:Y71)-SUM($B$72:Y72)</f>
        <v>120.83997751554242</v>
      </c>
      <c r="Z73" s="86">
        <f>SUM($B$71:Z71)-SUM($B$72:Z72)</f>
        <v>120.83997751554242</v>
      </c>
      <c r="AA73" s="86">
        <f>SUM($B$71:AA71)-SUM($B$72:AA72)</f>
        <v>120.83997751554242</v>
      </c>
      <c r="AB73" s="86">
        <f>SUM($B$71:AB71)-SUM($B$72:AB72)</f>
        <v>120.83997751554242</v>
      </c>
      <c r="AC73" s="86">
        <f>SUM($B$71:AC71)-SUM($B$72:AC72)</f>
        <v>120.83997751554242</v>
      </c>
      <c r="AD73" s="86">
        <f>SUM($B$71:AD71)-SUM($B$72:AD72)</f>
        <v>120.83997751554242</v>
      </c>
      <c r="AE73" s="86">
        <f>SUM($B$71:AE71)-SUM($B$72:AE72)</f>
        <v>120.83997751554242</v>
      </c>
      <c r="AF73" s="86">
        <f>SUM($B$71:AF71)-SUM($B$72:AF72)</f>
        <v>120.83997751554242</v>
      </c>
      <c r="AG73" s="86">
        <f>SUM($B$71:AG71)-SUM($B$72:AG72)</f>
        <v>120.83997751554242</v>
      </c>
      <c r="AH73" s="86">
        <f>SUM($B$71:AH71)-SUM($B$72:AH72)</f>
        <v>120.83997751554242</v>
      </c>
      <c r="AI73" s="86">
        <f>SUM($B$71:AI71)-SUM($B$72:AI72)</f>
        <v>120.83997751554242</v>
      </c>
      <c r="AJ73" s="86">
        <f>SUM($B$71:AJ71)-SUM($B$72:AJ72)</f>
        <v>120.83997751554242</v>
      </c>
      <c r="AK73" s="86">
        <f>SUM($B$71:AK71)-SUM($B$72:AK72)</f>
        <v>120.83997751554242</v>
      </c>
      <c r="AL73" s="86">
        <f>SUM($B$71:AL71)-SUM($B$72:AL72)</f>
        <v>120.83997751554242</v>
      </c>
      <c r="AM73" s="86">
        <f>SUM($B$71:AM71)-SUM($B$72:AM72)</f>
        <v>120.83997751554242</v>
      </c>
      <c r="AN73" s="86">
        <f>SUM($B$71:AN71)-SUM($B$72:AN72)</f>
        <v>120.83997751554242</v>
      </c>
      <c r="AO73" s="86">
        <f>SUM($B$71:AO71)-SUM($B$72:AO72)</f>
        <v>120.83997751554242</v>
      </c>
      <c r="AP73" s="86">
        <f>SUM($B$71:AP71)-SUM($B$72:AP72)</f>
        <v>120.83997751554242</v>
      </c>
      <c r="AQ73" s="86">
        <f>SUM($B$71:AQ71)-SUM($B$72:AQ72)</f>
        <v>120.83997751554242</v>
      </c>
      <c r="AR73" s="86">
        <f>SUM($B$71:AR71)-SUM($B$72:AR72)</f>
        <v>120.83997751554242</v>
      </c>
      <c r="AS73" s="86">
        <f>SUM($B$71:AS71)-SUM($B$72:AS72)</f>
        <v>120.83997751554242</v>
      </c>
      <c r="AT73" s="86">
        <f>SUM($B$71:AT71)-SUM($B$72:AT72)</f>
        <v>120.83997751554242</v>
      </c>
      <c r="AU73" s="86">
        <f>SUM($B$71:AU71)-SUM($B$72:AU72)</f>
        <v>120.83997751554242</v>
      </c>
      <c r="AV73" s="86">
        <f>SUM($B$71:AV71)-SUM($B$72:AV72)</f>
        <v>120.83997751554242</v>
      </c>
      <c r="AW73" s="86">
        <f>SUM($B$71:AW71)-SUM($B$72:AW72)</f>
        <v>120.83997751554242</v>
      </c>
      <c r="AX73" s="86">
        <f>SUM($B$71:AX71)-SUM($B$72:AX72)</f>
        <v>120.83997751554242</v>
      </c>
      <c r="AY73" s="86">
        <f>SUM($B$71:AY71)-SUM($B$72:AY72)</f>
        <v>120.83997751554242</v>
      </c>
      <c r="AZ73" s="86">
        <f>SUM($B$71:AZ71)-SUM($B$72:AZ72)</f>
        <v>120.83997751554242</v>
      </c>
      <c r="BA73" s="86">
        <f>SUM($B$71:BA71)-SUM($B$72:BA72)</f>
        <v>120.83997751554242</v>
      </c>
      <c r="BB73" s="86">
        <f>SUM($B$71:BB71)-SUM($B$72:BB72)</f>
        <v>120.83997751554242</v>
      </c>
      <c r="BC73" s="86">
        <f>SUM($B$71:BC71)-SUM($B$72:BC72)</f>
        <v>120.83997751554242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/>
      <c r="G74" s="329">
        <f>($G$71*TaxDepr!B$33)</f>
        <v>4.5314991568328402</v>
      </c>
      <c r="H74" s="329">
        <f>($G$71*TaxDepr!C$33)</f>
        <v>8.7234379768470074</v>
      </c>
      <c r="I74" s="329">
        <f>($G$71*TaxDepr!D$33)</f>
        <v>8.0684852987127673</v>
      </c>
      <c r="J74" s="329">
        <f>($G$71*TaxDepr!E$33)</f>
        <v>7.4642854111350552</v>
      </c>
      <c r="K74" s="329">
        <f>($G$71*TaxDepr!F$33)</f>
        <v>6.9035879154629383</v>
      </c>
      <c r="L74" s="329">
        <f>($G$71*TaxDepr!G$33)</f>
        <v>6.3863928116964166</v>
      </c>
      <c r="M74" s="329">
        <f>($G$71*TaxDepr!H$33)</f>
        <v>5.9066581009597137</v>
      </c>
      <c r="N74" s="329">
        <f>($G$71*TaxDepr!I$33)</f>
        <v>5.4643837832528286</v>
      </c>
      <c r="O74" s="329">
        <f>($G$71*TaxDepr!J$33)</f>
        <v>5.3918797967435026</v>
      </c>
      <c r="P74" s="329">
        <f>($G$71*TaxDepr!K$33)</f>
        <v>5.3918797967435026</v>
      </c>
      <c r="Q74" s="329">
        <f>($G$71*TaxDepr!L$33)</f>
        <v>5.3918797967435026</v>
      </c>
      <c r="R74" s="329">
        <f>($G$71*TaxDepr!M$33)</f>
        <v>5.3918797967435026</v>
      </c>
      <c r="S74" s="329">
        <f>($G$71*TaxDepr!N$33)</f>
        <v>5.3918797967435026</v>
      </c>
      <c r="T74" s="329">
        <f>($G$71*TaxDepr!O$33)</f>
        <v>5.3918797967435026</v>
      </c>
      <c r="U74" s="329">
        <f>($G$71*TaxDepr!P$33)</f>
        <v>5.3918797967435026</v>
      </c>
      <c r="V74" s="329">
        <f>($G$71*TaxDepr!Q$33)</f>
        <v>5.3918797967435026</v>
      </c>
      <c r="W74" s="329">
        <f>($G$71*TaxDepr!R$33)</f>
        <v>5.3918797967435026</v>
      </c>
      <c r="X74" s="329">
        <f>($G$71*TaxDepr!S$33)</f>
        <v>5.3918797967435026</v>
      </c>
      <c r="Y74" s="329">
        <f>($G$71*TaxDepr!T$33)</f>
        <v>5.3918797967435026</v>
      </c>
      <c r="Z74" s="329">
        <f>($G$71*TaxDepr!U$33)</f>
        <v>5.3918797967435026</v>
      </c>
      <c r="AA74" s="329">
        <f>($G$71*TaxDepr!V$33)</f>
        <v>2.6959398983717513</v>
      </c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120.84722791419328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</v>
      </c>
      <c r="D75" s="94">
        <f t="shared" si="38"/>
        <v>0</v>
      </c>
      <c r="E75" s="94">
        <f t="shared" si="38"/>
        <v>0</v>
      </c>
      <c r="F75" s="94">
        <f t="shared" si="38"/>
        <v>0</v>
      </c>
      <c r="G75" s="94">
        <f t="shared" si="38"/>
        <v>4.5314991568328402</v>
      </c>
      <c r="H75" s="94">
        <f t="shared" si="38"/>
        <v>8.7234379768470074</v>
      </c>
      <c r="I75" s="94">
        <f t="shared" si="38"/>
        <v>8.0684852987127673</v>
      </c>
      <c r="J75" s="94">
        <f t="shared" si="38"/>
        <v>7.4642854111350552</v>
      </c>
      <c r="K75" s="94">
        <f t="shared" si="38"/>
        <v>6.9035879154629383</v>
      </c>
      <c r="L75" s="94">
        <f t="shared" si="38"/>
        <v>6.3863928116964166</v>
      </c>
      <c r="M75" s="94">
        <f t="shared" si="38"/>
        <v>5.9066581009597137</v>
      </c>
      <c r="N75" s="94">
        <f t="shared" si="38"/>
        <v>5.4643837832528286</v>
      </c>
      <c r="O75" s="94">
        <f t="shared" si="38"/>
        <v>5.3918797967435026</v>
      </c>
      <c r="P75" s="94">
        <f t="shared" si="38"/>
        <v>5.3918797967435026</v>
      </c>
      <c r="Q75" s="94">
        <f t="shared" si="38"/>
        <v>5.3918797967435026</v>
      </c>
      <c r="R75" s="94">
        <f t="shared" si="38"/>
        <v>5.3918797967435026</v>
      </c>
      <c r="S75" s="94">
        <f t="shared" si="38"/>
        <v>5.3918797967435026</v>
      </c>
      <c r="T75" s="94">
        <f t="shared" si="38"/>
        <v>5.3918797967435026</v>
      </c>
      <c r="U75" s="94">
        <f t="shared" si="38"/>
        <v>5.3918797967435026</v>
      </c>
      <c r="V75" s="94">
        <f t="shared" si="38"/>
        <v>5.3918797967435026</v>
      </c>
      <c r="W75" s="94">
        <f t="shared" si="38"/>
        <v>5.3918797967435026</v>
      </c>
      <c r="X75" s="94">
        <f t="shared" si="38"/>
        <v>5.3918797967435026</v>
      </c>
      <c r="Y75" s="94">
        <f t="shared" si="38"/>
        <v>5.3918797967435026</v>
      </c>
      <c r="Z75" s="94">
        <f t="shared" si="38"/>
        <v>5.3918797967435026</v>
      </c>
      <c r="AA75" s="94">
        <f t="shared" si="38"/>
        <v>2.6959398983717513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</v>
      </c>
      <c r="D78" s="86">
        <f t="shared" si="39"/>
        <v>0</v>
      </c>
      <c r="E78" s="86">
        <f t="shared" si="39"/>
        <v>0</v>
      </c>
      <c r="F78" s="86">
        <f t="shared" si="39"/>
        <v>0</v>
      </c>
      <c r="G78" s="86">
        <f t="shared" si="39"/>
        <v>120.83997751554242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0</v>
      </c>
      <c r="N78" s="86">
        <f t="shared" si="39"/>
        <v>0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-120.83997751554242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120.83997751554242</v>
      </c>
      <c r="H80" s="86">
        <f>SUM($B$78:H78)</f>
        <v>120.83997751554242</v>
      </c>
      <c r="I80" s="86">
        <f>SUM($B$78:I78)</f>
        <v>120.83997751554242</v>
      </c>
      <c r="J80" s="86">
        <f>SUM($B$78:J78)</f>
        <v>120.83997751554242</v>
      </c>
      <c r="K80" s="86">
        <f>SUM($B$78:K78)</f>
        <v>120.83997751554242</v>
      </c>
      <c r="L80" s="86">
        <f>SUM($B$78:L78)</f>
        <v>120.83997751554242</v>
      </c>
      <c r="M80" s="86">
        <f>SUM($B$78:M78)</f>
        <v>120.83997751554242</v>
      </c>
      <c r="N80" s="86">
        <f>SUM($B$78:N78)</f>
        <v>120.83997751554242</v>
      </c>
      <c r="O80" s="86">
        <f>SUM($B$78:O78)</f>
        <v>120.83997751554242</v>
      </c>
      <c r="P80" s="86">
        <f>SUM($B$78:P78)</f>
        <v>120.83997751554242</v>
      </c>
      <c r="Q80" s="86">
        <f>SUM($B$78:Q78)</f>
        <v>120.83997751554242</v>
      </c>
      <c r="R80" s="86">
        <f>SUM($B$78:R78)</f>
        <v>120.83997751554242</v>
      </c>
      <c r="S80" s="86">
        <f>SUM($B$78:S78)</f>
        <v>120.83997751554242</v>
      </c>
      <c r="T80" s="86">
        <f>SUM($B$78:T78)</f>
        <v>120.83997751554242</v>
      </c>
      <c r="U80" s="86">
        <f>SUM($B$78:U78)</f>
        <v>120.83997751554242</v>
      </c>
      <c r="V80" s="86">
        <f>SUM($B$78:V78)</f>
        <v>120.83997751554242</v>
      </c>
      <c r="W80" s="86">
        <f>SUM($B$78:W78)</f>
        <v>120.83997751554242</v>
      </c>
      <c r="X80" s="86">
        <f>SUM($B$78:X78)</f>
        <v>120.83997751554242</v>
      </c>
      <c r="Y80" s="86">
        <f>SUM($B$78:Y78)</f>
        <v>120.83997751554242</v>
      </c>
      <c r="Z80" s="86">
        <f>SUM($B$78:Z78)</f>
        <v>120.83997751554242</v>
      </c>
      <c r="AA80" s="86">
        <f>SUM($B$78:AA78)</f>
        <v>120.83997751554242</v>
      </c>
      <c r="AB80" s="86">
        <f>SUM($B$78:AB78)</f>
        <v>120.83997751554242</v>
      </c>
      <c r="AC80" s="86">
        <f>SUM($B$78:AC78)</f>
        <v>120.83997751554242</v>
      </c>
      <c r="AD80" s="86">
        <f>SUM($B$78:AD78)</f>
        <v>120.83997751554242</v>
      </c>
      <c r="AE80" s="86">
        <f>SUM($B$78:AE78)</f>
        <v>120.83997751554242</v>
      </c>
      <c r="AF80" s="86">
        <f>SUM($B$78:AF78)</f>
        <v>120.83997751554242</v>
      </c>
      <c r="AG80" s="86">
        <f>SUM($B$78:AG78)</f>
        <v>120.83997751554242</v>
      </c>
      <c r="AH80" s="86">
        <f>SUM($B$78:AH78)</f>
        <v>120.83997751554242</v>
      </c>
      <c r="AI80" s="86">
        <f>SUM($B$78:AI78)</f>
        <v>120.83997751554242</v>
      </c>
      <c r="AJ80" s="86">
        <f>SUM($B$78:AJ78)</f>
        <v>120.83997751554242</v>
      </c>
      <c r="AK80" s="86">
        <f>SUM($B$78:AK78)</f>
        <v>120.83997751554242</v>
      </c>
      <c r="AL80" s="86">
        <f>SUM($B$78:AL78)</f>
        <v>120.83997751554242</v>
      </c>
      <c r="AM80" s="86">
        <f>SUM($B$78:AM78)</f>
        <v>120.83997751554242</v>
      </c>
      <c r="AN80" s="86">
        <f>SUM($B$78:AN78)</f>
        <v>120.83997751554242</v>
      </c>
      <c r="AO80" s="86">
        <f>SUM($B$78:AO78)</f>
        <v>120.83997751554242</v>
      </c>
      <c r="AP80" s="86">
        <f>SUM($B$78:AP78)</f>
        <v>120.83997751554242</v>
      </c>
      <c r="AQ80" s="86">
        <f>SUM($B$78:AQ78)</f>
        <v>120.83997751554242</v>
      </c>
      <c r="AR80" s="86">
        <f>SUM($B$78:AR78)</f>
        <v>120.83997751554242</v>
      </c>
      <c r="AS80" s="86">
        <f>SUM($B$78:AS78)</f>
        <v>120.83997751554242</v>
      </c>
      <c r="AT80" s="86">
        <f>SUM($B$78:AT78)</f>
        <v>120.83997751554242</v>
      </c>
      <c r="AU80" s="86">
        <f>SUM($B$78:AU78)</f>
        <v>120.83997751554242</v>
      </c>
      <c r="AV80" s="86">
        <f>SUM($B$78:AV78)</f>
        <v>120.83997751554242</v>
      </c>
      <c r="AW80" s="86">
        <f>SUM($B$78:AW78)</f>
        <v>120.83997751554242</v>
      </c>
      <c r="AX80" s="86">
        <f>SUM($B$78:AX78)</f>
        <v>120.83997751554242</v>
      </c>
      <c r="AY80" s="86">
        <f>SUM($B$78:AY78)</f>
        <v>120.83997751554242</v>
      </c>
      <c r="AZ80" s="86">
        <f>SUM($B$78:AZ78)</f>
        <v>120.83997751554242</v>
      </c>
      <c r="BA80" s="86">
        <f>SUM($B$78:BA78)</f>
        <v>120.83997751554242</v>
      </c>
      <c r="BB80" s="86">
        <f>SUM($B$78:BB78)</f>
        <v>120.83997751554242</v>
      </c>
      <c r="BC80" s="86">
        <f>SUM($B$78:BC78)</f>
        <v>120.83997751554242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0">E74</f>
        <v>0</v>
      </c>
      <c r="F81" s="328">
        <f t="shared" si="40"/>
        <v>0</v>
      </c>
      <c r="G81" s="328">
        <f t="shared" si="40"/>
        <v>4.5314991568328402</v>
      </c>
      <c r="H81" s="328">
        <f t="shared" si="40"/>
        <v>8.7234379768470074</v>
      </c>
      <c r="I81" s="328">
        <f t="shared" si="40"/>
        <v>8.0684852987127673</v>
      </c>
      <c r="J81" s="328">
        <f t="shared" si="40"/>
        <v>7.4642854111350552</v>
      </c>
      <c r="K81" s="328">
        <f t="shared" si="40"/>
        <v>6.9035879154629383</v>
      </c>
      <c r="L81" s="328">
        <f t="shared" si="40"/>
        <v>6.3863928116964166</v>
      </c>
      <c r="M81" s="328">
        <f t="shared" si="40"/>
        <v>5.9066581009597137</v>
      </c>
      <c r="N81" s="328">
        <f t="shared" si="40"/>
        <v>5.4643837832528286</v>
      </c>
      <c r="O81" s="328">
        <f t="shared" si="40"/>
        <v>5.3918797967435026</v>
      </c>
      <c r="P81" s="328">
        <f t="shared" si="40"/>
        <v>5.3918797967435026</v>
      </c>
      <c r="Q81" s="328">
        <f t="shared" si="40"/>
        <v>5.3918797967435026</v>
      </c>
      <c r="R81" s="328">
        <f t="shared" si="40"/>
        <v>5.3918797967435026</v>
      </c>
      <c r="S81" s="328">
        <f t="shared" si="40"/>
        <v>5.3918797967435026</v>
      </c>
      <c r="T81" s="328">
        <f t="shared" si="40"/>
        <v>5.3918797967435026</v>
      </c>
      <c r="U81" s="328">
        <f t="shared" si="40"/>
        <v>5.3918797967435026</v>
      </c>
      <c r="V81" s="328">
        <f t="shared" si="40"/>
        <v>5.3918797967435026</v>
      </c>
      <c r="W81" s="328">
        <f t="shared" si="40"/>
        <v>5.3918797967435026</v>
      </c>
      <c r="X81" s="328">
        <f t="shared" si="40"/>
        <v>5.3918797967435026</v>
      </c>
      <c r="Y81" s="328">
        <f t="shared" si="40"/>
        <v>5.3918797967435026</v>
      </c>
      <c r="Z81" s="328">
        <f t="shared" si="40"/>
        <v>5.3918797967435026</v>
      </c>
      <c r="AA81" s="328">
        <f t="shared" si="40"/>
        <v>2.6959398983717513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120.84722791419328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</v>
      </c>
      <c r="D82" s="94">
        <f t="shared" si="41"/>
        <v>0</v>
      </c>
      <c r="E82" s="94">
        <f t="shared" si="41"/>
        <v>0</v>
      </c>
      <c r="F82" s="94">
        <f t="shared" si="41"/>
        <v>0</v>
      </c>
      <c r="G82" s="94">
        <f t="shared" si="41"/>
        <v>4.5314991568328402</v>
      </c>
      <c r="H82" s="94">
        <f t="shared" si="41"/>
        <v>8.7234379768470074</v>
      </c>
      <c r="I82" s="94">
        <f t="shared" si="41"/>
        <v>8.0684852987127673</v>
      </c>
      <c r="J82" s="94">
        <f t="shared" si="41"/>
        <v>7.4642854111350552</v>
      </c>
      <c r="K82" s="94">
        <f t="shared" si="41"/>
        <v>6.9035879154629383</v>
      </c>
      <c r="L82" s="94">
        <f t="shared" si="41"/>
        <v>6.3863928116964166</v>
      </c>
      <c r="M82" s="94">
        <f t="shared" si="41"/>
        <v>5.9066581009597137</v>
      </c>
      <c r="N82" s="94">
        <f t="shared" si="41"/>
        <v>5.4643837832528286</v>
      </c>
      <c r="O82" s="94">
        <f t="shared" si="41"/>
        <v>5.3918797967435026</v>
      </c>
      <c r="P82" s="94">
        <f t="shared" si="41"/>
        <v>5.3918797967435026</v>
      </c>
      <c r="Q82" s="94">
        <f t="shared" si="41"/>
        <v>5.3918797967435026</v>
      </c>
      <c r="R82" s="94">
        <f t="shared" si="41"/>
        <v>5.3918797967435026</v>
      </c>
      <c r="S82" s="94">
        <f t="shared" si="41"/>
        <v>5.3918797967435026</v>
      </c>
      <c r="T82" s="94">
        <f t="shared" si="41"/>
        <v>5.3918797967435026</v>
      </c>
      <c r="U82" s="94">
        <f t="shared" si="41"/>
        <v>5.3918797967435026</v>
      </c>
      <c r="V82" s="94">
        <f t="shared" si="41"/>
        <v>5.3918797967435026</v>
      </c>
      <c r="W82" s="94">
        <f t="shared" si="41"/>
        <v>5.3918797967435026</v>
      </c>
      <c r="X82" s="94">
        <f t="shared" si="41"/>
        <v>5.3918797967435026</v>
      </c>
      <c r="Y82" s="94">
        <f t="shared" si="41"/>
        <v>5.3918797967435026</v>
      </c>
      <c r="Z82" s="94">
        <f t="shared" si="41"/>
        <v>5.3918797967435026</v>
      </c>
      <c r="AA82" s="94">
        <f t="shared" si="41"/>
        <v>2.6959398983717513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3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4">$C$20*(1-$B$5)/$B$3</f>
        <v>0</v>
      </c>
      <c r="D86" s="74">
        <f t="shared" si="44"/>
        <v>0</v>
      </c>
      <c r="E86" s="74">
        <f t="shared" si="44"/>
        <v>0</v>
      </c>
      <c r="F86" s="74">
        <f t="shared" si="44"/>
        <v>0</v>
      </c>
      <c r="G86" s="74">
        <f t="shared" si="44"/>
        <v>0</v>
      </c>
      <c r="H86" s="74">
        <f t="shared" si="44"/>
        <v>0</v>
      </c>
      <c r="I86" s="74">
        <f t="shared" si="44"/>
        <v>0</v>
      </c>
      <c r="J86" s="74">
        <f t="shared" si="44"/>
        <v>0</v>
      </c>
      <c r="K86" s="74">
        <f t="shared" si="44"/>
        <v>0</v>
      </c>
      <c r="L86" s="74">
        <f t="shared" si="44"/>
        <v>0</v>
      </c>
      <c r="M86" s="74">
        <f t="shared" si="44"/>
        <v>0</v>
      </c>
      <c r="N86" s="74">
        <f t="shared" si="44"/>
        <v>0</v>
      </c>
      <c r="O86" s="74">
        <f t="shared" si="44"/>
        <v>0</v>
      </c>
      <c r="P86" s="74">
        <f t="shared" si="44"/>
        <v>0</v>
      </c>
      <c r="Q86" s="74">
        <f t="shared" si="44"/>
        <v>0</v>
      </c>
      <c r="R86" s="74">
        <f t="shared" si="44"/>
        <v>0</v>
      </c>
      <c r="S86" s="74">
        <f t="shared" si="44"/>
        <v>0</v>
      </c>
      <c r="T86" s="74">
        <f t="shared" si="44"/>
        <v>0</v>
      </c>
      <c r="U86" s="74">
        <f t="shared" si="44"/>
        <v>0</v>
      </c>
      <c r="V86" s="74">
        <f t="shared" si="44"/>
        <v>0</v>
      </c>
      <c r="W86" s="74">
        <f t="shared" si="44"/>
        <v>0</v>
      </c>
      <c r="X86" s="74">
        <f t="shared" si="44"/>
        <v>0</v>
      </c>
      <c r="Y86" s="74">
        <f t="shared" si="44"/>
        <v>0</v>
      </c>
      <c r="Z86" s="74">
        <f t="shared" si="44"/>
        <v>0</v>
      </c>
      <c r="AA86" s="74">
        <f t="shared" si="44"/>
        <v>0</v>
      </c>
      <c r="AB86" s="74">
        <f t="shared" si="44"/>
        <v>0</v>
      </c>
      <c r="AC86" s="74">
        <f t="shared" si="44"/>
        <v>0</v>
      </c>
      <c r="AD86" s="74">
        <f t="shared" si="44"/>
        <v>0</v>
      </c>
      <c r="AE86" s="74">
        <f t="shared" si="44"/>
        <v>0</v>
      </c>
      <c r="AF86" s="74">
        <f t="shared" si="44"/>
        <v>0</v>
      </c>
      <c r="AG86" s="74">
        <f t="shared" si="44"/>
        <v>0</v>
      </c>
      <c r="AH86" s="74">
        <f t="shared" si="44"/>
        <v>0</v>
      </c>
      <c r="AI86" s="74">
        <f t="shared" si="44"/>
        <v>0</v>
      </c>
      <c r="AJ86" s="74">
        <f t="shared" si="44"/>
        <v>0</v>
      </c>
      <c r="AK86" s="74">
        <f t="shared" si="44"/>
        <v>0</v>
      </c>
      <c r="AL86" s="74">
        <f t="shared" si="44"/>
        <v>0</v>
      </c>
      <c r="AM86" s="74">
        <f t="shared" si="44"/>
        <v>0</v>
      </c>
      <c r="AN86" s="74">
        <f t="shared" si="44"/>
        <v>0</v>
      </c>
      <c r="AO86" s="74">
        <f t="shared" si="44"/>
        <v>0</v>
      </c>
      <c r="AP86" s="74">
        <f t="shared" si="44"/>
        <v>0</v>
      </c>
      <c r="AQ86" s="74">
        <f t="shared" si="44"/>
        <v>0</v>
      </c>
      <c r="AR86" s="74">
        <f t="shared" si="44"/>
        <v>0</v>
      </c>
      <c r="AS86" s="74">
        <f t="shared" si="44"/>
        <v>0</v>
      </c>
      <c r="AT86" s="74">
        <f t="shared" si="44"/>
        <v>0</v>
      </c>
      <c r="AU86" s="74">
        <f t="shared" si="44"/>
        <v>0</v>
      </c>
      <c r="AV86" s="74">
        <f t="shared" si="44"/>
        <v>0</v>
      </c>
      <c r="AW86" s="74">
        <f t="shared" si="44"/>
        <v>0</v>
      </c>
      <c r="AX86" s="74">
        <f t="shared" si="44"/>
        <v>0</v>
      </c>
      <c r="AY86" s="74">
        <f t="shared" si="44"/>
        <v>0</v>
      </c>
      <c r="AZ86" s="74">
        <f t="shared" si="44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5">$D$20*(1-$B$5)/$B$3</f>
        <v>0</v>
      </c>
      <c r="F87" s="74">
        <f t="shared" si="45"/>
        <v>0</v>
      </c>
      <c r="G87" s="74">
        <f t="shared" si="45"/>
        <v>0</v>
      </c>
      <c r="H87" s="74">
        <f t="shared" si="45"/>
        <v>0</v>
      </c>
      <c r="I87" s="74">
        <f t="shared" si="45"/>
        <v>0</v>
      </c>
      <c r="J87" s="74">
        <f t="shared" si="45"/>
        <v>0</v>
      </c>
      <c r="K87" s="74">
        <f t="shared" si="45"/>
        <v>0</v>
      </c>
      <c r="L87" s="74">
        <f t="shared" si="45"/>
        <v>0</v>
      </c>
      <c r="M87" s="74">
        <f t="shared" si="45"/>
        <v>0</v>
      </c>
      <c r="N87" s="74">
        <f t="shared" si="45"/>
        <v>0</v>
      </c>
      <c r="O87" s="74">
        <f t="shared" si="45"/>
        <v>0</v>
      </c>
      <c r="P87" s="74">
        <f t="shared" si="45"/>
        <v>0</v>
      </c>
      <c r="Q87" s="74">
        <f t="shared" si="45"/>
        <v>0</v>
      </c>
      <c r="R87" s="74">
        <f t="shared" si="45"/>
        <v>0</v>
      </c>
      <c r="S87" s="74">
        <f t="shared" si="45"/>
        <v>0</v>
      </c>
      <c r="T87" s="74">
        <f t="shared" si="45"/>
        <v>0</v>
      </c>
      <c r="U87" s="74">
        <f t="shared" si="45"/>
        <v>0</v>
      </c>
      <c r="V87" s="74">
        <f t="shared" si="45"/>
        <v>0</v>
      </c>
      <c r="W87" s="74">
        <f t="shared" si="45"/>
        <v>0</v>
      </c>
      <c r="X87" s="74">
        <f t="shared" si="45"/>
        <v>0</v>
      </c>
      <c r="Y87" s="74">
        <f t="shared" si="45"/>
        <v>0</v>
      </c>
      <c r="Z87" s="74">
        <f t="shared" si="45"/>
        <v>0</v>
      </c>
      <c r="AA87" s="74">
        <f t="shared" si="45"/>
        <v>0</v>
      </c>
      <c r="AB87" s="74">
        <f t="shared" si="45"/>
        <v>0</v>
      </c>
      <c r="AC87" s="74">
        <f t="shared" si="45"/>
        <v>0</v>
      </c>
      <c r="AD87" s="74">
        <f t="shared" si="45"/>
        <v>0</v>
      </c>
      <c r="AE87" s="74">
        <f t="shared" si="45"/>
        <v>0</v>
      </c>
      <c r="AF87" s="74">
        <f t="shared" si="45"/>
        <v>0</v>
      </c>
      <c r="AG87" s="74">
        <f t="shared" si="45"/>
        <v>0</v>
      </c>
      <c r="AH87" s="74">
        <f t="shared" si="45"/>
        <v>0</v>
      </c>
      <c r="AI87" s="74">
        <f t="shared" si="45"/>
        <v>0</v>
      </c>
      <c r="AJ87" s="74">
        <f t="shared" si="45"/>
        <v>0</v>
      </c>
      <c r="AK87" s="74">
        <f t="shared" si="45"/>
        <v>0</v>
      </c>
      <c r="AL87" s="74">
        <f t="shared" si="45"/>
        <v>0</v>
      </c>
      <c r="AM87" s="74">
        <f t="shared" si="45"/>
        <v>0</v>
      </c>
      <c r="AN87" s="74">
        <f t="shared" si="45"/>
        <v>0</v>
      </c>
      <c r="AO87" s="74">
        <f t="shared" si="45"/>
        <v>0</v>
      </c>
      <c r="AP87" s="74">
        <f t="shared" si="45"/>
        <v>0</v>
      </c>
      <c r="AQ87" s="74">
        <f t="shared" si="45"/>
        <v>0</v>
      </c>
      <c r="AR87" s="74">
        <f t="shared" si="45"/>
        <v>0</v>
      </c>
      <c r="AS87" s="74">
        <f t="shared" si="45"/>
        <v>0</v>
      </c>
      <c r="AT87" s="74">
        <f t="shared" si="45"/>
        <v>0</v>
      </c>
      <c r="AU87" s="74">
        <f t="shared" si="45"/>
        <v>0</v>
      </c>
      <c r="AV87" s="74">
        <f t="shared" si="45"/>
        <v>0</v>
      </c>
      <c r="AW87" s="74">
        <f t="shared" si="45"/>
        <v>0</v>
      </c>
      <c r="AX87" s="74">
        <f t="shared" si="45"/>
        <v>0</v>
      </c>
      <c r="AY87" s="74">
        <f t="shared" si="45"/>
        <v>0</v>
      </c>
      <c r="AZ87" s="74">
        <f t="shared" si="45"/>
        <v>0</v>
      </c>
      <c r="BA87" s="74">
        <f t="shared" si="45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6">$E$20*(1-$B$5)/$B$3</f>
        <v>0</v>
      </c>
      <c r="F88" s="74">
        <f t="shared" si="46"/>
        <v>0</v>
      </c>
      <c r="G88" s="74">
        <f t="shared" si="46"/>
        <v>0</v>
      </c>
      <c r="H88" s="74">
        <f t="shared" si="46"/>
        <v>0</v>
      </c>
      <c r="I88" s="74">
        <f t="shared" si="46"/>
        <v>0</v>
      </c>
      <c r="J88" s="74">
        <f t="shared" si="46"/>
        <v>0</v>
      </c>
      <c r="K88" s="74">
        <f t="shared" si="46"/>
        <v>0</v>
      </c>
      <c r="L88" s="74">
        <f t="shared" si="46"/>
        <v>0</v>
      </c>
      <c r="M88" s="74">
        <f t="shared" si="46"/>
        <v>0</v>
      </c>
      <c r="N88" s="74">
        <f t="shared" si="46"/>
        <v>0</v>
      </c>
      <c r="O88" s="74">
        <f t="shared" si="46"/>
        <v>0</v>
      </c>
      <c r="P88" s="74">
        <f t="shared" si="46"/>
        <v>0</v>
      </c>
      <c r="Q88" s="74">
        <f t="shared" si="46"/>
        <v>0</v>
      </c>
      <c r="R88" s="74">
        <f t="shared" si="46"/>
        <v>0</v>
      </c>
      <c r="S88" s="74">
        <f t="shared" si="46"/>
        <v>0</v>
      </c>
      <c r="T88" s="74">
        <f t="shared" si="46"/>
        <v>0</v>
      </c>
      <c r="U88" s="74">
        <f t="shared" si="46"/>
        <v>0</v>
      </c>
      <c r="V88" s="74">
        <f t="shared" si="46"/>
        <v>0</v>
      </c>
      <c r="W88" s="74">
        <f t="shared" si="46"/>
        <v>0</v>
      </c>
      <c r="X88" s="74">
        <f t="shared" si="46"/>
        <v>0</v>
      </c>
      <c r="Y88" s="74">
        <f t="shared" si="46"/>
        <v>0</v>
      </c>
      <c r="Z88" s="74">
        <f t="shared" si="46"/>
        <v>0</v>
      </c>
      <c r="AA88" s="74">
        <f t="shared" si="46"/>
        <v>0</v>
      </c>
      <c r="AB88" s="74">
        <f t="shared" si="46"/>
        <v>0</v>
      </c>
      <c r="AC88" s="74">
        <f t="shared" si="46"/>
        <v>0</v>
      </c>
      <c r="AD88" s="74">
        <f t="shared" si="46"/>
        <v>0</v>
      </c>
      <c r="AE88" s="74">
        <f t="shared" si="46"/>
        <v>0</v>
      </c>
      <c r="AF88" s="74">
        <f t="shared" si="46"/>
        <v>0</v>
      </c>
      <c r="AG88" s="74">
        <f t="shared" si="46"/>
        <v>0</v>
      </c>
      <c r="AH88" s="74">
        <f t="shared" si="46"/>
        <v>0</v>
      </c>
      <c r="AI88" s="74">
        <f t="shared" si="46"/>
        <v>0</v>
      </c>
      <c r="AJ88" s="74">
        <f t="shared" si="46"/>
        <v>0</v>
      </c>
      <c r="AK88" s="74">
        <f t="shared" si="46"/>
        <v>0</v>
      </c>
      <c r="AL88" s="74">
        <f t="shared" si="46"/>
        <v>0</v>
      </c>
      <c r="AM88" s="74">
        <f t="shared" si="46"/>
        <v>0</v>
      </c>
      <c r="AN88" s="74">
        <f t="shared" si="46"/>
        <v>0</v>
      </c>
      <c r="AO88" s="74">
        <f t="shared" si="46"/>
        <v>0</v>
      </c>
      <c r="AP88" s="74">
        <f t="shared" si="46"/>
        <v>0</v>
      </c>
      <c r="AQ88" s="74">
        <f t="shared" si="46"/>
        <v>0</v>
      </c>
      <c r="AR88" s="74">
        <f t="shared" si="46"/>
        <v>0</v>
      </c>
      <c r="AS88" s="74">
        <f t="shared" si="46"/>
        <v>0</v>
      </c>
      <c r="AT88" s="74">
        <f t="shared" si="46"/>
        <v>0</v>
      </c>
      <c r="AU88" s="74">
        <f t="shared" si="46"/>
        <v>0</v>
      </c>
      <c r="AV88" s="74">
        <f t="shared" si="46"/>
        <v>0</v>
      </c>
      <c r="AW88" s="74">
        <f t="shared" si="46"/>
        <v>0</v>
      </c>
      <c r="AX88" s="74">
        <f t="shared" si="46"/>
        <v>0</v>
      </c>
      <c r="AY88" s="74">
        <f t="shared" si="46"/>
        <v>0</v>
      </c>
      <c r="AZ88" s="74">
        <f t="shared" si="46"/>
        <v>0</v>
      </c>
      <c r="BA88" s="74">
        <f t="shared" si="46"/>
        <v>0</v>
      </c>
      <c r="BB88" s="74">
        <f t="shared" si="46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3.0209994378885603</v>
      </c>
      <c r="H90" s="74">
        <f t="shared" si="48"/>
        <v>3.0209994378885603</v>
      </c>
      <c r="I90" s="74">
        <f t="shared" si="48"/>
        <v>3.0209994378885603</v>
      </c>
      <c r="J90" s="74">
        <f t="shared" si="48"/>
        <v>3.0209994378885603</v>
      </c>
      <c r="K90" s="74">
        <f t="shared" si="48"/>
        <v>3.0209994378885603</v>
      </c>
      <c r="L90" s="74">
        <f t="shared" si="48"/>
        <v>3.0209994378885603</v>
      </c>
      <c r="M90" s="74">
        <f t="shared" si="48"/>
        <v>3.0209994378885603</v>
      </c>
      <c r="N90" s="74">
        <f t="shared" si="48"/>
        <v>3.0209994378885603</v>
      </c>
      <c r="O90" s="74">
        <f t="shared" si="48"/>
        <v>3.0209994378885603</v>
      </c>
      <c r="P90" s="74">
        <f t="shared" si="48"/>
        <v>3.0209994378885603</v>
      </c>
      <c r="Q90" s="74">
        <f t="shared" si="48"/>
        <v>3.0209994378885603</v>
      </c>
      <c r="R90" s="74">
        <f t="shared" si="48"/>
        <v>3.0209994378885603</v>
      </c>
      <c r="S90" s="74">
        <f t="shared" si="48"/>
        <v>3.0209994378885603</v>
      </c>
      <c r="T90" s="74">
        <f t="shared" si="48"/>
        <v>3.0209994378885603</v>
      </c>
      <c r="U90" s="74">
        <f t="shared" si="48"/>
        <v>3.0209994378885603</v>
      </c>
      <c r="V90" s="74">
        <f t="shared" si="48"/>
        <v>3.0209994378885603</v>
      </c>
      <c r="W90" s="74">
        <f t="shared" si="48"/>
        <v>3.0209994378885603</v>
      </c>
      <c r="X90" s="74">
        <f t="shared" si="48"/>
        <v>3.0209994378885603</v>
      </c>
      <c r="Y90" s="74">
        <f t="shared" si="48"/>
        <v>3.0209994378885603</v>
      </c>
      <c r="Z90" s="74">
        <f t="shared" si="48"/>
        <v>3.0209994378885603</v>
      </c>
      <c r="AA90" s="74">
        <f t="shared" si="48"/>
        <v>3.0209994378885603</v>
      </c>
      <c r="AB90" s="74">
        <f t="shared" si="48"/>
        <v>3.0209994378885603</v>
      </c>
      <c r="AC90" s="74">
        <f t="shared" si="48"/>
        <v>3.0209994378885603</v>
      </c>
      <c r="AD90" s="74">
        <f t="shared" si="48"/>
        <v>3.0209994378885603</v>
      </c>
      <c r="AE90" s="74">
        <f t="shared" si="48"/>
        <v>3.0209994378885603</v>
      </c>
      <c r="AF90" s="74">
        <f t="shared" si="48"/>
        <v>3.0209994378885603</v>
      </c>
      <c r="AG90" s="74">
        <f t="shared" si="48"/>
        <v>3.0209994378885603</v>
      </c>
      <c r="AH90" s="74">
        <f t="shared" si="48"/>
        <v>3.0209994378885603</v>
      </c>
      <c r="AI90" s="74">
        <f t="shared" si="48"/>
        <v>3.0209994378885603</v>
      </c>
      <c r="AJ90" s="74">
        <f t="shared" si="48"/>
        <v>3.0209994378885603</v>
      </c>
      <c r="AK90" s="74">
        <f t="shared" si="48"/>
        <v>3.0209994378885603</v>
      </c>
      <c r="AL90" s="74">
        <f t="shared" si="48"/>
        <v>3.0209994378885603</v>
      </c>
      <c r="AM90" s="74">
        <f t="shared" si="48"/>
        <v>3.0209994378885603</v>
      </c>
      <c r="AN90" s="74">
        <f t="shared" si="48"/>
        <v>3.0209994378885603</v>
      </c>
      <c r="AO90" s="74">
        <f t="shared" si="48"/>
        <v>3.0209994378885603</v>
      </c>
      <c r="AP90" s="74">
        <f t="shared" si="48"/>
        <v>3.0209994378885603</v>
      </c>
      <c r="AQ90" s="74">
        <f t="shared" si="48"/>
        <v>3.0209994378885603</v>
      </c>
      <c r="AR90" s="74">
        <f t="shared" si="48"/>
        <v>3.0209994378885603</v>
      </c>
      <c r="AS90" s="74">
        <f>$G$20*(1-$B$5)/$B$3</f>
        <v>3.0209994378885603</v>
      </c>
      <c r="AT90" s="74">
        <f t="shared" si="48"/>
        <v>3.0209994378885603</v>
      </c>
      <c r="AU90" s="74">
        <f t="shared" si="48"/>
        <v>3.0209994378885603</v>
      </c>
      <c r="AV90" s="74">
        <f t="shared" si="48"/>
        <v>3.0209994378885603</v>
      </c>
      <c r="AW90" s="74">
        <f t="shared" si="48"/>
        <v>3.0209994378885603</v>
      </c>
      <c r="AX90" s="74">
        <f t="shared" si="48"/>
        <v>3.0209994378885603</v>
      </c>
      <c r="AY90" s="74">
        <f t="shared" si="48"/>
        <v>3.0209994378885603</v>
      </c>
      <c r="AZ90" s="74">
        <f t="shared" si="48"/>
        <v>3.0209994378885603</v>
      </c>
      <c r="BA90" s="74">
        <f t="shared" si="48"/>
        <v>3.0209994378885603</v>
      </c>
      <c r="BB90" s="74">
        <f t="shared" si="48"/>
        <v>3.0209994378885603</v>
      </c>
      <c r="BC90" s="74">
        <f t="shared" si="48"/>
        <v>3.0209994378885603</v>
      </c>
      <c r="BD90" s="74">
        <f t="shared" si="48"/>
        <v>3.0209994378885603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151.04997189442798</v>
      </c>
      <c r="BO90" s="333">
        <f>BN106*(1+0.25)</f>
        <v>151.04997189442781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/>
      <c r="BH92" s="74"/>
      <c r="BI92" s="74"/>
      <c r="BJ92" s="74"/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/>
      <c r="BI93" s="74"/>
      <c r="BJ93" s="74"/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/>
      <c r="BJ94" s="74"/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3">$L$20*(1-$B$5)/$B$3</f>
        <v>0</v>
      </c>
      <c r="P95" s="74">
        <f t="shared" si="53"/>
        <v>0</v>
      </c>
      <c r="Q95" s="74">
        <f t="shared" si="53"/>
        <v>0</v>
      </c>
      <c r="R95" s="74">
        <f t="shared" si="53"/>
        <v>0</v>
      </c>
      <c r="S95" s="74">
        <f t="shared" si="53"/>
        <v>0</v>
      </c>
      <c r="T95" s="74">
        <f t="shared" si="53"/>
        <v>0</v>
      </c>
      <c r="U95" s="74">
        <f t="shared" si="53"/>
        <v>0</v>
      </c>
      <c r="V95" s="74">
        <f t="shared" si="53"/>
        <v>0</v>
      </c>
      <c r="W95" s="74">
        <f t="shared" si="53"/>
        <v>0</v>
      </c>
      <c r="X95" s="74">
        <f t="shared" si="53"/>
        <v>0</v>
      </c>
      <c r="Y95" s="74">
        <f t="shared" si="53"/>
        <v>0</v>
      </c>
      <c r="Z95" s="74">
        <f t="shared" si="53"/>
        <v>0</v>
      </c>
      <c r="AA95" s="74">
        <f t="shared" si="53"/>
        <v>0</v>
      </c>
      <c r="AB95" s="74">
        <f t="shared" si="53"/>
        <v>0</v>
      </c>
      <c r="AC95" s="74">
        <f t="shared" si="53"/>
        <v>0</v>
      </c>
      <c r="AD95" s="74">
        <f t="shared" si="53"/>
        <v>0</v>
      </c>
      <c r="AE95" s="74">
        <f t="shared" si="53"/>
        <v>0</v>
      </c>
      <c r="AF95" s="74">
        <f t="shared" si="53"/>
        <v>0</v>
      </c>
      <c r="AG95" s="74">
        <f t="shared" si="53"/>
        <v>0</v>
      </c>
      <c r="AH95" s="74">
        <f t="shared" si="53"/>
        <v>0</v>
      </c>
      <c r="AI95" s="74">
        <f t="shared" si="53"/>
        <v>0</v>
      </c>
      <c r="AJ95" s="74">
        <f t="shared" si="53"/>
        <v>0</v>
      </c>
      <c r="AK95" s="74">
        <f t="shared" si="53"/>
        <v>0</v>
      </c>
      <c r="AL95" s="74">
        <f t="shared" si="53"/>
        <v>0</v>
      </c>
      <c r="AM95" s="74">
        <f t="shared" si="53"/>
        <v>0</v>
      </c>
      <c r="AN95" s="74">
        <f t="shared" si="53"/>
        <v>0</v>
      </c>
      <c r="AO95" s="74">
        <f t="shared" si="53"/>
        <v>0</v>
      </c>
      <c r="AP95" s="74">
        <f t="shared" si="53"/>
        <v>0</v>
      </c>
      <c r="AQ95" s="74">
        <f t="shared" si="53"/>
        <v>0</v>
      </c>
      <c r="AR95" s="74">
        <f t="shared" si="53"/>
        <v>0</v>
      </c>
      <c r="AS95" s="74">
        <f t="shared" si="53"/>
        <v>0</v>
      </c>
      <c r="AT95" s="74">
        <f t="shared" si="53"/>
        <v>0</v>
      </c>
      <c r="AU95" s="74">
        <f t="shared" si="53"/>
        <v>0</v>
      </c>
      <c r="AV95" s="74">
        <f t="shared" si="53"/>
        <v>0</v>
      </c>
      <c r="AW95" s="74">
        <f t="shared" si="53"/>
        <v>0</v>
      </c>
      <c r="AX95" s="74">
        <f t="shared" si="53"/>
        <v>0</v>
      </c>
      <c r="AY95" s="74">
        <f t="shared" si="53"/>
        <v>0</v>
      </c>
      <c r="AZ95" s="74">
        <f t="shared" si="53"/>
        <v>0</v>
      </c>
      <c r="BA95" s="74">
        <f t="shared" si="53"/>
        <v>0</v>
      </c>
      <c r="BB95" s="74">
        <f t="shared" si="53"/>
        <v>0</v>
      </c>
      <c r="BC95" s="74">
        <f t="shared" si="53"/>
        <v>0</v>
      </c>
      <c r="BD95" s="74">
        <f t="shared" si="53"/>
        <v>0</v>
      </c>
      <c r="BE95" s="74">
        <f t="shared" si="53"/>
        <v>0</v>
      </c>
      <c r="BF95" s="74">
        <f t="shared" si="53"/>
        <v>0</v>
      </c>
      <c r="BG95" s="74">
        <f t="shared" si="53"/>
        <v>0</v>
      </c>
      <c r="BH95" s="74">
        <f t="shared" si="53"/>
        <v>0</v>
      </c>
      <c r="BI95" s="74">
        <f t="shared" si="53"/>
        <v>0</v>
      </c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4">$M$20*(1-$B$5)/$B$3</f>
        <v>0</v>
      </c>
      <c r="O96" s="74">
        <f t="shared" si="54"/>
        <v>0</v>
      </c>
      <c r="P96" s="74">
        <f t="shared" si="54"/>
        <v>0</v>
      </c>
      <c r="Q96" s="74">
        <f t="shared" si="54"/>
        <v>0</v>
      </c>
      <c r="R96" s="74">
        <f t="shared" si="54"/>
        <v>0</v>
      </c>
      <c r="S96" s="74">
        <f t="shared" si="54"/>
        <v>0</v>
      </c>
      <c r="T96" s="74">
        <f t="shared" si="54"/>
        <v>0</v>
      </c>
      <c r="U96" s="74">
        <f t="shared" si="54"/>
        <v>0</v>
      </c>
      <c r="V96" s="74">
        <f t="shared" si="54"/>
        <v>0</v>
      </c>
      <c r="W96" s="74">
        <f t="shared" si="54"/>
        <v>0</v>
      </c>
      <c r="X96" s="74">
        <f t="shared" si="54"/>
        <v>0</v>
      </c>
      <c r="Y96" s="74">
        <f t="shared" si="54"/>
        <v>0</v>
      </c>
      <c r="Z96" s="74">
        <f t="shared" si="54"/>
        <v>0</v>
      </c>
      <c r="AA96" s="74">
        <f t="shared" si="54"/>
        <v>0</v>
      </c>
      <c r="AB96" s="74">
        <f t="shared" si="54"/>
        <v>0</v>
      </c>
      <c r="AC96" s="74">
        <f t="shared" si="54"/>
        <v>0</v>
      </c>
      <c r="AD96" s="74">
        <f t="shared" si="54"/>
        <v>0</v>
      </c>
      <c r="AE96" s="74">
        <f t="shared" si="54"/>
        <v>0</v>
      </c>
      <c r="AF96" s="74">
        <f t="shared" si="54"/>
        <v>0</v>
      </c>
      <c r="AG96" s="74">
        <f t="shared" si="54"/>
        <v>0</v>
      </c>
      <c r="AH96" s="74">
        <f t="shared" si="54"/>
        <v>0</v>
      </c>
      <c r="AI96" s="74">
        <f t="shared" si="54"/>
        <v>0</v>
      </c>
      <c r="AJ96" s="74">
        <f t="shared" si="54"/>
        <v>0</v>
      </c>
      <c r="AK96" s="74">
        <f t="shared" si="54"/>
        <v>0</v>
      </c>
      <c r="AL96" s="74">
        <f t="shared" si="54"/>
        <v>0</v>
      </c>
      <c r="AM96" s="74">
        <f t="shared" si="54"/>
        <v>0</v>
      </c>
      <c r="AN96" s="74">
        <f t="shared" si="54"/>
        <v>0</v>
      </c>
      <c r="AO96" s="74">
        <f t="shared" si="54"/>
        <v>0</v>
      </c>
      <c r="AP96" s="74">
        <f t="shared" si="54"/>
        <v>0</v>
      </c>
      <c r="AQ96" s="74">
        <f t="shared" si="54"/>
        <v>0</v>
      </c>
      <c r="AR96" s="74">
        <f t="shared" si="54"/>
        <v>0</v>
      </c>
      <c r="AS96" s="74">
        <f t="shared" si="54"/>
        <v>0</v>
      </c>
      <c r="AT96" s="74">
        <f t="shared" si="54"/>
        <v>0</v>
      </c>
      <c r="AU96" s="74">
        <f t="shared" si="54"/>
        <v>0</v>
      </c>
      <c r="AV96" s="74">
        <f t="shared" si="54"/>
        <v>0</v>
      </c>
      <c r="AW96" s="74">
        <f t="shared" si="54"/>
        <v>0</v>
      </c>
      <c r="AX96" s="74">
        <f t="shared" si="54"/>
        <v>0</v>
      </c>
      <c r="AY96" s="74">
        <f t="shared" si="54"/>
        <v>0</v>
      </c>
      <c r="AZ96" s="74">
        <f t="shared" si="54"/>
        <v>0</v>
      </c>
      <c r="BA96" s="74">
        <f t="shared" si="54"/>
        <v>0</v>
      </c>
      <c r="BB96" s="74">
        <f t="shared" si="54"/>
        <v>0</v>
      </c>
      <c r="BC96" s="74">
        <f t="shared" si="54"/>
        <v>0</v>
      </c>
      <c r="BD96" s="74">
        <f t="shared" si="54"/>
        <v>0</v>
      </c>
      <c r="BE96" s="74">
        <f t="shared" si="54"/>
        <v>0</v>
      </c>
      <c r="BF96" s="74">
        <f t="shared" si="54"/>
        <v>0</v>
      </c>
      <c r="BG96" s="74">
        <f t="shared" si="54"/>
        <v>0</v>
      </c>
      <c r="BH96" s="74">
        <f t="shared" si="54"/>
        <v>0</v>
      </c>
      <c r="BI96" s="74">
        <f t="shared" si="54"/>
        <v>0</v>
      </c>
      <c r="BJ96" s="74">
        <f t="shared" si="54"/>
        <v>0</v>
      </c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5">$N$20*(1-$B$5)/$B$3</f>
        <v>0</v>
      </c>
      <c r="P97" s="74">
        <f t="shared" si="55"/>
        <v>0</v>
      </c>
      <c r="Q97" s="74">
        <f t="shared" si="55"/>
        <v>0</v>
      </c>
      <c r="R97" s="74">
        <f t="shared" si="55"/>
        <v>0</v>
      </c>
      <c r="S97" s="74">
        <f t="shared" si="55"/>
        <v>0</v>
      </c>
      <c r="T97" s="74">
        <f t="shared" si="55"/>
        <v>0</v>
      </c>
      <c r="U97" s="74">
        <f t="shared" si="55"/>
        <v>0</v>
      </c>
      <c r="V97" s="74">
        <f t="shared" si="55"/>
        <v>0</v>
      </c>
      <c r="W97" s="74">
        <f t="shared" si="55"/>
        <v>0</v>
      </c>
      <c r="X97" s="74">
        <f t="shared" si="55"/>
        <v>0</v>
      </c>
      <c r="Y97" s="74">
        <f t="shared" si="55"/>
        <v>0</v>
      </c>
      <c r="Z97" s="74">
        <f t="shared" si="55"/>
        <v>0</v>
      </c>
      <c r="AA97" s="74">
        <f t="shared" si="55"/>
        <v>0</v>
      </c>
      <c r="AB97" s="74">
        <f t="shared" si="55"/>
        <v>0</v>
      </c>
      <c r="AC97" s="74">
        <f t="shared" si="55"/>
        <v>0</v>
      </c>
      <c r="AD97" s="74">
        <f t="shared" si="55"/>
        <v>0</v>
      </c>
      <c r="AE97" s="74">
        <f t="shared" si="55"/>
        <v>0</v>
      </c>
      <c r="AF97" s="74">
        <f t="shared" si="55"/>
        <v>0</v>
      </c>
      <c r="AG97" s="74">
        <f t="shared" si="55"/>
        <v>0</v>
      </c>
      <c r="AH97" s="74">
        <f t="shared" si="55"/>
        <v>0</v>
      </c>
      <c r="AI97" s="74">
        <f t="shared" si="55"/>
        <v>0</v>
      </c>
      <c r="AJ97" s="74">
        <f t="shared" si="55"/>
        <v>0</v>
      </c>
      <c r="AK97" s="74">
        <f t="shared" si="55"/>
        <v>0</v>
      </c>
      <c r="AL97" s="74">
        <f t="shared" si="55"/>
        <v>0</v>
      </c>
      <c r="AM97" s="74">
        <f t="shared" si="55"/>
        <v>0</v>
      </c>
      <c r="AN97" s="74">
        <f t="shared" si="55"/>
        <v>0</v>
      </c>
      <c r="AO97" s="74">
        <f t="shared" si="55"/>
        <v>0</v>
      </c>
      <c r="AP97" s="74">
        <f t="shared" si="55"/>
        <v>0</v>
      </c>
      <c r="AQ97" s="74">
        <f t="shared" si="55"/>
        <v>0</v>
      </c>
      <c r="AR97" s="74">
        <f t="shared" si="55"/>
        <v>0</v>
      </c>
      <c r="AS97" s="74">
        <f t="shared" si="55"/>
        <v>0</v>
      </c>
      <c r="AT97" s="74">
        <f t="shared" si="55"/>
        <v>0</v>
      </c>
      <c r="AU97" s="74">
        <f t="shared" si="55"/>
        <v>0</v>
      </c>
      <c r="AV97" s="74">
        <f t="shared" si="55"/>
        <v>0</v>
      </c>
      <c r="AW97" s="74">
        <f t="shared" si="55"/>
        <v>0</v>
      </c>
      <c r="AX97" s="74">
        <f t="shared" si="55"/>
        <v>0</v>
      </c>
      <c r="AY97" s="74">
        <f t="shared" si="55"/>
        <v>0</v>
      </c>
      <c r="AZ97" s="74">
        <f t="shared" si="55"/>
        <v>0</v>
      </c>
      <c r="BA97" s="74">
        <f t="shared" si="55"/>
        <v>0</v>
      </c>
      <c r="BB97" s="74">
        <f t="shared" si="55"/>
        <v>0</v>
      </c>
      <c r="BC97" s="74">
        <f t="shared" si="55"/>
        <v>0</v>
      </c>
      <c r="BD97" s="74">
        <f t="shared" si="55"/>
        <v>0</v>
      </c>
      <c r="BE97" s="74">
        <f t="shared" si="55"/>
        <v>0</v>
      </c>
      <c r="BF97" s="74">
        <f t="shared" si="55"/>
        <v>0</v>
      </c>
      <c r="BG97" s="74">
        <f t="shared" si="55"/>
        <v>0</v>
      </c>
      <c r="BH97" s="74">
        <f t="shared" si="55"/>
        <v>0</v>
      </c>
      <c r="BI97" s="74">
        <f t="shared" si="55"/>
        <v>0</v>
      </c>
      <c r="BJ97" s="74">
        <f t="shared" si="55"/>
        <v>0</v>
      </c>
      <c r="BK97" s="74">
        <f t="shared" si="55"/>
        <v>0</v>
      </c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6">SUM(C85:C97)</f>
        <v>0</v>
      </c>
      <c r="D98" s="103">
        <f t="shared" si="56"/>
        <v>0</v>
      </c>
      <c r="E98" s="103">
        <f t="shared" si="56"/>
        <v>0</v>
      </c>
      <c r="F98" s="103">
        <f t="shared" si="56"/>
        <v>0</v>
      </c>
      <c r="G98" s="103">
        <f t="shared" si="56"/>
        <v>3.0209994378885603</v>
      </c>
      <c r="H98" s="103">
        <f t="shared" si="56"/>
        <v>3.0209994378885603</v>
      </c>
      <c r="I98" s="103">
        <f t="shared" si="56"/>
        <v>3.0209994378885603</v>
      </c>
      <c r="J98" s="103">
        <f t="shared" si="56"/>
        <v>3.0209994378885603</v>
      </c>
      <c r="K98" s="103">
        <f t="shared" si="56"/>
        <v>3.0209994378885603</v>
      </c>
      <c r="L98" s="103">
        <f t="shared" si="56"/>
        <v>3.0209994378885603</v>
      </c>
      <c r="M98" s="103">
        <f t="shared" si="56"/>
        <v>3.0209994378885603</v>
      </c>
      <c r="N98" s="103">
        <f t="shared" si="56"/>
        <v>3.0209994378885603</v>
      </c>
      <c r="O98" s="103">
        <f t="shared" si="56"/>
        <v>3.0209994378885603</v>
      </c>
      <c r="P98" s="103">
        <f t="shared" si="56"/>
        <v>3.0209994378885603</v>
      </c>
      <c r="Q98" s="103">
        <f t="shared" si="56"/>
        <v>3.0209994378885603</v>
      </c>
      <c r="R98" s="103">
        <f t="shared" si="56"/>
        <v>3.0209994378885603</v>
      </c>
      <c r="S98" s="103">
        <f t="shared" si="56"/>
        <v>3.0209994378885603</v>
      </c>
      <c r="T98" s="103">
        <f t="shared" si="56"/>
        <v>3.0209994378885603</v>
      </c>
      <c r="U98" s="103">
        <f t="shared" si="56"/>
        <v>3.0209994378885603</v>
      </c>
      <c r="V98" s="103">
        <f t="shared" si="56"/>
        <v>3.0209994378885603</v>
      </c>
      <c r="W98" s="103">
        <f t="shared" si="56"/>
        <v>3.0209994378885603</v>
      </c>
      <c r="X98" s="103">
        <f t="shared" si="56"/>
        <v>3.0209994378885603</v>
      </c>
      <c r="Y98" s="103">
        <f t="shared" si="56"/>
        <v>3.0209994378885603</v>
      </c>
      <c r="Z98" s="103">
        <f t="shared" si="56"/>
        <v>3.0209994378885603</v>
      </c>
      <c r="AA98" s="103">
        <f t="shared" si="56"/>
        <v>3.0209994378885603</v>
      </c>
      <c r="AB98" s="103">
        <f t="shared" si="56"/>
        <v>3.0209994378885603</v>
      </c>
      <c r="AC98" s="103">
        <f t="shared" si="56"/>
        <v>3.0209994378885603</v>
      </c>
      <c r="AD98" s="103">
        <f t="shared" si="56"/>
        <v>3.0209994378885603</v>
      </c>
      <c r="AE98" s="103">
        <f t="shared" si="56"/>
        <v>3.0209994378885603</v>
      </c>
      <c r="AF98" s="103">
        <f t="shared" si="56"/>
        <v>3.0209994378885603</v>
      </c>
      <c r="AG98" s="103">
        <f t="shared" si="56"/>
        <v>3.0209994378885603</v>
      </c>
      <c r="AH98" s="103">
        <f t="shared" si="56"/>
        <v>3.0209994378885603</v>
      </c>
      <c r="AI98" s="103">
        <f t="shared" si="56"/>
        <v>3.0209994378885603</v>
      </c>
      <c r="AJ98" s="103">
        <f t="shared" si="56"/>
        <v>3.0209994378885603</v>
      </c>
      <c r="AK98" s="103">
        <f t="shared" si="56"/>
        <v>3.0209994378885603</v>
      </c>
      <c r="AL98" s="103">
        <f t="shared" si="56"/>
        <v>3.0209994378885603</v>
      </c>
      <c r="AM98" s="103">
        <f t="shared" si="56"/>
        <v>3.0209994378885603</v>
      </c>
      <c r="AN98" s="103">
        <f t="shared" si="56"/>
        <v>3.0209994378885603</v>
      </c>
      <c r="AO98" s="103">
        <f t="shared" si="56"/>
        <v>3.0209994378885603</v>
      </c>
      <c r="AP98" s="103">
        <f t="shared" si="56"/>
        <v>3.0209994378885603</v>
      </c>
      <c r="AQ98" s="103">
        <f t="shared" si="56"/>
        <v>3.0209994378885603</v>
      </c>
      <c r="AR98" s="103">
        <f t="shared" si="56"/>
        <v>3.0209994378885603</v>
      </c>
      <c r="AS98" s="103">
        <f t="shared" si="56"/>
        <v>3.0209994378885603</v>
      </c>
      <c r="AT98" s="103">
        <f t="shared" si="56"/>
        <v>3.0209994378885603</v>
      </c>
      <c r="AU98" s="103">
        <f t="shared" si="56"/>
        <v>3.0209994378885603</v>
      </c>
      <c r="AV98" s="103">
        <f t="shared" si="56"/>
        <v>3.0209994378885603</v>
      </c>
      <c r="AW98" s="103">
        <f t="shared" si="56"/>
        <v>3.0209994378885603</v>
      </c>
      <c r="AX98" s="103">
        <f t="shared" si="56"/>
        <v>3.0209994378885603</v>
      </c>
      <c r="AY98" s="103">
        <f t="shared" si="56"/>
        <v>3.0209994378885603</v>
      </c>
      <c r="AZ98" s="103">
        <f t="shared" si="56"/>
        <v>3.0209994378885603</v>
      </c>
      <c r="BA98" s="103">
        <f t="shared" si="56"/>
        <v>3.0209994378885603</v>
      </c>
      <c r="BB98" s="103">
        <f t="shared" si="56"/>
        <v>3.0209994378885603</v>
      </c>
      <c r="BC98" s="103">
        <f t="shared" si="56"/>
        <v>3.0209994378885603</v>
      </c>
      <c r="BD98" s="103">
        <f t="shared" si="56"/>
        <v>3.0209994378885603</v>
      </c>
      <c r="BE98" s="103">
        <f t="shared" si="56"/>
        <v>0</v>
      </c>
      <c r="BF98" s="103">
        <f t="shared" si="56"/>
        <v>0</v>
      </c>
      <c r="BG98" s="103">
        <f t="shared" si="56"/>
        <v>0</v>
      </c>
      <c r="BH98" s="103">
        <f t="shared" si="56"/>
        <v>0</v>
      </c>
      <c r="BI98" s="103">
        <f t="shared" si="56"/>
        <v>0</v>
      </c>
      <c r="BJ98" s="103">
        <f t="shared" si="56"/>
        <v>0</v>
      </c>
      <c r="BK98" s="103">
        <f t="shared" si="56"/>
        <v>0</v>
      </c>
      <c r="BL98" s="103">
        <f t="shared" si="56"/>
        <v>0</v>
      </c>
      <c r="BM98" s="342"/>
      <c r="BN98" s="57">
        <f>SUM(BN85:BN97)</f>
        <v>151.04997189442798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7">$B$20/$B$3</f>
        <v>0</v>
      </c>
      <c r="C101" s="74">
        <f t="shared" si="57"/>
        <v>0</v>
      </c>
      <c r="D101" s="74">
        <f t="shared" si="57"/>
        <v>0</v>
      </c>
      <c r="E101" s="74">
        <f t="shared" si="57"/>
        <v>0</v>
      </c>
      <c r="F101" s="74">
        <f t="shared" si="57"/>
        <v>0</v>
      </c>
      <c r="G101" s="74">
        <f t="shared" si="57"/>
        <v>0</v>
      </c>
      <c r="H101" s="74">
        <f t="shared" si="57"/>
        <v>0</v>
      </c>
      <c r="I101" s="74">
        <f t="shared" si="57"/>
        <v>0</v>
      </c>
      <c r="J101" s="74">
        <f t="shared" si="57"/>
        <v>0</v>
      </c>
      <c r="K101" s="74">
        <f t="shared" si="57"/>
        <v>0</v>
      </c>
      <c r="L101" s="74">
        <f t="shared" si="57"/>
        <v>0</v>
      </c>
      <c r="M101" s="74">
        <f t="shared" si="57"/>
        <v>0</v>
      </c>
      <c r="N101" s="74">
        <f t="shared" si="57"/>
        <v>0</v>
      </c>
      <c r="O101" s="74">
        <f t="shared" si="57"/>
        <v>0</v>
      </c>
      <c r="P101" s="74">
        <f t="shared" si="57"/>
        <v>0</v>
      </c>
      <c r="Q101" s="74">
        <f t="shared" si="57"/>
        <v>0</v>
      </c>
      <c r="R101" s="74">
        <f t="shared" si="57"/>
        <v>0</v>
      </c>
      <c r="S101" s="74">
        <f t="shared" si="57"/>
        <v>0</v>
      </c>
      <c r="T101" s="74">
        <f t="shared" si="57"/>
        <v>0</v>
      </c>
      <c r="U101" s="74">
        <f t="shared" si="57"/>
        <v>0</v>
      </c>
      <c r="V101" s="74">
        <f t="shared" si="57"/>
        <v>0</v>
      </c>
      <c r="W101" s="74">
        <f t="shared" si="57"/>
        <v>0</v>
      </c>
      <c r="X101" s="74">
        <f t="shared" si="57"/>
        <v>0</v>
      </c>
      <c r="Y101" s="74">
        <f t="shared" si="57"/>
        <v>0</v>
      </c>
      <c r="Z101" s="74">
        <f t="shared" si="57"/>
        <v>0</v>
      </c>
      <c r="AA101" s="74"/>
      <c r="AB101" s="74"/>
      <c r="AC101" s="74">
        <f t="shared" si="57"/>
        <v>0</v>
      </c>
      <c r="AD101" s="74">
        <f t="shared" si="57"/>
        <v>0</v>
      </c>
      <c r="AE101" s="74">
        <f t="shared" si="57"/>
        <v>0</v>
      </c>
      <c r="AF101" s="74">
        <f t="shared" si="57"/>
        <v>0</v>
      </c>
      <c r="AG101" s="74">
        <f t="shared" si="57"/>
        <v>0</v>
      </c>
      <c r="AH101" s="74">
        <f t="shared" si="57"/>
        <v>0</v>
      </c>
      <c r="AI101" s="74">
        <f t="shared" si="57"/>
        <v>0</v>
      </c>
      <c r="AJ101" s="74">
        <f t="shared" si="57"/>
        <v>0</v>
      </c>
      <c r="AK101" s="74">
        <f t="shared" si="57"/>
        <v>0</v>
      </c>
      <c r="AL101" s="74">
        <f t="shared" si="57"/>
        <v>0</v>
      </c>
      <c r="AM101" s="74">
        <f t="shared" si="57"/>
        <v>0</v>
      </c>
      <c r="AN101" s="74">
        <f t="shared" si="57"/>
        <v>0</v>
      </c>
      <c r="AO101" s="74">
        <f t="shared" si="57"/>
        <v>0</v>
      </c>
      <c r="AP101" s="74">
        <f t="shared" si="57"/>
        <v>0</v>
      </c>
      <c r="AQ101" s="74">
        <f t="shared" si="57"/>
        <v>0</v>
      </c>
      <c r="AR101" s="74">
        <f t="shared" si="57"/>
        <v>0</v>
      </c>
      <c r="AS101" s="74">
        <f t="shared" si="57"/>
        <v>0</v>
      </c>
      <c r="AT101" s="74">
        <f t="shared" si="57"/>
        <v>0</v>
      </c>
      <c r="AU101" s="74">
        <f t="shared" si="57"/>
        <v>0</v>
      </c>
      <c r="AV101" s="74">
        <f t="shared" si="57"/>
        <v>0</v>
      </c>
      <c r="AW101" s="74">
        <f t="shared" si="57"/>
        <v>0</v>
      </c>
      <c r="AX101" s="74">
        <f t="shared" si="57"/>
        <v>0</v>
      </c>
      <c r="AY101" s="74">
        <f t="shared" si="57"/>
        <v>0</v>
      </c>
      <c r="AZ101" s="74">
        <f t="shared" si="57"/>
        <v>0</v>
      </c>
      <c r="BA101" s="74">
        <f t="shared" si="57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8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59">$C$20/$B$3</f>
        <v>0</v>
      </c>
      <c r="D102" s="74">
        <f t="shared" si="59"/>
        <v>0</v>
      </c>
      <c r="E102" s="74">
        <f t="shared" si="59"/>
        <v>0</v>
      </c>
      <c r="F102" s="74">
        <f t="shared" si="59"/>
        <v>0</v>
      </c>
      <c r="G102" s="74">
        <f t="shared" si="59"/>
        <v>0</v>
      </c>
      <c r="H102" s="74">
        <f t="shared" si="59"/>
        <v>0</v>
      </c>
      <c r="I102" s="74">
        <f t="shared" si="59"/>
        <v>0</v>
      </c>
      <c r="J102" s="74">
        <f t="shared" si="59"/>
        <v>0</v>
      </c>
      <c r="K102" s="74">
        <f t="shared" si="59"/>
        <v>0</v>
      </c>
      <c r="L102" s="74">
        <f t="shared" si="59"/>
        <v>0</v>
      </c>
      <c r="M102" s="74">
        <f t="shared" si="59"/>
        <v>0</v>
      </c>
      <c r="N102" s="74">
        <f t="shared" si="59"/>
        <v>0</v>
      </c>
      <c r="O102" s="74">
        <f t="shared" si="59"/>
        <v>0</v>
      </c>
      <c r="P102" s="74">
        <f t="shared" si="59"/>
        <v>0</v>
      </c>
      <c r="Q102" s="74">
        <f t="shared" si="59"/>
        <v>0</v>
      </c>
      <c r="R102" s="74">
        <f t="shared" si="59"/>
        <v>0</v>
      </c>
      <c r="S102" s="74">
        <f t="shared" si="59"/>
        <v>0</v>
      </c>
      <c r="T102" s="74">
        <f t="shared" si="59"/>
        <v>0</v>
      </c>
      <c r="U102" s="74">
        <f t="shared" si="59"/>
        <v>0</v>
      </c>
      <c r="V102" s="74">
        <f t="shared" si="59"/>
        <v>0</v>
      </c>
      <c r="W102" s="74">
        <f t="shared" si="59"/>
        <v>0</v>
      </c>
      <c r="X102" s="74">
        <f t="shared" si="59"/>
        <v>0</v>
      </c>
      <c r="Y102" s="74">
        <f t="shared" si="59"/>
        <v>0</v>
      </c>
      <c r="Z102" s="74">
        <f t="shared" si="59"/>
        <v>0</v>
      </c>
      <c r="AA102" s="74">
        <f t="shared" si="59"/>
        <v>0</v>
      </c>
      <c r="AB102" s="74"/>
      <c r="AC102" s="74">
        <f t="shared" si="59"/>
        <v>0</v>
      </c>
      <c r="AD102" s="74">
        <f t="shared" si="59"/>
        <v>0</v>
      </c>
      <c r="AE102" s="74">
        <f t="shared" si="59"/>
        <v>0</v>
      </c>
      <c r="AF102" s="74">
        <f t="shared" si="59"/>
        <v>0</v>
      </c>
      <c r="AG102" s="74">
        <f t="shared" si="59"/>
        <v>0</v>
      </c>
      <c r="AH102" s="74">
        <f t="shared" si="59"/>
        <v>0</v>
      </c>
      <c r="AI102" s="74">
        <f t="shared" si="59"/>
        <v>0</v>
      </c>
      <c r="AJ102" s="74">
        <f t="shared" si="59"/>
        <v>0</v>
      </c>
      <c r="AK102" s="74">
        <f t="shared" si="59"/>
        <v>0</v>
      </c>
      <c r="AL102" s="74">
        <f t="shared" si="59"/>
        <v>0</v>
      </c>
      <c r="AM102" s="74">
        <f t="shared" si="59"/>
        <v>0</v>
      </c>
      <c r="AN102" s="74">
        <f t="shared" si="59"/>
        <v>0</v>
      </c>
      <c r="AO102" s="74">
        <f t="shared" si="59"/>
        <v>0</v>
      </c>
      <c r="AP102" s="74">
        <f t="shared" si="59"/>
        <v>0</v>
      </c>
      <c r="AQ102" s="74">
        <f t="shared" si="59"/>
        <v>0</v>
      </c>
      <c r="AR102" s="74">
        <f t="shared" si="59"/>
        <v>0</v>
      </c>
      <c r="AS102" s="74">
        <f t="shared" si="59"/>
        <v>0</v>
      </c>
      <c r="AT102" s="74">
        <f t="shared" si="59"/>
        <v>0</v>
      </c>
      <c r="AU102" s="74">
        <f t="shared" si="59"/>
        <v>0</v>
      </c>
      <c r="AV102" s="74">
        <f t="shared" si="59"/>
        <v>0</v>
      </c>
      <c r="AW102" s="74">
        <f t="shared" si="59"/>
        <v>0</v>
      </c>
      <c r="AX102" s="74">
        <f t="shared" si="59"/>
        <v>0</v>
      </c>
      <c r="AY102" s="74">
        <f t="shared" si="59"/>
        <v>0</v>
      </c>
      <c r="AZ102" s="74">
        <f t="shared" si="59"/>
        <v>0</v>
      </c>
      <c r="BA102" s="74">
        <f t="shared" si="59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8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0">$D$20/$B$3</f>
        <v>0</v>
      </c>
      <c r="E103" s="74">
        <f t="shared" si="60"/>
        <v>0</v>
      </c>
      <c r="F103" s="74">
        <f t="shared" si="60"/>
        <v>0</v>
      </c>
      <c r="G103" s="74">
        <f t="shared" si="60"/>
        <v>0</v>
      </c>
      <c r="H103" s="74">
        <f t="shared" si="60"/>
        <v>0</v>
      </c>
      <c r="I103" s="74">
        <f t="shared" si="60"/>
        <v>0</v>
      </c>
      <c r="J103" s="74">
        <f t="shared" si="60"/>
        <v>0</v>
      </c>
      <c r="K103" s="74">
        <f t="shared" si="60"/>
        <v>0</v>
      </c>
      <c r="L103" s="74">
        <f t="shared" si="60"/>
        <v>0</v>
      </c>
      <c r="M103" s="74">
        <f t="shared" si="60"/>
        <v>0</v>
      </c>
      <c r="N103" s="74">
        <f t="shared" si="60"/>
        <v>0</v>
      </c>
      <c r="O103" s="74">
        <f t="shared" si="60"/>
        <v>0</v>
      </c>
      <c r="P103" s="74">
        <f t="shared" si="60"/>
        <v>0</v>
      </c>
      <c r="Q103" s="74">
        <f t="shared" si="60"/>
        <v>0</v>
      </c>
      <c r="R103" s="74">
        <f t="shared" si="60"/>
        <v>0</v>
      </c>
      <c r="S103" s="74">
        <f t="shared" si="60"/>
        <v>0</v>
      </c>
      <c r="T103" s="74">
        <f t="shared" si="60"/>
        <v>0</v>
      </c>
      <c r="U103" s="74">
        <f t="shared" si="60"/>
        <v>0</v>
      </c>
      <c r="V103" s="74">
        <f t="shared" si="60"/>
        <v>0</v>
      </c>
      <c r="W103" s="74">
        <f t="shared" si="60"/>
        <v>0</v>
      </c>
      <c r="X103" s="74">
        <f t="shared" si="60"/>
        <v>0</v>
      </c>
      <c r="Y103" s="74">
        <f t="shared" si="60"/>
        <v>0</v>
      </c>
      <c r="Z103" s="74">
        <f t="shared" si="60"/>
        <v>0</v>
      </c>
      <c r="AA103" s="74">
        <f t="shared" si="60"/>
        <v>0</v>
      </c>
      <c r="AB103" s="74">
        <f t="shared" si="60"/>
        <v>0</v>
      </c>
      <c r="AC103" s="74">
        <f t="shared" si="60"/>
        <v>0</v>
      </c>
      <c r="AD103" s="74">
        <f t="shared" si="60"/>
        <v>0</v>
      </c>
      <c r="AE103" s="74">
        <f t="shared" si="60"/>
        <v>0</v>
      </c>
      <c r="AF103" s="74">
        <f t="shared" si="60"/>
        <v>0</v>
      </c>
      <c r="AG103" s="74">
        <f t="shared" si="60"/>
        <v>0</v>
      </c>
      <c r="AH103" s="74">
        <f t="shared" si="60"/>
        <v>0</v>
      </c>
      <c r="AI103" s="74">
        <f t="shared" si="60"/>
        <v>0</v>
      </c>
      <c r="AJ103" s="74">
        <f t="shared" si="60"/>
        <v>0</v>
      </c>
      <c r="AK103" s="74">
        <f t="shared" si="60"/>
        <v>0</v>
      </c>
      <c r="AL103" s="74">
        <f t="shared" si="60"/>
        <v>0</v>
      </c>
      <c r="AM103" s="74">
        <f t="shared" si="60"/>
        <v>0</v>
      </c>
      <c r="AN103" s="74">
        <f t="shared" si="60"/>
        <v>0</v>
      </c>
      <c r="AO103" s="74">
        <f t="shared" si="60"/>
        <v>0</v>
      </c>
      <c r="AP103" s="74">
        <f t="shared" si="60"/>
        <v>0</v>
      </c>
      <c r="AQ103" s="74">
        <f t="shared" si="60"/>
        <v>0</v>
      </c>
      <c r="AR103" s="74">
        <f t="shared" si="60"/>
        <v>0</v>
      </c>
      <c r="AS103" s="74">
        <f t="shared" si="60"/>
        <v>0</v>
      </c>
      <c r="AT103" s="74">
        <f t="shared" si="60"/>
        <v>0</v>
      </c>
      <c r="AU103" s="74">
        <f t="shared" si="60"/>
        <v>0</v>
      </c>
      <c r="AV103" s="74">
        <f t="shared" si="60"/>
        <v>0</v>
      </c>
      <c r="AW103" s="74">
        <f t="shared" si="60"/>
        <v>0</v>
      </c>
      <c r="AX103" s="74">
        <f t="shared" si="60"/>
        <v>0</v>
      </c>
      <c r="AY103" s="74">
        <f t="shared" si="60"/>
        <v>0</v>
      </c>
      <c r="AZ103" s="74">
        <f t="shared" si="60"/>
        <v>0</v>
      </c>
      <c r="BA103" s="74">
        <f t="shared" si="60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8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1">$E$20/$B$3</f>
        <v>0</v>
      </c>
      <c r="F104" s="74">
        <f t="shared" si="61"/>
        <v>0</v>
      </c>
      <c r="G104" s="74">
        <f t="shared" si="61"/>
        <v>0</v>
      </c>
      <c r="H104" s="74">
        <f t="shared" si="61"/>
        <v>0</v>
      </c>
      <c r="I104" s="74">
        <f t="shared" si="61"/>
        <v>0</v>
      </c>
      <c r="J104" s="74">
        <f t="shared" si="61"/>
        <v>0</v>
      </c>
      <c r="K104" s="74">
        <f t="shared" si="61"/>
        <v>0</v>
      </c>
      <c r="L104" s="74">
        <f t="shared" si="61"/>
        <v>0</v>
      </c>
      <c r="M104" s="74">
        <f t="shared" si="61"/>
        <v>0</v>
      </c>
      <c r="N104" s="74">
        <f t="shared" si="61"/>
        <v>0</v>
      </c>
      <c r="O104" s="74">
        <f t="shared" si="61"/>
        <v>0</v>
      </c>
      <c r="P104" s="74">
        <f t="shared" si="61"/>
        <v>0</v>
      </c>
      <c r="Q104" s="74">
        <f t="shared" si="61"/>
        <v>0</v>
      </c>
      <c r="R104" s="74">
        <f t="shared" si="61"/>
        <v>0</v>
      </c>
      <c r="S104" s="74">
        <f t="shared" si="61"/>
        <v>0</v>
      </c>
      <c r="T104" s="74">
        <f t="shared" si="61"/>
        <v>0</v>
      </c>
      <c r="U104" s="74">
        <f t="shared" si="61"/>
        <v>0</v>
      </c>
      <c r="V104" s="74">
        <f t="shared" si="61"/>
        <v>0</v>
      </c>
      <c r="W104" s="74">
        <f t="shared" si="61"/>
        <v>0</v>
      </c>
      <c r="X104" s="74">
        <f t="shared" si="61"/>
        <v>0</v>
      </c>
      <c r="Y104" s="74">
        <f t="shared" si="61"/>
        <v>0</v>
      </c>
      <c r="Z104" s="74">
        <f t="shared" si="61"/>
        <v>0</v>
      </c>
      <c r="AA104" s="74">
        <f t="shared" si="61"/>
        <v>0</v>
      </c>
      <c r="AB104" s="74">
        <f t="shared" si="61"/>
        <v>0</v>
      </c>
      <c r="AC104" s="74">
        <f t="shared" si="61"/>
        <v>0</v>
      </c>
      <c r="AD104" s="74">
        <f t="shared" si="61"/>
        <v>0</v>
      </c>
      <c r="AE104" s="74">
        <f t="shared" si="61"/>
        <v>0</v>
      </c>
      <c r="AF104" s="74">
        <f t="shared" si="61"/>
        <v>0</v>
      </c>
      <c r="AG104" s="74">
        <f t="shared" si="61"/>
        <v>0</v>
      </c>
      <c r="AH104" s="74">
        <f t="shared" si="61"/>
        <v>0</v>
      </c>
      <c r="AI104" s="74">
        <f t="shared" si="61"/>
        <v>0</v>
      </c>
      <c r="AJ104" s="74">
        <f t="shared" si="61"/>
        <v>0</v>
      </c>
      <c r="AK104" s="74">
        <f t="shared" si="61"/>
        <v>0</v>
      </c>
      <c r="AL104" s="74">
        <f t="shared" si="61"/>
        <v>0</v>
      </c>
      <c r="AM104" s="74">
        <f t="shared" si="61"/>
        <v>0</v>
      </c>
      <c r="AN104" s="74">
        <f t="shared" si="61"/>
        <v>0</v>
      </c>
      <c r="AO104" s="74">
        <f t="shared" si="61"/>
        <v>0</v>
      </c>
      <c r="AP104" s="74">
        <f t="shared" si="61"/>
        <v>0</v>
      </c>
      <c r="AQ104" s="74">
        <f t="shared" si="61"/>
        <v>0</v>
      </c>
      <c r="AR104" s="74">
        <f t="shared" si="61"/>
        <v>0</v>
      </c>
      <c r="AS104" s="74">
        <f t="shared" si="61"/>
        <v>0</v>
      </c>
      <c r="AT104" s="74">
        <f t="shared" si="61"/>
        <v>0</v>
      </c>
      <c r="AU104" s="74">
        <f t="shared" si="61"/>
        <v>0</v>
      </c>
      <c r="AV104" s="74">
        <f t="shared" si="61"/>
        <v>0</v>
      </c>
      <c r="AW104" s="74">
        <f t="shared" si="61"/>
        <v>0</v>
      </c>
      <c r="AX104" s="74">
        <f t="shared" si="61"/>
        <v>0</v>
      </c>
      <c r="AY104" s="74">
        <f t="shared" si="61"/>
        <v>0</v>
      </c>
      <c r="AZ104" s="74">
        <f t="shared" si="61"/>
        <v>0</v>
      </c>
      <c r="BA104" s="74">
        <f t="shared" si="61"/>
        <v>0</v>
      </c>
      <c r="BB104" s="74">
        <f t="shared" si="61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8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2">$F$20/$B$3</f>
        <v>0</v>
      </c>
      <c r="G105" s="74">
        <f t="shared" si="62"/>
        <v>0</v>
      </c>
      <c r="H105" s="74">
        <f t="shared" si="62"/>
        <v>0</v>
      </c>
      <c r="I105" s="74">
        <f t="shared" si="62"/>
        <v>0</v>
      </c>
      <c r="J105" s="74">
        <f t="shared" si="62"/>
        <v>0</v>
      </c>
      <c r="K105" s="74">
        <f t="shared" si="62"/>
        <v>0</v>
      </c>
      <c r="L105" s="74">
        <f t="shared" si="62"/>
        <v>0</v>
      </c>
      <c r="M105" s="74">
        <f t="shared" si="62"/>
        <v>0</v>
      </c>
      <c r="N105" s="74">
        <f t="shared" si="62"/>
        <v>0</v>
      </c>
      <c r="O105" s="74">
        <f t="shared" si="62"/>
        <v>0</v>
      </c>
      <c r="P105" s="74">
        <f t="shared" si="62"/>
        <v>0</v>
      </c>
      <c r="Q105" s="74">
        <f t="shared" si="62"/>
        <v>0</v>
      </c>
      <c r="R105" s="74">
        <f t="shared" si="62"/>
        <v>0</v>
      </c>
      <c r="S105" s="74">
        <f t="shared" si="62"/>
        <v>0</v>
      </c>
      <c r="T105" s="74">
        <f t="shared" si="62"/>
        <v>0</v>
      </c>
      <c r="U105" s="74">
        <f t="shared" si="62"/>
        <v>0</v>
      </c>
      <c r="V105" s="74">
        <f t="shared" si="62"/>
        <v>0</v>
      </c>
      <c r="W105" s="74">
        <f t="shared" si="62"/>
        <v>0</v>
      </c>
      <c r="X105" s="74">
        <f t="shared" si="62"/>
        <v>0</v>
      </c>
      <c r="Y105" s="74">
        <f t="shared" si="62"/>
        <v>0</v>
      </c>
      <c r="Z105" s="74">
        <f t="shared" si="62"/>
        <v>0</v>
      </c>
      <c r="AA105" s="74">
        <f t="shared" si="62"/>
        <v>0</v>
      </c>
      <c r="AB105" s="74">
        <f t="shared" si="62"/>
        <v>0</v>
      </c>
      <c r="AC105" s="74">
        <f t="shared" si="62"/>
        <v>0</v>
      </c>
      <c r="AD105" s="74">
        <f t="shared" si="62"/>
        <v>0</v>
      </c>
      <c r="AE105" s="74">
        <f t="shared" si="62"/>
        <v>0</v>
      </c>
      <c r="AF105" s="74">
        <f t="shared" si="62"/>
        <v>0</v>
      </c>
      <c r="AG105" s="74">
        <f t="shared" si="62"/>
        <v>0</v>
      </c>
      <c r="AH105" s="74">
        <f t="shared" si="62"/>
        <v>0</v>
      </c>
      <c r="AI105" s="74">
        <f t="shared" si="62"/>
        <v>0</v>
      </c>
      <c r="AJ105" s="74">
        <f t="shared" si="62"/>
        <v>0</v>
      </c>
      <c r="AK105" s="74">
        <f t="shared" si="62"/>
        <v>0</v>
      </c>
      <c r="AL105" s="74">
        <f t="shared" si="62"/>
        <v>0</v>
      </c>
      <c r="AM105" s="74">
        <f t="shared" si="62"/>
        <v>0</v>
      </c>
      <c r="AN105" s="74">
        <f t="shared" si="62"/>
        <v>0</v>
      </c>
      <c r="AO105" s="74">
        <f t="shared" si="62"/>
        <v>0</v>
      </c>
      <c r="AP105" s="74">
        <f t="shared" si="62"/>
        <v>0</v>
      </c>
      <c r="AQ105" s="74">
        <f t="shared" si="62"/>
        <v>0</v>
      </c>
      <c r="AR105" s="74">
        <f t="shared" si="62"/>
        <v>0</v>
      </c>
      <c r="AS105" s="74">
        <f t="shared" si="62"/>
        <v>0</v>
      </c>
      <c r="AT105" s="74">
        <f t="shared" si="62"/>
        <v>0</v>
      </c>
      <c r="AU105" s="74">
        <f t="shared" si="62"/>
        <v>0</v>
      </c>
      <c r="AV105" s="74">
        <f t="shared" si="62"/>
        <v>0</v>
      </c>
      <c r="AW105" s="74">
        <f t="shared" si="62"/>
        <v>0</v>
      </c>
      <c r="AX105" s="74">
        <f t="shared" si="62"/>
        <v>0</v>
      </c>
      <c r="AY105" s="74">
        <f t="shared" si="62"/>
        <v>0</v>
      </c>
      <c r="AZ105" s="74">
        <f t="shared" si="62"/>
        <v>0</v>
      </c>
      <c r="BA105" s="74">
        <f t="shared" si="62"/>
        <v>0</v>
      </c>
      <c r="BB105" s="74">
        <f t="shared" si="62"/>
        <v>0</v>
      </c>
      <c r="BC105" s="74">
        <f t="shared" si="62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8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3">$G$20/$B$3</f>
        <v>2.4167995503108481</v>
      </c>
      <c r="H106" s="74">
        <f t="shared" si="63"/>
        <v>2.4167995503108481</v>
      </c>
      <c r="I106" s="74">
        <f t="shared" si="63"/>
        <v>2.4167995503108481</v>
      </c>
      <c r="J106" s="74">
        <f t="shared" si="63"/>
        <v>2.4167995503108481</v>
      </c>
      <c r="K106" s="74">
        <f t="shared" si="63"/>
        <v>2.4167995503108481</v>
      </c>
      <c r="L106" s="74">
        <f t="shared" si="63"/>
        <v>2.4167995503108481</v>
      </c>
      <c r="M106" s="74">
        <f t="shared" si="63"/>
        <v>2.4167995503108481</v>
      </c>
      <c r="N106" s="74">
        <f t="shared" si="63"/>
        <v>2.4167995503108481</v>
      </c>
      <c r="O106" s="74">
        <f t="shared" si="63"/>
        <v>2.4167995503108481</v>
      </c>
      <c r="P106" s="74">
        <f t="shared" si="63"/>
        <v>2.4167995503108481</v>
      </c>
      <c r="Q106" s="74">
        <f t="shared" si="63"/>
        <v>2.4167995503108481</v>
      </c>
      <c r="R106" s="74">
        <f t="shared" si="63"/>
        <v>2.4167995503108481</v>
      </c>
      <c r="S106" s="74">
        <f t="shared" si="63"/>
        <v>2.4167995503108481</v>
      </c>
      <c r="T106" s="74">
        <f t="shared" si="63"/>
        <v>2.4167995503108481</v>
      </c>
      <c r="U106" s="74">
        <f t="shared" si="63"/>
        <v>2.4167995503108481</v>
      </c>
      <c r="V106" s="74">
        <f t="shared" si="63"/>
        <v>2.4167995503108481</v>
      </c>
      <c r="W106" s="74">
        <f t="shared" si="63"/>
        <v>2.4167995503108481</v>
      </c>
      <c r="X106" s="74">
        <f t="shared" si="63"/>
        <v>2.4167995503108481</v>
      </c>
      <c r="Y106" s="74">
        <f t="shared" si="63"/>
        <v>2.4167995503108481</v>
      </c>
      <c r="Z106" s="74">
        <f t="shared" si="63"/>
        <v>2.4167995503108481</v>
      </c>
      <c r="AA106" s="74">
        <f t="shared" si="63"/>
        <v>2.4167995503108481</v>
      </c>
      <c r="AB106" s="74">
        <f t="shared" si="63"/>
        <v>2.4167995503108481</v>
      </c>
      <c r="AC106" s="74">
        <f t="shared" si="63"/>
        <v>2.4167995503108481</v>
      </c>
      <c r="AD106" s="74">
        <f t="shared" si="63"/>
        <v>2.4167995503108481</v>
      </c>
      <c r="AE106" s="74">
        <f t="shared" si="63"/>
        <v>2.4167995503108481</v>
      </c>
      <c r="AF106" s="74">
        <f t="shared" si="63"/>
        <v>2.4167995503108481</v>
      </c>
      <c r="AG106" s="74">
        <f t="shared" si="63"/>
        <v>2.4167995503108481</v>
      </c>
      <c r="AH106" s="74">
        <f t="shared" si="63"/>
        <v>2.4167995503108481</v>
      </c>
      <c r="AI106" s="74">
        <f t="shared" si="63"/>
        <v>2.4167995503108481</v>
      </c>
      <c r="AJ106" s="74">
        <f t="shared" si="63"/>
        <v>2.4167995503108481</v>
      </c>
      <c r="AK106" s="74">
        <f t="shared" si="63"/>
        <v>2.4167995503108481</v>
      </c>
      <c r="AL106" s="74">
        <f t="shared" si="63"/>
        <v>2.4167995503108481</v>
      </c>
      <c r="AM106" s="74">
        <f t="shared" si="63"/>
        <v>2.4167995503108481</v>
      </c>
      <c r="AN106" s="74">
        <f t="shared" si="63"/>
        <v>2.4167995503108481</v>
      </c>
      <c r="AO106" s="74">
        <f t="shared" si="63"/>
        <v>2.4167995503108481</v>
      </c>
      <c r="AP106" s="74">
        <f t="shared" si="63"/>
        <v>2.4167995503108481</v>
      </c>
      <c r="AQ106" s="74">
        <f t="shared" si="63"/>
        <v>2.4167995503108481</v>
      </c>
      <c r="AR106" s="74">
        <f t="shared" si="63"/>
        <v>2.4167995503108481</v>
      </c>
      <c r="AS106" s="74">
        <f t="shared" si="63"/>
        <v>2.4167995503108481</v>
      </c>
      <c r="AT106" s="74">
        <f t="shared" si="63"/>
        <v>2.4167995503108481</v>
      </c>
      <c r="AU106" s="74">
        <f t="shared" si="63"/>
        <v>2.4167995503108481</v>
      </c>
      <c r="AV106" s="74">
        <f t="shared" si="63"/>
        <v>2.4167995503108481</v>
      </c>
      <c r="AW106" s="74">
        <f t="shared" si="63"/>
        <v>2.4167995503108481</v>
      </c>
      <c r="AX106" s="74">
        <f t="shared" si="63"/>
        <v>2.4167995503108481</v>
      </c>
      <c r="AY106" s="74">
        <f t="shared" si="63"/>
        <v>2.4167995503108481</v>
      </c>
      <c r="AZ106" s="74">
        <f t="shared" si="63"/>
        <v>2.4167995503108481</v>
      </c>
      <c r="BA106" s="74">
        <f t="shared" si="63"/>
        <v>2.4167995503108481</v>
      </c>
      <c r="BB106" s="74">
        <f t="shared" si="63"/>
        <v>2.4167995503108481</v>
      </c>
      <c r="BC106" s="74">
        <f t="shared" si="63"/>
        <v>2.4167995503108481</v>
      </c>
      <c r="BD106" s="74">
        <f t="shared" si="63"/>
        <v>2.4167995503108481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8"/>
        <v>120.83997751554226</v>
      </c>
      <c r="BO106" s="333">
        <f>G20</f>
        <v>120.83997751554242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4">$H$20/$B$3</f>
        <v>0</v>
      </c>
      <c r="I107" s="74">
        <f t="shared" si="64"/>
        <v>0</v>
      </c>
      <c r="J107" s="74">
        <f t="shared" si="64"/>
        <v>0</v>
      </c>
      <c r="K107" s="74">
        <f t="shared" si="64"/>
        <v>0</v>
      </c>
      <c r="L107" s="74">
        <f t="shared" si="64"/>
        <v>0</v>
      </c>
      <c r="M107" s="74">
        <f t="shared" si="64"/>
        <v>0</v>
      </c>
      <c r="N107" s="74">
        <f t="shared" si="64"/>
        <v>0</v>
      </c>
      <c r="O107" s="74">
        <f t="shared" si="64"/>
        <v>0</v>
      </c>
      <c r="P107" s="74">
        <f t="shared" si="64"/>
        <v>0</v>
      </c>
      <c r="Q107" s="74">
        <f t="shared" si="64"/>
        <v>0</v>
      </c>
      <c r="R107" s="74">
        <f t="shared" si="64"/>
        <v>0</v>
      </c>
      <c r="S107" s="74">
        <f t="shared" si="64"/>
        <v>0</v>
      </c>
      <c r="T107" s="74">
        <f t="shared" si="64"/>
        <v>0</v>
      </c>
      <c r="U107" s="74">
        <f t="shared" si="64"/>
        <v>0</v>
      </c>
      <c r="V107" s="74">
        <f t="shared" si="64"/>
        <v>0</v>
      </c>
      <c r="W107" s="74">
        <f t="shared" si="64"/>
        <v>0</v>
      </c>
      <c r="X107" s="74">
        <f t="shared" si="64"/>
        <v>0</v>
      </c>
      <c r="Y107" s="74">
        <f t="shared" si="64"/>
        <v>0</v>
      </c>
      <c r="Z107" s="74">
        <f t="shared" si="64"/>
        <v>0</v>
      </c>
      <c r="AA107" s="74">
        <f t="shared" si="64"/>
        <v>0</v>
      </c>
      <c r="AB107" s="74">
        <f t="shared" si="64"/>
        <v>0</v>
      </c>
      <c r="AC107" s="74">
        <f t="shared" si="64"/>
        <v>0</v>
      </c>
      <c r="AD107" s="74">
        <f t="shared" si="64"/>
        <v>0</v>
      </c>
      <c r="AE107" s="74">
        <f t="shared" si="64"/>
        <v>0</v>
      </c>
      <c r="AF107" s="74">
        <f t="shared" si="64"/>
        <v>0</v>
      </c>
      <c r="AG107" s="74">
        <f t="shared" si="64"/>
        <v>0</v>
      </c>
      <c r="AH107" s="74">
        <f t="shared" si="64"/>
        <v>0</v>
      </c>
      <c r="AI107" s="74">
        <f t="shared" si="64"/>
        <v>0</v>
      </c>
      <c r="AJ107" s="74">
        <f t="shared" si="64"/>
        <v>0</v>
      </c>
      <c r="AK107" s="74">
        <f t="shared" si="64"/>
        <v>0</v>
      </c>
      <c r="AL107" s="74">
        <f t="shared" si="64"/>
        <v>0</v>
      </c>
      <c r="AM107" s="74">
        <f t="shared" si="64"/>
        <v>0</v>
      </c>
      <c r="AN107" s="74">
        <f t="shared" si="64"/>
        <v>0</v>
      </c>
      <c r="AO107" s="74">
        <f t="shared" si="64"/>
        <v>0</v>
      </c>
      <c r="AP107" s="74">
        <f t="shared" si="64"/>
        <v>0</v>
      </c>
      <c r="AQ107" s="74">
        <f t="shared" si="64"/>
        <v>0</v>
      </c>
      <c r="AR107" s="74">
        <f t="shared" si="64"/>
        <v>0</v>
      </c>
      <c r="AS107" s="74">
        <f t="shared" si="64"/>
        <v>0</v>
      </c>
      <c r="AT107" s="74">
        <f t="shared" si="64"/>
        <v>0</v>
      </c>
      <c r="AU107" s="74">
        <f t="shared" si="64"/>
        <v>0</v>
      </c>
      <c r="AV107" s="74">
        <f t="shared" si="64"/>
        <v>0</v>
      </c>
      <c r="AW107" s="74">
        <f t="shared" si="64"/>
        <v>0</v>
      </c>
      <c r="AX107" s="74">
        <f t="shared" si="64"/>
        <v>0</v>
      </c>
      <c r="AY107" s="74">
        <f t="shared" si="64"/>
        <v>0</v>
      </c>
      <c r="AZ107" s="74">
        <f t="shared" si="64"/>
        <v>0</v>
      </c>
      <c r="BA107" s="74">
        <f t="shared" si="64"/>
        <v>0</v>
      </c>
      <c r="BB107" s="74">
        <f t="shared" si="64"/>
        <v>0</v>
      </c>
      <c r="BC107" s="74">
        <f t="shared" si="64"/>
        <v>0</v>
      </c>
      <c r="BD107" s="74">
        <f t="shared" si="64"/>
        <v>0</v>
      </c>
      <c r="BE107" s="74">
        <f t="shared" si="64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8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5">$I$20/$B$3</f>
        <v>0</v>
      </c>
      <c r="J108" s="74">
        <f t="shared" si="65"/>
        <v>0</v>
      </c>
      <c r="K108" s="74">
        <f t="shared" si="65"/>
        <v>0</v>
      </c>
      <c r="L108" s="74">
        <f t="shared" si="65"/>
        <v>0</v>
      </c>
      <c r="M108" s="74">
        <f t="shared" si="65"/>
        <v>0</v>
      </c>
      <c r="N108" s="74">
        <f t="shared" si="65"/>
        <v>0</v>
      </c>
      <c r="O108" s="74">
        <f t="shared" si="65"/>
        <v>0</v>
      </c>
      <c r="P108" s="74">
        <f t="shared" si="65"/>
        <v>0</v>
      </c>
      <c r="Q108" s="74">
        <f t="shared" si="65"/>
        <v>0</v>
      </c>
      <c r="R108" s="74">
        <f t="shared" si="65"/>
        <v>0</v>
      </c>
      <c r="S108" s="74">
        <f t="shared" si="65"/>
        <v>0</v>
      </c>
      <c r="T108" s="74">
        <f t="shared" si="65"/>
        <v>0</v>
      </c>
      <c r="U108" s="74">
        <f t="shared" si="65"/>
        <v>0</v>
      </c>
      <c r="V108" s="74">
        <f t="shared" si="65"/>
        <v>0</v>
      </c>
      <c r="W108" s="74">
        <f t="shared" si="65"/>
        <v>0</v>
      </c>
      <c r="X108" s="74">
        <f t="shared" si="65"/>
        <v>0</v>
      </c>
      <c r="Y108" s="74">
        <f t="shared" si="65"/>
        <v>0</v>
      </c>
      <c r="Z108" s="74">
        <f t="shared" si="65"/>
        <v>0</v>
      </c>
      <c r="AA108" s="74">
        <f t="shared" si="65"/>
        <v>0</v>
      </c>
      <c r="AB108" s="74">
        <f t="shared" si="65"/>
        <v>0</v>
      </c>
      <c r="AC108" s="74">
        <f t="shared" si="65"/>
        <v>0</v>
      </c>
      <c r="AD108" s="74">
        <f t="shared" si="65"/>
        <v>0</v>
      </c>
      <c r="AE108" s="74">
        <f t="shared" si="65"/>
        <v>0</v>
      </c>
      <c r="AF108" s="74">
        <f t="shared" si="65"/>
        <v>0</v>
      </c>
      <c r="AG108" s="74">
        <f t="shared" si="65"/>
        <v>0</v>
      </c>
      <c r="AH108" s="74">
        <f t="shared" si="65"/>
        <v>0</v>
      </c>
      <c r="AI108" s="74">
        <f t="shared" si="65"/>
        <v>0</v>
      </c>
      <c r="AJ108" s="74">
        <f t="shared" si="65"/>
        <v>0</v>
      </c>
      <c r="AK108" s="74">
        <f t="shared" si="65"/>
        <v>0</v>
      </c>
      <c r="AL108" s="74">
        <f t="shared" si="65"/>
        <v>0</v>
      </c>
      <c r="AM108" s="74">
        <f t="shared" si="65"/>
        <v>0</v>
      </c>
      <c r="AN108" s="74">
        <f t="shared" si="65"/>
        <v>0</v>
      </c>
      <c r="AO108" s="74">
        <f t="shared" si="65"/>
        <v>0</v>
      </c>
      <c r="AP108" s="74">
        <f t="shared" si="65"/>
        <v>0</v>
      </c>
      <c r="AQ108" s="74">
        <f t="shared" si="65"/>
        <v>0</v>
      </c>
      <c r="AR108" s="74">
        <f t="shared" si="65"/>
        <v>0</v>
      </c>
      <c r="AS108" s="74">
        <f t="shared" si="65"/>
        <v>0</v>
      </c>
      <c r="AT108" s="74">
        <f t="shared" si="65"/>
        <v>0</v>
      </c>
      <c r="AU108" s="74">
        <f t="shared" si="65"/>
        <v>0</v>
      </c>
      <c r="AV108" s="74">
        <f t="shared" si="65"/>
        <v>0</v>
      </c>
      <c r="AW108" s="74">
        <f t="shared" si="65"/>
        <v>0</v>
      </c>
      <c r="AX108" s="74">
        <f t="shared" si="65"/>
        <v>0</v>
      </c>
      <c r="AY108" s="74">
        <f t="shared" si="65"/>
        <v>0</v>
      </c>
      <c r="AZ108" s="74">
        <f t="shared" si="65"/>
        <v>0</v>
      </c>
      <c r="BA108" s="74">
        <f t="shared" si="65"/>
        <v>0</v>
      </c>
      <c r="BB108" s="74">
        <f t="shared" si="65"/>
        <v>0</v>
      </c>
      <c r="BC108" s="74">
        <f t="shared" si="65"/>
        <v>0</v>
      </c>
      <c r="BD108" s="74">
        <f t="shared" si="65"/>
        <v>0</v>
      </c>
      <c r="BE108" s="74">
        <f t="shared" si="65"/>
        <v>0</v>
      </c>
      <c r="BF108" s="74">
        <f t="shared" si="65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8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6">$J$20/$B$3</f>
        <v>0</v>
      </c>
      <c r="P109" s="74">
        <f t="shared" si="66"/>
        <v>0</v>
      </c>
      <c r="Q109" s="74">
        <f t="shared" si="66"/>
        <v>0</v>
      </c>
      <c r="R109" s="74">
        <f t="shared" si="66"/>
        <v>0</v>
      </c>
      <c r="S109" s="74">
        <f t="shared" si="66"/>
        <v>0</v>
      </c>
      <c r="T109" s="74">
        <f t="shared" si="66"/>
        <v>0</v>
      </c>
      <c r="U109" s="74">
        <f t="shared" si="66"/>
        <v>0</v>
      </c>
      <c r="V109" s="74">
        <f t="shared" si="66"/>
        <v>0</v>
      </c>
      <c r="W109" s="74">
        <f t="shared" si="66"/>
        <v>0</v>
      </c>
      <c r="X109" s="74">
        <f t="shared" si="66"/>
        <v>0</v>
      </c>
      <c r="Y109" s="74">
        <f t="shared" si="66"/>
        <v>0</v>
      </c>
      <c r="Z109" s="74">
        <f t="shared" si="66"/>
        <v>0</v>
      </c>
      <c r="AA109" s="74">
        <f t="shared" si="66"/>
        <v>0</v>
      </c>
      <c r="AB109" s="74">
        <f t="shared" si="66"/>
        <v>0</v>
      </c>
      <c r="AC109" s="74">
        <f t="shared" si="66"/>
        <v>0</v>
      </c>
      <c r="AD109" s="74">
        <f t="shared" si="66"/>
        <v>0</v>
      </c>
      <c r="AE109" s="74">
        <f t="shared" si="66"/>
        <v>0</v>
      </c>
      <c r="AF109" s="74">
        <f t="shared" si="66"/>
        <v>0</v>
      </c>
      <c r="AG109" s="74">
        <f t="shared" si="66"/>
        <v>0</v>
      </c>
      <c r="AH109" s="74">
        <f t="shared" si="66"/>
        <v>0</v>
      </c>
      <c r="AI109" s="74">
        <f t="shared" si="66"/>
        <v>0</v>
      </c>
      <c r="AJ109" s="74">
        <f t="shared" si="66"/>
        <v>0</v>
      </c>
      <c r="AK109" s="74">
        <f t="shared" si="66"/>
        <v>0</v>
      </c>
      <c r="AL109" s="74">
        <f t="shared" si="66"/>
        <v>0</v>
      </c>
      <c r="AM109" s="74">
        <f t="shared" si="66"/>
        <v>0</v>
      </c>
      <c r="AN109" s="74">
        <f t="shared" si="66"/>
        <v>0</v>
      </c>
      <c r="AO109" s="74">
        <f t="shared" si="66"/>
        <v>0</v>
      </c>
      <c r="AP109" s="74">
        <f t="shared" si="66"/>
        <v>0</v>
      </c>
      <c r="AQ109" s="74">
        <f t="shared" si="66"/>
        <v>0</v>
      </c>
      <c r="AR109" s="74">
        <f t="shared" si="66"/>
        <v>0</v>
      </c>
      <c r="AS109" s="74">
        <f t="shared" si="66"/>
        <v>0</v>
      </c>
      <c r="AT109" s="74">
        <f t="shared" si="66"/>
        <v>0</v>
      </c>
      <c r="AU109" s="74">
        <f t="shared" si="66"/>
        <v>0</v>
      </c>
      <c r="AV109" s="74">
        <f t="shared" si="66"/>
        <v>0</v>
      </c>
      <c r="AW109" s="74">
        <f t="shared" si="66"/>
        <v>0</v>
      </c>
      <c r="AX109" s="74">
        <f t="shared" si="66"/>
        <v>0</v>
      </c>
      <c r="AY109" s="74">
        <f t="shared" si="66"/>
        <v>0</v>
      </c>
      <c r="AZ109" s="74">
        <f t="shared" si="66"/>
        <v>0</v>
      </c>
      <c r="BA109" s="74">
        <f t="shared" si="66"/>
        <v>0</v>
      </c>
      <c r="BB109" s="74">
        <f t="shared" si="66"/>
        <v>0</v>
      </c>
      <c r="BC109" s="74">
        <f t="shared" si="66"/>
        <v>0</v>
      </c>
      <c r="BD109" s="74">
        <f t="shared" si="66"/>
        <v>0</v>
      </c>
      <c r="BE109" s="74">
        <f t="shared" si="66"/>
        <v>0</v>
      </c>
      <c r="BF109" s="74">
        <f t="shared" si="66"/>
        <v>0</v>
      </c>
      <c r="BG109" s="74">
        <f t="shared" si="66"/>
        <v>0</v>
      </c>
      <c r="BH109" s="74"/>
      <c r="BI109" s="74"/>
      <c r="BJ109" s="74"/>
      <c r="BK109" s="74"/>
      <c r="BL109" s="74"/>
      <c r="BM109" s="36"/>
      <c r="BN109" s="74">
        <f t="shared" si="58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7">$K$20/$B$3</f>
        <v>0</v>
      </c>
      <c r="P110" s="74">
        <f t="shared" si="67"/>
        <v>0</v>
      </c>
      <c r="Q110" s="74">
        <f t="shared" si="67"/>
        <v>0</v>
      </c>
      <c r="R110" s="74">
        <f t="shared" si="67"/>
        <v>0</v>
      </c>
      <c r="S110" s="74">
        <f t="shared" si="67"/>
        <v>0</v>
      </c>
      <c r="T110" s="74">
        <f t="shared" si="67"/>
        <v>0</v>
      </c>
      <c r="U110" s="74">
        <f t="shared" si="67"/>
        <v>0</v>
      </c>
      <c r="V110" s="74">
        <f t="shared" si="67"/>
        <v>0</v>
      </c>
      <c r="W110" s="74">
        <f t="shared" si="67"/>
        <v>0</v>
      </c>
      <c r="X110" s="74">
        <f t="shared" si="67"/>
        <v>0</v>
      </c>
      <c r="Y110" s="74">
        <f t="shared" si="67"/>
        <v>0</v>
      </c>
      <c r="Z110" s="74">
        <f t="shared" si="67"/>
        <v>0</v>
      </c>
      <c r="AA110" s="74">
        <f t="shared" si="67"/>
        <v>0</v>
      </c>
      <c r="AB110" s="74">
        <f t="shared" si="67"/>
        <v>0</v>
      </c>
      <c r="AC110" s="74">
        <f t="shared" si="67"/>
        <v>0</v>
      </c>
      <c r="AD110" s="74">
        <f t="shared" si="67"/>
        <v>0</v>
      </c>
      <c r="AE110" s="74">
        <f t="shared" si="67"/>
        <v>0</v>
      </c>
      <c r="AF110" s="74">
        <f t="shared" si="67"/>
        <v>0</v>
      </c>
      <c r="AG110" s="74">
        <f t="shared" si="67"/>
        <v>0</v>
      </c>
      <c r="AH110" s="74">
        <f t="shared" si="67"/>
        <v>0</v>
      </c>
      <c r="AI110" s="74">
        <f t="shared" si="67"/>
        <v>0</v>
      </c>
      <c r="AJ110" s="74">
        <f t="shared" si="67"/>
        <v>0</v>
      </c>
      <c r="AK110" s="74">
        <f t="shared" si="67"/>
        <v>0</v>
      </c>
      <c r="AL110" s="74">
        <f t="shared" si="67"/>
        <v>0</v>
      </c>
      <c r="AM110" s="74">
        <f t="shared" si="67"/>
        <v>0</v>
      </c>
      <c r="AN110" s="74">
        <f t="shared" si="67"/>
        <v>0</v>
      </c>
      <c r="AO110" s="74">
        <f t="shared" si="67"/>
        <v>0</v>
      </c>
      <c r="AP110" s="74">
        <f t="shared" si="67"/>
        <v>0</v>
      </c>
      <c r="AQ110" s="74">
        <f t="shared" si="67"/>
        <v>0</v>
      </c>
      <c r="AR110" s="74">
        <f t="shared" si="67"/>
        <v>0</v>
      </c>
      <c r="AS110" s="74">
        <f t="shared" si="67"/>
        <v>0</v>
      </c>
      <c r="AT110" s="74">
        <f t="shared" si="67"/>
        <v>0</v>
      </c>
      <c r="AU110" s="74">
        <f t="shared" si="67"/>
        <v>0</v>
      </c>
      <c r="AV110" s="74">
        <f t="shared" si="67"/>
        <v>0</v>
      </c>
      <c r="AW110" s="74">
        <f t="shared" si="67"/>
        <v>0</v>
      </c>
      <c r="AX110" s="74">
        <f t="shared" si="67"/>
        <v>0</v>
      </c>
      <c r="AY110" s="74">
        <f t="shared" si="67"/>
        <v>0</v>
      </c>
      <c r="AZ110" s="74">
        <f t="shared" si="67"/>
        <v>0</v>
      </c>
      <c r="BA110" s="74">
        <f t="shared" si="67"/>
        <v>0</v>
      </c>
      <c r="BB110" s="74">
        <f t="shared" si="67"/>
        <v>0</v>
      </c>
      <c r="BC110" s="74">
        <f t="shared" si="67"/>
        <v>0</v>
      </c>
      <c r="BD110" s="74">
        <f t="shared" si="67"/>
        <v>0</v>
      </c>
      <c r="BE110" s="74">
        <f t="shared" si="67"/>
        <v>0</v>
      </c>
      <c r="BF110" s="74">
        <f t="shared" si="67"/>
        <v>0</v>
      </c>
      <c r="BG110" s="74">
        <f t="shared" si="67"/>
        <v>0</v>
      </c>
      <c r="BH110" s="74">
        <f t="shared" si="67"/>
        <v>0</v>
      </c>
      <c r="BI110" s="74"/>
      <c r="BJ110" s="74"/>
      <c r="BK110" s="74"/>
      <c r="BL110" s="74"/>
      <c r="BM110" s="36"/>
      <c r="BN110" s="74">
        <f t="shared" si="58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8">$L$20/$B$3</f>
        <v>0</v>
      </c>
      <c r="P111" s="74">
        <f t="shared" si="68"/>
        <v>0</v>
      </c>
      <c r="Q111" s="74">
        <f t="shared" si="68"/>
        <v>0</v>
      </c>
      <c r="R111" s="74">
        <f t="shared" si="68"/>
        <v>0</v>
      </c>
      <c r="S111" s="74">
        <f t="shared" si="68"/>
        <v>0</v>
      </c>
      <c r="T111" s="74">
        <f t="shared" si="68"/>
        <v>0</v>
      </c>
      <c r="U111" s="74">
        <f t="shared" si="68"/>
        <v>0</v>
      </c>
      <c r="V111" s="74">
        <f t="shared" si="68"/>
        <v>0</v>
      </c>
      <c r="W111" s="74">
        <f t="shared" si="68"/>
        <v>0</v>
      </c>
      <c r="X111" s="74">
        <f t="shared" si="68"/>
        <v>0</v>
      </c>
      <c r="Y111" s="74">
        <f t="shared" si="68"/>
        <v>0</v>
      </c>
      <c r="Z111" s="74">
        <f t="shared" si="68"/>
        <v>0</v>
      </c>
      <c r="AA111" s="74">
        <f t="shared" si="68"/>
        <v>0</v>
      </c>
      <c r="AB111" s="74">
        <f t="shared" si="68"/>
        <v>0</v>
      </c>
      <c r="AC111" s="74">
        <f t="shared" si="68"/>
        <v>0</v>
      </c>
      <c r="AD111" s="74">
        <f t="shared" si="68"/>
        <v>0</v>
      </c>
      <c r="AE111" s="74">
        <f t="shared" si="68"/>
        <v>0</v>
      </c>
      <c r="AF111" s="74">
        <f t="shared" si="68"/>
        <v>0</v>
      </c>
      <c r="AG111" s="74">
        <f t="shared" si="68"/>
        <v>0</v>
      </c>
      <c r="AH111" s="74">
        <f t="shared" si="68"/>
        <v>0</v>
      </c>
      <c r="AI111" s="74">
        <f t="shared" si="68"/>
        <v>0</v>
      </c>
      <c r="AJ111" s="74">
        <f t="shared" si="68"/>
        <v>0</v>
      </c>
      <c r="AK111" s="74">
        <f t="shared" si="68"/>
        <v>0</v>
      </c>
      <c r="AL111" s="74">
        <f t="shared" si="68"/>
        <v>0</v>
      </c>
      <c r="AM111" s="74">
        <f t="shared" si="68"/>
        <v>0</v>
      </c>
      <c r="AN111" s="74">
        <f t="shared" si="68"/>
        <v>0</v>
      </c>
      <c r="AO111" s="74">
        <f t="shared" si="68"/>
        <v>0</v>
      </c>
      <c r="AP111" s="74">
        <f t="shared" si="68"/>
        <v>0</v>
      </c>
      <c r="AQ111" s="74">
        <f t="shared" si="68"/>
        <v>0</v>
      </c>
      <c r="AR111" s="74">
        <f t="shared" si="68"/>
        <v>0</v>
      </c>
      <c r="AS111" s="74">
        <f t="shared" si="68"/>
        <v>0</v>
      </c>
      <c r="AT111" s="74">
        <f t="shared" si="68"/>
        <v>0</v>
      </c>
      <c r="AU111" s="74">
        <f t="shared" si="68"/>
        <v>0</v>
      </c>
      <c r="AV111" s="74">
        <f t="shared" si="68"/>
        <v>0</v>
      </c>
      <c r="AW111" s="74">
        <f t="shared" si="68"/>
        <v>0</v>
      </c>
      <c r="AX111" s="74">
        <f t="shared" si="68"/>
        <v>0</v>
      </c>
      <c r="AY111" s="74">
        <f t="shared" si="68"/>
        <v>0</v>
      </c>
      <c r="AZ111" s="74">
        <f t="shared" si="68"/>
        <v>0</v>
      </c>
      <c r="BA111" s="74">
        <f t="shared" si="68"/>
        <v>0</v>
      </c>
      <c r="BB111" s="74">
        <f t="shared" si="68"/>
        <v>0</v>
      </c>
      <c r="BC111" s="74">
        <f t="shared" si="68"/>
        <v>0</v>
      </c>
      <c r="BD111" s="74">
        <f t="shared" si="68"/>
        <v>0</v>
      </c>
      <c r="BE111" s="74">
        <f t="shared" si="68"/>
        <v>0</v>
      </c>
      <c r="BF111" s="74">
        <f t="shared" si="68"/>
        <v>0</v>
      </c>
      <c r="BG111" s="74">
        <f t="shared" si="68"/>
        <v>0</v>
      </c>
      <c r="BH111" s="74">
        <f t="shared" si="68"/>
        <v>0</v>
      </c>
      <c r="BI111" s="74">
        <f t="shared" si="68"/>
        <v>0</v>
      </c>
      <c r="BJ111" s="74"/>
      <c r="BK111" s="74"/>
      <c r="BL111" s="74"/>
      <c r="BM111" s="36"/>
      <c r="BN111" s="74">
        <f t="shared" si="58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69">$M$20/$B$3</f>
        <v>0</v>
      </c>
      <c r="P112" s="74">
        <f t="shared" si="69"/>
        <v>0</v>
      </c>
      <c r="Q112" s="74">
        <f t="shared" si="69"/>
        <v>0</v>
      </c>
      <c r="R112" s="74">
        <f t="shared" si="69"/>
        <v>0</v>
      </c>
      <c r="S112" s="74">
        <f t="shared" si="69"/>
        <v>0</v>
      </c>
      <c r="T112" s="74">
        <f t="shared" si="69"/>
        <v>0</v>
      </c>
      <c r="U112" s="74">
        <f t="shared" si="69"/>
        <v>0</v>
      </c>
      <c r="V112" s="74">
        <f t="shared" si="69"/>
        <v>0</v>
      </c>
      <c r="W112" s="74">
        <f t="shared" si="69"/>
        <v>0</v>
      </c>
      <c r="X112" s="74">
        <f t="shared" si="69"/>
        <v>0</v>
      </c>
      <c r="Y112" s="74">
        <f t="shared" si="69"/>
        <v>0</v>
      </c>
      <c r="Z112" s="74">
        <f t="shared" si="69"/>
        <v>0</v>
      </c>
      <c r="AA112" s="74">
        <f t="shared" si="69"/>
        <v>0</v>
      </c>
      <c r="AB112" s="74">
        <f t="shared" si="69"/>
        <v>0</v>
      </c>
      <c r="AC112" s="74">
        <f t="shared" si="69"/>
        <v>0</v>
      </c>
      <c r="AD112" s="74">
        <f t="shared" si="69"/>
        <v>0</v>
      </c>
      <c r="AE112" s="74">
        <f t="shared" si="69"/>
        <v>0</v>
      </c>
      <c r="AF112" s="74">
        <f t="shared" si="69"/>
        <v>0</v>
      </c>
      <c r="AG112" s="74">
        <f t="shared" si="69"/>
        <v>0</v>
      </c>
      <c r="AH112" s="74">
        <f t="shared" si="69"/>
        <v>0</v>
      </c>
      <c r="AI112" s="74">
        <f t="shared" si="69"/>
        <v>0</v>
      </c>
      <c r="AJ112" s="74">
        <f t="shared" si="69"/>
        <v>0</v>
      </c>
      <c r="AK112" s="74">
        <f t="shared" si="69"/>
        <v>0</v>
      </c>
      <c r="AL112" s="74">
        <f t="shared" si="69"/>
        <v>0</v>
      </c>
      <c r="AM112" s="74">
        <f t="shared" si="69"/>
        <v>0</v>
      </c>
      <c r="AN112" s="74">
        <f t="shared" si="69"/>
        <v>0</v>
      </c>
      <c r="AO112" s="74">
        <f t="shared" si="69"/>
        <v>0</v>
      </c>
      <c r="AP112" s="74">
        <f t="shared" si="69"/>
        <v>0</v>
      </c>
      <c r="AQ112" s="74">
        <f t="shared" si="69"/>
        <v>0</v>
      </c>
      <c r="AR112" s="74">
        <f t="shared" si="69"/>
        <v>0</v>
      </c>
      <c r="AS112" s="74">
        <f t="shared" si="69"/>
        <v>0</v>
      </c>
      <c r="AT112" s="74">
        <f t="shared" si="69"/>
        <v>0</v>
      </c>
      <c r="AU112" s="74">
        <f t="shared" si="69"/>
        <v>0</v>
      </c>
      <c r="AV112" s="74">
        <f t="shared" si="69"/>
        <v>0</v>
      </c>
      <c r="AW112" s="74">
        <f t="shared" si="69"/>
        <v>0</v>
      </c>
      <c r="AX112" s="74">
        <f t="shared" si="69"/>
        <v>0</v>
      </c>
      <c r="AY112" s="74">
        <f t="shared" si="69"/>
        <v>0</v>
      </c>
      <c r="AZ112" s="74">
        <f t="shared" si="69"/>
        <v>0</v>
      </c>
      <c r="BA112" s="74">
        <f t="shared" si="69"/>
        <v>0</v>
      </c>
      <c r="BB112" s="74">
        <f t="shared" si="69"/>
        <v>0</v>
      </c>
      <c r="BC112" s="74">
        <f t="shared" si="69"/>
        <v>0</v>
      </c>
      <c r="BD112" s="74">
        <f t="shared" si="69"/>
        <v>0</v>
      </c>
      <c r="BE112" s="74">
        <f t="shared" si="69"/>
        <v>0</v>
      </c>
      <c r="BF112" s="74">
        <f t="shared" si="69"/>
        <v>0</v>
      </c>
      <c r="BG112" s="74">
        <f t="shared" si="69"/>
        <v>0</v>
      </c>
      <c r="BH112" s="74">
        <f t="shared" si="69"/>
        <v>0</v>
      </c>
      <c r="BI112" s="74">
        <f t="shared" si="69"/>
        <v>0</v>
      </c>
      <c r="BJ112" s="74">
        <f t="shared" si="69"/>
        <v>0</v>
      </c>
      <c r="BK112" s="74"/>
      <c r="BL112" s="74"/>
      <c r="BM112" s="36"/>
      <c r="BN112" s="74">
        <f t="shared" si="58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0">$N$20/$B$3</f>
        <v>0</v>
      </c>
      <c r="P113" s="74">
        <f t="shared" si="70"/>
        <v>0</v>
      </c>
      <c r="Q113" s="74">
        <f t="shared" si="70"/>
        <v>0</v>
      </c>
      <c r="R113" s="74">
        <f t="shared" si="70"/>
        <v>0</v>
      </c>
      <c r="S113" s="74">
        <f t="shared" si="70"/>
        <v>0</v>
      </c>
      <c r="T113" s="74">
        <f t="shared" si="70"/>
        <v>0</v>
      </c>
      <c r="U113" s="74">
        <f t="shared" si="70"/>
        <v>0</v>
      </c>
      <c r="V113" s="74">
        <f t="shared" si="70"/>
        <v>0</v>
      </c>
      <c r="W113" s="74">
        <f t="shared" si="70"/>
        <v>0</v>
      </c>
      <c r="X113" s="74">
        <f t="shared" si="70"/>
        <v>0</v>
      </c>
      <c r="Y113" s="74">
        <f t="shared" si="70"/>
        <v>0</v>
      </c>
      <c r="Z113" s="74">
        <f t="shared" si="70"/>
        <v>0</v>
      </c>
      <c r="AA113" s="74">
        <f t="shared" si="70"/>
        <v>0</v>
      </c>
      <c r="AB113" s="74">
        <f t="shared" si="70"/>
        <v>0</v>
      </c>
      <c r="AC113" s="74">
        <f t="shared" si="70"/>
        <v>0</v>
      </c>
      <c r="AD113" s="74">
        <f t="shared" si="70"/>
        <v>0</v>
      </c>
      <c r="AE113" s="74">
        <f t="shared" si="70"/>
        <v>0</v>
      </c>
      <c r="AF113" s="74">
        <f t="shared" si="70"/>
        <v>0</v>
      </c>
      <c r="AG113" s="74">
        <f t="shared" si="70"/>
        <v>0</v>
      </c>
      <c r="AH113" s="74">
        <f t="shared" si="70"/>
        <v>0</v>
      </c>
      <c r="AI113" s="74">
        <f t="shared" si="70"/>
        <v>0</v>
      </c>
      <c r="AJ113" s="74">
        <f t="shared" si="70"/>
        <v>0</v>
      </c>
      <c r="AK113" s="74">
        <f t="shared" si="70"/>
        <v>0</v>
      </c>
      <c r="AL113" s="74">
        <f t="shared" si="70"/>
        <v>0</v>
      </c>
      <c r="AM113" s="74">
        <f t="shared" si="70"/>
        <v>0</v>
      </c>
      <c r="AN113" s="74">
        <f t="shared" si="70"/>
        <v>0</v>
      </c>
      <c r="AO113" s="74">
        <f t="shared" si="70"/>
        <v>0</v>
      </c>
      <c r="AP113" s="74">
        <f t="shared" si="70"/>
        <v>0</v>
      </c>
      <c r="AQ113" s="74">
        <f t="shared" si="70"/>
        <v>0</v>
      </c>
      <c r="AR113" s="74">
        <f t="shared" si="70"/>
        <v>0</v>
      </c>
      <c r="AS113" s="74">
        <f t="shared" si="70"/>
        <v>0</v>
      </c>
      <c r="AT113" s="74">
        <f t="shared" si="70"/>
        <v>0</v>
      </c>
      <c r="AU113" s="74">
        <f t="shared" si="70"/>
        <v>0</v>
      </c>
      <c r="AV113" s="74">
        <f t="shared" si="70"/>
        <v>0</v>
      </c>
      <c r="AW113" s="74">
        <f t="shared" si="70"/>
        <v>0</v>
      </c>
      <c r="AX113" s="74">
        <f t="shared" si="70"/>
        <v>0</v>
      </c>
      <c r="AY113" s="74">
        <f t="shared" si="70"/>
        <v>0</v>
      </c>
      <c r="AZ113" s="74">
        <f t="shared" si="70"/>
        <v>0</v>
      </c>
      <c r="BA113" s="74">
        <f t="shared" si="70"/>
        <v>0</v>
      </c>
      <c r="BB113" s="74">
        <f t="shared" si="70"/>
        <v>0</v>
      </c>
      <c r="BC113" s="74">
        <f t="shared" si="70"/>
        <v>0</v>
      </c>
      <c r="BD113" s="74">
        <f t="shared" si="70"/>
        <v>0</v>
      </c>
      <c r="BE113" s="74">
        <f t="shared" si="70"/>
        <v>0</v>
      </c>
      <c r="BF113" s="74">
        <f t="shared" si="70"/>
        <v>0</v>
      </c>
      <c r="BG113" s="74">
        <f t="shared" si="70"/>
        <v>0</v>
      </c>
      <c r="BH113" s="74">
        <f t="shared" si="70"/>
        <v>0</v>
      </c>
      <c r="BI113" s="74">
        <f t="shared" si="70"/>
        <v>0</v>
      </c>
      <c r="BJ113" s="74">
        <f t="shared" si="70"/>
        <v>0</v>
      </c>
      <c r="BK113" s="74">
        <f t="shared" si="70"/>
        <v>0</v>
      </c>
      <c r="BL113" s="74"/>
      <c r="BM113" s="36"/>
      <c r="BN113" s="74">
        <f t="shared" si="58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1">SUM(C101:C113)</f>
        <v>0</v>
      </c>
      <c r="D114" s="68">
        <f t="shared" si="71"/>
        <v>0</v>
      </c>
      <c r="E114" s="68">
        <f t="shared" si="71"/>
        <v>0</v>
      </c>
      <c r="F114" s="68">
        <f t="shared" si="71"/>
        <v>0</v>
      </c>
      <c r="G114" s="68">
        <f t="shared" si="71"/>
        <v>2.4167995503108481</v>
      </c>
      <c r="H114" s="68">
        <f t="shared" si="71"/>
        <v>2.4167995503108481</v>
      </c>
      <c r="I114" s="68">
        <f t="shared" si="71"/>
        <v>2.4167995503108481</v>
      </c>
      <c r="J114" s="68">
        <f t="shared" si="71"/>
        <v>2.4167995503108481</v>
      </c>
      <c r="K114" s="68">
        <f t="shared" si="71"/>
        <v>2.4167995503108481</v>
      </c>
      <c r="L114" s="68">
        <f t="shared" si="71"/>
        <v>2.4167995503108481</v>
      </c>
      <c r="M114" s="68">
        <f t="shared" si="71"/>
        <v>2.4167995503108481</v>
      </c>
      <c r="N114" s="68">
        <f t="shared" si="71"/>
        <v>2.4167995503108481</v>
      </c>
      <c r="O114" s="68">
        <f t="shared" si="71"/>
        <v>2.4167995503108481</v>
      </c>
      <c r="P114" s="68">
        <f t="shared" si="71"/>
        <v>2.4167995503108481</v>
      </c>
      <c r="Q114" s="68">
        <f t="shared" si="71"/>
        <v>2.4167995503108481</v>
      </c>
      <c r="R114" s="68">
        <f t="shared" si="71"/>
        <v>2.4167995503108481</v>
      </c>
      <c r="S114" s="68">
        <f t="shared" si="71"/>
        <v>2.4167995503108481</v>
      </c>
      <c r="T114" s="68">
        <f t="shared" si="71"/>
        <v>2.4167995503108481</v>
      </c>
      <c r="U114" s="68">
        <f t="shared" si="71"/>
        <v>2.4167995503108481</v>
      </c>
      <c r="V114" s="68">
        <f t="shared" si="71"/>
        <v>2.4167995503108481</v>
      </c>
      <c r="W114" s="68">
        <f t="shared" si="71"/>
        <v>2.4167995503108481</v>
      </c>
      <c r="X114" s="68">
        <f t="shared" si="71"/>
        <v>2.4167995503108481</v>
      </c>
      <c r="Y114" s="68">
        <f t="shared" si="71"/>
        <v>2.4167995503108481</v>
      </c>
      <c r="Z114" s="68">
        <f t="shared" si="71"/>
        <v>2.4167995503108481</v>
      </c>
      <c r="AA114" s="68">
        <f t="shared" si="71"/>
        <v>2.4167995503108481</v>
      </c>
      <c r="AB114" s="68">
        <f t="shared" si="71"/>
        <v>2.4167995503108481</v>
      </c>
      <c r="AC114" s="68">
        <f t="shared" si="71"/>
        <v>2.4167995503108481</v>
      </c>
      <c r="AD114" s="68">
        <f t="shared" si="71"/>
        <v>2.4167995503108481</v>
      </c>
      <c r="AE114" s="68">
        <f t="shared" si="71"/>
        <v>2.4167995503108481</v>
      </c>
      <c r="AF114" s="68">
        <f t="shared" si="71"/>
        <v>2.4167995503108481</v>
      </c>
      <c r="AG114" s="68">
        <f t="shared" si="71"/>
        <v>2.4167995503108481</v>
      </c>
      <c r="AH114" s="68">
        <f t="shared" si="71"/>
        <v>2.4167995503108481</v>
      </c>
      <c r="AI114" s="68">
        <f t="shared" si="71"/>
        <v>2.4167995503108481</v>
      </c>
      <c r="AJ114" s="68">
        <f t="shared" si="71"/>
        <v>2.4167995503108481</v>
      </c>
      <c r="AK114" s="68">
        <f t="shared" si="71"/>
        <v>2.4167995503108481</v>
      </c>
      <c r="AL114" s="68">
        <f t="shared" si="71"/>
        <v>2.4167995503108481</v>
      </c>
      <c r="AM114" s="68">
        <f t="shared" si="71"/>
        <v>2.4167995503108481</v>
      </c>
      <c r="AN114" s="68">
        <f t="shared" si="71"/>
        <v>2.4167995503108481</v>
      </c>
      <c r="AO114" s="68">
        <f t="shared" si="71"/>
        <v>2.4167995503108481</v>
      </c>
      <c r="AP114" s="68">
        <f t="shared" si="71"/>
        <v>2.4167995503108481</v>
      </c>
      <c r="AQ114" s="68">
        <f t="shared" si="71"/>
        <v>2.4167995503108481</v>
      </c>
      <c r="AR114" s="68">
        <f t="shared" si="71"/>
        <v>2.4167995503108481</v>
      </c>
      <c r="AS114" s="68">
        <f t="shared" si="71"/>
        <v>2.4167995503108481</v>
      </c>
      <c r="AT114" s="68">
        <f t="shared" si="71"/>
        <v>2.4167995503108481</v>
      </c>
      <c r="AU114" s="68">
        <f t="shared" si="71"/>
        <v>2.4167995503108481</v>
      </c>
      <c r="AV114" s="68">
        <f t="shared" si="71"/>
        <v>2.4167995503108481</v>
      </c>
      <c r="AW114" s="68">
        <f t="shared" si="71"/>
        <v>2.4167995503108481</v>
      </c>
      <c r="AX114" s="68">
        <f t="shared" si="71"/>
        <v>2.4167995503108481</v>
      </c>
      <c r="AY114" s="68">
        <f t="shared" si="71"/>
        <v>2.4167995503108481</v>
      </c>
      <c r="AZ114" s="68">
        <f t="shared" si="71"/>
        <v>2.4167995503108481</v>
      </c>
      <c r="BA114" s="68">
        <f t="shared" si="71"/>
        <v>2.4167995503108481</v>
      </c>
      <c r="BB114" s="68">
        <f t="shared" si="71"/>
        <v>2.4167995503108481</v>
      </c>
      <c r="BC114" s="68">
        <f t="shared" si="71"/>
        <v>2.4167995503108481</v>
      </c>
      <c r="BD114" s="68">
        <f t="shared" si="71"/>
        <v>2.4167995503108481</v>
      </c>
      <c r="BE114" s="68">
        <f t="shared" si="71"/>
        <v>0</v>
      </c>
      <c r="BF114" s="68">
        <f t="shared" si="71"/>
        <v>0</v>
      </c>
      <c r="BG114" s="68">
        <f t="shared" si="71"/>
        <v>0</v>
      </c>
      <c r="BH114" s="68">
        <f t="shared" si="71"/>
        <v>0</v>
      </c>
      <c r="BI114" s="68">
        <f t="shared" si="71"/>
        <v>0</v>
      </c>
      <c r="BJ114" s="68">
        <f t="shared" si="71"/>
        <v>0</v>
      </c>
      <c r="BK114" s="68">
        <f t="shared" si="71"/>
        <v>0</v>
      </c>
      <c r="BL114" s="68">
        <f t="shared" si="71"/>
        <v>0</v>
      </c>
      <c r="BM114" s="36"/>
      <c r="BN114" s="57">
        <f>SUM(BN101:BN113)</f>
        <v>120.83997751554226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C57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328</v>
      </c>
    </row>
    <row r="2" spans="1:67" ht="15" customHeight="1" x14ac:dyDescent="0.2">
      <c r="A2" s="59" t="s">
        <v>21</v>
      </c>
      <c r="B2" s="107" t="str">
        <f>VLOOKUP($B$1,'Assumptions (Inputs)'!$B$7:$G$24,2,FALSE)</f>
        <v>Capacitor Installation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Y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1.86588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(Escalated)'!E28</f>
        <v>0</v>
      </c>
      <c r="C13" s="128">
        <f>'CapEx (Escalated)'!F28</f>
        <v>1.86588</v>
      </c>
      <c r="D13" s="128">
        <f>'CapEx (Escalated)'!G28</f>
        <v>1.9341712079999998</v>
      </c>
      <c r="E13" s="128">
        <f>'CapEx (Escalated)'!H28</f>
        <v>0</v>
      </c>
      <c r="F13" s="128">
        <f>'CapEx (Escalated)'!I28</f>
        <v>0</v>
      </c>
      <c r="G13" s="128">
        <f>'CapEx (Escalated)'!J28</f>
        <v>0</v>
      </c>
      <c r="H13" s="128">
        <f>'CapEx (Escalated)'!K28</f>
        <v>0</v>
      </c>
      <c r="I13" s="128">
        <f>'CapEx (Escalated)'!L28</f>
        <v>0</v>
      </c>
      <c r="J13" s="128">
        <f>'CapEx (Escalated)'!M28</f>
        <v>0</v>
      </c>
      <c r="K13" s="128">
        <f>'CapEx (Escalated)'!N28</f>
        <v>0</v>
      </c>
      <c r="L13" s="128">
        <f>'CapEx (Escalated)'!O28</f>
        <v>0</v>
      </c>
      <c r="M13" s="128">
        <f>'CapEx (Escalated)'!P28</f>
        <v>0</v>
      </c>
      <c r="N13" s="128">
        <f>'CapEx (Escalated)'!Q28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3.8000512079999997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-SUM(C13:D13)</f>
        <v>-3.8000512079999997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-3.8000512079999997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1.86588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0.93293999999999999</v>
      </c>
      <c r="D16" s="68">
        <f t="shared" si="4"/>
        <v>0.93293999999999999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3.8000512079999997</v>
      </c>
      <c r="F19" s="74">
        <f t="shared" si="5"/>
        <v>3.8000512079999997</v>
      </c>
      <c r="G19" s="74">
        <f t="shared" si="5"/>
        <v>3.8000512079999997</v>
      </c>
      <c r="H19" s="74">
        <f t="shared" si="5"/>
        <v>3.8000512079999997</v>
      </c>
      <c r="I19" s="74">
        <f t="shared" si="5"/>
        <v>3.8000512079999997</v>
      </c>
      <c r="J19" s="74">
        <f t="shared" si="5"/>
        <v>3.8000512079999997</v>
      </c>
      <c r="K19" s="74">
        <f t="shared" si="5"/>
        <v>3.8000512079999997</v>
      </c>
      <c r="L19" s="74">
        <f t="shared" si="5"/>
        <v>3.8000512079999997</v>
      </c>
      <c r="M19" s="74">
        <f t="shared" si="5"/>
        <v>3.8000512079999997</v>
      </c>
      <c r="N19" s="74">
        <f t="shared" si="5"/>
        <v>3.8000512079999997</v>
      </c>
      <c r="O19" s="74">
        <f t="shared" si="5"/>
        <v>3.8000512079999997</v>
      </c>
      <c r="P19" s="74">
        <f t="shared" si="5"/>
        <v>3.8000512079999997</v>
      </c>
      <c r="Q19" s="74">
        <f t="shared" si="5"/>
        <v>3.8000512079999997</v>
      </c>
      <c r="R19" s="74">
        <f t="shared" si="5"/>
        <v>3.8000512079999997</v>
      </c>
      <c r="S19" s="74">
        <f t="shared" si="5"/>
        <v>3.8000512079999997</v>
      </c>
      <c r="T19" s="74">
        <f t="shared" si="5"/>
        <v>3.8000512079999997</v>
      </c>
      <c r="U19" s="74">
        <f t="shared" si="5"/>
        <v>3.8000512079999997</v>
      </c>
      <c r="V19" s="74">
        <f t="shared" si="5"/>
        <v>3.8000512079999997</v>
      </c>
      <c r="W19" s="74">
        <f t="shared" si="5"/>
        <v>3.8000512079999997</v>
      </c>
      <c r="X19" s="74">
        <f t="shared" si="5"/>
        <v>3.8000512079999997</v>
      </c>
      <c r="Y19" s="74">
        <f t="shared" si="5"/>
        <v>3.8000512079999997</v>
      </c>
      <c r="Z19" s="74">
        <f t="shared" si="5"/>
        <v>3.8000512079999997</v>
      </c>
      <c r="AA19" s="74">
        <f t="shared" si="5"/>
        <v>3.8000512079999997</v>
      </c>
      <c r="AB19" s="74">
        <f t="shared" si="5"/>
        <v>3.8000512079999997</v>
      </c>
      <c r="AC19" s="74">
        <f t="shared" si="5"/>
        <v>3.8000512079999997</v>
      </c>
      <c r="AD19" s="74">
        <f t="shared" si="5"/>
        <v>3.8000512079999997</v>
      </c>
      <c r="AE19" s="74">
        <f t="shared" si="5"/>
        <v>3.8000512079999997</v>
      </c>
      <c r="AF19" s="74">
        <f t="shared" si="5"/>
        <v>3.8000512079999997</v>
      </c>
      <c r="AG19" s="74">
        <f t="shared" si="5"/>
        <v>3.8000512079999997</v>
      </c>
      <c r="AH19" s="74">
        <f t="shared" si="5"/>
        <v>3.8000512079999997</v>
      </c>
      <c r="AI19" s="74">
        <f t="shared" si="5"/>
        <v>3.8000512079999997</v>
      </c>
      <c r="AJ19" s="74">
        <f t="shared" si="5"/>
        <v>3.8000512079999997</v>
      </c>
      <c r="AK19" s="74">
        <f t="shared" si="5"/>
        <v>3.8000512079999997</v>
      </c>
      <c r="AL19" s="74">
        <f t="shared" si="5"/>
        <v>3.8000512079999997</v>
      </c>
      <c r="AM19" s="74">
        <f t="shared" si="5"/>
        <v>3.8000512079999997</v>
      </c>
      <c r="AN19" s="74">
        <f t="shared" si="5"/>
        <v>3.8000512079999997</v>
      </c>
      <c r="AO19" s="74">
        <f t="shared" si="5"/>
        <v>3.8000512079999997</v>
      </c>
      <c r="AP19" s="74">
        <f t="shared" si="5"/>
        <v>3.8000512079999997</v>
      </c>
      <c r="AQ19" s="74">
        <f t="shared" si="5"/>
        <v>3.8000512079999997</v>
      </c>
      <c r="AR19" s="74">
        <f t="shared" si="5"/>
        <v>3.8000512079999997</v>
      </c>
      <c r="AS19" s="74">
        <f t="shared" si="5"/>
        <v>3.8000512079999997</v>
      </c>
      <c r="AT19" s="74">
        <f t="shared" si="5"/>
        <v>3.8000512079999997</v>
      </c>
      <c r="AU19" s="74">
        <f t="shared" si="5"/>
        <v>3.8000512079999997</v>
      </c>
      <c r="AV19" s="74">
        <f t="shared" si="5"/>
        <v>3.8000512079999997</v>
      </c>
      <c r="AW19" s="74">
        <f t="shared" si="5"/>
        <v>3.8000512079999997</v>
      </c>
      <c r="AX19" s="74">
        <f t="shared" si="5"/>
        <v>3.8000512079999997</v>
      </c>
      <c r="AY19" s="74">
        <f t="shared" si="5"/>
        <v>3.8000512079999997</v>
      </c>
      <c r="AZ19" s="74">
        <f t="shared" si="5"/>
        <v>3.8000512079999997</v>
      </c>
      <c r="BA19" s="74">
        <f t="shared" si="5"/>
        <v>3.8000512079999997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3.8000512079999997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-3.8000512079999997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3.8000512079999997</v>
      </c>
      <c r="E21" s="74">
        <f t="shared" si="9"/>
        <v>3.8000512079999997</v>
      </c>
      <c r="F21" s="74">
        <f t="shared" si="9"/>
        <v>3.8000512079999997</v>
      </c>
      <c r="G21" s="74">
        <f t="shared" si="9"/>
        <v>3.8000512079999997</v>
      </c>
      <c r="H21" s="74">
        <f t="shared" si="9"/>
        <v>3.8000512079999997</v>
      </c>
      <c r="I21" s="74">
        <f t="shared" si="9"/>
        <v>3.8000512079999997</v>
      </c>
      <c r="J21" s="74">
        <f t="shared" si="9"/>
        <v>3.8000512079999997</v>
      </c>
      <c r="K21" s="74">
        <f t="shared" si="9"/>
        <v>3.8000512079999997</v>
      </c>
      <c r="L21" s="74">
        <f t="shared" si="9"/>
        <v>3.8000512079999997</v>
      </c>
      <c r="M21" s="74">
        <f t="shared" si="9"/>
        <v>3.8000512079999997</v>
      </c>
      <c r="N21" s="74">
        <f t="shared" si="9"/>
        <v>3.8000512079999997</v>
      </c>
      <c r="O21" s="74">
        <f t="shared" si="9"/>
        <v>3.8000512079999997</v>
      </c>
      <c r="P21" s="74">
        <f t="shared" si="9"/>
        <v>3.8000512079999997</v>
      </c>
      <c r="Q21" s="74">
        <f t="shared" si="9"/>
        <v>3.8000512079999997</v>
      </c>
      <c r="R21" s="74">
        <f t="shared" si="9"/>
        <v>3.8000512079999997</v>
      </c>
      <c r="S21" s="74">
        <f t="shared" si="9"/>
        <v>3.8000512079999997</v>
      </c>
      <c r="T21" s="74">
        <f t="shared" si="9"/>
        <v>3.8000512079999997</v>
      </c>
      <c r="U21" s="74">
        <f t="shared" si="9"/>
        <v>3.8000512079999997</v>
      </c>
      <c r="V21" s="74">
        <f t="shared" si="9"/>
        <v>3.8000512079999997</v>
      </c>
      <c r="W21" s="74">
        <f t="shared" si="9"/>
        <v>3.8000512079999997</v>
      </c>
      <c r="X21" s="74">
        <f t="shared" si="9"/>
        <v>3.8000512079999997</v>
      </c>
      <c r="Y21" s="74">
        <f t="shared" si="9"/>
        <v>3.8000512079999997</v>
      </c>
      <c r="Z21" s="74">
        <f t="shared" si="9"/>
        <v>3.8000512079999997</v>
      </c>
      <c r="AA21" s="74">
        <f t="shared" si="9"/>
        <v>3.8000512079999997</v>
      </c>
      <c r="AB21" s="74">
        <f t="shared" si="9"/>
        <v>3.8000512079999997</v>
      </c>
      <c r="AC21" s="74">
        <f t="shared" si="9"/>
        <v>3.8000512079999997</v>
      </c>
      <c r="AD21" s="74">
        <f t="shared" si="9"/>
        <v>3.8000512079999997</v>
      </c>
      <c r="AE21" s="74">
        <f t="shared" si="9"/>
        <v>3.8000512079999997</v>
      </c>
      <c r="AF21" s="74">
        <f t="shared" si="9"/>
        <v>3.8000512079999997</v>
      </c>
      <c r="AG21" s="74">
        <f t="shared" si="9"/>
        <v>3.8000512079999997</v>
      </c>
      <c r="AH21" s="74">
        <f t="shared" si="9"/>
        <v>3.8000512079999997</v>
      </c>
      <c r="AI21" s="74">
        <f t="shared" si="9"/>
        <v>3.8000512079999997</v>
      </c>
      <c r="AJ21" s="74">
        <f t="shared" si="9"/>
        <v>3.8000512079999997</v>
      </c>
      <c r="AK21" s="74">
        <f t="shared" si="9"/>
        <v>3.8000512079999997</v>
      </c>
      <c r="AL21" s="74">
        <f t="shared" si="9"/>
        <v>3.8000512079999997</v>
      </c>
      <c r="AM21" s="74">
        <f t="shared" si="9"/>
        <v>3.8000512079999997</v>
      </c>
      <c r="AN21" s="74">
        <f t="shared" si="9"/>
        <v>3.8000512079999997</v>
      </c>
      <c r="AO21" s="74">
        <f t="shared" si="9"/>
        <v>3.8000512079999997</v>
      </c>
      <c r="AP21" s="74">
        <f t="shared" si="9"/>
        <v>3.8000512079999997</v>
      </c>
      <c r="AQ21" s="74">
        <f t="shared" si="9"/>
        <v>3.8000512079999997</v>
      </c>
      <c r="AR21" s="74">
        <f t="shared" si="9"/>
        <v>3.8000512079999997</v>
      </c>
      <c r="AS21" s="74">
        <f t="shared" si="9"/>
        <v>3.8000512079999997</v>
      </c>
      <c r="AT21" s="74">
        <f t="shared" si="9"/>
        <v>3.8000512079999997</v>
      </c>
      <c r="AU21" s="74">
        <f t="shared" si="9"/>
        <v>3.8000512079999997</v>
      </c>
      <c r="AV21" s="74">
        <f t="shared" si="9"/>
        <v>3.8000512079999997</v>
      </c>
      <c r="AW21" s="74">
        <f t="shared" si="9"/>
        <v>3.8000512079999997</v>
      </c>
      <c r="AX21" s="74">
        <f t="shared" si="9"/>
        <v>3.8000512079999997</v>
      </c>
      <c r="AY21" s="74">
        <f t="shared" si="9"/>
        <v>3.8000512079999997</v>
      </c>
      <c r="AZ21" s="74">
        <f t="shared" si="9"/>
        <v>3.8000512079999997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1.9000256039999999</v>
      </c>
      <c r="E22" s="68">
        <f t="shared" si="10"/>
        <v>3.8000512079999997</v>
      </c>
      <c r="F22" s="68">
        <f t="shared" si="10"/>
        <v>3.8000512079999997</v>
      </c>
      <c r="G22" s="68">
        <f t="shared" si="10"/>
        <v>3.8000512079999997</v>
      </c>
      <c r="H22" s="68">
        <f t="shared" si="10"/>
        <v>3.8000512079999997</v>
      </c>
      <c r="I22" s="68">
        <f t="shared" si="10"/>
        <v>3.8000512079999997</v>
      </c>
      <c r="J22" s="68">
        <f t="shared" si="10"/>
        <v>3.8000512079999997</v>
      </c>
      <c r="K22" s="68">
        <f t="shared" si="10"/>
        <v>3.8000512079999997</v>
      </c>
      <c r="L22" s="68">
        <f t="shared" si="10"/>
        <v>3.8000512079999997</v>
      </c>
      <c r="M22" s="68">
        <f t="shared" si="10"/>
        <v>3.8000512079999997</v>
      </c>
      <c r="N22" s="68">
        <f t="shared" si="10"/>
        <v>3.8000512079999997</v>
      </c>
      <c r="O22" s="68">
        <f t="shared" si="10"/>
        <v>3.8000512079999997</v>
      </c>
      <c r="P22" s="68">
        <f t="shared" si="10"/>
        <v>3.8000512079999997</v>
      </c>
      <c r="Q22" s="68">
        <f t="shared" si="10"/>
        <v>3.8000512079999997</v>
      </c>
      <c r="R22" s="68">
        <f t="shared" si="10"/>
        <v>3.8000512079999997</v>
      </c>
      <c r="S22" s="68">
        <f t="shared" si="10"/>
        <v>3.8000512079999997</v>
      </c>
      <c r="T22" s="68">
        <f t="shared" si="10"/>
        <v>3.8000512079999997</v>
      </c>
      <c r="U22" s="68">
        <f t="shared" si="10"/>
        <v>3.8000512079999997</v>
      </c>
      <c r="V22" s="68">
        <f t="shared" si="10"/>
        <v>3.8000512079999997</v>
      </c>
      <c r="W22" s="68">
        <f t="shared" si="10"/>
        <v>3.8000512079999997</v>
      </c>
      <c r="X22" s="68">
        <f t="shared" si="10"/>
        <v>3.8000512079999997</v>
      </c>
      <c r="Y22" s="68">
        <f t="shared" si="10"/>
        <v>3.8000512079999997</v>
      </c>
      <c r="Z22" s="68">
        <f t="shared" si="10"/>
        <v>3.8000512079999997</v>
      </c>
      <c r="AA22" s="68">
        <f t="shared" si="10"/>
        <v>3.8000512079999997</v>
      </c>
      <c r="AB22" s="68">
        <f t="shared" si="10"/>
        <v>3.8000512079999997</v>
      </c>
      <c r="AC22" s="68">
        <f t="shared" si="10"/>
        <v>3.8000512079999997</v>
      </c>
      <c r="AD22" s="68">
        <f t="shared" si="10"/>
        <v>3.8000512079999997</v>
      </c>
      <c r="AE22" s="68">
        <f t="shared" si="10"/>
        <v>3.8000512079999997</v>
      </c>
      <c r="AF22" s="68">
        <f t="shared" si="10"/>
        <v>3.8000512079999997</v>
      </c>
      <c r="AG22" s="68">
        <f t="shared" si="10"/>
        <v>3.8000512079999997</v>
      </c>
      <c r="AH22" s="68">
        <f t="shared" si="10"/>
        <v>3.8000512079999997</v>
      </c>
      <c r="AI22" s="68">
        <f t="shared" si="10"/>
        <v>3.8000512079999997</v>
      </c>
      <c r="AJ22" s="68">
        <f t="shared" si="10"/>
        <v>3.8000512079999997</v>
      </c>
      <c r="AK22" s="68">
        <f t="shared" si="10"/>
        <v>3.8000512079999997</v>
      </c>
      <c r="AL22" s="68">
        <f t="shared" si="10"/>
        <v>3.8000512079999997</v>
      </c>
      <c r="AM22" s="68">
        <f t="shared" si="10"/>
        <v>3.8000512079999997</v>
      </c>
      <c r="AN22" s="68">
        <f t="shared" si="10"/>
        <v>3.8000512079999997</v>
      </c>
      <c r="AO22" s="68">
        <f t="shared" si="10"/>
        <v>3.8000512079999997</v>
      </c>
      <c r="AP22" s="68">
        <f t="shared" si="10"/>
        <v>3.8000512079999997</v>
      </c>
      <c r="AQ22" s="68">
        <f t="shared" si="10"/>
        <v>3.8000512079999997</v>
      </c>
      <c r="AR22" s="68">
        <f t="shared" si="10"/>
        <v>3.8000512079999997</v>
      </c>
      <c r="AS22" s="68">
        <f t="shared" si="10"/>
        <v>3.8000512079999997</v>
      </c>
      <c r="AT22" s="68">
        <f t="shared" si="10"/>
        <v>3.8000512079999997</v>
      </c>
      <c r="AU22" s="68">
        <f t="shared" si="10"/>
        <v>3.8000512079999997</v>
      </c>
      <c r="AV22" s="68">
        <f t="shared" si="10"/>
        <v>3.8000512079999997</v>
      </c>
      <c r="AW22" s="68">
        <f t="shared" si="10"/>
        <v>3.8000512079999997</v>
      </c>
      <c r="AX22" s="68">
        <f t="shared" si="10"/>
        <v>3.8000512079999997</v>
      </c>
      <c r="AY22" s="68">
        <f t="shared" si="10"/>
        <v>3.8000512079999997</v>
      </c>
      <c r="AZ22" s="68">
        <f t="shared" si="10"/>
        <v>3.8000512079999997</v>
      </c>
      <c r="BA22" s="68">
        <f t="shared" si="10"/>
        <v>1.9000256039999999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0.28500384059999995</v>
      </c>
      <c r="F25" s="74">
        <f t="shared" si="11"/>
        <v>0.83365523401103991</v>
      </c>
      <c r="G25" s="74">
        <f t="shared" si="11"/>
        <v>1.3411140723273598</v>
      </c>
      <c r="H25" s="74">
        <f t="shared" si="11"/>
        <v>1.8105723985636799</v>
      </c>
      <c r="I25" s="74">
        <f t="shared" si="11"/>
        <v>2.2447662495897602</v>
      </c>
      <c r="J25" s="74">
        <f t="shared" si="11"/>
        <v>2.6464316622753601</v>
      </c>
      <c r="K25" s="74">
        <f t="shared" si="11"/>
        <v>3.0179246683694401</v>
      </c>
      <c r="L25" s="74">
        <f t="shared" si="11"/>
        <v>3.3616012996209599</v>
      </c>
      <c r="M25" s="74">
        <f t="shared" si="11"/>
        <v>3.7007178694228799</v>
      </c>
      <c r="N25" s="74">
        <f t="shared" si="11"/>
        <v>4.0398344392247996</v>
      </c>
      <c r="O25" s="74">
        <f t="shared" si="11"/>
        <v>4.3789510090267196</v>
      </c>
      <c r="P25" s="74">
        <f t="shared" si="11"/>
        <v>4.7180675788286397</v>
      </c>
      <c r="Q25" s="74">
        <f t="shared" si="11"/>
        <v>5.0571841486305598</v>
      </c>
      <c r="R25" s="74">
        <f t="shared" si="11"/>
        <v>5.3963007184324798</v>
      </c>
      <c r="S25" s="74">
        <f t="shared" si="11"/>
        <v>5.7354172882343999</v>
      </c>
      <c r="T25" s="74">
        <f t="shared" si="11"/>
        <v>6.07453385803632</v>
      </c>
      <c r="U25" s="74">
        <f t="shared" si="11"/>
        <v>6.41365042783824</v>
      </c>
      <c r="V25" s="74">
        <f t="shared" si="11"/>
        <v>6.7527669976401601</v>
      </c>
      <c r="W25" s="74">
        <f t="shared" si="11"/>
        <v>7.0918835674420801</v>
      </c>
      <c r="X25" s="74">
        <f t="shared" si="11"/>
        <v>7.4310001372440002</v>
      </c>
      <c r="Y25" s="74">
        <f t="shared" si="11"/>
        <v>7.6005584221449602</v>
      </c>
      <c r="Z25" s="74">
        <f t="shared" si="11"/>
        <v>7.6005584221449602</v>
      </c>
      <c r="AA25" s="74">
        <f t="shared" si="11"/>
        <v>7.6005584221449602</v>
      </c>
      <c r="AB25" s="74">
        <f t="shared" si="11"/>
        <v>7.6005584221449602</v>
      </c>
      <c r="AC25" s="74">
        <f t="shared" si="11"/>
        <v>7.6005584221449602</v>
      </c>
      <c r="AD25" s="74">
        <f t="shared" si="11"/>
        <v>7.6005584221449602</v>
      </c>
      <c r="AE25" s="74">
        <f t="shared" si="11"/>
        <v>7.6005584221449602</v>
      </c>
      <c r="AF25" s="74">
        <f t="shared" si="11"/>
        <v>7.6005584221449602</v>
      </c>
      <c r="AG25" s="74">
        <f t="shared" si="11"/>
        <v>7.6005584221449602</v>
      </c>
      <c r="AH25" s="74">
        <f t="shared" si="11"/>
        <v>7.6005584221449602</v>
      </c>
      <c r="AI25" s="74">
        <f t="shared" si="11"/>
        <v>7.6005584221449602</v>
      </c>
      <c r="AJ25" s="74">
        <f t="shared" si="11"/>
        <v>7.6005584221449602</v>
      </c>
      <c r="AK25" s="74">
        <f t="shared" si="11"/>
        <v>7.6005584221449602</v>
      </c>
      <c r="AL25" s="74">
        <f t="shared" si="11"/>
        <v>7.6005584221449602</v>
      </c>
      <c r="AM25" s="74">
        <f t="shared" si="11"/>
        <v>7.6005584221449602</v>
      </c>
      <c r="AN25" s="74">
        <f t="shared" si="11"/>
        <v>7.6005584221449602</v>
      </c>
      <c r="AO25" s="74">
        <f t="shared" si="11"/>
        <v>7.6005584221449602</v>
      </c>
      <c r="AP25" s="74">
        <f t="shared" si="11"/>
        <v>7.6005584221449602</v>
      </c>
      <c r="AQ25" s="74">
        <f t="shared" si="11"/>
        <v>7.6005584221449602</v>
      </c>
      <c r="AR25" s="74">
        <f t="shared" si="11"/>
        <v>7.6005584221449602</v>
      </c>
      <c r="AS25" s="74">
        <f t="shared" si="11"/>
        <v>7.6005584221449602</v>
      </c>
      <c r="AT25" s="74">
        <f t="shared" si="11"/>
        <v>7.6005584221449602</v>
      </c>
      <c r="AU25" s="74">
        <f t="shared" si="11"/>
        <v>7.6005584221449602</v>
      </c>
      <c r="AV25" s="74">
        <f t="shared" si="11"/>
        <v>7.6005584221449602</v>
      </c>
      <c r="AW25" s="74">
        <f t="shared" si="11"/>
        <v>7.6005584221449602</v>
      </c>
      <c r="AX25" s="74">
        <f t="shared" si="11"/>
        <v>7.6005584221449602</v>
      </c>
      <c r="AY25" s="74">
        <f t="shared" si="11"/>
        <v>7.6005584221449602</v>
      </c>
      <c r="AZ25" s="74">
        <f t="shared" si="11"/>
        <v>7.6005584221449602</v>
      </c>
      <c r="BA25" s="74">
        <f t="shared" si="11"/>
        <v>7.6005584221449602</v>
      </c>
      <c r="BB25" s="74">
        <f t="shared" si="11"/>
        <v>7.6005584221449602</v>
      </c>
      <c r="BC25" s="74">
        <f t="shared" si="11"/>
        <v>7.6005584221449602</v>
      </c>
      <c r="BD25" s="74">
        <f t="shared" si="11"/>
        <v>7.6005584221449602</v>
      </c>
      <c r="BE25" s="74">
        <f t="shared" si="11"/>
        <v>7.6005584221449602</v>
      </c>
      <c r="BF25" s="74">
        <f t="shared" si="11"/>
        <v>7.6005584221449602</v>
      </c>
      <c r="BG25" s="74">
        <f t="shared" si="11"/>
        <v>7.6005584221449602</v>
      </c>
      <c r="BH25" s="74">
        <f t="shared" si="11"/>
        <v>7.6005584221449602</v>
      </c>
      <c r="BI25" s="74">
        <f t="shared" si="11"/>
        <v>7.6005584221449602</v>
      </c>
      <c r="BJ25" s="74">
        <f t="shared" si="11"/>
        <v>7.6005584221449602</v>
      </c>
      <c r="BK25" s="74">
        <f t="shared" si="11"/>
        <v>7.6005584221449602</v>
      </c>
      <c r="BL25" s="74">
        <f t="shared" si="11"/>
        <v>7.6005584221449602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0.14250192029999997</v>
      </c>
      <c r="E26" s="74">
        <f t="shared" si="12"/>
        <v>0.27432569670551998</v>
      </c>
      <c r="F26" s="74">
        <f t="shared" si="12"/>
        <v>0.25372941915815994</v>
      </c>
      <c r="G26" s="74">
        <f t="shared" si="12"/>
        <v>0.23472916311815997</v>
      </c>
      <c r="H26" s="74">
        <f t="shared" si="12"/>
        <v>0.21709692551304</v>
      </c>
      <c r="I26" s="74">
        <f t="shared" si="12"/>
        <v>0.20083270634279998</v>
      </c>
      <c r="J26" s="74">
        <f t="shared" si="12"/>
        <v>0.18574650304703999</v>
      </c>
      <c r="K26" s="74">
        <f t="shared" si="12"/>
        <v>0.17183831562575999</v>
      </c>
      <c r="L26" s="74">
        <f t="shared" si="12"/>
        <v>0.16955828490095998</v>
      </c>
      <c r="M26" s="74">
        <f t="shared" si="12"/>
        <v>0.16955828490095998</v>
      </c>
      <c r="N26" s="74">
        <f t="shared" si="12"/>
        <v>0.16955828490095998</v>
      </c>
      <c r="O26" s="74">
        <f t="shared" si="12"/>
        <v>0.16955828490095998</v>
      </c>
      <c r="P26" s="74">
        <f t="shared" si="12"/>
        <v>0.16955828490095998</v>
      </c>
      <c r="Q26" s="74">
        <f t="shared" si="12"/>
        <v>0.16955828490095998</v>
      </c>
      <c r="R26" s="74">
        <f t="shared" si="12"/>
        <v>0.16955828490095998</v>
      </c>
      <c r="S26" s="74">
        <f t="shared" si="12"/>
        <v>0.16955828490095998</v>
      </c>
      <c r="T26" s="74">
        <f t="shared" si="12"/>
        <v>0.16955828490095998</v>
      </c>
      <c r="U26" s="74">
        <f t="shared" si="12"/>
        <v>0.16955828490095998</v>
      </c>
      <c r="V26" s="74">
        <f t="shared" si="12"/>
        <v>0.16955828490095998</v>
      </c>
      <c r="W26" s="74">
        <f t="shared" si="12"/>
        <v>0.16955828490095998</v>
      </c>
      <c r="X26" s="74">
        <f t="shared" si="12"/>
        <v>8.4779142450479988E-2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3.8002792110724801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0.14250192029999997</v>
      </c>
      <c r="E27" s="74">
        <f t="shared" si="13"/>
        <v>0.27432569670551998</v>
      </c>
      <c r="F27" s="74">
        <f t="shared" si="13"/>
        <v>0.25372941915815994</v>
      </c>
      <c r="G27" s="74">
        <f t="shared" si="13"/>
        <v>0.23472916311815997</v>
      </c>
      <c r="H27" s="74">
        <f t="shared" si="13"/>
        <v>0.21709692551304</v>
      </c>
      <c r="I27" s="74">
        <f t="shared" si="13"/>
        <v>0.20083270634279998</v>
      </c>
      <c r="J27" s="74">
        <f t="shared" si="13"/>
        <v>0.18574650304703999</v>
      </c>
      <c r="K27" s="74">
        <f t="shared" si="13"/>
        <v>0.17183831562575999</v>
      </c>
      <c r="L27" s="74">
        <f t="shared" si="13"/>
        <v>0.16955828490095998</v>
      </c>
      <c r="M27" s="74">
        <f t="shared" si="13"/>
        <v>0.16955828490095998</v>
      </c>
      <c r="N27" s="74">
        <f t="shared" si="13"/>
        <v>0.16955828490095998</v>
      </c>
      <c r="O27" s="74">
        <f t="shared" si="13"/>
        <v>0.16955828490095998</v>
      </c>
      <c r="P27" s="74">
        <f t="shared" si="13"/>
        <v>0.16955828490095998</v>
      </c>
      <c r="Q27" s="74">
        <f t="shared" si="13"/>
        <v>0.16955828490095998</v>
      </c>
      <c r="R27" s="74">
        <f t="shared" si="13"/>
        <v>0.16955828490095998</v>
      </c>
      <c r="S27" s="74">
        <f t="shared" si="13"/>
        <v>0.16955828490095998</v>
      </c>
      <c r="T27" s="74">
        <f t="shared" si="13"/>
        <v>0.16955828490095998</v>
      </c>
      <c r="U27" s="74">
        <f t="shared" si="13"/>
        <v>0.16955828490095998</v>
      </c>
      <c r="V27" s="74">
        <f t="shared" si="13"/>
        <v>0.16955828490095998</v>
      </c>
      <c r="W27" s="74">
        <f t="shared" si="13"/>
        <v>0.16955828490095998</v>
      </c>
      <c r="X27" s="74">
        <f t="shared" si="13"/>
        <v>8.4779142450479988E-2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3.8002792110724801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0.28500384059999995</v>
      </c>
      <c r="E28" s="74">
        <f t="shared" si="14"/>
        <v>0.83365523401103991</v>
      </c>
      <c r="F28" s="74">
        <f t="shared" si="14"/>
        <v>1.3411140723273598</v>
      </c>
      <c r="G28" s="74">
        <f t="shared" si="14"/>
        <v>1.8105723985636799</v>
      </c>
      <c r="H28" s="74">
        <f t="shared" si="14"/>
        <v>2.2447662495897602</v>
      </c>
      <c r="I28" s="74">
        <f t="shared" si="14"/>
        <v>2.6464316622753601</v>
      </c>
      <c r="J28" s="74">
        <f t="shared" si="14"/>
        <v>3.0179246683694401</v>
      </c>
      <c r="K28" s="74">
        <f t="shared" si="14"/>
        <v>3.3616012996209599</v>
      </c>
      <c r="L28" s="74">
        <f t="shared" si="14"/>
        <v>3.7007178694228799</v>
      </c>
      <c r="M28" s="74">
        <f t="shared" si="14"/>
        <v>4.0398344392247996</v>
      </c>
      <c r="N28" s="74">
        <f t="shared" si="14"/>
        <v>4.3789510090267196</v>
      </c>
      <c r="O28" s="74">
        <f t="shared" si="14"/>
        <v>4.7180675788286397</v>
      </c>
      <c r="P28" s="74">
        <f t="shared" si="14"/>
        <v>5.0571841486305598</v>
      </c>
      <c r="Q28" s="74">
        <f t="shared" si="14"/>
        <v>5.3963007184324798</v>
      </c>
      <c r="R28" s="74">
        <f t="shared" si="14"/>
        <v>5.7354172882343999</v>
      </c>
      <c r="S28" s="74">
        <f t="shared" si="14"/>
        <v>6.07453385803632</v>
      </c>
      <c r="T28" s="74">
        <f t="shared" si="14"/>
        <v>6.41365042783824</v>
      </c>
      <c r="U28" s="74">
        <f t="shared" si="14"/>
        <v>6.7527669976401601</v>
      </c>
      <c r="V28" s="74">
        <f t="shared" si="14"/>
        <v>7.0918835674420801</v>
      </c>
      <c r="W28" s="74">
        <f t="shared" si="14"/>
        <v>7.4310001372440002</v>
      </c>
      <c r="X28" s="74">
        <f t="shared" si="14"/>
        <v>7.6005584221449602</v>
      </c>
      <c r="Y28" s="74">
        <f t="shared" si="14"/>
        <v>7.6005584221449602</v>
      </c>
      <c r="Z28" s="74">
        <f t="shared" si="14"/>
        <v>7.6005584221449602</v>
      </c>
      <c r="AA28" s="74">
        <f t="shared" si="14"/>
        <v>7.6005584221449602</v>
      </c>
      <c r="AB28" s="74">
        <f t="shared" si="14"/>
        <v>7.6005584221449602</v>
      </c>
      <c r="AC28" s="74">
        <f t="shared" si="14"/>
        <v>7.6005584221449602</v>
      </c>
      <c r="AD28" s="74">
        <f t="shared" si="14"/>
        <v>7.6005584221449602</v>
      </c>
      <c r="AE28" s="74">
        <f t="shared" si="14"/>
        <v>7.6005584221449602</v>
      </c>
      <c r="AF28" s="74">
        <f t="shared" si="14"/>
        <v>7.6005584221449602</v>
      </c>
      <c r="AG28" s="74">
        <f t="shared" si="14"/>
        <v>7.6005584221449602</v>
      </c>
      <c r="AH28" s="74">
        <f t="shared" si="14"/>
        <v>7.6005584221449602</v>
      </c>
      <c r="AI28" s="74">
        <f t="shared" si="14"/>
        <v>7.6005584221449602</v>
      </c>
      <c r="AJ28" s="74">
        <f t="shared" si="14"/>
        <v>7.6005584221449602</v>
      </c>
      <c r="AK28" s="74">
        <f t="shared" si="14"/>
        <v>7.6005584221449602</v>
      </c>
      <c r="AL28" s="74">
        <f t="shared" si="14"/>
        <v>7.6005584221449602</v>
      </c>
      <c r="AM28" s="74">
        <f t="shared" si="14"/>
        <v>7.6005584221449602</v>
      </c>
      <c r="AN28" s="74">
        <f t="shared" si="14"/>
        <v>7.6005584221449602</v>
      </c>
      <c r="AO28" s="74">
        <f t="shared" si="14"/>
        <v>7.6005584221449602</v>
      </c>
      <c r="AP28" s="74">
        <f t="shared" si="14"/>
        <v>7.6005584221449602</v>
      </c>
      <c r="AQ28" s="74">
        <f t="shared" si="14"/>
        <v>7.6005584221449602</v>
      </c>
      <c r="AR28" s="74">
        <f t="shared" si="14"/>
        <v>7.6005584221449602</v>
      </c>
      <c r="AS28" s="74">
        <f t="shared" si="14"/>
        <v>7.6005584221449602</v>
      </c>
      <c r="AT28" s="74">
        <f t="shared" si="14"/>
        <v>7.6005584221449602</v>
      </c>
      <c r="AU28" s="74">
        <f t="shared" si="14"/>
        <v>7.6005584221449602</v>
      </c>
      <c r="AV28" s="74">
        <f t="shared" si="14"/>
        <v>7.6005584221449602</v>
      </c>
      <c r="AW28" s="74">
        <f t="shared" si="14"/>
        <v>7.6005584221449602</v>
      </c>
      <c r="AX28" s="74">
        <f t="shared" si="14"/>
        <v>7.6005584221449602</v>
      </c>
      <c r="AY28" s="74">
        <f t="shared" si="14"/>
        <v>7.6005584221449602</v>
      </c>
      <c r="AZ28" s="74">
        <f t="shared" si="14"/>
        <v>7.6005584221449602</v>
      </c>
      <c r="BA28" s="74">
        <f t="shared" si="14"/>
        <v>7.6005584221449602</v>
      </c>
      <c r="BB28" s="74">
        <f t="shared" si="14"/>
        <v>7.6005584221449602</v>
      </c>
      <c r="BC28" s="74">
        <f t="shared" si="14"/>
        <v>7.6005584221449602</v>
      </c>
      <c r="BD28" s="74">
        <f t="shared" si="14"/>
        <v>7.6005584221449602</v>
      </c>
      <c r="BE28" s="74">
        <f t="shared" si="14"/>
        <v>7.6005584221449602</v>
      </c>
      <c r="BF28" s="74">
        <f t="shared" si="14"/>
        <v>7.6005584221449602</v>
      </c>
      <c r="BG28" s="74">
        <f t="shared" si="14"/>
        <v>7.6005584221449602</v>
      </c>
      <c r="BH28" s="74">
        <f t="shared" si="14"/>
        <v>7.6005584221449602</v>
      </c>
      <c r="BI28" s="74">
        <f t="shared" si="14"/>
        <v>7.6005584221449602</v>
      </c>
      <c r="BJ28" s="74">
        <f t="shared" si="14"/>
        <v>7.6005584221449602</v>
      </c>
      <c r="BK28" s="74">
        <f t="shared" si="14"/>
        <v>7.6005584221449602</v>
      </c>
      <c r="BL28" s="74">
        <f t="shared" si="14"/>
        <v>7.6005584221449602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0.14250192029999997</v>
      </c>
      <c r="E29" s="68">
        <f t="shared" si="15"/>
        <v>0.55932953730551993</v>
      </c>
      <c r="F29" s="68">
        <f t="shared" si="15"/>
        <v>1.0873846531691997</v>
      </c>
      <c r="G29" s="68">
        <f>AVERAGE(G25,G28)</f>
        <v>1.5758432354455199</v>
      </c>
      <c r="H29" s="68">
        <f t="shared" si="15"/>
        <v>2.0276693240767201</v>
      </c>
      <c r="I29" s="68">
        <f t="shared" si="15"/>
        <v>2.4455989559325602</v>
      </c>
      <c r="J29" s="68">
        <f t="shared" si="15"/>
        <v>2.8321781653224001</v>
      </c>
      <c r="K29" s="68">
        <f t="shared" si="15"/>
        <v>3.1897629839952</v>
      </c>
      <c r="L29" s="68">
        <f t="shared" si="15"/>
        <v>3.5311595845219199</v>
      </c>
      <c r="M29" s="68">
        <f t="shared" si="15"/>
        <v>3.8702761543238395</v>
      </c>
      <c r="N29" s="68">
        <f t="shared" si="15"/>
        <v>4.2093927241257596</v>
      </c>
      <c r="O29" s="68">
        <f t="shared" si="15"/>
        <v>4.5485092939276797</v>
      </c>
      <c r="P29" s="68">
        <f t="shared" si="15"/>
        <v>4.8876258637295997</v>
      </c>
      <c r="Q29" s="68">
        <f t="shared" si="15"/>
        <v>5.2267424335315198</v>
      </c>
      <c r="R29" s="68">
        <f t="shared" si="15"/>
        <v>5.5658590033334399</v>
      </c>
      <c r="S29" s="68">
        <f t="shared" si="15"/>
        <v>5.9049755731353599</v>
      </c>
      <c r="T29" s="68">
        <f t="shared" si="15"/>
        <v>6.24409214293728</v>
      </c>
      <c r="U29" s="68">
        <f t="shared" si="15"/>
        <v>6.5832087127392001</v>
      </c>
      <c r="V29" s="68">
        <f t="shared" si="15"/>
        <v>6.9223252825411201</v>
      </c>
      <c r="W29" s="68">
        <f t="shared" si="15"/>
        <v>7.2614418523430402</v>
      </c>
      <c r="X29" s="68">
        <f t="shared" si="15"/>
        <v>7.5157792796944802</v>
      </c>
      <c r="Y29" s="68">
        <f t="shared" si="15"/>
        <v>7.6005584221449602</v>
      </c>
      <c r="Z29" s="68">
        <f t="shared" si="15"/>
        <v>7.6005584221449602</v>
      </c>
      <c r="AA29" s="68">
        <f t="shared" si="15"/>
        <v>7.6005584221449602</v>
      </c>
      <c r="AB29" s="68">
        <f t="shared" si="15"/>
        <v>7.6005584221449602</v>
      </c>
      <c r="AC29" s="68">
        <f t="shared" si="15"/>
        <v>7.6005584221449602</v>
      </c>
      <c r="AD29" s="68">
        <f t="shared" si="15"/>
        <v>7.6005584221449602</v>
      </c>
      <c r="AE29" s="68">
        <f t="shared" si="15"/>
        <v>7.6005584221449602</v>
      </c>
      <c r="AF29" s="68">
        <f t="shared" si="15"/>
        <v>7.6005584221449602</v>
      </c>
      <c r="AG29" s="68">
        <f t="shared" si="15"/>
        <v>7.6005584221449602</v>
      </c>
      <c r="AH29" s="68">
        <f t="shared" si="15"/>
        <v>7.6005584221449602</v>
      </c>
      <c r="AI29" s="68">
        <f t="shared" si="15"/>
        <v>7.6005584221449602</v>
      </c>
      <c r="AJ29" s="68">
        <f t="shared" si="15"/>
        <v>7.6005584221449602</v>
      </c>
      <c r="AK29" s="68">
        <f t="shared" si="15"/>
        <v>7.6005584221449602</v>
      </c>
      <c r="AL29" s="68">
        <f t="shared" si="15"/>
        <v>7.6005584221449602</v>
      </c>
      <c r="AM29" s="68">
        <f t="shared" si="15"/>
        <v>7.6005584221449602</v>
      </c>
      <c r="AN29" s="68">
        <f t="shared" si="15"/>
        <v>7.6005584221449602</v>
      </c>
      <c r="AO29" s="68">
        <f t="shared" si="15"/>
        <v>7.6005584221449602</v>
      </c>
      <c r="AP29" s="68">
        <f t="shared" si="15"/>
        <v>7.6005584221449602</v>
      </c>
      <c r="AQ29" s="68">
        <f t="shared" si="15"/>
        <v>7.6005584221449602</v>
      </c>
      <c r="AR29" s="68">
        <f t="shared" si="15"/>
        <v>7.6005584221449602</v>
      </c>
      <c r="AS29" s="68">
        <f t="shared" si="15"/>
        <v>7.6005584221449602</v>
      </c>
      <c r="AT29" s="68">
        <f t="shared" si="15"/>
        <v>7.6005584221449602</v>
      </c>
      <c r="AU29" s="68">
        <f t="shared" si="15"/>
        <v>7.6005584221449602</v>
      </c>
      <c r="AV29" s="68">
        <f t="shared" si="15"/>
        <v>7.6005584221449602</v>
      </c>
      <c r="AW29" s="68">
        <f t="shared" si="15"/>
        <v>7.6005584221449602</v>
      </c>
      <c r="AX29" s="68">
        <f t="shared" si="15"/>
        <v>7.6005584221449602</v>
      </c>
      <c r="AY29" s="68">
        <f t="shared" si="15"/>
        <v>7.6005584221449602</v>
      </c>
      <c r="AZ29" s="68">
        <f t="shared" si="15"/>
        <v>7.6005584221449602</v>
      </c>
      <c r="BA29" s="68">
        <f t="shared" si="15"/>
        <v>7.6005584221449602</v>
      </c>
      <c r="BB29" s="68">
        <f t="shared" si="15"/>
        <v>7.6005584221449602</v>
      </c>
      <c r="BC29" s="68">
        <f t="shared" si="15"/>
        <v>7.6005584221449602</v>
      </c>
      <c r="BD29" s="68">
        <f t="shared" si="15"/>
        <v>7.6005584221449602</v>
      </c>
      <c r="BE29" s="68">
        <f t="shared" si="15"/>
        <v>7.6005584221449602</v>
      </c>
      <c r="BF29" s="68">
        <f t="shared" si="15"/>
        <v>7.6005584221449602</v>
      </c>
      <c r="BG29" s="68">
        <f t="shared" si="15"/>
        <v>7.6005584221449602</v>
      </c>
      <c r="BH29" s="68">
        <f t="shared" si="15"/>
        <v>7.6005584221449602</v>
      </c>
      <c r="BI29" s="68">
        <f t="shared" si="15"/>
        <v>7.6005584221449602</v>
      </c>
      <c r="BJ29" s="68">
        <f t="shared" si="15"/>
        <v>7.6005584221449602</v>
      </c>
      <c r="BK29" s="68">
        <f t="shared" si="15"/>
        <v>7.6005584221449602</v>
      </c>
      <c r="BL29" s="68">
        <f t="shared" si="15"/>
        <v>7.6005584221449602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9.5001280199999996E-2</v>
      </c>
      <c r="F32" s="74">
        <f t="shared" si="16"/>
        <v>0.19000256039999999</v>
      </c>
      <c r="G32" s="74">
        <f t="shared" si="16"/>
        <v>0.2850038406</v>
      </c>
      <c r="H32" s="74">
        <f t="shared" si="16"/>
        <v>0.38000512079999998</v>
      </c>
      <c r="I32" s="74">
        <f t="shared" si="16"/>
        <v>0.47500640099999997</v>
      </c>
      <c r="J32" s="74">
        <f t="shared" si="16"/>
        <v>0.5700076812</v>
      </c>
      <c r="K32" s="74">
        <f t="shared" si="16"/>
        <v>0.66500896139999999</v>
      </c>
      <c r="L32" s="74">
        <f t="shared" si="16"/>
        <v>0.76001024159999997</v>
      </c>
      <c r="M32" s="74">
        <f t="shared" si="16"/>
        <v>0.85501152179999995</v>
      </c>
      <c r="N32" s="74">
        <f t="shared" si="16"/>
        <v>0.95001280199999993</v>
      </c>
      <c r="O32" s="74">
        <f t="shared" si="16"/>
        <v>1.0450140822</v>
      </c>
      <c r="P32" s="74">
        <f t="shared" si="16"/>
        <v>1.1400153624</v>
      </c>
      <c r="Q32" s="74">
        <f t="shared" si="16"/>
        <v>1.2350166426</v>
      </c>
      <c r="R32" s="74">
        <f t="shared" si="16"/>
        <v>1.3300179228</v>
      </c>
      <c r="S32" s="74">
        <f t="shared" si="16"/>
        <v>1.425019203</v>
      </c>
      <c r="T32" s="74">
        <f t="shared" si="16"/>
        <v>1.5200204831999999</v>
      </c>
      <c r="U32" s="74">
        <f t="shared" si="16"/>
        <v>1.6150217633999999</v>
      </c>
      <c r="V32" s="74">
        <f t="shared" si="16"/>
        <v>1.7100230435999999</v>
      </c>
      <c r="W32" s="74">
        <f t="shared" si="16"/>
        <v>1.8050243237999999</v>
      </c>
      <c r="X32" s="74">
        <f t="shared" si="16"/>
        <v>1.9000256039999999</v>
      </c>
      <c r="Y32" s="74">
        <f t="shared" si="16"/>
        <v>1.9950268841999999</v>
      </c>
      <c r="Z32" s="74">
        <f t="shared" si="16"/>
        <v>2.0900281644000001</v>
      </c>
      <c r="AA32" s="74">
        <f t="shared" si="16"/>
        <v>2.1850294446</v>
      </c>
      <c r="AB32" s="74">
        <f t="shared" si="16"/>
        <v>2.2800307248</v>
      </c>
      <c r="AC32" s="74">
        <f t="shared" si="16"/>
        <v>2.375032005</v>
      </c>
      <c r="AD32" s="74">
        <f t="shared" si="16"/>
        <v>2.4700332852</v>
      </c>
      <c r="AE32" s="74">
        <f t="shared" si="16"/>
        <v>2.5650345654</v>
      </c>
      <c r="AF32" s="74">
        <f t="shared" si="16"/>
        <v>2.6600358455999999</v>
      </c>
      <c r="AG32" s="74">
        <f t="shared" si="16"/>
        <v>2.7550371257999999</v>
      </c>
      <c r="AH32" s="74">
        <f t="shared" si="16"/>
        <v>2.8500384059999999</v>
      </c>
      <c r="AI32" s="74">
        <f t="shared" si="16"/>
        <v>2.9450396861999999</v>
      </c>
      <c r="AJ32" s="74">
        <f t="shared" si="16"/>
        <v>3.0400409663999999</v>
      </c>
      <c r="AK32" s="74">
        <f t="shared" si="16"/>
        <v>3.1350422465999999</v>
      </c>
      <c r="AL32" s="74">
        <f t="shared" si="16"/>
        <v>3.2300435267999998</v>
      </c>
      <c r="AM32" s="74">
        <f t="shared" si="16"/>
        <v>3.3250448069999998</v>
      </c>
      <c r="AN32" s="74">
        <f t="shared" si="16"/>
        <v>3.4200460871999998</v>
      </c>
      <c r="AO32" s="74">
        <f t="shared" si="16"/>
        <v>3.5150473673999998</v>
      </c>
      <c r="AP32" s="74">
        <f t="shared" si="16"/>
        <v>3.6100486475999998</v>
      </c>
      <c r="AQ32" s="74">
        <f t="shared" si="16"/>
        <v>3.7050499277999998</v>
      </c>
      <c r="AR32" s="74">
        <f t="shared" si="16"/>
        <v>3.8000512079999997</v>
      </c>
      <c r="AS32" s="74">
        <f t="shared" si="16"/>
        <v>3.8950524881999997</v>
      </c>
      <c r="AT32" s="74">
        <f t="shared" si="16"/>
        <v>3.9900537683999997</v>
      </c>
      <c r="AU32" s="74">
        <f t="shared" si="16"/>
        <v>4.0850550486000001</v>
      </c>
      <c r="AV32" s="74">
        <f t="shared" si="16"/>
        <v>4.1800563288000001</v>
      </c>
      <c r="AW32" s="74">
        <f t="shared" si="16"/>
        <v>4.2750576090000001</v>
      </c>
      <c r="AX32" s="74">
        <f t="shared" si="16"/>
        <v>4.3700588892000001</v>
      </c>
      <c r="AY32" s="74">
        <f t="shared" si="16"/>
        <v>4.4650601694000001</v>
      </c>
      <c r="AZ32" s="74">
        <f t="shared" si="16"/>
        <v>4.5600614496</v>
      </c>
      <c r="BA32" s="74">
        <f t="shared" si="16"/>
        <v>4.6550627298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9.5001280199999996E-2</v>
      </c>
      <c r="E33" s="74">
        <f t="shared" si="17"/>
        <v>9.5001280199999996E-2</v>
      </c>
      <c r="F33" s="74">
        <f t="shared" si="17"/>
        <v>9.5001280199999996E-2</v>
      </c>
      <c r="G33" s="74">
        <f t="shared" si="17"/>
        <v>9.5001280199999996E-2</v>
      </c>
      <c r="H33" s="74">
        <f t="shared" si="17"/>
        <v>9.5001280199999996E-2</v>
      </c>
      <c r="I33" s="74">
        <f t="shared" si="17"/>
        <v>9.5001280199999996E-2</v>
      </c>
      <c r="J33" s="74">
        <f t="shared" si="17"/>
        <v>9.5001280199999996E-2</v>
      </c>
      <c r="K33" s="74">
        <f t="shared" si="17"/>
        <v>9.5001280199999996E-2</v>
      </c>
      <c r="L33" s="74">
        <f t="shared" si="17"/>
        <v>9.5001280199999996E-2</v>
      </c>
      <c r="M33" s="74">
        <f t="shared" si="17"/>
        <v>9.5001280199999996E-2</v>
      </c>
      <c r="N33" s="74">
        <f t="shared" si="17"/>
        <v>9.5001280199999996E-2</v>
      </c>
      <c r="O33" s="74">
        <f t="shared" si="17"/>
        <v>9.5001280199999996E-2</v>
      </c>
      <c r="P33" s="74">
        <f t="shared" si="17"/>
        <v>9.5001280199999996E-2</v>
      </c>
      <c r="Q33" s="74">
        <f t="shared" si="17"/>
        <v>9.5001280199999996E-2</v>
      </c>
      <c r="R33" s="74">
        <f t="shared" si="17"/>
        <v>9.5001280199999996E-2</v>
      </c>
      <c r="S33" s="74">
        <f t="shared" si="17"/>
        <v>9.5001280199999996E-2</v>
      </c>
      <c r="T33" s="74">
        <f t="shared" si="17"/>
        <v>9.5001280199999996E-2</v>
      </c>
      <c r="U33" s="74">
        <f t="shared" si="17"/>
        <v>9.5001280199999996E-2</v>
      </c>
      <c r="V33" s="74">
        <f t="shared" si="17"/>
        <v>9.5001280199999996E-2</v>
      </c>
      <c r="W33" s="74">
        <f t="shared" si="17"/>
        <v>9.5001280199999996E-2</v>
      </c>
      <c r="X33" s="74">
        <f t="shared" si="17"/>
        <v>9.5001280199999996E-2</v>
      </c>
      <c r="Y33" s="74">
        <f t="shared" si="17"/>
        <v>9.5001280199999996E-2</v>
      </c>
      <c r="Z33" s="74">
        <f t="shared" si="17"/>
        <v>9.5001280199999996E-2</v>
      </c>
      <c r="AA33" s="74">
        <f t="shared" si="17"/>
        <v>9.5001280199999996E-2</v>
      </c>
      <c r="AB33" s="74">
        <f t="shared" si="17"/>
        <v>9.5001280199999996E-2</v>
      </c>
      <c r="AC33" s="74">
        <f t="shared" si="17"/>
        <v>9.5001280199999996E-2</v>
      </c>
      <c r="AD33" s="74">
        <f t="shared" si="17"/>
        <v>9.5001280199999996E-2</v>
      </c>
      <c r="AE33" s="74">
        <f t="shared" si="17"/>
        <v>9.5001280199999996E-2</v>
      </c>
      <c r="AF33" s="74">
        <f t="shared" si="17"/>
        <v>9.5001280199999996E-2</v>
      </c>
      <c r="AG33" s="74">
        <f t="shared" si="17"/>
        <v>9.5001280199999996E-2</v>
      </c>
      <c r="AH33" s="74">
        <f t="shared" si="17"/>
        <v>9.5001280199999996E-2</v>
      </c>
      <c r="AI33" s="74">
        <f t="shared" si="17"/>
        <v>9.5001280199999996E-2</v>
      </c>
      <c r="AJ33" s="74">
        <f t="shared" si="17"/>
        <v>9.5001280199999996E-2</v>
      </c>
      <c r="AK33" s="74">
        <f t="shared" si="17"/>
        <v>9.5001280199999996E-2</v>
      </c>
      <c r="AL33" s="74">
        <f t="shared" si="17"/>
        <v>9.5001280199999996E-2</v>
      </c>
      <c r="AM33" s="74">
        <f t="shared" si="17"/>
        <v>9.5001280199999996E-2</v>
      </c>
      <c r="AN33" s="74">
        <f t="shared" si="17"/>
        <v>9.5001280199999996E-2</v>
      </c>
      <c r="AO33" s="74">
        <f t="shared" si="17"/>
        <v>9.5001280199999996E-2</v>
      </c>
      <c r="AP33" s="74">
        <f t="shared" si="17"/>
        <v>9.5001280199999996E-2</v>
      </c>
      <c r="AQ33" s="74">
        <f t="shared" si="17"/>
        <v>9.5001280199999996E-2</v>
      </c>
      <c r="AR33" s="74">
        <f t="shared" si="17"/>
        <v>9.5001280199999996E-2</v>
      </c>
      <c r="AS33" s="74">
        <f t="shared" si="17"/>
        <v>9.5001280199999996E-2</v>
      </c>
      <c r="AT33" s="74">
        <f t="shared" si="17"/>
        <v>9.5001280199999996E-2</v>
      </c>
      <c r="AU33" s="74">
        <f t="shared" si="17"/>
        <v>9.5001280199999996E-2</v>
      </c>
      <c r="AV33" s="74">
        <f t="shared" si="17"/>
        <v>9.5001280199999996E-2</v>
      </c>
      <c r="AW33" s="74">
        <f t="shared" si="17"/>
        <v>9.5001280199999996E-2</v>
      </c>
      <c r="AX33" s="74">
        <f t="shared" si="17"/>
        <v>9.5001280199999996E-2</v>
      </c>
      <c r="AY33" s="74">
        <f t="shared" si="17"/>
        <v>9.5001280199999996E-2</v>
      </c>
      <c r="AZ33" s="74">
        <f t="shared" si="17"/>
        <v>9.5001280199999996E-2</v>
      </c>
      <c r="BA33" s="74">
        <f t="shared" si="17"/>
        <v>9.5001280199999996E-2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4.75006401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-4.75006401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-4.75006401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9.5001280199999996E-2</v>
      </c>
      <c r="E35" s="74">
        <f t="shared" si="18"/>
        <v>0.19000256039999999</v>
      </c>
      <c r="F35" s="74">
        <f t="shared" si="18"/>
        <v>0.2850038406</v>
      </c>
      <c r="G35" s="74">
        <f t="shared" si="18"/>
        <v>0.38000512079999998</v>
      </c>
      <c r="H35" s="74">
        <f t="shared" si="18"/>
        <v>0.47500640099999997</v>
      </c>
      <c r="I35" s="74">
        <f t="shared" si="18"/>
        <v>0.5700076812</v>
      </c>
      <c r="J35" s="74">
        <f t="shared" si="18"/>
        <v>0.66500896139999999</v>
      </c>
      <c r="K35" s="74">
        <f t="shared" si="18"/>
        <v>0.76001024159999997</v>
      </c>
      <c r="L35" s="74">
        <f t="shared" si="18"/>
        <v>0.85501152179999995</v>
      </c>
      <c r="M35" s="74">
        <f t="shared" si="18"/>
        <v>0.95001280199999993</v>
      </c>
      <c r="N35" s="74">
        <f t="shared" si="18"/>
        <v>1.0450140822</v>
      </c>
      <c r="O35" s="74">
        <f t="shared" si="18"/>
        <v>1.1400153624</v>
      </c>
      <c r="P35" s="74">
        <f t="shared" si="18"/>
        <v>1.2350166426</v>
      </c>
      <c r="Q35" s="74">
        <f t="shared" si="18"/>
        <v>1.3300179228</v>
      </c>
      <c r="R35" s="74">
        <f t="shared" si="18"/>
        <v>1.425019203</v>
      </c>
      <c r="S35" s="74">
        <f t="shared" si="18"/>
        <v>1.5200204831999999</v>
      </c>
      <c r="T35" s="74">
        <f t="shared" si="18"/>
        <v>1.6150217633999999</v>
      </c>
      <c r="U35" s="74">
        <f t="shared" si="18"/>
        <v>1.7100230435999999</v>
      </c>
      <c r="V35" s="74">
        <f t="shared" si="18"/>
        <v>1.8050243237999999</v>
      </c>
      <c r="W35" s="74">
        <f t="shared" si="18"/>
        <v>1.9000256039999999</v>
      </c>
      <c r="X35" s="74">
        <f t="shared" si="18"/>
        <v>1.9950268841999999</v>
      </c>
      <c r="Y35" s="74">
        <f t="shared" si="18"/>
        <v>2.0900281644000001</v>
      </c>
      <c r="Z35" s="74">
        <f t="shared" si="18"/>
        <v>2.1850294446</v>
      </c>
      <c r="AA35" s="74">
        <f t="shared" si="18"/>
        <v>2.2800307248</v>
      </c>
      <c r="AB35" s="74">
        <f t="shared" si="18"/>
        <v>2.375032005</v>
      </c>
      <c r="AC35" s="74">
        <f t="shared" si="18"/>
        <v>2.4700332852</v>
      </c>
      <c r="AD35" s="74">
        <f t="shared" si="18"/>
        <v>2.5650345654</v>
      </c>
      <c r="AE35" s="74">
        <f t="shared" si="18"/>
        <v>2.6600358455999999</v>
      </c>
      <c r="AF35" s="74">
        <f t="shared" si="18"/>
        <v>2.7550371257999999</v>
      </c>
      <c r="AG35" s="74">
        <f t="shared" si="18"/>
        <v>2.8500384059999999</v>
      </c>
      <c r="AH35" s="74">
        <f t="shared" si="18"/>
        <v>2.9450396861999999</v>
      </c>
      <c r="AI35" s="74">
        <f t="shared" si="18"/>
        <v>3.0400409663999999</v>
      </c>
      <c r="AJ35" s="74">
        <f t="shared" si="18"/>
        <v>3.1350422465999999</v>
      </c>
      <c r="AK35" s="74">
        <f t="shared" si="18"/>
        <v>3.2300435267999998</v>
      </c>
      <c r="AL35" s="74">
        <f t="shared" si="18"/>
        <v>3.3250448069999998</v>
      </c>
      <c r="AM35" s="74">
        <f t="shared" si="18"/>
        <v>3.4200460871999998</v>
      </c>
      <c r="AN35" s="74">
        <f t="shared" si="18"/>
        <v>3.5150473673999998</v>
      </c>
      <c r="AO35" s="74">
        <f t="shared" si="18"/>
        <v>3.6100486475999998</v>
      </c>
      <c r="AP35" s="74">
        <f t="shared" si="18"/>
        <v>3.7050499277999998</v>
      </c>
      <c r="AQ35" s="74">
        <f t="shared" si="18"/>
        <v>3.8000512079999997</v>
      </c>
      <c r="AR35" s="74">
        <f t="shared" si="18"/>
        <v>3.8950524881999997</v>
      </c>
      <c r="AS35" s="74">
        <f t="shared" si="18"/>
        <v>3.9900537683999997</v>
      </c>
      <c r="AT35" s="74">
        <f t="shared" si="18"/>
        <v>4.0850550486000001</v>
      </c>
      <c r="AU35" s="74">
        <f t="shared" si="18"/>
        <v>4.1800563288000001</v>
      </c>
      <c r="AV35" s="74">
        <f t="shared" si="18"/>
        <v>4.2750576090000001</v>
      </c>
      <c r="AW35" s="74">
        <f t="shared" si="18"/>
        <v>4.3700588892000001</v>
      </c>
      <c r="AX35" s="74">
        <f t="shared" si="18"/>
        <v>4.4650601694000001</v>
      </c>
      <c r="AY35" s="74">
        <f t="shared" si="18"/>
        <v>4.5600614496</v>
      </c>
      <c r="AZ35" s="74">
        <f t="shared" si="18"/>
        <v>4.6550627298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4.7500640099999998E-2</v>
      </c>
      <c r="E36" s="68">
        <f t="shared" si="19"/>
        <v>0.1425019203</v>
      </c>
      <c r="F36" s="68">
        <f t="shared" si="19"/>
        <v>0.23750320050000001</v>
      </c>
      <c r="G36" s="68">
        <f t="shared" si="19"/>
        <v>0.33250448069999999</v>
      </c>
      <c r="H36" s="68">
        <f t="shared" si="19"/>
        <v>0.42750576089999998</v>
      </c>
      <c r="I36" s="68">
        <f t="shared" si="19"/>
        <v>0.52250704110000001</v>
      </c>
      <c r="J36" s="68">
        <f t="shared" si="19"/>
        <v>0.6175083213</v>
      </c>
      <c r="K36" s="68">
        <f t="shared" si="19"/>
        <v>0.71250960149999998</v>
      </c>
      <c r="L36" s="68">
        <f t="shared" si="19"/>
        <v>0.80751088169999996</v>
      </c>
      <c r="M36" s="68">
        <f t="shared" si="19"/>
        <v>0.90251216189999994</v>
      </c>
      <c r="N36" s="68">
        <f t="shared" si="19"/>
        <v>0.99751344210000004</v>
      </c>
      <c r="O36" s="68">
        <f t="shared" si="19"/>
        <v>1.0925147223</v>
      </c>
      <c r="P36" s="68">
        <f t="shared" si="19"/>
        <v>1.1875160025</v>
      </c>
      <c r="Q36" s="68">
        <f t="shared" si="19"/>
        <v>1.2825172827</v>
      </c>
      <c r="R36" s="68">
        <f t="shared" si="19"/>
        <v>1.3775185629</v>
      </c>
      <c r="S36" s="68">
        <f t="shared" si="19"/>
        <v>1.4725198430999999</v>
      </c>
      <c r="T36" s="68">
        <f t="shared" si="19"/>
        <v>1.5675211232999999</v>
      </c>
      <c r="U36" s="68">
        <f t="shared" si="19"/>
        <v>1.6625224034999999</v>
      </c>
      <c r="V36" s="68">
        <f t="shared" si="19"/>
        <v>1.7575236836999999</v>
      </c>
      <c r="W36" s="68">
        <f t="shared" si="19"/>
        <v>1.8525249638999999</v>
      </c>
      <c r="X36" s="68">
        <f t="shared" si="19"/>
        <v>1.9475262440999999</v>
      </c>
      <c r="Y36" s="68">
        <f t="shared" si="19"/>
        <v>2.0425275243000001</v>
      </c>
      <c r="Z36" s="68">
        <f t="shared" si="19"/>
        <v>2.1375288045</v>
      </c>
      <c r="AA36" s="68">
        <f t="shared" si="19"/>
        <v>2.2325300847</v>
      </c>
      <c r="AB36" s="68">
        <f t="shared" si="19"/>
        <v>2.3275313649</v>
      </c>
      <c r="AC36" s="68">
        <f t="shared" si="19"/>
        <v>2.4225326451</v>
      </c>
      <c r="AD36" s="68">
        <f t="shared" si="19"/>
        <v>2.5175339253</v>
      </c>
      <c r="AE36" s="68">
        <f t="shared" si="19"/>
        <v>2.6125352055</v>
      </c>
      <c r="AF36" s="68">
        <f t="shared" si="19"/>
        <v>2.7075364856999999</v>
      </c>
      <c r="AG36" s="68">
        <f t="shared" si="19"/>
        <v>2.8025377658999999</v>
      </c>
      <c r="AH36" s="68">
        <f t="shared" si="19"/>
        <v>2.8975390460999999</v>
      </c>
      <c r="AI36" s="68">
        <f t="shared" si="19"/>
        <v>2.9925403262999999</v>
      </c>
      <c r="AJ36" s="68">
        <f t="shared" si="19"/>
        <v>3.0875416064999999</v>
      </c>
      <c r="AK36" s="68">
        <f t="shared" si="19"/>
        <v>3.1825428866999999</v>
      </c>
      <c r="AL36" s="68">
        <f t="shared" si="19"/>
        <v>3.2775441668999998</v>
      </c>
      <c r="AM36" s="68">
        <f t="shared" si="19"/>
        <v>3.3725454470999998</v>
      </c>
      <c r="AN36" s="68">
        <f t="shared" si="19"/>
        <v>3.4675467272999998</v>
      </c>
      <c r="AO36" s="68">
        <f t="shared" si="19"/>
        <v>3.5625480074999998</v>
      </c>
      <c r="AP36" s="68">
        <f t="shared" si="19"/>
        <v>3.6575492876999998</v>
      </c>
      <c r="AQ36" s="68">
        <f t="shared" si="19"/>
        <v>3.7525505678999997</v>
      </c>
      <c r="AR36" s="68">
        <f t="shared" si="19"/>
        <v>3.8475518480999997</v>
      </c>
      <c r="AS36" s="68">
        <f t="shared" si="19"/>
        <v>3.9425531282999997</v>
      </c>
      <c r="AT36" s="68">
        <f t="shared" si="19"/>
        <v>4.0375544085000001</v>
      </c>
      <c r="AU36" s="68">
        <f t="shared" si="19"/>
        <v>4.1325556887000001</v>
      </c>
      <c r="AV36" s="68">
        <f t="shared" si="19"/>
        <v>4.2275569689000001</v>
      </c>
      <c r="AW36" s="68">
        <f t="shared" si="19"/>
        <v>4.3225582491000001</v>
      </c>
      <c r="AX36" s="68">
        <f t="shared" si="19"/>
        <v>4.4175595293000001</v>
      </c>
      <c r="AY36" s="68">
        <f t="shared" si="19"/>
        <v>4.5125608095</v>
      </c>
      <c r="AZ36" s="68">
        <f t="shared" si="19"/>
        <v>4.6075620897</v>
      </c>
      <c r="BA36" s="68">
        <f t="shared" si="19"/>
        <v>2.3275313649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2.3275313648999988E-2</v>
      </c>
      <c r="F39" s="74">
        <f t="shared" si="20"/>
        <v>9.2688949039931981E-2</v>
      </c>
      <c r="G39" s="74">
        <f t="shared" si="20"/>
        <v>0.15489388728928796</v>
      </c>
      <c r="H39" s="74">
        <f t="shared" si="20"/>
        <v>0.21044873592464394</v>
      </c>
      <c r="I39" s="74">
        <f t="shared" si="20"/>
        <v>0.25983230139820795</v>
      </c>
      <c r="J39" s="74">
        <f t="shared" si="20"/>
        <v>0.30352339016218793</v>
      </c>
      <c r="K39" s="74">
        <f t="shared" si="20"/>
        <v>0.34193430777265194</v>
      </c>
      <c r="L39" s="74">
        <f t="shared" si="20"/>
        <v>0.37547735978566793</v>
      </c>
      <c r="M39" s="74">
        <f t="shared" si="20"/>
        <v>0.4082224010450039</v>
      </c>
      <c r="N39" s="74">
        <f t="shared" si="20"/>
        <v>0.44096744230433987</v>
      </c>
      <c r="O39" s="74">
        <f t="shared" si="20"/>
        <v>0.47371248356367585</v>
      </c>
      <c r="P39" s="74">
        <f t="shared" si="20"/>
        <v>0.50645752482301187</v>
      </c>
      <c r="Q39" s="74">
        <f t="shared" si="20"/>
        <v>0.53920256608234785</v>
      </c>
      <c r="R39" s="74">
        <f t="shared" si="20"/>
        <v>0.57194760734168382</v>
      </c>
      <c r="S39" s="74">
        <f t="shared" si="20"/>
        <v>0.60469264860101979</v>
      </c>
      <c r="T39" s="74">
        <f t="shared" si="20"/>
        <v>0.63743768986035576</v>
      </c>
      <c r="U39" s="74">
        <f t="shared" si="20"/>
        <v>0.67018273111969173</v>
      </c>
      <c r="V39" s="74">
        <f t="shared" si="20"/>
        <v>0.7029277723790277</v>
      </c>
      <c r="W39" s="74">
        <f t="shared" si="20"/>
        <v>0.73567281363836368</v>
      </c>
      <c r="X39" s="74">
        <f t="shared" si="20"/>
        <v>0.76841785489769965</v>
      </c>
      <c r="Y39" s="74">
        <f t="shared" si="20"/>
        <v>0.77149019629936766</v>
      </c>
      <c r="Z39" s="74">
        <f t="shared" si="20"/>
        <v>0.74488983784336771</v>
      </c>
      <c r="AA39" s="74">
        <f t="shared" si="20"/>
        <v>0.71828947938736776</v>
      </c>
      <c r="AB39" s="74">
        <f t="shared" si="20"/>
        <v>0.69168912093136781</v>
      </c>
      <c r="AC39" s="74">
        <f t="shared" si="20"/>
        <v>0.66508876247536786</v>
      </c>
      <c r="AD39" s="74">
        <f t="shared" si="20"/>
        <v>0.63848840401936791</v>
      </c>
      <c r="AE39" s="74">
        <f t="shared" si="20"/>
        <v>0.61188804556336795</v>
      </c>
      <c r="AF39" s="74">
        <f t="shared" si="20"/>
        <v>0.585287687107368</v>
      </c>
      <c r="AG39" s="74">
        <f t="shared" si="20"/>
        <v>0.55868732865136805</v>
      </c>
      <c r="AH39" s="74">
        <f t="shared" si="20"/>
        <v>0.5320869701953681</v>
      </c>
      <c r="AI39" s="74">
        <f t="shared" si="20"/>
        <v>0.50548661173936815</v>
      </c>
      <c r="AJ39" s="74">
        <f t="shared" si="20"/>
        <v>0.47888625328336815</v>
      </c>
      <c r="AK39" s="74">
        <f t="shared" si="20"/>
        <v>0.45228589482736814</v>
      </c>
      <c r="AL39" s="74">
        <f t="shared" si="20"/>
        <v>0.42568553637136813</v>
      </c>
      <c r="AM39" s="74">
        <f t="shared" si="20"/>
        <v>0.39908517791536813</v>
      </c>
      <c r="AN39" s="74">
        <f t="shared" si="20"/>
        <v>0.37248481945936812</v>
      </c>
      <c r="AO39" s="74">
        <f t="shared" si="20"/>
        <v>0.34588446100336812</v>
      </c>
      <c r="AP39" s="74">
        <f t="shared" si="20"/>
        <v>0.31928410254736811</v>
      </c>
      <c r="AQ39" s="74">
        <f t="shared" si="20"/>
        <v>0.2926837440913681</v>
      </c>
      <c r="AR39" s="74">
        <f t="shared" si="20"/>
        <v>0.2660833856353681</v>
      </c>
      <c r="AS39" s="74">
        <f t="shared" si="20"/>
        <v>0.23948302717936809</v>
      </c>
      <c r="AT39" s="74">
        <f t="shared" si="20"/>
        <v>0.21288266872336808</v>
      </c>
      <c r="AU39" s="74">
        <f t="shared" si="20"/>
        <v>0.18628231026736808</v>
      </c>
      <c r="AV39" s="74">
        <f t="shared" si="20"/>
        <v>0.15968195181136807</v>
      </c>
      <c r="AW39" s="74">
        <f t="shared" si="20"/>
        <v>0.13308159335536807</v>
      </c>
      <c r="AX39" s="74">
        <f t="shared" si="20"/>
        <v>0.10648123489936806</v>
      </c>
      <c r="AY39" s="74">
        <f t="shared" si="20"/>
        <v>7.9880876443368054E-2</v>
      </c>
      <c r="AZ39" s="74">
        <f t="shared" si="20"/>
        <v>5.3280517987368055E-2</v>
      </c>
      <c r="BA39" s="74">
        <f t="shared" si="20"/>
        <v>2.6680159531368056E-2</v>
      </c>
      <c r="BB39" s="74">
        <f t="shared" si="20"/>
        <v>7.9801075368056418E-5</v>
      </c>
      <c r="BC39" s="74">
        <f t="shared" si="20"/>
        <v>7.9801075368056418E-5</v>
      </c>
      <c r="BD39" s="74">
        <f t="shared" si="20"/>
        <v>7.9801075368056418E-5</v>
      </c>
      <c r="BE39" s="74">
        <f t="shared" si="20"/>
        <v>7.9801075368056418E-5</v>
      </c>
      <c r="BF39" s="74">
        <f t="shared" si="20"/>
        <v>7.9801075368056418E-5</v>
      </c>
      <c r="BG39" s="74">
        <f t="shared" si="20"/>
        <v>7.9801075368056418E-5</v>
      </c>
      <c r="BH39" s="74">
        <f t="shared" si="20"/>
        <v>7.9801075368056418E-5</v>
      </c>
      <c r="BI39" s="74">
        <f t="shared" si="20"/>
        <v>7.9801075368056418E-5</v>
      </c>
      <c r="BJ39" s="74">
        <f t="shared" si="20"/>
        <v>7.9801075368056418E-5</v>
      </c>
      <c r="BK39" s="74">
        <f t="shared" si="20"/>
        <v>7.9801075368056418E-5</v>
      </c>
      <c r="BL39" s="74">
        <f t="shared" si="20"/>
        <v>7.9801075368056418E-5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2.3275313648999988E-2</v>
      </c>
      <c r="E40" s="76">
        <f>(E26-E114)*'Assumptions (Inputs)'!$D$29</f>
        <v>6.9413635390931996E-2</v>
      </c>
      <c r="F40" s="76">
        <f>(F26-F114)*'Assumptions (Inputs)'!$D$29</f>
        <v>6.2204938249355982E-2</v>
      </c>
      <c r="G40" s="76">
        <f>(G26-G114)*'Assumptions (Inputs)'!$D$29</f>
        <v>5.555484863535598E-2</v>
      </c>
      <c r="H40" s="76">
        <f>(H26-H114)*'Assumptions (Inputs)'!$D$29</f>
        <v>4.9383565473563998E-2</v>
      </c>
      <c r="I40" s="76">
        <f>(I26-I114)*'Assumptions (Inputs)'!$D$29</f>
        <v>4.3691088763979993E-2</v>
      </c>
      <c r="J40" s="76">
        <f>(J26-J114)*'Assumptions (Inputs)'!$D$29</f>
        <v>3.8410917610463995E-2</v>
      </c>
      <c r="K40" s="76">
        <f>(K26-K114)*'Assumptions (Inputs)'!$D$29</f>
        <v>3.3543052013015995E-2</v>
      </c>
      <c r="L40" s="76">
        <f>(L26-L114)*'Assumptions (Inputs)'!$D$29</f>
        <v>3.2745041259335993E-2</v>
      </c>
      <c r="M40" s="76">
        <f>(M26-M114)*'Assumptions (Inputs)'!$D$29</f>
        <v>3.2745041259335993E-2</v>
      </c>
      <c r="N40" s="76">
        <f>(N26-N114)*'Assumptions (Inputs)'!$D$29</f>
        <v>3.2745041259335993E-2</v>
      </c>
      <c r="O40" s="76">
        <f>(O26-O114)*'Assumptions (Inputs)'!$D$29</f>
        <v>3.2745041259335993E-2</v>
      </c>
      <c r="P40" s="76">
        <f>(P26-P114)*'Assumptions (Inputs)'!$D$29</f>
        <v>3.2745041259335993E-2</v>
      </c>
      <c r="Q40" s="76">
        <f>(Q26-Q114)*'Assumptions (Inputs)'!$D$29</f>
        <v>3.2745041259335993E-2</v>
      </c>
      <c r="R40" s="76">
        <f>(R26-R114)*'Assumptions (Inputs)'!$D$29</f>
        <v>3.2745041259335993E-2</v>
      </c>
      <c r="S40" s="76">
        <f>(S26-S114)*'Assumptions (Inputs)'!$D$29</f>
        <v>3.2745041259335993E-2</v>
      </c>
      <c r="T40" s="76">
        <f>(T26-T114)*'Assumptions (Inputs)'!$D$29</f>
        <v>3.2745041259335993E-2</v>
      </c>
      <c r="U40" s="76">
        <f>(U26-U114)*'Assumptions (Inputs)'!$D$29</f>
        <v>3.2745041259335993E-2</v>
      </c>
      <c r="V40" s="76">
        <f>(V26-V114)*'Assumptions (Inputs)'!$D$29</f>
        <v>3.2745041259335993E-2</v>
      </c>
      <c r="W40" s="76">
        <f>(W26-W114)*'Assumptions (Inputs)'!$D$29</f>
        <v>3.2745041259335993E-2</v>
      </c>
      <c r="X40" s="76">
        <f>(X26-X114)*'Assumptions (Inputs)'!$D$29</f>
        <v>3.0723414016679959E-3</v>
      </c>
      <c r="Y40" s="76">
        <f>(Y26-Y114)*'Assumptions (Inputs)'!$D$29</f>
        <v>-2.6600358455999999E-2</v>
      </c>
      <c r="Z40" s="76">
        <f>(Z26-Z114)*'Assumptions (Inputs)'!$D$29</f>
        <v>-2.6600358455999999E-2</v>
      </c>
      <c r="AA40" s="76">
        <f>(AA26-AA114)*'Assumptions (Inputs)'!$D$29</f>
        <v>-2.6600358455999999E-2</v>
      </c>
      <c r="AB40" s="76">
        <f>(AB26-AB114)*'Assumptions (Inputs)'!$D$29</f>
        <v>-2.6600358455999999E-2</v>
      </c>
      <c r="AC40" s="76">
        <f>(AC26-AC114)*'Assumptions (Inputs)'!$D$29</f>
        <v>-2.6600358455999999E-2</v>
      </c>
      <c r="AD40" s="76">
        <f>(AD26-AD114)*'Assumptions (Inputs)'!$D$29</f>
        <v>-2.6600358455999999E-2</v>
      </c>
      <c r="AE40" s="76">
        <f>(AE26-AE114)*'Assumptions (Inputs)'!$D$29</f>
        <v>-2.6600358455999999E-2</v>
      </c>
      <c r="AF40" s="76">
        <f>(AF26-AF114)*'Assumptions (Inputs)'!$D$29</f>
        <v>-2.6600358455999999E-2</v>
      </c>
      <c r="AG40" s="76">
        <f>(AG26-AG114)*'Assumptions (Inputs)'!$D$29</f>
        <v>-2.6600358455999999E-2</v>
      </c>
      <c r="AH40" s="76">
        <f>(AH26-AH114)*'Assumptions (Inputs)'!$D$29</f>
        <v>-2.6600358455999999E-2</v>
      </c>
      <c r="AI40" s="76">
        <f>(AI26-AI114)*'Assumptions (Inputs)'!$D$29</f>
        <v>-2.6600358455999999E-2</v>
      </c>
      <c r="AJ40" s="76">
        <f>(AJ26-AJ114)*'Assumptions (Inputs)'!$D$29</f>
        <v>-2.6600358455999999E-2</v>
      </c>
      <c r="AK40" s="76">
        <f>(AK26-AK114)*'Assumptions (Inputs)'!$D$29</f>
        <v>-2.6600358455999999E-2</v>
      </c>
      <c r="AL40" s="76">
        <f>(AL26-AL114)*'Assumptions (Inputs)'!$D$29</f>
        <v>-2.6600358455999999E-2</v>
      </c>
      <c r="AM40" s="76">
        <f>(AM26-AM114)*'Assumptions (Inputs)'!$D$29</f>
        <v>-2.6600358455999999E-2</v>
      </c>
      <c r="AN40" s="76">
        <f>(AN26-AN114)*'Assumptions (Inputs)'!$D$29</f>
        <v>-2.6600358455999999E-2</v>
      </c>
      <c r="AO40" s="76">
        <f>(AO26-AO114)*'Assumptions (Inputs)'!$D$29</f>
        <v>-2.6600358455999999E-2</v>
      </c>
      <c r="AP40" s="76">
        <f>(AP26-AP114)*'Assumptions (Inputs)'!$D$29</f>
        <v>-2.6600358455999999E-2</v>
      </c>
      <c r="AQ40" s="76">
        <f>(AQ26-AQ114)*'Assumptions (Inputs)'!$D$29</f>
        <v>-2.6600358455999999E-2</v>
      </c>
      <c r="AR40" s="76">
        <f>(AR26-AR114)*'Assumptions (Inputs)'!$D$29</f>
        <v>-2.6600358455999999E-2</v>
      </c>
      <c r="AS40" s="76">
        <f>(AS26-AS114)*'Assumptions (Inputs)'!$D$29</f>
        <v>-2.6600358455999999E-2</v>
      </c>
      <c r="AT40" s="76">
        <f>(AT26-AT114)*'Assumptions (Inputs)'!$D$29</f>
        <v>-2.6600358455999999E-2</v>
      </c>
      <c r="AU40" s="76">
        <f>(AU26-AU114)*'Assumptions (Inputs)'!$D$29</f>
        <v>-2.6600358455999999E-2</v>
      </c>
      <c r="AV40" s="76">
        <f>(AV26-AV114)*'Assumptions (Inputs)'!$D$29</f>
        <v>-2.6600358455999999E-2</v>
      </c>
      <c r="AW40" s="76">
        <f>(AW26-AW114)*'Assumptions (Inputs)'!$D$29</f>
        <v>-2.6600358455999999E-2</v>
      </c>
      <c r="AX40" s="76">
        <f>(AX26-AX114)*'Assumptions (Inputs)'!$D$29</f>
        <v>-2.6600358455999999E-2</v>
      </c>
      <c r="AY40" s="76">
        <f>(AY26-AY114)*'Assumptions (Inputs)'!$D$29</f>
        <v>-2.6600358455999999E-2</v>
      </c>
      <c r="AZ40" s="76">
        <f>(AZ26-AZ114)*'Assumptions (Inputs)'!$D$29</f>
        <v>-2.6600358455999999E-2</v>
      </c>
      <c r="BA40" s="76">
        <f>(BA26-BA114)*'Assumptions (Inputs)'!$D$29</f>
        <v>-2.6600358455999999E-2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7.9801075368056418E-5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2.3275313648999988E-2</v>
      </c>
      <c r="E41" s="74">
        <f t="shared" si="21"/>
        <v>9.2688949039931981E-2</v>
      </c>
      <c r="F41" s="74">
        <f t="shared" si="21"/>
        <v>0.15489388728928796</v>
      </c>
      <c r="G41" s="74">
        <f t="shared" si="21"/>
        <v>0.21044873592464394</v>
      </c>
      <c r="H41" s="74">
        <f t="shared" si="21"/>
        <v>0.25983230139820795</v>
      </c>
      <c r="I41" s="74">
        <f t="shared" si="21"/>
        <v>0.30352339016218793</v>
      </c>
      <c r="J41" s="74">
        <f t="shared" si="21"/>
        <v>0.34193430777265194</v>
      </c>
      <c r="K41" s="74">
        <f t="shared" si="21"/>
        <v>0.37547735978566793</v>
      </c>
      <c r="L41" s="74">
        <f t="shared" si="21"/>
        <v>0.4082224010450039</v>
      </c>
      <c r="M41" s="74">
        <f t="shared" si="21"/>
        <v>0.44096744230433987</v>
      </c>
      <c r="N41" s="74">
        <f t="shared" si="21"/>
        <v>0.47371248356367585</v>
      </c>
      <c r="O41" s="74">
        <f t="shared" si="21"/>
        <v>0.50645752482301187</v>
      </c>
      <c r="P41" s="74">
        <f t="shared" si="21"/>
        <v>0.53920256608234785</v>
      </c>
      <c r="Q41" s="74">
        <f t="shared" si="21"/>
        <v>0.57194760734168382</v>
      </c>
      <c r="R41" s="74">
        <f t="shared" si="21"/>
        <v>0.60469264860101979</v>
      </c>
      <c r="S41" s="74">
        <f t="shared" si="21"/>
        <v>0.63743768986035576</v>
      </c>
      <c r="T41" s="74">
        <f t="shared" si="21"/>
        <v>0.67018273111969173</v>
      </c>
      <c r="U41" s="74">
        <f t="shared" si="21"/>
        <v>0.7029277723790277</v>
      </c>
      <c r="V41" s="74">
        <f t="shared" si="21"/>
        <v>0.73567281363836368</v>
      </c>
      <c r="W41" s="74">
        <f t="shared" si="21"/>
        <v>0.76841785489769965</v>
      </c>
      <c r="X41" s="74">
        <f t="shared" si="21"/>
        <v>0.77149019629936766</v>
      </c>
      <c r="Y41" s="74">
        <f t="shared" si="21"/>
        <v>0.74488983784336771</v>
      </c>
      <c r="Z41" s="74">
        <f t="shared" si="21"/>
        <v>0.71828947938736776</v>
      </c>
      <c r="AA41" s="74">
        <f t="shared" si="21"/>
        <v>0.69168912093136781</v>
      </c>
      <c r="AB41" s="74">
        <f t="shared" si="21"/>
        <v>0.66508876247536786</v>
      </c>
      <c r="AC41" s="74">
        <f t="shared" si="21"/>
        <v>0.63848840401936791</v>
      </c>
      <c r="AD41" s="74">
        <f t="shared" si="21"/>
        <v>0.61188804556336795</v>
      </c>
      <c r="AE41" s="74">
        <f t="shared" si="21"/>
        <v>0.585287687107368</v>
      </c>
      <c r="AF41" s="74">
        <f t="shared" si="21"/>
        <v>0.55868732865136805</v>
      </c>
      <c r="AG41" s="74">
        <f t="shared" si="21"/>
        <v>0.5320869701953681</v>
      </c>
      <c r="AH41" s="74">
        <f t="shared" si="21"/>
        <v>0.50548661173936815</v>
      </c>
      <c r="AI41" s="74">
        <f t="shared" si="21"/>
        <v>0.47888625328336815</v>
      </c>
      <c r="AJ41" s="74">
        <f t="shared" si="21"/>
        <v>0.45228589482736814</v>
      </c>
      <c r="AK41" s="74">
        <f t="shared" si="21"/>
        <v>0.42568553637136813</v>
      </c>
      <c r="AL41" s="74">
        <f t="shared" si="21"/>
        <v>0.39908517791536813</v>
      </c>
      <c r="AM41" s="74">
        <f t="shared" si="21"/>
        <v>0.37248481945936812</v>
      </c>
      <c r="AN41" s="74">
        <f t="shared" si="21"/>
        <v>0.34588446100336812</v>
      </c>
      <c r="AO41" s="74">
        <f t="shared" si="21"/>
        <v>0.31928410254736811</v>
      </c>
      <c r="AP41" s="74">
        <f t="shared" si="21"/>
        <v>0.2926837440913681</v>
      </c>
      <c r="AQ41" s="74">
        <f t="shared" si="21"/>
        <v>0.2660833856353681</v>
      </c>
      <c r="AR41" s="74">
        <f t="shared" si="21"/>
        <v>0.23948302717936809</v>
      </c>
      <c r="AS41" s="74">
        <f t="shared" si="21"/>
        <v>0.21288266872336808</v>
      </c>
      <c r="AT41" s="74">
        <f t="shared" si="21"/>
        <v>0.18628231026736808</v>
      </c>
      <c r="AU41" s="74">
        <f t="shared" si="21"/>
        <v>0.15968195181136807</v>
      </c>
      <c r="AV41" s="74">
        <f t="shared" si="21"/>
        <v>0.13308159335536807</v>
      </c>
      <c r="AW41" s="74">
        <f t="shared" si="21"/>
        <v>0.10648123489936806</v>
      </c>
      <c r="AX41" s="74">
        <f t="shared" si="21"/>
        <v>7.9880876443368054E-2</v>
      </c>
      <c r="AY41" s="74">
        <f t="shared" si="21"/>
        <v>5.3280517987368055E-2</v>
      </c>
      <c r="AZ41" s="74">
        <f t="shared" si="21"/>
        <v>2.6680159531368056E-2</v>
      </c>
      <c r="BA41" s="74">
        <f t="shared" si="21"/>
        <v>7.9801075368056418E-5</v>
      </c>
      <c r="BB41" s="74">
        <f t="shared" si="21"/>
        <v>7.9801075368056418E-5</v>
      </c>
      <c r="BC41" s="74">
        <f t="shared" si="21"/>
        <v>7.9801075368056418E-5</v>
      </c>
      <c r="BD41" s="74">
        <f t="shared" si="21"/>
        <v>7.9801075368056418E-5</v>
      </c>
      <c r="BE41" s="74">
        <f t="shared" si="21"/>
        <v>7.9801075368056418E-5</v>
      </c>
      <c r="BF41" s="74">
        <f t="shared" si="21"/>
        <v>7.9801075368056418E-5</v>
      </c>
      <c r="BG41" s="74">
        <f t="shared" si="21"/>
        <v>7.9801075368056418E-5</v>
      </c>
      <c r="BH41" s="74">
        <f t="shared" si="21"/>
        <v>7.9801075368056418E-5</v>
      </c>
      <c r="BI41" s="74">
        <f t="shared" si="21"/>
        <v>7.9801075368056418E-5</v>
      </c>
      <c r="BJ41" s="74">
        <f t="shared" si="21"/>
        <v>7.9801075368056418E-5</v>
      </c>
      <c r="BK41" s="74">
        <f t="shared" si="21"/>
        <v>7.9801075368056418E-5</v>
      </c>
      <c r="BL41" s="74">
        <f t="shared" si="21"/>
        <v>7.9801075368056418E-5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1.1637656824499994E-2</v>
      </c>
      <c r="E42" s="68">
        <f t="shared" si="22"/>
        <v>5.7982131344465983E-2</v>
      </c>
      <c r="F42" s="68">
        <f>AVERAGE(F39,F41)</f>
        <v>0.12379141816460998</v>
      </c>
      <c r="G42" s="68">
        <f t="shared" si="22"/>
        <v>0.18267131160696595</v>
      </c>
      <c r="H42" s="68">
        <f t="shared" si="22"/>
        <v>0.23514051866142593</v>
      </c>
      <c r="I42" s="68">
        <f t="shared" si="22"/>
        <v>0.28167784578019794</v>
      </c>
      <c r="J42" s="68">
        <f t="shared" si="22"/>
        <v>0.32272884896741993</v>
      </c>
      <c r="K42" s="68">
        <f t="shared" si="22"/>
        <v>0.35870583377915993</v>
      </c>
      <c r="L42" s="68">
        <f t="shared" si="22"/>
        <v>0.39184988041533592</v>
      </c>
      <c r="M42" s="68">
        <f t="shared" si="22"/>
        <v>0.42459492167467189</v>
      </c>
      <c r="N42" s="68">
        <f t="shared" si="22"/>
        <v>0.45733996293400786</v>
      </c>
      <c r="O42" s="68">
        <f t="shared" si="22"/>
        <v>0.49008500419334389</v>
      </c>
      <c r="P42" s="68">
        <f t="shared" si="22"/>
        <v>0.52283004545267986</v>
      </c>
      <c r="Q42" s="68">
        <f t="shared" si="22"/>
        <v>0.55557508671201583</v>
      </c>
      <c r="R42" s="68">
        <f t="shared" si="22"/>
        <v>0.5883201279713518</v>
      </c>
      <c r="S42" s="68">
        <f t="shared" si="22"/>
        <v>0.62106516923068777</v>
      </c>
      <c r="T42" s="68">
        <f t="shared" si="22"/>
        <v>0.65381021049002375</v>
      </c>
      <c r="U42" s="68">
        <f t="shared" si="22"/>
        <v>0.68655525174935972</v>
      </c>
      <c r="V42" s="68">
        <f t="shared" si="22"/>
        <v>0.71930029300869569</v>
      </c>
      <c r="W42" s="68">
        <f t="shared" si="22"/>
        <v>0.75204533426803166</v>
      </c>
      <c r="X42" s="68">
        <f t="shared" si="22"/>
        <v>0.76995402559853365</v>
      </c>
      <c r="Y42" s="68">
        <f t="shared" si="22"/>
        <v>0.75819001707136768</v>
      </c>
      <c r="Z42" s="68">
        <f t="shared" si="22"/>
        <v>0.73158965861536773</v>
      </c>
      <c r="AA42" s="68">
        <f t="shared" si="22"/>
        <v>0.70498930015936778</v>
      </c>
      <c r="AB42" s="68">
        <f t="shared" si="22"/>
        <v>0.67838894170336783</v>
      </c>
      <c r="AC42" s="68">
        <f t="shared" si="22"/>
        <v>0.65178858324736788</v>
      </c>
      <c r="AD42" s="68">
        <f t="shared" si="22"/>
        <v>0.62518822479136793</v>
      </c>
      <c r="AE42" s="68">
        <f t="shared" si="22"/>
        <v>0.59858786633536798</v>
      </c>
      <c r="AF42" s="68">
        <f t="shared" si="22"/>
        <v>0.57198750787936803</v>
      </c>
      <c r="AG42" s="68">
        <f t="shared" si="22"/>
        <v>0.54538714942336808</v>
      </c>
      <c r="AH42" s="68">
        <f t="shared" si="22"/>
        <v>0.51878679096736813</v>
      </c>
      <c r="AI42" s="68">
        <f t="shared" si="22"/>
        <v>0.49218643251136818</v>
      </c>
      <c r="AJ42" s="68">
        <f t="shared" si="22"/>
        <v>0.46558607405536812</v>
      </c>
      <c r="AK42" s="68">
        <f t="shared" si="22"/>
        <v>0.43898571559936816</v>
      </c>
      <c r="AL42" s="68">
        <f t="shared" si="22"/>
        <v>0.4123853571433681</v>
      </c>
      <c r="AM42" s="68">
        <f t="shared" si="22"/>
        <v>0.38578499868736815</v>
      </c>
      <c r="AN42" s="68">
        <f t="shared" si="22"/>
        <v>0.35918464023136809</v>
      </c>
      <c r="AO42" s="68">
        <f t="shared" si="22"/>
        <v>0.33258428177536814</v>
      </c>
      <c r="AP42" s="68">
        <f t="shared" si="22"/>
        <v>0.30598392331936808</v>
      </c>
      <c r="AQ42" s="68">
        <f t="shared" si="22"/>
        <v>0.27938356486336813</v>
      </c>
      <c r="AR42" s="68">
        <f t="shared" si="22"/>
        <v>0.25278320640736807</v>
      </c>
      <c r="AS42" s="68">
        <f t="shared" si="22"/>
        <v>0.22618284795136809</v>
      </c>
      <c r="AT42" s="68">
        <f t="shared" si="22"/>
        <v>0.19958248949536808</v>
      </c>
      <c r="AU42" s="68">
        <f t="shared" si="22"/>
        <v>0.17298213103936808</v>
      </c>
      <c r="AV42" s="68">
        <f t="shared" si="22"/>
        <v>0.14638177258336807</v>
      </c>
      <c r="AW42" s="68">
        <f t="shared" si="22"/>
        <v>0.11978141412736806</v>
      </c>
      <c r="AX42" s="68">
        <f t="shared" si="22"/>
        <v>9.3181055671368057E-2</v>
      </c>
      <c r="AY42" s="68">
        <f t="shared" si="22"/>
        <v>6.6580697215368051E-2</v>
      </c>
      <c r="AZ42" s="68">
        <f t="shared" si="22"/>
        <v>3.9980338759368059E-2</v>
      </c>
      <c r="BA42" s="68">
        <f t="shared" si="22"/>
        <v>1.3379980303368056E-2</v>
      </c>
      <c r="BB42" s="68">
        <f t="shared" si="22"/>
        <v>7.9801075368056418E-5</v>
      </c>
      <c r="BC42" s="68">
        <f t="shared" si="22"/>
        <v>7.9801075368056418E-5</v>
      </c>
      <c r="BD42" s="68">
        <f t="shared" si="22"/>
        <v>7.9801075368056418E-5</v>
      </c>
      <c r="BE42" s="68">
        <f t="shared" si="22"/>
        <v>7.9801075368056418E-5</v>
      </c>
      <c r="BF42" s="68">
        <f t="shared" si="22"/>
        <v>7.9801075368056418E-5</v>
      </c>
      <c r="BG42" s="68">
        <f t="shared" si="22"/>
        <v>7.9801075368056418E-5</v>
      </c>
      <c r="BH42" s="68">
        <f t="shared" si="22"/>
        <v>7.9801075368056418E-5</v>
      </c>
      <c r="BI42" s="68">
        <f t="shared" si="22"/>
        <v>7.9801075368056418E-5</v>
      </c>
      <c r="BJ42" s="68">
        <f t="shared" si="22"/>
        <v>7.9801075368056418E-5</v>
      </c>
      <c r="BK42" s="68">
        <f t="shared" si="22"/>
        <v>7.9801075368056418E-5</v>
      </c>
      <c r="BL42" s="68">
        <f t="shared" si="22"/>
        <v>7.9801075368056418E-5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4.3225582490999982E-3</v>
      </c>
      <c r="F45" s="55">
        <f t="shared" si="23"/>
        <v>1.7213661964558799E-2</v>
      </c>
      <c r="G45" s="55">
        <f t="shared" si="23"/>
        <v>2.8766007639439196E-2</v>
      </c>
      <c r="H45" s="55">
        <f t="shared" si="23"/>
        <v>3.9083336671719593E-2</v>
      </c>
      <c r="I45" s="55">
        <f t="shared" si="23"/>
        <v>4.8254570259667194E-2</v>
      </c>
      <c r="J45" s="55">
        <f t="shared" si="23"/>
        <v>5.6368629601549196E-2</v>
      </c>
      <c r="K45" s="55">
        <f t="shared" si="23"/>
        <v>6.3502085729206792E-2</v>
      </c>
      <c r="L45" s="55">
        <f t="shared" si="23"/>
        <v>6.973150967448119E-2</v>
      </c>
      <c r="M45" s="55">
        <f t="shared" si="23"/>
        <v>7.5812731622643584E-2</v>
      </c>
      <c r="N45" s="55">
        <f t="shared" si="23"/>
        <v>8.1893953570805977E-2</v>
      </c>
      <c r="O45" s="55">
        <f t="shared" si="23"/>
        <v>8.7975175518968371E-2</v>
      </c>
      <c r="P45" s="55">
        <f t="shared" si="23"/>
        <v>9.4056397467130765E-2</v>
      </c>
      <c r="Q45" s="55">
        <f t="shared" si="23"/>
        <v>0.10013761941529316</v>
      </c>
      <c r="R45" s="55">
        <f t="shared" si="23"/>
        <v>0.10621884136345555</v>
      </c>
      <c r="S45" s="55">
        <f t="shared" si="23"/>
        <v>0.11230006331161795</v>
      </c>
      <c r="T45" s="55">
        <f t="shared" si="23"/>
        <v>0.11838128525978034</v>
      </c>
      <c r="U45" s="55">
        <f t="shared" si="23"/>
        <v>0.12446250720794273</v>
      </c>
      <c r="V45" s="55">
        <f t="shared" si="23"/>
        <v>0.13054372915610513</v>
      </c>
      <c r="W45" s="55">
        <f t="shared" si="23"/>
        <v>0.13662495110426753</v>
      </c>
      <c r="X45" s="55">
        <f t="shared" si="23"/>
        <v>0.14270617305242994</v>
      </c>
      <c r="Y45" s="55">
        <f t="shared" si="23"/>
        <v>0.14327675074131113</v>
      </c>
      <c r="Z45" s="55">
        <f t="shared" si="23"/>
        <v>0.13833668417091113</v>
      </c>
      <c r="AA45" s="55">
        <f t="shared" si="23"/>
        <v>0.13339661760051114</v>
      </c>
      <c r="AB45" s="55">
        <f t="shared" si="23"/>
        <v>0.12845655103011114</v>
      </c>
      <c r="AC45" s="55">
        <f t="shared" si="23"/>
        <v>0.12351648445971114</v>
      </c>
      <c r="AD45" s="55">
        <f t="shared" si="23"/>
        <v>0.11857641788931114</v>
      </c>
      <c r="AE45" s="55">
        <f t="shared" si="23"/>
        <v>0.11363635131891114</v>
      </c>
      <c r="AF45" s="55">
        <f t="shared" si="23"/>
        <v>0.10869628474851115</v>
      </c>
      <c r="AG45" s="55">
        <f t="shared" si="23"/>
        <v>0.10375621817811115</v>
      </c>
      <c r="AH45" s="55">
        <f t="shared" si="23"/>
        <v>9.881615160771115E-2</v>
      </c>
      <c r="AI45" s="55">
        <f t="shared" si="23"/>
        <v>9.3876085037311152E-2</v>
      </c>
      <c r="AJ45" s="55">
        <f t="shared" si="23"/>
        <v>8.8936018466911154E-2</v>
      </c>
      <c r="AK45" s="55">
        <f t="shared" si="23"/>
        <v>8.3995951896511156E-2</v>
      </c>
      <c r="AL45" s="55">
        <f t="shared" si="23"/>
        <v>7.9055885326111158E-2</v>
      </c>
      <c r="AM45" s="55">
        <f t="shared" si="23"/>
        <v>7.411581875571116E-2</v>
      </c>
      <c r="AN45" s="55">
        <f t="shared" si="23"/>
        <v>6.9175752185311162E-2</v>
      </c>
      <c r="AO45" s="55">
        <f t="shared" si="23"/>
        <v>6.4235685614911164E-2</v>
      </c>
      <c r="AP45" s="55">
        <f t="shared" si="23"/>
        <v>5.9295619044511166E-2</v>
      </c>
      <c r="AQ45" s="55">
        <f t="shared" si="23"/>
        <v>5.4355552474111168E-2</v>
      </c>
      <c r="AR45" s="55">
        <f t="shared" si="23"/>
        <v>4.941548590371117E-2</v>
      </c>
      <c r="AS45" s="55">
        <f t="shared" si="23"/>
        <v>4.4475419333311172E-2</v>
      </c>
      <c r="AT45" s="55">
        <f t="shared" si="23"/>
        <v>3.9535352762911175E-2</v>
      </c>
      <c r="AU45" s="55">
        <f t="shared" si="23"/>
        <v>3.4595286192511177E-2</v>
      </c>
      <c r="AV45" s="55">
        <f t="shared" si="23"/>
        <v>2.9655219622111175E-2</v>
      </c>
      <c r="AW45" s="55">
        <f t="shared" si="23"/>
        <v>2.4715153051711174E-2</v>
      </c>
      <c r="AX45" s="55">
        <f t="shared" si="23"/>
        <v>1.9775086481311172E-2</v>
      </c>
      <c r="AY45" s="55">
        <f t="shared" si="23"/>
        <v>1.4835019910911171E-2</v>
      </c>
      <c r="AZ45" s="55">
        <f t="shared" si="23"/>
        <v>9.8949533405111693E-3</v>
      </c>
      <c r="BA45" s="55">
        <f t="shared" si="23"/>
        <v>4.9548867701111688E-3</v>
      </c>
      <c r="BB45" s="55">
        <f t="shared" si="23"/>
        <v>1.48201997111682E-5</v>
      </c>
      <c r="BC45" s="55">
        <f t="shared" si="23"/>
        <v>1.48201997111682E-5</v>
      </c>
      <c r="BD45" s="55">
        <f t="shared" si="23"/>
        <v>1.48201997111682E-5</v>
      </c>
      <c r="BE45" s="55">
        <f t="shared" si="23"/>
        <v>1.48201997111682E-5</v>
      </c>
      <c r="BF45" s="55">
        <f t="shared" si="23"/>
        <v>1.48201997111682E-5</v>
      </c>
      <c r="BG45" s="55">
        <f t="shared" si="23"/>
        <v>1.48201997111682E-5</v>
      </c>
      <c r="BH45" s="55">
        <f t="shared" si="23"/>
        <v>1.48201997111682E-5</v>
      </c>
      <c r="BI45" s="55">
        <f t="shared" si="23"/>
        <v>1.48201997111682E-5</v>
      </c>
      <c r="BJ45" s="55">
        <f t="shared" si="23"/>
        <v>1.48201997111682E-5</v>
      </c>
      <c r="BK45" s="55">
        <f t="shared" si="23"/>
        <v>1.48201997111682E-5</v>
      </c>
      <c r="BL45" s="55">
        <f t="shared" si="23"/>
        <v>1.48201997111682E-5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4.3225582490999982E-3</v>
      </c>
      <c r="E46" s="55">
        <f>(E27-E114)*'Assumptions (Inputs)'!$D$26</f>
        <v>1.2891103715458801E-2</v>
      </c>
      <c r="F46" s="55">
        <f>(F27-F114)*'Assumptions (Inputs)'!$D$26</f>
        <v>1.1552345674880397E-2</v>
      </c>
      <c r="G46" s="55">
        <f>(G27-G114)*'Assumptions (Inputs)'!$D$26</f>
        <v>1.0317329032280397E-2</v>
      </c>
      <c r="H46" s="55">
        <f>(H27-H114)*'Assumptions (Inputs)'!$D$26</f>
        <v>9.1712335879476012E-3</v>
      </c>
      <c r="I46" s="55">
        <f>(I27-I114)*'Assumptions (Inputs)'!$D$26</f>
        <v>8.114059341882E-3</v>
      </c>
      <c r="J46" s="55">
        <f>(J27-J114)*'Assumptions (Inputs)'!$D$26</f>
        <v>7.1334561276575996E-3</v>
      </c>
      <c r="K46" s="55">
        <f>(K27-K114)*'Assumptions (Inputs)'!$D$26</f>
        <v>6.2294239452744E-3</v>
      </c>
      <c r="L46" s="55">
        <f>(L27-L114)*'Assumptions (Inputs)'!$D$26</f>
        <v>6.0812219481623988E-3</v>
      </c>
      <c r="M46" s="55">
        <f>(M27-M114)*'Assumptions (Inputs)'!$D$26</f>
        <v>6.0812219481623988E-3</v>
      </c>
      <c r="N46" s="55">
        <f>(N27-N114)*'Assumptions (Inputs)'!$D$26</f>
        <v>6.0812219481623988E-3</v>
      </c>
      <c r="O46" s="55">
        <f>(O27-O114)*'Assumptions (Inputs)'!$D$26</f>
        <v>6.0812219481623988E-3</v>
      </c>
      <c r="P46" s="55">
        <f>(P27-P114)*'Assumptions (Inputs)'!$D$26</f>
        <v>6.0812219481623988E-3</v>
      </c>
      <c r="Q46" s="55">
        <f>(Q27-Q114)*'Assumptions (Inputs)'!$D$26</f>
        <v>6.0812219481623988E-3</v>
      </c>
      <c r="R46" s="55">
        <f>(R27-R114)*'Assumptions (Inputs)'!$D$26</f>
        <v>6.0812219481623988E-3</v>
      </c>
      <c r="S46" s="55">
        <f>(S27-S114)*'Assumptions (Inputs)'!$D$26</f>
        <v>6.0812219481623988E-3</v>
      </c>
      <c r="T46" s="55">
        <f>(T27-T114)*'Assumptions (Inputs)'!$D$26</f>
        <v>6.0812219481623988E-3</v>
      </c>
      <c r="U46" s="55">
        <f>(U27-U114)*'Assumptions (Inputs)'!$D$26</f>
        <v>6.0812219481623988E-3</v>
      </c>
      <c r="V46" s="55">
        <f>(V27-V114)*'Assumptions (Inputs)'!$D$26</f>
        <v>6.0812219481623988E-3</v>
      </c>
      <c r="W46" s="55">
        <f>(W27-W114)*'Assumptions (Inputs)'!$D$26</f>
        <v>6.0812219481623988E-3</v>
      </c>
      <c r="X46" s="55">
        <f>(X27-X114)*'Assumptions (Inputs)'!$D$26</f>
        <v>5.7057768888119933E-4</v>
      </c>
      <c r="Y46" s="55">
        <f>(Y27-Y114)*'Assumptions (Inputs)'!$D$26</f>
        <v>-4.9400665704000006E-3</v>
      </c>
      <c r="Z46" s="55">
        <f>(Z27-Z114)*'Assumptions (Inputs)'!$D$26</f>
        <v>-4.9400665704000006E-3</v>
      </c>
      <c r="AA46" s="55">
        <f>(AA27-AA114)*'Assumptions (Inputs)'!$D$26</f>
        <v>-4.9400665704000006E-3</v>
      </c>
      <c r="AB46" s="55">
        <f>(AB27-AB114)*'Assumptions (Inputs)'!$D$26</f>
        <v>-4.9400665704000006E-3</v>
      </c>
      <c r="AC46" s="55">
        <f>(AC27-AC114)*'Assumptions (Inputs)'!$D$26</f>
        <v>-4.9400665704000006E-3</v>
      </c>
      <c r="AD46" s="55">
        <f>(AD27-AD114)*'Assumptions (Inputs)'!$D$26</f>
        <v>-4.9400665704000006E-3</v>
      </c>
      <c r="AE46" s="55">
        <f>(AE27-AE114)*'Assumptions (Inputs)'!$D$26</f>
        <v>-4.9400665704000006E-3</v>
      </c>
      <c r="AF46" s="55">
        <f>(AF27-AF114)*'Assumptions (Inputs)'!$D$26</f>
        <v>-4.9400665704000006E-3</v>
      </c>
      <c r="AG46" s="55">
        <f>(AG27-AG114)*'Assumptions (Inputs)'!$D$26</f>
        <v>-4.9400665704000006E-3</v>
      </c>
      <c r="AH46" s="55">
        <f>(AH27-AH114)*'Assumptions (Inputs)'!$D$26</f>
        <v>-4.9400665704000006E-3</v>
      </c>
      <c r="AI46" s="55">
        <f>(AI27-AI114)*'Assumptions (Inputs)'!$D$26</f>
        <v>-4.9400665704000006E-3</v>
      </c>
      <c r="AJ46" s="55">
        <f>(AJ27-AJ114)*'Assumptions (Inputs)'!$D$26</f>
        <v>-4.9400665704000006E-3</v>
      </c>
      <c r="AK46" s="55">
        <f>(AK27-AK114)*'Assumptions (Inputs)'!$D$26</f>
        <v>-4.9400665704000006E-3</v>
      </c>
      <c r="AL46" s="55">
        <f>(AL27-AL114)*'Assumptions (Inputs)'!$D$26</f>
        <v>-4.9400665704000006E-3</v>
      </c>
      <c r="AM46" s="55">
        <f>(AM27-AM114)*'Assumptions (Inputs)'!$D$26</f>
        <v>-4.9400665704000006E-3</v>
      </c>
      <c r="AN46" s="55">
        <f>(AN27-AN114)*'Assumptions (Inputs)'!$D$26</f>
        <v>-4.9400665704000006E-3</v>
      </c>
      <c r="AO46" s="55">
        <f>(AO27-AO114)*'Assumptions (Inputs)'!$D$26</f>
        <v>-4.9400665704000006E-3</v>
      </c>
      <c r="AP46" s="55">
        <f>(AP27-AP114)*'Assumptions (Inputs)'!$D$26</f>
        <v>-4.9400665704000006E-3</v>
      </c>
      <c r="AQ46" s="55">
        <f>(AQ27-AQ114)*'Assumptions (Inputs)'!$D$26</f>
        <v>-4.9400665704000006E-3</v>
      </c>
      <c r="AR46" s="55">
        <f>(AR27-AR114)*'Assumptions (Inputs)'!$D$26</f>
        <v>-4.9400665704000006E-3</v>
      </c>
      <c r="AS46" s="55">
        <f>(AS27-AS114)*'Assumptions (Inputs)'!$D$26</f>
        <v>-4.9400665704000006E-3</v>
      </c>
      <c r="AT46" s="55">
        <f>(AT27-AT114)*'Assumptions (Inputs)'!$D$26</f>
        <v>-4.9400665704000006E-3</v>
      </c>
      <c r="AU46" s="55">
        <f>(AU27-AU114)*'Assumptions (Inputs)'!$D$26</f>
        <v>-4.9400665704000006E-3</v>
      </c>
      <c r="AV46" s="55">
        <f>(AV27-AV114)*'Assumptions (Inputs)'!$D$26</f>
        <v>-4.9400665704000006E-3</v>
      </c>
      <c r="AW46" s="55">
        <f>(AW27-AW114)*'Assumptions (Inputs)'!$D$26</f>
        <v>-4.9400665704000006E-3</v>
      </c>
      <c r="AX46" s="55">
        <f>(AX27-AX114)*'Assumptions (Inputs)'!$D$26</f>
        <v>-4.9400665704000006E-3</v>
      </c>
      <c r="AY46" s="55">
        <f>(AY27-AY114)*'Assumptions (Inputs)'!$D$26</f>
        <v>-4.9400665704000006E-3</v>
      </c>
      <c r="AZ46" s="55">
        <f>(AZ27-AZ114)*'Assumptions (Inputs)'!$D$26</f>
        <v>-4.9400665704000006E-3</v>
      </c>
      <c r="BA46" s="55">
        <f>(BA27-BA114)*'Assumptions (Inputs)'!$D$26</f>
        <v>-4.9400665704000006E-3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1.48201997111682E-5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4.3225582490999982E-3</v>
      </c>
      <c r="E47" s="77">
        <f>SUM(E45:E46)</f>
        <v>1.7213661964558799E-2</v>
      </c>
      <c r="F47" s="77">
        <f t="shared" si="24"/>
        <v>2.8766007639439196E-2</v>
      </c>
      <c r="G47" s="77">
        <f t="shared" si="24"/>
        <v>3.9083336671719593E-2</v>
      </c>
      <c r="H47" s="77">
        <f t="shared" si="24"/>
        <v>4.8254570259667194E-2</v>
      </c>
      <c r="I47" s="77">
        <f t="shared" si="24"/>
        <v>5.6368629601549196E-2</v>
      </c>
      <c r="J47" s="77">
        <f t="shared" si="24"/>
        <v>6.3502085729206792E-2</v>
      </c>
      <c r="K47" s="77">
        <f t="shared" si="24"/>
        <v>6.973150967448119E-2</v>
      </c>
      <c r="L47" s="77">
        <f t="shared" si="24"/>
        <v>7.5812731622643584E-2</v>
      </c>
      <c r="M47" s="77">
        <f t="shared" si="24"/>
        <v>8.1893953570805977E-2</v>
      </c>
      <c r="N47" s="77">
        <f t="shared" si="24"/>
        <v>8.7975175518968371E-2</v>
      </c>
      <c r="O47" s="77">
        <f t="shared" si="24"/>
        <v>9.4056397467130765E-2</v>
      </c>
      <c r="P47" s="77">
        <f t="shared" si="24"/>
        <v>0.10013761941529316</v>
      </c>
      <c r="Q47" s="77">
        <f t="shared" si="24"/>
        <v>0.10621884136345555</v>
      </c>
      <c r="R47" s="77">
        <f t="shared" si="24"/>
        <v>0.11230006331161795</v>
      </c>
      <c r="S47" s="77">
        <f t="shared" si="24"/>
        <v>0.11838128525978034</v>
      </c>
      <c r="T47" s="77">
        <f t="shared" si="24"/>
        <v>0.12446250720794273</v>
      </c>
      <c r="U47" s="77">
        <f t="shared" si="24"/>
        <v>0.13054372915610513</v>
      </c>
      <c r="V47" s="77">
        <f t="shared" si="24"/>
        <v>0.13662495110426753</v>
      </c>
      <c r="W47" s="77">
        <f t="shared" si="24"/>
        <v>0.14270617305242994</v>
      </c>
      <c r="X47" s="77">
        <f t="shared" si="24"/>
        <v>0.14327675074131113</v>
      </c>
      <c r="Y47" s="77">
        <f t="shared" si="24"/>
        <v>0.13833668417091113</v>
      </c>
      <c r="Z47" s="77">
        <f t="shared" si="24"/>
        <v>0.13339661760051114</v>
      </c>
      <c r="AA47" s="77">
        <f t="shared" si="24"/>
        <v>0.12845655103011114</v>
      </c>
      <c r="AB47" s="77">
        <f t="shared" si="24"/>
        <v>0.12351648445971114</v>
      </c>
      <c r="AC47" s="77">
        <f t="shared" si="24"/>
        <v>0.11857641788931114</v>
      </c>
      <c r="AD47" s="77">
        <f t="shared" si="24"/>
        <v>0.11363635131891114</v>
      </c>
      <c r="AE47" s="77">
        <f t="shared" si="24"/>
        <v>0.10869628474851115</v>
      </c>
      <c r="AF47" s="77">
        <f t="shared" si="24"/>
        <v>0.10375621817811115</v>
      </c>
      <c r="AG47" s="77">
        <f t="shared" si="24"/>
        <v>9.881615160771115E-2</v>
      </c>
      <c r="AH47" s="77">
        <f t="shared" si="24"/>
        <v>9.3876085037311152E-2</v>
      </c>
      <c r="AI47" s="77">
        <f t="shared" si="24"/>
        <v>8.8936018466911154E-2</v>
      </c>
      <c r="AJ47" s="77">
        <f t="shared" si="24"/>
        <v>8.3995951896511156E-2</v>
      </c>
      <c r="AK47" s="77">
        <f t="shared" si="24"/>
        <v>7.9055885326111158E-2</v>
      </c>
      <c r="AL47" s="77">
        <f t="shared" si="24"/>
        <v>7.411581875571116E-2</v>
      </c>
      <c r="AM47" s="77">
        <f t="shared" si="24"/>
        <v>6.9175752185311162E-2</v>
      </c>
      <c r="AN47" s="77">
        <f t="shared" si="24"/>
        <v>6.4235685614911164E-2</v>
      </c>
      <c r="AO47" s="77">
        <f t="shared" si="24"/>
        <v>5.9295619044511166E-2</v>
      </c>
      <c r="AP47" s="77">
        <f t="shared" si="24"/>
        <v>5.4355552474111168E-2</v>
      </c>
      <c r="AQ47" s="77">
        <f t="shared" si="24"/>
        <v>4.941548590371117E-2</v>
      </c>
      <c r="AR47" s="77">
        <f t="shared" si="24"/>
        <v>4.4475419333311172E-2</v>
      </c>
      <c r="AS47" s="77">
        <f t="shared" si="24"/>
        <v>3.9535352762911175E-2</v>
      </c>
      <c r="AT47" s="77">
        <f t="shared" si="24"/>
        <v>3.4595286192511177E-2</v>
      </c>
      <c r="AU47" s="77">
        <f t="shared" si="24"/>
        <v>2.9655219622111175E-2</v>
      </c>
      <c r="AV47" s="77">
        <f t="shared" si="24"/>
        <v>2.4715153051711174E-2</v>
      </c>
      <c r="AW47" s="77">
        <f t="shared" si="24"/>
        <v>1.9775086481311172E-2</v>
      </c>
      <c r="AX47" s="77">
        <f t="shared" si="24"/>
        <v>1.4835019910911171E-2</v>
      </c>
      <c r="AY47" s="77">
        <f t="shared" si="24"/>
        <v>9.8949533405111693E-3</v>
      </c>
      <c r="AZ47" s="77">
        <f t="shared" si="24"/>
        <v>4.9548867701111688E-3</v>
      </c>
      <c r="BA47" s="77">
        <f t="shared" si="24"/>
        <v>1.48201997111682E-5</v>
      </c>
      <c r="BB47" s="77">
        <f t="shared" si="24"/>
        <v>1.48201997111682E-5</v>
      </c>
      <c r="BC47" s="77">
        <f t="shared" si="24"/>
        <v>1.48201997111682E-5</v>
      </c>
      <c r="BD47" s="77">
        <f t="shared" si="24"/>
        <v>1.48201997111682E-5</v>
      </c>
      <c r="BE47" s="77">
        <f t="shared" si="24"/>
        <v>1.48201997111682E-5</v>
      </c>
      <c r="BF47" s="77">
        <f t="shared" si="24"/>
        <v>1.48201997111682E-5</v>
      </c>
      <c r="BG47" s="77">
        <f t="shared" si="24"/>
        <v>1.48201997111682E-5</v>
      </c>
      <c r="BH47" s="77">
        <f t="shared" si="24"/>
        <v>1.48201997111682E-5</v>
      </c>
      <c r="BI47" s="77">
        <f t="shared" si="24"/>
        <v>1.48201997111682E-5</v>
      </c>
      <c r="BJ47" s="77">
        <f t="shared" si="24"/>
        <v>1.48201997111682E-5</v>
      </c>
      <c r="BK47" s="77">
        <f t="shared" si="24"/>
        <v>1.48201997111682E-5</v>
      </c>
      <c r="BL47" s="77">
        <f t="shared" si="24"/>
        <v>1.48201997111682E-5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2.1612791245499991E-3</v>
      </c>
      <c r="E48" s="68">
        <f>AVERAGE(E45,E47)</f>
        <v>1.0768110106829399E-2</v>
      </c>
      <c r="F48" s="68">
        <f t="shared" si="25"/>
        <v>2.2989834801998996E-2</v>
      </c>
      <c r="G48" s="68">
        <f>AVERAGE(G45,G47)</f>
        <v>3.3924672155579393E-2</v>
      </c>
      <c r="H48" s="68">
        <f t="shared" si="25"/>
        <v>4.3668953465693397E-2</v>
      </c>
      <c r="I48" s="68">
        <f t="shared" si="25"/>
        <v>5.2311599930608195E-2</v>
      </c>
      <c r="J48" s="68">
        <f t="shared" si="25"/>
        <v>5.9935357665377997E-2</v>
      </c>
      <c r="K48" s="68">
        <f t="shared" si="25"/>
        <v>6.6616797701843991E-2</v>
      </c>
      <c r="L48" s="68">
        <f>AVERAGE(L45,L47)</f>
        <v>7.2772120648562394E-2</v>
      </c>
      <c r="M48" s="68">
        <f>AVERAGE(M45,M47)</f>
        <v>7.8853342596724774E-2</v>
      </c>
      <c r="N48" s="68">
        <f>AVERAGE(N45,N47)</f>
        <v>8.4934564544887181E-2</v>
      </c>
      <c r="O48" s="68">
        <f t="shared" ref="O48:BL48" si="26">AVERAGE(O45,O47)</f>
        <v>9.1015786493049561E-2</v>
      </c>
      <c r="P48" s="68">
        <f t="shared" si="26"/>
        <v>9.7097008441211968E-2</v>
      </c>
      <c r="Q48" s="68">
        <f t="shared" si="26"/>
        <v>0.10317823038937435</v>
      </c>
      <c r="R48" s="68">
        <f t="shared" si="26"/>
        <v>0.10925945233753676</v>
      </c>
      <c r="S48" s="68">
        <f t="shared" si="26"/>
        <v>0.11534067428569914</v>
      </c>
      <c r="T48" s="68">
        <f t="shared" si="26"/>
        <v>0.12142189623386154</v>
      </c>
      <c r="U48" s="68">
        <f t="shared" si="26"/>
        <v>0.12750311818202392</v>
      </c>
      <c r="V48" s="68">
        <f t="shared" si="26"/>
        <v>0.13358434013018633</v>
      </c>
      <c r="W48" s="68">
        <f t="shared" si="26"/>
        <v>0.13966556207834874</v>
      </c>
      <c r="X48" s="68">
        <f t="shared" si="26"/>
        <v>0.14299146189687054</v>
      </c>
      <c r="Y48" s="68">
        <f t="shared" si="26"/>
        <v>0.14080671745611112</v>
      </c>
      <c r="Z48" s="68">
        <f t="shared" si="26"/>
        <v>0.13586665088571115</v>
      </c>
      <c r="AA48" s="68">
        <f t="shared" si="26"/>
        <v>0.13092658431531112</v>
      </c>
      <c r="AB48" s="68">
        <f t="shared" si="26"/>
        <v>0.12598651774491115</v>
      </c>
      <c r="AC48" s="68">
        <f t="shared" si="26"/>
        <v>0.12104645117451114</v>
      </c>
      <c r="AD48" s="68">
        <f t="shared" si="26"/>
        <v>0.11610638460411114</v>
      </c>
      <c r="AE48" s="68">
        <f t="shared" si="26"/>
        <v>0.11116631803371115</v>
      </c>
      <c r="AF48" s="68">
        <f t="shared" si="26"/>
        <v>0.10622625146331115</v>
      </c>
      <c r="AG48" s="68">
        <f t="shared" si="26"/>
        <v>0.10128618489291115</v>
      </c>
      <c r="AH48" s="68">
        <f t="shared" si="26"/>
        <v>9.6346118322511151E-2</v>
      </c>
      <c r="AI48" s="68">
        <f t="shared" si="26"/>
        <v>9.1406051752111153E-2</v>
      </c>
      <c r="AJ48" s="68">
        <f t="shared" si="26"/>
        <v>8.6465985181711155E-2</v>
      </c>
      <c r="AK48" s="68">
        <f t="shared" si="26"/>
        <v>8.1525918611311157E-2</v>
      </c>
      <c r="AL48" s="68">
        <f t="shared" si="26"/>
        <v>7.6585852040911159E-2</v>
      </c>
      <c r="AM48" s="68">
        <f t="shared" si="26"/>
        <v>7.1645785470511161E-2</v>
      </c>
      <c r="AN48" s="68">
        <f t="shared" si="26"/>
        <v>6.6705718900111163E-2</v>
      </c>
      <c r="AO48" s="68">
        <f t="shared" si="26"/>
        <v>6.1765652329711165E-2</v>
      </c>
      <c r="AP48" s="68">
        <f t="shared" si="26"/>
        <v>5.6825585759311167E-2</v>
      </c>
      <c r="AQ48" s="68">
        <f t="shared" si="26"/>
        <v>5.1885519188911169E-2</v>
      </c>
      <c r="AR48" s="68">
        <f t="shared" si="26"/>
        <v>4.6945452618511171E-2</v>
      </c>
      <c r="AS48" s="68">
        <f t="shared" si="26"/>
        <v>4.2005386048111173E-2</v>
      </c>
      <c r="AT48" s="68">
        <f t="shared" si="26"/>
        <v>3.7065319477711176E-2</v>
      </c>
      <c r="AU48" s="68">
        <f t="shared" si="26"/>
        <v>3.2125252907311178E-2</v>
      </c>
      <c r="AV48" s="68">
        <f t="shared" si="26"/>
        <v>2.7185186336911173E-2</v>
      </c>
      <c r="AW48" s="68">
        <f t="shared" si="26"/>
        <v>2.2245119766511175E-2</v>
      </c>
      <c r="AX48" s="68">
        <f t="shared" si="26"/>
        <v>1.730505319611117E-2</v>
      </c>
      <c r="AY48" s="68">
        <f t="shared" si="26"/>
        <v>1.236498662571117E-2</v>
      </c>
      <c r="AZ48" s="68">
        <f t="shared" si="26"/>
        <v>7.4249200553111686E-3</v>
      </c>
      <c r="BA48" s="68">
        <f t="shared" si="26"/>
        <v>2.4848534849111685E-3</v>
      </c>
      <c r="BB48" s="68">
        <f t="shared" si="26"/>
        <v>1.48201997111682E-5</v>
      </c>
      <c r="BC48" s="68">
        <f t="shared" si="26"/>
        <v>1.48201997111682E-5</v>
      </c>
      <c r="BD48" s="68">
        <f t="shared" si="26"/>
        <v>1.48201997111682E-5</v>
      </c>
      <c r="BE48" s="68">
        <f t="shared" si="26"/>
        <v>1.48201997111682E-5</v>
      </c>
      <c r="BF48" s="68">
        <f t="shared" si="26"/>
        <v>1.48201997111682E-5</v>
      </c>
      <c r="BG48" s="68">
        <f t="shared" si="26"/>
        <v>1.48201997111682E-5</v>
      </c>
      <c r="BH48" s="68">
        <f t="shared" si="26"/>
        <v>1.48201997111682E-5</v>
      </c>
      <c r="BI48" s="68">
        <f t="shared" si="26"/>
        <v>1.48201997111682E-5</v>
      </c>
      <c r="BJ48" s="68">
        <f t="shared" si="26"/>
        <v>1.48201997111682E-5</v>
      </c>
      <c r="BK48" s="68">
        <f t="shared" si="26"/>
        <v>1.48201997111682E-5</v>
      </c>
      <c r="BL48" s="68">
        <f t="shared" si="26"/>
        <v>1.48201997111682E-5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1.8387260279509499</v>
      </c>
      <c r="E50" s="71">
        <f t="shared" si="27"/>
        <v>3.5887990462487043</v>
      </c>
      <c r="F50" s="71">
        <f t="shared" si="27"/>
        <v>3.415766754533391</v>
      </c>
      <c r="G50" s="71">
        <f t="shared" si="27"/>
        <v>3.2509507435374543</v>
      </c>
      <c r="H50" s="71">
        <f t="shared" si="27"/>
        <v>3.0937359749728808</v>
      </c>
      <c r="I50" s="71">
        <f t="shared" si="27"/>
        <v>2.9435547211891935</v>
      </c>
      <c r="J50" s="71">
        <f t="shared" si="27"/>
        <v>2.7998786800672018</v>
      </c>
      <c r="K50" s="71">
        <f t="shared" si="27"/>
        <v>2.662218975018996</v>
      </c>
      <c r="L50" s="71">
        <f t="shared" si="27"/>
        <v>2.5279183252361017</v>
      </c>
      <c r="M50" s="71">
        <f t="shared" si="27"/>
        <v>2.394090781828603</v>
      </c>
      <c r="N50" s="71">
        <f t="shared" si="27"/>
        <v>2.2602632384211043</v>
      </c>
      <c r="O50" s="71">
        <f t="shared" si="27"/>
        <v>2.1264356950136061</v>
      </c>
      <c r="P50" s="71">
        <f t="shared" si="27"/>
        <v>1.9926081516061078</v>
      </c>
      <c r="Q50" s="71">
        <f t="shared" si="27"/>
        <v>1.8587806081986091</v>
      </c>
      <c r="R50" s="71">
        <f t="shared" si="27"/>
        <v>1.7249530647911111</v>
      </c>
      <c r="S50" s="71">
        <f t="shared" si="27"/>
        <v>1.5911255213836126</v>
      </c>
      <c r="T50" s="71">
        <f t="shared" si="27"/>
        <v>1.4572979779761144</v>
      </c>
      <c r="U50" s="71">
        <f t="shared" si="27"/>
        <v>1.3234704345686159</v>
      </c>
      <c r="V50" s="71">
        <f t="shared" si="27"/>
        <v>1.1896428911611177</v>
      </c>
      <c r="W50" s="71">
        <f t="shared" si="27"/>
        <v>1.0558153477536196</v>
      </c>
      <c r="X50" s="71">
        <f t="shared" si="27"/>
        <v>0.93957947640459583</v>
      </c>
      <c r="Y50" s="71">
        <f t="shared" si="27"/>
        <v>0.85852694917252093</v>
      </c>
      <c r="Z50" s="71">
        <f t="shared" si="27"/>
        <v>0.79506609399892081</v>
      </c>
      <c r="AA50" s="71">
        <f t="shared" si="27"/>
        <v>0.7316052388253208</v>
      </c>
      <c r="AB50" s="71">
        <f t="shared" si="27"/>
        <v>0.66814438365172069</v>
      </c>
      <c r="AC50" s="71">
        <f t="shared" si="27"/>
        <v>0.60468352847812068</v>
      </c>
      <c r="AD50" s="71">
        <f t="shared" si="27"/>
        <v>0.54122267330452067</v>
      </c>
      <c r="AE50" s="71">
        <f t="shared" si="27"/>
        <v>0.47776181813092067</v>
      </c>
      <c r="AF50" s="71">
        <f t="shared" si="27"/>
        <v>0.41430096295732061</v>
      </c>
      <c r="AG50" s="71">
        <f t="shared" si="27"/>
        <v>0.3508401077837206</v>
      </c>
      <c r="AH50" s="71">
        <f t="shared" si="27"/>
        <v>0.28737925261012054</v>
      </c>
      <c r="AI50" s="71">
        <f t="shared" si="27"/>
        <v>0.22391839743652053</v>
      </c>
      <c r="AJ50" s="71">
        <f t="shared" si="27"/>
        <v>0.16045754226292058</v>
      </c>
      <c r="AK50" s="71">
        <f t="shared" si="27"/>
        <v>9.6996687089320563E-2</v>
      </c>
      <c r="AL50" s="71">
        <f t="shared" si="27"/>
        <v>3.353583191572064E-2</v>
      </c>
      <c r="AM50" s="71">
        <f t="shared" si="27"/>
        <v>-2.9925023257879393E-2</v>
      </c>
      <c r="AN50" s="71">
        <f t="shared" si="27"/>
        <v>-9.3385878431479316E-2</v>
      </c>
      <c r="AO50" s="71">
        <f t="shared" si="27"/>
        <v>-0.15684673360507934</v>
      </c>
      <c r="AP50" s="71">
        <f t="shared" si="27"/>
        <v>-0.22030758877867929</v>
      </c>
      <c r="AQ50" s="71">
        <f t="shared" si="27"/>
        <v>-0.28376844395227929</v>
      </c>
      <c r="AR50" s="71">
        <f t="shared" si="27"/>
        <v>-0.34722929912587924</v>
      </c>
      <c r="AS50" s="71">
        <f t="shared" si="27"/>
        <v>-0.41069015429947925</v>
      </c>
      <c r="AT50" s="71">
        <f t="shared" si="27"/>
        <v>-0.47415100947307964</v>
      </c>
      <c r="AU50" s="71">
        <f t="shared" si="27"/>
        <v>-0.53761186464667965</v>
      </c>
      <c r="AV50" s="71">
        <f t="shared" si="27"/>
        <v>-0.60107271982027954</v>
      </c>
      <c r="AW50" s="71">
        <f t="shared" si="27"/>
        <v>-0.66453357499387966</v>
      </c>
      <c r="AX50" s="71">
        <f t="shared" si="27"/>
        <v>-0.72799443016747956</v>
      </c>
      <c r="AY50" s="71">
        <f t="shared" si="27"/>
        <v>-0.79145528534107956</v>
      </c>
      <c r="AZ50" s="71">
        <f t="shared" si="27"/>
        <v>-0.85491614051467946</v>
      </c>
      <c r="BA50" s="71">
        <f t="shared" si="27"/>
        <v>-0.44337059468827938</v>
      </c>
      <c r="BB50" s="71">
        <f t="shared" si="27"/>
        <v>-9.4621275079224618E-5</v>
      </c>
      <c r="BC50" s="71">
        <f>BC22-BC36-BC42-BC48</f>
        <v>-9.4621275079224618E-5</v>
      </c>
      <c r="BD50" s="71">
        <f>BD22-BD36-BD42-BD48</f>
        <v>-9.4621275079224618E-5</v>
      </c>
      <c r="BE50" s="71">
        <f t="shared" si="27"/>
        <v>-9.4621275079224618E-5</v>
      </c>
      <c r="BF50" s="71">
        <f t="shared" si="27"/>
        <v>-9.4621275079224618E-5</v>
      </c>
      <c r="BG50" s="71">
        <f t="shared" si="27"/>
        <v>-9.4621275079224618E-5</v>
      </c>
      <c r="BH50" s="71">
        <f t="shared" si="27"/>
        <v>-9.4621275079224618E-5</v>
      </c>
      <c r="BI50" s="71">
        <f>BI22-BI36-BI42-BI48</f>
        <v>-9.4621275079224618E-5</v>
      </c>
      <c r="BJ50" s="71">
        <f>BJ22-BJ36-BJ42-BJ48</f>
        <v>-9.4621275079224618E-5</v>
      </c>
      <c r="BK50" s="71">
        <f>BK22-BK36-BK42-BK48</f>
        <v>-9.4621275079224618E-5</v>
      </c>
      <c r="BL50" s="71">
        <f>BL22-BL36-BL42-BL48</f>
        <v>-9.4621275079224618E-5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1.2265592306223457E-2</v>
      </c>
      <c r="E53" s="80">
        <f>(+E33-E114)*'Assumptions (Inputs)'!$E$31/'Assumptions (Inputs)'!$E$30</f>
        <v>1.2265592306223457E-2</v>
      </c>
      <c r="F53" s="80">
        <f>(+F33-F114)*'Assumptions (Inputs)'!$E$31/'Assumptions (Inputs)'!$E$30</f>
        <v>1.2265592306223457E-2</v>
      </c>
      <c r="G53" s="80">
        <f>(+G33-G114)*'Assumptions (Inputs)'!$E$31/'Assumptions (Inputs)'!$E$30</f>
        <v>1.2265592306223457E-2</v>
      </c>
      <c r="H53" s="80">
        <f>(+H33-H114)*'Assumptions (Inputs)'!$E$31/'Assumptions (Inputs)'!$E$30</f>
        <v>1.2265592306223457E-2</v>
      </c>
      <c r="I53" s="80">
        <f>(+I33-I114)*'Assumptions (Inputs)'!$E$31/'Assumptions (Inputs)'!$E$30</f>
        <v>1.2265592306223457E-2</v>
      </c>
      <c r="J53" s="80">
        <f>(+J33-J114)*'Assumptions (Inputs)'!$E$31/'Assumptions (Inputs)'!$E$30</f>
        <v>1.2265592306223457E-2</v>
      </c>
      <c r="K53" s="80">
        <f>(+K33-K114)*'Assumptions (Inputs)'!$E$31/'Assumptions (Inputs)'!$E$30</f>
        <v>1.2265592306223457E-2</v>
      </c>
      <c r="L53" s="80">
        <f>(+L33-L114)*'Assumptions (Inputs)'!$E$31/'Assumptions (Inputs)'!$E$30</f>
        <v>1.2265592306223457E-2</v>
      </c>
      <c r="M53" s="80">
        <f>(+M33-M114)*'Assumptions (Inputs)'!$E$31/'Assumptions (Inputs)'!$E$30</f>
        <v>1.2265592306223457E-2</v>
      </c>
      <c r="N53" s="80">
        <f>(+N33-N114)*'Assumptions (Inputs)'!$E$31/'Assumptions (Inputs)'!$E$30</f>
        <v>1.2265592306223457E-2</v>
      </c>
      <c r="O53" s="80">
        <f>(+O33-O114)*'Assumptions (Inputs)'!$E$31/'Assumptions (Inputs)'!$E$30</f>
        <v>1.2265592306223457E-2</v>
      </c>
      <c r="P53" s="80">
        <f>(+P33-P114)*'Assumptions (Inputs)'!$E$31/'Assumptions (Inputs)'!$E$30</f>
        <v>1.2265592306223457E-2</v>
      </c>
      <c r="Q53" s="80">
        <f>(+Q33-Q114)*'Assumptions (Inputs)'!$E$31/'Assumptions (Inputs)'!$E$30</f>
        <v>1.2265592306223457E-2</v>
      </c>
      <c r="R53" s="80">
        <f>(+R33-R114)*'Assumptions (Inputs)'!$E$31/'Assumptions (Inputs)'!$E$30</f>
        <v>1.2265592306223457E-2</v>
      </c>
      <c r="S53" s="80">
        <f>(+S33-S114)*'Assumptions (Inputs)'!$E$31/'Assumptions (Inputs)'!$E$30</f>
        <v>1.2265592306223457E-2</v>
      </c>
      <c r="T53" s="80">
        <f>(+T33-T114)*'Assumptions (Inputs)'!$E$31/'Assumptions (Inputs)'!$E$30</f>
        <v>1.2265592306223457E-2</v>
      </c>
      <c r="U53" s="80">
        <f>(+U33-U114)*'Assumptions (Inputs)'!$E$31/'Assumptions (Inputs)'!$E$30</f>
        <v>1.2265592306223457E-2</v>
      </c>
      <c r="V53" s="80">
        <f>(+V33-V114)*'Assumptions (Inputs)'!$E$31/'Assumptions (Inputs)'!$E$30</f>
        <v>1.2265592306223457E-2</v>
      </c>
      <c r="W53" s="80">
        <f>(+W33-W114)*'Assumptions (Inputs)'!$E$31/'Assumptions (Inputs)'!$E$30</f>
        <v>1.2265592306223457E-2</v>
      </c>
      <c r="X53" s="80">
        <f>(+X33-X114)*'Assumptions (Inputs)'!$E$31/'Assumptions (Inputs)'!$E$30</f>
        <v>1.2265592306223457E-2</v>
      </c>
      <c r="Y53" s="80">
        <f>(+Y33-Y114)*'Assumptions (Inputs)'!$E$31/'Assumptions (Inputs)'!$E$30</f>
        <v>1.2265592306223457E-2</v>
      </c>
      <c r="Z53" s="80">
        <f>(+Z33-Z114)*'Assumptions (Inputs)'!$E$31/'Assumptions (Inputs)'!$E$30</f>
        <v>1.2265592306223457E-2</v>
      </c>
      <c r="AA53" s="80">
        <f>(+AA33-AA114)*'Assumptions (Inputs)'!$E$31/'Assumptions (Inputs)'!$E$30</f>
        <v>1.2265592306223457E-2</v>
      </c>
      <c r="AB53" s="80">
        <f>(+AB33-AB114)*'Assumptions (Inputs)'!$E$31/'Assumptions (Inputs)'!$E$30</f>
        <v>1.2265592306223457E-2</v>
      </c>
      <c r="AC53" s="80">
        <f>(+AC33-AC114)*'Assumptions (Inputs)'!$E$31/'Assumptions (Inputs)'!$E$30</f>
        <v>1.2265592306223457E-2</v>
      </c>
      <c r="AD53" s="80">
        <f>(+AD33-AD114)*'Assumptions (Inputs)'!$E$31/'Assumptions (Inputs)'!$E$30</f>
        <v>1.2265592306223457E-2</v>
      </c>
      <c r="AE53" s="80">
        <f>(+AE33-AE114)*'Assumptions (Inputs)'!$E$31/'Assumptions (Inputs)'!$E$30</f>
        <v>1.2265592306223457E-2</v>
      </c>
      <c r="AF53" s="80">
        <f>(+AF33-AF114)*'Assumptions (Inputs)'!$E$31/'Assumptions (Inputs)'!$E$30</f>
        <v>1.2265592306223457E-2</v>
      </c>
      <c r="AG53" s="80">
        <f>(+AG33-AG114)*'Assumptions (Inputs)'!$E$31/'Assumptions (Inputs)'!$E$30</f>
        <v>1.2265592306223457E-2</v>
      </c>
      <c r="AH53" s="80">
        <f>(+AH33-AH114)*'Assumptions (Inputs)'!$E$31/'Assumptions (Inputs)'!$E$30</f>
        <v>1.2265592306223457E-2</v>
      </c>
      <c r="AI53" s="80">
        <f>(+AI33-AI114)*'Assumptions (Inputs)'!$E$31/'Assumptions (Inputs)'!$E$30</f>
        <v>1.2265592306223457E-2</v>
      </c>
      <c r="AJ53" s="80">
        <f>(+AJ33-AJ114)*'Assumptions (Inputs)'!$E$31/'Assumptions (Inputs)'!$E$30</f>
        <v>1.2265592306223457E-2</v>
      </c>
      <c r="AK53" s="80">
        <f>(+AK33-AK114)*'Assumptions (Inputs)'!$E$31/'Assumptions (Inputs)'!$E$30</f>
        <v>1.2265592306223457E-2</v>
      </c>
      <c r="AL53" s="80">
        <f>(+AL33-AL114)*'Assumptions (Inputs)'!$E$31/'Assumptions (Inputs)'!$E$30</f>
        <v>1.2265592306223457E-2</v>
      </c>
      <c r="AM53" s="80">
        <f>(+AM33-AM114)*'Assumptions (Inputs)'!$E$31/'Assumptions (Inputs)'!$E$30</f>
        <v>1.2265592306223457E-2</v>
      </c>
      <c r="AN53" s="80">
        <f>(+AN33-AN114)*'Assumptions (Inputs)'!$E$31/'Assumptions (Inputs)'!$E$30</f>
        <v>1.2265592306223457E-2</v>
      </c>
      <c r="AO53" s="80">
        <f>(+AO33-AO114)*'Assumptions (Inputs)'!$E$31/'Assumptions (Inputs)'!$E$30</f>
        <v>1.2265592306223457E-2</v>
      </c>
      <c r="AP53" s="80">
        <f>(+AP33-AP114)*'Assumptions (Inputs)'!$E$31/'Assumptions (Inputs)'!$E$30</f>
        <v>1.2265592306223457E-2</v>
      </c>
      <c r="AQ53" s="80">
        <f>(+AQ33-AQ114)*'Assumptions (Inputs)'!$E$31/'Assumptions (Inputs)'!$E$30</f>
        <v>1.2265592306223457E-2</v>
      </c>
      <c r="AR53" s="80">
        <f>(+AR33-AR114)*'Assumptions (Inputs)'!$E$31/'Assumptions (Inputs)'!$E$30</f>
        <v>1.2265592306223457E-2</v>
      </c>
      <c r="AS53" s="80">
        <f>(+AS33-AS114)*'Assumptions (Inputs)'!$E$31/'Assumptions (Inputs)'!$E$30</f>
        <v>1.2265592306223457E-2</v>
      </c>
      <c r="AT53" s="80">
        <f>(+AT33-AT114)*'Assumptions (Inputs)'!$E$31/'Assumptions (Inputs)'!$E$30</f>
        <v>1.2265592306223457E-2</v>
      </c>
      <c r="AU53" s="80">
        <f>(+AU33-AU114)*'Assumptions (Inputs)'!$E$31/'Assumptions (Inputs)'!$E$30</f>
        <v>1.2265592306223457E-2</v>
      </c>
      <c r="AV53" s="80">
        <f>(+AV33-AV114)*'Assumptions (Inputs)'!$E$31/'Assumptions (Inputs)'!$E$30</f>
        <v>1.2265592306223457E-2</v>
      </c>
      <c r="AW53" s="80">
        <f>(+AW33-AW114)*'Assumptions (Inputs)'!$E$31/'Assumptions (Inputs)'!$E$30</f>
        <v>1.2265592306223457E-2</v>
      </c>
      <c r="AX53" s="80">
        <f>(+AX33-AX114)*'Assumptions (Inputs)'!$E$31/'Assumptions (Inputs)'!$E$30</f>
        <v>1.2265592306223457E-2</v>
      </c>
      <c r="AY53" s="80">
        <f>(+AY33-AY114)*'Assumptions (Inputs)'!$E$31/'Assumptions (Inputs)'!$E$30</f>
        <v>1.2265592306223457E-2</v>
      </c>
      <c r="AZ53" s="80">
        <f>(+AZ33-AZ114)*'Assumptions (Inputs)'!$E$31/'Assumptions (Inputs)'!$E$30</f>
        <v>1.2265592306223457E-2</v>
      </c>
      <c r="BA53" s="80">
        <f>(+BA33-BA114)*'Assumptions (Inputs)'!$E$31/'Assumptions (Inputs)'!$E$30</f>
        <v>1.2265592306223457E-2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0.61327961531117359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9.5001280199999996E-2</v>
      </c>
      <c r="E54" s="74">
        <f t="shared" si="28"/>
        <v>9.5001280199999996E-2</v>
      </c>
      <c r="F54" s="74">
        <f t="shared" si="28"/>
        <v>9.5001280199999996E-2</v>
      </c>
      <c r="G54" s="74">
        <f t="shared" si="28"/>
        <v>9.5001280199999996E-2</v>
      </c>
      <c r="H54" s="74">
        <f t="shared" si="28"/>
        <v>9.5001280199999996E-2</v>
      </c>
      <c r="I54" s="74">
        <f t="shared" si="28"/>
        <v>9.5001280199999996E-2</v>
      </c>
      <c r="J54" s="74">
        <f t="shared" si="28"/>
        <v>9.5001280199999996E-2</v>
      </c>
      <c r="K54" s="74">
        <f t="shared" si="28"/>
        <v>9.5001280199999996E-2</v>
      </c>
      <c r="L54" s="74">
        <f t="shared" si="28"/>
        <v>9.5001280199999996E-2</v>
      </c>
      <c r="M54" s="74">
        <f t="shared" si="28"/>
        <v>9.5001280199999996E-2</v>
      </c>
      <c r="N54" s="74">
        <f t="shared" si="28"/>
        <v>9.5001280199999996E-2</v>
      </c>
      <c r="O54" s="74">
        <f t="shared" si="28"/>
        <v>9.5001280199999996E-2</v>
      </c>
      <c r="P54" s="74">
        <f t="shared" si="28"/>
        <v>9.5001280199999996E-2</v>
      </c>
      <c r="Q54" s="74">
        <f t="shared" si="28"/>
        <v>9.5001280199999996E-2</v>
      </c>
      <c r="R54" s="74">
        <f t="shared" si="28"/>
        <v>9.5001280199999996E-2</v>
      </c>
      <c r="S54" s="74">
        <f t="shared" si="28"/>
        <v>9.5001280199999996E-2</v>
      </c>
      <c r="T54" s="74">
        <f t="shared" si="28"/>
        <v>9.5001280199999996E-2</v>
      </c>
      <c r="U54" s="74">
        <f t="shared" si="28"/>
        <v>9.5001280199999996E-2</v>
      </c>
      <c r="V54" s="74">
        <f t="shared" si="28"/>
        <v>9.5001280199999996E-2</v>
      </c>
      <c r="W54" s="74">
        <f t="shared" si="28"/>
        <v>9.5001280199999996E-2</v>
      </c>
      <c r="X54" s="74">
        <f t="shared" si="28"/>
        <v>9.5001280199999996E-2</v>
      </c>
      <c r="Y54" s="74">
        <f t="shared" si="28"/>
        <v>9.5001280199999996E-2</v>
      </c>
      <c r="Z54" s="74">
        <f t="shared" si="28"/>
        <v>9.5001280199999996E-2</v>
      </c>
      <c r="AA54" s="74">
        <f t="shared" si="28"/>
        <v>9.5001280199999996E-2</v>
      </c>
      <c r="AB54" s="74">
        <f t="shared" si="28"/>
        <v>9.5001280199999996E-2</v>
      </c>
      <c r="AC54" s="74">
        <f t="shared" si="28"/>
        <v>9.5001280199999996E-2</v>
      </c>
      <c r="AD54" s="74">
        <f t="shared" si="28"/>
        <v>9.5001280199999996E-2</v>
      </c>
      <c r="AE54" s="74">
        <f t="shared" si="28"/>
        <v>9.5001280199999996E-2</v>
      </c>
      <c r="AF54" s="74">
        <f t="shared" si="28"/>
        <v>9.5001280199999996E-2</v>
      </c>
      <c r="AG54" s="74">
        <f t="shared" si="28"/>
        <v>9.5001280199999996E-2</v>
      </c>
      <c r="AH54" s="74">
        <f t="shared" si="28"/>
        <v>9.5001280199999996E-2</v>
      </c>
      <c r="AI54" s="74">
        <f t="shared" si="28"/>
        <v>9.5001280199999996E-2</v>
      </c>
      <c r="AJ54" s="74">
        <f t="shared" si="28"/>
        <v>9.5001280199999996E-2</v>
      </c>
      <c r="AK54" s="74">
        <f t="shared" si="28"/>
        <v>9.5001280199999996E-2</v>
      </c>
      <c r="AL54" s="74">
        <f t="shared" si="28"/>
        <v>9.5001280199999996E-2</v>
      </c>
      <c r="AM54" s="74">
        <f t="shared" si="28"/>
        <v>9.5001280199999996E-2</v>
      </c>
      <c r="AN54" s="74">
        <f t="shared" si="28"/>
        <v>9.5001280199999996E-2</v>
      </c>
      <c r="AO54" s="74">
        <f t="shared" si="28"/>
        <v>9.5001280199999996E-2</v>
      </c>
      <c r="AP54" s="74">
        <f t="shared" si="28"/>
        <v>9.5001280199999996E-2</v>
      </c>
      <c r="AQ54" s="74">
        <f t="shared" si="28"/>
        <v>9.5001280199999996E-2</v>
      </c>
      <c r="AR54" s="74">
        <f t="shared" si="28"/>
        <v>9.5001280199999996E-2</v>
      </c>
      <c r="AS54" s="74">
        <f t="shared" si="28"/>
        <v>9.5001280199999996E-2</v>
      </c>
      <c r="AT54" s="74">
        <f t="shared" si="28"/>
        <v>9.5001280199999996E-2</v>
      </c>
      <c r="AU54" s="74">
        <f t="shared" si="28"/>
        <v>9.5001280199999996E-2</v>
      </c>
      <c r="AV54" s="74">
        <f t="shared" si="28"/>
        <v>9.5001280199999996E-2</v>
      </c>
      <c r="AW54" s="74">
        <f t="shared" si="28"/>
        <v>9.5001280199999996E-2</v>
      </c>
      <c r="AX54" s="74">
        <f t="shared" si="28"/>
        <v>9.5001280199999996E-2</v>
      </c>
      <c r="AY54" s="74">
        <f t="shared" si="28"/>
        <v>9.5001280199999996E-2</v>
      </c>
      <c r="AZ54" s="74">
        <f t="shared" si="28"/>
        <v>9.5001280199999996E-2</v>
      </c>
      <c r="BA54" s="74">
        <f t="shared" si="28"/>
        <v>9.5001280199999996E-2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4.75006401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0.19000256039999999</v>
      </c>
      <c r="E55" s="67">
        <f>E21*'Assumptions (Inputs)'!$D$48</f>
        <v>0.19000256039999999</v>
      </c>
      <c r="F55" s="67">
        <f>F21*'Assumptions (Inputs)'!$D$48</f>
        <v>0.19000256039999999</v>
      </c>
      <c r="G55" s="67">
        <f>G21*'Assumptions (Inputs)'!$D$48</f>
        <v>0.19000256039999999</v>
      </c>
      <c r="H55" s="67">
        <f>H21*'Assumptions (Inputs)'!$D$48</f>
        <v>0.19000256039999999</v>
      </c>
      <c r="I55" s="67">
        <f>I21*'Assumptions (Inputs)'!$D$48</f>
        <v>0.19000256039999999</v>
      </c>
      <c r="J55" s="67">
        <f>J21*'Assumptions (Inputs)'!$D$48</f>
        <v>0.19000256039999999</v>
      </c>
      <c r="K55" s="67">
        <f>K21*'Assumptions (Inputs)'!$D$48</f>
        <v>0.19000256039999999</v>
      </c>
      <c r="L55" s="67">
        <f>L21*'Assumptions (Inputs)'!$D$48</f>
        <v>0.19000256039999999</v>
      </c>
      <c r="M55" s="67">
        <f>M21*'Assumptions (Inputs)'!$D$48</f>
        <v>0.19000256039999999</v>
      </c>
      <c r="N55" s="67">
        <f>N21*'Assumptions (Inputs)'!$D$48</f>
        <v>0.19000256039999999</v>
      </c>
      <c r="O55" s="67">
        <f>O21*'Assumptions (Inputs)'!$D$48</f>
        <v>0.19000256039999999</v>
      </c>
      <c r="P55" s="67">
        <f>P21*'Assumptions (Inputs)'!$D$48</f>
        <v>0.19000256039999999</v>
      </c>
      <c r="Q55" s="67">
        <f>Q21*'Assumptions (Inputs)'!$D$48</f>
        <v>0.19000256039999999</v>
      </c>
      <c r="R55" s="67">
        <f>R21*'Assumptions (Inputs)'!$D$48</f>
        <v>0.19000256039999999</v>
      </c>
      <c r="S55" s="67">
        <f>S21*'Assumptions (Inputs)'!$D$48</f>
        <v>0.19000256039999999</v>
      </c>
      <c r="T55" s="67">
        <f>T21*'Assumptions (Inputs)'!$D$48</f>
        <v>0.19000256039999999</v>
      </c>
      <c r="U55" s="67">
        <f>U21*'Assumptions (Inputs)'!$D$48</f>
        <v>0.19000256039999999</v>
      </c>
      <c r="V55" s="67">
        <f>V21*'Assumptions (Inputs)'!$D$48</f>
        <v>0.19000256039999999</v>
      </c>
      <c r="W55" s="67">
        <f>W21*'Assumptions (Inputs)'!$D$48</f>
        <v>0.19000256039999999</v>
      </c>
      <c r="X55" s="67">
        <f>X21*'Assumptions (Inputs)'!$D$48</f>
        <v>0.19000256039999999</v>
      </c>
      <c r="Y55" s="67">
        <f>Y21*'Assumptions (Inputs)'!$D$48</f>
        <v>0.19000256039999999</v>
      </c>
      <c r="Z55" s="67">
        <f>Z21*'Assumptions (Inputs)'!$D$48</f>
        <v>0.19000256039999999</v>
      </c>
      <c r="AA55" s="67">
        <f>AA21*'Assumptions (Inputs)'!$D$48</f>
        <v>0.19000256039999999</v>
      </c>
      <c r="AB55" s="67">
        <f>AB21*'Assumptions (Inputs)'!$D$48</f>
        <v>0.19000256039999999</v>
      </c>
      <c r="AC55" s="67">
        <f>AC21*'Assumptions (Inputs)'!$D$48</f>
        <v>0.19000256039999999</v>
      </c>
      <c r="AD55" s="67">
        <f>AD21*'Assumptions (Inputs)'!$D$48</f>
        <v>0.19000256039999999</v>
      </c>
      <c r="AE55" s="67">
        <f>AE21*'Assumptions (Inputs)'!$D$48</f>
        <v>0.19000256039999999</v>
      </c>
      <c r="AF55" s="67">
        <f>AF21*'Assumptions (Inputs)'!$D$48</f>
        <v>0.19000256039999999</v>
      </c>
      <c r="AG55" s="67">
        <f>AG21*'Assumptions (Inputs)'!$D$48</f>
        <v>0.19000256039999999</v>
      </c>
      <c r="AH55" s="67">
        <f>AH21*'Assumptions (Inputs)'!$D$48</f>
        <v>0.19000256039999999</v>
      </c>
      <c r="AI55" s="67">
        <f>AI21*'Assumptions (Inputs)'!$D$48</f>
        <v>0.19000256039999999</v>
      </c>
      <c r="AJ55" s="67">
        <f>AJ21*'Assumptions (Inputs)'!$D$48</f>
        <v>0.19000256039999999</v>
      </c>
      <c r="AK55" s="67">
        <f>AK21*'Assumptions (Inputs)'!$D$48</f>
        <v>0.19000256039999999</v>
      </c>
      <c r="AL55" s="67">
        <f>AL21*'Assumptions (Inputs)'!$D$48</f>
        <v>0.19000256039999999</v>
      </c>
      <c r="AM55" s="67">
        <f>AM21*'Assumptions (Inputs)'!$D$48</f>
        <v>0.19000256039999999</v>
      </c>
      <c r="AN55" s="67">
        <f>AN21*'Assumptions (Inputs)'!$D$48</f>
        <v>0.19000256039999999</v>
      </c>
      <c r="AO55" s="67">
        <f>AO21*'Assumptions (Inputs)'!$D$48</f>
        <v>0.19000256039999999</v>
      </c>
      <c r="AP55" s="67">
        <f>AP21*'Assumptions (Inputs)'!$D$48</f>
        <v>0.19000256039999999</v>
      </c>
      <c r="AQ55" s="67">
        <f>AQ21*'Assumptions (Inputs)'!$D$48</f>
        <v>0.19000256039999999</v>
      </c>
      <c r="AR55" s="67">
        <f>AR21*'Assumptions (Inputs)'!$D$48</f>
        <v>0.19000256039999999</v>
      </c>
      <c r="AS55" s="67">
        <f>AS21*'Assumptions (Inputs)'!$D$48</f>
        <v>0.19000256039999999</v>
      </c>
      <c r="AT55" s="67">
        <f>AT21*'Assumptions (Inputs)'!$D$48</f>
        <v>0.19000256039999999</v>
      </c>
      <c r="AU55" s="67">
        <f>AU21*'Assumptions (Inputs)'!$D$48</f>
        <v>0.19000256039999999</v>
      </c>
      <c r="AV55" s="67">
        <f>AV21*'Assumptions (Inputs)'!$D$48</f>
        <v>0.19000256039999999</v>
      </c>
      <c r="AW55" s="67">
        <f>AW21*'Assumptions (Inputs)'!$D$48</f>
        <v>0.19000256039999999</v>
      </c>
      <c r="AX55" s="67">
        <f>AX21*'Assumptions (Inputs)'!$D$48</f>
        <v>0.19000256039999999</v>
      </c>
      <c r="AY55" s="67">
        <f>AY21*'Assumptions (Inputs)'!$D$48</f>
        <v>0.19000256039999999</v>
      </c>
      <c r="AZ55" s="67">
        <f>AZ21*'Assumptions (Inputs)'!$D$48</f>
        <v>0.19000256039999999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9.3101254596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0.29726943290622343</v>
      </c>
      <c r="E56" s="68">
        <f t="shared" si="29"/>
        <v>0.29726943290622343</v>
      </c>
      <c r="F56" s="68">
        <f t="shared" si="29"/>
        <v>0.29726943290622343</v>
      </c>
      <c r="G56" s="68">
        <f t="shared" si="29"/>
        <v>0.29726943290622343</v>
      </c>
      <c r="H56" s="68">
        <f t="shared" si="29"/>
        <v>0.29726943290622343</v>
      </c>
      <c r="I56" s="68">
        <f t="shared" si="29"/>
        <v>0.29726943290622343</v>
      </c>
      <c r="J56" s="68">
        <f t="shared" si="29"/>
        <v>0.29726943290622343</v>
      </c>
      <c r="K56" s="68">
        <f t="shared" si="29"/>
        <v>0.29726943290622343</v>
      </c>
      <c r="L56" s="68">
        <f t="shared" si="29"/>
        <v>0.29726943290622343</v>
      </c>
      <c r="M56" s="68">
        <f t="shared" si="29"/>
        <v>0.29726943290622343</v>
      </c>
      <c r="N56" s="68">
        <f t="shared" si="29"/>
        <v>0.29726943290622343</v>
      </c>
      <c r="O56" s="68">
        <f t="shared" si="29"/>
        <v>0.29726943290622343</v>
      </c>
      <c r="P56" s="68">
        <f t="shared" si="29"/>
        <v>0.29726943290622343</v>
      </c>
      <c r="Q56" s="68">
        <f t="shared" si="29"/>
        <v>0.29726943290622343</v>
      </c>
      <c r="R56" s="68">
        <f t="shared" si="29"/>
        <v>0.29726943290622343</v>
      </c>
      <c r="S56" s="68">
        <f t="shared" si="29"/>
        <v>0.29726943290622343</v>
      </c>
      <c r="T56" s="68">
        <f t="shared" si="29"/>
        <v>0.29726943290622343</v>
      </c>
      <c r="U56" s="68">
        <f t="shared" si="29"/>
        <v>0.29726943290622343</v>
      </c>
      <c r="V56" s="68">
        <f t="shared" si="29"/>
        <v>0.29726943290622343</v>
      </c>
      <c r="W56" s="68">
        <f t="shared" si="29"/>
        <v>0.29726943290622343</v>
      </c>
      <c r="X56" s="68">
        <f t="shared" si="29"/>
        <v>0.29726943290622343</v>
      </c>
      <c r="Y56" s="68">
        <f t="shared" si="29"/>
        <v>0.29726943290622343</v>
      </c>
      <c r="Z56" s="68">
        <f t="shared" si="29"/>
        <v>0.29726943290622343</v>
      </c>
      <c r="AA56" s="68">
        <f t="shared" si="29"/>
        <v>0.29726943290622343</v>
      </c>
      <c r="AB56" s="68">
        <f t="shared" si="29"/>
        <v>0.29726943290622343</v>
      </c>
      <c r="AC56" s="68">
        <f t="shared" si="29"/>
        <v>0.29726943290622343</v>
      </c>
      <c r="AD56" s="68">
        <f t="shared" si="29"/>
        <v>0.29726943290622343</v>
      </c>
      <c r="AE56" s="68">
        <f t="shared" si="29"/>
        <v>0.29726943290622343</v>
      </c>
      <c r="AF56" s="68">
        <f t="shared" si="29"/>
        <v>0.29726943290622343</v>
      </c>
      <c r="AG56" s="68">
        <f t="shared" si="29"/>
        <v>0.29726943290622343</v>
      </c>
      <c r="AH56" s="68">
        <f t="shared" si="29"/>
        <v>0.29726943290622343</v>
      </c>
      <c r="AI56" s="68">
        <f t="shared" si="29"/>
        <v>0.29726943290622343</v>
      </c>
      <c r="AJ56" s="68">
        <f t="shared" si="29"/>
        <v>0.29726943290622343</v>
      </c>
      <c r="AK56" s="68">
        <f t="shared" si="29"/>
        <v>0.29726943290622343</v>
      </c>
      <c r="AL56" s="68">
        <f t="shared" si="29"/>
        <v>0.29726943290622343</v>
      </c>
      <c r="AM56" s="68">
        <f t="shared" si="29"/>
        <v>0.29726943290622343</v>
      </c>
      <c r="AN56" s="68">
        <f t="shared" si="29"/>
        <v>0.29726943290622343</v>
      </c>
      <c r="AO56" s="68">
        <f t="shared" si="29"/>
        <v>0.29726943290622343</v>
      </c>
      <c r="AP56" s="68">
        <f t="shared" si="29"/>
        <v>0.29726943290622343</v>
      </c>
      <c r="AQ56" s="68">
        <f t="shared" si="29"/>
        <v>0.29726943290622343</v>
      </c>
      <c r="AR56" s="68">
        <f t="shared" si="29"/>
        <v>0.29726943290622343</v>
      </c>
      <c r="AS56" s="68">
        <f t="shared" si="29"/>
        <v>0.29726943290622343</v>
      </c>
      <c r="AT56" s="68">
        <f t="shared" si="29"/>
        <v>0.29726943290622343</v>
      </c>
      <c r="AU56" s="68">
        <f t="shared" si="29"/>
        <v>0.29726943290622343</v>
      </c>
      <c r="AV56" s="68">
        <f t="shared" si="29"/>
        <v>0.29726943290622343</v>
      </c>
      <c r="AW56" s="68">
        <f t="shared" si="29"/>
        <v>0.29726943290622343</v>
      </c>
      <c r="AX56" s="68">
        <f t="shared" si="29"/>
        <v>0.29726943290622343</v>
      </c>
      <c r="AY56" s="68">
        <f t="shared" si="29"/>
        <v>0.29726943290622343</v>
      </c>
      <c r="AZ56" s="68">
        <f t="shared" si="29"/>
        <v>0.29726943290622343</v>
      </c>
      <c r="BA56" s="68">
        <f t="shared" si="29"/>
        <v>0.10726687250622345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14.673469084911162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1.8387260279509499</v>
      </c>
      <c r="E59" s="74">
        <f t="shared" si="30"/>
        <v>3.5887990462487043</v>
      </c>
      <c r="F59" s="74">
        <f t="shared" si="30"/>
        <v>3.415766754533391</v>
      </c>
      <c r="G59" s="74">
        <f t="shared" si="30"/>
        <v>3.2509507435374543</v>
      </c>
      <c r="H59" s="74">
        <f t="shared" si="30"/>
        <v>3.0937359749728808</v>
      </c>
      <c r="I59" s="74">
        <f t="shared" si="30"/>
        <v>2.9435547211891935</v>
      </c>
      <c r="J59" s="74">
        <f t="shared" si="30"/>
        <v>2.7998786800672018</v>
      </c>
      <c r="K59" s="74">
        <f t="shared" si="30"/>
        <v>2.662218975018996</v>
      </c>
      <c r="L59" s="74">
        <f t="shared" si="30"/>
        <v>2.5279183252361017</v>
      </c>
      <c r="M59" s="74">
        <f t="shared" si="30"/>
        <v>2.394090781828603</v>
      </c>
      <c r="N59" s="74">
        <f t="shared" si="30"/>
        <v>2.2602632384211043</v>
      </c>
      <c r="O59" s="74">
        <f t="shared" si="30"/>
        <v>2.1264356950136061</v>
      </c>
      <c r="P59" s="74">
        <f t="shared" si="30"/>
        <v>1.9926081516061078</v>
      </c>
      <c r="Q59" s="74">
        <f t="shared" si="30"/>
        <v>1.8587806081986091</v>
      </c>
      <c r="R59" s="74">
        <f t="shared" si="30"/>
        <v>1.7249530647911111</v>
      </c>
      <c r="S59" s="74">
        <f t="shared" si="30"/>
        <v>1.5911255213836126</v>
      </c>
      <c r="T59" s="74">
        <f t="shared" si="30"/>
        <v>1.4572979779761144</v>
      </c>
      <c r="U59" s="74">
        <f t="shared" si="30"/>
        <v>1.3234704345686159</v>
      </c>
      <c r="V59" s="74">
        <f t="shared" si="30"/>
        <v>1.1896428911611177</v>
      </c>
      <c r="W59" s="74">
        <f t="shared" si="30"/>
        <v>1.0558153477536196</v>
      </c>
      <c r="X59" s="74">
        <f t="shared" si="30"/>
        <v>0.93957947640459583</v>
      </c>
      <c r="Y59" s="74">
        <f t="shared" si="30"/>
        <v>0.85852694917252093</v>
      </c>
      <c r="Z59" s="74">
        <f t="shared" si="30"/>
        <v>0.79506609399892081</v>
      </c>
      <c r="AA59" s="74">
        <f t="shared" si="30"/>
        <v>0.7316052388253208</v>
      </c>
      <c r="AB59" s="74">
        <f t="shared" si="30"/>
        <v>0.66814438365172069</v>
      </c>
      <c r="AC59" s="74">
        <f t="shared" si="30"/>
        <v>0.60468352847812068</v>
      </c>
      <c r="AD59" s="74">
        <f t="shared" si="30"/>
        <v>0.54122267330452067</v>
      </c>
      <c r="AE59" s="74">
        <f t="shared" si="30"/>
        <v>0.47776181813092067</v>
      </c>
      <c r="AF59" s="74">
        <f t="shared" si="30"/>
        <v>0.41430096295732061</v>
      </c>
      <c r="AG59" s="74">
        <f t="shared" si="30"/>
        <v>0.3508401077837206</v>
      </c>
      <c r="AH59" s="74">
        <f t="shared" si="30"/>
        <v>0.28737925261012054</v>
      </c>
      <c r="AI59" s="74">
        <f t="shared" si="30"/>
        <v>0.22391839743652053</v>
      </c>
      <c r="AJ59" s="74">
        <f t="shared" si="30"/>
        <v>0.16045754226292058</v>
      </c>
      <c r="AK59" s="74">
        <f t="shared" si="30"/>
        <v>9.6996687089320563E-2</v>
      </c>
      <c r="AL59" s="74">
        <f t="shared" si="30"/>
        <v>3.353583191572064E-2</v>
      </c>
      <c r="AM59" s="74">
        <f t="shared" si="30"/>
        <v>-2.9925023257879393E-2</v>
      </c>
      <c r="AN59" s="74">
        <f t="shared" si="30"/>
        <v>-9.3385878431479316E-2</v>
      </c>
      <c r="AO59" s="74">
        <f t="shared" si="30"/>
        <v>-0.15684673360507934</v>
      </c>
      <c r="AP59" s="74">
        <f t="shared" si="30"/>
        <v>-0.22030758877867929</v>
      </c>
      <c r="AQ59" s="74">
        <f t="shared" si="30"/>
        <v>-0.28376844395227929</v>
      </c>
      <c r="AR59" s="74">
        <f t="shared" si="30"/>
        <v>-0.34722929912587924</v>
      </c>
      <c r="AS59" s="74">
        <f t="shared" si="30"/>
        <v>-0.41069015429947925</v>
      </c>
      <c r="AT59" s="74">
        <f t="shared" si="30"/>
        <v>-0.47415100947307964</v>
      </c>
      <c r="AU59" s="74">
        <f t="shared" si="30"/>
        <v>-0.53761186464667965</v>
      </c>
      <c r="AV59" s="74">
        <f t="shared" si="30"/>
        <v>-0.60107271982027954</v>
      </c>
      <c r="AW59" s="74">
        <f t="shared" si="30"/>
        <v>-0.66453357499387966</v>
      </c>
      <c r="AX59" s="74">
        <f t="shared" si="30"/>
        <v>-0.72799443016747956</v>
      </c>
      <c r="AY59" s="74">
        <f t="shared" si="30"/>
        <v>-0.79145528534107956</v>
      </c>
      <c r="AZ59" s="74">
        <f t="shared" si="30"/>
        <v>-0.85491614051467946</v>
      </c>
      <c r="BA59" s="74">
        <f t="shared" si="30"/>
        <v>-0.44337059468827938</v>
      </c>
      <c r="BB59" s="74">
        <f t="shared" si="30"/>
        <v>-9.4621275079224618E-5</v>
      </c>
      <c r="BC59" s="74">
        <f t="shared" si="30"/>
        <v>-9.4621275079224618E-5</v>
      </c>
      <c r="BD59" s="74">
        <f t="shared" si="30"/>
        <v>-9.4621275079224618E-5</v>
      </c>
      <c r="BE59" s="74">
        <f t="shared" si="30"/>
        <v>-9.4621275079224618E-5</v>
      </c>
      <c r="BF59" s="74">
        <f t="shared" si="30"/>
        <v>-9.4621275079224618E-5</v>
      </c>
      <c r="BG59" s="74">
        <f t="shared" si="30"/>
        <v>-9.4621275079224618E-5</v>
      </c>
      <c r="BH59" s="74">
        <f t="shared" si="30"/>
        <v>-9.4621275079224618E-5</v>
      </c>
      <c r="BI59" s="74">
        <f t="shared" si="30"/>
        <v>-9.4621275079224618E-5</v>
      </c>
      <c r="BJ59" s="74">
        <f t="shared" si="30"/>
        <v>-9.4621275079224618E-5</v>
      </c>
      <c r="BK59" s="74">
        <f t="shared" si="30"/>
        <v>-9.4621275079224618E-5</v>
      </c>
      <c r="BL59" s="74">
        <f t="shared" si="30"/>
        <v>-9.4621275079224618E-5</v>
      </c>
      <c r="BM59" s="36"/>
      <c r="BN59" s="74">
        <f>SUM(B59:BM59)</f>
        <v>45.641752330357271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0.17835642471124213</v>
      </c>
      <c r="E61" s="74">
        <f t="shared" si="32"/>
        <v>0.3448835883445005</v>
      </c>
      <c r="F61" s="74">
        <f>+F59*F60</f>
        <v>0.32825518511065888</v>
      </c>
      <c r="G61" s="74">
        <f t="shared" ref="G61:BL61" si="33">+G59*G60</f>
        <v>0.31241636645394938</v>
      </c>
      <c r="H61" s="74">
        <f t="shared" si="33"/>
        <v>0.29730802719489385</v>
      </c>
      <c r="I61" s="74">
        <f t="shared" si="33"/>
        <v>0.28287560870628153</v>
      </c>
      <c r="J61" s="74">
        <f t="shared" si="33"/>
        <v>0.2690683411544581</v>
      </c>
      <c r="K61" s="74">
        <f t="shared" si="33"/>
        <v>0.25583924349932552</v>
      </c>
      <c r="L61" s="74">
        <f t="shared" si="33"/>
        <v>0.24293295105518939</v>
      </c>
      <c r="M61" s="74">
        <f t="shared" si="33"/>
        <v>0.23007212413372877</v>
      </c>
      <c r="N61" s="74">
        <f t="shared" si="33"/>
        <v>0.21721129721226815</v>
      </c>
      <c r="O61" s="74">
        <f t="shared" si="33"/>
        <v>0.20435047029080755</v>
      </c>
      <c r="P61" s="74">
        <f t="shared" si="33"/>
        <v>0.19148964336934698</v>
      </c>
      <c r="Q61" s="74">
        <f t="shared" si="33"/>
        <v>0.17862881644788633</v>
      </c>
      <c r="R61" s="74">
        <f t="shared" si="33"/>
        <v>0.1657679895264258</v>
      </c>
      <c r="S61" s="74">
        <f t="shared" si="33"/>
        <v>0.15290716260496517</v>
      </c>
      <c r="T61" s="74">
        <f t="shared" si="33"/>
        <v>0.14004633568350461</v>
      </c>
      <c r="U61" s="74">
        <f t="shared" si="33"/>
        <v>0.12718550876204399</v>
      </c>
      <c r="V61" s="74">
        <f t="shared" si="33"/>
        <v>0.11432468184058341</v>
      </c>
      <c r="W61" s="74">
        <f t="shared" si="33"/>
        <v>0.10146385491912285</v>
      </c>
      <c r="X61" s="74">
        <f t="shared" si="33"/>
        <v>9.0293587682481663E-2</v>
      </c>
      <c r="Y61" s="74">
        <f t="shared" si="33"/>
        <v>8.2504439815479266E-2</v>
      </c>
      <c r="Z61" s="74">
        <f t="shared" si="33"/>
        <v>7.6405851633296287E-2</v>
      </c>
      <c r="AA61" s="74">
        <f t="shared" si="33"/>
        <v>7.0307263451113336E-2</v>
      </c>
      <c r="AB61" s="74">
        <f t="shared" si="33"/>
        <v>6.4208675268930357E-2</v>
      </c>
      <c r="AC61" s="74">
        <f t="shared" si="33"/>
        <v>5.8110087086747399E-2</v>
      </c>
      <c r="AD61" s="74">
        <f t="shared" si="33"/>
        <v>5.201149890456444E-2</v>
      </c>
      <c r="AE61" s="74">
        <f t="shared" si="33"/>
        <v>4.5912910722381475E-2</v>
      </c>
      <c r="AF61" s="74">
        <f t="shared" si="33"/>
        <v>3.981432254019851E-2</v>
      </c>
      <c r="AG61" s="74">
        <f t="shared" si="33"/>
        <v>3.3715734358015552E-2</v>
      </c>
      <c r="AH61" s="74">
        <f t="shared" si="33"/>
        <v>2.7617146175832587E-2</v>
      </c>
      <c r="AI61" s="74">
        <f t="shared" si="33"/>
        <v>2.1518557993649625E-2</v>
      </c>
      <c r="AJ61" s="74">
        <f t="shared" si="33"/>
        <v>1.5419969811466669E-2</v>
      </c>
      <c r="AK61" s="74">
        <f t="shared" si="33"/>
        <v>9.3213816292837069E-3</v>
      </c>
      <c r="AL61" s="74">
        <f t="shared" si="33"/>
        <v>3.2227934471007538E-3</v>
      </c>
      <c r="AM61" s="74">
        <f t="shared" si="33"/>
        <v>-2.87579473508221E-3</v>
      </c>
      <c r="AN61" s="74">
        <f t="shared" si="33"/>
        <v>-8.9743829172651626E-3</v>
      </c>
      <c r="AO61" s="74">
        <f t="shared" si="33"/>
        <v>-1.5072971099448124E-2</v>
      </c>
      <c r="AP61" s="74">
        <f t="shared" si="33"/>
        <v>-2.1171559281631079E-2</v>
      </c>
      <c r="AQ61" s="74">
        <f t="shared" si="33"/>
        <v>-2.7270147463814041E-2</v>
      </c>
      <c r="AR61" s="74">
        <f t="shared" si="33"/>
        <v>-3.3368735645996996E-2</v>
      </c>
      <c r="AS61" s="74">
        <f t="shared" si="33"/>
        <v>-3.9467323828179961E-2</v>
      </c>
      <c r="AT61" s="74">
        <f t="shared" si="33"/>
        <v>-4.5565912010362954E-2</v>
      </c>
      <c r="AU61" s="74">
        <f t="shared" si="33"/>
        <v>-5.1664500192545919E-2</v>
      </c>
      <c r="AV61" s="74">
        <f t="shared" si="33"/>
        <v>-5.776308837472887E-2</v>
      </c>
      <c r="AW61" s="74">
        <f t="shared" si="33"/>
        <v>-6.3861676556911842E-2</v>
      </c>
      <c r="AX61" s="74">
        <f t="shared" si="33"/>
        <v>-6.9960264739094793E-2</v>
      </c>
      <c r="AY61" s="74">
        <f t="shared" si="33"/>
        <v>-7.6058852921277745E-2</v>
      </c>
      <c r="AZ61" s="74">
        <f t="shared" si="33"/>
        <v>-8.2157441103460696E-2</v>
      </c>
      <c r="BA61" s="74">
        <f t="shared" si="33"/>
        <v>-4.2607914149543652E-2</v>
      </c>
      <c r="BB61" s="74">
        <f t="shared" si="33"/>
        <v>-9.0931045351134866E-6</v>
      </c>
      <c r="BC61" s="74">
        <f t="shared" si="33"/>
        <v>-9.0931045351134866E-6</v>
      </c>
      <c r="BD61" s="74">
        <f t="shared" si="33"/>
        <v>-9.0931045351134866E-6</v>
      </c>
      <c r="BE61" s="74">
        <f t="shared" si="33"/>
        <v>-9.0931045351134866E-6</v>
      </c>
      <c r="BF61" s="74">
        <f t="shared" si="33"/>
        <v>-9.0931045351134866E-6</v>
      </c>
      <c r="BG61" s="74">
        <f t="shared" si="33"/>
        <v>-9.0931045351134866E-6</v>
      </c>
      <c r="BH61" s="74">
        <f t="shared" si="33"/>
        <v>-9.0931045351134866E-6</v>
      </c>
      <c r="BI61" s="74">
        <f t="shared" si="33"/>
        <v>-9.0931045351134866E-6</v>
      </c>
      <c r="BJ61" s="74">
        <f t="shared" si="33"/>
        <v>-9.0931045351134866E-6</v>
      </c>
      <c r="BK61" s="74">
        <f t="shared" si="33"/>
        <v>-9.0931045351134866E-6</v>
      </c>
      <c r="BL61" s="74">
        <f t="shared" si="33"/>
        <v>-9.0931045351134866E-6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0.29726943290622343</v>
      </c>
      <c r="E62" s="67">
        <f t="shared" si="34"/>
        <v>0.29726943290622343</v>
      </c>
      <c r="F62" s="67">
        <f t="shared" si="34"/>
        <v>0.29726943290622343</v>
      </c>
      <c r="G62" s="67">
        <f t="shared" si="34"/>
        <v>0.29726943290622343</v>
      </c>
      <c r="H62" s="67">
        <f t="shared" si="34"/>
        <v>0.29726943290622343</v>
      </c>
      <c r="I62" s="67">
        <f t="shared" si="34"/>
        <v>0.29726943290622343</v>
      </c>
      <c r="J62" s="67">
        <f t="shared" si="34"/>
        <v>0.29726943290622343</v>
      </c>
      <c r="K62" s="67">
        <f t="shared" si="34"/>
        <v>0.29726943290622343</v>
      </c>
      <c r="L62" s="67">
        <f t="shared" si="34"/>
        <v>0.29726943290622343</v>
      </c>
      <c r="M62" s="67">
        <f t="shared" si="34"/>
        <v>0.29726943290622343</v>
      </c>
      <c r="N62" s="67">
        <f t="shared" si="34"/>
        <v>0.29726943290622343</v>
      </c>
      <c r="O62" s="67">
        <f t="shared" si="34"/>
        <v>0.29726943290622343</v>
      </c>
      <c r="P62" s="67">
        <f t="shared" si="34"/>
        <v>0.29726943290622343</v>
      </c>
      <c r="Q62" s="67">
        <f t="shared" si="34"/>
        <v>0.29726943290622343</v>
      </c>
      <c r="R62" s="67">
        <f t="shared" si="34"/>
        <v>0.29726943290622343</v>
      </c>
      <c r="S62" s="67">
        <f t="shared" si="34"/>
        <v>0.29726943290622343</v>
      </c>
      <c r="T62" s="67">
        <f t="shared" si="34"/>
        <v>0.29726943290622343</v>
      </c>
      <c r="U62" s="67">
        <f t="shared" si="34"/>
        <v>0.29726943290622343</v>
      </c>
      <c r="V62" s="67">
        <f t="shared" si="34"/>
        <v>0.29726943290622343</v>
      </c>
      <c r="W62" s="67">
        <f t="shared" si="34"/>
        <v>0.29726943290622343</v>
      </c>
      <c r="X62" s="67">
        <f t="shared" si="34"/>
        <v>0.29726943290622343</v>
      </c>
      <c r="Y62" s="67">
        <f t="shared" si="34"/>
        <v>0.29726943290622343</v>
      </c>
      <c r="Z62" s="67">
        <f t="shared" si="34"/>
        <v>0.29726943290622343</v>
      </c>
      <c r="AA62" s="67">
        <f t="shared" si="34"/>
        <v>0.29726943290622343</v>
      </c>
      <c r="AB62" s="67">
        <f t="shared" si="34"/>
        <v>0.29726943290622343</v>
      </c>
      <c r="AC62" s="67">
        <f t="shared" si="34"/>
        <v>0.29726943290622343</v>
      </c>
      <c r="AD62" s="67">
        <f t="shared" si="34"/>
        <v>0.29726943290622343</v>
      </c>
      <c r="AE62" s="67">
        <f t="shared" si="34"/>
        <v>0.29726943290622343</v>
      </c>
      <c r="AF62" s="67">
        <f t="shared" si="34"/>
        <v>0.29726943290622343</v>
      </c>
      <c r="AG62" s="67">
        <f t="shared" si="34"/>
        <v>0.29726943290622343</v>
      </c>
      <c r="AH62" s="67">
        <f t="shared" si="34"/>
        <v>0.29726943290622343</v>
      </c>
      <c r="AI62" s="67">
        <f t="shared" si="34"/>
        <v>0.29726943290622343</v>
      </c>
      <c r="AJ62" s="67">
        <f t="shared" si="34"/>
        <v>0.29726943290622343</v>
      </c>
      <c r="AK62" s="67">
        <f t="shared" si="34"/>
        <v>0.29726943290622343</v>
      </c>
      <c r="AL62" s="67">
        <f t="shared" si="34"/>
        <v>0.29726943290622343</v>
      </c>
      <c r="AM62" s="67">
        <f t="shared" si="34"/>
        <v>0.29726943290622343</v>
      </c>
      <c r="AN62" s="67">
        <f t="shared" si="34"/>
        <v>0.29726943290622343</v>
      </c>
      <c r="AO62" s="67">
        <f t="shared" si="34"/>
        <v>0.29726943290622343</v>
      </c>
      <c r="AP62" s="67">
        <f t="shared" si="34"/>
        <v>0.29726943290622343</v>
      </c>
      <c r="AQ62" s="67">
        <f t="shared" si="34"/>
        <v>0.29726943290622343</v>
      </c>
      <c r="AR62" s="67">
        <f t="shared" si="34"/>
        <v>0.29726943290622343</v>
      </c>
      <c r="AS62" s="67">
        <f t="shared" si="34"/>
        <v>0.29726943290622343</v>
      </c>
      <c r="AT62" s="67">
        <f t="shared" si="34"/>
        <v>0.29726943290622343</v>
      </c>
      <c r="AU62" s="67">
        <f t="shared" si="34"/>
        <v>0.29726943290622343</v>
      </c>
      <c r="AV62" s="67">
        <f t="shared" si="34"/>
        <v>0.29726943290622343</v>
      </c>
      <c r="AW62" s="67">
        <f t="shared" si="34"/>
        <v>0.29726943290622343</v>
      </c>
      <c r="AX62" s="67">
        <f t="shared" si="34"/>
        <v>0.29726943290622343</v>
      </c>
      <c r="AY62" s="67">
        <f t="shared" si="34"/>
        <v>0.29726943290622343</v>
      </c>
      <c r="AZ62" s="67">
        <f t="shared" si="34"/>
        <v>0.29726943290622343</v>
      </c>
      <c r="BA62" s="67">
        <f t="shared" si="34"/>
        <v>0.10726687250622345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14.673469084911162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0.47562585761746556</v>
      </c>
      <c r="E63" s="74">
        <f t="shared" si="35"/>
        <v>0.64215302125072393</v>
      </c>
      <c r="F63" s="74">
        <f t="shared" si="35"/>
        <v>0.62552461801688231</v>
      </c>
      <c r="G63" s="74">
        <f t="shared" si="35"/>
        <v>0.60968579936017275</v>
      </c>
      <c r="H63" s="74">
        <f t="shared" si="35"/>
        <v>0.59457746010111734</v>
      </c>
      <c r="I63" s="74">
        <f t="shared" si="35"/>
        <v>0.58014504161250491</v>
      </c>
      <c r="J63" s="74">
        <f t="shared" si="35"/>
        <v>0.56633777406068153</v>
      </c>
      <c r="K63" s="74">
        <f t="shared" si="35"/>
        <v>0.55310867640554895</v>
      </c>
      <c r="L63" s="74">
        <f t="shared" si="35"/>
        <v>0.54020238396141285</v>
      </c>
      <c r="M63" s="74">
        <f t="shared" si="35"/>
        <v>0.52734155703995222</v>
      </c>
      <c r="N63" s="74">
        <f t="shared" si="35"/>
        <v>0.5144807301184916</v>
      </c>
      <c r="O63" s="74">
        <f t="shared" si="35"/>
        <v>0.50161990319703098</v>
      </c>
      <c r="P63" s="74">
        <f t="shared" si="35"/>
        <v>0.48875907627557041</v>
      </c>
      <c r="Q63" s="74">
        <f t="shared" si="35"/>
        <v>0.47589824935410974</v>
      </c>
      <c r="R63" s="74">
        <f t="shared" si="35"/>
        <v>0.46303742243264923</v>
      </c>
      <c r="S63" s="74">
        <f t="shared" si="35"/>
        <v>0.4501765955111886</v>
      </c>
      <c r="T63" s="74">
        <f t="shared" si="35"/>
        <v>0.43731576858972804</v>
      </c>
      <c r="U63" s="74">
        <f t="shared" si="35"/>
        <v>0.42445494166826742</v>
      </c>
      <c r="V63" s="74">
        <f t="shared" si="35"/>
        <v>0.41159411474680685</v>
      </c>
      <c r="W63" s="74">
        <f t="shared" si="35"/>
        <v>0.39873328782534628</v>
      </c>
      <c r="X63" s="74">
        <f t="shared" si="35"/>
        <v>0.38756302058870506</v>
      </c>
      <c r="Y63" s="74">
        <f t="shared" si="35"/>
        <v>0.37977387272170271</v>
      </c>
      <c r="Z63" s="74">
        <f t="shared" si="35"/>
        <v>0.3736752845395197</v>
      </c>
      <c r="AA63" s="74">
        <f t="shared" si="35"/>
        <v>0.36757669635733675</v>
      </c>
      <c r="AB63" s="74">
        <f t="shared" si="35"/>
        <v>0.3614781081751538</v>
      </c>
      <c r="AC63" s="74">
        <f t="shared" si="35"/>
        <v>0.35537951999297085</v>
      </c>
      <c r="AD63" s="74">
        <f t="shared" si="35"/>
        <v>0.3492809318107879</v>
      </c>
      <c r="AE63" s="74">
        <f t="shared" si="35"/>
        <v>0.34318234362860489</v>
      </c>
      <c r="AF63" s="74">
        <f t="shared" si="35"/>
        <v>0.33708375544642194</v>
      </c>
      <c r="AG63" s="74">
        <f t="shared" si="35"/>
        <v>0.33098516726423899</v>
      </c>
      <c r="AH63" s="74">
        <f t="shared" si="35"/>
        <v>0.32488657908205604</v>
      </c>
      <c r="AI63" s="74">
        <f t="shared" si="35"/>
        <v>0.31878799089987303</v>
      </c>
      <c r="AJ63" s="74">
        <f t="shared" si="35"/>
        <v>0.31268940271769008</v>
      </c>
      <c r="AK63" s="74">
        <f t="shared" si="35"/>
        <v>0.30659081453550713</v>
      </c>
      <c r="AL63" s="74">
        <f t="shared" si="35"/>
        <v>0.30049222635332418</v>
      </c>
      <c r="AM63" s="74">
        <f t="shared" si="35"/>
        <v>0.29439363817114123</v>
      </c>
      <c r="AN63" s="74">
        <f t="shared" si="35"/>
        <v>0.28829504998895827</v>
      </c>
      <c r="AO63" s="74">
        <f t="shared" si="35"/>
        <v>0.28219646180677532</v>
      </c>
      <c r="AP63" s="74">
        <f t="shared" si="35"/>
        <v>0.27609787362459237</v>
      </c>
      <c r="AQ63" s="74">
        <f t="shared" si="35"/>
        <v>0.26999928544240936</v>
      </c>
      <c r="AR63" s="74">
        <f t="shared" si="35"/>
        <v>0.26390069726022641</v>
      </c>
      <c r="AS63" s="74">
        <f t="shared" si="35"/>
        <v>0.25780210907804346</v>
      </c>
      <c r="AT63" s="74">
        <f t="shared" si="35"/>
        <v>0.25170352089586046</v>
      </c>
      <c r="AU63" s="74">
        <f t="shared" si="35"/>
        <v>0.2456049327136775</v>
      </c>
      <c r="AV63" s="74">
        <f t="shared" si="35"/>
        <v>0.23950634453149455</v>
      </c>
      <c r="AW63" s="74">
        <f t="shared" si="35"/>
        <v>0.2334077563493116</v>
      </c>
      <c r="AX63" s="74">
        <f t="shared" si="35"/>
        <v>0.22730916816712865</v>
      </c>
      <c r="AY63" s="74">
        <f t="shared" si="35"/>
        <v>0.2212105799849457</v>
      </c>
      <c r="AZ63" s="74">
        <f t="shared" si="35"/>
        <v>0.21511199180276275</v>
      </c>
      <c r="BA63" s="74">
        <f t="shared" si="35"/>
        <v>6.4658958356679799E-2</v>
      </c>
      <c r="BB63" s="74">
        <f t="shared" si="35"/>
        <v>-9.0931045351134866E-6</v>
      </c>
      <c r="BC63" s="74">
        <f t="shared" si="35"/>
        <v>-9.0931045351134866E-6</v>
      </c>
      <c r="BD63" s="74">
        <f t="shared" si="35"/>
        <v>-9.0931045351134866E-6</v>
      </c>
      <c r="BE63" s="74">
        <f t="shared" si="35"/>
        <v>-9.0931045351134866E-6</v>
      </c>
      <c r="BF63" s="74">
        <f t="shared" si="35"/>
        <v>-9.0931045351134866E-6</v>
      </c>
      <c r="BG63" s="74">
        <f t="shared" si="35"/>
        <v>-9.0931045351134866E-6</v>
      </c>
      <c r="BH63" s="74">
        <f t="shared" si="35"/>
        <v>-9.0931045351134866E-6</v>
      </c>
      <c r="BI63" s="74">
        <f t="shared" si="35"/>
        <v>-9.0931045351134866E-6</v>
      </c>
      <c r="BJ63" s="74">
        <f t="shared" si="35"/>
        <v>-9.0931045351134866E-6</v>
      </c>
      <c r="BK63" s="74">
        <f t="shared" si="35"/>
        <v>-9.0931045351134866E-6</v>
      </c>
      <c r="BL63" s="74">
        <f t="shared" si="35"/>
        <v>-9.0931045351134866E-6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0.49244277850335511</v>
      </c>
      <c r="E65" s="118">
        <f t="shared" si="37"/>
        <v>0.6612635374840119</v>
      </c>
      <c r="F65" s="118">
        <f t="shared" si="37"/>
        <v>0.6441402718740421</v>
      </c>
      <c r="G65" s="118">
        <f t="shared" si="37"/>
        <v>0.62783008893025716</v>
      </c>
      <c r="H65" s="118">
        <f t="shared" si="37"/>
        <v>0.61227212449914259</v>
      </c>
      <c r="I65" s="118">
        <f t="shared" si="37"/>
        <v>0.59741019628514558</v>
      </c>
      <c r="J65" s="118">
        <f t="shared" si="37"/>
        <v>0.58319202354101696</v>
      </c>
      <c r="K65" s="118">
        <f t="shared" si="37"/>
        <v>0.56956922706780866</v>
      </c>
      <c r="L65" s="118">
        <f t="shared" si="37"/>
        <v>0.55627884250995041</v>
      </c>
      <c r="M65" s="118">
        <f t="shared" si="37"/>
        <v>0.5430352765317189</v>
      </c>
      <c r="N65" s="118">
        <f t="shared" si="37"/>
        <v>0.52979171055348739</v>
      </c>
      <c r="O65" s="118">
        <f t="shared" si="37"/>
        <v>0.51654814457525589</v>
      </c>
      <c r="P65" s="118">
        <f t="shared" si="37"/>
        <v>0.50330457859702438</v>
      </c>
      <c r="Q65" s="118">
        <f t="shared" si="37"/>
        <v>0.49006101261879281</v>
      </c>
      <c r="R65" s="118">
        <f t="shared" si="37"/>
        <v>0.47681744664056142</v>
      </c>
      <c r="S65" s="118">
        <f t="shared" si="37"/>
        <v>0.46357388066232991</v>
      </c>
      <c r="T65" s="118">
        <f t="shared" si="37"/>
        <v>0.45033031468409845</v>
      </c>
      <c r="U65" s="118">
        <f t="shared" si="37"/>
        <v>0.43708674870586695</v>
      </c>
      <c r="V65" s="118">
        <f t="shared" si="37"/>
        <v>0.42384318272763549</v>
      </c>
      <c r="W65" s="118">
        <f t="shared" si="37"/>
        <v>0.41059961674940404</v>
      </c>
      <c r="X65" s="118">
        <f t="shared" si="37"/>
        <v>0.39909692162362792</v>
      </c>
      <c r="Y65" s="118">
        <f t="shared" si="37"/>
        <v>0.39107596820276253</v>
      </c>
      <c r="Z65" s="118">
        <f t="shared" si="37"/>
        <v>0.38479588563435246</v>
      </c>
      <c r="AA65" s="118">
        <f t="shared" si="37"/>
        <v>0.37851580306594246</v>
      </c>
      <c r="AB65" s="118">
        <f t="shared" si="37"/>
        <v>0.37223572049753251</v>
      </c>
      <c r="AC65" s="118">
        <f t="shared" si="37"/>
        <v>0.3659556379291225</v>
      </c>
      <c r="AD65" s="118">
        <f t="shared" si="37"/>
        <v>0.3596755553607125</v>
      </c>
      <c r="AE65" s="118">
        <f t="shared" si="37"/>
        <v>0.35339547279230243</v>
      </c>
      <c r="AF65" s="118">
        <f t="shared" si="37"/>
        <v>0.34711539022389243</v>
      </c>
      <c r="AG65" s="118">
        <f t="shared" si="37"/>
        <v>0.34083530765548242</v>
      </c>
      <c r="AH65" s="118">
        <f t="shared" si="37"/>
        <v>0.33455522508707242</v>
      </c>
      <c r="AI65" s="118">
        <f t="shared" si="37"/>
        <v>0.32827514251866236</v>
      </c>
      <c r="AJ65" s="118">
        <f t="shared" si="37"/>
        <v>0.32199505995025235</v>
      </c>
      <c r="AK65" s="118">
        <f t="shared" si="37"/>
        <v>0.31571497738184234</v>
      </c>
      <c r="AL65" s="118">
        <f t="shared" si="37"/>
        <v>0.30943489481343239</v>
      </c>
      <c r="AM65" s="118">
        <f t="shared" si="37"/>
        <v>0.30315481224502239</v>
      </c>
      <c r="AN65" s="118">
        <f t="shared" si="37"/>
        <v>0.29687472967661238</v>
      </c>
      <c r="AO65" s="118">
        <f t="shared" si="37"/>
        <v>0.29059464710820238</v>
      </c>
      <c r="AP65" s="118">
        <f t="shared" si="37"/>
        <v>0.28431456453979237</v>
      </c>
      <c r="AQ65" s="118">
        <f t="shared" si="37"/>
        <v>0.27803448197138231</v>
      </c>
      <c r="AR65" s="118">
        <f t="shared" si="37"/>
        <v>0.2717543994029723</v>
      </c>
      <c r="AS65" s="118">
        <f t="shared" si="37"/>
        <v>0.2654743168345623</v>
      </c>
      <c r="AT65" s="118">
        <f t="shared" si="37"/>
        <v>0.25919423426615223</v>
      </c>
      <c r="AU65" s="118">
        <f t="shared" si="37"/>
        <v>0.25291415169774223</v>
      </c>
      <c r="AV65" s="118">
        <f t="shared" si="37"/>
        <v>0.24663406912933225</v>
      </c>
      <c r="AW65" s="118">
        <f t="shared" si="37"/>
        <v>0.24035398656092224</v>
      </c>
      <c r="AX65" s="118">
        <f t="shared" si="37"/>
        <v>0.23407390399251224</v>
      </c>
      <c r="AY65" s="118">
        <f t="shared" si="37"/>
        <v>0.22779382142410226</v>
      </c>
      <c r="AZ65" s="118">
        <f t="shared" si="37"/>
        <v>0.22151373885569225</v>
      </c>
      <c r="BA65" s="118">
        <f t="shared" si="37"/>
        <v>6.6583213218700241E-2</v>
      </c>
      <c r="BB65" s="118">
        <f t="shared" si="37"/>
        <v>-9.3637159253562823E-6</v>
      </c>
      <c r="BC65" s="118">
        <f t="shared" si="37"/>
        <v>-9.3637159253562823E-6</v>
      </c>
      <c r="BD65" s="118">
        <f t="shared" si="37"/>
        <v>-9.3637159253562823E-6</v>
      </c>
      <c r="BE65" s="118">
        <f t="shared" si="37"/>
        <v>-9.3637159253562823E-6</v>
      </c>
      <c r="BF65" s="118">
        <f t="shared" si="37"/>
        <v>-9.3637159253562823E-6</v>
      </c>
      <c r="BG65" s="118">
        <f t="shared" si="37"/>
        <v>-9.3637159253562823E-6</v>
      </c>
      <c r="BH65" s="118">
        <f t="shared" si="37"/>
        <v>-9.3637159253562823E-6</v>
      </c>
      <c r="BI65" s="118">
        <f t="shared" si="37"/>
        <v>-9.3637159253562823E-6</v>
      </c>
      <c r="BJ65" s="118">
        <f t="shared" si="37"/>
        <v>-9.3637159253562823E-6</v>
      </c>
      <c r="BK65" s="118">
        <f t="shared" si="37"/>
        <v>-9.3637159253562823E-6</v>
      </c>
      <c r="BL65" s="118">
        <f t="shared" si="37"/>
        <v>-9.3637159253562823E-6</v>
      </c>
      <c r="BM65" s="112"/>
      <c r="BN65" s="314">
        <f>SUM(B65:BM65)</f>
        <v>19.631224036526422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3.8000512079999997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-3.8000512079999997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3.8000512079999997</v>
      </c>
      <c r="E73" s="86">
        <f>SUM($B$71:E71)-SUM($B$72:E72)</f>
        <v>3.8000512079999997</v>
      </c>
      <c r="F73" s="86">
        <f>SUM($B$71:F71)-SUM($B$72:F72)</f>
        <v>3.8000512079999997</v>
      </c>
      <c r="G73" s="86">
        <f>SUM($B$71:G71)-SUM($B$72:G72)</f>
        <v>3.8000512079999997</v>
      </c>
      <c r="H73" s="86">
        <f>SUM($B$71:H71)-SUM($B$72:H72)</f>
        <v>3.8000512079999997</v>
      </c>
      <c r="I73" s="86">
        <f>SUM($B$71:I71)-SUM($B$72:I72)</f>
        <v>3.8000512079999997</v>
      </c>
      <c r="J73" s="86">
        <f>SUM($B$71:J71)-SUM($B$72:J72)</f>
        <v>3.8000512079999997</v>
      </c>
      <c r="K73" s="86">
        <f>SUM($B$71:K71)-SUM($B$72:K72)</f>
        <v>3.8000512079999997</v>
      </c>
      <c r="L73" s="86">
        <f>SUM($B$71:L71)-SUM($B$72:L72)</f>
        <v>3.8000512079999997</v>
      </c>
      <c r="M73" s="86">
        <f>SUM($B$71:M71)-SUM($B$72:M72)</f>
        <v>3.8000512079999997</v>
      </c>
      <c r="N73" s="86">
        <f>SUM($B$71:N71)-SUM($B$72:N72)</f>
        <v>3.8000512079999997</v>
      </c>
      <c r="O73" s="86">
        <f>SUM($B$71:O71)-SUM($B$72:O72)</f>
        <v>3.8000512079999997</v>
      </c>
      <c r="P73" s="86">
        <f>SUM($B$71:P71)-SUM($B$72:P72)</f>
        <v>3.8000512079999997</v>
      </c>
      <c r="Q73" s="86">
        <f>SUM($B$71:Q71)-SUM($B$72:Q72)</f>
        <v>3.8000512079999997</v>
      </c>
      <c r="R73" s="86">
        <f>SUM($B$71:R71)-SUM($B$72:R72)</f>
        <v>3.8000512079999997</v>
      </c>
      <c r="S73" s="86">
        <f>SUM($B$71:S71)-SUM($B$72:S72)</f>
        <v>3.8000512079999997</v>
      </c>
      <c r="T73" s="86">
        <f>SUM($B$71:T71)-SUM($B$72:T72)</f>
        <v>3.8000512079999997</v>
      </c>
      <c r="U73" s="86">
        <f>SUM($B$71:U71)-SUM($B$72:U72)</f>
        <v>3.8000512079999997</v>
      </c>
      <c r="V73" s="86">
        <f>SUM($B$71:V71)-SUM($B$72:V72)</f>
        <v>3.8000512079999997</v>
      </c>
      <c r="W73" s="86">
        <f>SUM($B$71:W71)-SUM($B$72:W72)</f>
        <v>3.8000512079999997</v>
      </c>
      <c r="X73" s="86">
        <f>SUM($B$71:X71)-SUM($B$72:X72)</f>
        <v>3.8000512079999997</v>
      </c>
      <c r="Y73" s="86">
        <f>SUM($B$71:Y71)-SUM($B$72:Y72)</f>
        <v>3.8000512079999997</v>
      </c>
      <c r="Z73" s="86">
        <f>SUM($B$71:Z71)-SUM($B$72:Z72)</f>
        <v>3.8000512079999997</v>
      </c>
      <c r="AA73" s="86">
        <f>SUM($B$71:AA71)-SUM($B$72:AA72)</f>
        <v>3.8000512079999997</v>
      </c>
      <c r="AB73" s="86">
        <f>SUM($B$71:AB71)-SUM($B$72:AB72)</f>
        <v>3.8000512079999997</v>
      </c>
      <c r="AC73" s="86">
        <f>SUM($B$71:AC71)-SUM($B$72:AC72)</f>
        <v>3.8000512079999997</v>
      </c>
      <c r="AD73" s="86">
        <f>SUM($B$71:AD71)-SUM($B$72:AD72)</f>
        <v>3.8000512079999997</v>
      </c>
      <c r="AE73" s="86">
        <f>SUM($B$71:AE71)-SUM($B$72:AE72)</f>
        <v>3.8000512079999997</v>
      </c>
      <c r="AF73" s="86">
        <f>SUM($B$71:AF71)-SUM($B$72:AF72)</f>
        <v>3.8000512079999997</v>
      </c>
      <c r="AG73" s="86">
        <f>SUM($B$71:AG71)-SUM($B$72:AG72)</f>
        <v>3.8000512079999997</v>
      </c>
      <c r="AH73" s="86">
        <f>SUM($B$71:AH71)-SUM($B$72:AH72)</f>
        <v>3.8000512079999997</v>
      </c>
      <c r="AI73" s="86">
        <f>SUM($B$71:AI71)-SUM($B$72:AI72)</f>
        <v>3.8000512079999997</v>
      </c>
      <c r="AJ73" s="86">
        <f>SUM($B$71:AJ71)-SUM($B$72:AJ72)</f>
        <v>3.8000512079999997</v>
      </c>
      <c r="AK73" s="86">
        <f>SUM($B$71:AK71)-SUM($B$72:AK72)</f>
        <v>3.8000512079999997</v>
      </c>
      <c r="AL73" s="86">
        <f>SUM($B$71:AL71)-SUM($B$72:AL72)</f>
        <v>3.8000512079999997</v>
      </c>
      <c r="AM73" s="86">
        <f>SUM($B$71:AM71)-SUM($B$72:AM72)</f>
        <v>3.8000512079999997</v>
      </c>
      <c r="AN73" s="86">
        <f>SUM($B$71:AN71)-SUM($B$72:AN72)</f>
        <v>3.8000512079999997</v>
      </c>
      <c r="AO73" s="86">
        <f>SUM($B$71:AO71)-SUM($B$72:AO72)</f>
        <v>3.8000512079999997</v>
      </c>
      <c r="AP73" s="86">
        <f>SUM($B$71:AP71)-SUM($B$72:AP72)</f>
        <v>3.8000512079999997</v>
      </c>
      <c r="AQ73" s="86">
        <f>SUM($B$71:AQ71)-SUM($B$72:AQ72)</f>
        <v>3.8000512079999997</v>
      </c>
      <c r="AR73" s="86">
        <f>SUM($B$71:AR71)-SUM($B$72:AR72)</f>
        <v>3.8000512079999997</v>
      </c>
      <c r="AS73" s="86">
        <f>SUM($B$71:AS71)-SUM($B$72:AS72)</f>
        <v>3.8000512079999997</v>
      </c>
      <c r="AT73" s="86">
        <f>SUM($B$71:AT71)-SUM($B$72:AT72)</f>
        <v>3.8000512079999997</v>
      </c>
      <c r="AU73" s="86">
        <f>SUM($B$71:AU71)-SUM($B$72:AU72)</f>
        <v>3.8000512079999997</v>
      </c>
      <c r="AV73" s="86">
        <f>SUM($B$71:AV71)-SUM($B$72:AV72)</f>
        <v>3.8000512079999997</v>
      </c>
      <c r="AW73" s="86">
        <f>SUM($B$71:AW71)-SUM($B$72:AW72)</f>
        <v>3.8000512079999997</v>
      </c>
      <c r="AX73" s="86">
        <f>SUM($B$71:AX71)-SUM($B$72:AX72)</f>
        <v>3.8000512079999997</v>
      </c>
      <c r="AY73" s="86">
        <f>SUM($B$71:AY71)-SUM($B$72:AY72)</f>
        <v>3.8000512079999997</v>
      </c>
      <c r="AZ73" s="86">
        <f>SUM($B$71:AZ71)-SUM($B$72:AZ72)</f>
        <v>3.8000512079999997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0.14250192029999997</v>
      </c>
      <c r="E74" s="329">
        <f>($D$71*TaxDepr!C$33)</f>
        <v>0.27432569670551998</v>
      </c>
      <c r="F74" s="329">
        <f>($D$71*TaxDepr!D$33)</f>
        <v>0.25372941915815994</v>
      </c>
      <c r="G74" s="329">
        <f>($D$71*TaxDepr!E$33)</f>
        <v>0.23472916311815997</v>
      </c>
      <c r="H74" s="329">
        <f>($D$71*TaxDepr!F$33)</f>
        <v>0.21709692551304</v>
      </c>
      <c r="I74" s="329">
        <f>($D$71*TaxDepr!G$33)</f>
        <v>0.20083270634279998</v>
      </c>
      <c r="J74" s="329">
        <f>($D$71*TaxDepr!H$33)</f>
        <v>0.18574650304703999</v>
      </c>
      <c r="K74" s="329">
        <f>($D$71*TaxDepr!I$33)</f>
        <v>0.17183831562575999</v>
      </c>
      <c r="L74" s="329">
        <f>($D$71*TaxDepr!J$33)</f>
        <v>0.16955828490095998</v>
      </c>
      <c r="M74" s="329">
        <f>($D$71*TaxDepr!K$33)</f>
        <v>0.16955828490095998</v>
      </c>
      <c r="N74" s="329">
        <f>($D$71*TaxDepr!L$33)</f>
        <v>0.16955828490095998</v>
      </c>
      <c r="O74" s="329">
        <f>($D$71*TaxDepr!M$33)</f>
        <v>0.16955828490095998</v>
      </c>
      <c r="P74" s="329">
        <f>($D$71*TaxDepr!N$33)</f>
        <v>0.16955828490095998</v>
      </c>
      <c r="Q74" s="329">
        <f>($D$71*TaxDepr!O$33)</f>
        <v>0.16955828490095998</v>
      </c>
      <c r="R74" s="329">
        <f>($D$71*TaxDepr!P$33)</f>
        <v>0.16955828490095998</v>
      </c>
      <c r="S74" s="329">
        <f>($D$71*TaxDepr!Q$33)</f>
        <v>0.16955828490095998</v>
      </c>
      <c r="T74" s="329">
        <f>($D$71*TaxDepr!R$33)</f>
        <v>0.16955828490095998</v>
      </c>
      <c r="U74" s="329">
        <f>($D$71*TaxDepr!S$33)</f>
        <v>0.16955828490095998</v>
      </c>
      <c r="V74" s="329">
        <f>($D$71*TaxDepr!T$33)</f>
        <v>0.16955828490095998</v>
      </c>
      <c r="W74" s="329">
        <f>($D$71*TaxDepr!U$33)</f>
        <v>0.16955828490095998</v>
      </c>
      <c r="X74" s="329">
        <f>($D$71*TaxDepr!V$33)</f>
        <v>8.4779142450479988E-2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3.8002792110724801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0.14250192029999997</v>
      </c>
      <c r="E75" s="94">
        <f t="shared" si="39"/>
        <v>0.27432569670551998</v>
      </c>
      <c r="F75" s="94">
        <f t="shared" si="39"/>
        <v>0.25372941915815994</v>
      </c>
      <c r="G75" s="94">
        <f t="shared" si="39"/>
        <v>0.23472916311815997</v>
      </c>
      <c r="H75" s="94">
        <f t="shared" si="39"/>
        <v>0.21709692551304</v>
      </c>
      <c r="I75" s="94">
        <f t="shared" si="39"/>
        <v>0.20083270634279998</v>
      </c>
      <c r="J75" s="94">
        <f t="shared" si="39"/>
        <v>0.18574650304703999</v>
      </c>
      <c r="K75" s="94">
        <f t="shared" si="39"/>
        <v>0.17183831562575999</v>
      </c>
      <c r="L75" s="94">
        <f t="shared" si="39"/>
        <v>0.16955828490095998</v>
      </c>
      <c r="M75" s="94">
        <f t="shared" si="39"/>
        <v>0.16955828490095998</v>
      </c>
      <c r="N75" s="94">
        <f t="shared" si="39"/>
        <v>0.16955828490095998</v>
      </c>
      <c r="O75" s="94">
        <f t="shared" si="39"/>
        <v>0.16955828490095998</v>
      </c>
      <c r="P75" s="94">
        <f t="shared" si="39"/>
        <v>0.16955828490095998</v>
      </c>
      <c r="Q75" s="94">
        <f t="shared" si="39"/>
        <v>0.16955828490095998</v>
      </c>
      <c r="R75" s="94">
        <f t="shared" si="39"/>
        <v>0.16955828490095998</v>
      </c>
      <c r="S75" s="94">
        <f t="shared" si="39"/>
        <v>0.16955828490095998</v>
      </c>
      <c r="T75" s="94">
        <f t="shared" si="39"/>
        <v>0.16955828490095998</v>
      </c>
      <c r="U75" s="94">
        <f t="shared" si="39"/>
        <v>0.16955828490095998</v>
      </c>
      <c r="V75" s="94">
        <f t="shared" si="39"/>
        <v>0.16955828490095998</v>
      </c>
      <c r="W75" s="94">
        <f t="shared" si="39"/>
        <v>0.16955828490095998</v>
      </c>
      <c r="X75" s="94">
        <f t="shared" si="39"/>
        <v>8.4779142450479988E-2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3.8000512079999997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-3.8000512079999997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3.8000512079999997</v>
      </c>
      <c r="E80" s="86">
        <f>SUM($B$78:E78)</f>
        <v>3.8000512079999997</v>
      </c>
      <c r="F80" s="86">
        <f>SUM($B$78:F78)</f>
        <v>3.8000512079999997</v>
      </c>
      <c r="G80" s="86">
        <f>SUM($B$78:G78)</f>
        <v>3.8000512079999997</v>
      </c>
      <c r="H80" s="86">
        <f>SUM($B$78:H78)</f>
        <v>3.8000512079999997</v>
      </c>
      <c r="I80" s="86">
        <f>SUM($B$78:I78)</f>
        <v>3.8000512079999997</v>
      </c>
      <c r="J80" s="86">
        <f>SUM($B$78:J78)</f>
        <v>3.8000512079999997</v>
      </c>
      <c r="K80" s="86">
        <f>SUM($B$78:K78)</f>
        <v>3.8000512079999997</v>
      </c>
      <c r="L80" s="86">
        <f>SUM($B$78:L78)</f>
        <v>3.8000512079999997</v>
      </c>
      <c r="M80" s="86">
        <f>SUM($B$78:M78)</f>
        <v>3.8000512079999997</v>
      </c>
      <c r="N80" s="86">
        <f>SUM($B$78:N78)</f>
        <v>3.8000512079999997</v>
      </c>
      <c r="O80" s="86">
        <f>SUM($B$78:O78)</f>
        <v>3.8000512079999997</v>
      </c>
      <c r="P80" s="86">
        <f>SUM($B$78:P78)</f>
        <v>3.8000512079999997</v>
      </c>
      <c r="Q80" s="86">
        <f>SUM($B$78:Q78)</f>
        <v>3.8000512079999997</v>
      </c>
      <c r="R80" s="86">
        <f>SUM($B$78:R78)</f>
        <v>3.8000512079999997</v>
      </c>
      <c r="S80" s="86">
        <f>SUM($B$78:S78)</f>
        <v>3.8000512079999997</v>
      </c>
      <c r="T80" s="86">
        <f>SUM($B$78:T78)</f>
        <v>3.8000512079999997</v>
      </c>
      <c r="U80" s="86">
        <f>SUM($B$78:U78)</f>
        <v>3.8000512079999997</v>
      </c>
      <c r="V80" s="86">
        <f>SUM($B$78:V78)</f>
        <v>3.8000512079999997</v>
      </c>
      <c r="W80" s="86">
        <f>SUM($B$78:W78)</f>
        <v>3.8000512079999997</v>
      </c>
      <c r="X80" s="86">
        <f>SUM($B$78:X78)</f>
        <v>3.8000512079999997</v>
      </c>
      <c r="Y80" s="86">
        <f>SUM($B$78:Y78)</f>
        <v>3.8000512079999997</v>
      </c>
      <c r="Z80" s="86">
        <f>SUM($B$78:Z78)</f>
        <v>3.8000512079999997</v>
      </c>
      <c r="AA80" s="86">
        <f>SUM($B$78:AA78)</f>
        <v>3.8000512079999997</v>
      </c>
      <c r="AB80" s="86">
        <f>SUM($B$78:AB78)</f>
        <v>3.8000512079999997</v>
      </c>
      <c r="AC80" s="86">
        <f>SUM($B$78:AC78)</f>
        <v>3.8000512079999997</v>
      </c>
      <c r="AD80" s="86">
        <f>SUM($B$78:AD78)</f>
        <v>3.8000512079999997</v>
      </c>
      <c r="AE80" s="86">
        <f>SUM($B$78:AE78)</f>
        <v>3.8000512079999997</v>
      </c>
      <c r="AF80" s="86">
        <f>SUM($B$78:AF78)</f>
        <v>3.8000512079999997</v>
      </c>
      <c r="AG80" s="86">
        <f>SUM($B$78:AG78)</f>
        <v>3.8000512079999997</v>
      </c>
      <c r="AH80" s="86">
        <f>SUM($B$78:AH78)</f>
        <v>3.8000512079999997</v>
      </c>
      <c r="AI80" s="86">
        <f>SUM($B$78:AI78)</f>
        <v>3.8000512079999997</v>
      </c>
      <c r="AJ80" s="86">
        <f>SUM($B$78:AJ78)</f>
        <v>3.8000512079999997</v>
      </c>
      <c r="AK80" s="86">
        <f>SUM($B$78:AK78)</f>
        <v>3.8000512079999997</v>
      </c>
      <c r="AL80" s="86">
        <f>SUM($B$78:AL78)</f>
        <v>3.8000512079999997</v>
      </c>
      <c r="AM80" s="86">
        <f>SUM($B$78:AM78)</f>
        <v>3.8000512079999997</v>
      </c>
      <c r="AN80" s="86">
        <f>SUM($B$78:AN78)</f>
        <v>3.8000512079999997</v>
      </c>
      <c r="AO80" s="86">
        <f>SUM($B$78:AO78)</f>
        <v>3.8000512079999997</v>
      </c>
      <c r="AP80" s="86">
        <f>SUM($B$78:AP78)</f>
        <v>3.8000512079999997</v>
      </c>
      <c r="AQ80" s="86">
        <f>SUM($B$78:AQ78)</f>
        <v>3.8000512079999997</v>
      </c>
      <c r="AR80" s="86">
        <f>SUM($B$78:AR78)</f>
        <v>3.8000512079999997</v>
      </c>
      <c r="AS80" s="86">
        <f>SUM($B$78:AS78)</f>
        <v>3.8000512079999997</v>
      </c>
      <c r="AT80" s="86">
        <f>SUM($B$78:AT78)</f>
        <v>3.8000512079999997</v>
      </c>
      <c r="AU80" s="86">
        <f>SUM($B$78:AU78)</f>
        <v>3.8000512079999997</v>
      </c>
      <c r="AV80" s="86">
        <f>SUM($B$78:AV78)</f>
        <v>3.8000512079999997</v>
      </c>
      <c r="AW80" s="86">
        <f>SUM($B$78:AW78)</f>
        <v>3.8000512079999997</v>
      </c>
      <c r="AX80" s="86">
        <f>SUM($B$78:AX78)</f>
        <v>3.8000512079999997</v>
      </c>
      <c r="AY80" s="86">
        <f>SUM($B$78:AY78)</f>
        <v>3.8000512079999997</v>
      </c>
      <c r="AZ80" s="86">
        <f>SUM($B$78:AZ78)</f>
        <v>3.8000512079999997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0.14250192029999997</v>
      </c>
      <c r="E81" s="328">
        <f t="shared" ref="E81:BL81" si="41">E74</f>
        <v>0.27432569670551998</v>
      </c>
      <c r="F81" s="328">
        <f t="shared" si="41"/>
        <v>0.25372941915815994</v>
      </c>
      <c r="G81" s="328">
        <f t="shared" si="41"/>
        <v>0.23472916311815997</v>
      </c>
      <c r="H81" s="328">
        <f t="shared" si="41"/>
        <v>0.21709692551304</v>
      </c>
      <c r="I81" s="328">
        <f t="shared" si="41"/>
        <v>0.20083270634279998</v>
      </c>
      <c r="J81" s="328">
        <f t="shared" si="41"/>
        <v>0.18574650304703999</v>
      </c>
      <c r="K81" s="328">
        <f t="shared" si="41"/>
        <v>0.17183831562575999</v>
      </c>
      <c r="L81" s="328">
        <f t="shared" si="41"/>
        <v>0.16955828490095998</v>
      </c>
      <c r="M81" s="328">
        <f t="shared" si="41"/>
        <v>0.16955828490095998</v>
      </c>
      <c r="N81" s="328">
        <f t="shared" si="41"/>
        <v>0.16955828490095998</v>
      </c>
      <c r="O81" s="328">
        <f t="shared" si="41"/>
        <v>0.16955828490095998</v>
      </c>
      <c r="P81" s="328">
        <f t="shared" si="41"/>
        <v>0.16955828490095998</v>
      </c>
      <c r="Q81" s="328">
        <f t="shared" si="41"/>
        <v>0.16955828490095998</v>
      </c>
      <c r="R81" s="328">
        <f t="shared" si="41"/>
        <v>0.16955828490095998</v>
      </c>
      <c r="S81" s="328">
        <f t="shared" si="41"/>
        <v>0.16955828490095998</v>
      </c>
      <c r="T81" s="328">
        <f t="shared" si="41"/>
        <v>0.16955828490095998</v>
      </c>
      <c r="U81" s="328">
        <f t="shared" si="41"/>
        <v>0.16955828490095998</v>
      </c>
      <c r="V81" s="328">
        <f t="shared" si="41"/>
        <v>0.16955828490095998</v>
      </c>
      <c r="W81" s="328">
        <f t="shared" si="41"/>
        <v>0.16955828490095998</v>
      </c>
      <c r="X81" s="328">
        <f t="shared" si="41"/>
        <v>8.4779142450479988E-2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3.8002792110724801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0.14250192029999997</v>
      </c>
      <c r="E82" s="94">
        <f t="shared" si="42"/>
        <v>0.27432569670551998</v>
      </c>
      <c r="F82" s="94">
        <f t="shared" si="42"/>
        <v>0.25372941915815994</v>
      </c>
      <c r="G82" s="94">
        <f t="shared" si="42"/>
        <v>0.23472916311815997</v>
      </c>
      <c r="H82" s="94">
        <f t="shared" si="42"/>
        <v>0.21709692551304</v>
      </c>
      <c r="I82" s="94">
        <f t="shared" si="42"/>
        <v>0.20083270634279998</v>
      </c>
      <c r="J82" s="94">
        <f t="shared" si="42"/>
        <v>0.18574650304703999</v>
      </c>
      <c r="K82" s="94">
        <f t="shared" si="42"/>
        <v>0.17183831562575999</v>
      </c>
      <c r="L82" s="94">
        <f t="shared" si="42"/>
        <v>0.16955828490095998</v>
      </c>
      <c r="M82" s="94">
        <f t="shared" si="42"/>
        <v>0.16955828490095998</v>
      </c>
      <c r="N82" s="94">
        <f t="shared" si="42"/>
        <v>0.16955828490095998</v>
      </c>
      <c r="O82" s="94">
        <f t="shared" si="42"/>
        <v>0.16955828490095998</v>
      </c>
      <c r="P82" s="94">
        <f t="shared" si="42"/>
        <v>0.16955828490095998</v>
      </c>
      <c r="Q82" s="94">
        <f t="shared" si="42"/>
        <v>0.16955828490095998</v>
      </c>
      <c r="R82" s="94">
        <f t="shared" si="42"/>
        <v>0.16955828490095998</v>
      </c>
      <c r="S82" s="94">
        <f t="shared" si="42"/>
        <v>0.16955828490095998</v>
      </c>
      <c r="T82" s="94">
        <f t="shared" si="42"/>
        <v>0.16955828490095998</v>
      </c>
      <c r="U82" s="94">
        <f t="shared" si="42"/>
        <v>0.16955828490095998</v>
      </c>
      <c r="V82" s="94">
        <f t="shared" si="42"/>
        <v>0.16955828490095998</v>
      </c>
      <c r="W82" s="94">
        <f t="shared" si="42"/>
        <v>0.16955828490095998</v>
      </c>
      <c r="X82" s="94">
        <f t="shared" si="42"/>
        <v>8.4779142450479988E-2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9.5001280199999996E-2</v>
      </c>
      <c r="E87" s="74">
        <f t="shared" ref="E87:BA87" si="46">$D$20*(1-$B$5)/$B$3</f>
        <v>9.5001280199999996E-2</v>
      </c>
      <c r="F87" s="74">
        <f t="shared" si="46"/>
        <v>9.5001280199999996E-2</v>
      </c>
      <c r="G87" s="74">
        <f t="shared" si="46"/>
        <v>9.5001280199999996E-2</v>
      </c>
      <c r="H87" s="74">
        <f t="shared" si="46"/>
        <v>9.5001280199999996E-2</v>
      </c>
      <c r="I87" s="74">
        <f t="shared" si="46"/>
        <v>9.5001280199999996E-2</v>
      </c>
      <c r="J87" s="74">
        <f t="shared" si="46"/>
        <v>9.5001280199999996E-2</v>
      </c>
      <c r="K87" s="74">
        <f t="shared" si="46"/>
        <v>9.5001280199999996E-2</v>
      </c>
      <c r="L87" s="74">
        <f t="shared" si="46"/>
        <v>9.5001280199999996E-2</v>
      </c>
      <c r="M87" s="74">
        <f t="shared" si="46"/>
        <v>9.5001280199999996E-2</v>
      </c>
      <c r="N87" s="74">
        <f t="shared" si="46"/>
        <v>9.5001280199999996E-2</v>
      </c>
      <c r="O87" s="74">
        <f t="shared" si="46"/>
        <v>9.5001280199999996E-2</v>
      </c>
      <c r="P87" s="74">
        <f t="shared" si="46"/>
        <v>9.5001280199999996E-2</v>
      </c>
      <c r="Q87" s="74">
        <f t="shared" si="46"/>
        <v>9.5001280199999996E-2</v>
      </c>
      <c r="R87" s="74">
        <f t="shared" si="46"/>
        <v>9.5001280199999996E-2</v>
      </c>
      <c r="S87" s="74">
        <f t="shared" si="46"/>
        <v>9.5001280199999996E-2</v>
      </c>
      <c r="T87" s="74">
        <f t="shared" si="46"/>
        <v>9.5001280199999996E-2</v>
      </c>
      <c r="U87" s="74">
        <f t="shared" si="46"/>
        <v>9.5001280199999996E-2</v>
      </c>
      <c r="V87" s="74">
        <f t="shared" si="46"/>
        <v>9.5001280199999996E-2</v>
      </c>
      <c r="W87" s="74">
        <f t="shared" si="46"/>
        <v>9.5001280199999996E-2</v>
      </c>
      <c r="X87" s="74">
        <f t="shared" si="46"/>
        <v>9.5001280199999996E-2</v>
      </c>
      <c r="Y87" s="74">
        <f t="shared" si="46"/>
        <v>9.5001280199999996E-2</v>
      </c>
      <c r="Z87" s="74">
        <f t="shared" si="46"/>
        <v>9.5001280199999996E-2</v>
      </c>
      <c r="AA87" s="74">
        <f t="shared" si="46"/>
        <v>9.5001280199999996E-2</v>
      </c>
      <c r="AB87" s="74">
        <f t="shared" si="46"/>
        <v>9.5001280199999996E-2</v>
      </c>
      <c r="AC87" s="74">
        <f t="shared" si="46"/>
        <v>9.5001280199999996E-2</v>
      </c>
      <c r="AD87" s="74">
        <f t="shared" si="46"/>
        <v>9.5001280199999996E-2</v>
      </c>
      <c r="AE87" s="74">
        <f t="shared" si="46"/>
        <v>9.5001280199999996E-2</v>
      </c>
      <c r="AF87" s="74">
        <f t="shared" si="46"/>
        <v>9.5001280199999996E-2</v>
      </c>
      <c r="AG87" s="74">
        <f t="shared" si="46"/>
        <v>9.5001280199999996E-2</v>
      </c>
      <c r="AH87" s="74">
        <f t="shared" si="46"/>
        <v>9.5001280199999996E-2</v>
      </c>
      <c r="AI87" s="74">
        <f t="shared" si="46"/>
        <v>9.5001280199999996E-2</v>
      </c>
      <c r="AJ87" s="74">
        <f t="shared" si="46"/>
        <v>9.5001280199999996E-2</v>
      </c>
      <c r="AK87" s="74">
        <f t="shared" si="46"/>
        <v>9.5001280199999996E-2</v>
      </c>
      <c r="AL87" s="74">
        <f t="shared" si="46"/>
        <v>9.5001280199999996E-2</v>
      </c>
      <c r="AM87" s="74">
        <f t="shared" si="46"/>
        <v>9.5001280199999996E-2</v>
      </c>
      <c r="AN87" s="74">
        <f t="shared" si="46"/>
        <v>9.5001280199999996E-2</v>
      </c>
      <c r="AO87" s="74">
        <f t="shared" si="46"/>
        <v>9.5001280199999996E-2</v>
      </c>
      <c r="AP87" s="74">
        <f t="shared" si="46"/>
        <v>9.5001280199999996E-2</v>
      </c>
      <c r="AQ87" s="74">
        <f t="shared" si="46"/>
        <v>9.5001280199999996E-2</v>
      </c>
      <c r="AR87" s="74">
        <f t="shared" si="46"/>
        <v>9.5001280199999996E-2</v>
      </c>
      <c r="AS87" s="74">
        <f t="shared" si="46"/>
        <v>9.5001280199999996E-2</v>
      </c>
      <c r="AT87" s="74">
        <f t="shared" si="46"/>
        <v>9.5001280199999996E-2</v>
      </c>
      <c r="AU87" s="74">
        <f t="shared" si="46"/>
        <v>9.5001280199999996E-2</v>
      </c>
      <c r="AV87" s="74">
        <f t="shared" si="46"/>
        <v>9.5001280199999996E-2</v>
      </c>
      <c r="AW87" s="74">
        <f t="shared" si="46"/>
        <v>9.5001280199999996E-2</v>
      </c>
      <c r="AX87" s="74">
        <f t="shared" si="46"/>
        <v>9.5001280199999996E-2</v>
      </c>
      <c r="AY87" s="74">
        <f t="shared" si="46"/>
        <v>9.5001280199999996E-2</v>
      </c>
      <c r="AZ87" s="74">
        <f t="shared" si="46"/>
        <v>9.5001280199999996E-2</v>
      </c>
      <c r="BA87" s="74">
        <f t="shared" si="46"/>
        <v>9.5001280199999996E-2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4.75006401</v>
      </c>
      <c r="BO87" s="333">
        <f>BN103*(1+0.25)</f>
        <v>4.75006401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9.5001280199999996E-2</v>
      </c>
      <c r="E98" s="103">
        <f t="shared" si="57"/>
        <v>9.5001280199999996E-2</v>
      </c>
      <c r="F98" s="103">
        <f t="shared" si="57"/>
        <v>9.5001280199999996E-2</v>
      </c>
      <c r="G98" s="103">
        <f t="shared" si="57"/>
        <v>9.5001280199999996E-2</v>
      </c>
      <c r="H98" s="103">
        <f t="shared" si="57"/>
        <v>9.5001280199999996E-2</v>
      </c>
      <c r="I98" s="103">
        <f t="shared" si="57"/>
        <v>9.5001280199999996E-2</v>
      </c>
      <c r="J98" s="103">
        <f t="shared" si="57"/>
        <v>9.5001280199999996E-2</v>
      </c>
      <c r="K98" s="103">
        <f t="shared" si="57"/>
        <v>9.5001280199999996E-2</v>
      </c>
      <c r="L98" s="103">
        <f t="shared" si="57"/>
        <v>9.5001280199999996E-2</v>
      </c>
      <c r="M98" s="103">
        <f t="shared" si="57"/>
        <v>9.5001280199999996E-2</v>
      </c>
      <c r="N98" s="103">
        <f t="shared" si="57"/>
        <v>9.5001280199999996E-2</v>
      </c>
      <c r="O98" s="103">
        <f t="shared" si="57"/>
        <v>9.5001280199999996E-2</v>
      </c>
      <c r="P98" s="103">
        <f t="shared" si="57"/>
        <v>9.5001280199999996E-2</v>
      </c>
      <c r="Q98" s="103">
        <f t="shared" si="57"/>
        <v>9.5001280199999996E-2</v>
      </c>
      <c r="R98" s="103">
        <f t="shared" si="57"/>
        <v>9.5001280199999996E-2</v>
      </c>
      <c r="S98" s="103">
        <f t="shared" si="57"/>
        <v>9.5001280199999996E-2</v>
      </c>
      <c r="T98" s="103">
        <f t="shared" si="57"/>
        <v>9.5001280199999996E-2</v>
      </c>
      <c r="U98" s="103">
        <f t="shared" si="57"/>
        <v>9.5001280199999996E-2</v>
      </c>
      <c r="V98" s="103">
        <f t="shared" si="57"/>
        <v>9.5001280199999996E-2</v>
      </c>
      <c r="W98" s="103">
        <f t="shared" si="57"/>
        <v>9.5001280199999996E-2</v>
      </c>
      <c r="X98" s="103">
        <f t="shared" si="57"/>
        <v>9.5001280199999996E-2</v>
      </c>
      <c r="Y98" s="103">
        <f t="shared" si="57"/>
        <v>9.5001280199999996E-2</v>
      </c>
      <c r="Z98" s="103">
        <f t="shared" si="57"/>
        <v>9.5001280199999996E-2</v>
      </c>
      <c r="AA98" s="103">
        <f t="shared" si="57"/>
        <v>9.5001280199999996E-2</v>
      </c>
      <c r="AB98" s="103">
        <f t="shared" si="57"/>
        <v>9.5001280199999996E-2</v>
      </c>
      <c r="AC98" s="103">
        <f t="shared" si="57"/>
        <v>9.5001280199999996E-2</v>
      </c>
      <c r="AD98" s="103">
        <f t="shared" si="57"/>
        <v>9.5001280199999996E-2</v>
      </c>
      <c r="AE98" s="103">
        <f t="shared" si="57"/>
        <v>9.5001280199999996E-2</v>
      </c>
      <c r="AF98" s="103">
        <f t="shared" si="57"/>
        <v>9.5001280199999996E-2</v>
      </c>
      <c r="AG98" s="103">
        <f t="shared" si="57"/>
        <v>9.5001280199999996E-2</v>
      </c>
      <c r="AH98" s="103">
        <f t="shared" si="57"/>
        <v>9.5001280199999996E-2</v>
      </c>
      <c r="AI98" s="103">
        <f t="shared" si="57"/>
        <v>9.5001280199999996E-2</v>
      </c>
      <c r="AJ98" s="103">
        <f t="shared" si="57"/>
        <v>9.5001280199999996E-2</v>
      </c>
      <c r="AK98" s="103">
        <f t="shared" si="57"/>
        <v>9.5001280199999996E-2</v>
      </c>
      <c r="AL98" s="103">
        <f t="shared" si="57"/>
        <v>9.5001280199999996E-2</v>
      </c>
      <c r="AM98" s="103">
        <f t="shared" si="57"/>
        <v>9.5001280199999996E-2</v>
      </c>
      <c r="AN98" s="103">
        <f t="shared" si="57"/>
        <v>9.5001280199999996E-2</v>
      </c>
      <c r="AO98" s="103">
        <f t="shared" si="57"/>
        <v>9.5001280199999996E-2</v>
      </c>
      <c r="AP98" s="103">
        <f t="shared" si="57"/>
        <v>9.5001280199999996E-2</v>
      </c>
      <c r="AQ98" s="103">
        <f t="shared" si="57"/>
        <v>9.5001280199999996E-2</v>
      </c>
      <c r="AR98" s="103">
        <f t="shared" si="57"/>
        <v>9.5001280199999996E-2</v>
      </c>
      <c r="AS98" s="103">
        <f t="shared" si="57"/>
        <v>9.5001280199999996E-2</v>
      </c>
      <c r="AT98" s="103">
        <f t="shared" si="57"/>
        <v>9.5001280199999996E-2</v>
      </c>
      <c r="AU98" s="103">
        <f t="shared" si="57"/>
        <v>9.5001280199999996E-2</v>
      </c>
      <c r="AV98" s="103">
        <f t="shared" si="57"/>
        <v>9.5001280199999996E-2</v>
      </c>
      <c r="AW98" s="103">
        <f t="shared" si="57"/>
        <v>9.5001280199999996E-2</v>
      </c>
      <c r="AX98" s="103">
        <f t="shared" si="57"/>
        <v>9.5001280199999996E-2</v>
      </c>
      <c r="AY98" s="103">
        <f t="shared" si="57"/>
        <v>9.5001280199999996E-2</v>
      </c>
      <c r="AZ98" s="103">
        <f t="shared" si="57"/>
        <v>9.5001280199999996E-2</v>
      </c>
      <c r="BA98" s="103">
        <f t="shared" si="57"/>
        <v>9.5001280199999996E-2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4.75006401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7.600102416E-2</v>
      </c>
      <c r="E103" s="74">
        <f t="shared" si="61"/>
        <v>7.600102416E-2</v>
      </c>
      <c r="F103" s="74">
        <f t="shared" si="61"/>
        <v>7.600102416E-2</v>
      </c>
      <c r="G103" s="74">
        <f t="shared" si="61"/>
        <v>7.600102416E-2</v>
      </c>
      <c r="H103" s="74">
        <f t="shared" si="61"/>
        <v>7.600102416E-2</v>
      </c>
      <c r="I103" s="74">
        <f t="shared" si="61"/>
        <v>7.600102416E-2</v>
      </c>
      <c r="J103" s="74">
        <f t="shared" si="61"/>
        <v>7.600102416E-2</v>
      </c>
      <c r="K103" s="74">
        <f t="shared" si="61"/>
        <v>7.600102416E-2</v>
      </c>
      <c r="L103" s="74">
        <f t="shared" si="61"/>
        <v>7.600102416E-2</v>
      </c>
      <c r="M103" s="74">
        <f t="shared" si="61"/>
        <v>7.600102416E-2</v>
      </c>
      <c r="N103" s="74">
        <f t="shared" si="61"/>
        <v>7.600102416E-2</v>
      </c>
      <c r="O103" s="74">
        <f t="shared" si="61"/>
        <v>7.600102416E-2</v>
      </c>
      <c r="P103" s="74">
        <f t="shared" si="61"/>
        <v>7.600102416E-2</v>
      </c>
      <c r="Q103" s="74">
        <f t="shared" si="61"/>
        <v>7.600102416E-2</v>
      </c>
      <c r="R103" s="74">
        <f t="shared" si="61"/>
        <v>7.600102416E-2</v>
      </c>
      <c r="S103" s="74">
        <f t="shared" si="61"/>
        <v>7.600102416E-2</v>
      </c>
      <c r="T103" s="74">
        <f t="shared" si="61"/>
        <v>7.600102416E-2</v>
      </c>
      <c r="U103" s="74">
        <f t="shared" si="61"/>
        <v>7.600102416E-2</v>
      </c>
      <c r="V103" s="74">
        <f t="shared" si="61"/>
        <v>7.600102416E-2</v>
      </c>
      <c r="W103" s="74">
        <f t="shared" si="61"/>
        <v>7.600102416E-2</v>
      </c>
      <c r="X103" s="74">
        <f t="shared" si="61"/>
        <v>7.600102416E-2</v>
      </c>
      <c r="Y103" s="74">
        <f t="shared" si="61"/>
        <v>7.600102416E-2</v>
      </c>
      <c r="Z103" s="74">
        <f t="shared" si="61"/>
        <v>7.600102416E-2</v>
      </c>
      <c r="AA103" s="74">
        <f t="shared" si="61"/>
        <v>7.600102416E-2</v>
      </c>
      <c r="AB103" s="74">
        <f t="shared" si="61"/>
        <v>7.600102416E-2</v>
      </c>
      <c r="AC103" s="74">
        <f t="shared" si="61"/>
        <v>7.600102416E-2</v>
      </c>
      <c r="AD103" s="74">
        <f t="shared" si="61"/>
        <v>7.600102416E-2</v>
      </c>
      <c r="AE103" s="74">
        <f t="shared" si="61"/>
        <v>7.600102416E-2</v>
      </c>
      <c r="AF103" s="74">
        <f t="shared" si="61"/>
        <v>7.600102416E-2</v>
      </c>
      <c r="AG103" s="74">
        <f t="shared" si="61"/>
        <v>7.600102416E-2</v>
      </c>
      <c r="AH103" s="74">
        <f t="shared" si="61"/>
        <v>7.600102416E-2</v>
      </c>
      <c r="AI103" s="74">
        <f t="shared" si="61"/>
        <v>7.600102416E-2</v>
      </c>
      <c r="AJ103" s="74">
        <f t="shared" si="61"/>
        <v>7.600102416E-2</v>
      </c>
      <c r="AK103" s="74">
        <f t="shared" si="61"/>
        <v>7.600102416E-2</v>
      </c>
      <c r="AL103" s="74">
        <f t="shared" si="61"/>
        <v>7.600102416E-2</v>
      </c>
      <c r="AM103" s="74">
        <f t="shared" si="61"/>
        <v>7.600102416E-2</v>
      </c>
      <c r="AN103" s="74">
        <f t="shared" si="61"/>
        <v>7.600102416E-2</v>
      </c>
      <c r="AO103" s="74">
        <f t="shared" si="61"/>
        <v>7.600102416E-2</v>
      </c>
      <c r="AP103" s="74">
        <f t="shared" si="61"/>
        <v>7.600102416E-2</v>
      </c>
      <c r="AQ103" s="74">
        <f t="shared" si="61"/>
        <v>7.600102416E-2</v>
      </c>
      <c r="AR103" s="74">
        <f t="shared" si="61"/>
        <v>7.600102416E-2</v>
      </c>
      <c r="AS103" s="74">
        <f t="shared" si="61"/>
        <v>7.600102416E-2</v>
      </c>
      <c r="AT103" s="74">
        <f t="shared" si="61"/>
        <v>7.600102416E-2</v>
      </c>
      <c r="AU103" s="74">
        <f t="shared" si="61"/>
        <v>7.600102416E-2</v>
      </c>
      <c r="AV103" s="74">
        <f t="shared" si="61"/>
        <v>7.600102416E-2</v>
      </c>
      <c r="AW103" s="74">
        <f t="shared" si="61"/>
        <v>7.600102416E-2</v>
      </c>
      <c r="AX103" s="74">
        <f t="shared" si="61"/>
        <v>7.600102416E-2</v>
      </c>
      <c r="AY103" s="74">
        <f t="shared" si="61"/>
        <v>7.600102416E-2</v>
      </c>
      <c r="AZ103" s="74">
        <f t="shared" si="61"/>
        <v>7.600102416E-2</v>
      </c>
      <c r="BA103" s="74">
        <f t="shared" si="61"/>
        <v>7.600102416E-2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3.8000512079999997</v>
      </c>
      <c r="BO103" s="333">
        <f>D20</f>
        <v>3.8000512079999997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7.600102416E-2</v>
      </c>
      <c r="E114" s="68">
        <f t="shared" si="72"/>
        <v>7.600102416E-2</v>
      </c>
      <c r="F114" s="68">
        <f t="shared" si="72"/>
        <v>7.600102416E-2</v>
      </c>
      <c r="G114" s="68">
        <f t="shared" si="72"/>
        <v>7.600102416E-2</v>
      </c>
      <c r="H114" s="68">
        <f t="shared" si="72"/>
        <v>7.600102416E-2</v>
      </c>
      <c r="I114" s="68">
        <f t="shared" si="72"/>
        <v>7.600102416E-2</v>
      </c>
      <c r="J114" s="68">
        <f t="shared" si="72"/>
        <v>7.600102416E-2</v>
      </c>
      <c r="K114" s="68">
        <f t="shared" si="72"/>
        <v>7.600102416E-2</v>
      </c>
      <c r="L114" s="68">
        <f t="shared" si="72"/>
        <v>7.600102416E-2</v>
      </c>
      <c r="M114" s="68">
        <f t="shared" si="72"/>
        <v>7.600102416E-2</v>
      </c>
      <c r="N114" s="68">
        <f t="shared" si="72"/>
        <v>7.600102416E-2</v>
      </c>
      <c r="O114" s="68">
        <f t="shared" si="72"/>
        <v>7.600102416E-2</v>
      </c>
      <c r="P114" s="68">
        <f t="shared" si="72"/>
        <v>7.600102416E-2</v>
      </c>
      <c r="Q114" s="68">
        <f t="shared" si="72"/>
        <v>7.600102416E-2</v>
      </c>
      <c r="R114" s="68">
        <f t="shared" si="72"/>
        <v>7.600102416E-2</v>
      </c>
      <c r="S114" s="68">
        <f t="shared" si="72"/>
        <v>7.600102416E-2</v>
      </c>
      <c r="T114" s="68">
        <f t="shared" si="72"/>
        <v>7.600102416E-2</v>
      </c>
      <c r="U114" s="68">
        <f t="shared" si="72"/>
        <v>7.600102416E-2</v>
      </c>
      <c r="V114" s="68">
        <f t="shared" si="72"/>
        <v>7.600102416E-2</v>
      </c>
      <c r="W114" s="68">
        <f t="shared" si="72"/>
        <v>7.600102416E-2</v>
      </c>
      <c r="X114" s="68">
        <f t="shared" si="72"/>
        <v>7.600102416E-2</v>
      </c>
      <c r="Y114" s="68">
        <f t="shared" si="72"/>
        <v>7.600102416E-2</v>
      </c>
      <c r="Z114" s="68">
        <f t="shared" si="72"/>
        <v>7.600102416E-2</v>
      </c>
      <c r="AA114" s="68">
        <f t="shared" si="72"/>
        <v>7.600102416E-2</v>
      </c>
      <c r="AB114" s="68">
        <f t="shared" si="72"/>
        <v>7.600102416E-2</v>
      </c>
      <c r="AC114" s="68">
        <f t="shared" si="72"/>
        <v>7.600102416E-2</v>
      </c>
      <c r="AD114" s="68">
        <f t="shared" si="72"/>
        <v>7.600102416E-2</v>
      </c>
      <c r="AE114" s="68">
        <f t="shared" si="72"/>
        <v>7.600102416E-2</v>
      </c>
      <c r="AF114" s="68">
        <f t="shared" si="72"/>
        <v>7.600102416E-2</v>
      </c>
      <c r="AG114" s="68">
        <f t="shared" si="72"/>
        <v>7.600102416E-2</v>
      </c>
      <c r="AH114" s="68">
        <f t="shared" si="72"/>
        <v>7.600102416E-2</v>
      </c>
      <c r="AI114" s="68">
        <f t="shared" si="72"/>
        <v>7.600102416E-2</v>
      </c>
      <c r="AJ114" s="68">
        <f t="shared" si="72"/>
        <v>7.600102416E-2</v>
      </c>
      <c r="AK114" s="68">
        <f t="shared" si="72"/>
        <v>7.600102416E-2</v>
      </c>
      <c r="AL114" s="68">
        <f t="shared" si="72"/>
        <v>7.600102416E-2</v>
      </c>
      <c r="AM114" s="68">
        <f t="shared" si="72"/>
        <v>7.600102416E-2</v>
      </c>
      <c r="AN114" s="68">
        <f t="shared" si="72"/>
        <v>7.600102416E-2</v>
      </c>
      <c r="AO114" s="68">
        <f t="shared" si="72"/>
        <v>7.600102416E-2</v>
      </c>
      <c r="AP114" s="68">
        <f t="shared" si="72"/>
        <v>7.600102416E-2</v>
      </c>
      <c r="AQ114" s="68">
        <f t="shared" si="72"/>
        <v>7.600102416E-2</v>
      </c>
      <c r="AR114" s="68">
        <f t="shared" si="72"/>
        <v>7.600102416E-2</v>
      </c>
      <c r="AS114" s="68">
        <f t="shared" si="72"/>
        <v>7.600102416E-2</v>
      </c>
      <c r="AT114" s="68">
        <f t="shared" si="72"/>
        <v>7.600102416E-2</v>
      </c>
      <c r="AU114" s="68">
        <f t="shared" si="72"/>
        <v>7.600102416E-2</v>
      </c>
      <c r="AV114" s="68">
        <f t="shared" si="72"/>
        <v>7.600102416E-2</v>
      </c>
      <c r="AW114" s="68">
        <f t="shared" si="72"/>
        <v>7.600102416E-2</v>
      </c>
      <c r="AX114" s="68">
        <f t="shared" si="72"/>
        <v>7.600102416E-2</v>
      </c>
      <c r="AY114" s="68">
        <f t="shared" si="72"/>
        <v>7.600102416E-2</v>
      </c>
      <c r="AZ114" s="68">
        <f t="shared" si="72"/>
        <v>7.600102416E-2</v>
      </c>
      <c r="BA114" s="68">
        <f t="shared" si="72"/>
        <v>7.600102416E-2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3.8000512079999997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H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328</v>
      </c>
    </row>
    <row r="2" spans="1:67" ht="15" customHeight="1" x14ac:dyDescent="0.2">
      <c r="A2" s="59" t="s">
        <v>21</v>
      </c>
      <c r="B2" s="107" t="str">
        <f>VLOOKUP($B$1,'Assumptions (Inputs)'!$B$7:$G$24,2,FALSE)</f>
        <v>Capacitor Installation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Y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1.86588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(Escalated)'!E29</f>
        <v>0</v>
      </c>
      <c r="C13" s="128">
        <f>'CapEx (Escalated)'!F29</f>
        <v>1.86588</v>
      </c>
      <c r="D13" s="128">
        <f>'CapEx (Escalated)'!G29</f>
        <v>1.9341712079999998</v>
      </c>
      <c r="E13" s="128">
        <f>'CapEx (Escalated)'!H29</f>
        <v>0</v>
      </c>
      <c r="F13" s="128">
        <f>'CapEx (Escalated)'!I29</f>
        <v>0</v>
      </c>
      <c r="G13" s="128">
        <f>'CapEx (Escalated)'!J29</f>
        <v>0</v>
      </c>
      <c r="H13" s="128">
        <f>'CapEx (Escalated)'!K29</f>
        <v>0</v>
      </c>
      <c r="I13" s="128">
        <f>'CapEx (Escalated)'!L29</f>
        <v>0</v>
      </c>
      <c r="J13" s="128">
        <f>'CapEx (Escalated)'!M29</f>
        <v>0</v>
      </c>
      <c r="K13" s="128">
        <f>'CapEx (Escalated)'!N29</f>
        <v>0</v>
      </c>
      <c r="L13" s="128">
        <f>'CapEx (Escalated)'!O29</f>
        <v>0</v>
      </c>
      <c r="M13" s="128">
        <f>'CapEx (Escalated)'!P29</f>
        <v>0</v>
      </c>
      <c r="N13" s="128">
        <f>'CapEx (Escalated)'!Q29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3.8000512079999997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-SUM(C13:D13)</f>
        <v>-3.8000512079999997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-3.8000512079999997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1.86588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0.93293999999999999</v>
      </c>
      <c r="D16" s="68">
        <f t="shared" si="4"/>
        <v>0.93293999999999999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3.8000512079999997</v>
      </c>
      <c r="F19" s="74">
        <f t="shared" si="5"/>
        <v>3.8000512079999997</v>
      </c>
      <c r="G19" s="74">
        <f t="shared" si="5"/>
        <v>3.8000512079999997</v>
      </c>
      <c r="H19" s="74">
        <f t="shared" si="5"/>
        <v>3.8000512079999997</v>
      </c>
      <c r="I19" s="74">
        <f t="shared" si="5"/>
        <v>3.8000512079999997</v>
      </c>
      <c r="J19" s="74">
        <f t="shared" si="5"/>
        <v>3.8000512079999997</v>
      </c>
      <c r="K19" s="74">
        <f t="shared" si="5"/>
        <v>3.8000512079999997</v>
      </c>
      <c r="L19" s="74">
        <f t="shared" si="5"/>
        <v>3.8000512079999997</v>
      </c>
      <c r="M19" s="74">
        <f t="shared" si="5"/>
        <v>3.8000512079999997</v>
      </c>
      <c r="N19" s="74">
        <f t="shared" si="5"/>
        <v>3.8000512079999997</v>
      </c>
      <c r="O19" s="74">
        <f t="shared" si="5"/>
        <v>3.8000512079999997</v>
      </c>
      <c r="P19" s="74">
        <f t="shared" si="5"/>
        <v>3.8000512079999997</v>
      </c>
      <c r="Q19" s="74">
        <f t="shared" si="5"/>
        <v>3.8000512079999997</v>
      </c>
      <c r="R19" s="74">
        <f t="shared" si="5"/>
        <v>3.8000512079999997</v>
      </c>
      <c r="S19" s="74">
        <f t="shared" si="5"/>
        <v>3.8000512079999997</v>
      </c>
      <c r="T19" s="74">
        <f t="shared" si="5"/>
        <v>3.8000512079999997</v>
      </c>
      <c r="U19" s="74">
        <f t="shared" si="5"/>
        <v>3.8000512079999997</v>
      </c>
      <c r="V19" s="74">
        <f t="shared" si="5"/>
        <v>3.8000512079999997</v>
      </c>
      <c r="W19" s="74">
        <f t="shared" si="5"/>
        <v>3.8000512079999997</v>
      </c>
      <c r="X19" s="74">
        <f t="shared" si="5"/>
        <v>3.8000512079999997</v>
      </c>
      <c r="Y19" s="74">
        <f t="shared" si="5"/>
        <v>3.8000512079999997</v>
      </c>
      <c r="Z19" s="74">
        <f t="shared" si="5"/>
        <v>3.8000512079999997</v>
      </c>
      <c r="AA19" s="74">
        <f t="shared" si="5"/>
        <v>3.8000512079999997</v>
      </c>
      <c r="AB19" s="74">
        <f t="shared" si="5"/>
        <v>3.8000512079999997</v>
      </c>
      <c r="AC19" s="74">
        <f t="shared" si="5"/>
        <v>3.8000512079999997</v>
      </c>
      <c r="AD19" s="74">
        <f t="shared" si="5"/>
        <v>3.8000512079999997</v>
      </c>
      <c r="AE19" s="74">
        <f t="shared" si="5"/>
        <v>3.8000512079999997</v>
      </c>
      <c r="AF19" s="74">
        <f t="shared" si="5"/>
        <v>3.8000512079999997</v>
      </c>
      <c r="AG19" s="74">
        <f t="shared" si="5"/>
        <v>3.8000512079999997</v>
      </c>
      <c r="AH19" s="74">
        <f t="shared" si="5"/>
        <v>3.8000512079999997</v>
      </c>
      <c r="AI19" s="74">
        <f t="shared" si="5"/>
        <v>3.8000512079999997</v>
      </c>
      <c r="AJ19" s="74">
        <f t="shared" si="5"/>
        <v>3.8000512079999997</v>
      </c>
      <c r="AK19" s="74">
        <f t="shared" si="5"/>
        <v>3.8000512079999997</v>
      </c>
      <c r="AL19" s="74">
        <f t="shared" si="5"/>
        <v>3.8000512079999997</v>
      </c>
      <c r="AM19" s="74">
        <f t="shared" si="5"/>
        <v>3.8000512079999997</v>
      </c>
      <c r="AN19" s="74">
        <f t="shared" si="5"/>
        <v>3.8000512079999997</v>
      </c>
      <c r="AO19" s="74">
        <f t="shared" si="5"/>
        <v>3.8000512079999997</v>
      </c>
      <c r="AP19" s="74">
        <f t="shared" si="5"/>
        <v>3.8000512079999997</v>
      </c>
      <c r="AQ19" s="74">
        <f t="shared" si="5"/>
        <v>3.8000512079999997</v>
      </c>
      <c r="AR19" s="74">
        <f t="shared" si="5"/>
        <v>3.8000512079999997</v>
      </c>
      <c r="AS19" s="74">
        <f t="shared" si="5"/>
        <v>3.8000512079999997</v>
      </c>
      <c r="AT19" s="74">
        <f t="shared" si="5"/>
        <v>3.8000512079999997</v>
      </c>
      <c r="AU19" s="74">
        <f t="shared" si="5"/>
        <v>3.8000512079999997</v>
      </c>
      <c r="AV19" s="74">
        <f t="shared" si="5"/>
        <v>3.8000512079999997</v>
      </c>
      <c r="AW19" s="74">
        <f t="shared" si="5"/>
        <v>3.8000512079999997</v>
      </c>
      <c r="AX19" s="74">
        <f t="shared" si="5"/>
        <v>3.8000512079999997</v>
      </c>
      <c r="AY19" s="74">
        <f t="shared" si="5"/>
        <v>3.8000512079999997</v>
      </c>
      <c r="AZ19" s="74">
        <f t="shared" si="5"/>
        <v>3.8000512079999997</v>
      </c>
      <c r="BA19" s="74">
        <f t="shared" si="5"/>
        <v>3.8000512079999997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3.8000512079999997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-3.8000512079999997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3.8000512079999997</v>
      </c>
      <c r="E21" s="74">
        <f t="shared" si="9"/>
        <v>3.8000512079999997</v>
      </c>
      <c r="F21" s="74">
        <f t="shared" si="9"/>
        <v>3.8000512079999997</v>
      </c>
      <c r="G21" s="74">
        <f t="shared" si="9"/>
        <v>3.8000512079999997</v>
      </c>
      <c r="H21" s="74">
        <f t="shared" si="9"/>
        <v>3.8000512079999997</v>
      </c>
      <c r="I21" s="74">
        <f t="shared" si="9"/>
        <v>3.8000512079999997</v>
      </c>
      <c r="J21" s="74">
        <f t="shared" si="9"/>
        <v>3.8000512079999997</v>
      </c>
      <c r="K21" s="74">
        <f t="shared" si="9"/>
        <v>3.8000512079999997</v>
      </c>
      <c r="L21" s="74">
        <f t="shared" si="9"/>
        <v>3.8000512079999997</v>
      </c>
      <c r="M21" s="74">
        <f t="shared" si="9"/>
        <v>3.8000512079999997</v>
      </c>
      <c r="N21" s="74">
        <f t="shared" si="9"/>
        <v>3.8000512079999997</v>
      </c>
      <c r="O21" s="74">
        <f t="shared" si="9"/>
        <v>3.8000512079999997</v>
      </c>
      <c r="P21" s="74">
        <f t="shared" si="9"/>
        <v>3.8000512079999997</v>
      </c>
      <c r="Q21" s="74">
        <f t="shared" si="9"/>
        <v>3.8000512079999997</v>
      </c>
      <c r="R21" s="74">
        <f t="shared" si="9"/>
        <v>3.8000512079999997</v>
      </c>
      <c r="S21" s="74">
        <f t="shared" si="9"/>
        <v>3.8000512079999997</v>
      </c>
      <c r="T21" s="74">
        <f t="shared" si="9"/>
        <v>3.8000512079999997</v>
      </c>
      <c r="U21" s="74">
        <f t="shared" si="9"/>
        <v>3.8000512079999997</v>
      </c>
      <c r="V21" s="74">
        <f t="shared" si="9"/>
        <v>3.8000512079999997</v>
      </c>
      <c r="W21" s="74">
        <f t="shared" si="9"/>
        <v>3.8000512079999997</v>
      </c>
      <c r="X21" s="74">
        <f t="shared" si="9"/>
        <v>3.8000512079999997</v>
      </c>
      <c r="Y21" s="74">
        <f t="shared" si="9"/>
        <v>3.8000512079999997</v>
      </c>
      <c r="Z21" s="74">
        <f t="shared" si="9"/>
        <v>3.8000512079999997</v>
      </c>
      <c r="AA21" s="74">
        <f t="shared" si="9"/>
        <v>3.8000512079999997</v>
      </c>
      <c r="AB21" s="74">
        <f t="shared" si="9"/>
        <v>3.8000512079999997</v>
      </c>
      <c r="AC21" s="74">
        <f t="shared" si="9"/>
        <v>3.8000512079999997</v>
      </c>
      <c r="AD21" s="74">
        <f t="shared" si="9"/>
        <v>3.8000512079999997</v>
      </c>
      <c r="AE21" s="74">
        <f t="shared" si="9"/>
        <v>3.8000512079999997</v>
      </c>
      <c r="AF21" s="74">
        <f t="shared" si="9"/>
        <v>3.8000512079999997</v>
      </c>
      <c r="AG21" s="74">
        <f t="shared" si="9"/>
        <v>3.8000512079999997</v>
      </c>
      <c r="AH21" s="74">
        <f t="shared" si="9"/>
        <v>3.8000512079999997</v>
      </c>
      <c r="AI21" s="74">
        <f t="shared" si="9"/>
        <v>3.8000512079999997</v>
      </c>
      <c r="AJ21" s="74">
        <f t="shared" si="9"/>
        <v>3.8000512079999997</v>
      </c>
      <c r="AK21" s="74">
        <f t="shared" si="9"/>
        <v>3.8000512079999997</v>
      </c>
      <c r="AL21" s="74">
        <f t="shared" si="9"/>
        <v>3.8000512079999997</v>
      </c>
      <c r="AM21" s="74">
        <f t="shared" si="9"/>
        <v>3.8000512079999997</v>
      </c>
      <c r="AN21" s="74">
        <f t="shared" si="9"/>
        <v>3.8000512079999997</v>
      </c>
      <c r="AO21" s="74">
        <f t="shared" si="9"/>
        <v>3.8000512079999997</v>
      </c>
      <c r="AP21" s="74">
        <f t="shared" si="9"/>
        <v>3.8000512079999997</v>
      </c>
      <c r="AQ21" s="74">
        <f t="shared" si="9"/>
        <v>3.8000512079999997</v>
      </c>
      <c r="AR21" s="74">
        <f t="shared" si="9"/>
        <v>3.8000512079999997</v>
      </c>
      <c r="AS21" s="74">
        <f t="shared" si="9"/>
        <v>3.8000512079999997</v>
      </c>
      <c r="AT21" s="74">
        <f t="shared" si="9"/>
        <v>3.8000512079999997</v>
      </c>
      <c r="AU21" s="74">
        <f t="shared" si="9"/>
        <v>3.8000512079999997</v>
      </c>
      <c r="AV21" s="74">
        <f t="shared" si="9"/>
        <v>3.8000512079999997</v>
      </c>
      <c r="AW21" s="74">
        <f t="shared" si="9"/>
        <v>3.8000512079999997</v>
      </c>
      <c r="AX21" s="74">
        <f t="shared" si="9"/>
        <v>3.8000512079999997</v>
      </c>
      <c r="AY21" s="74">
        <f t="shared" si="9"/>
        <v>3.8000512079999997</v>
      </c>
      <c r="AZ21" s="74">
        <f t="shared" si="9"/>
        <v>3.8000512079999997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1.9000256039999999</v>
      </c>
      <c r="E22" s="68">
        <f t="shared" si="10"/>
        <v>3.8000512079999997</v>
      </c>
      <c r="F22" s="68">
        <f t="shared" si="10"/>
        <v>3.8000512079999997</v>
      </c>
      <c r="G22" s="68">
        <f t="shared" si="10"/>
        <v>3.8000512079999997</v>
      </c>
      <c r="H22" s="68">
        <f t="shared" si="10"/>
        <v>3.8000512079999997</v>
      </c>
      <c r="I22" s="68">
        <f t="shared" si="10"/>
        <v>3.8000512079999997</v>
      </c>
      <c r="J22" s="68">
        <f t="shared" si="10"/>
        <v>3.8000512079999997</v>
      </c>
      <c r="K22" s="68">
        <f t="shared" si="10"/>
        <v>3.8000512079999997</v>
      </c>
      <c r="L22" s="68">
        <f t="shared" si="10"/>
        <v>3.8000512079999997</v>
      </c>
      <c r="M22" s="68">
        <f t="shared" si="10"/>
        <v>3.8000512079999997</v>
      </c>
      <c r="N22" s="68">
        <f t="shared" si="10"/>
        <v>3.8000512079999997</v>
      </c>
      <c r="O22" s="68">
        <f t="shared" si="10"/>
        <v>3.8000512079999997</v>
      </c>
      <c r="P22" s="68">
        <f t="shared" si="10"/>
        <v>3.8000512079999997</v>
      </c>
      <c r="Q22" s="68">
        <f t="shared" si="10"/>
        <v>3.8000512079999997</v>
      </c>
      <c r="R22" s="68">
        <f t="shared" si="10"/>
        <v>3.8000512079999997</v>
      </c>
      <c r="S22" s="68">
        <f t="shared" si="10"/>
        <v>3.8000512079999997</v>
      </c>
      <c r="T22" s="68">
        <f t="shared" si="10"/>
        <v>3.8000512079999997</v>
      </c>
      <c r="U22" s="68">
        <f t="shared" si="10"/>
        <v>3.8000512079999997</v>
      </c>
      <c r="V22" s="68">
        <f t="shared" si="10"/>
        <v>3.8000512079999997</v>
      </c>
      <c r="W22" s="68">
        <f t="shared" si="10"/>
        <v>3.8000512079999997</v>
      </c>
      <c r="X22" s="68">
        <f t="shared" si="10"/>
        <v>3.8000512079999997</v>
      </c>
      <c r="Y22" s="68">
        <f t="shared" si="10"/>
        <v>3.8000512079999997</v>
      </c>
      <c r="Z22" s="68">
        <f t="shared" si="10"/>
        <v>3.8000512079999997</v>
      </c>
      <c r="AA22" s="68">
        <f t="shared" si="10"/>
        <v>3.8000512079999997</v>
      </c>
      <c r="AB22" s="68">
        <f t="shared" si="10"/>
        <v>3.8000512079999997</v>
      </c>
      <c r="AC22" s="68">
        <f t="shared" si="10"/>
        <v>3.8000512079999997</v>
      </c>
      <c r="AD22" s="68">
        <f t="shared" si="10"/>
        <v>3.8000512079999997</v>
      </c>
      <c r="AE22" s="68">
        <f t="shared" si="10"/>
        <v>3.8000512079999997</v>
      </c>
      <c r="AF22" s="68">
        <f t="shared" si="10"/>
        <v>3.8000512079999997</v>
      </c>
      <c r="AG22" s="68">
        <f t="shared" si="10"/>
        <v>3.8000512079999997</v>
      </c>
      <c r="AH22" s="68">
        <f t="shared" si="10"/>
        <v>3.8000512079999997</v>
      </c>
      <c r="AI22" s="68">
        <f t="shared" si="10"/>
        <v>3.8000512079999997</v>
      </c>
      <c r="AJ22" s="68">
        <f t="shared" si="10"/>
        <v>3.8000512079999997</v>
      </c>
      <c r="AK22" s="68">
        <f t="shared" si="10"/>
        <v>3.8000512079999997</v>
      </c>
      <c r="AL22" s="68">
        <f t="shared" si="10"/>
        <v>3.8000512079999997</v>
      </c>
      <c r="AM22" s="68">
        <f t="shared" si="10"/>
        <v>3.8000512079999997</v>
      </c>
      <c r="AN22" s="68">
        <f t="shared" si="10"/>
        <v>3.8000512079999997</v>
      </c>
      <c r="AO22" s="68">
        <f t="shared" si="10"/>
        <v>3.8000512079999997</v>
      </c>
      <c r="AP22" s="68">
        <f t="shared" si="10"/>
        <v>3.8000512079999997</v>
      </c>
      <c r="AQ22" s="68">
        <f t="shared" si="10"/>
        <v>3.8000512079999997</v>
      </c>
      <c r="AR22" s="68">
        <f t="shared" si="10"/>
        <v>3.8000512079999997</v>
      </c>
      <c r="AS22" s="68">
        <f t="shared" si="10"/>
        <v>3.8000512079999997</v>
      </c>
      <c r="AT22" s="68">
        <f t="shared" si="10"/>
        <v>3.8000512079999997</v>
      </c>
      <c r="AU22" s="68">
        <f t="shared" si="10"/>
        <v>3.8000512079999997</v>
      </c>
      <c r="AV22" s="68">
        <f t="shared" si="10"/>
        <v>3.8000512079999997</v>
      </c>
      <c r="AW22" s="68">
        <f t="shared" si="10"/>
        <v>3.8000512079999997</v>
      </c>
      <c r="AX22" s="68">
        <f t="shared" si="10"/>
        <v>3.8000512079999997</v>
      </c>
      <c r="AY22" s="68">
        <f t="shared" si="10"/>
        <v>3.8000512079999997</v>
      </c>
      <c r="AZ22" s="68">
        <f t="shared" si="10"/>
        <v>3.8000512079999997</v>
      </c>
      <c r="BA22" s="68">
        <f t="shared" si="10"/>
        <v>1.9000256039999999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0.28500384059999995</v>
      </c>
      <c r="F25" s="74">
        <f t="shared" si="11"/>
        <v>0.83365523401103991</v>
      </c>
      <c r="G25" s="74">
        <f t="shared" si="11"/>
        <v>1.3411140723273598</v>
      </c>
      <c r="H25" s="74">
        <f t="shared" si="11"/>
        <v>1.8105723985636799</v>
      </c>
      <c r="I25" s="74">
        <f t="shared" si="11"/>
        <v>2.2447662495897602</v>
      </c>
      <c r="J25" s="74">
        <f t="shared" si="11"/>
        <v>2.6464316622753601</v>
      </c>
      <c r="K25" s="74">
        <f t="shared" si="11"/>
        <v>3.0179246683694401</v>
      </c>
      <c r="L25" s="74">
        <f t="shared" si="11"/>
        <v>3.3616012996209599</v>
      </c>
      <c r="M25" s="74">
        <f t="shared" si="11"/>
        <v>3.7007178694228799</v>
      </c>
      <c r="N25" s="74">
        <f t="shared" si="11"/>
        <v>4.0398344392247996</v>
      </c>
      <c r="O25" s="74">
        <f t="shared" si="11"/>
        <v>4.3789510090267196</v>
      </c>
      <c r="P25" s="74">
        <f t="shared" si="11"/>
        <v>4.7180675788286397</v>
      </c>
      <c r="Q25" s="74">
        <f t="shared" si="11"/>
        <v>5.0571841486305598</v>
      </c>
      <c r="R25" s="74">
        <f t="shared" si="11"/>
        <v>5.3963007184324798</v>
      </c>
      <c r="S25" s="74">
        <f t="shared" si="11"/>
        <v>5.7354172882343999</v>
      </c>
      <c r="T25" s="74">
        <f t="shared" si="11"/>
        <v>6.07453385803632</v>
      </c>
      <c r="U25" s="74">
        <f t="shared" si="11"/>
        <v>6.41365042783824</v>
      </c>
      <c r="V25" s="74">
        <f t="shared" si="11"/>
        <v>6.7527669976401601</v>
      </c>
      <c r="W25" s="74">
        <f t="shared" si="11"/>
        <v>7.0918835674420801</v>
      </c>
      <c r="X25" s="74">
        <f t="shared" si="11"/>
        <v>7.4310001372440002</v>
      </c>
      <c r="Y25" s="74">
        <f t="shared" si="11"/>
        <v>7.6005584221449602</v>
      </c>
      <c r="Z25" s="74">
        <f t="shared" si="11"/>
        <v>7.6005584221449602</v>
      </c>
      <c r="AA25" s="74">
        <f t="shared" si="11"/>
        <v>7.6005584221449602</v>
      </c>
      <c r="AB25" s="74">
        <f t="shared" si="11"/>
        <v>7.6005584221449602</v>
      </c>
      <c r="AC25" s="74">
        <f t="shared" si="11"/>
        <v>7.6005584221449602</v>
      </c>
      <c r="AD25" s="74">
        <f t="shared" si="11"/>
        <v>7.6005584221449602</v>
      </c>
      <c r="AE25" s="74">
        <f t="shared" si="11"/>
        <v>7.6005584221449602</v>
      </c>
      <c r="AF25" s="74">
        <f t="shared" si="11"/>
        <v>7.6005584221449602</v>
      </c>
      <c r="AG25" s="74">
        <f t="shared" si="11"/>
        <v>7.6005584221449602</v>
      </c>
      <c r="AH25" s="74">
        <f t="shared" si="11"/>
        <v>7.6005584221449602</v>
      </c>
      <c r="AI25" s="74">
        <f t="shared" si="11"/>
        <v>7.6005584221449602</v>
      </c>
      <c r="AJ25" s="74">
        <f t="shared" si="11"/>
        <v>7.6005584221449602</v>
      </c>
      <c r="AK25" s="74">
        <f t="shared" si="11"/>
        <v>7.6005584221449602</v>
      </c>
      <c r="AL25" s="74">
        <f t="shared" si="11"/>
        <v>7.6005584221449602</v>
      </c>
      <c r="AM25" s="74">
        <f t="shared" si="11"/>
        <v>7.6005584221449602</v>
      </c>
      <c r="AN25" s="74">
        <f t="shared" si="11"/>
        <v>7.6005584221449602</v>
      </c>
      <c r="AO25" s="74">
        <f t="shared" si="11"/>
        <v>7.6005584221449602</v>
      </c>
      <c r="AP25" s="74">
        <f t="shared" si="11"/>
        <v>7.6005584221449602</v>
      </c>
      <c r="AQ25" s="74">
        <f t="shared" si="11"/>
        <v>7.6005584221449602</v>
      </c>
      <c r="AR25" s="74">
        <f t="shared" si="11"/>
        <v>7.6005584221449602</v>
      </c>
      <c r="AS25" s="74">
        <f t="shared" si="11"/>
        <v>7.6005584221449602</v>
      </c>
      <c r="AT25" s="74">
        <f t="shared" si="11"/>
        <v>7.6005584221449602</v>
      </c>
      <c r="AU25" s="74">
        <f t="shared" si="11"/>
        <v>7.6005584221449602</v>
      </c>
      <c r="AV25" s="74">
        <f t="shared" si="11"/>
        <v>7.6005584221449602</v>
      </c>
      <c r="AW25" s="74">
        <f t="shared" si="11"/>
        <v>7.6005584221449602</v>
      </c>
      <c r="AX25" s="74">
        <f t="shared" si="11"/>
        <v>7.6005584221449602</v>
      </c>
      <c r="AY25" s="74">
        <f t="shared" si="11"/>
        <v>7.6005584221449602</v>
      </c>
      <c r="AZ25" s="74">
        <f t="shared" si="11"/>
        <v>7.6005584221449602</v>
      </c>
      <c r="BA25" s="74">
        <f t="shared" si="11"/>
        <v>7.6005584221449602</v>
      </c>
      <c r="BB25" s="74">
        <f t="shared" si="11"/>
        <v>7.6005584221449602</v>
      </c>
      <c r="BC25" s="74">
        <f t="shared" si="11"/>
        <v>7.6005584221449602</v>
      </c>
      <c r="BD25" s="74">
        <f t="shared" si="11"/>
        <v>7.6005584221449602</v>
      </c>
      <c r="BE25" s="74">
        <f t="shared" si="11"/>
        <v>7.6005584221449602</v>
      </c>
      <c r="BF25" s="74">
        <f t="shared" si="11"/>
        <v>7.6005584221449602</v>
      </c>
      <c r="BG25" s="74">
        <f t="shared" si="11"/>
        <v>7.6005584221449602</v>
      </c>
      <c r="BH25" s="74">
        <f t="shared" si="11"/>
        <v>7.6005584221449602</v>
      </c>
      <c r="BI25" s="74">
        <f t="shared" si="11"/>
        <v>7.6005584221449602</v>
      </c>
      <c r="BJ25" s="74">
        <f t="shared" si="11"/>
        <v>7.6005584221449602</v>
      </c>
      <c r="BK25" s="74">
        <f t="shared" si="11"/>
        <v>7.6005584221449602</v>
      </c>
      <c r="BL25" s="74">
        <f t="shared" si="11"/>
        <v>7.6005584221449602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0.14250192029999997</v>
      </c>
      <c r="E26" s="74">
        <f t="shared" si="12"/>
        <v>0.27432569670551998</v>
      </c>
      <c r="F26" s="74">
        <f t="shared" si="12"/>
        <v>0.25372941915815994</v>
      </c>
      <c r="G26" s="74">
        <f t="shared" si="12"/>
        <v>0.23472916311815997</v>
      </c>
      <c r="H26" s="74">
        <f t="shared" si="12"/>
        <v>0.21709692551304</v>
      </c>
      <c r="I26" s="74">
        <f t="shared" si="12"/>
        <v>0.20083270634279998</v>
      </c>
      <c r="J26" s="74">
        <f t="shared" si="12"/>
        <v>0.18574650304703999</v>
      </c>
      <c r="K26" s="74">
        <f t="shared" si="12"/>
        <v>0.17183831562575999</v>
      </c>
      <c r="L26" s="74">
        <f t="shared" si="12"/>
        <v>0.16955828490095998</v>
      </c>
      <c r="M26" s="74">
        <f t="shared" si="12"/>
        <v>0.16955828490095998</v>
      </c>
      <c r="N26" s="74">
        <f t="shared" si="12"/>
        <v>0.16955828490095998</v>
      </c>
      <c r="O26" s="74">
        <f t="shared" si="12"/>
        <v>0.16955828490095998</v>
      </c>
      <c r="P26" s="74">
        <f t="shared" si="12"/>
        <v>0.16955828490095998</v>
      </c>
      <c r="Q26" s="74">
        <f t="shared" si="12"/>
        <v>0.16955828490095998</v>
      </c>
      <c r="R26" s="74">
        <f t="shared" si="12"/>
        <v>0.16955828490095998</v>
      </c>
      <c r="S26" s="74">
        <f t="shared" si="12"/>
        <v>0.16955828490095998</v>
      </c>
      <c r="T26" s="74">
        <f t="shared" si="12"/>
        <v>0.16955828490095998</v>
      </c>
      <c r="U26" s="74">
        <f t="shared" si="12"/>
        <v>0.16955828490095998</v>
      </c>
      <c r="V26" s="74">
        <f t="shared" si="12"/>
        <v>0.16955828490095998</v>
      </c>
      <c r="W26" s="74">
        <f t="shared" si="12"/>
        <v>0.16955828490095998</v>
      </c>
      <c r="X26" s="74">
        <f t="shared" si="12"/>
        <v>8.4779142450479988E-2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3.8002792110724801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0.14250192029999997</v>
      </c>
      <c r="E27" s="74">
        <f t="shared" si="13"/>
        <v>0.27432569670551998</v>
      </c>
      <c r="F27" s="74">
        <f t="shared" si="13"/>
        <v>0.25372941915815994</v>
      </c>
      <c r="G27" s="74">
        <f t="shared" si="13"/>
        <v>0.23472916311815997</v>
      </c>
      <c r="H27" s="74">
        <f t="shared" si="13"/>
        <v>0.21709692551304</v>
      </c>
      <c r="I27" s="74">
        <f t="shared" si="13"/>
        <v>0.20083270634279998</v>
      </c>
      <c r="J27" s="74">
        <f t="shared" si="13"/>
        <v>0.18574650304703999</v>
      </c>
      <c r="K27" s="74">
        <f t="shared" si="13"/>
        <v>0.17183831562575999</v>
      </c>
      <c r="L27" s="74">
        <f t="shared" si="13"/>
        <v>0.16955828490095998</v>
      </c>
      <c r="M27" s="74">
        <f t="shared" si="13"/>
        <v>0.16955828490095998</v>
      </c>
      <c r="N27" s="74">
        <f t="shared" si="13"/>
        <v>0.16955828490095998</v>
      </c>
      <c r="O27" s="74">
        <f t="shared" si="13"/>
        <v>0.16955828490095998</v>
      </c>
      <c r="P27" s="74">
        <f t="shared" si="13"/>
        <v>0.16955828490095998</v>
      </c>
      <c r="Q27" s="74">
        <f t="shared" si="13"/>
        <v>0.16955828490095998</v>
      </c>
      <c r="R27" s="74">
        <f t="shared" si="13"/>
        <v>0.16955828490095998</v>
      </c>
      <c r="S27" s="74">
        <f t="shared" si="13"/>
        <v>0.16955828490095998</v>
      </c>
      <c r="T27" s="74">
        <f t="shared" si="13"/>
        <v>0.16955828490095998</v>
      </c>
      <c r="U27" s="74">
        <f t="shared" si="13"/>
        <v>0.16955828490095998</v>
      </c>
      <c r="V27" s="74">
        <f t="shared" si="13"/>
        <v>0.16955828490095998</v>
      </c>
      <c r="W27" s="74">
        <f t="shared" si="13"/>
        <v>0.16955828490095998</v>
      </c>
      <c r="X27" s="74">
        <f t="shared" si="13"/>
        <v>8.4779142450479988E-2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3.8002792110724801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0.28500384059999995</v>
      </c>
      <c r="E28" s="74">
        <f t="shared" si="14"/>
        <v>0.83365523401103991</v>
      </c>
      <c r="F28" s="74">
        <f t="shared" si="14"/>
        <v>1.3411140723273598</v>
      </c>
      <c r="G28" s="74">
        <f t="shared" si="14"/>
        <v>1.8105723985636799</v>
      </c>
      <c r="H28" s="74">
        <f t="shared" si="14"/>
        <v>2.2447662495897602</v>
      </c>
      <c r="I28" s="74">
        <f t="shared" si="14"/>
        <v>2.6464316622753601</v>
      </c>
      <c r="J28" s="74">
        <f t="shared" si="14"/>
        <v>3.0179246683694401</v>
      </c>
      <c r="K28" s="74">
        <f t="shared" si="14"/>
        <v>3.3616012996209599</v>
      </c>
      <c r="L28" s="74">
        <f t="shared" si="14"/>
        <v>3.7007178694228799</v>
      </c>
      <c r="M28" s="74">
        <f t="shared" si="14"/>
        <v>4.0398344392247996</v>
      </c>
      <c r="N28" s="74">
        <f t="shared" si="14"/>
        <v>4.3789510090267196</v>
      </c>
      <c r="O28" s="74">
        <f t="shared" si="14"/>
        <v>4.7180675788286397</v>
      </c>
      <c r="P28" s="74">
        <f t="shared" si="14"/>
        <v>5.0571841486305598</v>
      </c>
      <c r="Q28" s="74">
        <f t="shared" si="14"/>
        <v>5.3963007184324798</v>
      </c>
      <c r="R28" s="74">
        <f t="shared" si="14"/>
        <v>5.7354172882343999</v>
      </c>
      <c r="S28" s="74">
        <f t="shared" si="14"/>
        <v>6.07453385803632</v>
      </c>
      <c r="T28" s="74">
        <f t="shared" si="14"/>
        <v>6.41365042783824</v>
      </c>
      <c r="U28" s="74">
        <f t="shared" si="14"/>
        <v>6.7527669976401601</v>
      </c>
      <c r="V28" s="74">
        <f t="shared" si="14"/>
        <v>7.0918835674420801</v>
      </c>
      <c r="W28" s="74">
        <f t="shared" si="14"/>
        <v>7.4310001372440002</v>
      </c>
      <c r="X28" s="74">
        <f t="shared" si="14"/>
        <v>7.6005584221449602</v>
      </c>
      <c r="Y28" s="74">
        <f t="shared" si="14"/>
        <v>7.6005584221449602</v>
      </c>
      <c r="Z28" s="74">
        <f t="shared" si="14"/>
        <v>7.6005584221449602</v>
      </c>
      <c r="AA28" s="74">
        <f t="shared" si="14"/>
        <v>7.6005584221449602</v>
      </c>
      <c r="AB28" s="74">
        <f t="shared" si="14"/>
        <v>7.6005584221449602</v>
      </c>
      <c r="AC28" s="74">
        <f t="shared" si="14"/>
        <v>7.6005584221449602</v>
      </c>
      <c r="AD28" s="74">
        <f t="shared" si="14"/>
        <v>7.6005584221449602</v>
      </c>
      <c r="AE28" s="74">
        <f t="shared" si="14"/>
        <v>7.6005584221449602</v>
      </c>
      <c r="AF28" s="74">
        <f t="shared" si="14"/>
        <v>7.6005584221449602</v>
      </c>
      <c r="AG28" s="74">
        <f t="shared" si="14"/>
        <v>7.6005584221449602</v>
      </c>
      <c r="AH28" s="74">
        <f t="shared" si="14"/>
        <v>7.6005584221449602</v>
      </c>
      <c r="AI28" s="74">
        <f t="shared" si="14"/>
        <v>7.6005584221449602</v>
      </c>
      <c r="AJ28" s="74">
        <f t="shared" si="14"/>
        <v>7.6005584221449602</v>
      </c>
      <c r="AK28" s="74">
        <f t="shared" si="14"/>
        <v>7.6005584221449602</v>
      </c>
      <c r="AL28" s="74">
        <f t="shared" si="14"/>
        <v>7.6005584221449602</v>
      </c>
      <c r="AM28" s="74">
        <f t="shared" si="14"/>
        <v>7.6005584221449602</v>
      </c>
      <c r="AN28" s="74">
        <f t="shared" si="14"/>
        <v>7.6005584221449602</v>
      </c>
      <c r="AO28" s="74">
        <f t="shared" si="14"/>
        <v>7.6005584221449602</v>
      </c>
      <c r="AP28" s="74">
        <f t="shared" si="14"/>
        <v>7.6005584221449602</v>
      </c>
      <c r="AQ28" s="74">
        <f t="shared" si="14"/>
        <v>7.6005584221449602</v>
      </c>
      <c r="AR28" s="74">
        <f t="shared" si="14"/>
        <v>7.6005584221449602</v>
      </c>
      <c r="AS28" s="74">
        <f t="shared" si="14"/>
        <v>7.6005584221449602</v>
      </c>
      <c r="AT28" s="74">
        <f t="shared" si="14"/>
        <v>7.6005584221449602</v>
      </c>
      <c r="AU28" s="74">
        <f t="shared" si="14"/>
        <v>7.6005584221449602</v>
      </c>
      <c r="AV28" s="74">
        <f t="shared" si="14"/>
        <v>7.6005584221449602</v>
      </c>
      <c r="AW28" s="74">
        <f t="shared" si="14"/>
        <v>7.6005584221449602</v>
      </c>
      <c r="AX28" s="74">
        <f t="shared" si="14"/>
        <v>7.6005584221449602</v>
      </c>
      <c r="AY28" s="74">
        <f t="shared" si="14"/>
        <v>7.6005584221449602</v>
      </c>
      <c r="AZ28" s="74">
        <f t="shared" si="14"/>
        <v>7.6005584221449602</v>
      </c>
      <c r="BA28" s="74">
        <f t="shared" si="14"/>
        <v>7.6005584221449602</v>
      </c>
      <c r="BB28" s="74">
        <f t="shared" si="14"/>
        <v>7.6005584221449602</v>
      </c>
      <c r="BC28" s="74">
        <f t="shared" si="14"/>
        <v>7.6005584221449602</v>
      </c>
      <c r="BD28" s="74">
        <f t="shared" si="14"/>
        <v>7.6005584221449602</v>
      </c>
      <c r="BE28" s="74">
        <f t="shared" si="14"/>
        <v>7.6005584221449602</v>
      </c>
      <c r="BF28" s="74">
        <f t="shared" si="14"/>
        <v>7.6005584221449602</v>
      </c>
      <c r="BG28" s="74">
        <f t="shared" si="14"/>
        <v>7.6005584221449602</v>
      </c>
      <c r="BH28" s="74">
        <f t="shared" si="14"/>
        <v>7.6005584221449602</v>
      </c>
      <c r="BI28" s="74">
        <f t="shared" si="14"/>
        <v>7.6005584221449602</v>
      </c>
      <c r="BJ28" s="74">
        <f t="shared" si="14"/>
        <v>7.6005584221449602</v>
      </c>
      <c r="BK28" s="74">
        <f t="shared" si="14"/>
        <v>7.6005584221449602</v>
      </c>
      <c r="BL28" s="74">
        <f t="shared" si="14"/>
        <v>7.6005584221449602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0.14250192029999997</v>
      </c>
      <c r="E29" s="68">
        <f t="shared" si="15"/>
        <v>0.55932953730551993</v>
      </c>
      <c r="F29" s="68">
        <f t="shared" si="15"/>
        <v>1.0873846531691997</v>
      </c>
      <c r="G29" s="68">
        <f>AVERAGE(G25,G28)</f>
        <v>1.5758432354455199</v>
      </c>
      <c r="H29" s="68">
        <f t="shared" si="15"/>
        <v>2.0276693240767201</v>
      </c>
      <c r="I29" s="68">
        <f t="shared" si="15"/>
        <v>2.4455989559325602</v>
      </c>
      <c r="J29" s="68">
        <f t="shared" si="15"/>
        <v>2.8321781653224001</v>
      </c>
      <c r="K29" s="68">
        <f t="shared" si="15"/>
        <v>3.1897629839952</v>
      </c>
      <c r="L29" s="68">
        <f t="shared" si="15"/>
        <v>3.5311595845219199</v>
      </c>
      <c r="M29" s="68">
        <f t="shared" si="15"/>
        <v>3.8702761543238395</v>
      </c>
      <c r="N29" s="68">
        <f t="shared" si="15"/>
        <v>4.2093927241257596</v>
      </c>
      <c r="O29" s="68">
        <f t="shared" si="15"/>
        <v>4.5485092939276797</v>
      </c>
      <c r="P29" s="68">
        <f t="shared" si="15"/>
        <v>4.8876258637295997</v>
      </c>
      <c r="Q29" s="68">
        <f t="shared" si="15"/>
        <v>5.2267424335315198</v>
      </c>
      <c r="R29" s="68">
        <f t="shared" si="15"/>
        <v>5.5658590033334399</v>
      </c>
      <c r="S29" s="68">
        <f t="shared" si="15"/>
        <v>5.9049755731353599</v>
      </c>
      <c r="T29" s="68">
        <f t="shared" si="15"/>
        <v>6.24409214293728</v>
      </c>
      <c r="U29" s="68">
        <f t="shared" si="15"/>
        <v>6.5832087127392001</v>
      </c>
      <c r="V29" s="68">
        <f t="shared" si="15"/>
        <v>6.9223252825411201</v>
      </c>
      <c r="W29" s="68">
        <f t="shared" si="15"/>
        <v>7.2614418523430402</v>
      </c>
      <c r="X29" s="68">
        <f t="shared" si="15"/>
        <v>7.5157792796944802</v>
      </c>
      <c r="Y29" s="68">
        <f t="shared" si="15"/>
        <v>7.6005584221449602</v>
      </c>
      <c r="Z29" s="68">
        <f t="shared" si="15"/>
        <v>7.6005584221449602</v>
      </c>
      <c r="AA29" s="68">
        <f t="shared" si="15"/>
        <v>7.6005584221449602</v>
      </c>
      <c r="AB29" s="68">
        <f t="shared" si="15"/>
        <v>7.6005584221449602</v>
      </c>
      <c r="AC29" s="68">
        <f t="shared" si="15"/>
        <v>7.6005584221449602</v>
      </c>
      <c r="AD29" s="68">
        <f t="shared" si="15"/>
        <v>7.6005584221449602</v>
      </c>
      <c r="AE29" s="68">
        <f t="shared" si="15"/>
        <v>7.6005584221449602</v>
      </c>
      <c r="AF29" s="68">
        <f t="shared" si="15"/>
        <v>7.6005584221449602</v>
      </c>
      <c r="AG29" s="68">
        <f t="shared" si="15"/>
        <v>7.6005584221449602</v>
      </c>
      <c r="AH29" s="68">
        <f t="shared" si="15"/>
        <v>7.6005584221449602</v>
      </c>
      <c r="AI29" s="68">
        <f t="shared" si="15"/>
        <v>7.6005584221449602</v>
      </c>
      <c r="AJ29" s="68">
        <f t="shared" si="15"/>
        <v>7.6005584221449602</v>
      </c>
      <c r="AK29" s="68">
        <f t="shared" si="15"/>
        <v>7.6005584221449602</v>
      </c>
      <c r="AL29" s="68">
        <f t="shared" si="15"/>
        <v>7.6005584221449602</v>
      </c>
      <c r="AM29" s="68">
        <f t="shared" si="15"/>
        <v>7.6005584221449602</v>
      </c>
      <c r="AN29" s="68">
        <f t="shared" si="15"/>
        <v>7.6005584221449602</v>
      </c>
      <c r="AO29" s="68">
        <f t="shared" si="15"/>
        <v>7.6005584221449602</v>
      </c>
      <c r="AP29" s="68">
        <f t="shared" si="15"/>
        <v>7.6005584221449602</v>
      </c>
      <c r="AQ29" s="68">
        <f t="shared" si="15"/>
        <v>7.6005584221449602</v>
      </c>
      <c r="AR29" s="68">
        <f t="shared" si="15"/>
        <v>7.6005584221449602</v>
      </c>
      <c r="AS29" s="68">
        <f t="shared" si="15"/>
        <v>7.6005584221449602</v>
      </c>
      <c r="AT29" s="68">
        <f t="shared" si="15"/>
        <v>7.6005584221449602</v>
      </c>
      <c r="AU29" s="68">
        <f t="shared" si="15"/>
        <v>7.6005584221449602</v>
      </c>
      <c r="AV29" s="68">
        <f t="shared" si="15"/>
        <v>7.6005584221449602</v>
      </c>
      <c r="AW29" s="68">
        <f t="shared" si="15"/>
        <v>7.6005584221449602</v>
      </c>
      <c r="AX29" s="68">
        <f t="shared" si="15"/>
        <v>7.6005584221449602</v>
      </c>
      <c r="AY29" s="68">
        <f t="shared" si="15"/>
        <v>7.6005584221449602</v>
      </c>
      <c r="AZ29" s="68">
        <f t="shared" si="15"/>
        <v>7.6005584221449602</v>
      </c>
      <c r="BA29" s="68">
        <f t="shared" si="15"/>
        <v>7.6005584221449602</v>
      </c>
      <c r="BB29" s="68">
        <f t="shared" si="15"/>
        <v>7.6005584221449602</v>
      </c>
      <c r="BC29" s="68">
        <f t="shared" si="15"/>
        <v>7.6005584221449602</v>
      </c>
      <c r="BD29" s="68">
        <f t="shared" si="15"/>
        <v>7.6005584221449602</v>
      </c>
      <c r="BE29" s="68">
        <f t="shared" si="15"/>
        <v>7.6005584221449602</v>
      </c>
      <c r="BF29" s="68">
        <f t="shared" si="15"/>
        <v>7.6005584221449602</v>
      </c>
      <c r="BG29" s="68">
        <f t="shared" si="15"/>
        <v>7.6005584221449602</v>
      </c>
      <c r="BH29" s="68">
        <f t="shared" si="15"/>
        <v>7.6005584221449602</v>
      </c>
      <c r="BI29" s="68">
        <f t="shared" si="15"/>
        <v>7.6005584221449602</v>
      </c>
      <c r="BJ29" s="68">
        <f t="shared" si="15"/>
        <v>7.6005584221449602</v>
      </c>
      <c r="BK29" s="68">
        <f t="shared" si="15"/>
        <v>7.6005584221449602</v>
      </c>
      <c r="BL29" s="68">
        <f t="shared" si="15"/>
        <v>7.6005584221449602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9.5001280199999996E-2</v>
      </c>
      <c r="F32" s="74">
        <f t="shared" si="16"/>
        <v>0.19000256039999999</v>
      </c>
      <c r="G32" s="74">
        <f t="shared" si="16"/>
        <v>0.2850038406</v>
      </c>
      <c r="H32" s="74">
        <f t="shared" si="16"/>
        <v>0.38000512079999998</v>
      </c>
      <c r="I32" s="74">
        <f t="shared" si="16"/>
        <v>0.47500640099999997</v>
      </c>
      <c r="J32" s="74">
        <f t="shared" si="16"/>
        <v>0.5700076812</v>
      </c>
      <c r="K32" s="74">
        <f t="shared" si="16"/>
        <v>0.66500896139999999</v>
      </c>
      <c r="L32" s="74">
        <f t="shared" si="16"/>
        <v>0.76001024159999997</v>
      </c>
      <c r="M32" s="74">
        <f t="shared" si="16"/>
        <v>0.85501152179999995</v>
      </c>
      <c r="N32" s="74">
        <f t="shared" si="16"/>
        <v>0.95001280199999993</v>
      </c>
      <c r="O32" s="74">
        <f t="shared" si="16"/>
        <v>1.0450140822</v>
      </c>
      <c r="P32" s="74">
        <f t="shared" si="16"/>
        <v>1.1400153624</v>
      </c>
      <c r="Q32" s="74">
        <f t="shared" si="16"/>
        <v>1.2350166426</v>
      </c>
      <c r="R32" s="74">
        <f t="shared" si="16"/>
        <v>1.3300179228</v>
      </c>
      <c r="S32" s="74">
        <f t="shared" si="16"/>
        <v>1.425019203</v>
      </c>
      <c r="T32" s="74">
        <f t="shared" si="16"/>
        <v>1.5200204831999999</v>
      </c>
      <c r="U32" s="74">
        <f t="shared" si="16"/>
        <v>1.6150217633999999</v>
      </c>
      <c r="V32" s="74">
        <f t="shared" si="16"/>
        <v>1.7100230435999999</v>
      </c>
      <c r="W32" s="74">
        <f t="shared" si="16"/>
        <v>1.8050243237999999</v>
      </c>
      <c r="X32" s="74">
        <f t="shared" si="16"/>
        <v>1.9000256039999999</v>
      </c>
      <c r="Y32" s="74">
        <f t="shared" si="16"/>
        <v>1.9950268841999999</v>
      </c>
      <c r="Z32" s="74">
        <f t="shared" si="16"/>
        <v>2.0900281644000001</v>
      </c>
      <c r="AA32" s="74">
        <f t="shared" si="16"/>
        <v>2.1850294446</v>
      </c>
      <c r="AB32" s="74">
        <f t="shared" si="16"/>
        <v>2.2800307248</v>
      </c>
      <c r="AC32" s="74">
        <f t="shared" si="16"/>
        <v>2.375032005</v>
      </c>
      <c r="AD32" s="74">
        <f t="shared" si="16"/>
        <v>2.4700332852</v>
      </c>
      <c r="AE32" s="74">
        <f t="shared" si="16"/>
        <v>2.5650345654</v>
      </c>
      <c r="AF32" s="74">
        <f t="shared" si="16"/>
        <v>2.6600358455999999</v>
      </c>
      <c r="AG32" s="74">
        <f t="shared" si="16"/>
        <v>2.7550371257999999</v>
      </c>
      <c r="AH32" s="74">
        <f t="shared" si="16"/>
        <v>2.8500384059999999</v>
      </c>
      <c r="AI32" s="74">
        <f t="shared" si="16"/>
        <v>2.9450396861999999</v>
      </c>
      <c r="AJ32" s="74">
        <f t="shared" si="16"/>
        <v>3.0400409663999999</v>
      </c>
      <c r="AK32" s="74">
        <f t="shared" si="16"/>
        <v>3.1350422465999999</v>
      </c>
      <c r="AL32" s="74">
        <f t="shared" si="16"/>
        <v>3.2300435267999998</v>
      </c>
      <c r="AM32" s="74">
        <f t="shared" si="16"/>
        <v>3.3250448069999998</v>
      </c>
      <c r="AN32" s="74">
        <f t="shared" si="16"/>
        <v>3.4200460871999998</v>
      </c>
      <c r="AO32" s="74">
        <f t="shared" si="16"/>
        <v>3.5150473673999998</v>
      </c>
      <c r="AP32" s="74">
        <f t="shared" si="16"/>
        <v>3.6100486475999998</v>
      </c>
      <c r="AQ32" s="74">
        <f t="shared" si="16"/>
        <v>3.7050499277999998</v>
      </c>
      <c r="AR32" s="74">
        <f t="shared" si="16"/>
        <v>3.8000512079999997</v>
      </c>
      <c r="AS32" s="74">
        <f t="shared" si="16"/>
        <v>3.8950524881999997</v>
      </c>
      <c r="AT32" s="74">
        <f t="shared" si="16"/>
        <v>3.9900537683999997</v>
      </c>
      <c r="AU32" s="74">
        <f t="shared" si="16"/>
        <v>4.0850550486000001</v>
      </c>
      <c r="AV32" s="74">
        <f t="shared" si="16"/>
        <v>4.1800563288000001</v>
      </c>
      <c r="AW32" s="74">
        <f t="shared" si="16"/>
        <v>4.2750576090000001</v>
      </c>
      <c r="AX32" s="74">
        <f t="shared" si="16"/>
        <v>4.3700588892000001</v>
      </c>
      <c r="AY32" s="74">
        <f t="shared" si="16"/>
        <v>4.4650601694000001</v>
      </c>
      <c r="AZ32" s="74">
        <f t="shared" si="16"/>
        <v>4.5600614496</v>
      </c>
      <c r="BA32" s="74">
        <f t="shared" si="16"/>
        <v>4.6550627298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9.5001280199999996E-2</v>
      </c>
      <c r="E33" s="74">
        <f t="shared" si="17"/>
        <v>9.5001280199999996E-2</v>
      </c>
      <c r="F33" s="74">
        <f t="shared" si="17"/>
        <v>9.5001280199999996E-2</v>
      </c>
      <c r="G33" s="74">
        <f t="shared" si="17"/>
        <v>9.5001280199999996E-2</v>
      </c>
      <c r="H33" s="74">
        <f t="shared" si="17"/>
        <v>9.5001280199999996E-2</v>
      </c>
      <c r="I33" s="74">
        <f t="shared" si="17"/>
        <v>9.5001280199999996E-2</v>
      </c>
      <c r="J33" s="74">
        <f t="shared" si="17"/>
        <v>9.5001280199999996E-2</v>
      </c>
      <c r="K33" s="74">
        <f t="shared" si="17"/>
        <v>9.5001280199999996E-2</v>
      </c>
      <c r="L33" s="74">
        <f t="shared" si="17"/>
        <v>9.5001280199999996E-2</v>
      </c>
      <c r="M33" s="74">
        <f t="shared" si="17"/>
        <v>9.5001280199999996E-2</v>
      </c>
      <c r="N33" s="74">
        <f t="shared" si="17"/>
        <v>9.5001280199999996E-2</v>
      </c>
      <c r="O33" s="74">
        <f t="shared" si="17"/>
        <v>9.5001280199999996E-2</v>
      </c>
      <c r="P33" s="74">
        <f t="shared" si="17"/>
        <v>9.5001280199999996E-2</v>
      </c>
      <c r="Q33" s="74">
        <f t="shared" si="17"/>
        <v>9.5001280199999996E-2</v>
      </c>
      <c r="R33" s="74">
        <f t="shared" si="17"/>
        <v>9.5001280199999996E-2</v>
      </c>
      <c r="S33" s="74">
        <f t="shared" si="17"/>
        <v>9.5001280199999996E-2</v>
      </c>
      <c r="T33" s="74">
        <f t="shared" si="17"/>
        <v>9.5001280199999996E-2</v>
      </c>
      <c r="U33" s="74">
        <f t="shared" si="17"/>
        <v>9.5001280199999996E-2</v>
      </c>
      <c r="V33" s="74">
        <f t="shared" si="17"/>
        <v>9.5001280199999996E-2</v>
      </c>
      <c r="W33" s="74">
        <f t="shared" si="17"/>
        <v>9.5001280199999996E-2</v>
      </c>
      <c r="X33" s="74">
        <f t="shared" si="17"/>
        <v>9.5001280199999996E-2</v>
      </c>
      <c r="Y33" s="74">
        <f t="shared" si="17"/>
        <v>9.5001280199999996E-2</v>
      </c>
      <c r="Z33" s="74">
        <f t="shared" si="17"/>
        <v>9.5001280199999996E-2</v>
      </c>
      <c r="AA33" s="74">
        <f t="shared" si="17"/>
        <v>9.5001280199999996E-2</v>
      </c>
      <c r="AB33" s="74">
        <f t="shared" si="17"/>
        <v>9.5001280199999996E-2</v>
      </c>
      <c r="AC33" s="74">
        <f t="shared" si="17"/>
        <v>9.5001280199999996E-2</v>
      </c>
      <c r="AD33" s="74">
        <f t="shared" si="17"/>
        <v>9.5001280199999996E-2</v>
      </c>
      <c r="AE33" s="74">
        <f t="shared" si="17"/>
        <v>9.5001280199999996E-2</v>
      </c>
      <c r="AF33" s="74">
        <f t="shared" si="17"/>
        <v>9.5001280199999996E-2</v>
      </c>
      <c r="AG33" s="74">
        <f t="shared" si="17"/>
        <v>9.5001280199999996E-2</v>
      </c>
      <c r="AH33" s="74">
        <f t="shared" si="17"/>
        <v>9.5001280199999996E-2</v>
      </c>
      <c r="AI33" s="74">
        <f t="shared" si="17"/>
        <v>9.5001280199999996E-2</v>
      </c>
      <c r="AJ33" s="74">
        <f t="shared" si="17"/>
        <v>9.5001280199999996E-2</v>
      </c>
      <c r="AK33" s="74">
        <f t="shared" si="17"/>
        <v>9.5001280199999996E-2</v>
      </c>
      <c r="AL33" s="74">
        <f t="shared" si="17"/>
        <v>9.5001280199999996E-2</v>
      </c>
      <c r="AM33" s="74">
        <f t="shared" si="17"/>
        <v>9.5001280199999996E-2</v>
      </c>
      <c r="AN33" s="74">
        <f t="shared" si="17"/>
        <v>9.5001280199999996E-2</v>
      </c>
      <c r="AO33" s="74">
        <f t="shared" si="17"/>
        <v>9.5001280199999996E-2</v>
      </c>
      <c r="AP33" s="74">
        <f t="shared" si="17"/>
        <v>9.5001280199999996E-2</v>
      </c>
      <c r="AQ33" s="74">
        <f t="shared" si="17"/>
        <v>9.5001280199999996E-2</v>
      </c>
      <c r="AR33" s="74">
        <f t="shared" si="17"/>
        <v>9.5001280199999996E-2</v>
      </c>
      <c r="AS33" s="74">
        <f t="shared" si="17"/>
        <v>9.5001280199999996E-2</v>
      </c>
      <c r="AT33" s="74">
        <f t="shared" si="17"/>
        <v>9.5001280199999996E-2</v>
      </c>
      <c r="AU33" s="74">
        <f t="shared" si="17"/>
        <v>9.5001280199999996E-2</v>
      </c>
      <c r="AV33" s="74">
        <f t="shared" si="17"/>
        <v>9.5001280199999996E-2</v>
      </c>
      <c r="AW33" s="74">
        <f t="shared" si="17"/>
        <v>9.5001280199999996E-2</v>
      </c>
      <c r="AX33" s="74">
        <f t="shared" si="17"/>
        <v>9.5001280199999996E-2</v>
      </c>
      <c r="AY33" s="74">
        <f t="shared" si="17"/>
        <v>9.5001280199999996E-2</v>
      </c>
      <c r="AZ33" s="74">
        <f t="shared" si="17"/>
        <v>9.5001280199999996E-2</v>
      </c>
      <c r="BA33" s="74">
        <f t="shared" si="17"/>
        <v>9.5001280199999996E-2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4.75006401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-4.75006401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-4.75006401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9.5001280199999996E-2</v>
      </c>
      <c r="E35" s="74">
        <f t="shared" si="18"/>
        <v>0.19000256039999999</v>
      </c>
      <c r="F35" s="74">
        <f t="shared" si="18"/>
        <v>0.2850038406</v>
      </c>
      <c r="G35" s="74">
        <f t="shared" si="18"/>
        <v>0.38000512079999998</v>
      </c>
      <c r="H35" s="74">
        <f t="shared" si="18"/>
        <v>0.47500640099999997</v>
      </c>
      <c r="I35" s="74">
        <f t="shared" si="18"/>
        <v>0.5700076812</v>
      </c>
      <c r="J35" s="74">
        <f t="shared" si="18"/>
        <v>0.66500896139999999</v>
      </c>
      <c r="K35" s="74">
        <f t="shared" si="18"/>
        <v>0.76001024159999997</v>
      </c>
      <c r="L35" s="74">
        <f t="shared" si="18"/>
        <v>0.85501152179999995</v>
      </c>
      <c r="M35" s="74">
        <f t="shared" si="18"/>
        <v>0.95001280199999993</v>
      </c>
      <c r="N35" s="74">
        <f t="shared" si="18"/>
        <v>1.0450140822</v>
      </c>
      <c r="O35" s="74">
        <f t="shared" si="18"/>
        <v>1.1400153624</v>
      </c>
      <c r="P35" s="74">
        <f t="shared" si="18"/>
        <v>1.2350166426</v>
      </c>
      <c r="Q35" s="74">
        <f t="shared" si="18"/>
        <v>1.3300179228</v>
      </c>
      <c r="R35" s="74">
        <f t="shared" si="18"/>
        <v>1.425019203</v>
      </c>
      <c r="S35" s="74">
        <f t="shared" si="18"/>
        <v>1.5200204831999999</v>
      </c>
      <c r="T35" s="74">
        <f t="shared" si="18"/>
        <v>1.6150217633999999</v>
      </c>
      <c r="U35" s="74">
        <f t="shared" si="18"/>
        <v>1.7100230435999999</v>
      </c>
      <c r="V35" s="74">
        <f t="shared" si="18"/>
        <v>1.8050243237999999</v>
      </c>
      <c r="W35" s="74">
        <f t="shared" si="18"/>
        <v>1.9000256039999999</v>
      </c>
      <c r="X35" s="74">
        <f t="shared" si="18"/>
        <v>1.9950268841999999</v>
      </c>
      <c r="Y35" s="74">
        <f t="shared" si="18"/>
        <v>2.0900281644000001</v>
      </c>
      <c r="Z35" s="74">
        <f t="shared" si="18"/>
        <v>2.1850294446</v>
      </c>
      <c r="AA35" s="74">
        <f t="shared" si="18"/>
        <v>2.2800307248</v>
      </c>
      <c r="AB35" s="74">
        <f t="shared" si="18"/>
        <v>2.375032005</v>
      </c>
      <c r="AC35" s="74">
        <f t="shared" si="18"/>
        <v>2.4700332852</v>
      </c>
      <c r="AD35" s="74">
        <f t="shared" si="18"/>
        <v>2.5650345654</v>
      </c>
      <c r="AE35" s="74">
        <f t="shared" si="18"/>
        <v>2.6600358455999999</v>
      </c>
      <c r="AF35" s="74">
        <f t="shared" si="18"/>
        <v>2.7550371257999999</v>
      </c>
      <c r="AG35" s="74">
        <f t="shared" si="18"/>
        <v>2.8500384059999999</v>
      </c>
      <c r="AH35" s="74">
        <f t="shared" si="18"/>
        <v>2.9450396861999999</v>
      </c>
      <c r="AI35" s="74">
        <f t="shared" si="18"/>
        <v>3.0400409663999999</v>
      </c>
      <c r="AJ35" s="74">
        <f t="shared" si="18"/>
        <v>3.1350422465999999</v>
      </c>
      <c r="AK35" s="74">
        <f t="shared" si="18"/>
        <v>3.2300435267999998</v>
      </c>
      <c r="AL35" s="74">
        <f t="shared" si="18"/>
        <v>3.3250448069999998</v>
      </c>
      <c r="AM35" s="74">
        <f t="shared" si="18"/>
        <v>3.4200460871999998</v>
      </c>
      <c r="AN35" s="74">
        <f t="shared" si="18"/>
        <v>3.5150473673999998</v>
      </c>
      <c r="AO35" s="74">
        <f t="shared" si="18"/>
        <v>3.6100486475999998</v>
      </c>
      <c r="AP35" s="74">
        <f t="shared" si="18"/>
        <v>3.7050499277999998</v>
      </c>
      <c r="AQ35" s="74">
        <f t="shared" si="18"/>
        <v>3.8000512079999997</v>
      </c>
      <c r="AR35" s="74">
        <f t="shared" si="18"/>
        <v>3.8950524881999997</v>
      </c>
      <c r="AS35" s="74">
        <f t="shared" si="18"/>
        <v>3.9900537683999997</v>
      </c>
      <c r="AT35" s="74">
        <f t="shared" si="18"/>
        <v>4.0850550486000001</v>
      </c>
      <c r="AU35" s="74">
        <f t="shared" si="18"/>
        <v>4.1800563288000001</v>
      </c>
      <c r="AV35" s="74">
        <f t="shared" si="18"/>
        <v>4.2750576090000001</v>
      </c>
      <c r="AW35" s="74">
        <f t="shared" si="18"/>
        <v>4.3700588892000001</v>
      </c>
      <c r="AX35" s="74">
        <f t="shared" si="18"/>
        <v>4.4650601694000001</v>
      </c>
      <c r="AY35" s="74">
        <f t="shared" si="18"/>
        <v>4.5600614496</v>
      </c>
      <c r="AZ35" s="74">
        <f t="shared" si="18"/>
        <v>4.6550627298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4.7500640099999998E-2</v>
      </c>
      <c r="E36" s="68">
        <f t="shared" si="19"/>
        <v>0.1425019203</v>
      </c>
      <c r="F36" s="68">
        <f t="shared" si="19"/>
        <v>0.23750320050000001</v>
      </c>
      <c r="G36" s="68">
        <f t="shared" si="19"/>
        <v>0.33250448069999999</v>
      </c>
      <c r="H36" s="68">
        <f t="shared" si="19"/>
        <v>0.42750576089999998</v>
      </c>
      <c r="I36" s="68">
        <f t="shared" si="19"/>
        <v>0.52250704110000001</v>
      </c>
      <c r="J36" s="68">
        <f t="shared" si="19"/>
        <v>0.6175083213</v>
      </c>
      <c r="K36" s="68">
        <f t="shared" si="19"/>
        <v>0.71250960149999998</v>
      </c>
      <c r="L36" s="68">
        <f t="shared" si="19"/>
        <v>0.80751088169999996</v>
      </c>
      <c r="M36" s="68">
        <f t="shared" si="19"/>
        <v>0.90251216189999994</v>
      </c>
      <c r="N36" s="68">
        <f t="shared" si="19"/>
        <v>0.99751344210000004</v>
      </c>
      <c r="O36" s="68">
        <f t="shared" si="19"/>
        <v>1.0925147223</v>
      </c>
      <c r="P36" s="68">
        <f t="shared" si="19"/>
        <v>1.1875160025</v>
      </c>
      <c r="Q36" s="68">
        <f t="shared" si="19"/>
        <v>1.2825172827</v>
      </c>
      <c r="R36" s="68">
        <f t="shared" si="19"/>
        <v>1.3775185629</v>
      </c>
      <c r="S36" s="68">
        <f t="shared" si="19"/>
        <v>1.4725198430999999</v>
      </c>
      <c r="T36" s="68">
        <f t="shared" si="19"/>
        <v>1.5675211232999999</v>
      </c>
      <c r="U36" s="68">
        <f t="shared" si="19"/>
        <v>1.6625224034999999</v>
      </c>
      <c r="V36" s="68">
        <f t="shared" si="19"/>
        <v>1.7575236836999999</v>
      </c>
      <c r="W36" s="68">
        <f t="shared" si="19"/>
        <v>1.8525249638999999</v>
      </c>
      <c r="X36" s="68">
        <f t="shared" si="19"/>
        <v>1.9475262440999999</v>
      </c>
      <c r="Y36" s="68">
        <f t="shared" si="19"/>
        <v>2.0425275243000001</v>
      </c>
      <c r="Z36" s="68">
        <f t="shared" si="19"/>
        <v>2.1375288045</v>
      </c>
      <c r="AA36" s="68">
        <f t="shared" si="19"/>
        <v>2.2325300847</v>
      </c>
      <c r="AB36" s="68">
        <f t="shared" si="19"/>
        <v>2.3275313649</v>
      </c>
      <c r="AC36" s="68">
        <f t="shared" si="19"/>
        <v>2.4225326451</v>
      </c>
      <c r="AD36" s="68">
        <f t="shared" si="19"/>
        <v>2.5175339253</v>
      </c>
      <c r="AE36" s="68">
        <f t="shared" si="19"/>
        <v>2.6125352055</v>
      </c>
      <c r="AF36" s="68">
        <f t="shared" si="19"/>
        <v>2.7075364856999999</v>
      </c>
      <c r="AG36" s="68">
        <f t="shared" si="19"/>
        <v>2.8025377658999999</v>
      </c>
      <c r="AH36" s="68">
        <f t="shared" si="19"/>
        <v>2.8975390460999999</v>
      </c>
      <c r="AI36" s="68">
        <f t="shared" si="19"/>
        <v>2.9925403262999999</v>
      </c>
      <c r="AJ36" s="68">
        <f t="shared" si="19"/>
        <v>3.0875416064999999</v>
      </c>
      <c r="AK36" s="68">
        <f t="shared" si="19"/>
        <v>3.1825428866999999</v>
      </c>
      <c r="AL36" s="68">
        <f t="shared" si="19"/>
        <v>3.2775441668999998</v>
      </c>
      <c r="AM36" s="68">
        <f t="shared" si="19"/>
        <v>3.3725454470999998</v>
      </c>
      <c r="AN36" s="68">
        <f t="shared" si="19"/>
        <v>3.4675467272999998</v>
      </c>
      <c r="AO36" s="68">
        <f t="shared" si="19"/>
        <v>3.5625480074999998</v>
      </c>
      <c r="AP36" s="68">
        <f t="shared" si="19"/>
        <v>3.6575492876999998</v>
      </c>
      <c r="AQ36" s="68">
        <f t="shared" si="19"/>
        <v>3.7525505678999997</v>
      </c>
      <c r="AR36" s="68">
        <f t="shared" si="19"/>
        <v>3.8475518480999997</v>
      </c>
      <c r="AS36" s="68">
        <f t="shared" si="19"/>
        <v>3.9425531282999997</v>
      </c>
      <c r="AT36" s="68">
        <f t="shared" si="19"/>
        <v>4.0375544085000001</v>
      </c>
      <c r="AU36" s="68">
        <f t="shared" si="19"/>
        <v>4.1325556887000001</v>
      </c>
      <c r="AV36" s="68">
        <f t="shared" si="19"/>
        <v>4.2275569689000001</v>
      </c>
      <c r="AW36" s="68">
        <f t="shared" si="19"/>
        <v>4.3225582491000001</v>
      </c>
      <c r="AX36" s="68">
        <f t="shared" si="19"/>
        <v>4.4175595293000001</v>
      </c>
      <c r="AY36" s="68">
        <f t="shared" si="19"/>
        <v>4.5125608095</v>
      </c>
      <c r="AZ36" s="68">
        <f t="shared" si="19"/>
        <v>4.6075620897</v>
      </c>
      <c r="BA36" s="68">
        <f t="shared" si="19"/>
        <v>2.3275313649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2.3275313648999988E-2</v>
      </c>
      <c r="F39" s="74">
        <f t="shared" si="20"/>
        <v>9.2688949039931981E-2</v>
      </c>
      <c r="G39" s="74">
        <f t="shared" si="20"/>
        <v>0.15489388728928796</v>
      </c>
      <c r="H39" s="74">
        <f t="shared" si="20"/>
        <v>0.21044873592464394</v>
      </c>
      <c r="I39" s="74">
        <f t="shared" si="20"/>
        <v>0.25983230139820795</v>
      </c>
      <c r="J39" s="74">
        <f t="shared" si="20"/>
        <v>0.30352339016218793</v>
      </c>
      <c r="K39" s="74">
        <f t="shared" si="20"/>
        <v>0.34193430777265194</v>
      </c>
      <c r="L39" s="74">
        <f t="shared" si="20"/>
        <v>0.37547735978566793</v>
      </c>
      <c r="M39" s="74">
        <f t="shared" si="20"/>
        <v>0.4082224010450039</v>
      </c>
      <c r="N39" s="74">
        <f t="shared" si="20"/>
        <v>0.44096744230433987</v>
      </c>
      <c r="O39" s="74">
        <f t="shared" si="20"/>
        <v>0.47371248356367585</v>
      </c>
      <c r="P39" s="74">
        <f t="shared" si="20"/>
        <v>0.50645752482301187</v>
      </c>
      <c r="Q39" s="74">
        <f t="shared" si="20"/>
        <v>0.53920256608234785</v>
      </c>
      <c r="R39" s="74">
        <f t="shared" si="20"/>
        <v>0.57194760734168382</v>
      </c>
      <c r="S39" s="74">
        <f t="shared" si="20"/>
        <v>0.60469264860101979</v>
      </c>
      <c r="T39" s="74">
        <f t="shared" si="20"/>
        <v>0.63743768986035576</v>
      </c>
      <c r="U39" s="74">
        <f t="shared" si="20"/>
        <v>0.67018273111969173</v>
      </c>
      <c r="V39" s="74">
        <f t="shared" si="20"/>
        <v>0.7029277723790277</v>
      </c>
      <c r="W39" s="74">
        <f t="shared" si="20"/>
        <v>0.73567281363836368</v>
      </c>
      <c r="X39" s="74">
        <f t="shared" si="20"/>
        <v>0.76841785489769965</v>
      </c>
      <c r="Y39" s="74">
        <f t="shared" si="20"/>
        <v>0.77149019629936766</v>
      </c>
      <c r="Z39" s="74">
        <f t="shared" si="20"/>
        <v>0.74488983784336771</v>
      </c>
      <c r="AA39" s="74">
        <f t="shared" si="20"/>
        <v>0.71828947938736776</v>
      </c>
      <c r="AB39" s="74">
        <f t="shared" si="20"/>
        <v>0.69168912093136781</v>
      </c>
      <c r="AC39" s="74">
        <f t="shared" si="20"/>
        <v>0.66508876247536786</v>
      </c>
      <c r="AD39" s="74">
        <f t="shared" si="20"/>
        <v>0.63848840401936791</v>
      </c>
      <c r="AE39" s="74">
        <f t="shared" si="20"/>
        <v>0.61188804556336795</v>
      </c>
      <c r="AF39" s="74">
        <f t="shared" si="20"/>
        <v>0.585287687107368</v>
      </c>
      <c r="AG39" s="74">
        <f t="shared" si="20"/>
        <v>0.55868732865136805</v>
      </c>
      <c r="AH39" s="74">
        <f t="shared" si="20"/>
        <v>0.5320869701953681</v>
      </c>
      <c r="AI39" s="74">
        <f t="shared" si="20"/>
        <v>0.50548661173936815</v>
      </c>
      <c r="AJ39" s="74">
        <f t="shared" si="20"/>
        <v>0.47888625328336815</v>
      </c>
      <c r="AK39" s="74">
        <f t="shared" si="20"/>
        <v>0.45228589482736814</v>
      </c>
      <c r="AL39" s="74">
        <f t="shared" si="20"/>
        <v>0.42568553637136813</v>
      </c>
      <c r="AM39" s="74">
        <f t="shared" si="20"/>
        <v>0.39908517791536813</v>
      </c>
      <c r="AN39" s="74">
        <f t="shared" si="20"/>
        <v>0.37248481945936812</v>
      </c>
      <c r="AO39" s="74">
        <f t="shared" si="20"/>
        <v>0.34588446100336812</v>
      </c>
      <c r="AP39" s="74">
        <f t="shared" si="20"/>
        <v>0.31928410254736811</v>
      </c>
      <c r="AQ39" s="74">
        <f t="shared" si="20"/>
        <v>0.2926837440913681</v>
      </c>
      <c r="AR39" s="74">
        <f t="shared" si="20"/>
        <v>0.2660833856353681</v>
      </c>
      <c r="AS39" s="74">
        <f t="shared" si="20"/>
        <v>0.23948302717936809</v>
      </c>
      <c r="AT39" s="74">
        <f t="shared" si="20"/>
        <v>0.21288266872336808</v>
      </c>
      <c r="AU39" s="74">
        <f t="shared" si="20"/>
        <v>0.18628231026736808</v>
      </c>
      <c r="AV39" s="74">
        <f t="shared" si="20"/>
        <v>0.15968195181136807</v>
      </c>
      <c r="AW39" s="74">
        <f t="shared" si="20"/>
        <v>0.13308159335536807</v>
      </c>
      <c r="AX39" s="74">
        <f t="shared" si="20"/>
        <v>0.10648123489936806</v>
      </c>
      <c r="AY39" s="74">
        <f t="shared" si="20"/>
        <v>7.9880876443368054E-2</v>
      </c>
      <c r="AZ39" s="74">
        <f t="shared" si="20"/>
        <v>5.3280517987368055E-2</v>
      </c>
      <c r="BA39" s="74">
        <f t="shared" si="20"/>
        <v>2.6680159531368056E-2</v>
      </c>
      <c r="BB39" s="74">
        <f t="shared" si="20"/>
        <v>7.9801075368056418E-5</v>
      </c>
      <c r="BC39" s="74">
        <f t="shared" si="20"/>
        <v>7.9801075368056418E-5</v>
      </c>
      <c r="BD39" s="74">
        <f t="shared" si="20"/>
        <v>7.9801075368056418E-5</v>
      </c>
      <c r="BE39" s="74">
        <f t="shared" si="20"/>
        <v>7.9801075368056418E-5</v>
      </c>
      <c r="BF39" s="74">
        <f t="shared" si="20"/>
        <v>7.9801075368056418E-5</v>
      </c>
      <c r="BG39" s="74">
        <f t="shared" si="20"/>
        <v>7.9801075368056418E-5</v>
      </c>
      <c r="BH39" s="74">
        <f t="shared" si="20"/>
        <v>7.9801075368056418E-5</v>
      </c>
      <c r="BI39" s="74">
        <f t="shared" si="20"/>
        <v>7.9801075368056418E-5</v>
      </c>
      <c r="BJ39" s="74">
        <f t="shared" si="20"/>
        <v>7.9801075368056418E-5</v>
      </c>
      <c r="BK39" s="74">
        <f t="shared" si="20"/>
        <v>7.9801075368056418E-5</v>
      </c>
      <c r="BL39" s="74">
        <f t="shared" si="20"/>
        <v>7.9801075368056418E-5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2.3275313648999988E-2</v>
      </c>
      <c r="E40" s="76">
        <f>(E26-E114)*'Assumptions (Inputs)'!$D$29</f>
        <v>6.9413635390931996E-2</v>
      </c>
      <c r="F40" s="76">
        <f>(F26-F114)*'Assumptions (Inputs)'!$D$29</f>
        <v>6.2204938249355982E-2</v>
      </c>
      <c r="G40" s="76">
        <f>(G26-G114)*'Assumptions (Inputs)'!$D$29</f>
        <v>5.555484863535598E-2</v>
      </c>
      <c r="H40" s="76">
        <f>(H26-H114)*'Assumptions (Inputs)'!$D$29</f>
        <v>4.9383565473563998E-2</v>
      </c>
      <c r="I40" s="76">
        <f>(I26-I114)*'Assumptions (Inputs)'!$D$29</f>
        <v>4.3691088763979993E-2</v>
      </c>
      <c r="J40" s="76">
        <f>(J26-J114)*'Assumptions (Inputs)'!$D$29</f>
        <v>3.8410917610463995E-2</v>
      </c>
      <c r="K40" s="76">
        <f>(K26-K114)*'Assumptions (Inputs)'!$D$29</f>
        <v>3.3543052013015995E-2</v>
      </c>
      <c r="L40" s="76">
        <f>(L26-L114)*'Assumptions (Inputs)'!$D$29</f>
        <v>3.2745041259335993E-2</v>
      </c>
      <c r="M40" s="76">
        <f>(M26-M114)*'Assumptions (Inputs)'!$D$29</f>
        <v>3.2745041259335993E-2</v>
      </c>
      <c r="N40" s="76">
        <f>(N26-N114)*'Assumptions (Inputs)'!$D$29</f>
        <v>3.2745041259335993E-2</v>
      </c>
      <c r="O40" s="76">
        <f>(O26-O114)*'Assumptions (Inputs)'!$D$29</f>
        <v>3.2745041259335993E-2</v>
      </c>
      <c r="P40" s="76">
        <f>(P26-P114)*'Assumptions (Inputs)'!$D$29</f>
        <v>3.2745041259335993E-2</v>
      </c>
      <c r="Q40" s="76">
        <f>(Q26-Q114)*'Assumptions (Inputs)'!$D$29</f>
        <v>3.2745041259335993E-2</v>
      </c>
      <c r="R40" s="76">
        <f>(R26-R114)*'Assumptions (Inputs)'!$D$29</f>
        <v>3.2745041259335993E-2</v>
      </c>
      <c r="S40" s="76">
        <f>(S26-S114)*'Assumptions (Inputs)'!$D$29</f>
        <v>3.2745041259335993E-2</v>
      </c>
      <c r="T40" s="76">
        <f>(T26-T114)*'Assumptions (Inputs)'!$D$29</f>
        <v>3.2745041259335993E-2</v>
      </c>
      <c r="U40" s="76">
        <f>(U26-U114)*'Assumptions (Inputs)'!$D$29</f>
        <v>3.2745041259335993E-2</v>
      </c>
      <c r="V40" s="76">
        <f>(V26-V114)*'Assumptions (Inputs)'!$D$29</f>
        <v>3.2745041259335993E-2</v>
      </c>
      <c r="W40" s="76">
        <f>(W26-W114)*'Assumptions (Inputs)'!$D$29</f>
        <v>3.2745041259335993E-2</v>
      </c>
      <c r="X40" s="76">
        <f>(X26-X114)*'Assumptions (Inputs)'!$D$29</f>
        <v>3.0723414016679959E-3</v>
      </c>
      <c r="Y40" s="76">
        <f>(Y26-Y114)*'Assumptions (Inputs)'!$D$29</f>
        <v>-2.6600358455999999E-2</v>
      </c>
      <c r="Z40" s="76">
        <f>(Z26-Z114)*'Assumptions (Inputs)'!$D$29</f>
        <v>-2.6600358455999999E-2</v>
      </c>
      <c r="AA40" s="76">
        <f>(AA26-AA114)*'Assumptions (Inputs)'!$D$29</f>
        <v>-2.6600358455999999E-2</v>
      </c>
      <c r="AB40" s="76">
        <f>(AB26-AB114)*'Assumptions (Inputs)'!$D$29</f>
        <v>-2.6600358455999999E-2</v>
      </c>
      <c r="AC40" s="76">
        <f>(AC26-AC114)*'Assumptions (Inputs)'!$D$29</f>
        <v>-2.6600358455999999E-2</v>
      </c>
      <c r="AD40" s="76">
        <f>(AD26-AD114)*'Assumptions (Inputs)'!$D$29</f>
        <v>-2.6600358455999999E-2</v>
      </c>
      <c r="AE40" s="76">
        <f>(AE26-AE114)*'Assumptions (Inputs)'!$D$29</f>
        <v>-2.6600358455999999E-2</v>
      </c>
      <c r="AF40" s="76">
        <f>(AF26-AF114)*'Assumptions (Inputs)'!$D$29</f>
        <v>-2.6600358455999999E-2</v>
      </c>
      <c r="AG40" s="76">
        <f>(AG26-AG114)*'Assumptions (Inputs)'!$D$29</f>
        <v>-2.6600358455999999E-2</v>
      </c>
      <c r="AH40" s="76">
        <f>(AH26-AH114)*'Assumptions (Inputs)'!$D$29</f>
        <v>-2.6600358455999999E-2</v>
      </c>
      <c r="AI40" s="76">
        <f>(AI26-AI114)*'Assumptions (Inputs)'!$D$29</f>
        <v>-2.6600358455999999E-2</v>
      </c>
      <c r="AJ40" s="76">
        <f>(AJ26-AJ114)*'Assumptions (Inputs)'!$D$29</f>
        <v>-2.6600358455999999E-2</v>
      </c>
      <c r="AK40" s="76">
        <f>(AK26-AK114)*'Assumptions (Inputs)'!$D$29</f>
        <v>-2.6600358455999999E-2</v>
      </c>
      <c r="AL40" s="76">
        <f>(AL26-AL114)*'Assumptions (Inputs)'!$D$29</f>
        <v>-2.6600358455999999E-2</v>
      </c>
      <c r="AM40" s="76">
        <f>(AM26-AM114)*'Assumptions (Inputs)'!$D$29</f>
        <v>-2.6600358455999999E-2</v>
      </c>
      <c r="AN40" s="76">
        <f>(AN26-AN114)*'Assumptions (Inputs)'!$D$29</f>
        <v>-2.6600358455999999E-2</v>
      </c>
      <c r="AO40" s="76">
        <f>(AO26-AO114)*'Assumptions (Inputs)'!$D$29</f>
        <v>-2.6600358455999999E-2</v>
      </c>
      <c r="AP40" s="76">
        <f>(AP26-AP114)*'Assumptions (Inputs)'!$D$29</f>
        <v>-2.6600358455999999E-2</v>
      </c>
      <c r="AQ40" s="76">
        <f>(AQ26-AQ114)*'Assumptions (Inputs)'!$D$29</f>
        <v>-2.6600358455999999E-2</v>
      </c>
      <c r="AR40" s="76">
        <f>(AR26-AR114)*'Assumptions (Inputs)'!$D$29</f>
        <v>-2.6600358455999999E-2</v>
      </c>
      <c r="AS40" s="76">
        <f>(AS26-AS114)*'Assumptions (Inputs)'!$D$29</f>
        <v>-2.6600358455999999E-2</v>
      </c>
      <c r="AT40" s="76">
        <f>(AT26-AT114)*'Assumptions (Inputs)'!$D$29</f>
        <v>-2.6600358455999999E-2</v>
      </c>
      <c r="AU40" s="76">
        <f>(AU26-AU114)*'Assumptions (Inputs)'!$D$29</f>
        <v>-2.6600358455999999E-2</v>
      </c>
      <c r="AV40" s="76">
        <f>(AV26-AV114)*'Assumptions (Inputs)'!$D$29</f>
        <v>-2.6600358455999999E-2</v>
      </c>
      <c r="AW40" s="76">
        <f>(AW26-AW114)*'Assumptions (Inputs)'!$D$29</f>
        <v>-2.6600358455999999E-2</v>
      </c>
      <c r="AX40" s="76">
        <f>(AX26-AX114)*'Assumptions (Inputs)'!$D$29</f>
        <v>-2.6600358455999999E-2</v>
      </c>
      <c r="AY40" s="76">
        <f>(AY26-AY114)*'Assumptions (Inputs)'!$D$29</f>
        <v>-2.6600358455999999E-2</v>
      </c>
      <c r="AZ40" s="76">
        <f>(AZ26-AZ114)*'Assumptions (Inputs)'!$D$29</f>
        <v>-2.6600358455999999E-2</v>
      </c>
      <c r="BA40" s="76">
        <f>(BA26-BA114)*'Assumptions (Inputs)'!$D$29</f>
        <v>-2.6600358455999999E-2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7.9801075368056418E-5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2.3275313648999988E-2</v>
      </c>
      <c r="E41" s="74">
        <f t="shared" si="21"/>
        <v>9.2688949039931981E-2</v>
      </c>
      <c r="F41" s="74">
        <f t="shared" si="21"/>
        <v>0.15489388728928796</v>
      </c>
      <c r="G41" s="74">
        <f t="shared" si="21"/>
        <v>0.21044873592464394</v>
      </c>
      <c r="H41" s="74">
        <f t="shared" si="21"/>
        <v>0.25983230139820795</v>
      </c>
      <c r="I41" s="74">
        <f t="shared" si="21"/>
        <v>0.30352339016218793</v>
      </c>
      <c r="J41" s="74">
        <f t="shared" si="21"/>
        <v>0.34193430777265194</v>
      </c>
      <c r="K41" s="74">
        <f t="shared" si="21"/>
        <v>0.37547735978566793</v>
      </c>
      <c r="L41" s="74">
        <f t="shared" si="21"/>
        <v>0.4082224010450039</v>
      </c>
      <c r="M41" s="74">
        <f t="shared" si="21"/>
        <v>0.44096744230433987</v>
      </c>
      <c r="N41" s="74">
        <f t="shared" si="21"/>
        <v>0.47371248356367585</v>
      </c>
      <c r="O41" s="74">
        <f t="shared" si="21"/>
        <v>0.50645752482301187</v>
      </c>
      <c r="P41" s="74">
        <f t="shared" si="21"/>
        <v>0.53920256608234785</v>
      </c>
      <c r="Q41" s="74">
        <f t="shared" si="21"/>
        <v>0.57194760734168382</v>
      </c>
      <c r="R41" s="74">
        <f t="shared" si="21"/>
        <v>0.60469264860101979</v>
      </c>
      <c r="S41" s="74">
        <f t="shared" si="21"/>
        <v>0.63743768986035576</v>
      </c>
      <c r="T41" s="74">
        <f t="shared" si="21"/>
        <v>0.67018273111969173</v>
      </c>
      <c r="U41" s="74">
        <f t="shared" si="21"/>
        <v>0.7029277723790277</v>
      </c>
      <c r="V41" s="74">
        <f t="shared" si="21"/>
        <v>0.73567281363836368</v>
      </c>
      <c r="W41" s="74">
        <f t="shared" si="21"/>
        <v>0.76841785489769965</v>
      </c>
      <c r="X41" s="74">
        <f t="shared" si="21"/>
        <v>0.77149019629936766</v>
      </c>
      <c r="Y41" s="74">
        <f t="shared" si="21"/>
        <v>0.74488983784336771</v>
      </c>
      <c r="Z41" s="74">
        <f t="shared" si="21"/>
        <v>0.71828947938736776</v>
      </c>
      <c r="AA41" s="74">
        <f t="shared" si="21"/>
        <v>0.69168912093136781</v>
      </c>
      <c r="AB41" s="74">
        <f t="shared" si="21"/>
        <v>0.66508876247536786</v>
      </c>
      <c r="AC41" s="74">
        <f t="shared" si="21"/>
        <v>0.63848840401936791</v>
      </c>
      <c r="AD41" s="74">
        <f t="shared" si="21"/>
        <v>0.61188804556336795</v>
      </c>
      <c r="AE41" s="74">
        <f t="shared" si="21"/>
        <v>0.585287687107368</v>
      </c>
      <c r="AF41" s="74">
        <f t="shared" si="21"/>
        <v>0.55868732865136805</v>
      </c>
      <c r="AG41" s="74">
        <f t="shared" si="21"/>
        <v>0.5320869701953681</v>
      </c>
      <c r="AH41" s="74">
        <f t="shared" si="21"/>
        <v>0.50548661173936815</v>
      </c>
      <c r="AI41" s="74">
        <f t="shared" si="21"/>
        <v>0.47888625328336815</v>
      </c>
      <c r="AJ41" s="74">
        <f t="shared" si="21"/>
        <v>0.45228589482736814</v>
      </c>
      <c r="AK41" s="74">
        <f t="shared" si="21"/>
        <v>0.42568553637136813</v>
      </c>
      <c r="AL41" s="74">
        <f t="shared" si="21"/>
        <v>0.39908517791536813</v>
      </c>
      <c r="AM41" s="74">
        <f t="shared" si="21"/>
        <v>0.37248481945936812</v>
      </c>
      <c r="AN41" s="74">
        <f t="shared" si="21"/>
        <v>0.34588446100336812</v>
      </c>
      <c r="AO41" s="74">
        <f t="shared" si="21"/>
        <v>0.31928410254736811</v>
      </c>
      <c r="AP41" s="74">
        <f t="shared" si="21"/>
        <v>0.2926837440913681</v>
      </c>
      <c r="AQ41" s="74">
        <f t="shared" si="21"/>
        <v>0.2660833856353681</v>
      </c>
      <c r="AR41" s="74">
        <f t="shared" si="21"/>
        <v>0.23948302717936809</v>
      </c>
      <c r="AS41" s="74">
        <f t="shared" si="21"/>
        <v>0.21288266872336808</v>
      </c>
      <c r="AT41" s="74">
        <f t="shared" si="21"/>
        <v>0.18628231026736808</v>
      </c>
      <c r="AU41" s="74">
        <f t="shared" si="21"/>
        <v>0.15968195181136807</v>
      </c>
      <c r="AV41" s="74">
        <f t="shared" si="21"/>
        <v>0.13308159335536807</v>
      </c>
      <c r="AW41" s="74">
        <f t="shared" si="21"/>
        <v>0.10648123489936806</v>
      </c>
      <c r="AX41" s="74">
        <f t="shared" si="21"/>
        <v>7.9880876443368054E-2</v>
      </c>
      <c r="AY41" s="74">
        <f t="shared" si="21"/>
        <v>5.3280517987368055E-2</v>
      </c>
      <c r="AZ41" s="74">
        <f t="shared" si="21"/>
        <v>2.6680159531368056E-2</v>
      </c>
      <c r="BA41" s="74">
        <f t="shared" si="21"/>
        <v>7.9801075368056418E-5</v>
      </c>
      <c r="BB41" s="74">
        <f t="shared" si="21"/>
        <v>7.9801075368056418E-5</v>
      </c>
      <c r="BC41" s="74">
        <f t="shared" si="21"/>
        <v>7.9801075368056418E-5</v>
      </c>
      <c r="BD41" s="74">
        <f t="shared" si="21"/>
        <v>7.9801075368056418E-5</v>
      </c>
      <c r="BE41" s="74">
        <f t="shared" si="21"/>
        <v>7.9801075368056418E-5</v>
      </c>
      <c r="BF41" s="74">
        <f t="shared" si="21"/>
        <v>7.9801075368056418E-5</v>
      </c>
      <c r="BG41" s="74">
        <f t="shared" si="21"/>
        <v>7.9801075368056418E-5</v>
      </c>
      <c r="BH41" s="74">
        <f t="shared" si="21"/>
        <v>7.9801075368056418E-5</v>
      </c>
      <c r="BI41" s="74">
        <f t="shared" si="21"/>
        <v>7.9801075368056418E-5</v>
      </c>
      <c r="BJ41" s="74">
        <f t="shared" si="21"/>
        <v>7.9801075368056418E-5</v>
      </c>
      <c r="BK41" s="74">
        <f t="shared" si="21"/>
        <v>7.9801075368056418E-5</v>
      </c>
      <c r="BL41" s="74">
        <f t="shared" si="21"/>
        <v>7.9801075368056418E-5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1.1637656824499994E-2</v>
      </c>
      <c r="E42" s="68">
        <f t="shared" si="22"/>
        <v>5.7982131344465983E-2</v>
      </c>
      <c r="F42" s="68">
        <f>AVERAGE(F39,F41)</f>
        <v>0.12379141816460998</v>
      </c>
      <c r="G42" s="68">
        <f t="shared" si="22"/>
        <v>0.18267131160696595</v>
      </c>
      <c r="H42" s="68">
        <f t="shared" si="22"/>
        <v>0.23514051866142593</v>
      </c>
      <c r="I42" s="68">
        <f t="shared" si="22"/>
        <v>0.28167784578019794</v>
      </c>
      <c r="J42" s="68">
        <f t="shared" si="22"/>
        <v>0.32272884896741993</v>
      </c>
      <c r="K42" s="68">
        <f t="shared" si="22"/>
        <v>0.35870583377915993</v>
      </c>
      <c r="L42" s="68">
        <f t="shared" si="22"/>
        <v>0.39184988041533592</v>
      </c>
      <c r="M42" s="68">
        <f t="shared" si="22"/>
        <v>0.42459492167467189</v>
      </c>
      <c r="N42" s="68">
        <f t="shared" si="22"/>
        <v>0.45733996293400786</v>
      </c>
      <c r="O42" s="68">
        <f t="shared" si="22"/>
        <v>0.49008500419334389</v>
      </c>
      <c r="P42" s="68">
        <f t="shared" si="22"/>
        <v>0.52283004545267986</v>
      </c>
      <c r="Q42" s="68">
        <f t="shared" si="22"/>
        <v>0.55557508671201583</v>
      </c>
      <c r="R42" s="68">
        <f t="shared" si="22"/>
        <v>0.5883201279713518</v>
      </c>
      <c r="S42" s="68">
        <f t="shared" si="22"/>
        <v>0.62106516923068777</v>
      </c>
      <c r="T42" s="68">
        <f t="shared" si="22"/>
        <v>0.65381021049002375</v>
      </c>
      <c r="U42" s="68">
        <f t="shared" si="22"/>
        <v>0.68655525174935972</v>
      </c>
      <c r="V42" s="68">
        <f t="shared" si="22"/>
        <v>0.71930029300869569</v>
      </c>
      <c r="W42" s="68">
        <f t="shared" si="22"/>
        <v>0.75204533426803166</v>
      </c>
      <c r="X42" s="68">
        <f t="shared" si="22"/>
        <v>0.76995402559853365</v>
      </c>
      <c r="Y42" s="68">
        <f t="shared" si="22"/>
        <v>0.75819001707136768</v>
      </c>
      <c r="Z42" s="68">
        <f t="shared" si="22"/>
        <v>0.73158965861536773</v>
      </c>
      <c r="AA42" s="68">
        <f t="shared" si="22"/>
        <v>0.70498930015936778</v>
      </c>
      <c r="AB42" s="68">
        <f t="shared" si="22"/>
        <v>0.67838894170336783</v>
      </c>
      <c r="AC42" s="68">
        <f t="shared" si="22"/>
        <v>0.65178858324736788</v>
      </c>
      <c r="AD42" s="68">
        <f t="shared" si="22"/>
        <v>0.62518822479136793</v>
      </c>
      <c r="AE42" s="68">
        <f t="shared" si="22"/>
        <v>0.59858786633536798</v>
      </c>
      <c r="AF42" s="68">
        <f t="shared" si="22"/>
        <v>0.57198750787936803</v>
      </c>
      <c r="AG42" s="68">
        <f t="shared" si="22"/>
        <v>0.54538714942336808</v>
      </c>
      <c r="AH42" s="68">
        <f t="shared" si="22"/>
        <v>0.51878679096736813</v>
      </c>
      <c r="AI42" s="68">
        <f t="shared" si="22"/>
        <v>0.49218643251136818</v>
      </c>
      <c r="AJ42" s="68">
        <f t="shared" si="22"/>
        <v>0.46558607405536812</v>
      </c>
      <c r="AK42" s="68">
        <f t="shared" si="22"/>
        <v>0.43898571559936816</v>
      </c>
      <c r="AL42" s="68">
        <f t="shared" si="22"/>
        <v>0.4123853571433681</v>
      </c>
      <c r="AM42" s="68">
        <f t="shared" si="22"/>
        <v>0.38578499868736815</v>
      </c>
      <c r="AN42" s="68">
        <f t="shared" si="22"/>
        <v>0.35918464023136809</v>
      </c>
      <c r="AO42" s="68">
        <f t="shared" si="22"/>
        <v>0.33258428177536814</v>
      </c>
      <c r="AP42" s="68">
        <f t="shared" si="22"/>
        <v>0.30598392331936808</v>
      </c>
      <c r="AQ42" s="68">
        <f t="shared" si="22"/>
        <v>0.27938356486336813</v>
      </c>
      <c r="AR42" s="68">
        <f t="shared" si="22"/>
        <v>0.25278320640736807</v>
      </c>
      <c r="AS42" s="68">
        <f t="shared" si="22"/>
        <v>0.22618284795136809</v>
      </c>
      <c r="AT42" s="68">
        <f t="shared" si="22"/>
        <v>0.19958248949536808</v>
      </c>
      <c r="AU42" s="68">
        <f t="shared" si="22"/>
        <v>0.17298213103936808</v>
      </c>
      <c r="AV42" s="68">
        <f t="shared" si="22"/>
        <v>0.14638177258336807</v>
      </c>
      <c r="AW42" s="68">
        <f t="shared" si="22"/>
        <v>0.11978141412736806</v>
      </c>
      <c r="AX42" s="68">
        <f t="shared" si="22"/>
        <v>9.3181055671368057E-2</v>
      </c>
      <c r="AY42" s="68">
        <f t="shared" si="22"/>
        <v>6.6580697215368051E-2</v>
      </c>
      <c r="AZ42" s="68">
        <f t="shared" si="22"/>
        <v>3.9980338759368059E-2</v>
      </c>
      <c r="BA42" s="68">
        <f t="shared" si="22"/>
        <v>1.3379980303368056E-2</v>
      </c>
      <c r="BB42" s="68">
        <f t="shared" si="22"/>
        <v>7.9801075368056418E-5</v>
      </c>
      <c r="BC42" s="68">
        <f t="shared" si="22"/>
        <v>7.9801075368056418E-5</v>
      </c>
      <c r="BD42" s="68">
        <f t="shared" si="22"/>
        <v>7.9801075368056418E-5</v>
      </c>
      <c r="BE42" s="68">
        <f t="shared" si="22"/>
        <v>7.9801075368056418E-5</v>
      </c>
      <c r="BF42" s="68">
        <f t="shared" si="22"/>
        <v>7.9801075368056418E-5</v>
      </c>
      <c r="BG42" s="68">
        <f t="shared" si="22"/>
        <v>7.9801075368056418E-5</v>
      </c>
      <c r="BH42" s="68">
        <f t="shared" si="22"/>
        <v>7.9801075368056418E-5</v>
      </c>
      <c r="BI42" s="68">
        <f t="shared" si="22"/>
        <v>7.9801075368056418E-5</v>
      </c>
      <c r="BJ42" s="68">
        <f t="shared" si="22"/>
        <v>7.9801075368056418E-5</v>
      </c>
      <c r="BK42" s="68">
        <f t="shared" si="22"/>
        <v>7.9801075368056418E-5</v>
      </c>
      <c r="BL42" s="68">
        <f t="shared" si="22"/>
        <v>7.9801075368056418E-5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4.3225582490999982E-3</v>
      </c>
      <c r="F45" s="55">
        <f t="shared" si="23"/>
        <v>1.7213661964558799E-2</v>
      </c>
      <c r="G45" s="55">
        <f t="shared" si="23"/>
        <v>2.8766007639439196E-2</v>
      </c>
      <c r="H45" s="55">
        <f t="shared" si="23"/>
        <v>3.9083336671719593E-2</v>
      </c>
      <c r="I45" s="55">
        <f t="shared" si="23"/>
        <v>4.8254570259667194E-2</v>
      </c>
      <c r="J45" s="55">
        <f t="shared" si="23"/>
        <v>5.6368629601549196E-2</v>
      </c>
      <c r="K45" s="55">
        <f t="shared" si="23"/>
        <v>6.3502085729206792E-2</v>
      </c>
      <c r="L45" s="55">
        <f t="shared" si="23"/>
        <v>6.973150967448119E-2</v>
      </c>
      <c r="M45" s="55">
        <f t="shared" si="23"/>
        <v>7.5812731622643584E-2</v>
      </c>
      <c r="N45" s="55">
        <f t="shared" si="23"/>
        <v>8.1893953570805977E-2</v>
      </c>
      <c r="O45" s="55">
        <f t="shared" si="23"/>
        <v>8.7975175518968371E-2</v>
      </c>
      <c r="P45" s="55">
        <f t="shared" si="23"/>
        <v>9.4056397467130765E-2</v>
      </c>
      <c r="Q45" s="55">
        <f t="shared" si="23"/>
        <v>0.10013761941529316</v>
      </c>
      <c r="R45" s="55">
        <f t="shared" si="23"/>
        <v>0.10621884136345555</v>
      </c>
      <c r="S45" s="55">
        <f t="shared" si="23"/>
        <v>0.11230006331161795</v>
      </c>
      <c r="T45" s="55">
        <f t="shared" si="23"/>
        <v>0.11838128525978034</v>
      </c>
      <c r="U45" s="55">
        <f t="shared" si="23"/>
        <v>0.12446250720794273</v>
      </c>
      <c r="V45" s="55">
        <f t="shared" si="23"/>
        <v>0.13054372915610513</v>
      </c>
      <c r="W45" s="55">
        <f t="shared" si="23"/>
        <v>0.13662495110426753</v>
      </c>
      <c r="X45" s="55">
        <f t="shared" si="23"/>
        <v>0.14270617305242994</v>
      </c>
      <c r="Y45" s="55">
        <f t="shared" si="23"/>
        <v>0.14327675074131113</v>
      </c>
      <c r="Z45" s="55">
        <f t="shared" si="23"/>
        <v>0.13833668417091113</v>
      </c>
      <c r="AA45" s="55">
        <f t="shared" si="23"/>
        <v>0.13339661760051114</v>
      </c>
      <c r="AB45" s="55">
        <f t="shared" si="23"/>
        <v>0.12845655103011114</v>
      </c>
      <c r="AC45" s="55">
        <f t="shared" si="23"/>
        <v>0.12351648445971114</v>
      </c>
      <c r="AD45" s="55">
        <f t="shared" si="23"/>
        <v>0.11857641788931114</v>
      </c>
      <c r="AE45" s="55">
        <f t="shared" si="23"/>
        <v>0.11363635131891114</v>
      </c>
      <c r="AF45" s="55">
        <f t="shared" si="23"/>
        <v>0.10869628474851115</v>
      </c>
      <c r="AG45" s="55">
        <f t="shared" si="23"/>
        <v>0.10375621817811115</v>
      </c>
      <c r="AH45" s="55">
        <f t="shared" si="23"/>
        <v>9.881615160771115E-2</v>
      </c>
      <c r="AI45" s="55">
        <f t="shared" si="23"/>
        <v>9.3876085037311152E-2</v>
      </c>
      <c r="AJ45" s="55">
        <f t="shared" si="23"/>
        <v>8.8936018466911154E-2</v>
      </c>
      <c r="AK45" s="55">
        <f t="shared" si="23"/>
        <v>8.3995951896511156E-2</v>
      </c>
      <c r="AL45" s="55">
        <f t="shared" si="23"/>
        <v>7.9055885326111158E-2</v>
      </c>
      <c r="AM45" s="55">
        <f t="shared" si="23"/>
        <v>7.411581875571116E-2</v>
      </c>
      <c r="AN45" s="55">
        <f t="shared" si="23"/>
        <v>6.9175752185311162E-2</v>
      </c>
      <c r="AO45" s="55">
        <f t="shared" si="23"/>
        <v>6.4235685614911164E-2</v>
      </c>
      <c r="AP45" s="55">
        <f t="shared" si="23"/>
        <v>5.9295619044511166E-2</v>
      </c>
      <c r="AQ45" s="55">
        <f t="shared" si="23"/>
        <v>5.4355552474111168E-2</v>
      </c>
      <c r="AR45" s="55">
        <f t="shared" si="23"/>
        <v>4.941548590371117E-2</v>
      </c>
      <c r="AS45" s="55">
        <f t="shared" si="23"/>
        <v>4.4475419333311172E-2</v>
      </c>
      <c r="AT45" s="55">
        <f t="shared" si="23"/>
        <v>3.9535352762911175E-2</v>
      </c>
      <c r="AU45" s="55">
        <f t="shared" si="23"/>
        <v>3.4595286192511177E-2</v>
      </c>
      <c r="AV45" s="55">
        <f t="shared" si="23"/>
        <v>2.9655219622111175E-2</v>
      </c>
      <c r="AW45" s="55">
        <f t="shared" si="23"/>
        <v>2.4715153051711174E-2</v>
      </c>
      <c r="AX45" s="55">
        <f t="shared" si="23"/>
        <v>1.9775086481311172E-2</v>
      </c>
      <c r="AY45" s="55">
        <f t="shared" si="23"/>
        <v>1.4835019910911171E-2</v>
      </c>
      <c r="AZ45" s="55">
        <f t="shared" si="23"/>
        <v>9.8949533405111693E-3</v>
      </c>
      <c r="BA45" s="55">
        <f t="shared" si="23"/>
        <v>4.9548867701111688E-3</v>
      </c>
      <c r="BB45" s="55">
        <f t="shared" si="23"/>
        <v>1.48201997111682E-5</v>
      </c>
      <c r="BC45" s="55">
        <f t="shared" si="23"/>
        <v>1.48201997111682E-5</v>
      </c>
      <c r="BD45" s="55">
        <f t="shared" si="23"/>
        <v>1.48201997111682E-5</v>
      </c>
      <c r="BE45" s="55">
        <f t="shared" si="23"/>
        <v>1.48201997111682E-5</v>
      </c>
      <c r="BF45" s="55">
        <f t="shared" si="23"/>
        <v>1.48201997111682E-5</v>
      </c>
      <c r="BG45" s="55">
        <f t="shared" si="23"/>
        <v>1.48201997111682E-5</v>
      </c>
      <c r="BH45" s="55">
        <f t="shared" si="23"/>
        <v>1.48201997111682E-5</v>
      </c>
      <c r="BI45" s="55">
        <f t="shared" si="23"/>
        <v>1.48201997111682E-5</v>
      </c>
      <c r="BJ45" s="55">
        <f t="shared" si="23"/>
        <v>1.48201997111682E-5</v>
      </c>
      <c r="BK45" s="55">
        <f t="shared" si="23"/>
        <v>1.48201997111682E-5</v>
      </c>
      <c r="BL45" s="55">
        <f t="shared" si="23"/>
        <v>1.48201997111682E-5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4.3225582490999982E-3</v>
      </c>
      <c r="E46" s="55">
        <f>(E27-E114)*'Assumptions (Inputs)'!$D$26</f>
        <v>1.2891103715458801E-2</v>
      </c>
      <c r="F46" s="55">
        <f>(F27-F114)*'Assumptions (Inputs)'!$D$26</f>
        <v>1.1552345674880397E-2</v>
      </c>
      <c r="G46" s="55">
        <f>(G27-G114)*'Assumptions (Inputs)'!$D$26</f>
        <v>1.0317329032280397E-2</v>
      </c>
      <c r="H46" s="55">
        <f>(H27-H114)*'Assumptions (Inputs)'!$D$26</f>
        <v>9.1712335879476012E-3</v>
      </c>
      <c r="I46" s="55">
        <f>(I27-I114)*'Assumptions (Inputs)'!$D$26</f>
        <v>8.114059341882E-3</v>
      </c>
      <c r="J46" s="55">
        <f>(J27-J114)*'Assumptions (Inputs)'!$D$26</f>
        <v>7.1334561276575996E-3</v>
      </c>
      <c r="K46" s="55">
        <f>(K27-K114)*'Assumptions (Inputs)'!$D$26</f>
        <v>6.2294239452744E-3</v>
      </c>
      <c r="L46" s="55">
        <f>(L27-L114)*'Assumptions (Inputs)'!$D$26</f>
        <v>6.0812219481623988E-3</v>
      </c>
      <c r="M46" s="55">
        <f>(M27-M114)*'Assumptions (Inputs)'!$D$26</f>
        <v>6.0812219481623988E-3</v>
      </c>
      <c r="N46" s="55">
        <f>(N27-N114)*'Assumptions (Inputs)'!$D$26</f>
        <v>6.0812219481623988E-3</v>
      </c>
      <c r="O46" s="55">
        <f>(O27-O114)*'Assumptions (Inputs)'!$D$26</f>
        <v>6.0812219481623988E-3</v>
      </c>
      <c r="P46" s="55">
        <f>(P27-P114)*'Assumptions (Inputs)'!$D$26</f>
        <v>6.0812219481623988E-3</v>
      </c>
      <c r="Q46" s="55">
        <f>(Q27-Q114)*'Assumptions (Inputs)'!$D$26</f>
        <v>6.0812219481623988E-3</v>
      </c>
      <c r="R46" s="55">
        <f>(R27-R114)*'Assumptions (Inputs)'!$D$26</f>
        <v>6.0812219481623988E-3</v>
      </c>
      <c r="S46" s="55">
        <f>(S27-S114)*'Assumptions (Inputs)'!$D$26</f>
        <v>6.0812219481623988E-3</v>
      </c>
      <c r="T46" s="55">
        <f>(T27-T114)*'Assumptions (Inputs)'!$D$26</f>
        <v>6.0812219481623988E-3</v>
      </c>
      <c r="U46" s="55">
        <f>(U27-U114)*'Assumptions (Inputs)'!$D$26</f>
        <v>6.0812219481623988E-3</v>
      </c>
      <c r="V46" s="55">
        <f>(V27-V114)*'Assumptions (Inputs)'!$D$26</f>
        <v>6.0812219481623988E-3</v>
      </c>
      <c r="W46" s="55">
        <f>(W27-W114)*'Assumptions (Inputs)'!$D$26</f>
        <v>6.0812219481623988E-3</v>
      </c>
      <c r="X46" s="55">
        <f>(X27-X114)*'Assumptions (Inputs)'!$D$26</f>
        <v>5.7057768888119933E-4</v>
      </c>
      <c r="Y46" s="55">
        <f>(Y27-Y114)*'Assumptions (Inputs)'!$D$26</f>
        <v>-4.9400665704000006E-3</v>
      </c>
      <c r="Z46" s="55">
        <f>(Z27-Z114)*'Assumptions (Inputs)'!$D$26</f>
        <v>-4.9400665704000006E-3</v>
      </c>
      <c r="AA46" s="55">
        <f>(AA27-AA114)*'Assumptions (Inputs)'!$D$26</f>
        <v>-4.9400665704000006E-3</v>
      </c>
      <c r="AB46" s="55">
        <f>(AB27-AB114)*'Assumptions (Inputs)'!$D$26</f>
        <v>-4.9400665704000006E-3</v>
      </c>
      <c r="AC46" s="55">
        <f>(AC27-AC114)*'Assumptions (Inputs)'!$D$26</f>
        <v>-4.9400665704000006E-3</v>
      </c>
      <c r="AD46" s="55">
        <f>(AD27-AD114)*'Assumptions (Inputs)'!$D$26</f>
        <v>-4.9400665704000006E-3</v>
      </c>
      <c r="AE46" s="55">
        <f>(AE27-AE114)*'Assumptions (Inputs)'!$D$26</f>
        <v>-4.9400665704000006E-3</v>
      </c>
      <c r="AF46" s="55">
        <f>(AF27-AF114)*'Assumptions (Inputs)'!$D$26</f>
        <v>-4.9400665704000006E-3</v>
      </c>
      <c r="AG46" s="55">
        <f>(AG27-AG114)*'Assumptions (Inputs)'!$D$26</f>
        <v>-4.9400665704000006E-3</v>
      </c>
      <c r="AH46" s="55">
        <f>(AH27-AH114)*'Assumptions (Inputs)'!$D$26</f>
        <v>-4.9400665704000006E-3</v>
      </c>
      <c r="AI46" s="55">
        <f>(AI27-AI114)*'Assumptions (Inputs)'!$D$26</f>
        <v>-4.9400665704000006E-3</v>
      </c>
      <c r="AJ46" s="55">
        <f>(AJ27-AJ114)*'Assumptions (Inputs)'!$D$26</f>
        <v>-4.9400665704000006E-3</v>
      </c>
      <c r="AK46" s="55">
        <f>(AK27-AK114)*'Assumptions (Inputs)'!$D$26</f>
        <v>-4.9400665704000006E-3</v>
      </c>
      <c r="AL46" s="55">
        <f>(AL27-AL114)*'Assumptions (Inputs)'!$D$26</f>
        <v>-4.9400665704000006E-3</v>
      </c>
      <c r="AM46" s="55">
        <f>(AM27-AM114)*'Assumptions (Inputs)'!$D$26</f>
        <v>-4.9400665704000006E-3</v>
      </c>
      <c r="AN46" s="55">
        <f>(AN27-AN114)*'Assumptions (Inputs)'!$D$26</f>
        <v>-4.9400665704000006E-3</v>
      </c>
      <c r="AO46" s="55">
        <f>(AO27-AO114)*'Assumptions (Inputs)'!$D$26</f>
        <v>-4.9400665704000006E-3</v>
      </c>
      <c r="AP46" s="55">
        <f>(AP27-AP114)*'Assumptions (Inputs)'!$D$26</f>
        <v>-4.9400665704000006E-3</v>
      </c>
      <c r="AQ46" s="55">
        <f>(AQ27-AQ114)*'Assumptions (Inputs)'!$D$26</f>
        <v>-4.9400665704000006E-3</v>
      </c>
      <c r="AR46" s="55">
        <f>(AR27-AR114)*'Assumptions (Inputs)'!$D$26</f>
        <v>-4.9400665704000006E-3</v>
      </c>
      <c r="AS46" s="55">
        <f>(AS27-AS114)*'Assumptions (Inputs)'!$D$26</f>
        <v>-4.9400665704000006E-3</v>
      </c>
      <c r="AT46" s="55">
        <f>(AT27-AT114)*'Assumptions (Inputs)'!$D$26</f>
        <v>-4.9400665704000006E-3</v>
      </c>
      <c r="AU46" s="55">
        <f>(AU27-AU114)*'Assumptions (Inputs)'!$D$26</f>
        <v>-4.9400665704000006E-3</v>
      </c>
      <c r="AV46" s="55">
        <f>(AV27-AV114)*'Assumptions (Inputs)'!$D$26</f>
        <v>-4.9400665704000006E-3</v>
      </c>
      <c r="AW46" s="55">
        <f>(AW27-AW114)*'Assumptions (Inputs)'!$D$26</f>
        <v>-4.9400665704000006E-3</v>
      </c>
      <c r="AX46" s="55">
        <f>(AX27-AX114)*'Assumptions (Inputs)'!$D$26</f>
        <v>-4.9400665704000006E-3</v>
      </c>
      <c r="AY46" s="55">
        <f>(AY27-AY114)*'Assumptions (Inputs)'!$D$26</f>
        <v>-4.9400665704000006E-3</v>
      </c>
      <c r="AZ46" s="55">
        <f>(AZ27-AZ114)*'Assumptions (Inputs)'!$D$26</f>
        <v>-4.9400665704000006E-3</v>
      </c>
      <c r="BA46" s="55">
        <f>(BA27-BA114)*'Assumptions (Inputs)'!$D$26</f>
        <v>-4.9400665704000006E-3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1.48201997111682E-5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4.3225582490999982E-3</v>
      </c>
      <c r="E47" s="77">
        <f>SUM(E45:E46)</f>
        <v>1.7213661964558799E-2</v>
      </c>
      <c r="F47" s="77">
        <f t="shared" si="24"/>
        <v>2.8766007639439196E-2</v>
      </c>
      <c r="G47" s="77">
        <f t="shared" si="24"/>
        <v>3.9083336671719593E-2</v>
      </c>
      <c r="H47" s="77">
        <f t="shared" si="24"/>
        <v>4.8254570259667194E-2</v>
      </c>
      <c r="I47" s="77">
        <f t="shared" si="24"/>
        <v>5.6368629601549196E-2</v>
      </c>
      <c r="J47" s="77">
        <f t="shared" si="24"/>
        <v>6.3502085729206792E-2</v>
      </c>
      <c r="K47" s="77">
        <f t="shared" si="24"/>
        <v>6.973150967448119E-2</v>
      </c>
      <c r="L47" s="77">
        <f t="shared" si="24"/>
        <v>7.5812731622643584E-2</v>
      </c>
      <c r="M47" s="77">
        <f t="shared" si="24"/>
        <v>8.1893953570805977E-2</v>
      </c>
      <c r="N47" s="77">
        <f t="shared" si="24"/>
        <v>8.7975175518968371E-2</v>
      </c>
      <c r="O47" s="77">
        <f t="shared" si="24"/>
        <v>9.4056397467130765E-2</v>
      </c>
      <c r="P47" s="77">
        <f t="shared" si="24"/>
        <v>0.10013761941529316</v>
      </c>
      <c r="Q47" s="77">
        <f t="shared" si="24"/>
        <v>0.10621884136345555</v>
      </c>
      <c r="R47" s="77">
        <f t="shared" si="24"/>
        <v>0.11230006331161795</v>
      </c>
      <c r="S47" s="77">
        <f t="shared" si="24"/>
        <v>0.11838128525978034</v>
      </c>
      <c r="T47" s="77">
        <f t="shared" si="24"/>
        <v>0.12446250720794273</v>
      </c>
      <c r="U47" s="77">
        <f t="shared" si="24"/>
        <v>0.13054372915610513</v>
      </c>
      <c r="V47" s="77">
        <f t="shared" si="24"/>
        <v>0.13662495110426753</v>
      </c>
      <c r="W47" s="77">
        <f t="shared" si="24"/>
        <v>0.14270617305242994</v>
      </c>
      <c r="X47" s="77">
        <f t="shared" si="24"/>
        <v>0.14327675074131113</v>
      </c>
      <c r="Y47" s="77">
        <f t="shared" si="24"/>
        <v>0.13833668417091113</v>
      </c>
      <c r="Z47" s="77">
        <f t="shared" si="24"/>
        <v>0.13339661760051114</v>
      </c>
      <c r="AA47" s="77">
        <f t="shared" si="24"/>
        <v>0.12845655103011114</v>
      </c>
      <c r="AB47" s="77">
        <f t="shared" si="24"/>
        <v>0.12351648445971114</v>
      </c>
      <c r="AC47" s="77">
        <f t="shared" si="24"/>
        <v>0.11857641788931114</v>
      </c>
      <c r="AD47" s="77">
        <f t="shared" si="24"/>
        <v>0.11363635131891114</v>
      </c>
      <c r="AE47" s="77">
        <f t="shared" si="24"/>
        <v>0.10869628474851115</v>
      </c>
      <c r="AF47" s="77">
        <f t="shared" si="24"/>
        <v>0.10375621817811115</v>
      </c>
      <c r="AG47" s="77">
        <f t="shared" si="24"/>
        <v>9.881615160771115E-2</v>
      </c>
      <c r="AH47" s="77">
        <f t="shared" si="24"/>
        <v>9.3876085037311152E-2</v>
      </c>
      <c r="AI47" s="77">
        <f t="shared" si="24"/>
        <v>8.8936018466911154E-2</v>
      </c>
      <c r="AJ47" s="77">
        <f t="shared" si="24"/>
        <v>8.3995951896511156E-2</v>
      </c>
      <c r="AK47" s="77">
        <f t="shared" si="24"/>
        <v>7.9055885326111158E-2</v>
      </c>
      <c r="AL47" s="77">
        <f t="shared" si="24"/>
        <v>7.411581875571116E-2</v>
      </c>
      <c r="AM47" s="77">
        <f t="shared" si="24"/>
        <v>6.9175752185311162E-2</v>
      </c>
      <c r="AN47" s="77">
        <f t="shared" si="24"/>
        <v>6.4235685614911164E-2</v>
      </c>
      <c r="AO47" s="77">
        <f t="shared" si="24"/>
        <v>5.9295619044511166E-2</v>
      </c>
      <c r="AP47" s="77">
        <f t="shared" si="24"/>
        <v>5.4355552474111168E-2</v>
      </c>
      <c r="AQ47" s="77">
        <f t="shared" si="24"/>
        <v>4.941548590371117E-2</v>
      </c>
      <c r="AR47" s="77">
        <f t="shared" si="24"/>
        <v>4.4475419333311172E-2</v>
      </c>
      <c r="AS47" s="77">
        <f t="shared" si="24"/>
        <v>3.9535352762911175E-2</v>
      </c>
      <c r="AT47" s="77">
        <f t="shared" si="24"/>
        <v>3.4595286192511177E-2</v>
      </c>
      <c r="AU47" s="77">
        <f t="shared" si="24"/>
        <v>2.9655219622111175E-2</v>
      </c>
      <c r="AV47" s="77">
        <f t="shared" si="24"/>
        <v>2.4715153051711174E-2</v>
      </c>
      <c r="AW47" s="77">
        <f t="shared" si="24"/>
        <v>1.9775086481311172E-2</v>
      </c>
      <c r="AX47" s="77">
        <f t="shared" si="24"/>
        <v>1.4835019910911171E-2</v>
      </c>
      <c r="AY47" s="77">
        <f t="shared" si="24"/>
        <v>9.8949533405111693E-3</v>
      </c>
      <c r="AZ47" s="77">
        <f t="shared" si="24"/>
        <v>4.9548867701111688E-3</v>
      </c>
      <c r="BA47" s="77">
        <f t="shared" si="24"/>
        <v>1.48201997111682E-5</v>
      </c>
      <c r="BB47" s="77">
        <f t="shared" si="24"/>
        <v>1.48201997111682E-5</v>
      </c>
      <c r="BC47" s="77">
        <f t="shared" si="24"/>
        <v>1.48201997111682E-5</v>
      </c>
      <c r="BD47" s="77">
        <f t="shared" si="24"/>
        <v>1.48201997111682E-5</v>
      </c>
      <c r="BE47" s="77">
        <f t="shared" si="24"/>
        <v>1.48201997111682E-5</v>
      </c>
      <c r="BF47" s="77">
        <f t="shared" si="24"/>
        <v>1.48201997111682E-5</v>
      </c>
      <c r="BG47" s="77">
        <f t="shared" si="24"/>
        <v>1.48201997111682E-5</v>
      </c>
      <c r="BH47" s="77">
        <f t="shared" si="24"/>
        <v>1.48201997111682E-5</v>
      </c>
      <c r="BI47" s="77">
        <f t="shared" si="24"/>
        <v>1.48201997111682E-5</v>
      </c>
      <c r="BJ47" s="77">
        <f t="shared" si="24"/>
        <v>1.48201997111682E-5</v>
      </c>
      <c r="BK47" s="77">
        <f t="shared" si="24"/>
        <v>1.48201997111682E-5</v>
      </c>
      <c r="BL47" s="77">
        <f t="shared" si="24"/>
        <v>1.48201997111682E-5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2.1612791245499991E-3</v>
      </c>
      <c r="E48" s="68">
        <f>AVERAGE(E45,E47)</f>
        <v>1.0768110106829399E-2</v>
      </c>
      <c r="F48" s="68">
        <f t="shared" si="25"/>
        <v>2.2989834801998996E-2</v>
      </c>
      <c r="G48" s="68">
        <f>AVERAGE(G45,G47)</f>
        <v>3.3924672155579393E-2</v>
      </c>
      <c r="H48" s="68">
        <f t="shared" si="25"/>
        <v>4.3668953465693397E-2</v>
      </c>
      <c r="I48" s="68">
        <f t="shared" si="25"/>
        <v>5.2311599930608195E-2</v>
      </c>
      <c r="J48" s="68">
        <f t="shared" si="25"/>
        <v>5.9935357665377997E-2</v>
      </c>
      <c r="K48" s="68">
        <f t="shared" si="25"/>
        <v>6.6616797701843991E-2</v>
      </c>
      <c r="L48" s="68">
        <f>AVERAGE(L45,L47)</f>
        <v>7.2772120648562394E-2</v>
      </c>
      <c r="M48" s="68">
        <f>AVERAGE(M45,M47)</f>
        <v>7.8853342596724774E-2</v>
      </c>
      <c r="N48" s="68">
        <f>AVERAGE(N45,N47)</f>
        <v>8.4934564544887181E-2</v>
      </c>
      <c r="O48" s="68">
        <f t="shared" ref="O48:BL48" si="26">AVERAGE(O45,O47)</f>
        <v>9.1015786493049561E-2</v>
      </c>
      <c r="P48" s="68">
        <f t="shared" si="26"/>
        <v>9.7097008441211968E-2</v>
      </c>
      <c r="Q48" s="68">
        <f t="shared" si="26"/>
        <v>0.10317823038937435</v>
      </c>
      <c r="R48" s="68">
        <f t="shared" si="26"/>
        <v>0.10925945233753676</v>
      </c>
      <c r="S48" s="68">
        <f t="shared" si="26"/>
        <v>0.11534067428569914</v>
      </c>
      <c r="T48" s="68">
        <f t="shared" si="26"/>
        <v>0.12142189623386154</v>
      </c>
      <c r="U48" s="68">
        <f t="shared" si="26"/>
        <v>0.12750311818202392</v>
      </c>
      <c r="V48" s="68">
        <f t="shared" si="26"/>
        <v>0.13358434013018633</v>
      </c>
      <c r="W48" s="68">
        <f t="shared" si="26"/>
        <v>0.13966556207834874</v>
      </c>
      <c r="X48" s="68">
        <f t="shared" si="26"/>
        <v>0.14299146189687054</v>
      </c>
      <c r="Y48" s="68">
        <f t="shared" si="26"/>
        <v>0.14080671745611112</v>
      </c>
      <c r="Z48" s="68">
        <f t="shared" si="26"/>
        <v>0.13586665088571115</v>
      </c>
      <c r="AA48" s="68">
        <f t="shared" si="26"/>
        <v>0.13092658431531112</v>
      </c>
      <c r="AB48" s="68">
        <f t="shared" si="26"/>
        <v>0.12598651774491115</v>
      </c>
      <c r="AC48" s="68">
        <f t="shared" si="26"/>
        <v>0.12104645117451114</v>
      </c>
      <c r="AD48" s="68">
        <f t="shared" si="26"/>
        <v>0.11610638460411114</v>
      </c>
      <c r="AE48" s="68">
        <f t="shared" si="26"/>
        <v>0.11116631803371115</v>
      </c>
      <c r="AF48" s="68">
        <f t="shared" si="26"/>
        <v>0.10622625146331115</v>
      </c>
      <c r="AG48" s="68">
        <f t="shared" si="26"/>
        <v>0.10128618489291115</v>
      </c>
      <c r="AH48" s="68">
        <f t="shared" si="26"/>
        <v>9.6346118322511151E-2</v>
      </c>
      <c r="AI48" s="68">
        <f t="shared" si="26"/>
        <v>9.1406051752111153E-2</v>
      </c>
      <c r="AJ48" s="68">
        <f t="shared" si="26"/>
        <v>8.6465985181711155E-2</v>
      </c>
      <c r="AK48" s="68">
        <f t="shared" si="26"/>
        <v>8.1525918611311157E-2</v>
      </c>
      <c r="AL48" s="68">
        <f t="shared" si="26"/>
        <v>7.6585852040911159E-2</v>
      </c>
      <c r="AM48" s="68">
        <f t="shared" si="26"/>
        <v>7.1645785470511161E-2</v>
      </c>
      <c r="AN48" s="68">
        <f t="shared" si="26"/>
        <v>6.6705718900111163E-2</v>
      </c>
      <c r="AO48" s="68">
        <f t="shared" si="26"/>
        <v>6.1765652329711165E-2</v>
      </c>
      <c r="AP48" s="68">
        <f t="shared" si="26"/>
        <v>5.6825585759311167E-2</v>
      </c>
      <c r="AQ48" s="68">
        <f t="shared" si="26"/>
        <v>5.1885519188911169E-2</v>
      </c>
      <c r="AR48" s="68">
        <f t="shared" si="26"/>
        <v>4.6945452618511171E-2</v>
      </c>
      <c r="AS48" s="68">
        <f t="shared" si="26"/>
        <v>4.2005386048111173E-2</v>
      </c>
      <c r="AT48" s="68">
        <f t="shared" si="26"/>
        <v>3.7065319477711176E-2</v>
      </c>
      <c r="AU48" s="68">
        <f t="shared" si="26"/>
        <v>3.2125252907311178E-2</v>
      </c>
      <c r="AV48" s="68">
        <f t="shared" si="26"/>
        <v>2.7185186336911173E-2</v>
      </c>
      <c r="AW48" s="68">
        <f t="shared" si="26"/>
        <v>2.2245119766511175E-2</v>
      </c>
      <c r="AX48" s="68">
        <f t="shared" si="26"/>
        <v>1.730505319611117E-2</v>
      </c>
      <c r="AY48" s="68">
        <f t="shared" si="26"/>
        <v>1.236498662571117E-2</v>
      </c>
      <c r="AZ48" s="68">
        <f t="shared" si="26"/>
        <v>7.4249200553111686E-3</v>
      </c>
      <c r="BA48" s="68">
        <f t="shared" si="26"/>
        <v>2.4848534849111685E-3</v>
      </c>
      <c r="BB48" s="68">
        <f t="shared" si="26"/>
        <v>1.48201997111682E-5</v>
      </c>
      <c r="BC48" s="68">
        <f t="shared" si="26"/>
        <v>1.48201997111682E-5</v>
      </c>
      <c r="BD48" s="68">
        <f t="shared" si="26"/>
        <v>1.48201997111682E-5</v>
      </c>
      <c r="BE48" s="68">
        <f t="shared" si="26"/>
        <v>1.48201997111682E-5</v>
      </c>
      <c r="BF48" s="68">
        <f t="shared" si="26"/>
        <v>1.48201997111682E-5</v>
      </c>
      <c r="BG48" s="68">
        <f t="shared" si="26"/>
        <v>1.48201997111682E-5</v>
      </c>
      <c r="BH48" s="68">
        <f t="shared" si="26"/>
        <v>1.48201997111682E-5</v>
      </c>
      <c r="BI48" s="68">
        <f t="shared" si="26"/>
        <v>1.48201997111682E-5</v>
      </c>
      <c r="BJ48" s="68">
        <f t="shared" si="26"/>
        <v>1.48201997111682E-5</v>
      </c>
      <c r="BK48" s="68">
        <f t="shared" si="26"/>
        <v>1.48201997111682E-5</v>
      </c>
      <c r="BL48" s="68">
        <f t="shared" si="26"/>
        <v>1.48201997111682E-5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1.8387260279509499</v>
      </c>
      <c r="E50" s="71">
        <f t="shared" si="27"/>
        <v>3.5887990462487043</v>
      </c>
      <c r="F50" s="71">
        <f t="shared" si="27"/>
        <v>3.415766754533391</v>
      </c>
      <c r="G50" s="71">
        <f t="shared" si="27"/>
        <v>3.2509507435374543</v>
      </c>
      <c r="H50" s="71">
        <f t="shared" si="27"/>
        <v>3.0937359749728808</v>
      </c>
      <c r="I50" s="71">
        <f t="shared" si="27"/>
        <v>2.9435547211891935</v>
      </c>
      <c r="J50" s="71">
        <f t="shared" si="27"/>
        <v>2.7998786800672018</v>
      </c>
      <c r="K50" s="71">
        <f t="shared" si="27"/>
        <v>2.662218975018996</v>
      </c>
      <c r="L50" s="71">
        <f t="shared" si="27"/>
        <v>2.5279183252361017</v>
      </c>
      <c r="M50" s="71">
        <f t="shared" si="27"/>
        <v>2.394090781828603</v>
      </c>
      <c r="N50" s="71">
        <f t="shared" si="27"/>
        <v>2.2602632384211043</v>
      </c>
      <c r="O50" s="71">
        <f t="shared" si="27"/>
        <v>2.1264356950136061</v>
      </c>
      <c r="P50" s="71">
        <f t="shared" si="27"/>
        <v>1.9926081516061078</v>
      </c>
      <c r="Q50" s="71">
        <f t="shared" si="27"/>
        <v>1.8587806081986091</v>
      </c>
      <c r="R50" s="71">
        <f t="shared" si="27"/>
        <v>1.7249530647911111</v>
      </c>
      <c r="S50" s="71">
        <f t="shared" si="27"/>
        <v>1.5911255213836126</v>
      </c>
      <c r="T50" s="71">
        <f t="shared" si="27"/>
        <v>1.4572979779761144</v>
      </c>
      <c r="U50" s="71">
        <f t="shared" si="27"/>
        <v>1.3234704345686159</v>
      </c>
      <c r="V50" s="71">
        <f t="shared" si="27"/>
        <v>1.1896428911611177</v>
      </c>
      <c r="W50" s="71">
        <f t="shared" si="27"/>
        <v>1.0558153477536196</v>
      </c>
      <c r="X50" s="71">
        <f t="shared" si="27"/>
        <v>0.93957947640459583</v>
      </c>
      <c r="Y50" s="71">
        <f t="shared" si="27"/>
        <v>0.85852694917252093</v>
      </c>
      <c r="Z50" s="71">
        <f t="shared" si="27"/>
        <v>0.79506609399892081</v>
      </c>
      <c r="AA50" s="71">
        <f t="shared" si="27"/>
        <v>0.7316052388253208</v>
      </c>
      <c r="AB50" s="71">
        <f t="shared" si="27"/>
        <v>0.66814438365172069</v>
      </c>
      <c r="AC50" s="71">
        <f t="shared" si="27"/>
        <v>0.60468352847812068</v>
      </c>
      <c r="AD50" s="71">
        <f t="shared" si="27"/>
        <v>0.54122267330452067</v>
      </c>
      <c r="AE50" s="71">
        <f t="shared" si="27"/>
        <v>0.47776181813092067</v>
      </c>
      <c r="AF50" s="71">
        <f t="shared" si="27"/>
        <v>0.41430096295732061</v>
      </c>
      <c r="AG50" s="71">
        <f t="shared" si="27"/>
        <v>0.3508401077837206</v>
      </c>
      <c r="AH50" s="71">
        <f t="shared" si="27"/>
        <v>0.28737925261012054</v>
      </c>
      <c r="AI50" s="71">
        <f t="shared" si="27"/>
        <v>0.22391839743652053</v>
      </c>
      <c r="AJ50" s="71">
        <f t="shared" si="27"/>
        <v>0.16045754226292058</v>
      </c>
      <c r="AK50" s="71">
        <f t="shared" si="27"/>
        <v>9.6996687089320563E-2</v>
      </c>
      <c r="AL50" s="71">
        <f t="shared" si="27"/>
        <v>3.353583191572064E-2</v>
      </c>
      <c r="AM50" s="71">
        <f t="shared" si="27"/>
        <v>-2.9925023257879393E-2</v>
      </c>
      <c r="AN50" s="71">
        <f t="shared" si="27"/>
        <v>-9.3385878431479316E-2</v>
      </c>
      <c r="AO50" s="71">
        <f t="shared" si="27"/>
        <v>-0.15684673360507934</v>
      </c>
      <c r="AP50" s="71">
        <f t="shared" si="27"/>
        <v>-0.22030758877867929</v>
      </c>
      <c r="AQ50" s="71">
        <f t="shared" si="27"/>
        <v>-0.28376844395227929</v>
      </c>
      <c r="AR50" s="71">
        <f t="shared" si="27"/>
        <v>-0.34722929912587924</v>
      </c>
      <c r="AS50" s="71">
        <f t="shared" si="27"/>
        <v>-0.41069015429947925</v>
      </c>
      <c r="AT50" s="71">
        <f t="shared" si="27"/>
        <v>-0.47415100947307964</v>
      </c>
      <c r="AU50" s="71">
        <f t="shared" si="27"/>
        <v>-0.53761186464667965</v>
      </c>
      <c r="AV50" s="71">
        <f t="shared" si="27"/>
        <v>-0.60107271982027954</v>
      </c>
      <c r="AW50" s="71">
        <f t="shared" si="27"/>
        <v>-0.66453357499387966</v>
      </c>
      <c r="AX50" s="71">
        <f t="shared" si="27"/>
        <v>-0.72799443016747956</v>
      </c>
      <c r="AY50" s="71">
        <f t="shared" si="27"/>
        <v>-0.79145528534107956</v>
      </c>
      <c r="AZ50" s="71">
        <f t="shared" si="27"/>
        <v>-0.85491614051467946</v>
      </c>
      <c r="BA50" s="71">
        <f t="shared" si="27"/>
        <v>-0.44337059468827938</v>
      </c>
      <c r="BB50" s="71">
        <f t="shared" si="27"/>
        <v>-9.4621275079224618E-5</v>
      </c>
      <c r="BC50" s="71">
        <f>BC22-BC36-BC42-BC48</f>
        <v>-9.4621275079224618E-5</v>
      </c>
      <c r="BD50" s="71">
        <f>BD22-BD36-BD42-BD48</f>
        <v>-9.4621275079224618E-5</v>
      </c>
      <c r="BE50" s="71">
        <f t="shared" si="27"/>
        <v>-9.4621275079224618E-5</v>
      </c>
      <c r="BF50" s="71">
        <f t="shared" si="27"/>
        <v>-9.4621275079224618E-5</v>
      </c>
      <c r="BG50" s="71">
        <f t="shared" si="27"/>
        <v>-9.4621275079224618E-5</v>
      </c>
      <c r="BH50" s="71">
        <f t="shared" si="27"/>
        <v>-9.4621275079224618E-5</v>
      </c>
      <c r="BI50" s="71">
        <f>BI22-BI36-BI42-BI48</f>
        <v>-9.4621275079224618E-5</v>
      </c>
      <c r="BJ50" s="71">
        <f>BJ22-BJ36-BJ42-BJ48</f>
        <v>-9.4621275079224618E-5</v>
      </c>
      <c r="BK50" s="71">
        <f>BK22-BK36-BK42-BK48</f>
        <v>-9.4621275079224618E-5</v>
      </c>
      <c r="BL50" s="71">
        <f>BL22-BL36-BL42-BL48</f>
        <v>-9.4621275079224618E-5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1.2265592306223457E-2</v>
      </c>
      <c r="E53" s="80">
        <f>(+E33-E114)*'Assumptions (Inputs)'!$E$31/'Assumptions (Inputs)'!$E$30</f>
        <v>1.2265592306223457E-2</v>
      </c>
      <c r="F53" s="80">
        <f>(+F33-F114)*'Assumptions (Inputs)'!$E$31/'Assumptions (Inputs)'!$E$30</f>
        <v>1.2265592306223457E-2</v>
      </c>
      <c r="G53" s="80">
        <f>(+G33-G114)*'Assumptions (Inputs)'!$E$31/'Assumptions (Inputs)'!$E$30</f>
        <v>1.2265592306223457E-2</v>
      </c>
      <c r="H53" s="80">
        <f>(+H33-H114)*'Assumptions (Inputs)'!$E$31/'Assumptions (Inputs)'!$E$30</f>
        <v>1.2265592306223457E-2</v>
      </c>
      <c r="I53" s="80">
        <f>(+I33-I114)*'Assumptions (Inputs)'!$E$31/'Assumptions (Inputs)'!$E$30</f>
        <v>1.2265592306223457E-2</v>
      </c>
      <c r="J53" s="80">
        <f>(+J33-J114)*'Assumptions (Inputs)'!$E$31/'Assumptions (Inputs)'!$E$30</f>
        <v>1.2265592306223457E-2</v>
      </c>
      <c r="K53" s="80">
        <f>(+K33-K114)*'Assumptions (Inputs)'!$E$31/'Assumptions (Inputs)'!$E$30</f>
        <v>1.2265592306223457E-2</v>
      </c>
      <c r="L53" s="80">
        <f>(+L33-L114)*'Assumptions (Inputs)'!$E$31/'Assumptions (Inputs)'!$E$30</f>
        <v>1.2265592306223457E-2</v>
      </c>
      <c r="M53" s="80">
        <f>(+M33-M114)*'Assumptions (Inputs)'!$E$31/'Assumptions (Inputs)'!$E$30</f>
        <v>1.2265592306223457E-2</v>
      </c>
      <c r="N53" s="80">
        <f>(+N33-N114)*'Assumptions (Inputs)'!$E$31/'Assumptions (Inputs)'!$E$30</f>
        <v>1.2265592306223457E-2</v>
      </c>
      <c r="O53" s="80">
        <f>(+O33-O114)*'Assumptions (Inputs)'!$E$31/'Assumptions (Inputs)'!$E$30</f>
        <v>1.2265592306223457E-2</v>
      </c>
      <c r="P53" s="80">
        <f>(+P33-P114)*'Assumptions (Inputs)'!$E$31/'Assumptions (Inputs)'!$E$30</f>
        <v>1.2265592306223457E-2</v>
      </c>
      <c r="Q53" s="80">
        <f>(+Q33-Q114)*'Assumptions (Inputs)'!$E$31/'Assumptions (Inputs)'!$E$30</f>
        <v>1.2265592306223457E-2</v>
      </c>
      <c r="R53" s="80">
        <f>(+R33-R114)*'Assumptions (Inputs)'!$E$31/'Assumptions (Inputs)'!$E$30</f>
        <v>1.2265592306223457E-2</v>
      </c>
      <c r="S53" s="80">
        <f>(+S33-S114)*'Assumptions (Inputs)'!$E$31/'Assumptions (Inputs)'!$E$30</f>
        <v>1.2265592306223457E-2</v>
      </c>
      <c r="T53" s="80">
        <f>(+T33-T114)*'Assumptions (Inputs)'!$E$31/'Assumptions (Inputs)'!$E$30</f>
        <v>1.2265592306223457E-2</v>
      </c>
      <c r="U53" s="80">
        <f>(+U33-U114)*'Assumptions (Inputs)'!$E$31/'Assumptions (Inputs)'!$E$30</f>
        <v>1.2265592306223457E-2</v>
      </c>
      <c r="V53" s="80">
        <f>(+V33-V114)*'Assumptions (Inputs)'!$E$31/'Assumptions (Inputs)'!$E$30</f>
        <v>1.2265592306223457E-2</v>
      </c>
      <c r="W53" s="80">
        <f>(+W33-W114)*'Assumptions (Inputs)'!$E$31/'Assumptions (Inputs)'!$E$30</f>
        <v>1.2265592306223457E-2</v>
      </c>
      <c r="X53" s="80">
        <f>(+X33-X114)*'Assumptions (Inputs)'!$E$31/'Assumptions (Inputs)'!$E$30</f>
        <v>1.2265592306223457E-2</v>
      </c>
      <c r="Y53" s="80">
        <f>(+Y33-Y114)*'Assumptions (Inputs)'!$E$31/'Assumptions (Inputs)'!$E$30</f>
        <v>1.2265592306223457E-2</v>
      </c>
      <c r="Z53" s="80">
        <f>(+Z33-Z114)*'Assumptions (Inputs)'!$E$31/'Assumptions (Inputs)'!$E$30</f>
        <v>1.2265592306223457E-2</v>
      </c>
      <c r="AA53" s="80">
        <f>(+AA33-AA114)*'Assumptions (Inputs)'!$E$31/'Assumptions (Inputs)'!$E$30</f>
        <v>1.2265592306223457E-2</v>
      </c>
      <c r="AB53" s="80">
        <f>(+AB33-AB114)*'Assumptions (Inputs)'!$E$31/'Assumptions (Inputs)'!$E$30</f>
        <v>1.2265592306223457E-2</v>
      </c>
      <c r="AC53" s="80">
        <f>(+AC33-AC114)*'Assumptions (Inputs)'!$E$31/'Assumptions (Inputs)'!$E$30</f>
        <v>1.2265592306223457E-2</v>
      </c>
      <c r="AD53" s="80">
        <f>(+AD33-AD114)*'Assumptions (Inputs)'!$E$31/'Assumptions (Inputs)'!$E$30</f>
        <v>1.2265592306223457E-2</v>
      </c>
      <c r="AE53" s="80">
        <f>(+AE33-AE114)*'Assumptions (Inputs)'!$E$31/'Assumptions (Inputs)'!$E$30</f>
        <v>1.2265592306223457E-2</v>
      </c>
      <c r="AF53" s="80">
        <f>(+AF33-AF114)*'Assumptions (Inputs)'!$E$31/'Assumptions (Inputs)'!$E$30</f>
        <v>1.2265592306223457E-2</v>
      </c>
      <c r="AG53" s="80">
        <f>(+AG33-AG114)*'Assumptions (Inputs)'!$E$31/'Assumptions (Inputs)'!$E$30</f>
        <v>1.2265592306223457E-2</v>
      </c>
      <c r="AH53" s="80">
        <f>(+AH33-AH114)*'Assumptions (Inputs)'!$E$31/'Assumptions (Inputs)'!$E$30</f>
        <v>1.2265592306223457E-2</v>
      </c>
      <c r="AI53" s="80">
        <f>(+AI33-AI114)*'Assumptions (Inputs)'!$E$31/'Assumptions (Inputs)'!$E$30</f>
        <v>1.2265592306223457E-2</v>
      </c>
      <c r="AJ53" s="80">
        <f>(+AJ33-AJ114)*'Assumptions (Inputs)'!$E$31/'Assumptions (Inputs)'!$E$30</f>
        <v>1.2265592306223457E-2</v>
      </c>
      <c r="AK53" s="80">
        <f>(+AK33-AK114)*'Assumptions (Inputs)'!$E$31/'Assumptions (Inputs)'!$E$30</f>
        <v>1.2265592306223457E-2</v>
      </c>
      <c r="AL53" s="80">
        <f>(+AL33-AL114)*'Assumptions (Inputs)'!$E$31/'Assumptions (Inputs)'!$E$30</f>
        <v>1.2265592306223457E-2</v>
      </c>
      <c r="AM53" s="80">
        <f>(+AM33-AM114)*'Assumptions (Inputs)'!$E$31/'Assumptions (Inputs)'!$E$30</f>
        <v>1.2265592306223457E-2</v>
      </c>
      <c r="AN53" s="80">
        <f>(+AN33-AN114)*'Assumptions (Inputs)'!$E$31/'Assumptions (Inputs)'!$E$30</f>
        <v>1.2265592306223457E-2</v>
      </c>
      <c r="AO53" s="80">
        <f>(+AO33-AO114)*'Assumptions (Inputs)'!$E$31/'Assumptions (Inputs)'!$E$30</f>
        <v>1.2265592306223457E-2</v>
      </c>
      <c r="AP53" s="80">
        <f>(+AP33-AP114)*'Assumptions (Inputs)'!$E$31/'Assumptions (Inputs)'!$E$30</f>
        <v>1.2265592306223457E-2</v>
      </c>
      <c r="AQ53" s="80">
        <f>(+AQ33-AQ114)*'Assumptions (Inputs)'!$E$31/'Assumptions (Inputs)'!$E$30</f>
        <v>1.2265592306223457E-2</v>
      </c>
      <c r="AR53" s="80">
        <f>(+AR33-AR114)*'Assumptions (Inputs)'!$E$31/'Assumptions (Inputs)'!$E$30</f>
        <v>1.2265592306223457E-2</v>
      </c>
      <c r="AS53" s="80">
        <f>(+AS33-AS114)*'Assumptions (Inputs)'!$E$31/'Assumptions (Inputs)'!$E$30</f>
        <v>1.2265592306223457E-2</v>
      </c>
      <c r="AT53" s="80">
        <f>(+AT33-AT114)*'Assumptions (Inputs)'!$E$31/'Assumptions (Inputs)'!$E$30</f>
        <v>1.2265592306223457E-2</v>
      </c>
      <c r="AU53" s="80">
        <f>(+AU33-AU114)*'Assumptions (Inputs)'!$E$31/'Assumptions (Inputs)'!$E$30</f>
        <v>1.2265592306223457E-2</v>
      </c>
      <c r="AV53" s="80">
        <f>(+AV33-AV114)*'Assumptions (Inputs)'!$E$31/'Assumptions (Inputs)'!$E$30</f>
        <v>1.2265592306223457E-2</v>
      </c>
      <c r="AW53" s="80">
        <f>(+AW33-AW114)*'Assumptions (Inputs)'!$E$31/'Assumptions (Inputs)'!$E$30</f>
        <v>1.2265592306223457E-2</v>
      </c>
      <c r="AX53" s="80">
        <f>(+AX33-AX114)*'Assumptions (Inputs)'!$E$31/'Assumptions (Inputs)'!$E$30</f>
        <v>1.2265592306223457E-2</v>
      </c>
      <c r="AY53" s="80">
        <f>(+AY33-AY114)*'Assumptions (Inputs)'!$E$31/'Assumptions (Inputs)'!$E$30</f>
        <v>1.2265592306223457E-2</v>
      </c>
      <c r="AZ53" s="80">
        <f>(+AZ33-AZ114)*'Assumptions (Inputs)'!$E$31/'Assumptions (Inputs)'!$E$30</f>
        <v>1.2265592306223457E-2</v>
      </c>
      <c r="BA53" s="80">
        <f>(+BA33-BA114)*'Assumptions (Inputs)'!$E$31/'Assumptions (Inputs)'!$E$30</f>
        <v>1.2265592306223457E-2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0.61327961531117359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9.5001280199999996E-2</v>
      </c>
      <c r="E54" s="74">
        <f t="shared" si="28"/>
        <v>9.5001280199999996E-2</v>
      </c>
      <c r="F54" s="74">
        <f t="shared" si="28"/>
        <v>9.5001280199999996E-2</v>
      </c>
      <c r="G54" s="74">
        <f t="shared" si="28"/>
        <v>9.5001280199999996E-2</v>
      </c>
      <c r="H54" s="74">
        <f t="shared" si="28"/>
        <v>9.5001280199999996E-2</v>
      </c>
      <c r="I54" s="74">
        <f t="shared" si="28"/>
        <v>9.5001280199999996E-2</v>
      </c>
      <c r="J54" s="74">
        <f t="shared" si="28"/>
        <v>9.5001280199999996E-2</v>
      </c>
      <c r="K54" s="74">
        <f t="shared" si="28"/>
        <v>9.5001280199999996E-2</v>
      </c>
      <c r="L54" s="74">
        <f t="shared" si="28"/>
        <v>9.5001280199999996E-2</v>
      </c>
      <c r="M54" s="74">
        <f t="shared" si="28"/>
        <v>9.5001280199999996E-2</v>
      </c>
      <c r="N54" s="74">
        <f t="shared" si="28"/>
        <v>9.5001280199999996E-2</v>
      </c>
      <c r="O54" s="74">
        <f t="shared" si="28"/>
        <v>9.5001280199999996E-2</v>
      </c>
      <c r="P54" s="74">
        <f t="shared" si="28"/>
        <v>9.5001280199999996E-2</v>
      </c>
      <c r="Q54" s="74">
        <f t="shared" si="28"/>
        <v>9.5001280199999996E-2</v>
      </c>
      <c r="R54" s="74">
        <f t="shared" si="28"/>
        <v>9.5001280199999996E-2</v>
      </c>
      <c r="S54" s="74">
        <f t="shared" si="28"/>
        <v>9.5001280199999996E-2</v>
      </c>
      <c r="T54" s="74">
        <f t="shared" si="28"/>
        <v>9.5001280199999996E-2</v>
      </c>
      <c r="U54" s="74">
        <f t="shared" si="28"/>
        <v>9.5001280199999996E-2</v>
      </c>
      <c r="V54" s="74">
        <f t="shared" si="28"/>
        <v>9.5001280199999996E-2</v>
      </c>
      <c r="W54" s="74">
        <f t="shared" si="28"/>
        <v>9.5001280199999996E-2</v>
      </c>
      <c r="X54" s="74">
        <f t="shared" si="28"/>
        <v>9.5001280199999996E-2</v>
      </c>
      <c r="Y54" s="74">
        <f t="shared" si="28"/>
        <v>9.5001280199999996E-2</v>
      </c>
      <c r="Z54" s="74">
        <f t="shared" si="28"/>
        <v>9.5001280199999996E-2</v>
      </c>
      <c r="AA54" s="74">
        <f t="shared" si="28"/>
        <v>9.5001280199999996E-2</v>
      </c>
      <c r="AB54" s="74">
        <f t="shared" si="28"/>
        <v>9.5001280199999996E-2</v>
      </c>
      <c r="AC54" s="74">
        <f t="shared" si="28"/>
        <v>9.5001280199999996E-2</v>
      </c>
      <c r="AD54" s="74">
        <f t="shared" si="28"/>
        <v>9.5001280199999996E-2</v>
      </c>
      <c r="AE54" s="74">
        <f t="shared" si="28"/>
        <v>9.5001280199999996E-2</v>
      </c>
      <c r="AF54" s="74">
        <f t="shared" si="28"/>
        <v>9.5001280199999996E-2</v>
      </c>
      <c r="AG54" s="74">
        <f t="shared" si="28"/>
        <v>9.5001280199999996E-2</v>
      </c>
      <c r="AH54" s="74">
        <f t="shared" si="28"/>
        <v>9.5001280199999996E-2</v>
      </c>
      <c r="AI54" s="74">
        <f t="shared" si="28"/>
        <v>9.5001280199999996E-2</v>
      </c>
      <c r="AJ54" s="74">
        <f t="shared" si="28"/>
        <v>9.5001280199999996E-2</v>
      </c>
      <c r="AK54" s="74">
        <f t="shared" si="28"/>
        <v>9.5001280199999996E-2</v>
      </c>
      <c r="AL54" s="74">
        <f t="shared" si="28"/>
        <v>9.5001280199999996E-2</v>
      </c>
      <c r="AM54" s="74">
        <f t="shared" si="28"/>
        <v>9.5001280199999996E-2</v>
      </c>
      <c r="AN54" s="74">
        <f t="shared" si="28"/>
        <v>9.5001280199999996E-2</v>
      </c>
      <c r="AO54" s="74">
        <f t="shared" si="28"/>
        <v>9.5001280199999996E-2</v>
      </c>
      <c r="AP54" s="74">
        <f t="shared" si="28"/>
        <v>9.5001280199999996E-2</v>
      </c>
      <c r="AQ54" s="74">
        <f t="shared" si="28"/>
        <v>9.5001280199999996E-2</v>
      </c>
      <c r="AR54" s="74">
        <f t="shared" si="28"/>
        <v>9.5001280199999996E-2</v>
      </c>
      <c r="AS54" s="74">
        <f t="shared" si="28"/>
        <v>9.5001280199999996E-2</v>
      </c>
      <c r="AT54" s="74">
        <f t="shared" si="28"/>
        <v>9.5001280199999996E-2</v>
      </c>
      <c r="AU54" s="74">
        <f t="shared" si="28"/>
        <v>9.5001280199999996E-2</v>
      </c>
      <c r="AV54" s="74">
        <f t="shared" si="28"/>
        <v>9.5001280199999996E-2</v>
      </c>
      <c r="AW54" s="74">
        <f t="shared" si="28"/>
        <v>9.5001280199999996E-2</v>
      </c>
      <c r="AX54" s="74">
        <f t="shared" si="28"/>
        <v>9.5001280199999996E-2</v>
      </c>
      <c r="AY54" s="74">
        <f t="shared" si="28"/>
        <v>9.5001280199999996E-2</v>
      </c>
      <c r="AZ54" s="74">
        <f t="shared" si="28"/>
        <v>9.5001280199999996E-2</v>
      </c>
      <c r="BA54" s="74">
        <f t="shared" si="28"/>
        <v>9.5001280199999996E-2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4.75006401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0.19000256039999999</v>
      </c>
      <c r="E55" s="67">
        <f>E21*'Assumptions (Inputs)'!$D$48</f>
        <v>0.19000256039999999</v>
      </c>
      <c r="F55" s="67">
        <f>F21*'Assumptions (Inputs)'!$D$48</f>
        <v>0.19000256039999999</v>
      </c>
      <c r="G55" s="67">
        <f>G21*'Assumptions (Inputs)'!$D$48</f>
        <v>0.19000256039999999</v>
      </c>
      <c r="H55" s="67">
        <f>H21*'Assumptions (Inputs)'!$D$48</f>
        <v>0.19000256039999999</v>
      </c>
      <c r="I55" s="67">
        <f>I21*'Assumptions (Inputs)'!$D$48</f>
        <v>0.19000256039999999</v>
      </c>
      <c r="J55" s="67">
        <f>J21*'Assumptions (Inputs)'!$D$48</f>
        <v>0.19000256039999999</v>
      </c>
      <c r="K55" s="67">
        <f>K21*'Assumptions (Inputs)'!$D$48</f>
        <v>0.19000256039999999</v>
      </c>
      <c r="L55" s="67">
        <f>L21*'Assumptions (Inputs)'!$D$48</f>
        <v>0.19000256039999999</v>
      </c>
      <c r="M55" s="67">
        <f>M21*'Assumptions (Inputs)'!$D$48</f>
        <v>0.19000256039999999</v>
      </c>
      <c r="N55" s="67">
        <f>N21*'Assumptions (Inputs)'!$D$48</f>
        <v>0.19000256039999999</v>
      </c>
      <c r="O55" s="67">
        <f>O21*'Assumptions (Inputs)'!$D$48</f>
        <v>0.19000256039999999</v>
      </c>
      <c r="P55" s="67">
        <f>P21*'Assumptions (Inputs)'!$D$48</f>
        <v>0.19000256039999999</v>
      </c>
      <c r="Q55" s="67">
        <f>Q21*'Assumptions (Inputs)'!$D$48</f>
        <v>0.19000256039999999</v>
      </c>
      <c r="R55" s="67">
        <f>R21*'Assumptions (Inputs)'!$D$48</f>
        <v>0.19000256039999999</v>
      </c>
      <c r="S55" s="67">
        <f>S21*'Assumptions (Inputs)'!$D$48</f>
        <v>0.19000256039999999</v>
      </c>
      <c r="T55" s="67">
        <f>T21*'Assumptions (Inputs)'!$D$48</f>
        <v>0.19000256039999999</v>
      </c>
      <c r="U55" s="67">
        <f>U21*'Assumptions (Inputs)'!$D$48</f>
        <v>0.19000256039999999</v>
      </c>
      <c r="V55" s="67">
        <f>V21*'Assumptions (Inputs)'!$D$48</f>
        <v>0.19000256039999999</v>
      </c>
      <c r="W55" s="67">
        <f>W21*'Assumptions (Inputs)'!$D$48</f>
        <v>0.19000256039999999</v>
      </c>
      <c r="X55" s="67">
        <f>X21*'Assumptions (Inputs)'!$D$48</f>
        <v>0.19000256039999999</v>
      </c>
      <c r="Y55" s="67">
        <f>Y21*'Assumptions (Inputs)'!$D$48</f>
        <v>0.19000256039999999</v>
      </c>
      <c r="Z55" s="67">
        <f>Z21*'Assumptions (Inputs)'!$D$48</f>
        <v>0.19000256039999999</v>
      </c>
      <c r="AA55" s="67">
        <f>AA21*'Assumptions (Inputs)'!$D$48</f>
        <v>0.19000256039999999</v>
      </c>
      <c r="AB55" s="67">
        <f>AB21*'Assumptions (Inputs)'!$D$48</f>
        <v>0.19000256039999999</v>
      </c>
      <c r="AC55" s="67">
        <f>AC21*'Assumptions (Inputs)'!$D$48</f>
        <v>0.19000256039999999</v>
      </c>
      <c r="AD55" s="67">
        <f>AD21*'Assumptions (Inputs)'!$D$48</f>
        <v>0.19000256039999999</v>
      </c>
      <c r="AE55" s="67">
        <f>AE21*'Assumptions (Inputs)'!$D$48</f>
        <v>0.19000256039999999</v>
      </c>
      <c r="AF55" s="67">
        <f>AF21*'Assumptions (Inputs)'!$D$48</f>
        <v>0.19000256039999999</v>
      </c>
      <c r="AG55" s="67">
        <f>AG21*'Assumptions (Inputs)'!$D$48</f>
        <v>0.19000256039999999</v>
      </c>
      <c r="AH55" s="67">
        <f>AH21*'Assumptions (Inputs)'!$D$48</f>
        <v>0.19000256039999999</v>
      </c>
      <c r="AI55" s="67">
        <f>AI21*'Assumptions (Inputs)'!$D$48</f>
        <v>0.19000256039999999</v>
      </c>
      <c r="AJ55" s="67">
        <f>AJ21*'Assumptions (Inputs)'!$D$48</f>
        <v>0.19000256039999999</v>
      </c>
      <c r="AK55" s="67">
        <f>AK21*'Assumptions (Inputs)'!$D$48</f>
        <v>0.19000256039999999</v>
      </c>
      <c r="AL55" s="67">
        <f>AL21*'Assumptions (Inputs)'!$D$48</f>
        <v>0.19000256039999999</v>
      </c>
      <c r="AM55" s="67">
        <f>AM21*'Assumptions (Inputs)'!$D$48</f>
        <v>0.19000256039999999</v>
      </c>
      <c r="AN55" s="67">
        <f>AN21*'Assumptions (Inputs)'!$D$48</f>
        <v>0.19000256039999999</v>
      </c>
      <c r="AO55" s="67">
        <f>AO21*'Assumptions (Inputs)'!$D$48</f>
        <v>0.19000256039999999</v>
      </c>
      <c r="AP55" s="67">
        <f>AP21*'Assumptions (Inputs)'!$D$48</f>
        <v>0.19000256039999999</v>
      </c>
      <c r="AQ55" s="67">
        <f>AQ21*'Assumptions (Inputs)'!$D$48</f>
        <v>0.19000256039999999</v>
      </c>
      <c r="AR55" s="67">
        <f>AR21*'Assumptions (Inputs)'!$D$48</f>
        <v>0.19000256039999999</v>
      </c>
      <c r="AS55" s="67">
        <f>AS21*'Assumptions (Inputs)'!$D$48</f>
        <v>0.19000256039999999</v>
      </c>
      <c r="AT55" s="67">
        <f>AT21*'Assumptions (Inputs)'!$D$48</f>
        <v>0.19000256039999999</v>
      </c>
      <c r="AU55" s="67">
        <f>AU21*'Assumptions (Inputs)'!$D$48</f>
        <v>0.19000256039999999</v>
      </c>
      <c r="AV55" s="67">
        <f>AV21*'Assumptions (Inputs)'!$D$48</f>
        <v>0.19000256039999999</v>
      </c>
      <c r="AW55" s="67">
        <f>AW21*'Assumptions (Inputs)'!$D$48</f>
        <v>0.19000256039999999</v>
      </c>
      <c r="AX55" s="67">
        <f>AX21*'Assumptions (Inputs)'!$D$48</f>
        <v>0.19000256039999999</v>
      </c>
      <c r="AY55" s="67">
        <f>AY21*'Assumptions (Inputs)'!$D$48</f>
        <v>0.19000256039999999</v>
      </c>
      <c r="AZ55" s="67">
        <f>AZ21*'Assumptions (Inputs)'!$D$48</f>
        <v>0.19000256039999999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9.3101254596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0.29726943290622343</v>
      </c>
      <c r="E56" s="68">
        <f t="shared" si="29"/>
        <v>0.29726943290622343</v>
      </c>
      <c r="F56" s="68">
        <f t="shared" si="29"/>
        <v>0.29726943290622343</v>
      </c>
      <c r="G56" s="68">
        <f t="shared" si="29"/>
        <v>0.29726943290622343</v>
      </c>
      <c r="H56" s="68">
        <f t="shared" si="29"/>
        <v>0.29726943290622343</v>
      </c>
      <c r="I56" s="68">
        <f t="shared" si="29"/>
        <v>0.29726943290622343</v>
      </c>
      <c r="J56" s="68">
        <f t="shared" si="29"/>
        <v>0.29726943290622343</v>
      </c>
      <c r="K56" s="68">
        <f t="shared" si="29"/>
        <v>0.29726943290622343</v>
      </c>
      <c r="L56" s="68">
        <f t="shared" si="29"/>
        <v>0.29726943290622343</v>
      </c>
      <c r="M56" s="68">
        <f t="shared" si="29"/>
        <v>0.29726943290622343</v>
      </c>
      <c r="N56" s="68">
        <f t="shared" si="29"/>
        <v>0.29726943290622343</v>
      </c>
      <c r="O56" s="68">
        <f t="shared" si="29"/>
        <v>0.29726943290622343</v>
      </c>
      <c r="P56" s="68">
        <f t="shared" si="29"/>
        <v>0.29726943290622343</v>
      </c>
      <c r="Q56" s="68">
        <f t="shared" si="29"/>
        <v>0.29726943290622343</v>
      </c>
      <c r="R56" s="68">
        <f t="shared" si="29"/>
        <v>0.29726943290622343</v>
      </c>
      <c r="S56" s="68">
        <f t="shared" si="29"/>
        <v>0.29726943290622343</v>
      </c>
      <c r="T56" s="68">
        <f t="shared" si="29"/>
        <v>0.29726943290622343</v>
      </c>
      <c r="U56" s="68">
        <f t="shared" si="29"/>
        <v>0.29726943290622343</v>
      </c>
      <c r="V56" s="68">
        <f t="shared" si="29"/>
        <v>0.29726943290622343</v>
      </c>
      <c r="W56" s="68">
        <f t="shared" si="29"/>
        <v>0.29726943290622343</v>
      </c>
      <c r="X56" s="68">
        <f t="shared" si="29"/>
        <v>0.29726943290622343</v>
      </c>
      <c r="Y56" s="68">
        <f t="shared" si="29"/>
        <v>0.29726943290622343</v>
      </c>
      <c r="Z56" s="68">
        <f t="shared" si="29"/>
        <v>0.29726943290622343</v>
      </c>
      <c r="AA56" s="68">
        <f t="shared" si="29"/>
        <v>0.29726943290622343</v>
      </c>
      <c r="AB56" s="68">
        <f t="shared" si="29"/>
        <v>0.29726943290622343</v>
      </c>
      <c r="AC56" s="68">
        <f t="shared" si="29"/>
        <v>0.29726943290622343</v>
      </c>
      <c r="AD56" s="68">
        <f t="shared" si="29"/>
        <v>0.29726943290622343</v>
      </c>
      <c r="AE56" s="68">
        <f t="shared" si="29"/>
        <v>0.29726943290622343</v>
      </c>
      <c r="AF56" s="68">
        <f t="shared" si="29"/>
        <v>0.29726943290622343</v>
      </c>
      <c r="AG56" s="68">
        <f t="shared" si="29"/>
        <v>0.29726943290622343</v>
      </c>
      <c r="AH56" s="68">
        <f t="shared" si="29"/>
        <v>0.29726943290622343</v>
      </c>
      <c r="AI56" s="68">
        <f t="shared" si="29"/>
        <v>0.29726943290622343</v>
      </c>
      <c r="AJ56" s="68">
        <f t="shared" si="29"/>
        <v>0.29726943290622343</v>
      </c>
      <c r="AK56" s="68">
        <f t="shared" si="29"/>
        <v>0.29726943290622343</v>
      </c>
      <c r="AL56" s="68">
        <f t="shared" si="29"/>
        <v>0.29726943290622343</v>
      </c>
      <c r="AM56" s="68">
        <f t="shared" si="29"/>
        <v>0.29726943290622343</v>
      </c>
      <c r="AN56" s="68">
        <f t="shared" si="29"/>
        <v>0.29726943290622343</v>
      </c>
      <c r="AO56" s="68">
        <f t="shared" si="29"/>
        <v>0.29726943290622343</v>
      </c>
      <c r="AP56" s="68">
        <f t="shared" si="29"/>
        <v>0.29726943290622343</v>
      </c>
      <c r="AQ56" s="68">
        <f t="shared" si="29"/>
        <v>0.29726943290622343</v>
      </c>
      <c r="AR56" s="68">
        <f t="shared" si="29"/>
        <v>0.29726943290622343</v>
      </c>
      <c r="AS56" s="68">
        <f t="shared" si="29"/>
        <v>0.29726943290622343</v>
      </c>
      <c r="AT56" s="68">
        <f t="shared" si="29"/>
        <v>0.29726943290622343</v>
      </c>
      <c r="AU56" s="68">
        <f t="shared" si="29"/>
        <v>0.29726943290622343</v>
      </c>
      <c r="AV56" s="68">
        <f t="shared" si="29"/>
        <v>0.29726943290622343</v>
      </c>
      <c r="AW56" s="68">
        <f t="shared" si="29"/>
        <v>0.29726943290622343</v>
      </c>
      <c r="AX56" s="68">
        <f t="shared" si="29"/>
        <v>0.29726943290622343</v>
      </c>
      <c r="AY56" s="68">
        <f t="shared" si="29"/>
        <v>0.29726943290622343</v>
      </c>
      <c r="AZ56" s="68">
        <f t="shared" si="29"/>
        <v>0.29726943290622343</v>
      </c>
      <c r="BA56" s="68">
        <f t="shared" si="29"/>
        <v>0.10726687250622345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14.673469084911162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1.8387260279509499</v>
      </c>
      <c r="E59" s="74">
        <f t="shared" si="30"/>
        <v>3.5887990462487043</v>
      </c>
      <c r="F59" s="74">
        <f t="shared" si="30"/>
        <v>3.415766754533391</v>
      </c>
      <c r="G59" s="74">
        <f t="shared" si="30"/>
        <v>3.2509507435374543</v>
      </c>
      <c r="H59" s="74">
        <f t="shared" si="30"/>
        <v>3.0937359749728808</v>
      </c>
      <c r="I59" s="74">
        <f t="shared" si="30"/>
        <v>2.9435547211891935</v>
      </c>
      <c r="J59" s="74">
        <f t="shared" si="30"/>
        <v>2.7998786800672018</v>
      </c>
      <c r="K59" s="74">
        <f t="shared" si="30"/>
        <v>2.662218975018996</v>
      </c>
      <c r="L59" s="74">
        <f t="shared" si="30"/>
        <v>2.5279183252361017</v>
      </c>
      <c r="M59" s="74">
        <f t="shared" si="30"/>
        <v>2.394090781828603</v>
      </c>
      <c r="N59" s="74">
        <f t="shared" si="30"/>
        <v>2.2602632384211043</v>
      </c>
      <c r="O59" s="74">
        <f t="shared" si="30"/>
        <v>2.1264356950136061</v>
      </c>
      <c r="P59" s="74">
        <f t="shared" si="30"/>
        <v>1.9926081516061078</v>
      </c>
      <c r="Q59" s="74">
        <f t="shared" si="30"/>
        <v>1.8587806081986091</v>
      </c>
      <c r="R59" s="74">
        <f t="shared" si="30"/>
        <v>1.7249530647911111</v>
      </c>
      <c r="S59" s="74">
        <f t="shared" si="30"/>
        <v>1.5911255213836126</v>
      </c>
      <c r="T59" s="74">
        <f t="shared" si="30"/>
        <v>1.4572979779761144</v>
      </c>
      <c r="U59" s="74">
        <f t="shared" si="30"/>
        <v>1.3234704345686159</v>
      </c>
      <c r="V59" s="74">
        <f t="shared" si="30"/>
        <v>1.1896428911611177</v>
      </c>
      <c r="W59" s="74">
        <f t="shared" si="30"/>
        <v>1.0558153477536196</v>
      </c>
      <c r="X59" s="74">
        <f t="shared" si="30"/>
        <v>0.93957947640459583</v>
      </c>
      <c r="Y59" s="74">
        <f t="shared" si="30"/>
        <v>0.85852694917252093</v>
      </c>
      <c r="Z59" s="74">
        <f t="shared" si="30"/>
        <v>0.79506609399892081</v>
      </c>
      <c r="AA59" s="74">
        <f t="shared" si="30"/>
        <v>0.7316052388253208</v>
      </c>
      <c r="AB59" s="74">
        <f t="shared" si="30"/>
        <v>0.66814438365172069</v>
      </c>
      <c r="AC59" s="74">
        <f t="shared" si="30"/>
        <v>0.60468352847812068</v>
      </c>
      <c r="AD59" s="74">
        <f t="shared" si="30"/>
        <v>0.54122267330452067</v>
      </c>
      <c r="AE59" s="74">
        <f t="shared" si="30"/>
        <v>0.47776181813092067</v>
      </c>
      <c r="AF59" s="74">
        <f t="shared" si="30"/>
        <v>0.41430096295732061</v>
      </c>
      <c r="AG59" s="74">
        <f t="shared" si="30"/>
        <v>0.3508401077837206</v>
      </c>
      <c r="AH59" s="74">
        <f t="shared" si="30"/>
        <v>0.28737925261012054</v>
      </c>
      <c r="AI59" s="74">
        <f t="shared" si="30"/>
        <v>0.22391839743652053</v>
      </c>
      <c r="AJ59" s="74">
        <f t="shared" si="30"/>
        <v>0.16045754226292058</v>
      </c>
      <c r="AK59" s="74">
        <f t="shared" si="30"/>
        <v>9.6996687089320563E-2</v>
      </c>
      <c r="AL59" s="74">
        <f t="shared" si="30"/>
        <v>3.353583191572064E-2</v>
      </c>
      <c r="AM59" s="74">
        <f t="shared" si="30"/>
        <v>-2.9925023257879393E-2</v>
      </c>
      <c r="AN59" s="74">
        <f t="shared" si="30"/>
        <v>-9.3385878431479316E-2</v>
      </c>
      <c r="AO59" s="74">
        <f t="shared" si="30"/>
        <v>-0.15684673360507934</v>
      </c>
      <c r="AP59" s="74">
        <f t="shared" si="30"/>
        <v>-0.22030758877867929</v>
      </c>
      <c r="AQ59" s="74">
        <f t="shared" si="30"/>
        <v>-0.28376844395227929</v>
      </c>
      <c r="AR59" s="74">
        <f t="shared" si="30"/>
        <v>-0.34722929912587924</v>
      </c>
      <c r="AS59" s="74">
        <f t="shared" si="30"/>
        <v>-0.41069015429947925</v>
      </c>
      <c r="AT59" s="74">
        <f t="shared" si="30"/>
        <v>-0.47415100947307964</v>
      </c>
      <c r="AU59" s="74">
        <f t="shared" si="30"/>
        <v>-0.53761186464667965</v>
      </c>
      <c r="AV59" s="74">
        <f t="shared" si="30"/>
        <v>-0.60107271982027954</v>
      </c>
      <c r="AW59" s="74">
        <f t="shared" si="30"/>
        <v>-0.66453357499387966</v>
      </c>
      <c r="AX59" s="74">
        <f t="shared" si="30"/>
        <v>-0.72799443016747956</v>
      </c>
      <c r="AY59" s="74">
        <f t="shared" si="30"/>
        <v>-0.79145528534107956</v>
      </c>
      <c r="AZ59" s="74">
        <f t="shared" si="30"/>
        <v>-0.85491614051467946</v>
      </c>
      <c r="BA59" s="74">
        <f t="shared" si="30"/>
        <v>-0.44337059468827938</v>
      </c>
      <c r="BB59" s="74">
        <f t="shared" si="30"/>
        <v>-9.4621275079224618E-5</v>
      </c>
      <c r="BC59" s="74">
        <f t="shared" si="30"/>
        <v>-9.4621275079224618E-5</v>
      </c>
      <c r="BD59" s="74">
        <f t="shared" si="30"/>
        <v>-9.4621275079224618E-5</v>
      </c>
      <c r="BE59" s="74">
        <f t="shared" si="30"/>
        <v>-9.4621275079224618E-5</v>
      </c>
      <c r="BF59" s="74">
        <f t="shared" si="30"/>
        <v>-9.4621275079224618E-5</v>
      </c>
      <c r="BG59" s="74">
        <f t="shared" si="30"/>
        <v>-9.4621275079224618E-5</v>
      </c>
      <c r="BH59" s="74">
        <f t="shared" si="30"/>
        <v>-9.4621275079224618E-5</v>
      </c>
      <c r="BI59" s="74">
        <f t="shared" si="30"/>
        <v>-9.4621275079224618E-5</v>
      </c>
      <c r="BJ59" s="74">
        <f t="shared" si="30"/>
        <v>-9.4621275079224618E-5</v>
      </c>
      <c r="BK59" s="74">
        <f t="shared" si="30"/>
        <v>-9.4621275079224618E-5</v>
      </c>
      <c r="BL59" s="74">
        <f t="shared" si="30"/>
        <v>-9.4621275079224618E-5</v>
      </c>
      <c r="BM59" s="36"/>
      <c r="BN59" s="74">
        <f>SUM(B59:BM59)</f>
        <v>45.641752330357271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0.17835642471124213</v>
      </c>
      <c r="E61" s="74">
        <f t="shared" si="32"/>
        <v>0.3448835883445005</v>
      </c>
      <c r="F61" s="74">
        <f>+F59*F60</f>
        <v>0.32825518511065888</v>
      </c>
      <c r="G61" s="74">
        <f t="shared" ref="G61:BL61" si="33">+G59*G60</f>
        <v>0.31241636645394938</v>
      </c>
      <c r="H61" s="74">
        <f t="shared" si="33"/>
        <v>0.29730802719489385</v>
      </c>
      <c r="I61" s="74">
        <f t="shared" si="33"/>
        <v>0.28287560870628153</v>
      </c>
      <c r="J61" s="74">
        <f t="shared" si="33"/>
        <v>0.2690683411544581</v>
      </c>
      <c r="K61" s="74">
        <f t="shared" si="33"/>
        <v>0.25583924349932552</v>
      </c>
      <c r="L61" s="74">
        <f t="shared" si="33"/>
        <v>0.24293295105518939</v>
      </c>
      <c r="M61" s="74">
        <f t="shared" si="33"/>
        <v>0.23007212413372877</v>
      </c>
      <c r="N61" s="74">
        <f t="shared" si="33"/>
        <v>0.21721129721226815</v>
      </c>
      <c r="O61" s="74">
        <f t="shared" si="33"/>
        <v>0.20435047029080755</v>
      </c>
      <c r="P61" s="74">
        <f t="shared" si="33"/>
        <v>0.19148964336934698</v>
      </c>
      <c r="Q61" s="74">
        <f t="shared" si="33"/>
        <v>0.17862881644788633</v>
      </c>
      <c r="R61" s="74">
        <f t="shared" si="33"/>
        <v>0.1657679895264258</v>
      </c>
      <c r="S61" s="74">
        <f t="shared" si="33"/>
        <v>0.15290716260496517</v>
      </c>
      <c r="T61" s="74">
        <f t="shared" si="33"/>
        <v>0.14004633568350461</v>
      </c>
      <c r="U61" s="74">
        <f t="shared" si="33"/>
        <v>0.12718550876204399</v>
      </c>
      <c r="V61" s="74">
        <f t="shared" si="33"/>
        <v>0.11432468184058341</v>
      </c>
      <c r="W61" s="74">
        <f t="shared" si="33"/>
        <v>0.10146385491912285</v>
      </c>
      <c r="X61" s="74">
        <f t="shared" si="33"/>
        <v>9.0293587682481663E-2</v>
      </c>
      <c r="Y61" s="74">
        <f t="shared" si="33"/>
        <v>8.2504439815479266E-2</v>
      </c>
      <c r="Z61" s="74">
        <f t="shared" si="33"/>
        <v>7.6405851633296287E-2</v>
      </c>
      <c r="AA61" s="74">
        <f t="shared" si="33"/>
        <v>7.0307263451113336E-2</v>
      </c>
      <c r="AB61" s="74">
        <f t="shared" si="33"/>
        <v>6.4208675268930357E-2</v>
      </c>
      <c r="AC61" s="74">
        <f t="shared" si="33"/>
        <v>5.8110087086747399E-2</v>
      </c>
      <c r="AD61" s="74">
        <f t="shared" si="33"/>
        <v>5.201149890456444E-2</v>
      </c>
      <c r="AE61" s="74">
        <f t="shared" si="33"/>
        <v>4.5912910722381475E-2</v>
      </c>
      <c r="AF61" s="74">
        <f t="shared" si="33"/>
        <v>3.981432254019851E-2</v>
      </c>
      <c r="AG61" s="74">
        <f t="shared" si="33"/>
        <v>3.3715734358015552E-2</v>
      </c>
      <c r="AH61" s="74">
        <f t="shared" si="33"/>
        <v>2.7617146175832587E-2</v>
      </c>
      <c r="AI61" s="74">
        <f t="shared" si="33"/>
        <v>2.1518557993649625E-2</v>
      </c>
      <c r="AJ61" s="74">
        <f t="shared" si="33"/>
        <v>1.5419969811466669E-2</v>
      </c>
      <c r="AK61" s="74">
        <f t="shared" si="33"/>
        <v>9.3213816292837069E-3</v>
      </c>
      <c r="AL61" s="74">
        <f t="shared" si="33"/>
        <v>3.2227934471007538E-3</v>
      </c>
      <c r="AM61" s="74">
        <f t="shared" si="33"/>
        <v>-2.87579473508221E-3</v>
      </c>
      <c r="AN61" s="74">
        <f t="shared" si="33"/>
        <v>-8.9743829172651626E-3</v>
      </c>
      <c r="AO61" s="74">
        <f t="shared" si="33"/>
        <v>-1.5072971099448124E-2</v>
      </c>
      <c r="AP61" s="74">
        <f t="shared" si="33"/>
        <v>-2.1171559281631079E-2</v>
      </c>
      <c r="AQ61" s="74">
        <f t="shared" si="33"/>
        <v>-2.7270147463814041E-2</v>
      </c>
      <c r="AR61" s="74">
        <f t="shared" si="33"/>
        <v>-3.3368735645996996E-2</v>
      </c>
      <c r="AS61" s="74">
        <f t="shared" si="33"/>
        <v>-3.9467323828179961E-2</v>
      </c>
      <c r="AT61" s="74">
        <f t="shared" si="33"/>
        <v>-4.5565912010362954E-2</v>
      </c>
      <c r="AU61" s="74">
        <f t="shared" si="33"/>
        <v>-5.1664500192545919E-2</v>
      </c>
      <c r="AV61" s="74">
        <f t="shared" si="33"/>
        <v>-5.776308837472887E-2</v>
      </c>
      <c r="AW61" s="74">
        <f t="shared" si="33"/>
        <v>-6.3861676556911842E-2</v>
      </c>
      <c r="AX61" s="74">
        <f t="shared" si="33"/>
        <v>-6.9960264739094793E-2</v>
      </c>
      <c r="AY61" s="74">
        <f t="shared" si="33"/>
        <v>-7.6058852921277745E-2</v>
      </c>
      <c r="AZ61" s="74">
        <f t="shared" si="33"/>
        <v>-8.2157441103460696E-2</v>
      </c>
      <c r="BA61" s="74">
        <f t="shared" si="33"/>
        <v>-4.2607914149543652E-2</v>
      </c>
      <c r="BB61" s="74">
        <f t="shared" si="33"/>
        <v>-9.0931045351134866E-6</v>
      </c>
      <c r="BC61" s="74">
        <f t="shared" si="33"/>
        <v>-9.0931045351134866E-6</v>
      </c>
      <c r="BD61" s="74">
        <f t="shared" si="33"/>
        <v>-9.0931045351134866E-6</v>
      </c>
      <c r="BE61" s="74">
        <f t="shared" si="33"/>
        <v>-9.0931045351134866E-6</v>
      </c>
      <c r="BF61" s="74">
        <f t="shared" si="33"/>
        <v>-9.0931045351134866E-6</v>
      </c>
      <c r="BG61" s="74">
        <f t="shared" si="33"/>
        <v>-9.0931045351134866E-6</v>
      </c>
      <c r="BH61" s="74">
        <f t="shared" si="33"/>
        <v>-9.0931045351134866E-6</v>
      </c>
      <c r="BI61" s="74">
        <f t="shared" si="33"/>
        <v>-9.0931045351134866E-6</v>
      </c>
      <c r="BJ61" s="74">
        <f t="shared" si="33"/>
        <v>-9.0931045351134866E-6</v>
      </c>
      <c r="BK61" s="74">
        <f t="shared" si="33"/>
        <v>-9.0931045351134866E-6</v>
      </c>
      <c r="BL61" s="74">
        <f t="shared" si="33"/>
        <v>-9.0931045351134866E-6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0.29726943290622343</v>
      </c>
      <c r="E62" s="67">
        <f t="shared" si="34"/>
        <v>0.29726943290622343</v>
      </c>
      <c r="F62" s="67">
        <f t="shared" si="34"/>
        <v>0.29726943290622343</v>
      </c>
      <c r="G62" s="67">
        <f t="shared" si="34"/>
        <v>0.29726943290622343</v>
      </c>
      <c r="H62" s="67">
        <f t="shared" si="34"/>
        <v>0.29726943290622343</v>
      </c>
      <c r="I62" s="67">
        <f t="shared" si="34"/>
        <v>0.29726943290622343</v>
      </c>
      <c r="J62" s="67">
        <f t="shared" si="34"/>
        <v>0.29726943290622343</v>
      </c>
      <c r="K62" s="67">
        <f t="shared" si="34"/>
        <v>0.29726943290622343</v>
      </c>
      <c r="L62" s="67">
        <f t="shared" si="34"/>
        <v>0.29726943290622343</v>
      </c>
      <c r="M62" s="67">
        <f t="shared" si="34"/>
        <v>0.29726943290622343</v>
      </c>
      <c r="N62" s="67">
        <f t="shared" si="34"/>
        <v>0.29726943290622343</v>
      </c>
      <c r="O62" s="67">
        <f t="shared" si="34"/>
        <v>0.29726943290622343</v>
      </c>
      <c r="P62" s="67">
        <f t="shared" si="34"/>
        <v>0.29726943290622343</v>
      </c>
      <c r="Q62" s="67">
        <f t="shared" si="34"/>
        <v>0.29726943290622343</v>
      </c>
      <c r="R62" s="67">
        <f t="shared" si="34"/>
        <v>0.29726943290622343</v>
      </c>
      <c r="S62" s="67">
        <f t="shared" si="34"/>
        <v>0.29726943290622343</v>
      </c>
      <c r="T62" s="67">
        <f t="shared" si="34"/>
        <v>0.29726943290622343</v>
      </c>
      <c r="U62" s="67">
        <f t="shared" si="34"/>
        <v>0.29726943290622343</v>
      </c>
      <c r="V62" s="67">
        <f t="shared" si="34"/>
        <v>0.29726943290622343</v>
      </c>
      <c r="W62" s="67">
        <f t="shared" si="34"/>
        <v>0.29726943290622343</v>
      </c>
      <c r="X62" s="67">
        <f t="shared" si="34"/>
        <v>0.29726943290622343</v>
      </c>
      <c r="Y62" s="67">
        <f t="shared" si="34"/>
        <v>0.29726943290622343</v>
      </c>
      <c r="Z62" s="67">
        <f t="shared" si="34"/>
        <v>0.29726943290622343</v>
      </c>
      <c r="AA62" s="67">
        <f t="shared" si="34"/>
        <v>0.29726943290622343</v>
      </c>
      <c r="AB62" s="67">
        <f t="shared" si="34"/>
        <v>0.29726943290622343</v>
      </c>
      <c r="AC62" s="67">
        <f t="shared" si="34"/>
        <v>0.29726943290622343</v>
      </c>
      <c r="AD62" s="67">
        <f t="shared" si="34"/>
        <v>0.29726943290622343</v>
      </c>
      <c r="AE62" s="67">
        <f t="shared" si="34"/>
        <v>0.29726943290622343</v>
      </c>
      <c r="AF62" s="67">
        <f t="shared" si="34"/>
        <v>0.29726943290622343</v>
      </c>
      <c r="AG62" s="67">
        <f t="shared" si="34"/>
        <v>0.29726943290622343</v>
      </c>
      <c r="AH62" s="67">
        <f t="shared" si="34"/>
        <v>0.29726943290622343</v>
      </c>
      <c r="AI62" s="67">
        <f t="shared" si="34"/>
        <v>0.29726943290622343</v>
      </c>
      <c r="AJ62" s="67">
        <f t="shared" si="34"/>
        <v>0.29726943290622343</v>
      </c>
      <c r="AK62" s="67">
        <f t="shared" si="34"/>
        <v>0.29726943290622343</v>
      </c>
      <c r="AL62" s="67">
        <f t="shared" si="34"/>
        <v>0.29726943290622343</v>
      </c>
      <c r="AM62" s="67">
        <f t="shared" si="34"/>
        <v>0.29726943290622343</v>
      </c>
      <c r="AN62" s="67">
        <f t="shared" si="34"/>
        <v>0.29726943290622343</v>
      </c>
      <c r="AO62" s="67">
        <f t="shared" si="34"/>
        <v>0.29726943290622343</v>
      </c>
      <c r="AP62" s="67">
        <f t="shared" si="34"/>
        <v>0.29726943290622343</v>
      </c>
      <c r="AQ62" s="67">
        <f t="shared" si="34"/>
        <v>0.29726943290622343</v>
      </c>
      <c r="AR62" s="67">
        <f t="shared" si="34"/>
        <v>0.29726943290622343</v>
      </c>
      <c r="AS62" s="67">
        <f t="shared" si="34"/>
        <v>0.29726943290622343</v>
      </c>
      <c r="AT62" s="67">
        <f t="shared" si="34"/>
        <v>0.29726943290622343</v>
      </c>
      <c r="AU62" s="67">
        <f t="shared" si="34"/>
        <v>0.29726943290622343</v>
      </c>
      <c r="AV62" s="67">
        <f t="shared" si="34"/>
        <v>0.29726943290622343</v>
      </c>
      <c r="AW62" s="67">
        <f t="shared" si="34"/>
        <v>0.29726943290622343</v>
      </c>
      <c r="AX62" s="67">
        <f t="shared" si="34"/>
        <v>0.29726943290622343</v>
      </c>
      <c r="AY62" s="67">
        <f t="shared" si="34"/>
        <v>0.29726943290622343</v>
      </c>
      <c r="AZ62" s="67">
        <f t="shared" si="34"/>
        <v>0.29726943290622343</v>
      </c>
      <c r="BA62" s="67">
        <f t="shared" si="34"/>
        <v>0.10726687250622345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14.673469084911162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0.47562585761746556</v>
      </c>
      <c r="E63" s="74">
        <f t="shared" si="35"/>
        <v>0.64215302125072393</v>
      </c>
      <c r="F63" s="74">
        <f t="shared" si="35"/>
        <v>0.62552461801688231</v>
      </c>
      <c r="G63" s="74">
        <f t="shared" si="35"/>
        <v>0.60968579936017275</v>
      </c>
      <c r="H63" s="74">
        <f t="shared" si="35"/>
        <v>0.59457746010111734</v>
      </c>
      <c r="I63" s="74">
        <f t="shared" si="35"/>
        <v>0.58014504161250491</v>
      </c>
      <c r="J63" s="74">
        <f t="shared" si="35"/>
        <v>0.56633777406068153</v>
      </c>
      <c r="K63" s="74">
        <f t="shared" si="35"/>
        <v>0.55310867640554895</v>
      </c>
      <c r="L63" s="74">
        <f t="shared" si="35"/>
        <v>0.54020238396141285</v>
      </c>
      <c r="M63" s="74">
        <f t="shared" si="35"/>
        <v>0.52734155703995222</v>
      </c>
      <c r="N63" s="74">
        <f t="shared" si="35"/>
        <v>0.5144807301184916</v>
      </c>
      <c r="O63" s="74">
        <f t="shared" si="35"/>
        <v>0.50161990319703098</v>
      </c>
      <c r="P63" s="74">
        <f t="shared" si="35"/>
        <v>0.48875907627557041</v>
      </c>
      <c r="Q63" s="74">
        <f t="shared" si="35"/>
        <v>0.47589824935410974</v>
      </c>
      <c r="R63" s="74">
        <f t="shared" si="35"/>
        <v>0.46303742243264923</v>
      </c>
      <c r="S63" s="74">
        <f t="shared" si="35"/>
        <v>0.4501765955111886</v>
      </c>
      <c r="T63" s="74">
        <f t="shared" si="35"/>
        <v>0.43731576858972804</v>
      </c>
      <c r="U63" s="74">
        <f t="shared" si="35"/>
        <v>0.42445494166826742</v>
      </c>
      <c r="V63" s="74">
        <f t="shared" si="35"/>
        <v>0.41159411474680685</v>
      </c>
      <c r="W63" s="74">
        <f t="shared" si="35"/>
        <v>0.39873328782534628</v>
      </c>
      <c r="X63" s="74">
        <f t="shared" si="35"/>
        <v>0.38756302058870506</v>
      </c>
      <c r="Y63" s="74">
        <f t="shared" si="35"/>
        <v>0.37977387272170271</v>
      </c>
      <c r="Z63" s="74">
        <f t="shared" si="35"/>
        <v>0.3736752845395197</v>
      </c>
      <c r="AA63" s="74">
        <f t="shared" si="35"/>
        <v>0.36757669635733675</v>
      </c>
      <c r="AB63" s="74">
        <f t="shared" si="35"/>
        <v>0.3614781081751538</v>
      </c>
      <c r="AC63" s="74">
        <f t="shared" si="35"/>
        <v>0.35537951999297085</v>
      </c>
      <c r="AD63" s="74">
        <f t="shared" si="35"/>
        <v>0.3492809318107879</v>
      </c>
      <c r="AE63" s="74">
        <f t="shared" si="35"/>
        <v>0.34318234362860489</v>
      </c>
      <c r="AF63" s="74">
        <f t="shared" si="35"/>
        <v>0.33708375544642194</v>
      </c>
      <c r="AG63" s="74">
        <f t="shared" si="35"/>
        <v>0.33098516726423899</v>
      </c>
      <c r="AH63" s="74">
        <f t="shared" si="35"/>
        <v>0.32488657908205604</v>
      </c>
      <c r="AI63" s="74">
        <f t="shared" si="35"/>
        <v>0.31878799089987303</v>
      </c>
      <c r="AJ63" s="74">
        <f t="shared" si="35"/>
        <v>0.31268940271769008</v>
      </c>
      <c r="AK63" s="74">
        <f t="shared" si="35"/>
        <v>0.30659081453550713</v>
      </c>
      <c r="AL63" s="74">
        <f t="shared" si="35"/>
        <v>0.30049222635332418</v>
      </c>
      <c r="AM63" s="74">
        <f t="shared" si="35"/>
        <v>0.29439363817114123</v>
      </c>
      <c r="AN63" s="74">
        <f t="shared" si="35"/>
        <v>0.28829504998895827</v>
      </c>
      <c r="AO63" s="74">
        <f t="shared" si="35"/>
        <v>0.28219646180677532</v>
      </c>
      <c r="AP63" s="74">
        <f t="shared" si="35"/>
        <v>0.27609787362459237</v>
      </c>
      <c r="AQ63" s="74">
        <f t="shared" si="35"/>
        <v>0.26999928544240936</v>
      </c>
      <c r="AR63" s="74">
        <f t="shared" si="35"/>
        <v>0.26390069726022641</v>
      </c>
      <c r="AS63" s="74">
        <f t="shared" si="35"/>
        <v>0.25780210907804346</v>
      </c>
      <c r="AT63" s="74">
        <f t="shared" si="35"/>
        <v>0.25170352089586046</v>
      </c>
      <c r="AU63" s="74">
        <f t="shared" si="35"/>
        <v>0.2456049327136775</v>
      </c>
      <c r="AV63" s="74">
        <f t="shared" si="35"/>
        <v>0.23950634453149455</v>
      </c>
      <c r="AW63" s="74">
        <f t="shared" si="35"/>
        <v>0.2334077563493116</v>
      </c>
      <c r="AX63" s="74">
        <f t="shared" si="35"/>
        <v>0.22730916816712865</v>
      </c>
      <c r="AY63" s="74">
        <f t="shared" si="35"/>
        <v>0.2212105799849457</v>
      </c>
      <c r="AZ63" s="74">
        <f t="shared" si="35"/>
        <v>0.21511199180276275</v>
      </c>
      <c r="BA63" s="74">
        <f t="shared" si="35"/>
        <v>6.4658958356679799E-2</v>
      </c>
      <c r="BB63" s="74">
        <f t="shared" si="35"/>
        <v>-9.0931045351134866E-6</v>
      </c>
      <c r="BC63" s="74">
        <f t="shared" si="35"/>
        <v>-9.0931045351134866E-6</v>
      </c>
      <c r="BD63" s="74">
        <f t="shared" si="35"/>
        <v>-9.0931045351134866E-6</v>
      </c>
      <c r="BE63" s="74">
        <f t="shared" si="35"/>
        <v>-9.0931045351134866E-6</v>
      </c>
      <c r="BF63" s="74">
        <f t="shared" si="35"/>
        <v>-9.0931045351134866E-6</v>
      </c>
      <c r="BG63" s="74">
        <f t="shared" si="35"/>
        <v>-9.0931045351134866E-6</v>
      </c>
      <c r="BH63" s="74">
        <f t="shared" si="35"/>
        <v>-9.0931045351134866E-6</v>
      </c>
      <c r="BI63" s="74">
        <f t="shared" si="35"/>
        <v>-9.0931045351134866E-6</v>
      </c>
      <c r="BJ63" s="74">
        <f t="shared" si="35"/>
        <v>-9.0931045351134866E-6</v>
      </c>
      <c r="BK63" s="74">
        <f t="shared" si="35"/>
        <v>-9.0931045351134866E-6</v>
      </c>
      <c r="BL63" s="74">
        <f t="shared" si="35"/>
        <v>-9.0931045351134866E-6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0.49244277850335511</v>
      </c>
      <c r="E65" s="118">
        <f t="shared" si="37"/>
        <v>0.6612635374840119</v>
      </c>
      <c r="F65" s="118">
        <f t="shared" si="37"/>
        <v>0.6441402718740421</v>
      </c>
      <c r="G65" s="118">
        <f t="shared" si="37"/>
        <v>0.62783008893025716</v>
      </c>
      <c r="H65" s="118">
        <f t="shared" si="37"/>
        <v>0.61227212449914259</v>
      </c>
      <c r="I65" s="118">
        <f t="shared" si="37"/>
        <v>0.59741019628514558</v>
      </c>
      <c r="J65" s="118">
        <f t="shared" si="37"/>
        <v>0.58319202354101696</v>
      </c>
      <c r="K65" s="118">
        <f t="shared" si="37"/>
        <v>0.56956922706780866</v>
      </c>
      <c r="L65" s="118">
        <f t="shared" si="37"/>
        <v>0.55627884250995041</v>
      </c>
      <c r="M65" s="118">
        <f t="shared" si="37"/>
        <v>0.5430352765317189</v>
      </c>
      <c r="N65" s="118">
        <f t="shared" si="37"/>
        <v>0.52979171055348739</v>
      </c>
      <c r="O65" s="118">
        <f t="shared" si="37"/>
        <v>0.51654814457525589</v>
      </c>
      <c r="P65" s="118">
        <f t="shared" si="37"/>
        <v>0.50330457859702438</v>
      </c>
      <c r="Q65" s="118">
        <f t="shared" si="37"/>
        <v>0.49006101261879281</v>
      </c>
      <c r="R65" s="118">
        <f t="shared" si="37"/>
        <v>0.47681744664056142</v>
      </c>
      <c r="S65" s="118">
        <f t="shared" si="37"/>
        <v>0.46357388066232991</v>
      </c>
      <c r="T65" s="118">
        <f t="shared" si="37"/>
        <v>0.45033031468409845</v>
      </c>
      <c r="U65" s="118">
        <f t="shared" si="37"/>
        <v>0.43708674870586695</v>
      </c>
      <c r="V65" s="118">
        <f t="shared" si="37"/>
        <v>0.42384318272763549</v>
      </c>
      <c r="W65" s="118">
        <f t="shared" si="37"/>
        <v>0.41059961674940404</v>
      </c>
      <c r="X65" s="118">
        <f t="shared" si="37"/>
        <v>0.39909692162362792</v>
      </c>
      <c r="Y65" s="118">
        <f t="shared" si="37"/>
        <v>0.39107596820276253</v>
      </c>
      <c r="Z65" s="118">
        <f t="shared" si="37"/>
        <v>0.38479588563435246</v>
      </c>
      <c r="AA65" s="118">
        <f t="shared" si="37"/>
        <v>0.37851580306594246</v>
      </c>
      <c r="AB65" s="118">
        <f t="shared" si="37"/>
        <v>0.37223572049753251</v>
      </c>
      <c r="AC65" s="118">
        <f t="shared" si="37"/>
        <v>0.3659556379291225</v>
      </c>
      <c r="AD65" s="118">
        <f t="shared" si="37"/>
        <v>0.3596755553607125</v>
      </c>
      <c r="AE65" s="118">
        <f t="shared" si="37"/>
        <v>0.35339547279230243</v>
      </c>
      <c r="AF65" s="118">
        <f t="shared" si="37"/>
        <v>0.34711539022389243</v>
      </c>
      <c r="AG65" s="118">
        <f t="shared" si="37"/>
        <v>0.34083530765548242</v>
      </c>
      <c r="AH65" s="118">
        <f t="shared" si="37"/>
        <v>0.33455522508707242</v>
      </c>
      <c r="AI65" s="118">
        <f t="shared" si="37"/>
        <v>0.32827514251866236</v>
      </c>
      <c r="AJ65" s="118">
        <f t="shared" si="37"/>
        <v>0.32199505995025235</v>
      </c>
      <c r="AK65" s="118">
        <f t="shared" si="37"/>
        <v>0.31571497738184234</v>
      </c>
      <c r="AL65" s="118">
        <f t="shared" si="37"/>
        <v>0.30943489481343239</v>
      </c>
      <c r="AM65" s="118">
        <f t="shared" si="37"/>
        <v>0.30315481224502239</v>
      </c>
      <c r="AN65" s="118">
        <f t="shared" si="37"/>
        <v>0.29687472967661238</v>
      </c>
      <c r="AO65" s="118">
        <f t="shared" si="37"/>
        <v>0.29059464710820238</v>
      </c>
      <c r="AP65" s="118">
        <f t="shared" si="37"/>
        <v>0.28431456453979237</v>
      </c>
      <c r="AQ65" s="118">
        <f t="shared" si="37"/>
        <v>0.27803448197138231</v>
      </c>
      <c r="AR65" s="118">
        <f t="shared" si="37"/>
        <v>0.2717543994029723</v>
      </c>
      <c r="AS65" s="118">
        <f t="shared" si="37"/>
        <v>0.2654743168345623</v>
      </c>
      <c r="AT65" s="118">
        <f t="shared" si="37"/>
        <v>0.25919423426615223</v>
      </c>
      <c r="AU65" s="118">
        <f t="shared" si="37"/>
        <v>0.25291415169774223</v>
      </c>
      <c r="AV65" s="118">
        <f t="shared" si="37"/>
        <v>0.24663406912933225</v>
      </c>
      <c r="AW65" s="118">
        <f t="shared" si="37"/>
        <v>0.24035398656092224</v>
      </c>
      <c r="AX65" s="118">
        <f t="shared" si="37"/>
        <v>0.23407390399251224</v>
      </c>
      <c r="AY65" s="118">
        <f t="shared" si="37"/>
        <v>0.22779382142410226</v>
      </c>
      <c r="AZ65" s="118">
        <f t="shared" si="37"/>
        <v>0.22151373885569225</v>
      </c>
      <c r="BA65" s="118">
        <f t="shared" si="37"/>
        <v>6.6583213218700241E-2</v>
      </c>
      <c r="BB65" s="118">
        <f t="shared" si="37"/>
        <v>-9.3637159253562823E-6</v>
      </c>
      <c r="BC65" s="118">
        <f t="shared" si="37"/>
        <v>-9.3637159253562823E-6</v>
      </c>
      <c r="BD65" s="118">
        <f t="shared" si="37"/>
        <v>-9.3637159253562823E-6</v>
      </c>
      <c r="BE65" s="118">
        <f t="shared" si="37"/>
        <v>-9.3637159253562823E-6</v>
      </c>
      <c r="BF65" s="118">
        <f t="shared" si="37"/>
        <v>-9.3637159253562823E-6</v>
      </c>
      <c r="BG65" s="118">
        <f t="shared" si="37"/>
        <v>-9.3637159253562823E-6</v>
      </c>
      <c r="BH65" s="118">
        <f t="shared" si="37"/>
        <v>-9.3637159253562823E-6</v>
      </c>
      <c r="BI65" s="118">
        <f t="shared" si="37"/>
        <v>-9.3637159253562823E-6</v>
      </c>
      <c r="BJ65" s="118">
        <f t="shared" si="37"/>
        <v>-9.3637159253562823E-6</v>
      </c>
      <c r="BK65" s="118">
        <f t="shared" si="37"/>
        <v>-9.3637159253562823E-6</v>
      </c>
      <c r="BL65" s="118">
        <f t="shared" si="37"/>
        <v>-9.3637159253562823E-6</v>
      </c>
      <c r="BM65" s="112"/>
      <c r="BN65" s="314">
        <f>SUM(B65:BM65)</f>
        <v>19.631224036526422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3.8000512079999997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-3.8000512079999997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3.8000512079999997</v>
      </c>
      <c r="E73" s="86">
        <f>SUM($B$71:E71)-SUM($B$72:E72)</f>
        <v>3.8000512079999997</v>
      </c>
      <c r="F73" s="86">
        <f>SUM($B$71:F71)-SUM($B$72:F72)</f>
        <v>3.8000512079999997</v>
      </c>
      <c r="G73" s="86">
        <f>SUM($B$71:G71)-SUM($B$72:G72)</f>
        <v>3.8000512079999997</v>
      </c>
      <c r="H73" s="86">
        <f>SUM($B$71:H71)-SUM($B$72:H72)</f>
        <v>3.8000512079999997</v>
      </c>
      <c r="I73" s="86">
        <f>SUM($B$71:I71)-SUM($B$72:I72)</f>
        <v>3.8000512079999997</v>
      </c>
      <c r="J73" s="86">
        <f>SUM($B$71:J71)-SUM($B$72:J72)</f>
        <v>3.8000512079999997</v>
      </c>
      <c r="K73" s="86">
        <f>SUM($B$71:K71)-SUM($B$72:K72)</f>
        <v>3.8000512079999997</v>
      </c>
      <c r="L73" s="86">
        <f>SUM($B$71:L71)-SUM($B$72:L72)</f>
        <v>3.8000512079999997</v>
      </c>
      <c r="M73" s="86">
        <f>SUM($B$71:M71)-SUM($B$72:M72)</f>
        <v>3.8000512079999997</v>
      </c>
      <c r="N73" s="86">
        <f>SUM($B$71:N71)-SUM($B$72:N72)</f>
        <v>3.8000512079999997</v>
      </c>
      <c r="O73" s="86">
        <f>SUM($B$71:O71)-SUM($B$72:O72)</f>
        <v>3.8000512079999997</v>
      </c>
      <c r="P73" s="86">
        <f>SUM($B$71:P71)-SUM($B$72:P72)</f>
        <v>3.8000512079999997</v>
      </c>
      <c r="Q73" s="86">
        <f>SUM($B$71:Q71)-SUM($B$72:Q72)</f>
        <v>3.8000512079999997</v>
      </c>
      <c r="R73" s="86">
        <f>SUM($B$71:R71)-SUM($B$72:R72)</f>
        <v>3.8000512079999997</v>
      </c>
      <c r="S73" s="86">
        <f>SUM($B$71:S71)-SUM($B$72:S72)</f>
        <v>3.8000512079999997</v>
      </c>
      <c r="T73" s="86">
        <f>SUM($B$71:T71)-SUM($B$72:T72)</f>
        <v>3.8000512079999997</v>
      </c>
      <c r="U73" s="86">
        <f>SUM($B$71:U71)-SUM($B$72:U72)</f>
        <v>3.8000512079999997</v>
      </c>
      <c r="V73" s="86">
        <f>SUM($B$71:V71)-SUM($B$72:V72)</f>
        <v>3.8000512079999997</v>
      </c>
      <c r="W73" s="86">
        <f>SUM($B$71:W71)-SUM($B$72:W72)</f>
        <v>3.8000512079999997</v>
      </c>
      <c r="X73" s="86">
        <f>SUM($B$71:X71)-SUM($B$72:X72)</f>
        <v>3.8000512079999997</v>
      </c>
      <c r="Y73" s="86">
        <f>SUM($B$71:Y71)-SUM($B$72:Y72)</f>
        <v>3.8000512079999997</v>
      </c>
      <c r="Z73" s="86">
        <f>SUM($B$71:Z71)-SUM($B$72:Z72)</f>
        <v>3.8000512079999997</v>
      </c>
      <c r="AA73" s="86">
        <f>SUM($B$71:AA71)-SUM($B$72:AA72)</f>
        <v>3.8000512079999997</v>
      </c>
      <c r="AB73" s="86">
        <f>SUM($B$71:AB71)-SUM($B$72:AB72)</f>
        <v>3.8000512079999997</v>
      </c>
      <c r="AC73" s="86">
        <f>SUM($B$71:AC71)-SUM($B$72:AC72)</f>
        <v>3.8000512079999997</v>
      </c>
      <c r="AD73" s="86">
        <f>SUM($B$71:AD71)-SUM($B$72:AD72)</f>
        <v>3.8000512079999997</v>
      </c>
      <c r="AE73" s="86">
        <f>SUM($B$71:AE71)-SUM($B$72:AE72)</f>
        <v>3.8000512079999997</v>
      </c>
      <c r="AF73" s="86">
        <f>SUM($B$71:AF71)-SUM($B$72:AF72)</f>
        <v>3.8000512079999997</v>
      </c>
      <c r="AG73" s="86">
        <f>SUM($B$71:AG71)-SUM($B$72:AG72)</f>
        <v>3.8000512079999997</v>
      </c>
      <c r="AH73" s="86">
        <f>SUM($B$71:AH71)-SUM($B$72:AH72)</f>
        <v>3.8000512079999997</v>
      </c>
      <c r="AI73" s="86">
        <f>SUM($B$71:AI71)-SUM($B$72:AI72)</f>
        <v>3.8000512079999997</v>
      </c>
      <c r="AJ73" s="86">
        <f>SUM($B$71:AJ71)-SUM($B$72:AJ72)</f>
        <v>3.8000512079999997</v>
      </c>
      <c r="AK73" s="86">
        <f>SUM($B$71:AK71)-SUM($B$72:AK72)</f>
        <v>3.8000512079999997</v>
      </c>
      <c r="AL73" s="86">
        <f>SUM($B$71:AL71)-SUM($B$72:AL72)</f>
        <v>3.8000512079999997</v>
      </c>
      <c r="AM73" s="86">
        <f>SUM($B$71:AM71)-SUM($B$72:AM72)</f>
        <v>3.8000512079999997</v>
      </c>
      <c r="AN73" s="86">
        <f>SUM($B$71:AN71)-SUM($B$72:AN72)</f>
        <v>3.8000512079999997</v>
      </c>
      <c r="AO73" s="86">
        <f>SUM($B$71:AO71)-SUM($B$72:AO72)</f>
        <v>3.8000512079999997</v>
      </c>
      <c r="AP73" s="86">
        <f>SUM($B$71:AP71)-SUM($B$72:AP72)</f>
        <v>3.8000512079999997</v>
      </c>
      <c r="AQ73" s="86">
        <f>SUM($B$71:AQ71)-SUM($B$72:AQ72)</f>
        <v>3.8000512079999997</v>
      </c>
      <c r="AR73" s="86">
        <f>SUM($B$71:AR71)-SUM($B$72:AR72)</f>
        <v>3.8000512079999997</v>
      </c>
      <c r="AS73" s="86">
        <f>SUM($B$71:AS71)-SUM($B$72:AS72)</f>
        <v>3.8000512079999997</v>
      </c>
      <c r="AT73" s="86">
        <f>SUM($B$71:AT71)-SUM($B$72:AT72)</f>
        <v>3.8000512079999997</v>
      </c>
      <c r="AU73" s="86">
        <f>SUM($B$71:AU71)-SUM($B$72:AU72)</f>
        <v>3.8000512079999997</v>
      </c>
      <c r="AV73" s="86">
        <f>SUM($B$71:AV71)-SUM($B$72:AV72)</f>
        <v>3.8000512079999997</v>
      </c>
      <c r="AW73" s="86">
        <f>SUM($B$71:AW71)-SUM($B$72:AW72)</f>
        <v>3.8000512079999997</v>
      </c>
      <c r="AX73" s="86">
        <f>SUM($B$71:AX71)-SUM($B$72:AX72)</f>
        <v>3.8000512079999997</v>
      </c>
      <c r="AY73" s="86">
        <f>SUM($B$71:AY71)-SUM($B$72:AY72)</f>
        <v>3.8000512079999997</v>
      </c>
      <c r="AZ73" s="86">
        <f>SUM($B$71:AZ71)-SUM($B$72:AZ72)</f>
        <v>3.8000512079999997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0.14250192029999997</v>
      </c>
      <c r="E74" s="329">
        <f>($D$71*TaxDepr!C$33)</f>
        <v>0.27432569670551998</v>
      </c>
      <c r="F74" s="329">
        <f>($D$71*TaxDepr!D$33)</f>
        <v>0.25372941915815994</v>
      </c>
      <c r="G74" s="329">
        <f>($D$71*TaxDepr!E$33)</f>
        <v>0.23472916311815997</v>
      </c>
      <c r="H74" s="329">
        <f>($D$71*TaxDepr!F$33)</f>
        <v>0.21709692551304</v>
      </c>
      <c r="I74" s="329">
        <f>($D$71*TaxDepr!G$33)</f>
        <v>0.20083270634279998</v>
      </c>
      <c r="J74" s="329">
        <f>($D$71*TaxDepr!H$33)</f>
        <v>0.18574650304703999</v>
      </c>
      <c r="K74" s="329">
        <f>($D$71*TaxDepr!I$33)</f>
        <v>0.17183831562575999</v>
      </c>
      <c r="L74" s="329">
        <f>($D$71*TaxDepr!J$33)</f>
        <v>0.16955828490095998</v>
      </c>
      <c r="M74" s="329">
        <f>($D$71*TaxDepr!K$33)</f>
        <v>0.16955828490095998</v>
      </c>
      <c r="N74" s="329">
        <f>($D$71*TaxDepr!L$33)</f>
        <v>0.16955828490095998</v>
      </c>
      <c r="O74" s="329">
        <f>($D$71*TaxDepr!M$33)</f>
        <v>0.16955828490095998</v>
      </c>
      <c r="P74" s="329">
        <f>($D$71*TaxDepr!N$33)</f>
        <v>0.16955828490095998</v>
      </c>
      <c r="Q74" s="329">
        <f>($D$71*TaxDepr!O$33)</f>
        <v>0.16955828490095998</v>
      </c>
      <c r="R74" s="329">
        <f>($D$71*TaxDepr!P$33)</f>
        <v>0.16955828490095998</v>
      </c>
      <c r="S74" s="329">
        <f>($D$71*TaxDepr!Q$33)</f>
        <v>0.16955828490095998</v>
      </c>
      <c r="T74" s="329">
        <f>($D$71*TaxDepr!R$33)</f>
        <v>0.16955828490095998</v>
      </c>
      <c r="U74" s="329">
        <f>($D$71*TaxDepr!S$33)</f>
        <v>0.16955828490095998</v>
      </c>
      <c r="V74" s="329">
        <f>($D$71*TaxDepr!T$33)</f>
        <v>0.16955828490095998</v>
      </c>
      <c r="W74" s="329">
        <f>($D$71*TaxDepr!U$33)</f>
        <v>0.16955828490095998</v>
      </c>
      <c r="X74" s="329">
        <f>($D$71*TaxDepr!V$33)</f>
        <v>8.4779142450479988E-2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3.8002792110724801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0.14250192029999997</v>
      </c>
      <c r="E75" s="94">
        <f t="shared" si="39"/>
        <v>0.27432569670551998</v>
      </c>
      <c r="F75" s="94">
        <f t="shared" si="39"/>
        <v>0.25372941915815994</v>
      </c>
      <c r="G75" s="94">
        <f t="shared" si="39"/>
        <v>0.23472916311815997</v>
      </c>
      <c r="H75" s="94">
        <f t="shared" si="39"/>
        <v>0.21709692551304</v>
      </c>
      <c r="I75" s="94">
        <f t="shared" si="39"/>
        <v>0.20083270634279998</v>
      </c>
      <c r="J75" s="94">
        <f t="shared" si="39"/>
        <v>0.18574650304703999</v>
      </c>
      <c r="K75" s="94">
        <f t="shared" si="39"/>
        <v>0.17183831562575999</v>
      </c>
      <c r="L75" s="94">
        <f t="shared" si="39"/>
        <v>0.16955828490095998</v>
      </c>
      <c r="M75" s="94">
        <f t="shared" si="39"/>
        <v>0.16955828490095998</v>
      </c>
      <c r="N75" s="94">
        <f t="shared" si="39"/>
        <v>0.16955828490095998</v>
      </c>
      <c r="O75" s="94">
        <f t="shared" si="39"/>
        <v>0.16955828490095998</v>
      </c>
      <c r="P75" s="94">
        <f t="shared" si="39"/>
        <v>0.16955828490095998</v>
      </c>
      <c r="Q75" s="94">
        <f t="shared" si="39"/>
        <v>0.16955828490095998</v>
      </c>
      <c r="R75" s="94">
        <f t="shared" si="39"/>
        <v>0.16955828490095998</v>
      </c>
      <c r="S75" s="94">
        <f t="shared" si="39"/>
        <v>0.16955828490095998</v>
      </c>
      <c r="T75" s="94">
        <f t="shared" si="39"/>
        <v>0.16955828490095998</v>
      </c>
      <c r="U75" s="94">
        <f t="shared" si="39"/>
        <v>0.16955828490095998</v>
      </c>
      <c r="V75" s="94">
        <f t="shared" si="39"/>
        <v>0.16955828490095998</v>
      </c>
      <c r="W75" s="94">
        <f t="shared" si="39"/>
        <v>0.16955828490095998</v>
      </c>
      <c r="X75" s="94">
        <f t="shared" si="39"/>
        <v>8.4779142450479988E-2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3.8000512079999997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-3.8000512079999997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3.8000512079999997</v>
      </c>
      <c r="E80" s="86">
        <f>SUM($B$78:E78)</f>
        <v>3.8000512079999997</v>
      </c>
      <c r="F80" s="86">
        <f>SUM($B$78:F78)</f>
        <v>3.8000512079999997</v>
      </c>
      <c r="G80" s="86">
        <f>SUM($B$78:G78)</f>
        <v>3.8000512079999997</v>
      </c>
      <c r="H80" s="86">
        <f>SUM($B$78:H78)</f>
        <v>3.8000512079999997</v>
      </c>
      <c r="I80" s="86">
        <f>SUM($B$78:I78)</f>
        <v>3.8000512079999997</v>
      </c>
      <c r="J80" s="86">
        <f>SUM($B$78:J78)</f>
        <v>3.8000512079999997</v>
      </c>
      <c r="K80" s="86">
        <f>SUM($B$78:K78)</f>
        <v>3.8000512079999997</v>
      </c>
      <c r="L80" s="86">
        <f>SUM($B$78:L78)</f>
        <v>3.8000512079999997</v>
      </c>
      <c r="M80" s="86">
        <f>SUM($B$78:M78)</f>
        <v>3.8000512079999997</v>
      </c>
      <c r="N80" s="86">
        <f>SUM($B$78:N78)</f>
        <v>3.8000512079999997</v>
      </c>
      <c r="O80" s="86">
        <f>SUM($B$78:O78)</f>
        <v>3.8000512079999997</v>
      </c>
      <c r="P80" s="86">
        <f>SUM($B$78:P78)</f>
        <v>3.8000512079999997</v>
      </c>
      <c r="Q80" s="86">
        <f>SUM($B$78:Q78)</f>
        <v>3.8000512079999997</v>
      </c>
      <c r="R80" s="86">
        <f>SUM($B$78:R78)</f>
        <v>3.8000512079999997</v>
      </c>
      <c r="S80" s="86">
        <f>SUM($B$78:S78)</f>
        <v>3.8000512079999997</v>
      </c>
      <c r="T80" s="86">
        <f>SUM($B$78:T78)</f>
        <v>3.8000512079999997</v>
      </c>
      <c r="U80" s="86">
        <f>SUM($B$78:U78)</f>
        <v>3.8000512079999997</v>
      </c>
      <c r="V80" s="86">
        <f>SUM($B$78:V78)</f>
        <v>3.8000512079999997</v>
      </c>
      <c r="W80" s="86">
        <f>SUM($B$78:W78)</f>
        <v>3.8000512079999997</v>
      </c>
      <c r="X80" s="86">
        <f>SUM($B$78:X78)</f>
        <v>3.8000512079999997</v>
      </c>
      <c r="Y80" s="86">
        <f>SUM($B$78:Y78)</f>
        <v>3.8000512079999997</v>
      </c>
      <c r="Z80" s="86">
        <f>SUM($B$78:Z78)</f>
        <v>3.8000512079999997</v>
      </c>
      <c r="AA80" s="86">
        <f>SUM($B$78:AA78)</f>
        <v>3.8000512079999997</v>
      </c>
      <c r="AB80" s="86">
        <f>SUM($B$78:AB78)</f>
        <v>3.8000512079999997</v>
      </c>
      <c r="AC80" s="86">
        <f>SUM($B$78:AC78)</f>
        <v>3.8000512079999997</v>
      </c>
      <c r="AD80" s="86">
        <f>SUM($B$78:AD78)</f>
        <v>3.8000512079999997</v>
      </c>
      <c r="AE80" s="86">
        <f>SUM($B$78:AE78)</f>
        <v>3.8000512079999997</v>
      </c>
      <c r="AF80" s="86">
        <f>SUM($B$78:AF78)</f>
        <v>3.8000512079999997</v>
      </c>
      <c r="AG80" s="86">
        <f>SUM($B$78:AG78)</f>
        <v>3.8000512079999997</v>
      </c>
      <c r="AH80" s="86">
        <f>SUM($B$78:AH78)</f>
        <v>3.8000512079999997</v>
      </c>
      <c r="AI80" s="86">
        <f>SUM($B$78:AI78)</f>
        <v>3.8000512079999997</v>
      </c>
      <c r="AJ80" s="86">
        <f>SUM($B$78:AJ78)</f>
        <v>3.8000512079999997</v>
      </c>
      <c r="AK80" s="86">
        <f>SUM($B$78:AK78)</f>
        <v>3.8000512079999997</v>
      </c>
      <c r="AL80" s="86">
        <f>SUM($B$78:AL78)</f>
        <v>3.8000512079999997</v>
      </c>
      <c r="AM80" s="86">
        <f>SUM($B$78:AM78)</f>
        <v>3.8000512079999997</v>
      </c>
      <c r="AN80" s="86">
        <f>SUM($B$78:AN78)</f>
        <v>3.8000512079999997</v>
      </c>
      <c r="AO80" s="86">
        <f>SUM($B$78:AO78)</f>
        <v>3.8000512079999997</v>
      </c>
      <c r="AP80" s="86">
        <f>SUM($B$78:AP78)</f>
        <v>3.8000512079999997</v>
      </c>
      <c r="AQ80" s="86">
        <f>SUM($B$78:AQ78)</f>
        <v>3.8000512079999997</v>
      </c>
      <c r="AR80" s="86">
        <f>SUM($B$78:AR78)</f>
        <v>3.8000512079999997</v>
      </c>
      <c r="AS80" s="86">
        <f>SUM($B$78:AS78)</f>
        <v>3.8000512079999997</v>
      </c>
      <c r="AT80" s="86">
        <f>SUM($B$78:AT78)</f>
        <v>3.8000512079999997</v>
      </c>
      <c r="AU80" s="86">
        <f>SUM($B$78:AU78)</f>
        <v>3.8000512079999997</v>
      </c>
      <c r="AV80" s="86">
        <f>SUM($B$78:AV78)</f>
        <v>3.8000512079999997</v>
      </c>
      <c r="AW80" s="86">
        <f>SUM($B$78:AW78)</f>
        <v>3.8000512079999997</v>
      </c>
      <c r="AX80" s="86">
        <f>SUM($B$78:AX78)</f>
        <v>3.8000512079999997</v>
      </c>
      <c r="AY80" s="86">
        <f>SUM($B$78:AY78)</f>
        <v>3.8000512079999997</v>
      </c>
      <c r="AZ80" s="86">
        <f>SUM($B$78:AZ78)</f>
        <v>3.8000512079999997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0.14250192029999997</v>
      </c>
      <c r="E81" s="328">
        <f t="shared" ref="E81:BL81" si="41">E74</f>
        <v>0.27432569670551998</v>
      </c>
      <c r="F81" s="328">
        <f t="shared" si="41"/>
        <v>0.25372941915815994</v>
      </c>
      <c r="G81" s="328">
        <f t="shared" si="41"/>
        <v>0.23472916311815997</v>
      </c>
      <c r="H81" s="328">
        <f t="shared" si="41"/>
        <v>0.21709692551304</v>
      </c>
      <c r="I81" s="328">
        <f t="shared" si="41"/>
        <v>0.20083270634279998</v>
      </c>
      <c r="J81" s="328">
        <f t="shared" si="41"/>
        <v>0.18574650304703999</v>
      </c>
      <c r="K81" s="328">
        <f t="shared" si="41"/>
        <v>0.17183831562575999</v>
      </c>
      <c r="L81" s="328">
        <f t="shared" si="41"/>
        <v>0.16955828490095998</v>
      </c>
      <c r="M81" s="328">
        <f t="shared" si="41"/>
        <v>0.16955828490095998</v>
      </c>
      <c r="N81" s="328">
        <f t="shared" si="41"/>
        <v>0.16955828490095998</v>
      </c>
      <c r="O81" s="328">
        <f t="shared" si="41"/>
        <v>0.16955828490095998</v>
      </c>
      <c r="P81" s="328">
        <f t="shared" si="41"/>
        <v>0.16955828490095998</v>
      </c>
      <c r="Q81" s="328">
        <f t="shared" si="41"/>
        <v>0.16955828490095998</v>
      </c>
      <c r="R81" s="328">
        <f t="shared" si="41"/>
        <v>0.16955828490095998</v>
      </c>
      <c r="S81" s="328">
        <f t="shared" si="41"/>
        <v>0.16955828490095998</v>
      </c>
      <c r="T81" s="328">
        <f t="shared" si="41"/>
        <v>0.16955828490095998</v>
      </c>
      <c r="U81" s="328">
        <f t="shared" si="41"/>
        <v>0.16955828490095998</v>
      </c>
      <c r="V81" s="328">
        <f t="shared" si="41"/>
        <v>0.16955828490095998</v>
      </c>
      <c r="W81" s="328">
        <f t="shared" si="41"/>
        <v>0.16955828490095998</v>
      </c>
      <c r="X81" s="328">
        <f t="shared" si="41"/>
        <v>8.4779142450479988E-2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3.8002792110724801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0.14250192029999997</v>
      </c>
      <c r="E82" s="94">
        <f t="shared" si="42"/>
        <v>0.27432569670551998</v>
      </c>
      <c r="F82" s="94">
        <f t="shared" si="42"/>
        <v>0.25372941915815994</v>
      </c>
      <c r="G82" s="94">
        <f t="shared" si="42"/>
        <v>0.23472916311815997</v>
      </c>
      <c r="H82" s="94">
        <f t="shared" si="42"/>
        <v>0.21709692551304</v>
      </c>
      <c r="I82" s="94">
        <f t="shared" si="42"/>
        <v>0.20083270634279998</v>
      </c>
      <c r="J82" s="94">
        <f t="shared" si="42"/>
        <v>0.18574650304703999</v>
      </c>
      <c r="K82" s="94">
        <f t="shared" si="42"/>
        <v>0.17183831562575999</v>
      </c>
      <c r="L82" s="94">
        <f t="shared" si="42"/>
        <v>0.16955828490095998</v>
      </c>
      <c r="M82" s="94">
        <f t="shared" si="42"/>
        <v>0.16955828490095998</v>
      </c>
      <c r="N82" s="94">
        <f t="shared" si="42"/>
        <v>0.16955828490095998</v>
      </c>
      <c r="O82" s="94">
        <f t="shared" si="42"/>
        <v>0.16955828490095998</v>
      </c>
      <c r="P82" s="94">
        <f t="shared" si="42"/>
        <v>0.16955828490095998</v>
      </c>
      <c r="Q82" s="94">
        <f t="shared" si="42"/>
        <v>0.16955828490095998</v>
      </c>
      <c r="R82" s="94">
        <f t="shared" si="42"/>
        <v>0.16955828490095998</v>
      </c>
      <c r="S82" s="94">
        <f t="shared" si="42"/>
        <v>0.16955828490095998</v>
      </c>
      <c r="T82" s="94">
        <f t="shared" si="42"/>
        <v>0.16955828490095998</v>
      </c>
      <c r="U82" s="94">
        <f t="shared" si="42"/>
        <v>0.16955828490095998</v>
      </c>
      <c r="V82" s="94">
        <f t="shared" si="42"/>
        <v>0.16955828490095998</v>
      </c>
      <c r="W82" s="94">
        <f t="shared" si="42"/>
        <v>0.16955828490095998</v>
      </c>
      <c r="X82" s="94">
        <f t="shared" si="42"/>
        <v>8.4779142450479988E-2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9.5001280199999996E-2</v>
      </c>
      <c r="E87" s="74">
        <f t="shared" ref="E87:BA87" si="46">$D$20*(1-$B$5)/$B$3</f>
        <v>9.5001280199999996E-2</v>
      </c>
      <c r="F87" s="74">
        <f t="shared" si="46"/>
        <v>9.5001280199999996E-2</v>
      </c>
      <c r="G87" s="74">
        <f t="shared" si="46"/>
        <v>9.5001280199999996E-2</v>
      </c>
      <c r="H87" s="74">
        <f t="shared" si="46"/>
        <v>9.5001280199999996E-2</v>
      </c>
      <c r="I87" s="74">
        <f t="shared" si="46"/>
        <v>9.5001280199999996E-2</v>
      </c>
      <c r="J87" s="74">
        <f t="shared" si="46"/>
        <v>9.5001280199999996E-2</v>
      </c>
      <c r="K87" s="74">
        <f t="shared" si="46"/>
        <v>9.5001280199999996E-2</v>
      </c>
      <c r="L87" s="74">
        <f t="shared" si="46"/>
        <v>9.5001280199999996E-2</v>
      </c>
      <c r="M87" s="74">
        <f t="shared" si="46"/>
        <v>9.5001280199999996E-2</v>
      </c>
      <c r="N87" s="74">
        <f t="shared" si="46"/>
        <v>9.5001280199999996E-2</v>
      </c>
      <c r="O87" s="74">
        <f t="shared" si="46"/>
        <v>9.5001280199999996E-2</v>
      </c>
      <c r="P87" s="74">
        <f t="shared" si="46"/>
        <v>9.5001280199999996E-2</v>
      </c>
      <c r="Q87" s="74">
        <f t="shared" si="46"/>
        <v>9.5001280199999996E-2</v>
      </c>
      <c r="R87" s="74">
        <f t="shared" si="46"/>
        <v>9.5001280199999996E-2</v>
      </c>
      <c r="S87" s="74">
        <f t="shared" si="46"/>
        <v>9.5001280199999996E-2</v>
      </c>
      <c r="T87" s="74">
        <f t="shared" si="46"/>
        <v>9.5001280199999996E-2</v>
      </c>
      <c r="U87" s="74">
        <f t="shared" si="46"/>
        <v>9.5001280199999996E-2</v>
      </c>
      <c r="V87" s="74">
        <f t="shared" si="46"/>
        <v>9.5001280199999996E-2</v>
      </c>
      <c r="W87" s="74">
        <f t="shared" si="46"/>
        <v>9.5001280199999996E-2</v>
      </c>
      <c r="X87" s="74">
        <f t="shared" si="46"/>
        <v>9.5001280199999996E-2</v>
      </c>
      <c r="Y87" s="74">
        <f t="shared" si="46"/>
        <v>9.5001280199999996E-2</v>
      </c>
      <c r="Z87" s="74">
        <f t="shared" si="46"/>
        <v>9.5001280199999996E-2</v>
      </c>
      <c r="AA87" s="74">
        <f t="shared" si="46"/>
        <v>9.5001280199999996E-2</v>
      </c>
      <c r="AB87" s="74">
        <f t="shared" si="46"/>
        <v>9.5001280199999996E-2</v>
      </c>
      <c r="AC87" s="74">
        <f t="shared" si="46"/>
        <v>9.5001280199999996E-2</v>
      </c>
      <c r="AD87" s="74">
        <f t="shared" si="46"/>
        <v>9.5001280199999996E-2</v>
      </c>
      <c r="AE87" s="74">
        <f t="shared" si="46"/>
        <v>9.5001280199999996E-2</v>
      </c>
      <c r="AF87" s="74">
        <f t="shared" si="46"/>
        <v>9.5001280199999996E-2</v>
      </c>
      <c r="AG87" s="74">
        <f t="shared" si="46"/>
        <v>9.5001280199999996E-2</v>
      </c>
      <c r="AH87" s="74">
        <f t="shared" si="46"/>
        <v>9.5001280199999996E-2</v>
      </c>
      <c r="AI87" s="74">
        <f t="shared" si="46"/>
        <v>9.5001280199999996E-2</v>
      </c>
      <c r="AJ87" s="74">
        <f t="shared" si="46"/>
        <v>9.5001280199999996E-2</v>
      </c>
      <c r="AK87" s="74">
        <f t="shared" si="46"/>
        <v>9.5001280199999996E-2</v>
      </c>
      <c r="AL87" s="74">
        <f t="shared" si="46"/>
        <v>9.5001280199999996E-2</v>
      </c>
      <c r="AM87" s="74">
        <f t="shared" si="46"/>
        <v>9.5001280199999996E-2</v>
      </c>
      <c r="AN87" s="74">
        <f t="shared" si="46"/>
        <v>9.5001280199999996E-2</v>
      </c>
      <c r="AO87" s="74">
        <f t="shared" si="46"/>
        <v>9.5001280199999996E-2</v>
      </c>
      <c r="AP87" s="74">
        <f t="shared" si="46"/>
        <v>9.5001280199999996E-2</v>
      </c>
      <c r="AQ87" s="74">
        <f t="shared" si="46"/>
        <v>9.5001280199999996E-2</v>
      </c>
      <c r="AR87" s="74">
        <f t="shared" si="46"/>
        <v>9.5001280199999996E-2</v>
      </c>
      <c r="AS87" s="74">
        <f t="shared" si="46"/>
        <v>9.5001280199999996E-2</v>
      </c>
      <c r="AT87" s="74">
        <f t="shared" si="46"/>
        <v>9.5001280199999996E-2</v>
      </c>
      <c r="AU87" s="74">
        <f t="shared" si="46"/>
        <v>9.5001280199999996E-2</v>
      </c>
      <c r="AV87" s="74">
        <f t="shared" si="46"/>
        <v>9.5001280199999996E-2</v>
      </c>
      <c r="AW87" s="74">
        <f t="shared" si="46"/>
        <v>9.5001280199999996E-2</v>
      </c>
      <c r="AX87" s="74">
        <f t="shared" si="46"/>
        <v>9.5001280199999996E-2</v>
      </c>
      <c r="AY87" s="74">
        <f t="shared" si="46"/>
        <v>9.5001280199999996E-2</v>
      </c>
      <c r="AZ87" s="74">
        <f t="shared" si="46"/>
        <v>9.5001280199999996E-2</v>
      </c>
      <c r="BA87" s="74">
        <f t="shared" si="46"/>
        <v>9.5001280199999996E-2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4.75006401</v>
      </c>
      <c r="BO87" s="333">
        <f>BN103*(1+0.25)</f>
        <v>4.75006401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9.5001280199999996E-2</v>
      </c>
      <c r="E98" s="103">
        <f t="shared" si="57"/>
        <v>9.5001280199999996E-2</v>
      </c>
      <c r="F98" s="103">
        <f t="shared" si="57"/>
        <v>9.5001280199999996E-2</v>
      </c>
      <c r="G98" s="103">
        <f t="shared" si="57"/>
        <v>9.5001280199999996E-2</v>
      </c>
      <c r="H98" s="103">
        <f t="shared" si="57"/>
        <v>9.5001280199999996E-2</v>
      </c>
      <c r="I98" s="103">
        <f t="shared" si="57"/>
        <v>9.5001280199999996E-2</v>
      </c>
      <c r="J98" s="103">
        <f t="shared" si="57"/>
        <v>9.5001280199999996E-2</v>
      </c>
      <c r="K98" s="103">
        <f t="shared" si="57"/>
        <v>9.5001280199999996E-2</v>
      </c>
      <c r="L98" s="103">
        <f t="shared" si="57"/>
        <v>9.5001280199999996E-2</v>
      </c>
      <c r="M98" s="103">
        <f t="shared" si="57"/>
        <v>9.5001280199999996E-2</v>
      </c>
      <c r="N98" s="103">
        <f t="shared" si="57"/>
        <v>9.5001280199999996E-2</v>
      </c>
      <c r="O98" s="103">
        <f t="shared" si="57"/>
        <v>9.5001280199999996E-2</v>
      </c>
      <c r="P98" s="103">
        <f t="shared" si="57"/>
        <v>9.5001280199999996E-2</v>
      </c>
      <c r="Q98" s="103">
        <f t="shared" si="57"/>
        <v>9.5001280199999996E-2</v>
      </c>
      <c r="R98" s="103">
        <f t="shared" si="57"/>
        <v>9.5001280199999996E-2</v>
      </c>
      <c r="S98" s="103">
        <f t="shared" si="57"/>
        <v>9.5001280199999996E-2</v>
      </c>
      <c r="T98" s="103">
        <f t="shared" si="57"/>
        <v>9.5001280199999996E-2</v>
      </c>
      <c r="U98" s="103">
        <f t="shared" si="57"/>
        <v>9.5001280199999996E-2</v>
      </c>
      <c r="V98" s="103">
        <f t="shared" si="57"/>
        <v>9.5001280199999996E-2</v>
      </c>
      <c r="W98" s="103">
        <f t="shared" si="57"/>
        <v>9.5001280199999996E-2</v>
      </c>
      <c r="X98" s="103">
        <f t="shared" si="57"/>
        <v>9.5001280199999996E-2</v>
      </c>
      <c r="Y98" s="103">
        <f t="shared" si="57"/>
        <v>9.5001280199999996E-2</v>
      </c>
      <c r="Z98" s="103">
        <f t="shared" si="57"/>
        <v>9.5001280199999996E-2</v>
      </c>
      <c r="AA98" s="103">
        <f t="shared" si="57"/>
        <v>9.5001280199999996E-2</v>
      </c>
      <c r="AB98" s="103">
        <f t="shared" si="57"/>
        <v>9.5001280199999996E-2</v>
      </c>
      <c r="AC98" s="103">
        <f t="shared" si="57"/>
        <v>9.5001280199999996E-2</v>
      </c>
      <c r="AD98" s="103">
        <f t="shared" si="57"/>
        <v>9.5001280199999996E-2</v>
      </c>
      <c r="AE98" s="103">
        <f t="shared" si="57"/>
        <v>9.5001280199999996E-2</v>
      </c>
      <c r="AF98" s="103">
        <f t="shared" si="57"/>
        <v>9.5001280199999996E-2</v>
      </c>
      <c r="AG98" s="103">
        <f t="shared" si="57"/>
        <v>9.5001280199999996E-2</v>
      </c>
      <c r="AH98" s="103">
        <f t="shared" si="57"/>
        <v>9.5001280199999996E-2</v>
      </c>
      <c r="AI98" s="103">
        <f t="shared" si="57"/>
        <v>9.5001280199999996E-2</v>
      </c>
      <c r="AJ98" s="103">
        <f t="shared" si="57"/>
        <v>9.5001280199999996E-2</v>
      </c>
      <c r="AK98" s="103">
        <f t="shared" si="57"/>
        <v>9.5001280199999996E-2</v>
      </c>
      <c r="AL98" s="103">
        <f t="shared" si="57"/>
        <v>9.5001280199999996E-2</v>
      </c>
      <c r="AM98" s="103">
        <f t="shared" si="57"/>
        <v>9.5001280199999996E-2</v>
      </c>
      <c r="AN98" s="103">
        <f t="shared" si="57"/>
        <v>9.5001280199999996E-2</v>
      </c>
      <c r="AO98" s="103">
        <f t="shared" si="57"/>
        <v>9.5001280199999996E-2</v>
      </c>
      <c r="AP98" s="103">
        <f t="shared" si="57"/>
        <v>9.5001280199999996E-2</v>
      </c>
      <c r="AQ98" s="103">
        <f t="shared" si="57"/>
        <v>9.5001280199999996E-2</v>
      </c>
      <c r="AR98" s="103">
        <f t="shared" si="57"/>
        <v>9.5001280199999996E-2</v>
      </c>
      <c r="AS98" s="103">
        <f t="shared" si="57"/>
        <v>9.5001280199999996E-2</v>
      </c>
      <c r="AT98" s="103">
        <f t="shared" si="57"/>
        <v>9.5001280199999996E-2</v>
      </c>
      <c r="AU98" s="103">
        <f t="shared" si="57"/>
        <v>9.5001280199999996E-2</v>
      </c>
      <c r="AV98" s="103">
        <f t="shared" si="57"/>
        <v>9.5001280199999996E-2</v>
      </c>
      <c r="AW98" s="103">
        <f t="shared" si="57"/>
        <v>9.5001280199999996E-2</v>
      </c>
      <c r="AX98" s="103">
        <f t="shared" si="57"/>
        <v>9.5001280199999996E-2</v>
      </c>
      <c r="AY98" s="103">
        <f t="shared" si="57"/>
        <v>9.5001280199999996E-2</v>
      </c>
      <c r="AZ98" s="103">
        <f t="shared" si="57"/>
        <v>9.5001280199999996E-2</v>
      </c>
      <c r="BA98" s="103">
        <f t="shared" si="57"/>
        <v>9.5001280199999996E-2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4.75006401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7.600102416E-2</v>
      </c>
      <c r="E103" s="74">
        <f t="shared" si="61"/>
        <v>7.600102416E-2</v>
      </c>
      <c r="F103" s="74">
        <f t="shared" si="61"/>
        <v>7.600102416E-2</v>
      </c>
      <c r="G103" s="74">
        <f t="shared" si="61"/>
        <v>7.600102416E-2</v>
      </c>
      <c r="H103" s="74">
        <f t="shared" si="61"/>
        <v>7.600102416E-2</v>
      </c>
      <c r="I103" s="74">
        <f t="shared" si="61"/>
        <v>7.600102416E-2</v>
      </c>
      <c r="J103" s="74">
        <f t="shared" si="61"/>
        <v>7.600102416E-2</v>
      </c>
      <c r="K103" s="74">
        <f t="shared" si="61"/>
        <v>7.600102416E-2</v>
      </c>
      <c r="L103" s="74">
        <f t="shared" si="61"/>
        <v>7.600102416E-2</v>
      </c>
      <c r="M103" s="74">
        <f t="shared" si="61"/>
        <v>7.600102416E-2</v>
      </c>
      <c r="N103" s="74">
        <f t="shared" si="61"/>
        <v>7.600102416E-2</v>
      </c>
      <c r="O103" s="74">
        <f t="shared" si="61"/>
        <v>7.600102416E-2</v>
      </c>
      <c r="P103" s="74">
        <f t="shared" si="61"/>
        <v>7.600102416E-2</v>
      </c>
      <c r="Q103" s="74">
        <f t="shared" si="61"/>
        <v>7.600102416E-2</v>
      </c>
      <c r="R103" s="74">
        <f t="shared" si="61"/>
        <v>7.600102416E-2</v>
      </c>
      <c r="S103" s="74">
        <f t="shared" si="61"/>
        <v>7.600102416E-2</v>
      </c>
      <c r="T103" s="74">
        <f t="shared" si="61"/>
        <v>7.600102416E-2</v>
      </c>
      <c r="U103" s="74">
        <f t="shared" si="61"/>
        <v>7.600102416E-2</v>
      </c>
      <c r="V103" s="74">
        <f t="shared" si="61"/>
        <v>7.600102416E-2</v>
      </c>
      <c r="W103" s="74">
        <f t="shared" si="61"/>
        <v>7.600102416E-2</v>
      </c>
      <c r="X103" s="74">
        <f t="shared" si="61"/>
        <v>7.600102416E-2</v>
      </c>
      <c r="Y103" s="74">
        <f t="shared" si="61"/>
        <v>7.600102416E-2</v>
      </c>
      <c r="Z103" s="74">
        <f t="shared" si="61"/>
        <v>7.600102416E-2</v>
      </c>
      <c r="AA103" s="74">
        <f t="shared" si="61"/>
        <v>7.600102416E-2</v>
      </c>
      <c r="AB103" s="74">
        <f t="shared" si="61"/>
        <v>7.600102416E-2</v>
      </c>
      <c r="AC103" s="74">
        <f t="shared" si="61"/>
        <v>7.600102416E-2</v>
      </c>
      <c r="AD103" s="74">
        <f t="shared" si="61"/>
        <v>7.600102416E-2</v>
      </c>
      <c r="AE103" s="74">
        <f t="shared" si="61"/>
        <v>7.600102416E-2</v>
      </c>
      <c r="AF103" s="74">
        <f t="shared" si="61"/>
        <v>7.600102416E-2</v>
      </c>
      <c r="AG103" s="74">
        <f t="shared" si="61"/>
        <v>7.600102416E-2</v>
      </c>
      <c r="AH103" s="74">
        <f t="shared" si="61"/>
        <v>7.600102416E-2</v>
      </c>
      <c r="AI103" s="74">
        <f t="shared" si="61"/>
        <v>7.600102416E-2</v>
      </c>
      <c r="AJ103" s="74">
        <f t="shared" si="61"/>
        <v>7.600102416E-2</v>
      </c>
      <c r="AK103" s="74">
        <f t="shared" si="61"/>
        <v>7.600102416E-2</v>
      </c>
      <c r="AL103" s="74">
        <f t="shared" si="61"/>
        <v>7.600102416E-2</v>
      </c>
      <c r="AM103" s="74">
        <f t="shared" si="61"/>
        <v>7.600102416E-2</v>
      </c>
      <c r="AN103" s="74">
        <f t="shared" si="61"/>
        <v>7.600102416E-2</v>
      </c>
      <c r="AO103" s="74">
        <f t="shared" si="61"/>
        <v>7.600102416E-2</v>
      </c>
      <c r="AP103" s="74">
        <f t="shared" si="61"/>
        <v>7.600102416E-2</v>
      </c>
      <c r="AQ103" s="74">
        <f t="shared" si="61"/>
        <v>7.600102416E-2</v>
      </c>
      <c r="AR103" s="74">
        <f t="shared" si="61"/>
        <v>7.600102416E-2</v>
      </c>
      <c r="AS103" s="74">
        <f t="shared" si="61"/>
        <v>7.600102416E-2</v>
      </c>
      <c r="AT103" s="74">
        <f t="shared" si="61"/>
        <v>7.600102416E-2</v>
      </c>
      <c r="AU103" s="74">
        <f t="shared" si="61"/>
        <v>7.600102416E-2</v>
      </c>
      <c r="AV103" s="74">
        <f t="shared" si="61"/>
        <v>7.600102416E-2</v>
      </c>
      <c r="AW103" s="74">
        <f t="shared" si="61"/>
        <v>7.600102416E-2</v>
      </c>
      <c r="AX103" s="74">
        <f t="shared" si="61"/>
        <v>7.600102416E-2</v>
      </c>
      <c r="AY103" s="74">
        <f t="shared" si="61"/>
        <v>7.600102416E-2</v>
      </c>
      <c r="AZ103" s="74">
        <f t="shared" si="61"/>
        <v>7.600102416E-2</v>
      </c>
      <c r="BA103" s="74">
        <f t="shared" si="61"/>
        <v>7.600102416E-2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3.8000512079999997</v>
      </c>
      <c r="BO103" s="333">
        <f>D20</f>
        <v>3.8000512079999997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7.600102416E-2</v>
      </c>
      <c r="E114" s="68">
        <f t="shared" si="72"/>
        <v>7.600102416E-2</v>
      </c>
      <c r="F114" s="68">
        <f t="shared" si="72"/>
        <v>7.600102416E-2</v>
      </c>
      <c r="G114" s="68">
        <f t="shared" si="72"/>
        <v>7.600102416E-2</v>
      </c>
      <c r="H114" s="68">
        <f t="shared" si="72"/>
        <v>7.600102416E-2</v>
      </c>
      <c r="I114" s="68">
        <f t="shared" si="72"/>
        <v>7.600102416E-2</v>
      </c>
      <c r="J114" s="68">
        <f t="shared" si="72"/>
        <v>7.600102416E-2</v>
      </c>
      <c r="K114" s="68">
        <f t="shared" si="72"/>
        <v>7.600102416E-2</v>
      </c>
      <c r="L114" s="68">
        <f t="shared" si="72"/>
        <v>7.600102416E-2</v>
      </c>
      <c r="M114" s="68">
        <f t="shared" si="72"/>
        <v>7.600102416E-2</v>
      </c>
      <c r="N114" s="68">
        <f t="shared" si="72"/>
        <v>7.600102416E-2</v>
      </c>
      <c r="O114" s="68">
        <f t="shared" si="72"/>
        <v>7.600102416E-2</v>
      </c>
      <c r="P114" s="68">
        <f t="shared" si="72"/>
        <v>7.600102416E-2</v>
      </c>
      <c r="Q114" s="68">
        <f t="shared" si="72"/>
        <v>7.600102416E-2</v>
      </c>
      <c r="R114" s="68">
        <f t="shared" si="72"/>
        <v>7.600102416E-2</v>
      </c>
      <c r="S114" s="68">
        <f t="shared" si="72"/>
        <v>7.600102416E-2</v>
      </c>
      <c r="T114" s="68">
        <f t="shared" si="72"/>
        <v>7.600102416E-2</v>
      </c>
      <c r="U114" s="68">
        <f t="shared" si="72"/>
        <v>7.600102416E-2</v>
      </c>
      <c r="V114" s="68">
        <f t="shared" si="72"/>
        <v>7.600102416E-2</v>
      </c>
      <c r="W114" s="68">
        <f t="shared" si="72"/>
        <v>7.600102416E-2</v>
      </c>
      <c r="X114" s="68">
        <f t="shared" si="72"/>
        <v>7.600102416E-2</v>
      </c>
      <c r="Y114" s="68">
        <f t="shared" si="72"/>
        <v>7.600102416E-2</v>
      </c>
      <c r="Z114" s="68">
        <f t="shared" si="72"/>
        <v>7.600102416E-2</v>
      </c>
      <c r="AA114" s="68">
        <f t="shared" si="72"/>
        <v>7.600102416E-2</v>
      </c>
      <c r="AB114" s="68">
        <f t="shared" si="72"/>
        <v>7.600102416E-2</v>
      </c>
      <c r="AC114" s="68">
        <f t="shared" si="72"/>
        <v>7.600102416E-2</v>
      </c>
      <c r="AD114" s="68">
        <f t="shared" si="72"/>
        <v>7.600102416E-2</v>
      </c>
      <c r="AE114" s="68">
        <f t="shared" si="72"/>
        <v>7.600102416E-2</v>
      </c>
      <c r="AF114" s="68">
        <f t="shared" si="72"/>
        <v>7.600102416E-2</v>
      </c>
      <c r="AG114" s="68">
        <f t="shared" si="72"/>
        <v>7.600102416E-2</v>
      </c>
      <c r="AH114" s="68">
        <f t="shared" si="72"/>
        <v>7.600102416E-2</v>
      </c>
      <c r="AI114" s="68">
        <f t="shared" si="72"/>
        <v>7.600102416E-2</v>
      </c>
      <c r="AJ114" s="68">
        <f t="shared" si="72"/>
        <v>7.600102416E-2</v>
      </c>
      <c r="AK114" s="68">
        <f t="shared" si="72"/>
        <v>7.600102416E-2</v>
      </c>
      <c r="AL114" s="68">
        <f t="shared" si="72"/>
        <v>7.600102416E-2</v>
      </c>
      <c r="AM114" s="68">
        <f t="shared" si="72"/>
        <v>7.600102416E-2</v>
      </c>
      <c r="AN114" s="68">
        <f t="shared" si="72"/>
        <v>7.600102416E-2</v>
      </c>
      <c r="AO114" s="68">
        <f t="shared" si="72"/>
        <v>7.600102416E-2</v>
      </c>
      <c r="AP114" s="68">
        <f t="shared" si="72"/>
        <v>7.600102416E-2</v>
      </c>
      <c r="AQ114" s="68">
        <f t="shared" si="72"/>
        <v>7.600102416E-2</v>
      </c>
      <c r="AR114" s="68">
        <f t="shared" si="72"/>
        <v>7.600102416E-2</v>
      </c>
      <c r="AS114" s="68">
        <f t="shared" si="72"/>
        <v>7.600102416E-2</v>
      </c>
      <c r="AT114" s="68">
        <f t="shared" si="72"/>
        <v>7.600102416E-2</v>
      </c>
      <c r="AU114" s="68">
        <f t="shared" si="72"/>
        <v>7.600102416E-2</v>
      </c>
      <c r="AV114" s="68">
        <f t="shared" si="72"/>
        <v>7.600102416E-2</v>
      </c>
      <c r="AW114" s="68">
        <f t="shared" si="72"/>
        <v>7.600102416E-2</v>
      </c>
      <c r="AX114" s="68">
        <f t="shared" si="72"/>
        <v>7.600102416E-2</v>
      </c>
      <c r="AY114" s="68">
        <f t="shared" si="72"/>
        <v>7.600102416E-2</v>
      </c>
      <c r="AZ114" s="68">
        <f t="shared" si="72"/>
        <v>7.600102416E-2</v>
      </c>
      <c r="BA114" s="68">
        <f t="shared" si="72"/>
        <v>7.600102416E-2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3.8000512079999997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R44"/>
  <sheetViews>
    <sheetView showGridLines="0" workbookViewId="0">
      <pane xSplit="4" ySplit="8" topLeftCell="BB30" activePane="bottomRight" state="frozen"/>
      <selection activeCell="N7" sqref="N7"/>
      <selection pane="topRight" activeCell="N7" sqref="N7"/>
      <selection pane="bottomLeft" activeCell="N7" sqref="N7"/>
      <selection pane="bottomRight" activeCell="BZ44" sqref="BZ44"/>
    </sheetView>
  </sheetViews>
  <sheetFormatPr defaultRowHeight="15" x14ac:dyDescent="0.25"/>
  <cols>
    <col min="1" max="1" width="12.42578125" style="345" customWidth="1"/>
    <col min="2" max="2" width="5" style="345" bestFit="1" customWidth="1"/>
    <col min="3" max="3" width="3.140625" style="345" bestFit="1" customWidth="1"/>
    <col min="4" max="4" width="54" style="345" bestFit="1" customWidth="1"/>
    <col min="5" max="57" width="8.7109375" style="345" customWidth="1"/>
    <col min="58" max="67" width="8.7109375" style="345" hidden="1" customWidth="1"/>
    <col min="68" max="68" width="1.5703125" style="345" customWidth="1"/>
    <col min="69" max="69" width="10.7109375" style="345" customWidth="1"/>
    <col min="70" max="70" width="1.7109375" style="348" customWidth="1"/>
    <col min="71" max="16384" width="9.140625" style="345"/>
  </cols>
  <sheetData>
    <row r="1" spans="1:70" ht="18" x14ac:dyDescent="0.25">
      <c r="A1" s="122" t="s">
        <v>297</v>
      </c>
    </row>
    <row r="2" spans="1:70" x14ac:dyDescent="0.25">
      <c r="A2" s="211" t="s">
        <v>261</v>
      </c>
    </row>
    <row r="3" spans="1:70" x14ac:dyDescent="0.25">
      <c r="A3" s="32" t="s">
        <v>287</v>
      </c>
    </row>
    <row r="4" spans="1:70" ht="17.100000000000001" customHeight="1" x14ac:dyDescent="0.35">
      <c r="A4" s="344"/>
    </row>
    <row r="5" spans="1:70" ht="17.100000000000001" customHeight="1" x14ac:dyDescent="0.35">
      <c r="A5" s="344"/>
    </row>
    <row r="6" spans="1:70" ht="17.100000000000001" customHeight="1" x14ac:dyDescent="0.35">
      <c r="A6" s="344"/>
    </row>
    <row r="7" spans="1:70" x14ac:dyDescent="0.25">
      <c r="A7" s="17" t="s">
        <v>294</v>
      </c>
    </row>
    <row r="8" spans="1:70" x14ac:dyDescent="0.25">
      <c r="D8" s="346" t="s">
        <v>2</v>
      </c>
      <c r="E8" s="346">
        <v>2014</v>
      </c>
      <c r="F8" s="346">
        <v>2015</v>
      </c>
      <c r="G8" s="346">
        <v>2016</v>
      </c>
      <c r="H8" s="346">
        <v>2017</v>
      </c>
      <c r="I8" s="346">
        <v>2018</v>
      </c>
      <c r="J8" s="346">
        <v>2019</v>
      </c>
      <c r="K8" s="346">
        <v>2020</v>
      </c>
      <c r="L8" s="346">
        <v>2021</v>
      </c>
      <c r="M8" s="346">
        <v>2022</v>
      </c>
      <c r="N8" s="346">
        <v>2023</v>
      </c>
      <c r="O8" s="346">
        <v>2024</v>
      </c>
      <c r="P8" s="346">
        <v>2025</v>
      </c>
      <c r="Q8" s="346">
        <v>2026</v>
      </c>
      <c r="R8" s="346">
        <v>2027</v>
      </c>
      <c r="S8" s="346">
        <v>2028</v>
      </c>
      <c r="T8" s="346">
        <v>2029</v>
      </c>
      <c r="U8" s="346">
        <v>2030</v>
      </c>
      <c r="V8" s="346">
        <v>2031</v>
      </c>
      <c r="W8" s="346">
        <v>2032</v>
      </c>
      <c r="X8" s="346">
        <v>2033</v>
      </c>
      <c r="Y8" s="346">
        <v>2034</v>
      </c>
      <c r="Z8" s="346">
        <v>2035</v>
      </c>
      <c r="AA8" s="346">
        <v>2036</v>
      </c>
      <c r="AB8" s="346">
        <v>2037</v>
      </c>
      <c r="AC8" s="346">
        <v>2038</v>
      </c>
      <c r="AD8" s="346">
        <v>2039</v>
      </c>
      <c r="AE8" s="346">
        <v>2040</v>
      </c>
      <c r="AF8" s="346">
        <v>2041</v>
      </c>
      <c r="AG8" s="346">
        <v>2042</v>
      </c>
      <c r="AH8" s="346">
        <v>2043</v>
      </c>
      <c r="AI8" s="346">
        <v>2044</v>
      </c>
      <c r="AJ8" s="346">
        <v>2045</v>
      </c>
      <c r="AK8" s="346">
        <v>2046</v>
      </c>
      <c r="AL8" s="346">
        <v>2047</v>
      </c>
      <c r="AM8" s="346">
        <v>2048</v>
      </c>
      <c r="AN8" s="346">
        <v>2049</v>
      </c>
      <c r="AO8" s="346">
        <v>2050</v>
      </c>
      <c r="AP8" s="346">
        <v>2051</v>
      </c>
      <c r="AQ8" s="346">
        <v>2052</v>
      </c>
      <c r="AR8" s="346">
        <v>2053</v>
      </c>
      <c r="AS8" s="346">
        <v>2054</v>
      </c>
      <c r="AT8" s="346">
        <v>2055</v>
      </c>
      <c r="AU8" s="346">
        <v>2056</v>
      </c>
      <c r="AV8" s="346">
        <v>2057</v>
      </c>
      <c r="AW8" s="346">
        <v>2058</v>
      </c>
      <c r="AX8" s="346">
        <v>2059</v>
      </c>
      <c r="AY8" s="346">
        <v>2060</v>
      </c>
      <c r="AZ8" s="346">
        <v>2061</v>
      </c>
      <c r="BA8" s="346">
        <v>2062</v>
      </c>
      <c r="BB8" s="346">
        <v>2063</v>
      </c>
      <c r="BC8" s="346">
        <v>2064</v>
      </c>
      <c r="BD8" s="346">
        <v>2065</v>
      </c>
      <c r="BE8" s="346">
        <v>2066</v>
      </c>
      <c r="BF8" s="346">
        <v>2067</v>
      </c>
      <c r="BG8" s="346">
        <v>2068</v>
      </c>
      <c r="BH8" s="346">
        <v>2069</v>
      </c>
      <c r="BI8" s="346">
        <v>2070</v>
      </c>
      <c r="BJ8" s="346">
        <v>2071</v>
      </c>
      <c r="BK8" s="346">
        <v>2072</v>
      </c>
      <c r="BL8" s="346">
        <v>2073</v>
      </c>
      <c r="BM8" s="346">
        <v>2074</v>
      </c>
      <c r="BN8" s="346">
        <v>2075</v>
      </c>
      <c r="BO8" s="346">
        <v>2076</v>
      </c>
      <c r="BP8" s="346"/>
      <c r="BQ8" s="347" t="s">
        <v>272</v>
      </c>
      <c r="BR8" s="368"/>
    </row>
    <row r="9" spans="1:70" x14ac:dyDescent="0.25"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  <c r="AS9" s="346"/>
      <c r="AT9" s="346"/>
      <c r="AU9" s="346"/>
      <c r="AV9" s="346"/>
      <c r="AW9" s="346"/>
      <c r="AX9" s="346"/>
      <c r="AY9" s="346"/>
      <c r="AZ9" s="346"/>
      <c r="BA9" s="346"/>
      <c r="BB9" s="346"/>
      <c r="BC9" s="346"/>
      <c r="BD9" s="346"/>
      <c r="BE9" s="346"/>
      <c r="BF9" s="346"/>
      <c r="BG9" s="346"/>
      <c r="BH9" s="346"/>
      <c r="BI9" s="346"/>
      <c r="BJ9" s="346"/>
      <c r="BK9" s="346"/>
      <c r="BL9" s="346"/>
      <c r="BM9" s="346"/>
      <c r="BN9" s="346"/>
      <c r="BO9" s="346"/>
      <c r="BP9" s="346"/>
      <c r="BQ9" s="347"/>
      <c r="BR9" s="368"/>
    </row>
    <row r="10" spans="1:70" s="348" customFormat="1" ht="15.75" x14ac:dyDescent="0.25">
      <c r="B10" s="403" t="s">
        <v>298</v>
      </c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  <c r="AL10" s="349"/>
      <c r="AM10" s="349"/>
      <c r="AN10" s="349"/>
      <c r="AO10" s="349"/>
      <c r="AP10" s="349"/>
      <c r="AQ10" s="349"/>
      <c r="AR10" s="349"/>
      <c r="AS10" s="349"/>
      <c r="AT10" s="349"/>
      <c r="AU10" s="349"/>
      <c r="AV10" s="349"/>
      <c r="AW10" s="349"/>
      <c r="AX10" s="349"/>
      <c r="AY10" s="349"/>
      <c r="AZ10" s="349"/>
      <c r="BA10" s="349"/>
      <c r="BB10" s="349"/>
      <c r="BC10" s="349"/>
      <c r="BD10" s="349"/>
      <c r="BE10" s="349"/>
      <c r="BF10" s="349"/>
      <c r="BG10" s="349"/>
      <c r="BH10" s="349"/>
      <c r="BI10" s="349"/>
      <c r="BJ10" s="349"/>
      <c r="BK10" s="349"/>
      <c r="BL10" s="349"/>
      <c r="BM10" s="349"/>
      <c r="BN10" s="349"/>
      <c r="BO10" s="349"/>
      <c r="BP10" s="349"/>
      <c r="BQ10" s="349"/>
      <c r="BR10" s="349"/>
    </row>
    <row r="11" spans="1:70" ht="15" customHeight="1" x14ac:dyDescent="0.25">
      <c r="A11" s="453" t="s">
        <v>302</v>
      </c>
      <c r="B11" s="351">
        <v>2017</v>
      </c>
      <c r="C11" s="363">
        <v>1</v>
      </c>
      <c r="D11" s="351" t="s">
        <v>80</v>
      </c>
      <c r="E11" s="352">
        <f>'1-2017'!B68</f>
        <v>0</v>
      </c>
      <c r="F11" s="352">
        <f>'1-2017'!C68</f>
        <v>0</v>
      </c>
      <c r="G11" s="352">
        <f>'1-2017'!D68</f>
        <v>0</v>
      </c>
      <c r="H11" s="352">
        <f>'1-2017'!E68</f>
        <v>0</v>
      </c>
      <c r="I11" s="352">
        <f>'1-2017'!F68</f>
        <v>0</v>
      </c>
      <c r="J11" s="352">
        <f>'1-2017'!G68</f>
        <v>0</v>
      </c>
      <c r="K11" s="352">
        <f>'1-2017'!H68</f>
        <v>0</v>
      </c>
      <c r="L11" s="352">
        <f>'1-2017'!I68</f>
        <v>0</v>
      </c>
      <c r="M11" s="352">
        <f>'1-2017'!J68</f>
        <v>0</v>
      </c>
      <c r="N11" s="352">
        <f>'1-2017'!K68</f>
        <v>0</v>
      </c>
      <c r="O11" s="352">
        <f>'1-2017'!L68</f>
        <v>0</v>
      </c>
      <c r="P11" s="352">
        <f>'1-2017'!M68</f>
        <v>0</v>
      </c>
      <c r="Q11" s="352">
        <f>'1-2017'!N68</f>
        <v>0</v>
      </c>
      <c r="R11" s="352">
        <f>'1-2017'!O68</f>
        <v>0</v>
      </c>
      <c r="S11" s="352"/>
      <c r="T11" s="352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  <c r="AE11" s="352"/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  <c r="BE11" s="352"/>
      <c r="BF11" s="352"/>
      <c r="BG11" s="352"/>
      <c r="BH11" s="352"/>
      <c r="BI11" s="352"/>
      <c r="BJ11" s="352"/>
      <c r="BK11" s="352"/>
      <c r="BL11" s="352"/>
      <c r="BM11" s="352"/>
      <c r="BN11" s="352"/>
      <c r="BO11" s="352"/>
      <c r="BP11" s="352"/>
      <c r="BQ11" s="352">
        <f>SUM(E11:BP11)</f>
        <v>0</v>
      </c>
      <c r="BR11" s="349"/>
    </row>
    <row r="12" spans="1:70" x14ac:dyDescent="0.25">
      <c r="A12" s="454"/>
      <c r="B12" s="353">
        <v>2026</v>
      </c>
      <c r="C12" s="364">
        <v>1</v>
      </c>
      <c r="D12" s="353" t="s">
        <v>80</v>
      </c>
      <c r="E12" s="354">
        <f>'1-2026'!B68</f>
        <v>0.19768878241963037</v>
      </c>
      <c r="F12" s="354">
        <f>'1-2026'!C68</f>
        <v>2.0340688185908786</v>
      </c>
      <c r="G12" s="354">
        <f>'1-2026'!D68</f>
        <v>4.2510755166640788</v>
      </c>
      <c r="H12" s="354">
        <f>'1-2026'!E68</f>
        <v>11.459189545561735</v>
      </c>
      <c r="I12" s="354">
        <f>'1-2026'!F68</f>
        <v>21.232891765306356</v>
      </c>
      <c r="J12" s="354">
        <f>'1-2026'!G68</f>
        <v>22.333428405193082</v>
      </c>
      <c r="K12" s="354">
        <f>'1-2026'!H68</f>
        <v>21.431371078444034</v>
      </c>
      <c r="L12" s="354">
        <f>'1-2026'!I68</f>
        <v>20.529313751694986</v>
      </c>
      <c r="M12" s="354">
        <f>'1-2026'!J68</f>
        <v>19.627256424945941</v>
      </c>
      <c r="N12" s="354">
        <f>'1-2026'!K68</f>
        <v>18.725199098196892</v>
      </c>
      <c r="O12" s="354">
        <f>'1-2026'!L68</f>
        <v>17.673188108333846</v>
      </c>
      <c r="P12" s="354">
        <f>'1-2026'!M68</f>
        <v>15.415773079008339</v>
      </c>
      <c r="Q12" s="354">
        <f>'1-2026'!N68</f>
        <v>13.150262197250541</v>
      </c>
      <c r="R12" s="354">
        <f>'1-2026'!O68</f>
        <v>7.0584614355885069</v>
      </c>
      <c r="S12" s="354">
        <f>'1-2026'!P68</f>
        <v>0</v>
      </c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354"/>
      <c r="AH12" s="354"/>
      <c r="AI12" s="354"/>
      <c r="AJ12" s="354"/>
      <c r="AK12" s="354"/>
      <c r="AL12" s="354"/>
      <c r="AM12" s="354"/>
      <c r="AN12" s="354"/>
      <c r="AO12" s="354"/>
      <c r="AP12" s="354"/>
      <c r="AQ12" s="354"/>
      <c r="AR12" s="354"/>
      <c r="AS12" s="354"/>
      <c r="AT12" s="354"/>
      <c r="AU12" s="354"/>
      <c r="AV12" s="354"/>
      <c r="AW12" s="354"/>
      <c r="AX12" s="354"/>
      <c r="AY12" s="354"/>
      <c r="AZ12" s="354"/>
      <c r="BA12" s="354"/>
      <c r="BB12" s="354"/>
      <c r="BC12" s="354"/>
      <c r="BD12" s="354"/>
      <c r="BE12" s="354"/>
      <c r="BF12" s="354"/>
      <c r="BG12" s="354"/>
      <c r="BH12" s="354"/>
      <c r="BI12" s="354"/>
      <c r="BJ12" s="354"/>
      <c r="BK12" s="354"/>
      <c r="BL12" s="354"/>
      <c r="BM12" s="354"/>
      <c r="BN12" s="354"/>
      <c r="BO12" s="354"/>
      <c r="BP12" s="354"/>
      <c r="BQ12" s="354">
        <f>SUM(E12:BP12)</f>
        <v>195.11916800719885</v>
      </c>
      <c r="BR12" s="349"/>
    </row>
    <row r="13" spans="1:70" s="348" customFormat="1" x14ac:dyDescent="0.25">
      <c r="A13" s="355"/>
      <c r="C13" s="362"/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  <c r="AA13" s="349"/>
      <c r="AB13" s="349"/>
      <c r="AC13" s="349"/>
      <c r="AD13" s="349"/>
      <c r="AE13" s="349"/>
      <c r="AF13" s="349"/>
      <c r="AG13" s="349"/>
      <c r="AH13" s="349"/>
      <c r="AI13" s="349"/>
      <c r="AJ13" s="349"/>
      <c r="AK13" s="349"/>
      <c r="AL13" s="349"/>
      <c r="AM13" s="349"/>
      <c r="AN13" s="349"/>
      <c r="AO13" s="349"/>
      <c r="AP13" s="349"/>
      <c r="AQ13" s="349"/>
      <c r="AR13" s="349"/>
      <c r="AS13" s="349"/>
      <c r="AT13" s="349"/>
      <c r="AU13" s="349"/>
      <c r="AV13" s="349"/>
      <c r="AW13" s="349"/>
      <c r="AX13" s="349"/>
      <c r="AY13" s="349"/>
      <c r="AZ13" s="349"/>
      <c r="BA13" s="349"/>
      <c r="BB13" s="349"/>
      <c r="BC13" s="349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</row>
    <row r="14" spans="1:70" ht="15" customHeight="1" x14ac:dyDescent="0.25">
      <c r="A14" s="453" t="s">
        <v>304</v>
      </c>
      <c r="B14" s="351">
        <v>2017</v>
      </c>
      <c r="C14" s="363" t="s">
        <v>322</v>
      </c>
      <c r="D14" s="351" t="s">
        <v>282</v>
      </c>
      <c r="E14" s="352">
        <f>'2a-2017'!B65</f>
        <v>0</v>
      </c>
      <c r="F14" s="352">
        <f>'2a-2017'!C65</f>
        <v>0</v>
      </c>
      <c r="G14" s="352">
        <f>'2a-2017'!D65</f>
        <v>0</v>
      </c>
      <c r="H14" s="352">
        <f>'2a-2017'!E65</f>
        <v>0</v>
      </c>
      <c r="I14" s="352">
        <f>'2a-2017'!F65</f>
        <v>0</v>
      </c>
      <c r="J14" s="352">
        <f>'2a-2017'!G65</f>
        <v>0</v>
      </c>
      <c r="K14" s="352">
        <f>'2a-2017'!H65</f>
        <v>0</v>
      </c>
      <c r="L14" s="352">
        <f>'2a-2017'!I65</f>
        <v>0</v>
      </c>
      <c r="M14" s="352">
        <f>'2a-2017'!J65</f>
        <v>0</v>
      </c>
      <c r="N14" s="352">
        <f>'2a-2017'!K65</f>
        <v>0</v>
      </c>
      <c r="O14" s="352">
        <f>'2a-2017'!L65</f>
        <v>0</v>
      </c>
      <c r="P14" s="352">
        <f>'2a-2017'!M65</f>
        <v>0</v>
      </c>
      <c r="Q14" s="352">
        <f>'2a-2017'!N65</f>
        <v>0</v>
      </c>
      <c r="R14" s="352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  <c r="AE14" s="352"/>
      <c r="AF14" s="352"/>
      <c r="AG14" s="352"/>
      <c r="AH14" s="352"/>
      <c r="AI14" s="352"/>
      <c r="AJ14" s="352"/>
      <c r="AK14" s="352"/>
      <c r="AL14" s="352"/>
      <c r="AM14" s="352"/>
      <c r="AN14" s="352"/>
      <c r="AO14" s="352"/>
      <c r="AP14" s="352"/>
      <c r="AQ14" s="352"/>
      <c r="AR14" s="352"/>
      <c r="AS14" s="352"/>
      <c r="AT14" s="352"/>
      <c r="AU14" s="352"/>
      <c r="AV14" s="352"/>
      <c r="AW14" s="352"/>
      <c r="AX14" s="352"/>
      <c r="AY14" s="352"/>
      <c r="AZ14" s="352"/>
      <c r="BA14" s="352"/>
      <c r="BB14" s="352"/>
      <c r="BC14" s="352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>
        <f>SUM(E14:BP14)</f>
        <v>0</v>
      </c>
      <c r="BR14" s="349"/>
    </row>
    <row r="15" spans="1:70" x14ac:dyDescent="0.25">
      <c r="A15" s="463"/>
      <c r="B15" s="353">
        <v>2026</v>
      </c>
      <c r="C15" s="364" t="s">
        <v>322</v>
      </c>
      <c r="D15" s="353" t="s">
        <v>282</v>
      </c>
      <c r="E15" s="354">
        <f>'2a-2026'!B65</f>
        <v>0</v>
      </c>
      <c r="F15" s="354">
        <f>'2a-2026'!C65</f>
        <v>0.85656420796666144</v>
      </c>
      <c r="G15" s="354">
        <f>'2a-2026'!D65</f>
        <v>2.0320850829111663</v>
      </c>
      <c r="H15" s="354">
        <f>'2a-2026'!E65</f>
        <v>2.9008465895992019</v>
      </c>
      <c r="I15" s="354">
        <f>'2a-2026'!F65</f>
        <v>2.9133638819295902</v>
      </c>
      <c r="J15" s="354">
        <f>'2a-2026'!G65</f>
        <v>2.7530142352172589</v>
      </c>
      <c r="K15" s="354">
        <f>'2a-2026'!H65</f>
        <v>2.6143199197968081</v>
      </c>
      <c r="L15" s="354">
        <f>'2a-2026'!I65</f>
        <v>2.4861686244917416</v>
      </c>
      <c r="M15" s="354">
        <f>'2a-2026'!J65</f>
        <v>2.3647464787054786</v>
      </c>
      <c r="N15" s="354">
        <f>'2a-2026'!K65</f>
        <v>2.2558501473730619</v>
      </c>
      <c r="O15" s="354">
        <f>'2a-2026'!L65</f>
        <v>1.9442678016141337</v>
      </c>
      <c r="P15" s="354">
        <f>'2a-2026'!M65</f>
        <v>1.1724999211289882</v>
      </c>
      <c r="Q15" s="354">
        <f>'2a-2026'!N65</f>
        <v>0.40759630785538059</v>
      </c>
      <c r="R15" s="354">
        <f>'2a-2026'!O65</f>
        <v>-5.4440239316145143E-6</v>
      </c>
      <c r="S15" s="354">
        <f>'2a-2026'!P65</f>
        <v>-5.4440239316145143E-6</v>
      </c>
      <c r="T15" s="354">
        <f>'2a-2026'!Q65</f>
        <v>-5.4440239316145143E-6</v>
      </c>
      <c r="U15" s="354">
        <f>'2a-2026'!R65</f>
        <v>-5.4440239316145143E-6</v>
      </c>
      <c r="V15" s="354">
        <f>'2a-2026'!S65</f>
        <v>-5.4440239316145143E-6</v>
      </c>
      <c r="W15" s="354">
        <f>'2a-2026'!T65</f>
        <v>-5.4440239316145143E-6</v>
      </c>
      <c r="X15" s="354">
        <f>'2a-2026'!U65</f>
        <v>-5.4440239316145143E-6</v>
      </c>
      <c r="Y15" s="354">
        <f>'2a-2026'!V65</f>
        <v>-5.4440239316145143E-6</v>
      </c>
      <c r="Z15" s="354">
        <f>'2a-2026'!W65</f>
        <v>-5.4440239316145143E-6</v>
      </c>
      <c r="AA15" s="354">
        <f>'2a-2026'!X65</f>
        <v>-5.4440239316145143E-6</v>
      </c>
      <c r="AB15" s="354">
        <f>'2a-2026'!Y65</f>
        <v>-5.4440239316145143E-6</v>
      </c>
      <c r="AC15" s="354">
        <f>'2a-2026'!Z65</f>
        <v>-5.4440239316145143E-6</v>
      </c>
      <c r="AD15" s="354">
        <f>'2a-2026'!AA65</f>
        <v>-5.4440239316145143E-6</v>
      </c>
      <c r="AE15" s="354">
        <f>'2a-2026'!AB65</f>
        <v>-5.4440239316145143E-6</v>
      </c>
      <c r="AF15" s="354">
        <f>'2a-2026'!AC65</f>
        <v>-5.4440239316145143E-6</v>
      </c>
      <c r="AG15" s="354">
        <f>'2a-2026'!AD65</f>
        <v>-5.4440239316145143E-6</v>
      </c>
      <c r="AH15" s="354">
        <f>'2a-2026'!AE65</f>
        <v>-5.4440239316145143E-6</v>
      </c>
      <c r="AI15" s="354">
        <f>'2a-2026'!AF65</f>
        <v>-5.4440239316145143E-6</v>
      </c>
      <c r="AJ15" s="354">
        <f>'2a-2026'!AG65</f>
        <v>-5.4440239316145143E-6</v>
      </c>
      <c r="AK15" s="354">
        <f>'2a-2026'!AH65</f>
        <v>-5.4440239316145143E-6</v>
      </c>
      <c r="AL15" s="354">
        <f>'2a-2026'!AI65</f>
        <v>-5.4440239316145143E-6</v>
      </c>
      <c r="AM15" s="354">
        <f>'2a-2026'!AJ65</f>
        <v>-5.4440239316145143E-6</v>
      </c>
      <c r="AN15" s="354">
        <f>'2a-2026'!AK65</f>
        <v>-5.4440239316145143E-6</v>
      </c>
      <c r="AO15" s="354">
        <f>'2a-2026'!AL65</f>
        <v>-5.4440239316145143E-6</v>
      </c>
      <c r="AP15" s="354">
        <f>'2a-2026'!AM65</f>
        <v>-5.4440239316145143E-6</v>
      </c>
      <c r="AQ15" s="354">
        <f>'2a-2026'!AN65</f>
        <v>-5.4440239316145143E-6</v>
      </c>
      <c r="AR15" s="354">
        <f>'2a-2026'!AO65</f>
        <v>-5.4440239316145143E-6</v>
      </c>
      <c r="AS15" s="354">
        <f>'2a-2026'!AP65</f>
        <v>-5.4440239316145143E-6</v>
      </c>
      <c r="AT15" s="354">
        <f>'2a-2026'!AQ65</f>
        <v>-5.4440239316145143E-6</v>
      </c>
      <c r="AU15" s="354">
        <f>'2a-2026'!AR65</f>
        <v>-5.4440239316145143E-6</v>
      </c>
      <c r="AV15" s="354">
        <f>'2a-2026'!AS65</f>
        <v>-5.4440239316145143E-6</v>
      </c>
      <c r="AW15" s="354">
        <f>'2a-2026'!AT65</f>
        <v>-5.4440239316145143E-6</v>
      </c>
      <c r="AX15" s="354">
        <f>'2a-2026'!AU65</f>
        <v>-5.4440239316145143E-6</v>
      </c>
      <c r="AY15" s="354">
        <f>'2a-2026'!AV65</f>
        <v>-5.4440239316145143E-6</v>
      </c>
      <c r="AZ15" s="354">
        <f>'2a-2026'!AW65</f>
        <v>-5.4440239316145143E-6</v>
      </c>
      <c r="BA15" s="354">
        <f>'2a-2026'!AX65</f>
        <v>-5.4440239316145143E-6</v>
      </c>
      <c r="BB15" s="354">
        <f>'2a-2026'!AY65</f>
        <v>-5.4440239316145143E-6</v>
      </c>
      <c r="BC15" s="354">
        <f>'2a-2026'!AZ65</f>
        <v>-5.4440239316145143E-6</v>
      </c>
      <c r="BD15" s="354">
        <f>'2a-2026'!BA65</f>
        <v>-5.4440239316145143E-6</v>
      </c>
      <c r="BE15" s="354">
        <f>'2a-2026'!BB65</f>
        <v>-5.4440239316145143E-6</v>
      </c>
      <c r="BF15" s="354">
        <f>'2a-2026'!BC65</f>
        <v>-5.4440239316145143E-6</v>
      </c>
      <c r="BG15" s="354">
        <f>'2a-2026'!BD65</f>
        <v>-5.4440239316145143E-6</v>
      </c>
      <c r="BH15" s="354">
        <f>'2a-2026'!BE65</f>
        <v>-5.4440239316145143E-6</v>
      </c>
      <c r="BI15" s="354">
        <f>'2a-2026'!BF65</f>
        <v>-5.4440239316145143E-6</v>
      </c>
      <c r="BJ15" s="354">
        <f>'2a-2026'!BG65</f>
        <v>-5.4440239316145143E-6</v>
      </c>
      <c r="BK15" s="354">
        <f>'2a-2026'!BH65</f>
        <v>-5.4440239316145143E-6</v>
      </c>
      <c r="BL15" s="354">
        <f>'2a-2026'!BI65</f>
        <v>-5.4440239316145143E-6</v>
      </c>
      <c r="BM15" s="354">
        <f>'2a-2026'!BJ65</f>
        <v>-5.4440239316145143E-6</v>
      </c>
      <c r="BN15" s="354">
        <f>'2a-2026'!BK65</f>
        <v>-5.4440239316145143E-6</v>
      </c>
      <c r="BO15" s="354">
        <f>'2a-2026'!BL65</f>
        <v>-5.4440239316145143E-6</v>
      </c>
      <c r="BP15" s="354">
        <f>'2a-2026'!BM65</f>
        <v>0</v>
      </c>
      <c r="BQ15" s="354">
        <f>SUM(E15:BP15)</f>
        <v>24.701050997392954</v>
      </c>
      <c r="BR15" s="349"/>
    </row>
    <row r="16" spans="1:70" s="348" customFormat="1" x14ac:dyDescent="0.25">
      <c r="A16" s="463"/>
      <c r="C16" s="362"/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  <c r="AY16" s="349"/>
      <c r="AZ16" s="349"/>
      <c r="BA16" s="349"/>
      <c r="BB16" s="349"/>
      <c r="BC16" s="349"/>
      <c r="BD16" s="349"/>
      <c r="BE16" s="349"/>
      <c r="BF16" s="349"/>
      <c r="BG16" s="349"/>
      <c r="BH16" s="349"/>
      <c r="BI16" s="349"/>
      <c r="BJ16" s="349"/>
      <c r="BK16" s="349"/>
      <c r="BL16" s="349"/>
      <c r="BM16" s="349"/>
      <c r="BN16" s="349"/>
      <c r="BO16" s="349"/>
      <c r="BP16" s="349"/>
      <c r="BQ16" s="349"/>
      <c r="BR16" s="349"/>
    </row>
    <row r="17" spans="1:70" ht="15" customHeight="1" x14ac:dyDescent="0.25">
      <c r="A17" s="463"/>
      <c r="B17" s="351">
        <v>2017</v>
      </c>
      <c r="C17" s="363" t="s">
        <v>323</v>
      </c>
      <c r="D17" s="351" t="s">
        <v>281</v>
      </c>
      <c r="E17" s="352">
        <f>'2b-2017'!B65</f>
        <v>0</v>
      </c>
      <c r="F17" s="352">
        <f>'2b-2017'!C65</f>
        <v>0</v>
      </c>
      <c r="G17" s="352">
        <f>'2b-2017'!D65</f>
        <v>0</v>
      </c>
      <c r="H17" s="352">
        <f>'2b-2017'!E65</f>
        <v>0</v>
      </c>
      <c r="I17" s="352">
        <f>'2b-2017'!F65</f>
        <v>0</v>
      </c>
      <c r="J17" s="352">
        <f>'2b-2017'!G65</f>
        <v>0</v>
      </c>
      <c r="K17" s="352">
        <f>'2b-2017'!H65</f>
        <v>0</v>
      </c>
      <c r="L17" s="352">
        <f>'2b-2017'!I65</f>
        <v>0</v>
      </c>
      <c r="M17" s="352">
        <f>'2b-2017'!J65</f>
        <v>0</v>
      </c>
      <c r="N17" s="352">
        <f>'2b-2017'!K65</f>
        <v>0</v>
      </c>
      <c r="O17" s="352">
        <f>'2b-2017'!L65</f>
        <v>0</v>
      </c>
      <c r="P17" s="352">
        <f>'2b-2017'!M65</f>
        <v>0</v>
      </c>
      <c r="Q17" s="352">
        <f>'2b-2017'!N65</f>
        <v>0</v>
      </c>
      <c r="R17" s="352">
        <f>'2b-2017'!O65</f>
        <v>0</v>
      </c>
      <c r="S17" s="352">
        <f>'2b-2017'!P65</f>
        <v>0</v>
      </c>
      <c r="T17" s="352">
        <f>'2b-2017'!Q65</f>
        <v>0</v>
      </c>
      <c r="U17" s="352">
        <f>'2b-2017'!R65</f>
        <v>0</v>
      </c>
      <c r="V17" s="352">
        <f>'2b-2017'!S65</f>
        <v>0</v>
      </c>
      <c r="W17" s="352">
        <f>'2b-2017'!T65</f>
        <v>0</v>
      </c>
      <c r="X17" s="352">
        <f>'2b-2017'!U65</f>
        <v>0</v>
      </c>
      <c r="Y17" s="352">
        <f>'2b-2017'!V65</f>
        <v>0</v>
      </c>
      <c r="Z17" s="352">
        <f>'2b-2017'!W65</f>
        <v>0</v>
      </c>
      <c r="AA17" s="352">
        <f>'2b-2017'!X65</f>
        <v>0</v>
      </c>
      <c r="AB17" s="352">
        <f>'2b-2017'!Y65</f>
        <v>0</v>
      </c>
      <c r="AC17" s="352">
        <f>'2b-2017'!Z65</f>
        <v>0</v>
      </c>
      <c r="AD17" s="352">
        <f>'2b-2017'!AA65</f>
        <v>0</v>
      </c>
      <c r="AE17" s="352">
        <f>'2b-2017'!AB65</f>
        <v>0</v>
      </c>
      <c r="AF17" s="352">
        <f>'2b-2017'!AC65</f>
        <v>0</v>
      </c>
      <c r="AG17" s="352">
        <f>'2b-2017'!AD65</f>
        <v>0</v>
      </c>
      <c r="AH17" s="352">
        <f>'2b-2017'!AE65</f>
        <v>0</v>
      </c>
      <c r="AI17" s="352">
        <f>'2b-2017'!AF65</f>
        <v>0</v>
      </c>
      <c r="AJ17" s="352">
        <f>'2b-2017'!AG65</f>
        <v>0</v>
      </c>
      <c r="AK17" s="352">
        <f>'2b-2017'!AH65</f>
        <v>0</v>
      </c>
      <c r="AL17" s="352">
        <f>'2b-2017'!AI65</f>
        <v>0</v>
      </c>
      <c r="AM17" s="352">
        <f>'2b-2017'!AJ65</f>
        <v>0</v>
      </c>
      <c r="AN17" s="352">
        <f>'2b-2017'!AK65</f>
        <v>0</v>
      </c>
      <c r="AO17" s="352">
        <f>'2b-2017'!AL65</f>
        <v>0</v>
      </c>
      <c r="AP17" s="352">
        <f>'2b-2017'!AM65</f>
        <v>0</v>
      </c>
      <c r="AQ17" s="352">
        <f>'2b-2017'!AN65</f>
        <v>0</v>
      </c>
      <c r="AR17" s="352">
        <f>'2b-2017'!AO65</f>
        <v>0</v>
      </c>
      <c r="AS17" s="352">
        <f>'2b-2017'!AP65</f>
        <v>0</v>
      </c>
      <c r="AT17" s="352">
        <f>'2b-2017'!AQ65</f>
        <v>0</v>
      </c>
      <c r="AU17" s="352">
        <f>'2b-2017'!AR65</f>
        <v>0</v>
      </c>
      <c r="AV17" s="352">
        <f>'2b-2017'!AS65</f>
        <v>0</v>
      </c>
      <c r="AW17" s="352">
        <f>'2b-2017'!AT65</f>
        <v>0</v>
      </c>
      <c r="AX17" s="352">
        <f>'2b-2017'!AU65</f>
        <v>0</v>
      </c>
      <c r="AY17" s="352">
        <f>'2b-2017'!AV65</f>
        <v>0</v>
      </c>
      <c r="AZ17" s="352">
        <f>'2b-2017'!AW65</f>
        <v>0</v>
      </c>
      <c r="BA17" s="352">
        <f>'2b-2017'!AX65</f>
        <v>0</v>
      </c>
      <c r="BB17" s="352">
        <f>'2b-2017'!AY65</f>
        <v>0</v>
      </c>
      <c r="BC17" s="352">
        <f>'2b-2017'!AZ65</f>
        <v>0</v>
      </c>
      <c r="BD17" s="352">
        <f>'2b-2017'!BA65</f>
        <v>0</v>
      </c>
      <c r="BE17" s="352">
        <f>'2b-2017'!BB65</f>
        <v>0</v>
      </c>
      <c r="BF17" s="352">
        <f>'2b-2017'!BC65</f>
        <v>0</v>
      </c>
      <c r="BG17" s="352">
        <f>'2b-2017'!BD65</f>
        <v>0</v>
      </c>
      <c r="BH17" s="352">
        <f>'2b-2017'!BE65</f>
        <v>0</v>
      </c>
      <c r="BI17" s="352">
        <f>'2b-2017'!BF65</f>
        <v>0</v>
      </c>
      <c r="BJ17" s="352">
        <f>'2b-2017'!BG65</f>
        <v>0</v>
      </c>
      <c r="BK17" s="352">
        <f>'2b-2017'!BH65</f>
        <v>0</v>
      </c>
      <c r="BL17" s="352">
        <f>'2b-2017'!BI65</f>
        <v>0</v>
      </c>
      <c r="BM17" s="352">
        <f>'2b-2017'!BJ65</f>
        <v>0</v>
      </c>
      <c r="BN17" s="352">
        <f>'2b-2017'!BK65</f>
        <v>0</v>
      </c>
      <c r="BO17" s="352">
        <f>'2b-2017'!BL65</f>
        <v>0</v>
      </c>
      <c r="BP17" s="352">
        <f>'2b-2017'!BM65</f>
        <v>0</v>
      </c>
      <c r="BQ17" s="352">
        <f>SUM(E17:BP17)</f>
        <v>0</v>
      </c>
      <c r="BR17" s="349"/>
    </row>
    <row r="18" spans="1:70" x14ac:dyDescent="0.25">
      <c r="A18" s="463"/>
      <c r="B18" s="353">
        <v>2026</v>
      </c>
      <c r="C18" s="364" t="s">
        <v>323</v>
      </c>
      <c r="D18" s="353" t="s">
        <v>355</v>
      </c>
      <c r="E18" s="354">
        <f>'2b-2026'!B68</f>
        <v>0</v>
      </c>
      <c r="F18" s="354">
        <f>'2b-2026'!C68</f>
        <v>2.2668313717450948E-2</v>
      </c>
      <c r="G18" s="354">
        <f>'2b-2026'!D68</f>
        <v>5.0179851503856704E-2</v>
      </c>
      <c r="H18" s="354">
        <f>'2b-2026'!E68</f>
        <v>5.3052364911440636E-2</v>
      </c>
      <c r="I18" s="354">
        <f>'2b-2026'!F68</f>
        <v>5.0941522622284012E-2</v>
      </c>
      <c r="J18" s="354">
        <f>'2b-2026'!G68</f>
        <v>4.8830680333127381E-2</v>
      </c>
      <c r="K18" s="354">
        <f>'2b-2026'!H68</f>
        <v>4.6719838043970757E-2</v>
      </c>
      <c r="L18" s="354">
        <f>'2b-2026'!I68</f>
        <v>4.4608995754814133E-2</v>
      </c>
      <c r="M18" s="354">
        <f>'2b-2026'!J68</f>
        <v>4.2498153465657502E-2</v>
      </c>
      <c r="N18" s="354">
        <f>'2b-2026'!K68</f>
        <v>4.0387311176500879E-2</v>
      </c>
      <c r="O18" s="354">
        <f>'2b-2026'!L68</f>
        <v>3.8276468887344248E-2</v>
      </c>
      <c r="P18" s="354">
        <f>'2b-2026'!M68</f>
        <v>1.897093989444959E-2</v>
      </c>
      <c r="Q18" s="354">
        <f>'2b-2026'!N68</f>
        <v>0</v>
      </c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354"/>
      <c r="BC18" s="354"/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>
        <f>'2c-2026'!BM65</f>
        <v>0</v>
      </c>
      <c r="BQ18" s="354">
        <f>SUM(E18:BP18)</f>
        <v>0.45713444031089684</v>
      </c>
      <c r="BR18" s="349"/>
    </row>
    <row r="19" spans="1:70" x14ac:dyDescent="0.25">
      <c r="A19" s="454"/>
      <c r="B19" s="353">
        <v>2026</v>
      </c>
      <c r="C19" s="411" t="s">
        <v>353</v>
      </c>
      <c r="D19" s="353" t="s">
        <v>354</v>
      </c>
      <c r="E19" s="354">
        <f>'2c-2026'!B65</f>
        <v>0</v>
      </c>
      <c r="F19" s="354">
        <f>'2c-2026'!C65</f>
        <v>0.15307268444432365</v>
      </c>
      <c r="G19" s="354">
        <f>'2c-2026'!D65</f>
        <v>0.69829908599549617</v>
      </c>
      <c r="H19" s="354">
        <f>'2c-2026'!E65</f>
        <v>1.2700282471413913</v>
      </c>
      <c r="I19" s="354">
        <f>'2c-2026'!F65</f>
        <v>1.3128091354768612</v>
      </c>
      <c r="J19" s="354">
        <f>'2c-2026'!G65</f>
        <v>1.237982964439553</v>
      </c>
      <c r="K19" s="354">
        <f>'2c-2026'!H65</f>
        <v>1.1744439240313047</v>
      </c>
      <c r="L19" s="354">
        <f>'2c-2026'!I65</f>
        <v>1.1172078238922871</v>
      </c>
      <c r="M19" s="354">
        <f>'2c-2026'!J65</f>
        <v>1.0625025714635259</v>
      </c>
      <c r="N19" s="354">
        <f>'2c-2026'!K65</f>
        <v>1.0115741981129698</v>
      </c>
      <c r="O19" s="354">
        <f>'2c-2026'!L65</f>
        <v>0.96839603431711452</v>
      </c>
      <c r="P19" s="354">
        <f>'2c-2026'!M65</f>
        <v>0.81668456759767261</v>
      </c>
      <c r="Q19" s="354">
        <f>'2c-2026'!N65</f>
        <v>0.39339406389053627</v>
      </c>
      <c r="R19" s="354">
        <f>'2c-2026'!O65</f>
        <v>-2.4066068376866706E-6</v>
      </c>
      <c r="S19" s="354">
        <f>'2c-2026'!P65</f>
        <v>-2.4066068376207503E-6</v>
      </c>
      <c r="T19" s="354">
        <f>'2c-2026'!Q65</f>
        <v>-2.4066068376207503E-6</v>
      </c>
      <c r="U19" s="354">
        <f>'2c-2026'!R65</f>
        <v>-2.4066068376207503E-6</v>
      </c>
      <c r="V19" s="354">
        <f>'2c-2026'!S65</f>
        <v>-2.4066068376207503E-6</v>
      </c>
      <c r="W19" s="354">
        <f>'2c-2026'!T65</f>
        <v>-2.4066068376207503E-6</v>
      </c>
      <c r="X19" s="354">
        <f>'2c-2026'!U65</f>
        <v>-2.4066068376207503E-6</v>
      </c>
      <c r="Y19" s="354">
        <f>'2c-2026'!V65</f>
        <v>-2.4066068376207503E-6</v>
      </c>
      <c r="Z19" s="354">
        <f>'2c-2026'!W65</f>
        <v>-2.4066068376207503E-6</v>
      </c>
      <c r="AA19" s="354">
        <f>'2c-2026'!X65</f>
        <v>-2.4066068376207503E-6</v>
      </c>
      <c r="AB19" s="354">
        <f>'2c-2026'!Y65</f>
        <v>-2.4066068376207503E-6</v>
      </c>
      <c r="AC19" s="354">
        <f>'2c-2026'!Z65</f>
        <v>-2.4066068376207503E-6</v>
      </c>
      <c r="AD19" s="354">
        <f>'2c-2026'!AA65</f>
        <v>-2.4066068376207503E-6</v>
      </c>
      <c r="AE19" s="354">
        <f>'2c-2026'!AB65</f>
        <v>-2.4066068376207503E-6</v>
      </c>
      <c r="AF19" s="354">
        <f>'2c-2026'!AC65</f>
        <v>-2.4066068376207503E-6</v>
      </c>
      <c r="AG19" s="354">
        <f>'2c-2026'!AD65</f>
        <v>-2.4066068376207503E-6</v>
      </c>
      <c r="AH19" s="354">
        <f>'2c-2026'!AE65</f>
        <v>-2.4066068376207503E-6</v>
      </c>
      <c r="AI19" s="354">
        <f>'2c-2026'!AF65</f>
        <v>-2.4066068376207503E-6</v>
      </c>
      <c r="AJ19" s="354">
        <f>'2c-2026'!AG65</f>
        <v>-2.4066068376207503E-6</v>
      </c>
      <c r="AK19" s="354">
        <f>'2c-2026'!AH65</f>
        <v>-2.4066068376207503E-6</v>
      </c>
      <c r="AL19" s="354">
        <f>'2c-2026'!AI65</f>
        <v>-2.4066068376207503E-6</v>
      </c>
      <c r="AM19" s="354">
        <f>'2c-2026'!AJ65</f>
        <v>-2.4066068376207503E-6</v>
      </c>
      <c r="AN19" s="354">
        <f>'2c-2026'!AK65</f>
        <v>-2.4066068376207503E-6</v>
      </c>
      <c r="AO19" s="354">
        <f>'2c-2026'!AL65</f>
        <v>-2.4066068376207503E-6</v>
      </c>
      <c r="AP19" s="354">
        <f>'2c-2026'!AM65</f>
        <v>-2.4066068376207503E-6</v>
      </c>
      <c r="AQ19" s="354">
        <f>'2c-2026'!AN65</f>
        <v>-2.4066068376207503E-6</v>
      </c>
      <c r="AR19" s="354">
        <f>'2c-2026'!AO65</f>
        <v>-2.4066068376207503E-6</v>
      </c>
      <c r="AS19" s="354">
        <f>'2c-2026'!AP65</f>
        <v>-2.4066068376207503E-6</v>
      </c>
      <c r="AT19" s="354">
        <f>'2c-2026'!AQ65</f>
        <v>-2.4066068376207503E-6</v>
      </c>
      <c r="AU19" s="354">
        <f>'2c-2026'!AR65</f>
        <v>-2.4066068376207503E-6</v>
      </c>
      <c r="AV19" s="354">
        <f>'2c-2026'!AS65</f>
        <v>-2.4066068376207503E-6</v>
      </c>
      <c r="AW19" s="354">
        <f>'2c-2026'!AT65</f>
        <v>-2.4066068376207503E-6</v>
      </c>
      <c r="AX19" s="354">
        <f>'2c-2026'!AU65</f>
        <v>-2.4066068376207503E-6</v>
      </c>
      <c r="AY19" s="354">
        <f>'2c-2026'!AV65</f>
        <v>-2.4066068376207503E-6</v>
      </c>
      <c r="AZ19" s="354">
        <f>'2c-2026'!AW65</f>
        <v>-2.4066068376207503E-6</v>
      </c>
      <c r="BA19" s="354">
        <f>'2c-2026'!AX65</f>
        <v>-2.4066068376207503E-6</v>
      </c>
      <c r="BB19" s="354">
        <f>'2c-2026'!AY65</f>
        <v>-2.4066068376207503E-6</v>
      </c>
      <c r="BC19" s="354">
        <f>'2c-2026'!AZ65</f>
        <v>-2.4066068376207503E-6</v>
      </c>
      <c r="BD19" s="354">
        <f>'2c-2026'!BA65</f>
        <v>-2.4066068376207503E-6</v>
      </c>
      <c r="BE19" s="354">
        <f>'2c-2026'!BB65</f>
        <v>-2.4066068376207503E-6</v>
      </c>
      <c r="BF19" s="354"/>
      <c r="BG19" s="354"/>
      <c r="BH19" s="354"/>
      <c r="BI19" s="354"/>
      <c r="BJ19" s="354"/>
      <c r="BK19" s="354"/>
      <c r="BL19" s="354"/>
      <c r="BM19" s="354"/>
      <c r="BN19" s="354"/>
      <c r="BO19" s="354"/>
      <c r="BP19" s="354"/>
      <c r="BQ19" s="354">
        <f>SUM(E19:BP19)</f>
        <v>11.216299036529541</v>
      </c>
      <c r="BR19" s="349"/>
    </row>
    <row r="20" spans="1:70" s="348" customFormat="1" x14ac:dyDescent="0.25">
      <c r="E20" s="349"/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  <c r="AY20" s="349"/>
      <c r="AZ20" s="349"/>
      <c r="BA20" s="349"/>
      <c r="BB20" s="349"/>
      <c r="BC20" s="349"/>
      <c r="BD20" s="349"/>
      <c r="BE20" s="349"/>
      <c r="BF20" s="349"/>
      <c r="BG20" s="349"/>
      <c r="BH20" s="349"/>
      <c r="BI20" s="349"/>
      <c r="BJ20" s="349"/>
      <c r="BK20" s="349"/>
      <c r="BL20" s="349"/>
      <c r="BM20" s="349"/>
      <c r="BN20" s="349"/>
      <c r="BO20" s="349"/>
      <c r="BP20" s="349"/>
    </row>
    <row r="21" spans="1:70" s="348" customFormat="1" ht="15.75" x14ac:dyDescent="0.25">
      <c r="B21" s="403" t="s">
        <v>295</v>
      </c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  <c r="AU21" s="349"/>
      <c r="AV21" s="349"/>
      <c r="AW21" s="349"/>
      <c r="AX21" s="349"/>
      <c r="AY21" s="349"/>
      <c r="AZ21" s="349"/>
      <c r="BA21" s="349"/>
      <c r="BB21" s="349"/>
      <c r="BC21" s="349"/>
      <c r="BD21" s="349"/>
      <c r="BE21" s="349"/>
      <c r="BF21" s="349"/>
      <c r="BG21" s="349"/>
      <c r="BH21" s="349"/>
      <c r="BI21" s="349"/>
      <c r="BJ21" s="349"/>
      <c r="BK21" s="349"/>
      <c r="BL21" s="349"/>
      <c r="BM21" s="349"/>
      <c r="BN21" s="349"/>
      <c r="BO21" s="349"/>
      <c r="BP21" s="349"/>
    </row>
    <row r="22" spans="1:70" s="348" customFormat="1" x14ac:dyDescent="0.25">
      <c r="A22" s="453" t="s">
        <v>302</v>
      </c>
      <c r="B22" s="351">
        <v>2017</v>
      </c>
      <c r="C22" s="363">
        <v>1</v>
      </c>
      <c r="D22" s="351" t="s">
        <v>80</v>
      </c>
      <c r="E22" s="352">
        <v>0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0</v>
      </c>
      <c r="P22" s="352">
        <v>0</v>
      </c>
      <c r="Q22" s="352">
        <v>0</v>
      </c>
      <c r="R22" s="352">
        <v>0</v>
      </c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2"/>
      <c r="AP22" s="352"/>
      <c r="AQ22" s="352"/>
      <c r="AR22" s="352"/>
      <c r="AS22" s="352"/>
      <c r="AT22" s="352"/>
      <c r="AU22" s="352"/>
      <c r="AV22" s="352"/>
      <c r="AW22" s="352"/>
      <c r="AX22" s="352"/>
      <c r="AY22" s="352"/>
      <c r="AZ22" s="352"/>
      <c r="BA22" s="352"/>
      <c r="BB22" s="352"/>
      <c r="BC22" s="352"/>
      <c r="BD22" s="352"/>
      <c r="BE22" s="352"/>
      <c r="BF22" s="352"/>
      <c r="BG22" s="352"/>
      <c r="BH22" s="352"/>
      <c r="BI22" s="352"/>
      <c r="BJ22" s="352"/>
      <c r="BK22" s="352"/>
      <c r="BL22" s="352"/>
      <c r="BM22" s="352"/>
      <c r="BN22" s="352"/>
      <c r="BO22" s="352"/>
      <c r="BP22" s="352"/>
      <c r="BQ22" s="352">
        <f>SUM(E22:BP22)</f>
        <v>0</v>
      </c>
      <c r="BR22" s="349"/>
    </row>
    <row r="23" spans="1:70" s="348" customFormat="1" x14ac:dyDescent="0.25">
      <c r="A23" s="454"/>
      <c r="B23" s="353">
        <v>2026</v>
      </c>
      <c r="C23" s="364">
        <v>1</v>
      </c>
      <c r="D23" s="353" t="s">
        <v>80</v>
      </c>
      <c r="E23" s="354">
        <f>'1 (w 100pt incentive)'!B68</f>
        <v>0.20104392063985088</v>
      </c>
      <c r="F23" s="354">
        <f>'1 (w 100pt incentive)'!C68</f>
        <v>2.0709335861821194</v>
      </c>
      <c r="G23" s="354">
        <f>'1 (w 100pt incentive)'!D68</f>
        <v>4.355363455708444</v>
      </c>
      <c r="H23" s="354">
        <f>'1 (w 100pt incentive)'!E68</f>
        <v>11.695219230563279</v>
      </c>
      <c r="I23" s="354">
        <f>'1 (w 100pt incentive)'!F68</f>
        <v>21.708593161322209</v>
      </c>
      <c r="J23" s="354">
        <f>'1 (w 100pt incentive)'!G68</f>
        <v>22.899600555164248</v>
      </c>
      <c r="K23" s="354">
        <f>'1 (w 100pt incentive)'!H68</f>
        <v>21.923388671897847</v>
      </c>
      <c r="L23" s="354">
        <f>'1 (w 100pt incentive)'!I68</f>
        <v>20.947176788631449</v>
      </c>
      <c r="M23" s="354">
        <f>'1 (w 100pt incentive)'!J68</f>
        <v>19.970964905365051</v>
      </c>
      <c r="N23" s="354">
        <f>'1 (w 100pt incentive)'!K68</f>
        <v>18.994753022098649</v>
      </c>
      <c r="O23" s="354">
        <f>'1 (w 100pt incentive)'!L68</f>
        <v>17.868958253444543</v>
      </c>
      <c r="P23" s="354">
        <f>'1 (w 100pt incentive)'!M68</f>
        <v>15.541503805993203</v>
      </c>
      <c r="Q23" s="354">
        <f>'1 (w 100pt incentive)'!N68</f>
        <v>13.212923632993512</v>
      </c>
      <c r="R23" s="354">
        <f>'1 (w 100pt incentive)'!O68</f>
        <v>7.0749239666357733</v>
      </c>
      <c r="S23" s="354"/>
      <c r="T23" s="354"/>
      <c r="U23" s="354"/>
      <c r="V23" s="354"/>
      <c r="W23" s="354"/>
      <c r="X23" s="354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  <c r="AL23" s="354"/>
      <c r="AM23" s="354"/>
      <c r="AN23" s="354"/>
      <c r="AO23" s="354"/>
      <c r="AP23" s="354"/>
      <c r="AQ23" s="354"/>
      <c r="AR23" s="354"/>
      <c r="AS23" s="354"/>
      <c r="AT23" s="354"/>
      <c r="AU23" s="354"/>
      <c r="AV23" s="354"/>
      <c r="AW23" s="354"/>
      <c r="AX23" s="354"/>
      <c r="AY23" s="354"/>
      <c r="AZ23" s="354"/>
      <c r="BA23" s="354"/>
      <c r="BB23" s="354"/>
      <c r="BC23" s="354"/>
      <c r="BD23" s="354"/>
      <c r="BE23" s="354"/>
      <c r="BF23" s="354"/>
      <c r="BG23" s="354"/>
      <c r="BH23" s="354"/>
      <c r="BI23" s="354"/>
      <c r="BJ23" s="354"/>
      <c r="BK23" s="354"/>
      <c r="BL23" s="354"/>
      <c r="BM23" s="354"/>
      <c r="BN23" s="354"/>
      <c r="BO23" s="354"/>
      <c r="BP23" s="354"/>
      <c r="BQ23" s="354">
        <f>SUM(E23:BP23)</f>
        <v>198.46534695664019</v>
      </c>
      <c r="BR23" s="349"/>
    </row>
    <row r="24" spans="1:70" s="348" customFormat="1" x14ac:dyDescent="0.25">
      <c r="A24" s="355"/>
      <c r="C24" s="362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  <c r="AU24" s="349"/>
      <c r="AV24" s="349"/>
      <c r="AW24" s="349"/>
      <c r="AX24" s="349"/>
      <c r="AY24" s="349"/>
      <c r="AZ24" s="349"/>
      <c r="BA24" s="349"/>
      <c r="BB24" s="349"/>
      <c r="BC24" s="349"/>
      <c r="BD24" s="349"/>
      <c r="BE24" s="349"/>
      <c r="BF24" s="349"/>
      <c r="BG24" s="349"/>
      <c r="BH24" s="349"/>
      <c r="BI24" s="349"/>
      <c r="BJ24" s="349"/>
      <c r="BK24" s="349"/>
      <c r="BL24" s="349"/>
      <c r="BM24" s="349"/>
      <c r="BN24" s="349"/>
      <c r="BO24" s="349"/>
      <c r="BP24" s="349"/>
      <c r="BQ24" s="349"/>
      <c r="BR24" s="349"/>
    </row>
    <row r="25" spans="1:70" s="348" customFormat="1" ht="15" customHeight="1" x14ac:dyDescent="0.25">
      <c r="A25" s="453" t="s">
        <v>304</v>
      </c>
      <c r="B25" s="351">
        <v>2017</v>
      </c>
      <c r="C25" s="363" t="s">
        <v>322</v>
      </c>
      <c r="D25" s="351" t="s">
        <v>282</v>
      </c>
      <c r="E25" s="352">
        <v>0</v>
      </c>
      <c r="F25" s="352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352">
        <v>0</v>
      </c>
      <c r="Q25" s="352">
        <v>0</v>
      </c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2"/>
      <c r="AZ25" s="352"/>
      <c r="BA25" s="352"/>
      <c r="BB25" s="352"/>
      <c r="BC25" s="352"/>
      <c r="BD25" s="352"/>
      <c r="BE25" s="352"/>
      <c r="BF25" s="352"/>
      <c r="BG25" s="352"/>
      <c r="BH25" s="352"/>
      <c r="BI25" s="352"/>
      <c r="BJ25" s="352"/>
      <c r="BK25" s="352"/>
      <c r="BL25" s="352"/>
      <c r="BM25" s="352"/>
      <c r="BN25" s="352"/>
      <c r="BO25" s="352"/>
      <c r="BP25" s="352"/>
      <c r="BQ25" s="352">
        <f>SUM(E25:BP25)</f>
        <v>0</v>
      </c>
      <c r="BR25" s="349"/>
    </row>
    <row r="26" spans="1:70" s="348" customFormat="1" x14ac:dyDescent="0.25">
      <c r="A26" s="463"/>
      <c r="B26" s="353">
        <v>2026</v>
      </c>
      <c r="C26" s="364" t="s">
        <v>322</v>
      </c>
      <c r="D26" s="353" t="s">
        <v>282</v>
      </c>
      <c r="E26" s="354">
        <f>'2a (w 100pt incentive)'!B65</f>
        <v>0</v>
      </c>
      <c r="F26" s="354">
        <f>'2a (w 100pt incentive)'!C65</f>
        <v>0.87194859342848263</v>
      </c>
      <c r="G26" s="354">
        <f>'2a (w 100pt incentive)'!D65</f>
        <v>2.0827363563211683</v>
      </c>
      <c r="H26" s="354">
        <f>'2a (w 100pt incentive)'!E65</f>
        <v>2.9709906710662137</v>
      </c>
      <c r="I26" s="354">
        <f>'2a (w 100pt incentive)'!F65</f>
        <v>2.9845369603727736</v>
      </c>
      <c r="J26" s="354">
        <f>'2a (w 100pt incentive)'!G65</f>
        <v>2.8110056049296674</v>
      </c>
      <c r="K26" s="354">
        <f>'2a (w 100pt incentive)'!H65</f>
        <v>2.660909779708784</v>
      </c>
      <c r="L26" s="354">
        <f>'2a (w 100pt incentive)'!I65</f>
        <v>2.5222236744879005</v>
      </c>
      <c r="M26" s="354">
        <f>'2a (w 100pt incentive)'!J65</f>
        <v>2.3908198954892392</v>
      </c>
      <c r="N26" s="354">
        <f>'2a (w 100pt incentive)'!K65</f>
        <v>2.2729716284905779</v>
      </c>
      <c r="O26" s="354">
        <f>'2a (w 100pt incentive)'!L65</f>
        <v>1.95382324477438</v>
      </c>
      <c r="P26" s="354">
        <f>'2a (w 100pt incentive)'!M65</f>
        <v>1.1764713651636292</v>
      </c>
      <c r="Q26" s="354">
        <f>'2a (w 100pt incentive)'!N65</f>
        <v>0.40851197478158796</v>
      </c>
      <c r="R26" s="354"/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4"/>
      <c r="AH26" s="354"/>
      <c r="AI26" s="354"/>
      <c r="AJ26" s="354"/>
      <c r="AK26" s="354"/>
      <c r="AL26" s="354"/>
      <c r="AM26" s="354"/>
      <c r="AN26" s="354"/>
      <c r="AO26" s="354"/>
      <c r="AP26" s="354"/>
      <c r="AQ26" s="354"/>
      <c r="AR26" s="354"/>
      <c r="AS26" s="354"/>
      <c r="AT26" s="354"/>
      <c r="AU26" s="354"/>
      <c r="AV26" s="354"/>
      <c r="AW26" s="354"/>
      <c r="AX26" s="354"/>
      <c r="AY26" s="354"/>
      <c r="AZ26" s="354"/>
      <c r="BA26" s="354"/>
      <c r="BB26" s="354"/>
      <c r="BC26" s="354"/>
      <c r="BD26" s="354"/>
      <c r="BE26" s="354"/>
      <c r="BF26" s="354"/>
      <c r="BG26" s="354"/>
      <c r="BH26" s="354"/>
      <c r="BI26" s="354"/>
      <c r="BJ26" s="354"/>
      <c r="BK26" s="354"/>
      <c r="BL26" s="354"/>
      <c r="BM26" s="354"/>
      <c r="BN26" s="354"/>
      <c r="BO26" s="354"/>
      <c r="BP26" s="354"/>
      <c r="BQ26" s="354">
        <f>SUM(E26:BP26)</f>
        <v>25.106949749014404</v>
      </c>
      <c r="BR26" s="349"/>
    </row>
    <row r="27" spans="1:70" s="348" customFormat="1" x14ac:dyDescent="0.25">
      <c r="A27" s="463"/>
      <c r="C27" s="362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49"/>
      <c r="BD27" s="349"/>
      <c r="BE27" s="349"/>
      <c r="BF27" s="349"/>
      <c r="BG27" s="349"/>
      <c r="BH27" s="349"/>
      <c r="BI27" s="349"/>
      <c r="BJ27" s="349"/>
      <c r="BK27" s="349"/>
      <c r="BL27" s="349"/>
      <c r="BM27" s="349"/>
      <c r="BN27" s="349"/>
      <c r="BO27" s="349"/>
      <c r="BP27" s="349"/>
      <c r="BQ27" s="349"/>
      <c r="BR27" s="349"/>
    </row>
    <row r="28" spans="1:70" s="348" customFormat="1" x14ac:dyDescent="0.25">
      <c r="A28" s="463"/>
      <c r="B28" s="351">
        <v>2017</v>
      </c>
      <c r="C28" s="363" t="s">
        <v>323</v>
      </c>
      <c r="D28" s="351" t="s">
        <v>281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0</v>
      </c>
      <c r="K28" s="352">
        <v>0</v>
      </c>
      <c r="L28" s="352">
        <v>0</v>
      </c>
      <c r="M28" s="352">
        <v>0</v>
      </c>
      <c r="N28" s="352">
        <v>0</v>
      </c>
      <c r="O28" s="352">
        <v>0</v>
      </c>
      <c r="P28" s="352">
        <v>0</v>
      </c>
      <c r="Q28" s="352">
        <v>0</v>
      </c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>
        <f>SUM(E28:BP28)</f>
        <v>0</v>
      </c>
      <c r="BR28" s="349"/>
    </row>
    <row r="29" spans="1:70" s="348" customFormat="1" x14ac:dyDescent="0.25">
      <c r="A29" s="463"/>
      <c r="B29" s="353">
        <v>2026</v>
      </c>
      <c r="C29" s="364" t="s">
        <v>323</v>
      </c>
      <c r="D29" s="353" t="s">
        <v>355</v>
      </c>
      <c r="E29" s="354">
        <f>'2b-2026 (w 100pt incentive)'!B68</f>
        <v>0</v>
      </c>
      <c r="F29" s="354">
        <f>'2b-2026 (w 100pt incentive)'!C68</f>
        <v>2.3053036233369569E-2</v>
      </c>
      <c r="G29" s="354">
        <f>'2b-2026 (w 100pt incentive)'!D68</f>
        <v>5.1406797080291972E-2</v>
      </c>
      <c r="H29" s="354">
        <f>'2b-2026 (w 100pt incentive)'!E68</f>
        <v>5.4442287014725567E-2</v>
      </c>
      <c r="I29" s="354">
        <f>'2b-2026 (w 100pt incentive)'!F68</f>
        <v>5.2157920749665326E-2</v>
      </c>
      <c r="J29" s="354">
        <f>'2b-2026 (w 100pt incentive)'!G68</f>
        <v>4.9873554484605086E-2</v>
      </c>
      <c r="K29" s="354">
        <f>'2b-2026 (w 100pt incentive)'!H68</f>
        <v>4.7589188219544845E-2</v>
      </c>
      <c r="L29" s="354">
        <f>'2b-2026 (w 100pt incentive)'!I68</f>
        <v>4.5304821954484605E-2</v>
      </c>
      <c r="M29" s="354">
        <f>'2b-2026 (w 100pt incentive)'!J68</f>
        <v>4.3020455689424364E-2</v>
      </c>
      <c r="N29" s="354">
        <f>'2b-2026 (w 100pt incentive)'!K68</f>
        <v>4.0736089424364123E-2</v>
      </c>
      <c r="O29" s="354">
        <f>'2b-2026 (w 100pt incentive)'!L68</f>
        <v>3.8451723159303876E-2</v>
      </c>
      <c r="P29" s="354">
        <f>'2b-2026 (w 100pt incentive)'!M68</f>
        <v>1.9015186036453503E-2</v>
      </c>
      <c r="Q29" s="354">
        <f>'2b-2026 (w 100pt incentive)'!N68</f>
        <v>0</v>
      </c>
      <c r="R29" s="354"/>
      <c r="S29" s="354"/>
      <c r="T29" s="354"/>
      <c r="U29" s="354"/>
      <c r="V29" s="354"/>
      <c r="W29" s="354"/>
      <c r="X29" s="354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  <c r="AL29" s="354"/>
      <c r="AM29" s="354"/>
      <c r="AN29" s="354"/>
      <c r="AO29" s="354"/>
      <c r="AP29" s="354"/>
      <c r="AQ29" s="354"/>
      <c r="AR29" s="354"/>
      <c r="AS29" s="354"/>
      <c r="AT29" s="354"/>
      <c r="AU29" s="354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4"/>
      <c r="BG29" s="354"/>
      <c r="BH29" s="354"/>
      <c r="BI29" s="354"/>
      <c r="BJ29" s="354"/>
      <c r="BK29" s="354"/>
      <c r="BL29" s="354"/>
      <c r="BM29" s="354"/>
      <c r="BN29" s="354"/>
      <c r="BO29" s="354"/>
      <c r="BP29" s="354"/>
      <c r="BQ29" s="354">
        <f>SUM(E29:BP29)</f>
        <v>0.46505106004623287</v>
      </c>
      <c r="BR29" s="349"/>
    </row>
    <row r="30" spans="1:70" s="348" customFormat="1" x14ac:dyDescent="0.25">
      <c r="A30" s="454"/>
      <c r="B30" s="353">
        <v>2026</v>
      </c>
      <c r="C30" s="411" t="s">
        <v>353</v>
      </c>
      <c r="D30" s="353" t="s">
        <v>354</v>
      </c>
      <c r="E30" s="354">
        <f>'2c-2026 (w 100pt incentive)'!B65</f>
        <v>0</v>
      </c>
      <c r="F30" s="354">
        <f>'2c-2026 (w 100pt incentive)'!C65</f>
        <v>0.15582195783126263</v>
      </c>
      <c r="G30" s="354">
        <f>'2c-2026 (w 100pt incentive)'!D65</f>
        <v>0.71394567132784592</v>
      </c>
      <c r="H30" s="354">
        <f>'2c-2026 (w 100pt incentive)'!E65</f>
        <v>1.3000226933304497</v>
      </c>
      <c r="I30" s="354">
        <f>'2c-2026 (w 100pt incentive)'!F65</f>
        <v>1.3463204288860053</v>
      </c>
      <c r="J30" s="354">
        <f>'2c-2026 (w 100pt incentive)'!G65</f>
        <v>1.2653430949850684</v>
      </c>
      <c r="K30" s="354">
        <f>'2c-2026 (w 100pt incentive)'!H65</f>
        <v>1.1965807619730202</v>
      </c>
      <c r="L30" s="354">
        <f>'2c-2026 (w 100pt incentive)'!I65</f>
        <v>1.134639508960972</v>
      </c>
      <c r="M30" s="354">
        <f>'2c-2026 (w 100pt incentive)'!J65</f>
        <v>1.0754371546155905</v>
      </c>
      <c r="N30" s="354">
        <f>'2c-2026 (w 100pt incentive)'!K65</f>
        <v>1.0203221616035423</v>
      </c>
      <c r="O30" s="354">
        <f>'2c-2026 (w 100pt incentive)'!L65</f>
        <v>0.97359449214704974</v>
      </c>
      <c r="P30" s="354">
        <f>'2c-2026 (w 100pt incentive)'!M65</f>
        <v>0.81908720710946326</v>
      </c>
      <c r="Q30" s="354">
        <f>'2c-2026 (w 100pt incentive)'!N65</f>
        <v>0.39398874557100172</v>
      </c>
      <c r="R30" s="354">
        <f>'2c-2026 (w 100pt incentive)'!O65</f>
        <v>-2.6044444445308405E-6</v>
      </c>
      <c r="S30" s="354">
        <f>'2c-2026 (w 100pt incentive)'!P65</f>
        <v>-2.6044444444595004E-6</v>
      </c>
      <c r="T30" s="354">
        <f>'2c-2026 (w 100pt incentive)'!Q65</f>
        <v>-2.6044444444595004E-6</v>
      </c>
      <c r="U30" s="354">
        <f>'2c-2026 (w 100pt incentive)'!R65</f>
        <v>-2.6044444444595004E-6</v>
      </c>
      <c r="V30" s="354">
        <f>'2c-2026 (w 100pt incentive)'!S65</f>
        <v>-2.6044444444595004E-6</v>
      </c>
      <c r="W30" s="354">
        <f>'2c-2026 (w 100pt incentive)'!T65</f>
        <v>-2.6044444444595004E-6</v>
      </c>
      <c r="X30" s="354">
        <f>'2c-2026 (w 100pt incentive)'!U65</f>
        <v>-2.6044444444595004E-6</v>
      </c>
      <c r="Y30" s="354">
        <f>'2c-2026 (w 100pt incentive)'!V65</f>
        <v>-2.6044444444595004E-6</v>
      </c>
      <c r="Z30" s="354">
        <f>'2c-2026 (w 100pt incentive)'!W65</f>
        <v>-2.6044444444595004E-6</v>
      </c>
      <c r="AA30" s="354">
        <f>'2c-2026 (w 100pt incentive)'!X65</f>
        <v>-2.6044444444595004E-6</v>
      </c>
      <c r="AB30" s="354">
        <f>'2c-2026 (w 100pt incentive)'!Y65</f>
        <v>-2.6044444444595004E-6</v>
      </c>
      <c r="AC30" s="354">
        <f>'2c-2026 (w 100pt incentive)'!Z65</f>
        <v>-2.6044444444595004E-6</v>
      </c>
      <c r="AD30" s="354">
        <f>'2c-2026 (w 100pt incentive)'!AA65</f>
        <v>-2.6044444444595004E-6</v>
      </c>
      <c r="AE30" s="354">
        <f>'2c-2026 (w 100pt incentive)'!AB65</f>
        <v>-2.6044444444595004E-6</v>
      </c>
      <c r="AF30" s="354">
        <f>'2c-2026 (w 100pt incentive)'!AC65</f>
        <v>-2.6044444444595004E-6</v>
      </c>
      <c r="AG30" s="354">
        <f>'2c-2026 (w 100pt incentive)'!AD65</f>
        <v>-2.6044444444595004E-6</v>
      </c>
      <c r="AH30" s="354">
        <f>'2c-2026 (w 100pt incentive)'!AE65</f>
        <v>-2.6044444444595004E-6</v>
      </c>
      <c r="AI30" s="354">
        <f>'2c-2026 (w 100pt incentive)'!AF65</f>
        <v>-2.6044444444595004E-6</v>
      </c>
      <c r="AJ30" s="354">
        <f>'2c-2026 (w 100pt incentive)'!AG65</f>
        <v>-2.6044444444595004E-6</v>
      </c>
      <c r="AK30" s="354">
        <f>'2c-2026 (w 100pt incentive)'!AH65</f>
        <v>-2.6044444444595004E-6</v>
      </c>
      <c r="AL30" s="354">
        <f>'2c-2026 (w 100pt incentive)'!AI65</f>
        <v>-2.6044444444595004E-6</v>
      </c>
      <c r="AM30" s="354">
        <f>'2c-2026 (w 100pt incentive)'!AJ65</f>
        <v>-2.6044444444595004E-6</v>
      </c>
      <c r="AN30" s="354">
        <f>'2c-2026 (w 100pt incentive)'!AK65</f>
        <v>-2.6044444444595004E-6</v>
      </c>
      <c r="AO30" s="354">
        <f>'2c-2026 (w 100pt incentive)'!AL65</f>
        <v>-2.6044444444595004E-6</v>
      </c>
      <c r="AP30" s="354">
        <f>'2c-2026 (w 100pt incentive)'!AM65</f>
        <v>-2.6044444444595004E-6</v>
      </c>
      <c r="AQ30" s="354">
        <f>'2c-2026 (w 100pt incentive)'!AN65</f>
        <v>-2.6044444444595004E-6</v>
      </c>
      <c r="AR30" s="354">
        <f>'2c-2026 (w 100pt incentive)'!AO65</f>
        <v>-2.6044444444595004E-6</v>
      </c>
      <c r="AS30" s="354">
        <f>'2c-2026 (w 100pt incentive)'!AP65</f>
        <v>-2.6044444444595004E-6</v>
      </c>
      <c r="AT30" s="354">
        <f>'2c-2026 (w 100pt incentive)'!AQ65</f>
        <v>-2.6044444444595004E-6</v>
      </c>
      <c r="AU30" s="354">
        <f>'2c-2026 (w 100pt incentive)'!AR65</f>
        <v>-2.6044444444595004E-6</v>
      </c>
      <c r="AV30" s="354">
        <f>'2c-2026 (w 100pt incentive)'!AS65</f>
        <v>-2.6044444444595004E-6</v>
      </c>
      <c r="AW30" s="354">
        <f>'2c-2026 (w 100pt incentive)'!AT65</f>
        <v>-2.6044444444595004E-6</v>
      </c>
      <c r="AX30" s="354">
        <f>'2c-2026 (w 100pt incentive)'!AU65</f>
        <v>-2.6044444444595004E-6</v>
      </c>
      <c r="AY30" s="354">
        <f>'2c-2026 (w 100pt incentive)'!AV65</f>
        <v>-2.6044444444595004E-6</v>
      </c>
      <c r="AZ30" s="354">
        <f>'2c-2026 (w 100pt incentive)'!AW65</f>
        <v>-2.6044444444595004E-6</v>
      </c>
      <c r="BA30" s="354">
        <f>'2c-2026 (w 100pt incentive)'!AX65</f>
        <v>-2.6044444444595004E-6</v>
      </c>
      <c r="BB30" s="354">
        <f>'2c-2026 (w 100pt incentive)'!AY65</f>
        <v>-2.6044444444595004E-6</v>
      </c>
      <c r="BC30" s="354">
        <f>'2c-2026 (w 100pt incentive)'!AZ65</f>
        <v>-2.6044444444595004E-6</v>
      </c>
      <c r="BD30" s="354">
        <f>'2c-2026 (w 100pt incentive)'!BA65</f>
        <v>-2.6044444444595004E-6</v>
      </c>
      <c r="BE30" s="354">
        <f>'2c-2026 (w 100pt incentive)'!BB65</f>
        <v>-2.6044444444595004E-6</v>
      </c>
      <c r="BF30" s="354"/>
      <c r="BG30" s="354"/>
      <c r="BH30" s="354"/>
      <c r="BI30" s="354"/>
      <c r="BJ30" s="354"/>
      <c r="BK30" s="354"/>
      <c r="BL30" s="354"/>
      <c r="BM30" s="354"/>
      <c r="BN30" s="354"/>
      <c r="BO30" s="354"/>
      <c r="BP30" s="354"/>
      <c r="BQ30" s="354">
        <f>SUM(E30:BP30)</f>
        <v>11.394999700563474</v>
      </c>
      <c r="BR30" s="349"/>
    </row>
    <row r="31" spans="1:70" s="348" customFormat="1" x14ac:dyDescent="0.25"/>
    <row r="32" spans="1:70" ht="15.75" x14ac:dyDescent="0.25">
      <c r="B32" s="403" t="s">
        <v>297</v>
      </c>
    </row>
    <row r="33" spans="1:70" s="348" customFormat="1" x14ac:dyDescent="0.25">
      <c r="A33" s="453" t="s">
        <v>302</v>
      </c>
      <c r="B33" s="351">
        <v>2017</v>
      </c>
      <c r="C33" s="363">
        <v>1</v>
      </c>
      <c r="D33" s="351" t="s">
        <v>80</v>
      </c>
      <c r="E33" s="352">
        <f t="shared" ref="E33:AJ33" si="0">E22-E11</f>
        <v>0</v>
      </c>
      <c r="F33" s="352">
        <f t="shared" si="0"/>
        <v>0</v>
      </c>
      <c r="G33" s="352">
        <f t="shared" si="0"/>
        <v>0</v>
      </c>
      <c r="H33" s="352">
        <f t="shared" si="0"/>
        <v>0</v>
      </c>
      <c r="I33" s="352">
        <f t="shared" si="0"/>
        <v>0</v>
      </c>
      <c r="J33" s="352">
        <f t="shared" si="0"/>
        <v>0</v>
      </c>
      <c r="K33" s="352">
        <f t="shared" si="0"/>
        <v>0</v>
      </c>
      <c r="L33" s="352">
        <f t="shared" si="0"/>
        <v>0</v>
      </c>
      <c r="M33" s="352">
        <f t="shared" si="0"/>
        <v>0</v>
      </c>
      <c r="N33" s="352">
        <f t="shared" si="0"/>
        <v>0</v>
      </c>
      <c r="O33" s="352">
        <f t="shared" si="0"/>
        <v>0</v>
      </c>
      <c r="P33" s="352">
        <f t="shared" si="0"/>
        <v>0</v>
      </c>
      <c r="Q33" s="352">
        <f t="shared" si="0"/>
        <v>0</v>
      </c>
      <c r="R33" s="352">
        <f t="shared" si="0"/>
        <v>0</v>
      </c>
      <c r="S33" s="352">
        <f t="shared" si="0"/>
        <v>0</v>
      </c>
      <c r="T33" s="352">
        <f t="shared" si="0"/>
        <v>0</v>
      </c>
      <c r="U33" s="352">
        <f t="shared" si="0"/>
        <v>0</v>
      </c>
      <c r="V33" s="352">
        <f t="shared" si="0"/>
        <v>0</v>
      </c>
      <c r="W33" s="352">
        <f t="shared" si="0"/>
        <v>0</v>
      </c>
      <c r="X33" s="352">
        <f t="shared" si="0"/>
        <v>0</v>
      </c>
      <c r="Y33" s="352">
        <f t="shared" si="0"/>
        <v>0</v>
      </c>
      <c r="Z33" s="352">
        <f t="shared" si="0"/>
        <v>0</v>
      </c>
      <c r="AA33" s="352">
        <f t="shared" si="0"/>
        <v>0</v>
      </c>
      <c r="AB33" s="352">
        <f t="shared" si="0"/>
        <v>0</v>
      </c>
      <c r="AC33" s="352">
        <f t="shared" si="0"/>
        <v>0</v>
      </c>
      <c r="AD33" s="352">
        <f t="shared" si="0"/>
        <v>0</v>
      </c>
      <c r="AE33" s="352">
        <f t="shared" si="0"/>
        <v>0</v>
      </c>
      <c r="AF33" s="352">
        <f t="shared" si="0"/>
        <v>0</v>
      </c>
      <c r="AG33" s="352">
        <f t="shared" si="0"/>
        <v>0</v>
      </c>
      <c r="AH33" s="352">
        <f t="shared" si="0"/>
        <v>0</v>
      </c>
      <c r="AI33" s="352">
        <f t="shared" si="0"/>
        <v>0</v>
      </c>
      <c r="AJ33" s="352">
        <f t="shared" si="0"/>
        <v>0</v>
      </c>
      <c r="AK33" s="352">
        <f t="shared" ref="AK33:BO33" si="1">AK22-AK11</f>
        <v>0</v>
      </c>
      <c r="AL33" s="352">
        <f t="shared" si="1"/>
        <v>0</v>
      </c>
      <c r="AM33" s="352">
        <f t="shared" si="1"/>
        <v>0</v>
      </c>
      <c r="AN33" s="352">
        <f t="shared" si="1"/>
        <v>0</v>
      </c>
      <c r="AO33" s="352">
        <f t="shared" si="1"/>
        <v>0</v>
      </c>
      <c r="AP33" s="352">
        <f t="shared" si="1"/>
        <v>0</v>
      </c>
      <c r="AQ33" s="352">
        <f t="shared" si="1"/>
        <v>0</v>
      </c>
      <c r="AR33" s="352">
        <f t="shared" si="1"/>
        <v>0</v>
      </c>
      <c r="AS33" s="352">
        <f t="shared" si="1"/>
        <v>0</v>
      </c>
      <c r="AT33" s="352">
        <f t="shared" si="1"/>
        <v>0</v>
      </c>
      <c r="AU33" s="352">
        <f t="shared" si="1"/>
        <v>0</v>
      </c>
      <c r="AV33" s="352">
        <f t="shared" si="1"/>
        <v>0</v>
      </c>
      <c r="AW33" s="352">
        <f t="shared" si="1"/>
        <v>0</v>
      </c>
      <c r="AX33" s="352">
        <f t="shared" si="1"/>
        <v>0</v>
      </c>
      <c r="AY33" s="352">
        <f t="shared" si="1"/>
        <v>0</v>
      </c>
      <c r="AZ33" s="352">
        <f t="shared" si="1"/>
        <v>0</v>
      </c>
      <c r="BA33" s="352">
        <f t="shared" si="1"/>
        <v>0</v>
      </c>
      <c r="BB33" s="352">
        <f t="shared" si="1"/>
        <v>0</v>
      </c>
      <c r="BC33" s="352">
        <f t="shared" si="1"/>
        <v>0</v>
      </c>
      <c r="BD33" s="352">
        <f t="shared" si="1"/>
        <v>0</v>
      </c>
      <c r="BE33" s="352">
        <f t="shared" si="1"/>
        <v>0</v>
      </c>
      <c r="BF33" s="352">
        <f t="shared" si="1"/>
        <v>0</v>
      </c>
      <c r="BG33" s="352">
        <f t="shared" si="1"/>
        <v>0</v>
      </c>
      <c r="BH33" s="352">
        <f t="shared" si="1"/>
        <v>0</v>
      </c>
      <c r="BI33" s="352">
        <f t="shared" si="1"/>
        <v>0</v>
      </c>
      <c r="BJ33" s="352">
        <f t="shared" si="1"/>
        <v>0</v>
      </c>
      <c r="BK33" s="352">
        <f t="shared" si="1"/>
        <v>0</v>
      </c>
      <c r="BL33" s="352">
        <f t="shared" si="1"/>
        <v>0</v>
      </c>
      <c r="BM33" s="352">
        <f t="shared" si="1"/>
        <v>0</v>
      </c>
      <c r="BN33" s="352">
        <f t="shared" si="1"/>
        <v>0</v>
      </c>
      <c r="BO33" s="352">
        <f t="shared" si="1"/>
        <v>0</v>
      </c>
      <c r="BP33" s="352"/>
      <c r="BQ33" s="352">
        <f>SUM(E33:BP33)</f>
        <v>0</v>
      </c>
      <c r="BR33" s="349"/>
    </row>
    <row r="34" spans="1:70" x14ac:dyDescent="0.25">
      <c r="A34" s="454"/>
      <c r="B34" s="353">
        <v>2026</v>
      </c>
      <c r="C34" s="364">
        <v>1</v>
      </c>
      <c r="D34" s="353" t="s">
        <v>80</v>
      </c>
      <c r="E34" s="354">
        <f t="shared" ref="E34:AJ34" si="2">E23-E12</f>
        <v>3.355138220220516E-3</v>
      </c>
      <c r="F34" s="354">
        <f t="shared" si="2"/>
        <v>3.6864767591240799E-2</v>
      </c>
      <c r="G34" s="354">
        <f t="shared" si="2"/>
        <v>0.10428793904436517</v>
      </c>
      <c r="H34" s="354">
        <f t="shared" si="2"/>
        <v>0.23602968500154375</v>
      </c>
      <c r="I34" s="354">
        <f t="shared" si="2"/>
        <v>0.47570139601585382</v>
      </c>
      <c r="J34" s="354">
        <f t="shared" si="2"/>
        <v>0.56617214997116605</v>
      </c>
      <c r="K34" s="354">
        <f t="shared" si="2"/>
        <v>0.49201759345381291</v>
      </c>
      <c r="L34" s="354">
        <f t="shared" si="2"/>
        <v>0.41786303693646332</v>
      </c>
      <c r="M34" s="354">
        <f t="shared" si="2"/>
        <v>0.34370848041911017</v>
      </c>
      <c r="N34" s="354">
        <f t="shared" si="2"/>
        <v>0.26955392390175703</v>
      </c>
      <c r="O34" s="354">
        <f t="shared" si="2"/>
        <v>0.19577014511069635</v>
      </c>
      <c r="P34" s="354">
        <f t="shared" si="2"/>
        <v>0.12573072698486421</v>
      </c>
      <c r="Q34" s="354">
        <f t="shared" si="2"/>
        <v>6.2661435742970895E-2</v>
      </c>
      <c r="R34" s="354">
        <f t="shared" si="2"/>
        <v>1.646253104726636E-2</v>
      </c>
      <c r="S34" s="354">
        <f t="shared" si="2"/>
        <v>0</v>
      </c>
      <c r="T34" s="354">
        <f t="shared" si="2"/>
        <v>0</v>
      </c>
      <c r="U34" s="354">
        <f t="shared" si="2"/>
        <v>0</v>
      </c>
      <c r="V34" s="354">
        <f t="shared" si="2"/>
        <v>0</v>
      </c>
      <c r="W34" s="354">
        <f t="shared" si="2"/>
        <v>0</v>
      </c>
      <c r="X34" s="354">
        <f t="shared" si="2"/>
        <v>0</v>
      </c>
      <c r="Y34" s="354">
        <f t="shared" si="2"/>
        <v>0</v>
      </c>
      <c r="Z34" s="354">
        <f t="shared" si="2"/>
        <v>0</v>
      </c>
      <c r="AA34" s="354">
        <f t="shared" si="2"/>
        <v>0</v>
      </c>
      <c r="AB34" s="354">
        <f t="shared" si="2"/>
        <v>0</v>
      </c>
      <c r="AC34" s="354">
        <f t="shared" si="2"/>
        <v>0</v>
      </c>
      <c r="AD34" s="354">
        <f t="shared" si="2"/>
        <v>0</v>
      </c>
      <c r="AE34" s="354">
        <f t="shared" si="2"/>
        <v>0</v>
      </c>
      <c r="AF34" s="354">
        <f t="shared" si="2"/>
        <v>0</v>
      </c>
      <c r="AG34" s="354">
        <f t="shared" si="2"/>
        <v>0</v>
      </c>
      <c r="AH34" s="354">
        <f t="shared" si="2"/>
        <v>0</v>
      </c>
      <c r="AI34" s="354">
        <f t="shared" si="2"/>
        <v>0</v>
      </c>
      <c r="AJ34" s="354">
        <f t="shared" si="2"/>
        <v>0</v>
      </c>
      <c r="AK34" s="354">
        <f t="shared" ref="AK34:BO34" si="3">AK23-AK12</f>
        <v>0</v>
      </c>
      <c r="AL34" s="354">
        <f t="shared" si="3"/>
        <v>0</v>
      </c>
      <c r="AM34" s="354">
        <f t="shared" si="3"/>
        <v>0</v>
      </c>
      <c r="AN34" s="354">
        <f t="shared" si="3"/>
        <v>0</v>
      </c>
      <c r="AO34" s="354">
        <f t="shared" si="3"/>
        <v>0</v>
      </c>
      <c r="AP34" s="354">
        <f t="shared" si="3"/>
        <v>0</v>
      </c>
      <c r="AQ34" s="354">
        <f t="shared" si="3"/>
        <v>0</v>
      </c>
      <c r="AR34" s="354">
        <f t="shared" si="3"/>
        <v>0</v>
      </c>
      <c r="AS34" s="354">
        <f t="shared" si="3"/>
        <v>0</v>
      </c>
      <c r="AT34" s="354">
        <f t="shared" si="3"/>
        <v>0</v>
      </c>
      <c r="AU34" s="354">
        <f t="shared" si="3"/>
        <v>0</v>
      </c>
      <c r="AV34" s="354">
        <f t="shared" si="3"/>
        <v>0</v>
      </c>
      <c r="AW34" s="354">
        <f t="shared" si="3"/>
        <v>0</v>
      </c>
      <c r="AX34" s="354">
        <f t="shared" si="3"/>
        <v>0</v>
      </c>
      <c r="AY34" s="354">
        <f t="shared" si="3"/>
        <v>0</v>
      </c>
      <c r="AZ34" s="354">
        <f t="shared" si="3"/>
        <v>0</v>
      </c>
      <c r="BA34" s="354">
        <f t="shared" si="3"/>
        <v>0</v>
      </c>
      <c r="BB34" s="354">
        <f t="shared" si="3"/>
        <v>0</v>
      </c>
      <c r="BC34" s="354">
        <f t="shared" si="3"/>
        <v>0</v>
      </c>
      <c r="BD34" s="354">
        <f t="shared" si="3"/>
        <v>0</v>
      </c>
      <c r="BE34" s="354">
        <f t="shared" si="3"/>
        <v>0</v>
      </c>
      <c r="BF34" s="354">
        <f t="shared" si="3"/>
        <v>0</v>
      </c>
      <c r="BG34" s="354">
        <f t="shared" si="3"/>
        <v>0</v>
      </c>
      <c r="BH34" s="354">
        <f t="shared" si="3"/>
        <v>0</v>
      </c>
      <c r="BI34" s="354">
        <f t="shared" si="3"/>
        <v>0</v>
      </c>
      <c r="BJ34" s="354">
        <f t="shared" si="3"/>
        <v>0</v>
      </c>
      <c r="BK34" s="354">
        <f t="shared" si="3"/>
        <v>0</v>
      </c>
      <c r="BL34" s="354">
        <f t="shared" si="3"/>
        <v>0</v>
      </c>
      <c r="BM34" s="354">
        <f t="shared" si="3"/>
        <v>0</v>
      </c>
      <c r="BN34" s="354">
        <f t="shared" si="3"/>
        <v>0</v>
      </c>
      <c r="BO34" s="354">
        <f t="shared" si="3"/>
        <v>0</v>
      </c>
      <c r="BP34" s="354"/>
      <c r="BQ34" s="354">
        <f>SUM(E34:BP34)</f>
        <v>3.3461789494413314</v>
      </c>
      <c r="BR34" s="349"/>
    </row>
    <row r="35" spans="1:70" x14ac:dyDescent="0.25">
      <c r="A35" s="355"/>
      <c r="B35" s="348"/>
      <c r="C35" s="362"/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</row>
    <row r="36" spans="1:70" ht="15" customHeight="1" x14ac:dyDescent="0.25">
      <c r="A36" s="453" t="s">
        <v>304</v>
      </c>
      <c r="B36" s="351">
        <v>2017</v>
      </c>
      <c r="C36" s="363" t="s">
        <v>322</v>
      </c>
      <c r="D36" s="351" t="s">
        <v>282</v>
      </c>
      <c r="E36" s="352">
        <f t="shared" ref="E36:AJ36" si="4">E25-E14</f>
        <v>0</v>
      </c>
      <c r="F36" s="352">
        <f t="shared" si="4"/>
        <v>0</v>
      </c>
      <c r="G36" s="352">
        <f t="shared" si="4"/>
        <v>0</v>
      </c>
      <c r="H36" s="352">
        <f t="shared" si="4"/>
        <v>0</v>
      </c>
      <c r="I36" s="352">
        <f t="shared" si="4"/>
        <v>0</v>
      </c>
      <c r="J36" s="352">
        <f t="shared" si="4"/>
        <v>0</v>
      </c>
      <c r="K36" s="352">
        <f t="shared" si="4"/>
        <v>0</v>
      </c>
      <c r="L36" s="352">
        <f t="shared" si="4"/>
        <v>0</v>
      </c>
      <c r="M36" s="352">
        <f t="shared" si="4"/>
        <v>0</v>
      </c>
      <c r="N36" s="352">
        <f t="shared" si="4"/>
        <v>0</v>
      </c>
      <c r="O36" s="352">
        <f t="shared" si="4"/>
        <v>0</v>
      </c>
      <c r="P36" s="352">
        <f t="shared" si="4"/>
        <v>0</v>
      </c>
      <c r="Q36" s="352">
        <f t="shared" si="4"/>
        <v>0</v>
      </c>
      <c r="R36" s="352">
        <f t="shared" si="4"/>
        <v>0</v>
      </c>
      <c r="S36" s="352">
        <f t="shared" si="4"/>
        <v>0</v>
      </c>
      <c r="T36" s="352">
        <f t="shared" si="4"/>
        <v>0</v>
      </c>
      <c r="U36" s="352">
        <f t="shared" si="4"/>
        <v>0</v>
      </c>
      <c r="V36" s="352">
        <f t="shared" si="4"/>
        <v>0</v>
      </c>
      <c r="W36" s="352">
        <f t="shared" si="4"/>
        <v>0</v>
      </c>
      <c r="X36" s="352">
        <f t="shared" si="4"/>
        <v>0</v>
      </c>
      <c r="Y36" s="352">
        <f t="shared" si="4"/>
        <v>0</v>
      </c>
      <c r="Z36" s="352">
        <f t="shared" si="4"/>
        <v>0</v>
      </c>
      <c r="AA36" s="352">
        <f t="shared" si="4"/>
        <v>0</v>
      </c>
      <c r="AB36" s="352">
        <f t="shared" si="4"/>
        <v>0</v>
      </c>
      <c r="AC36" s="352">
        <f t="shared" si="4"/>
        <v>0</v>
      </c>
      <c r="AD36" s="352">
        <f t="shared" si="4"/>
        <v>0</v>
      </c>
      <c r="AE36" s="352">
        <f t="shared" si="4"/>
        <v>0</v>
      </c>
      <c r="AF36" s="352">
        <f t="shared" si="4"/>
        <v>0</v>
      </c>
      <c r="AG36" s="352">
        <f t="shared" si="4"/>
        <v>0</v>
      </c>
      <c r="AH36" s="352">
        <f t="shared" si="4"/>
        <v>0</v>
      </c>
      <c r="AI36" s="352">
        <f t="shared" si="4"/>
        <v>0</v>
      </c>
      <c r="AJ36" s="352">
        <f t="shared" si="4"/>
        <v>0</v>
      </c>
      <c r="AK36" s="352">
        <f t="shared" ref="AK36:BO36" si="5">AK25-AK14</f>
        <v>0</v>
      </c>
      <c r="AL36" s="352">
        <f t="shared" si="5"/>
        <v>0</v>
      </c>
      <c r="AM36" s="352">
        <f t="shared" si="5"/>
        <v>0</v>
      </c>
      <c r="AN36" s="352">
        <f t="shared" si="5"/>
        <v>0</v>
      </c>
      <c r="AO36" s="352">
        <f t="shared" si="5"/>
        <v>0</v>
      </c>
      <c r="AP36" s="352">
        <f t="shared" si="5"/>
        <v>0</v>
      </c>
      <c r="AQ36" s="352">
        <f t="shared" si="5"/>
        <v>0</v>
      </c>
      <c r="AR36" s="352">
        <f t="shared" si="5"/>
        <v>0</v>
      </c>
      <c r="AS36" s="352">
        <f t="shared" si="5"/>
        <v>0</v>
      </c>
      <c r="AT36" s="352">
        <f t="shared" si="5"/>
        <v>0</v>
      </c>
      <c r="AU36" s="352">
        <f t="shared" si="5"/>
        <v>0</v>
      </c>
      <c r="AV36" s="352">
        <f t="shared" si="5"/>
        <v>0</v>
      </c>
      <c r="AW36" s="352">
        <f t="shared" si="5"/>
        <v>0</v>
      </c>
      <c r="AX36" s="352">
        <f t="shared" si="5"/>
        <v>0</v>
      </c>
      <c r="AY36" s="352">
        <f t="shared" si="5"/>
        <v>0</v>
      </c>
      <c r="AZ36" s="352">
        <f t="shared" si="5"/>
        <v>0</v>
      </c>
      <c r="BA36" s="352">
        <f t="shared" si="5"/>
        <v>0</v>
      </c>
      <c r="BB36" s="352">
        <f t="shared" si="5"/>
        <v>0</v>
      </c>
      <c r="BC36" s="352">
        <f t="shared" si="5"/>
        <v>0</v>
      </c>
      <c r="BD36" s="352">
        <f t="shared" si="5"/>
        <v>0</v>
      </c>
      <c r="BE36" s="352">
        <f t="shared" si="5"/>
        <v>0</v>
      </c>
      <c r="BF36" s="352">
        <f t="shared" si="5"/>
        <v>0</v>
      </c>
      <c r="BG36" s="352">
        <f t="shared" si="5"/>
        <v>0</v>
      </c>
      <c r="BH36" s="352">
        <f t="shared" si="5"/>
        <v>0</v>
      </c>
      <c r="BI36" s="352">
        <f t="shared" si="5"/>
        <v>0</v>
      </c>
      <c r="BJ36" s="352">
        <f t="shared" si="5"/>
        <v>0</v>
      </c>
      <c r="BK36" s="352">
        <f t="shared" si="5"/>
        <v>0</v>
      </c>
      <c r="BL36" s="352">
        <f t="shared" si="5"/>
        <v>0</v>
      </c>
      <c r="BM36" s="352">
        <f t="shared" si="5"/>
        <v>0</v>
      </c>
      <c r="BN36" s="352">
        <f t="shared" si="5"/>
        <v>0</v>
      </c>
      <c r="BO36" s="352">
        <f t="shared" si="5"/>
        <v>0</v>
      </c>
      <c r="BP36" s="352"/>
      <c r="BQ36" s="352">
        <f>SUM(E36:BP36)</f>
        <v>0</v>
      </c>
      <c r="BR36" s="349"/>
    </row>
    <row r="37" spans="1:70" x14ac:dyDescent="0.25">
      <c r="A37" s="463"/>
      <c r="B37" s="353">
        <v>2026</v>
      </c>
      <c r="C37" s="364" t="s">
        <v>322</v>
      </c>
      <c r="D37" s="353" t="s">
        <v>282</v>
      </c>
      <c r="E37" s="354">
        <f t="shared" ref="E37:AJ37" si="6">E26-E15</f>
        <v>0</v>
      </c>
      <c r="F37" s="354">
        <f t="shared" si="6"/>
        <v>1.5384385461821193E-2</v>
      </c>
      <c r="G37" s="354">
        <f t="shared" si="6"/>
        <v>5.0651273410001973E-2</v>
      </c>
      <c r="H37" s="354">
        <f t="shared" si="6"/>
        <v>7.0144081467011787E-2</v>
      </c>
      <c r="I37" s="354">
        <f t="shared" si="6"/>
        <v>7.1173078443183435E-2</v>
      </c>
      <c r="J37" s="354">
        <f t="shared" si="6"/>
        <v>5.7991369712408591E-2</v>
      </c>
      <c r="K37" s="354">
        <f t="shared" si="6"/>
        <v>4.6589859911975839E-2</v>
      </c>
      <c r="L37" s="354">
        <f t="shared" si="6"/>
        <v>3.6055049996158939E-2</v>
      </c>
      <c r="M37" s="354">
        <f t="shared" si="6"/>
        <v>2.6073416783760628E-2</v>
      </c>
      <c r="N37" s="354">
        <f t="shared" si="6"/>
        <v>1.7121481117515991E-2</v>
      </c>
      <c r="O37" s="354">
        <f t="shared" si="6"/>
        <v>9.5554431602462575E-3</v>
      </c>
      <c r="P37" s="354">
        <f t="shared" si="6"/>
        <v>3.9714440346410029E-3</v>
      </c>
      <c r="Q37" s="354">
        <f t="shared" si="6"/>
        <v>9.1566692620737022E-4</v>
      </c>
      <c r="R37" s="354">
        <f t="shared" si="6"/>
        <v>5.4440239316145143E-6</v>
      </c>
      <c r="S37" s="354">
        <f t="shared" si="6"/>
        <v>5.4440239316145143E-6</v>
      </c>
      <c r="T37" s="354">
        <f t="shared" si="6"/>
        <v>5.4440239316145143E-6</v>
      </c>
      <c r="U37" s="354">
        <f t="shared" si="6"/>
        <v>5.4440239316145143E-6</v>
      </c>
      <c r="V37" s="354">
        <f t="shared" si="6"/>
        <v>5.4440239316145143E-6</v>
      </c>
      <c r="W37" s="354">
        <f t="shared" si="6"/>
        <v>5.4440239316145143E-6</v>
      </c>
      <c r="X37" s="354">
        <f t="shared" si="6"/>
        <v>5.4440239316145143E-6</v>
      </c>
      <c r="Y37" s="354">
        <f t="shared" si="6"/>
        <v>5.4440239316145143E-6</v>
      </c>
      <c r="Z37" s="354">
        <f t="shared" si="6"/>
        <v>5.4440239316145143E-6</v>
      </c>
      <c r="AA37" s="354">
        <f t="shared" si="6"/>
        <v>5.4440239316145143E-6</v>
      </c>
      <c r="AB37" s="354">
        <f t="shared" si="6"/>
        <v>5.4440239316145143E-6</v>
      </c>
      <c r="AC37" s="354">
        <f t="shared" si="6"/>
        <v>5.4440239316145143E-6</v>
      </c>
      <c r="AD37" s="354">
        <f t="shared" si="6"/>
        <v>5.4440239316145143E-6</v>
      </c>
      <c r="AE37" s="354">
        <f t="shared" si="6"/>
        <v>5.4440239316145143E-6</v>
      </c>
      <c r="AF37" s="354">
        <f t="shared" si="6"/>
        <v>5.4440239316145143E-6</v>
      </c>
      <c r="AG37" s="354">
        <f t="shared" si="6"/>
        <v>5.4440239316145143E-6</v>
      </c>
      <c r="AH37" s="354">
        <f t="shared" si="6"/>
        <v>5.4440239316145143E-6</v>
      </c>
      <c r="AI37" s="354">
        <f t="shared" si="6"/>
        <v>5.4440239316145143E-6</v>
      </c>
      <c r="AJ37" s="354">
        <f t="shared" si="6"/>
        <v>5.4440239316145143E-6</v>
      </c>
      <c r="AK37" s="354">
        <f t="shared" ref="AK37:BO37" si="7">AK26-AK15</f>
        <v>5.4440239316145143E-6</v>
      </c>
      <c r="AL37" s="354">
        <f t="shared" si="7"/>
        <v>5.4440239316145143E-6</v>
      </c>
      <c r="AM37" s="354">
        <f t="shared" si="7"/>
        <v>5.4440239316145143E-6</v>
      </c>
      <c r="AN37" s="354">
        <f t="shared" si="7"/>
        <v>5.4440239316145143E-6</v>
      </c>
      <c r="AO37" s="354">
        <f t="shared" si="7"/>
        <v>5.4440239316145143E-6</v>
      </c>
      <c r="AP37" s="354">
        <f t="shared" si="7"/>
        <v>5.4440239316145143E-6</v>
      </c>
      <c r="AQ37" s="354">
        <f t="shared" si="7"/>
        <v>5.4440239316145143E-6</v>
      </c>
      <c r="AR37" s="354">
        <f t="shared" si="7"/>
        <v>5.4440239316145143E-6</v>
      </c>
      <c r="AS37" s="354">
        <f t="shared" si="7"/>
        <v>5.4440239316145143E-6</v>
      </c>
      <c r="AT37" s="354">
        <f t="shared" si="7"/>
        <v>5.4440239316145143E-6</v>
      </c>
      <c r="AU37" s="354">
        <f t="shared" si="7"/>
        <v>5.4440239316145143E-6</v>
      </c>
      <c r="AV37" s="354">
        <f t="shared" si="7"/>
        <v>5.4440239316145143E-6</v>
      </c>
      <c r="AW37" s="354">
        <f t="shared" si="7"/>
        <v>5.4440239316145143E-6</v>
      </c>
      <c r="AX37" s="354">
        <f t="shared" si="7"/>
        <v>5.4440239316145143E-6</v>
      </c>
      <c r="AY37" s="354">
        <f t="shared" si="7"/>
        <v>5.4440239316145143E-6</v>
      </c>
      <c r="AZ37" s="354">
        <f t="shared" si="7"/>
        <v>5.4440239316145143E-6</v>
      </c>
      <c r="BA37" s="354">
        <f t="shared" si="7"/>
        <v>5.4440239316145143E-6</v>
      </c>
      <c r="BB37" s="354">
        <f t="shared" si="7"/>
        <v>5.4440239316145143E-6</v>
      </c>
      <c r="BC37" s="354">
        <f t="shared" si="7"/>
        <v>5.4440239316145143E-6</v>
      </c>
      <c r="BD37" s="354">
        <f t="shared" si="7"/>
        <v>5.4440239316145143E-6</v>
      </c>
      <c r="BE37" s="354">
        <f t="shared" si="7"/>
        <v>5.4440239316145143E-6</v>
      </c>
      <c r="BF37" s="354">
        <f t="shared" si="7"/>
        <v>5.4440239316145143E-6</v>
      </c>
      <c r="BG37" s="354">
        <f t="shared" si="7"/>
        <v>5.4440239316145143E-6</v>
      </c>
      <c r="BH37" s="354">
        <f t="shared" si="7"/>
        <v>5.4440239316145143E-6</v>
      </c>
      <c r="BI37" s="354">
        <f t="shared" si="7"/>
        <v>5.4440239316145143E-6</v>
      </c>
      <c r="BJ37" s="354">
        <f t="shared" si="7"/>
        <v>5.4440239316145143E-6</v>
      </c>
      <c r="BK37" s="354">
        <f t="shared" si="7"/>
        <v>5.4440239316145143E-6</v>
      </c>
      <c r="BL37" s="354">
        <f t="shared" si="7"/>
        <v>5.4440239316145143E-6</v>
      </c>
      <c r="BM37" s="354">
        <f t="shared" si="7"/>
        <v>5.4440239316145143E-6</v>
      </c>
      <c r="BN37" s="354">
        <f t="shared" si="7"/>
        <v>5.4440239316145143E-6</v>
      </c>
      <c r="BO37" s="354">
        <f t="shared" si="7"/>
        <v>5.4440239316145143E-6</v>
      </c>
      <c r="BP37" s="354"/>
      <c r="BQ37" s="354">
        <f>SUM(E37:BP37)</f>
        <v>0.40589875162151301</v>
      </c>
      <c r="BR37" s="349"/>
    </row>
    <row r="38" spans="1:70" x14ac:dyDescent="0.25">
      <c r="A38" s="463"/>
      <c r="B38" s="348"/>
      <c r="C38" s="362"/>
      <c r="D38" s="348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  <c r="AY38" s="349"/>
      <c r="AZ38" s="349"/>
      <c r="BA38" s="349"/>
      <c r="BB38" s="349"/>
      <c r="BC38" s="349"/>
      <c r="BD38" s="349"/>
      <c r="BE38" s="349"/>
      <c r="BF38" s="349"/>
      <c r="BG38" s="349"/>
      <c r="BH38" s="349"/>
      <c r="BI38" s="349"/>
      <c r="BJ38" s="349"/>
      <c r="BK38" s="349"/>
      <c r="BL38" s="349"/>
      <c r="BM38" s="349"/>
      <c r="BN38" s="349"/>
      <c r="BO38" s="349"/>
      <c r="BP38" s="349"/>
      <c r="BQ38" s="349"/>
      <c r="BR38" s="349"/>
    </row>
    <row r="39" spans="1:70" x14ac:dyDescent="0.25">
      <c r="A39" s="463"/>
      <c r="B39" s="351">
        <v>2017</v>
      </c>
      <c r="C39" s="363" t="s">
        <v>323</v>
      </c>
      <c r="D39" s="351" t="s">
        <v>281</v>
      </c>
      <c r="E39" s="352">
        <f t="shared" ref="E39:AJ39" si="8">E28-E17</f>
        <v>0</v>
      </c>
      <c r="F39" s="352">
        <f t="shared" si="8"/>
        <v>0</v>
      </c>
      <c r="G39" s="352">
        <f t="shared" si="8"/>
        <v>0</v>
      </c>
      <c r="H39" s="352">
        <f t="shared" si="8"/>
        <v>0</v>
      </c>
      <c r="I39" s="352">
        <f t="shared" si="8"/>
        <v>0</v>
      </c>
      <c r="J39" s="352">
        <f t="shared" si="8"/>
        <v>0</v>
      </c>
      <c r="K39" s="352">
        <f t="shared" si="8"/>
        <v>0</v>
      </c>
      <c r="L39" s="352">
        <f t="shared" si="8"/>
        <v>0</v>
      </c>
      <c r="M39" s="352">
        <f t="shared" si="8"/>
        <v>0</v>
      </c>
      <c r="N39" s="352">
        <f t="shared" si="8"/>
        <v>0</v>
      </c>
      <c r="O39" s="352">
        <f t="shared" si="8"/>
        <v>0</v>
      </c>
      <c r="P39" s="352">
        <f t="shared" si="8"/>
        <v>0</v>
      </c>
      <c r="Q39" s="352">
        <f t="shared" si="8"/>
        <v>0</v>
      </c>
      <c r="R39" s="352">
        <f t="shared" si="8"/>
        <v>0</v>
      </c>
      <c r="S39" s="352">
        <f t="shared" si="8"/>
        <v>0</v>
      </c>
      <c r="T39" s="352">
        <f t="shared" si="8"/>
        <v>0</v>
      </c>
      <c r="U39" s="352">
        <f t="shared" si="8"/>
        <v>0</v>
      </c>
      <c r="V39" s="352">
        <f t="shared" si="8"/>
        <v>0</v>
      </c>
      <c r="W39" s="352">
        <f t="shared" si="8"/>
        <v>0</v>
      </c>
      <c r="X39" s="352">
        <f t="shared" si="8"/>
        <v>0</v>
      </c>
      <c r="Y39" s="352">
        <f t="shared" si="8"/>
        <v>0</v>
      </c>
      <c r="Z39" s="352">
        <f t="shared" si="8"/>
        <v>0</v>
      </c>
      <c r="AA39" s="352">
        <f t="shared" si="8"/>
        <v>0</v>
      </c>
      <c r="AB39" s="352">
        <f t="shared" si="8"/>
        <v>0</v>
      </c>
      <c r="AC39" s="352">
        <f t="shared" si="8"/>
        <v>0</v>
      </c>
      <c r="AD39" s="352">
        <f t="shared" si="8"/>
        <v>0</v>
      </c>
      <c r="AE39" s="352">
        <f t="shared" si="8"/>
        <v>0</v>
      </c>
      <c r="AF39" s="352">
        <f t="shared" si="8"/>
        <v>0</v>
      </c>
      <c r="AG39" s="352">
        <f t="shared" si="8"/>
        <v>0</v>
      </c>
      <c r="AH39" s="352">
        <f t="shared" si="8"/>
        <v>0</v>
      </c>
      <c r="AI39" s="352">
        <f t="shared" si="8"/>
        <v>0</v>
      </c>
      <c r="AJ39" s="352">
        <f t="shared" si="8"/>
        <v>0</v>
      </c>
      <c r="AK39" s="352">
        <f t="shared" ref="AK39:BO39" si="9">AK28-AK17</f>
        <v>0</v>
      </c>
      <c r="AL39" s="352">
        <f t="shared" si="9"/>
        <v>0</v>
      </c>
      <c r="AM39" s="352">
        <f t="shared" si="9"/>
        <v>0</v>
      </c>
      <c r="AN39" s="352">
        <f t="shared" si="9"/>
        <v>0</v>
      </c>
      <c r="AO39" s="352">
        <f t="shared" si="9"/>
        <v>0</v>
      </c>
      <c r="AP39" s="352">
        <f t="shared" si="9"/>
        <v>0</v>
      </c>
      <c r="AQ39" s="352">
        <f t="shared" si="9"/>
        <v>0</v>
      </c>
      <c r="AR39" s="352">
        <f t="shared" si="9"/>
        <v>0</v>
      </c>
      <c r="AS39" s="352">
        <f t="shared" si="9"/>
        <v>0</v>
      </c>
      <c r="AT39" s="352">
        <f t="shared" si="9"/>
        <v>0</v>
      </c>
      <c r="AU39" s="352">
        <f t="shared" si="9"/>
        <v>0</v>
      </c>
      <c r="AV39" s="352">
        <f t="shared" si="9"/>
        <v>0</v>
      </c>
      <c r="AW39" s="352">
        <f t="shared" si="9"/>
        <v>0</v>
      </c>
      <c r="AX39" s="352">
        <f t="shared" si="9"/>
        <v>0</v>
      </c>
      <c r="AY39" s="352">
        <f t="shared" si="9"/>
        <v>0</v>
      </c>
      <c r="AZ39" s="352">
        <f t="shared" si="9"/>
        <v>0</v>
      </c>
      <c r="BA39" s="352">
        <f t="shared" si="9"/>
        <v>0</v>
      </c>
      <c r="BB39" s="352">
        <f t="shared" si="9"/>
        <v>0</v>
      </c>
      <c r="BC39" s="352">
        <f t="shared" si="9"/>
        <v>0</v>
      </c>
      <c r="BD39" s="352">
        <f t="shared" si="9"/>
        <v>0</v>
      </c>
      <c r="BE39" s="352">
        <f t="shared" si="9"/>
        <v>0</v>
      </c>
      <c r="BF39" s="352">
        <f t="shared" si="9"/>
        <v>0</v>
      </c>
      <c r="BG39" s="352">
        <f t="shared" si="9"/>
        <v>0</v>
      </c>
      <c r="BH39" s="352">
        <f t="shared" si="9"/>
        <v>0</v>
      </c>
      <c r="BI39" s="352">
        <f t="shared" si="9"/>
        <v>0</v>
      </c>
      <c r="BJ39" s="352">
        <f t="shared" si="9"/>
        <v>0</v>
      </c>
      <c r="BK39" s="352">
        <f t="shared" si="9"/>
        <v>0</v>
      </c>
      <c r="BL39" s="352">
        <f t="shared" si="9"/>
        <v>0</v>
      </c>
      <c r="BM39" s="352">
        <f t="shared" si="9"/>
        <v>0</v>
      </c>
      <c r="BN39" s="352">
        <f t="shared" si="9"/>
        <v>0</v>
      </c>
      <c r="BO39" s="352">
        <f t="shared" si="9"/>
        <v>0</v>
      </c>
      <c r="BP39" s="352"/>
      <c r="BQ39" s="352">
        <f>SUM(E39:BP39)</f>
        <v>0</v>
      </c>
      <c r="BR39" s="349"/>
    </row>
    <row r="40" spans="1:70" x14ac:dyDescent="0.25">
      <c r="A40" s="463"/>
      <c r="B40" s="353">
        <v>2026</v>
      </c>
      <c r="C40" s="364" t="s">
        <v>323</v>
      </c>
      <c r="D40" s="353" t="s">
        <v>355</v>
      </c>
      <c r="E40" s="370">
        <f t="shared" ref="E40:AJ40" si="10">E29-E18</f>
        <v>0</v>
      </c>
      <c r="F40" s="370">
        <f t="shared" si="10"/>
        <v>3.8472251591862086E-4</v>
      </c>
      <c r="G40" s="370">
        <f t="shared" si="10"/>
        <v>1.2269455764352677E-3</v>
      </c>
      <c r="H40" s="370">
        <f t="shared" si="10"/>
        <v>1.389922103284931E-3</v>
      </c>
      <c r="I40" s="370">
        <f t="shared" si="10"/>
        <v>1.2163981273813143E-3</v>
      </c>
      <c r="J40" s="370">
        <f t="shared" si="10"/>
        <v>1.0428741514777046E-3</v>
      </c>
      <c r="K40" s="370">
        <f t="shared" si="10"/>
        <v>8.6935017557408789E-4</v>
      </c>
      <c r="L40" s="370">
        <f t="shared" si="10"/>
        <v>6.9582619967047121E-4</v>
      </c>
      <c r="M40" s="370">
        <f t="shared" si="10"/>
        <v>5.2230222376686147E-4</v>
      </c>
      <c r="N40" s="370">
        <f t="shared" si="10"/>
        <v>3.4877824786324479E-4</v>
      </c>
      <c r="O40" s="370">
        <f t="shared" si="10"/>
        <v>1.7525427195962812E-4</v>
      </c>
      <c r="P40" s="370">
        <f t="shared" si="10"/>
        <v>4.4246142003913358E-5</v>
      </c>
      <c r="Q40" s="370">
        <f t="shared" si="10"/>
        <v>0</v>
      </c>
      <c r="R40" s="370">
        <f t="shared" si="10"/>
        <v>0</v>
      </c>
      <c r="S40" s="370">
        <f t="shared" si="10"/>
        <v>0</v>
      </c>
      <c r="T40" s="370">
        <f t="shared" si="10"/>
        <v>0</v>
      </c>
      <c r="U40" s="370">
        <f t="shared" si="10"/>
        <v>0</v>
      </c>
      <c r="V40" s="370">
        <f t="shared" si="10"/>
        <v>0</v>
      </c>
      <c r="W40" s="370">
        <f t="shared" si="10"/>
        <v>0</v>
      </c>
      <c r="X40" s="370">
        <f t="shared" si="10"/>
        <v>0</v>
      </c>
      <c r="Y40" s="370">
        <f t="shared" si="10"/>
        <v>0</v>
      </c>
      <c r="Z40" s="370">
        <f t="shared" si="10"/>
        <v>0</v>
      </c>
      <c r="AA40" s="370">
        <f t="shared" si="10"/>
        <v>0</v>
      </c>
      <c r="AB40" s="370">
        <f t="shared" si="10"/>
        <v>0</v>
      </c>
      <c r="AC40" s="370">
        <f t="shared" si="10"/>
        <v>0</v>
      </c>
      <c r="AD40" s="370">
        <f t="shared" si="10"/>
        <v>0</v>
      </c>
      <c r="AE40" s="370">
        <f t="shared" si="10"/>
        <v>0</v>
      </c>
      <c r="AF40" s="370">
        <f t="shared" si="10"/>
        <v>0</v>
      </c>
      <c r="AG40" s="370">
        <f t="shared" si="10"/>
        <v>0</v>
      </c>
      <c r="AH40" s="370">
        <f t="shared" si="10"/>
        <v>0</v>
      </c>
      <c r="AI40" s="370">
        <f t="shared" si="10"/>
        <v>0</v>
      </c>
      <c r="AJ40" s="370">
        <f t="shared" si="10"/>
        <v>0</v>
      </c>
      <c r="AK40" s="370">
        <f t="shared" ref="AK40:BO40" si="11">AK29-AK18</f>
        <v>0</v>
      </c>
      <c r="AL40" s="370">
        <f t="shared" si="11"/>
        <v>0</v>
      </c>
      <c r="AM40" s="370">
        <f t="shared" si="11"/>
        <v>0</v>
      </c>
      <c r="AN40" s="370">
        <f t="shared" si="11"/>
        <v>0</v>
      </c>
      <c r="AO40" s="370">
        <f t="shared" si="11"/>
        <v>0</v>
      </c>
      <c r="AP40" s="370">
        <f t="shared" si="11"/>
        <v>0</v>
      </c>
      <c r="AQ40" s="370">
        <f t="shared" si="11"/>
        <v>0</v>
      </c>
      <c r="AR40" s="370">
        <f t="shared" si="11"/>
        <v>0</v>
      </c>
      <c r="AS40" s="370">
        <f t="shared" si="11"/>
        <v>0</v>
      </c>
      <c r="AT40" s="370">
        <f t="shared" si="11"/>
        <v>0</v>
      </c>
      <c r="AU40" s="370">
        <f t="shared" si="11"/>
        <v>0</v>
      </c>
      <c r="AV40" s="370">
        <f t="shared" si="11"/>
        <v>0</v>
      </c>
      <c r="AW40" s="370">
        <f t="shared" si="11"/>
        <v>0</v>
      </c>
      <c r="AX40" s="370">
        <f t="shared" si="11"/>
        <v>0</v>
      </c>
      <c r="AY40" s="370">
        <f t="shared" si="11"/>
        <v>0</v>
      </c>
      <c r="AZ40" s="370">
        <f t="shared" si="11"/>
        <v>0</v>
      </c>
      <c r="BA40" s="370">
        <f t="shared" si="11"/>
        <v>0</v>
      </c>
      <c r="BB40" s="370">
        <f t="shared" si="11"/>
        <v>0</v>
      </c>
      <c r="BC40" s="370">
        <f t="shared" si="11"/>
        <v>0</v>
      </c>
      <c r="BD40" s="370">
        <f t="shared" si="11"/>
        <v>0</v>
      </c>
      <c r="BE40" s="370">
        <f t="shared" si="11"/>
        <v>0</v>
      </c>
      <c r="BF40" s="370">
        <f t="shared" si="11"/>
        <v>0</v>
      </c>
      <c r="BG40" s="370">
        <f t="shared" si="11"/>
        <v>0</v>
      </c>
      <c r="BH40" s="370">
        <f t="shared" si="11"/>
        <v>0</v>
      </c>
      <c r="BI40" s="370">
        <f t="shared" si="11"/>
        <v>0</v>
      </c>
      <c r="BJ40" s="370">
        <f t="shared" si="11"/>
        <v>0</v>
      </c>
      <c r="BK40" s="370">
        <f t="shared" si="11"/>
        <v>0</v>
      </c>
      <c r="BL40" s="370">
        <f t="shared" si="11"/>
        <v>0</v>
      </c>
      <c r="BM40" s="370">
        <f t="shared" si="11"/>
        <v>0</v>
      </c>
      <c r="BN40" s="370">
        <f t="shared" si="11"/>
        <v>0</v>
      </c>
      <c r="BO40" s="370">
        <f t="shared" si="11"/>
        <v>0</v>
      </c>
      <c r="BP40" s="354"/>
      <c r="BQ40" s="354">
        <f>SUM(E40:BP40)</f>
        <v>7.9166197353360453E-3</v>
      </c>
      <c r="BR40" s="349"/>
    </row>
    <row r="41" spans="1:70" x14ac:dyDescent="0.25">
      <c r="A41" s="454"/>
      <c r="B41" s="353">
        <v>2026</v>
      </c>
      <c r="C41" s="411" t="s">
        <v>353</v>
      </c>
      <c r="D41" s="353" t="s">
        <v>354</v>
      </c>
      <c r="E41" s="370">
        <f>E30-E19</f>
        <v>0</v>
      </c>
      <c r="F41" s="370">
        <f t="shared" ref="F41:BP41" si="12">F30-F19</f>
        <v>2.7492733869389774E-3</v>
      </c>
      <c r="G41" s="370">
        <f t="shared" si="12"/>
        <v>1.5646585332349749E-2</v>
      </c>
      <c r="H41" s="370">
        <f t="shared" si="12"/>
        <v>2.9994446189058444E-2</v>
      </c>
      <c r="I41" s="370">
        <f t="shared" si="12"/>
        <v>3.3511293409144161E-2</v>
      </c>
      <c r="J41" s="370">
        <f t="shared" si="12"/>
        <v>2.7360130545515338E-2</v>
      </c>
      <c r="K41" s="370">
        <f t="shared" si="12"/>
        <v>2.2136837941715504E-2</v>
      </c>
      <c r="L41" s="370">
        <f t="shared" si="12"/>
        <v>1.7431685068684866E-2</v>
      </c>
      <c r="M41" s="370">
        <f t="shared" si="12"/>
        <v>1.2934583152064638E-2</v>
      </c>
      <c r="N41" s="370">
        <f t="shared" si="12"/>
        <v>8.7479634905724968E-3</v>
      </c>
      <c r="O41" s="370">
        <f t="shared" si="12"/>
        <v>5.1984578299352213E-3</v>
      </c>
      <c r="P41" s="370">
        <f t="shared" si="12"/>
        <v>2.4026395117906496E-3</v>
      </c>
      <c r="Q41" s="370">
        <f t="shared" si="12"/>
        <v>5.9468168046544756E-4</v>
      </c>
      <c r="R41" s="370">
        <f t="shared" si="12"/>
        <v>-1.9783760684416984E-7</v>
      </c>
      <c r="S41" s="370">
        <f t="shared" si="12"/>
        <v>-1.978376068387501E-7</v>
      </c>
      <c r="T41" s="370">
        <f t="shared" si="12"/>
        <v>-1.978376068387501E-7</v>
      </c>
      <c r="U41" s="370">
        <f t="shared" si="12"/>
        <v>-1.978376068387501E-7</v>
      </c>
      <c r="V41" s="370">
        <f t="shared" si="12"/>
        <v>-1.978376068387501E-7</v>
      </c>
      <c r="W41" s="370">
        <f t="shared" si="12"/>
        <v>-1.978376068387501E-7</v>
      </c>
      <c r="X41" s="370">
        <f t="shared" si="12"/>
        <v>-1.978376068387501E-7</v>
      </c>
      <c r="Y41" s="370">
        <f t="shared" si="12"/>
        <v>-1.978376068387501E-7</v>
      </c>
      <c r="Z41" s="370">
        <f t="shared" si="12"/>
        <v>-1.978376068387501E-7</v>
      </c>
      <c r="AA41" s="370">
        <f t="shared" si="12"/>
        <v>-1.978376068387501E-7</v>
      </c>
      <c r="AB41" s="370">
        <f t="shared" si="12"/>
        <v>-1.978376068387501E-7</v>
      </c>
      <c r="AC41" s="370">
        <f t="shared" si="12"/>
        <v>-1.978376068387501E-7</v>
      </c>
      <c r="AD41" s="370">
        <f t="shared" si="12"/>
        <v>-1.978376068387501E-7</v>
      </c>
      <c r="AE41" s="370">
        <f t="shared" si="12"/>
        <v>-1.978376068387501E-7</v>
      </c>
      <c r="AF41" s="370">
        <f t="shared" si="12"/>
        <v>-1.978376068387501E-7</v>
      </c>
      <c r="AG41" s="370">
        <f t="shared" si="12"/>
        <v>-1.978376068387501E-7</v>
      </c>
      <c r="AH41" s="370">
        <f t="shared" si="12"/>
        <v>-1.978376068387501E-7</v>
      </c>
      <c r="AI41" s="370">
        <f t="shared" si="12"/>
        <v>-1.978376068387501E-7</v>
      </c>
      <c r="AJ41" s="370">
        <f t="shared" si="12"/>
        <v>-1.978376068387501E-7</v>
      </c>
      <c r="AK41" s="370">
        <f t="shared" si="12"/>
        <v>-1.978376068387501E-7</v>
      </c>
      <c r="AL41" s="370">
        <f t="shared" si="12"/>
        <v>-1.978376068387501E-7</v>
      </c>
      <c r="AM41" s="370">
        <f t="shared" si="12"/>
        <v>-1.978376068387501E-7</v>
      </c>
      <c r="AN41" s="370">
        <f t="shared" si="12"/>
        <v>-1.978376068387501E-7</v>
      </c>
      <c r="AO41" s="370">
        <f t="shared" si="12"/>
        <v>-1.978376068387501E-7</v>
      </c>
      <c r="AP41" s="370">
        <f t="shared" si="12"/>
        <v>-1.978376068387501E-7</v>
      </c>
      <c r="AQ41" s="370">
        <f t="shared" si="12"/>
        <v>-1.978376068387501E-7</v>
      </c>
      <c r="AR41" s="370">
        <f t="shared" si="12"/>
        <v>-1.978376068387501E-7</v>
      </c>
      <c r="AS41" s="370">
        <f t="shared" si="12"/>
        <v>-1.978376068387501E-7</v>
      </c>
      <c r="AT41" s="370">
        <f t="shared" si="12"/>
        <v>-1.978376068387501E-7</v>
      </c>
      <c r="AU41" s="370">
        <f t="shared" si="12"/>
        <v>-1.978376068387501E-7</v>
      </c>
      <c r="AV41" s="370">
        <f t="shared" si="12"/>
        <v>-1.978376068387501E-7</v>
      </c>
      <c r="AW41" s="370">
        <f t="shared" si="12"/>
        <v>-1.978376068387501E-7</v>
      </c>
      <c r="AX41" s="370">
        <f t="shared" si="12"/>
        <v>-1.978376068387501E-7</v>
      </c>
      <c r="AY41" s="370">
        <f t="shared" si="12"/>
        <v>-1.978376068387501E-7</v>
      </c>
      <c r="AZ41" s="370">
        <f t="shared" si="12"/>
        <v>-1.978376068387501E-7</v>
      </c>
      <c r="BA41" s="370">
        <f t="shared" si="12"/>
        <v>-1.978376068387501E-7</v>
      </c>
      <c r="BB41" s="370">
        <f t="shared" si="12"/>
        <v>-1.978376068387501E-7</v>
      </c>
      <c r="BC41" s="370">
        <f t="shared" si="12"/>
        <v>-1.978376068387501E-7</v>
      </c>
      <c r="BD41" s="370">
        <f t="shared" si="12"/>
        <v>-1.978376068387501E-7</v>
      </c>
      <c r="BE41" s="370">
        <f t="shared" si="12"/>
        <v>-1.978376068387501E-7</v>
      </c>
      <c r="BF41" s="370">
        <f t="shared" si="12"/>
        <v>0</v>
      </c>
      <c r="BG41" s="370">
        <f t="shared" si="12"/>
        <v>0</v>
      </c>
      <c r="BH41" s="370">
        <f t="shared" si="12"/>
        <v>0</v>
      </c>
      <c r="BI41" s="370">
        <f t="shared" si="12"/>
        <v>0</v>
      </c>
      <c r="BJ41" s="370">
        <f t="shared" si="12"/>
        <v>0</v>
      </c>
      <c r="BK41" s="370">
        <f t="shared" si="12"/>
        <v>0</v>
      </c>
      <c r="BL41" s="370">
        <f t="shared" si="12"/>
        <v>0</v>
      </c>
      <c r="BM41" s="370">
        <f t="shared" si="12"/>
        <v>0</v>
      </c>
      <c r="BN41" s="370">
        <f t="shared" si="12"/>
        <v>0</v>
      </c>
      <c r="BO41" s="370">
        <f t="shared" si="12"/>
        <v>0</v>
      </c>
      <c r="BP41" s="370">
        <f t="shared" si="12"/>
        <v>0</v>
      </c>
      <c r="BQ41" s="354">
        <f>SUM(E41:BP41)</f>
        <v>0.1787006640339614</v>
      </c>
      <c r="BR41" s="349"/>
    </row>
    <row r="43" spans="1:70" x14ac:dyDescent="0.25">
      <c r="A43" s="453" t="s">
        <v>341</v>
      </c>
      <c r="B43" s="351">
        <v>2017</v>
      </c>
      <c r="C43" s="392" t="s">
        <v>309</v>
      </c>
      <c r="D43" s="394" t="s">
        <v>272</v>
      </c>
      <c r="E43" s="352">
        <f t="shared" ref="E43:AJ43" si="13">E33+E36+E39</f>
        <v>0</v>
      </c>
      <c r="F43" s="352">
        <f t="shared" si="13"/>
        <v>0</v>
      </c>
      <c r="G43" s="352">
        <f t="shared" si="13"/>
        <v>0</v>
      </c>
      <c r="H43" s="352">
        <f t="shared" si="13"/>
        <v>0</v>
      </c>
      <c r="I43" s="352">
        <f t="shared" si="13"/>
        <v>0</v>
      </c>
      <c r="J43" s="352">
        <f t="shared" si="13"/>
        <v>0</v>
      </c>
      <c r="K43" s="352">
        <f t="shared" si="13"/>
        <v>0</v>
      </c>
      <c r="L43" s="352">
        <f t="shared" si="13"/>
        <v>0</v>
      </c>
      <c r="M43" s="352">
        <f t="shared" si="13"/>
        <v>0</v>
      </c>
      <c r="N43" s="352">
        <f t="shared" si="13"/>
        <v>0</v>
      </c>
      <c r="O43" s="352">
        <f t="shared" si="13"/>
        <v>0</v>
      </c>
      <c r="P43" s="352">
        <f t="shared" si="13"/>
        <v>0</v>
      </c>
      <c r="Q43" s="352">
        <f t="shared" si="13"/>
        <v>0</v>
      </c>
      <c r="R43" s="352">
        <f t="shared" si="13"/>
        <v>0</v>
      </c>
      <c r="S43" s="352">
        <f t="shared" si="13"/>
        <v>0</v>
      </c>
      <c r="T43" s="352">
        <f t="shared" si="13"/>
        <v>0</v>
      </c>
      <c r="U43" s="352">
        <f t="shared" si="13"/>
        <v>0</v>
      </c>
      <c r="V43" s="352">
        <f t="shared" si="13"/>
        <v>0</v>
      </c>
      <c r="W43" s="352">
        <f t="shared" si="13"/>
        <v>0</v>
      </c>
      <c r="X43" s="352">
        <f t="shared" si="13"/>
        <v>0</v>
      </c>
      <c r="Y43" s="352">
        <f t="shared" si="13"/>
        <v>0</v>
      </c>
      <c r="Z43" s="352">
        <f t="shared" si="13"/>
        <v>0</v>
      </c>
      <c r="AA43" s="352">
        <f t="shared" si="13"/>
        <v>0</v>
      </c>
      <c r="AB43" s="352">
        <f t="shared" si="13"/>
        <v>0</v>
      </c>
      <c r="AC43" s="352">
        <f t="shared" si="13"/>
        <v>0</v>
      </c>
      <c r="AD43" s="352">
        <f t="shared" si="13"/>
        <v>0</v>
      </c>
      <c r="AE43" s="352">
        <f t="shared" si="13"/>
        <v>0</v>
      </c>
      <c r="AF43" s="352">
        <f t="shared" si="13"/>
        <v>0</v>
      </c>
      <c r="AG43" s="352">
        <f t="shared" si="13"/>
        <v>0</v>
      </c>
      <c r="AH43" s="352">
        <f t="shared" si="13"/>
        <v>0</v>
      </c>
      <c r="AI43" s="352">
        <f t="shared" si="13"/>
        <v>0</v>
      </c>
      <c r="AJ43" s="352">
        <f t="shared" si="13"/>
        <v>0</v>
      </c>
      <c r="AK43" s="352">
        <f t="shared" ref="AK43:BP43" si="14">AK33+AK36+AK39</f>
        <v>0</v>
      </c>
      <c r="AL43" s="352">
        <f t="shared" si="14"/>
        <v>0</v>
      </c>
      <c r="AM43" s="352">
        <f t="shared" si="14"/>
        <v>0</v>
      </c>
      <c r="AN43" s="352">
        <f t="shared" si="14"/>
        <v>0</v>
      </c>
      <c r="AO43" s="352">
        <f t="shared" si="14"/>
        <v>0</v>
      </c>
      <c r="AP43" s="352">
        <f t="shared" si="14"/>
        <v>0</v>
      </c>
      <c r="AQ43" s="352">
        <f t="shared" si="14"/>
        <v>0</v>
      </c>
      <c r="AR43" s="352">
        <f t="shared" si="14"/>
        <v>0</v>
      </c>
      <c r="AS43" s="352">
        <f t="shared" si="14"/>
        <v>0</v>
      </c>
      <c r="AT43" s="352">
        <f t="shared" si="14"/>
        <v>0</v>
      </c>
      <c r="AU43" s="352">
        <f t="shared" si="14"/>
        <v>0</v>
      </c>
      <c r="AV43" s="352">
        <f t="shared" si="14"/>
        <v>0</v>
      </c>
      <c r="AW43" s="352">
        <f t="shared" si="14"/>
        <v>0</v>
      </c>
      <c r="AX43" s="352">
        <f t="shared" si="14"/>
        <v>0</v>
      </c>
      <c r="AY43" s="352">
        <f t="shared" si="14"/>
        <v>0</v>
      </c>
      <c r="AZ43" s="352">
        <f t="shared" si="14"/>
        <v>0</v>
      </c>
      <c r="BA43" s="352">
        <f t="shared" si="14"/>
        <v>0</v>
      </c>
      <c r="BB43" s="352">
        <f t="shared" si="14"/>
        <v>0</v>
      </c>
      <c r="BC43" s="352">
        <f t="shared" si="14"/>
        <v>0</v>
      </c>
      <c r="BD43" s="352">
        <f t="shared" si="14"/>
        <v>0</v>
      </c>
      <c r="BE43" s="352">
        <f t="shared" si="14"/>
        <v>0</v>
      </c>
      <c r="BF43" s="352">
        <f t="shared" si="14"/>
        <v>0</v>
      </c>
      <c r="BG43" s="352">
        <f t="shared" si="14"/>
        <v>0</v>
      </c>
      <c r="BH43" s="352">
        <f t="shared" si="14"/>
        <v>0</v>
      </c>
      <c r="BI43" s="352">
        <f t="shared" si="14"/>
        <v>0</v>
      </c>
      <c r="BJ43" s="352">
        <f t="shared" si="14"/>
        <v>0</v>
      </c>
      <c r="BK43" s="352">
        <f t="shared" si="14"/>
        <v>0</v>
      </c>
      <c r="BL43" s="352">
        <f t="shared" si="14"/>
        <v>0</v>
      </c>
      <c r="BM43" s="352">
        <f t="shared" si="14"/>
        <v>0</v>
      </c>
      <c r="BN43" s="352">
        <f t="shared" si="14"/>
        <v>0</v>
      </c>
      <c r="BO43" s="352">
        <f t="shared" si="14"/>
        <v>0</v>
      </c>
      <c r="BP43" s="352">
        <f t="shared" si="14"/>
        <v>0</v>
      </c>
      <c r="BQ43" s="352">
        <f>SUM(E43:BP43)</f>
        <v>0</v>
      </c>
    </row>
    <row r="44" spans="1:70" x14ac:dyDescent="0.25">
      <c r="A44" s="454"/>
      <c r="B44" s="353">
        <v>2026</v>
      </c>
      <c r="C44" s="393" t="s">
        <v>309</v>
      </c>
      <c r="D44" s="395" t="s">
        <v>272</v>
      </c>
      <c r="E44" s="370">
        <f>E34+E37+E40+E41</f>
        <v>3.355138220220516E-3</v>
      </c>
      <c r="F44" s="370">
        <f t="shared" ref="F44:BP44" si="15">F34+F37+F40+F41</f>
        <v>5.5383148955919587E-2</v>
      </c>
      <c r="G44" s="370">
        <f t="shared" si="15"/>
        <v>0.17181274336315216</v>
      </c>
      <c r="H44" s="370">
        <f t="shared" si="15"/>
        <v>0.33755813476089891</v>
      </c>
      <c r="I44" s="370">
        <f t="shared" si="15"/>
        <v>0.58160216599556269</v>
      </c>
      <c r="J44" s="370">
        <f t="shared" si="15"/>
        <v>0.65256652438056773</v>
      </c>
      <c r="K44" s="370">
        <f t="shared" si="15"/>
        <v>0.56161364148307835</v>
      </c>
      <c r="L44" s="370">
        <f t="shared" si="15"/>
        <v>0.47204559820097758</v>
      </c>
      <c r="M44" s="370">
        <f t="shared" si="15"/>
        <v>0.38323878257870231</v>
      </c>
      <c r="N44" s="370">
        <f t="shared" si="15"/>
        <v>0.29577214675770874</v>
      </c>
      <c r="O44" s="370">
        <f t="shared" si="15"/>
        <v>0.21069930037283746</v>
      </c>
      <c r="P44" s="370">
        <f t="shared" si="15"/>
        <v>0.13214905667329976</v>
      </c>
      <c r="Q44" s="370">
        <f t="shared" si="15"/>
        <v>6.4171784349643712E-2</v>
      </c>
      <c r="R44" s="370">
        <f t="shared" si="15"/>
        <v>1.6467777233591128E-2</v>
      </c>
      <c r="S44" s="370">
        <f t="shared" si="15"/>
        <v>5.2461863247757642E-6</v>
      </c>
      <c r="T44" s="370">
        <f t="shared" si="15"/>
        <v>5.2461863247757642E-6</v>
      </c>
      <c r="U44" s="370">
        <f t="shared" si="15"/>
        <v>5.2461863247757642E-6</v>
      </c>
      <c r="V44" s="370">
        <f t="shared" si="15"/>
        <v>5.2461863247757642E-6</v>
      </c>
      <c r="W44" s="370">
        <f t="shared" si="15"/>
        <v>5.2461863247757642E-6</v>
      </c>
      <c r="X44" s="370">
        <f t="shared" si="15"/>
        <v>5.2461863247757642E-6</v>
      </c>
      <c r="Y44" s="370">
        <f t="shared" si="15"/>
        <v>5.2461863247757642E-6</v>
      </c>
      <c r="Z44" s="370">
        <f t="shared" si="15"/>
        <v>5.2461863247757642E-6</v>
      </c>
      <c r="AA44" s="370">
        <f t="shared" si="15"/>
        <v>5.2461863247757642E-6</v>
      </c>
      <c r="AB44" s="370">
        <f t="shared" si="15"/>
        <v>5.2461863247757642E-6</v>
      </c>
      <c r="AC44" s="370">
        <f t="shared" si="15"/>
        <v>5.2461863247757642E-6</v>
      </c>
      <c r="AD44" s="370">
        <f t="shared" si="15"/>
        <v>5.2461863247757642E-6</v>
      </c>
      <c r="AE44" s="370">
        <f t="shared" si="15"/>
        <v>5.2461863247757642E-6</v>
      </c>
      <c r="AF44" s="370">
        <f t="shared" si="15"/>
        <v>5.2461863247757642E-6</v>
      </c>
      <c r="AG44" s="370">
        <f t="shared" si="15"/>
        <v>5.2461863247757642E-6</v>
      </c>
      <c r="AH44" s="370">
        <f t="shared" si="15"/>
        <v>5.2461863247757642E-6</v>
      </c>
      <c r="AI44" s="370">
        <f t="shared" si="15"/>
        <v>5.2461863247757642E-6</v>
      </c>
      <c r="AJ44" s="370">
        <f t="shared" si="15"/>
        <v>5.2461863247757642E-6</v>
      </c>
      <c r="AK44" s="370">
        <f t="shared" si="15"/>
        <v>5.2461863247757642E-6</v>
      </c>
      <c r="AL44" s="370">
        <f t="shared" si="15"/>
        <v>5.2461863247757642E-6</v>
      </c>
      <c r="AM44" s="370">
        <f t="shared" si="15"/>
        <v>5.2461863247757642E-6</v>
      </c>
      <c r="AN44" s="370">
        <f t="shared" si="15"/>
        <v>5.2461863247757642E-6</v>
      </c>
      <c r="AO44" s="370">
        <f t="shared" si="15"/>
        <v>5.2461863247757642E-6</v>
      </c>
      <c r="AP44" s="370">
        <f t="shared" si="15"/>
        <v>5.2461863247757642E-6</v>
      </c>
      <c r="AQ44" s="370">
        <f t="shared" si="15"/>
        <v>5.2461863247757642E-6</v>
      </c>
      <c r="AR44" s="370">
        <f t="shared" si="15"/>
        <v>5.2461863247757642E-6</v>
      </c>
      <c r="AS44" s="370">
        <f t="shared" si="15"/>
        <v>5.2461863247757642E-6</v>
      </c>
      <c r="AT44" s="370">
        <f t="shared" si="15"/>
        <v>5.2461863247757642E-6</v>
      </c>
      <c r="AU44" s="370">
        <f t="shared" si="15"/>
        <v>5.2461863247757642E-6</v>
      </c>
      <c r="AV44" s="370">
        <f t="shared" si="15"/>
        <v>5.2461863247757642E-6</v>
      </c>
      <c r="AW44" s="370">
        <f t="shared" si="15"/>
        <v>5.2461863247757642E-6</v>
      </c>
      <c r="AX44" s="370">
        <f t="shared" si="15"/>
        <v>5.2461863247757642E-6</v>
      </c>
      <c r="AY44" s="370">
        <f t="shared" si="15"/>
        <v>5.2461863247757642E-6</v>
      </c>
      <c r="AZ44" s="370">
        <f t="shared" si="15"/>
        <v>5.2461863247757642E-6</v>
      </c>
      <c r="BA44" s="370">
        <f t="shared" si="15"/>
        <v>5.2461863247757642E-6</v>
      </c>
      <c r="BB44" s="370">
        <f t="shared" si="15"/>
        <v>5.2461863247757642E-6</v>
      </c>
      <c r="BC44" s="370">
        <f t="shared" si="15"/>
        <v>5.2461863247757642E-6</v>
      </c>
      <c r="BD44" s="370">
        <f t="shared" si="15"/>
        <v>5.2461863247757642E-6</v>
      </c>
      <c r="BE44" s="370">
        <f t="shared" si="15"/>
        <v>5.2461863247757642E-6</v>
      </c>
      <c r="BF44" s="370">
        <f t="shared" si="15"/>
        <v>5.4440239316145143E-6</v>
      </c>
      <c r="BG44" s="370">
        <f t="shared" si="15"/>
        <v>5.4440239316145143E-6</v>
      </c>
      <c r="BH44" s="370">
        <f t="shared" si="15"/>
        <v>5.4440239316145143E-6</v>
      </c>
      <c r="BI44" s="370">
        <f t="shared" si="15"/>
        <v>5.4440239316145143E-6</v>
      </c>
      <c r="BJ44" s="370">
        <f t="shared" si="15"/>
        <v>5.4440239316145143E-6</v>
      </c>
      <c r="BK44" s="370">
        <f t="shared" si="15"/>
        <v>5.4440239316145143E-6</v>
      </c>
      <c r="BL44" s="370">
        <f t="shared" si="15"/>
        <v>5.4440239316145143E-6</v>
      </c>
      <c r="BM44" s="370">
        <f t="shared" si="15"/>
        <v>5.4440239316145143E-6</v>
      </c>
      <c r="BN44" s="370">
        <f t="shared" si="15"/>
        <v>5.4440239316145143E-6</v>
      </c>
      <c r="BO44" s="370">
        <f t="shared" si="15"/>
        <v>5.4440239316145143E-6</v>
      </c>
      <c r="BP44" s="370">
        <f t="shared" si="15"/>
        <v>0</v>
      </c>
      <c r="BQ44" s="354">
        <f>SUM(E44:BP44)</f>
        <v>3.9386949848321491</v>
      </c>
    </row>
  </sheetData>
  <mergeCells count="7">
    <mergeCell ref="A43:A44"/>
    <mergeCell ref="A33:A34"/>
    <mergeCell ref="A11:A12"/>
    <mergeCell ref="A22:A23"/>
    <mergeCell ref="A14:A19"/>
    <mergeCell ref="A25:A30"/>
    <mergeCell ref="A36:A41"/>
  </mergeCells>
  <pageMargins left="0.25" right="0.25" top="0.5" bottom="0.5" header="0.3" footer="0.3"/>
  <pageSetup paperSize="3" scale="7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B51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329</v>
      </c>
    </row>
    <row r="2" spans="1:67" ht="15" customHeight="1" x14ac:dyDescent="0.2">
      <c r="A2" s="59" t="s">
        <v>21</v>
      </c>
      <c r="B2" s="107" t="str">
        <f>VLOOKUP($B$1,'Assumptions (Inputs)'!$B$7:$G$24,2,FALSE)</f>
        <v>Glendale 5th Transformer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Y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(Escalated)'!E31</f>
        <v>0</v>
      </c>
      <c r="C13" s="128">
        <f>'CapEx (Escalated)'!F31</f>
        <v>0</v>
      </c>
      <c r="D13" s="128">
        <f>'CapEx (Escalated)'!G31</f>
        <v>0</v>
      </c>
      <c r="E13" s="128">
        <f>'CapEx (Escalated)'!H31</f>
        <v>0</v>
      </c>
      <c r="F13" s="128">
        <f>'CapEx (Escalated)'!I31</f>
        <v>0</v>
      </c>
      <c r="G13" s="128">
        <f>'CapEx (Escalated)'!J31</f>
        <v>0</v>
      </c>
      <c r="H13" s="128">
        <f>'CapEx (Escalated)'!K31</f>
        <v>0</v>
      </c>
      <c r="I13" s="128">
        <f>'CapEx (Escalated)'!L31</f>
        <v>0</v>
      </c>
      <c r="J13" s="128">
        <f>'CapEx (Escalated)'!M31</f>
        <v>0</v>
      </c>
      <c r="K13" s="128">
        <f>'CapEx (Escalated)'!N31</f>
        <v>0</v>
      </c>
      <c r="L13" s="128">
        <f>'CapEx (Escalated)'!O31</f>
        <v>0</v>
      </c>
      <c r="M13" s="128">
        <f>'CapEx (Escalated)'!P31</f>
        <v>0</v>
      </c>
      <c r="N13" s="128">
        <f>'CapEx (Escalated)'!Q31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>
        <f>-D13</f>
        <v>0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0</v>
      </c>
      <c r="O21" s="74">
        <f t="shared" si="9"/>
        <v>0</v>
      </c>
      <c r="P21" s="74">
        <f t="shared" si="9"/>
        <v>0</v>
      </c>
      <c r="Q21" s="74">
        <f t="shared" si="9"/>
        <v>0</v>
      </c>
      <c r="R21" s="74">
        <f t="shared" si="9"/>
        <v>0</v>
      </c>
      <c r="S21" s="74">
        <f t="shared" si="9"/>
        <v>0</v>
      </c>
      <c r="T21" s="74">
        <f t="shared" si="9"/>
        <v>0</v>
      </c>
      <c r="U21" s="74">
        <f t="shared" si="9"/>
        <v>0</v>
      </c>
      <c r="V21" s="74">
        <f t="shared" si="9"/>
        <v>0</v>
      </c>
      <c r="W21" s="74">
        <f t="shared" si="9"/>
        <v>0</v>
      </c>
      <c r="X21" s="74">
        <f t="shared" si="9"/>
        <v>0</v>
      </c>
      <c r="Y21" s="74">
        <f t="shared" si="9"/>
        <v>0</v>
      </c>
      <c r="Z21" s="74">
        <f t="shared" si="9"/>
        <v>0</v>
      </c>
      <c r="AA21" s="74">
        <f t="shared" si="9"/>
        <v>0</v>
      </c>
      <c r="AB21" s="74">
        <f t="shared" si="9"/>
        <v>0</v>
      </c>
      <c r="AC21" s="74">
        <f t="shared" si="9"/>
        <v>0</v>
      </c>
      <c r="AD21" s="74">
        <f t="shared" si="9"/>
        <v>0</v>
      </c>
      <c r="AE21" s="74">
        <f t="shared" si="9"/>
        <v>0</v>
      </c>
      <c r="AF21" s="74">
        <f t="shared" si="9"/>
        <v>0</v>
      </c>
      <c r="AG21" s="74">
        <f t="shared" si="9"/>
        <v>0</v>
      </c>
      <c r="AH21" s="74">
        <f t="shared" si="9"/>
        <v>0</v>
      </c>
      <c r="AI21" s="74">
        <f t="shared" si="9"/>
        <v>0</v>
      </c>
      <c r="AJ21" s="74">
        <f t="shared" si="9"/>
        <v>0</v>
      </c>
      <c r="AK21" s="74">
        <f t="shared" si="9"/>
        <v>0</v>
      </c>
      <c r="AL21" s="74">
        <f t="shared" si="9"/>
        <v>0</v>
      </c>
      <c r="AM21" s="74">
        <f t="shared" si="9"/>
        <v>0</v>
      </c>
      <c r="AN21" s="74">
        <f t="shared" si="9"/>
        <v>0</v>
      </c>
      <c r="AO21" s="74">
        <f t="shared" si="9"/>
        <v>0</v>
      </c>
      <c r="AP21" s="74">
        <f t="shared" si="9"/>
        <v>0</v>
      </c>
      <c r="AQ21" s="74">
        <f t="shared" si="9"/>
        <v>0</v>
      </c>
      <c r="AR21" s="74">
        <f t="shared" si="9"/>
        <v>0</v>
      </c>
      <c r="AS21" s="74">
        <f t="shared" si="9"/>
        <v>0</v>
      </c>
      <c r="AT21" s="74">
        <f t="shared" si="9"/>
        <v>0</v>
      </c>
      <c r="AU21" s="74">
        <f t="shared" si="9"/>
        <v>0</v>
      </c>
      <c r="AV21" s="74">
        <f t="shared" si="9"/>
        <v>0</v>
      </c>
      <c r="AW21" s="74">
        <f t="shared" si="9"/>
        <v>0</v>
      </c>
      <c r="AX21" s="74">
        <f t="shared" si="9"/>
        <v>0</v>
      </c>
      <c r="AY21" s="74">
        <f t="shared" si="9"/>
        <v>0</v>
      </c>
      <c r="AZ21" s="74">
        <f t="shared" si="9"/>
        <v>0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0</v>
      </c>
      <c r="O22" s="68">
        <f t="shared" si="10"/>
        <v>0</v>
      </c>
      <c r="P22" s="68">
        <f t="shared" si="10"/>
        <v>0</v>
      </c>
      <c r="Q22" s="68">
        <f t="shared" si="10"/>
        <v>0</v>
      </c>
      <c r="R22" s="68">
        <f t="shared" si="10"/>
        <v>0</v>
      </c>
      <c r="S22" s="68">
        <f t="shared" si="10"/>
        <v>0</v>
      </c>
      <c r="T22" s="68">
        <f t="shared" si="10"/>
        <v>0</v>
      </c>
      <c r="U22" s="68">
        <f t="shared" si="10"/>
        <v>0</v>
      </c>
      <c r="V22" s="68">
        <f t="shared" si="10"/>
        <v>0</v>
      </c>
      <c r="W22" s="68">
        <f t="shared" si="10"/>
        <v>0</v>
      </c>
      <c r="X22" s="68">
        <f t="shared" si="10"/>
        <v>0</v>
      </c>
      <c r="Y22" s="68">
        <f t="shared" si="10"/>
        <v>0</v>
      </c>
      <c r="Z22" s="68">
        <f t="shared" si="10"/>
        <v>0</v>
      </c>
      <c r="AA22" s="68">
        <f t="shared" si="10"/>
        <v>0</v>
      </c>
      <c r="AB22" s="68">
        <f t="shared" si="10"/>
        <v>0</v>
      </c>
      <c r="AC22" s="68">
        <f t="shared" si="10"/>
        <v>0</v>
      </c>
      <c r="AD22" s="68">
        <f t="shared" si="10"/>
        <v>0</v>
      </c>
      <c r="AE22" s="68">
        <f t="shared" si="10"/>
        <v>0</v>
      </c>
      <c r="AF22" s="68">
        <f t="shared" si="10"/>
        <v>0</v>
      </c>
      <c r="AG22" s="68">
        <f t="shared" si="10"/>
        <v>0</v>
      </c>
      <c r="AH22" s="68">
        <f t="shared" si="10"/>
        <v>0</v>
      </c>
      <c r="AI22" s="68">
        <f t="shared" si="10"/>
        <v>0</v>
      </c>
      <c r="AJ22" s="68">
        <f t="shared" si="10"/>
        <v>0</v>
      </c>
      <c r="AK22" s="68">
        <f t="shared" si="10"/>
        <v>0</v>
      </c>
      <c r="AL22" s="68">
        <f t="shared" si="10"/>
        <v>0</v>
      </c>
      <c r="AM22" s="68">
        <f t="shared" si="10"/>
        <v>0</v>
      </c>
      <c r="AN22" s="68">
        <f t="shared" si="10"/>
        <v>0</v>
      </c>
      <c r="AO22" s="68">
        <f t="shared" si="10"/>
        <v>0</v>
      </c>
      <c r="AP22" s="68">
        <f t="shared" si="10"/>
        <v>0</v>
      </c>
      <c r="AQ22" s="68">
        <f t="shared" si="10"/>
        <v>0</v>
      </c>
      <c r="AR22" s="68">
        <f t="shared" si="10"/>
        <v>0</v>
      </c>
      <c r="AS22" s="68">
        <f t="shared" si="10"/>
        <v>0</v>
      </c>
      <c r="AT22" s="68">
        <f t="shared" si="10"/>
        <v>0</v>
      </c>
      <c r="AU22" s="68">
        <f t="shared" si="10"/>
        <v>0</v>
      </c>
      <c r="AV22" s="68">
        <f t="shared" si="10"/>
        <v>0</v>
      </c>
      <c r="AW22" s="68">
        <f t="shared" si="10"/>
        <v>0</v>
      </c>
      <c r="AX22" s="68">
        <f t="shared" si="10"/>
        <v>0</v>
      </c>
      <c r="AY22" s="68">
        <f t="shared" si="10"/>
        <v>0</v>
      </c>
      <c r="AZ22" s="68">
        <f t="shared" si="10"/>
        <v>0</v>
      </c>
      <c r="BA22" s="68">
        <f t="shared" si="10"/>
        <v>0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74">
        <f t="shared" si="11"/>
        <v>0</v>
      </c>
      <c r="Z25" s="74">
        <f t="shared" si="11"/>
        <v>0</v>
      </c>
      <c r="AA25" s="74">
        <f t="shared" si="11"/>
        <v>0</v>
      </c>
      <c r="AB25" s="74">
        <f t="shared" si="11"/>
        <v>0</v>
      </c>
      <c r="AC25" s="74">
        <f t="shared" si="11"/>
        <v>0</v>
      </c>
      <c r="AD25" s="74">
        <f t="shared" si="11"/>
        <v>0</v>
      </c>
      <c r="AE25" s="74">
        <f t="shared" si="11"/>
        <v>0</v>
      </c>
      <c r="AF25" s="74">
        <f t="shared" si="11"/>
        <v>0</v>
      </c>
      <c r="AG25" s="74">
        <f t="shared" si="11"/>
        <v>0</v>
      </c>
      <c r="AH25" s="74">
        <f t="shared" si="11"/>
        <v>0</v>
      </c>
      <c r="AI25" s="74">
        <f t="shared" si="11"/>
        <v>0</v>
      </c>
      <c r="AJ25" s="74">
        <f t="shared" si="11"/>
        <v>0</v>
      </c>
      <c r="AK25" s="74">
        <f t="shared" si="11"/>
        <v>0</v>
      </c>
      <c r="AL25" s="74">
        <f t="shared" si="11"/>
        <v>0</v>
      </c>
      <c r="AM25" s="74">
        <f t="shared" si="11"/>
        <v>0</v>
      </c>
      <c r="AN25" s="74">
        <f t="shared" si="11"/>
        <v>0</v>
      </c>
      <c r="AO25" s="74">
        <f t="shared" si="11"/>
        <v>0</v>
      </c>
      <c r="AP25" s="74">
        <f t="shared" si="11"/>
        <v>0</v>
      </c>
      <c r="AQ25" s="74">
        <f t="shared" si="11"/>
        <v>0</v>
      </c>
      <c r="AR25" s="74">
        <f t="shared" si="11"/>
        <v>0</v>
      </c>
      <c r="AS25" s="74">
        <f t="shared" si="11"/>
        <v>0</v>
      </c>
      <c r="AT25" s="74">
        <f t="shared" si="11"/>
        <v>0</v>
      </c>
      <c r="AU25" s="74">
        <f t="shared" si="11"/>
        <v>0</v>
      </c>
      <c r="AV25" s="74">
        <f t="shared" si="11"/>
        <v>0</v>
      </c>
      <c r="AW25" s="74">
        <f t="shared" si="11"/>
        <v>0</v>
      </c>
      <c r="AX25" s="74">
        <f t="shared" si="11"/>
        <v>0</v>
      </c>
      <c r="AY25" s="74">
        <f t="shared" si="11"/>
        <v>0</v>
      </c>
      <c r="AZ25" s="74">
        <f t="shared" si="11"/>
        <v>0</v>
      </c>
      <c r="BA25" s="74">
        <f t="shared" si="11"/>
        <v>0</v>
      </c>
      <c r="BB25" s="74">
        <f t="shared" si="11"/>
        <v>0</v>
      </c>
      <c r="BC25" s="74">
        <f t="shared" si="11"/>
        <v>0</v>
      </c>
      <c r="BD25" s="74">
        <f t="shared" si="11"/>
        <v>0</v>
      </c>
      <c r="BE25" s="74">
        <f t="shared" si="11"/>
        <v>0</v>
      </c>
      <c r="BF25" s="74">
        <f t="shared" si="11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0</v>
      </c>
      <c r="O26" s="74">
        <f t="shared" si="12"/>
        <v>0</v>
      </c>
      <c r="P26" s="74">
        <f t="shared" si="12"/>
        <v>0</v>
      </c>
      <c r="Q26" s="74">
        <f t="shared" si="12"/>
        <v>0</v>
      </c>
      <c r="R26" s="74">
        <f t="shared" si="12"/>
        <v>0</v>
      </c>
      <c r="S26" s="74">
        <f t="shared" si="12"/>
        <v>0</v>
      </c>
      <c r="T26" s="74">
        <f t="shared" si="12"/>
        <v>0</v>
      </c>
      <c r="U26" s="74">
        <f t="shared" si="12"/>
        <v>0</v>
      </c>
      <c r="V26" s="74">
        <f t="shared" si="12"/>
        <v>0</v>
      </c>
      <c r="W26" s="74">
        <f t="shared" si="12"/>
        <v>0</v>
      </c>
      <c r="X26" s="74">
        <f t="shared" si="12"/>
        <v>0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0</v>
      </c>
      <c r="O27" s="74">
        <f t="shared" si="13"/>
        <v>0</v>
      </c>
      <c r="P27" s="74">
        <f t="shared" si="13"/>
        <v>0</v>
      </c>
      <c r="Q27" s="74">
        <f t="shared" si="13"/>
        <v>0</v>
      </c>
      <c r="R27" s="74">
        <f t="shared" si="13"/>
        <v>0</v>
      </c>
      <c r="S27" s="74">
        <f t="shared" si="13"/>
        <v>0</v>
      </c>
      <c r="T27" s="74">
        <f t="shared" si="13"/>
        <v>0</v>
      </c>
      <c r="U27" s="74">
        <f t="shared" si="13"/>
        <v>0</v>
      </c>
      <c r="V27" s="74">
        <f t="shared" si="13"/>
        <v>0</v>
      </c>
      <c r="W27" s="74">
        <f t="shared" si="13"/>
        <v>0</v>
      </c>
      <c r="X27" s="74">
        <f t="shared" si="13"/>
        <v>0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0</v>
      </c>
      <c r="O28" s="74">
        <f t="shared" si="14"/>
        <v>0</v>
      </c>
      <c r="P28" s="74">
        <f t="shared" si="14"/>
        <v>0</v>
      </c>
      <c r="Q28" s="74">
        <f t="shared" si="14"/>
        <v>0</v>
      </c>
      <c r="R28" s="74">
        <f t="shared" si="14"/>
        <v>0</v>
      </c>
      <c r="S28" s="74">
        <f t="shared" si="14"/>
        <v>0</v>
      </c>
      <c r="T28" s="74">
        <f t="shared" si="14"/>
        <v>0</v>
      </c>
      <c r="U28" s="74">
        <f t="shared" si="14"/>
        <v>0</v>
      </c>
      <c r="V28" s="74">
        <f t="shared" si="14"/>
        <v>0</v>
      </c>
      <c r="W28" s="74">
        <f t="shared" si="14"/>
        <v>0</v>
      </c>
      <c r="X28" s="74">
        <f t="shared" si="14"/>
        <v>0</v>
      </c>
      <c r="Y28" s="74">
        <f t="shared" si="14"/>
        <v>0</v>
      </c>
      <c r="Z28" s="74">
        <f t="shared" si="14"/>
        <v>0</v>
      </c>
      <c r="AA28" s="74">
        <f t="shared" si="14"/>
        <v>0</v>
      </c>
      <c r="AB28" s="74">
        <f t="shared" si="14"/>
        <v>0</v>
      </c>
      <c r="AC28" s="74">
        <f t="shared" si="14"/>
        <v>0</v>
      </c>
      <c r="AD28" s="74">
        <f t="shared" si="14"/>
        <v>0</v>
      </c>
      <c r="AE28" s="74">
        <f t="shared" si="14"/>
        <v>0</v>
      </c>
      <c r="AF28" s="74">
        <f t="shared" si="14"/>
        <v>0</v>
      </c>
      <c r="AG28" s="74">
        <f t="shared" si="14"/>
        <v>0</v>
      </c>
      <c r="AH28" s="74">
        <f t="shared" si="14"/>
        <v>0</v>
      </c>
      <c r="AI28" s="74">
        <f t="shared" si="14"/>
        <v>0</v>
      </c>
      <c r="AJ28" s="74">
        <f t="shared" si="14"/>
        <v>0</v>
      </c>
      <c r="AK28" s="74">
        <f t="shared" si="14"/>
        <v>0</v>
      </c>
      <c r="AL28" s="74">
        <f t="shared" si="14"/>
        <v>0</v>
      </c>
      <c r="AM28" s="74">
        <f t="shared" si="14"/>
        <v>0</v>
      </c>
      <c r="AN28" s="74">
        <f t="shared" si="14"/>
        <v>0</v>
      </c>
      <c r="AO28" s="74">
        <f t="shared" si="14"/>
        <v>0</v>
      </c>
      <c r="AP28" s="74">
        <f t="shared" si="14"/>
        <v>0</v>
      </c>
      <c r="AQ28" s="74">
        <f t="shared" si="14"/>
        <v>0</v>
      </c>
      <c r="AR28" s="74">
        <f t="shared" si="14"/>
        <v>0</v>
      </c>
      <c r="AS28" s="74">
        <f t="shared" si="14"/>
        <v>0</v>
      </c>
      <c r="AT28" s="74">
        <f t="shared" si="14"/>
        <v>0</v>
      </c>
      <c r="AU28" s="74">
        <f t="shared" si="14"/>
        <v>0</v>
      </c>
      <c r="AV28" s="74">
        <f t="shared" si="14"/>
        <v>0</v>
      </c>
      <c r="AW28" s="74">
        <f t="shared" si="14"/>
        <v>0</v>
      </c>
      <c r="AX28" s="74">
        <f t="shared" si="14"/>
        <v>0</v>
      </c>
      <c r="AY28" s="74">
        <f t="shared" si="14"/>
        <v>0</v>
      </c>
      <c r="AZ28" s="74">
        <f t="shared" si="14"/>
        <v>0</v>
      </c>
      <c r="BA28" s="74">
        <f t="shared" si="14"/>
        <v>0</v>
      </c>
      <c r="BB28" s="74">
        <f t="shared" si="14"/>
        <v>0</v>
      </c>
      <c r="BC28" s="74">
        <f t="shared" si="14"/>
        <v>0</v>
      </c>
      <c r="BD28" s="74">
        <f t="shared" si="14"/>
        <v>0</v>
      </c>
      <c r="BE28" s="74">
        <f t="shared" si="14"/>
        <v>0</v>
      </c>
      <c r="BF28" s="74">
        <f t="shared" si="14"/>
        <v>0</v>
      </c>
      <c r="BG28" s="74">
        <f t="shared" si="14"/>
        <v>0</v>
      </c>
      <c r="BH28" s="74">
        <f t="shared" si="14"/>
        <v>0</v>
      </c>
      <c r="BI28" s="74">
        <f t="shared" si="14"/>
        <v>0</v>
      </c>
      <c r="BJ28" s="74">
        <f t="shared" si="14"/>
        <v>0</v>
      </c>
      <c r="BK28" s="74">
        <f t="shared" si="14"/>
        <v>0</v>
      </c>
      <c r="BL28" s="74">
        <f t="shared" si="14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0</v>
      </c>
      <c r="O29" s="68">
        <f t="shared" si="15"/>
        <v>0</v>
      </c>
      <c r="P29" s="68">
        <f t="shared" si="15"/>
        <v>0</v>
      </c>
      <c r="Q29" s="68">
        <f t="shared" si="15"/>
        <v>0</v>
      </c>
      <c r="R29" s="68">
        <f t="shared" si="15"/>
        <v>0</v>
      </c>
      <c r="S29" s="68">
        <f t="shared" si="15"/>
        <v>0</v>
      </c>
      <c r="T29" s="68">
        <f t="shared" si="15"/>
        <v>0</v>
      </c>
      <c r="U29" s="68">
        <f t="shared" si="15"/>
        <v>0</v>
      </c>
      <c r="V29" s="68">
        <f t="shared" si="15"/>
        <v>0</v>
      </c>
      <c r="W29" s="68">
        <f t="shared" si="15"/>
        <v>0</v>
      </c>
      <c r="X29" s="68">
        <f t="shared" si="15"/>
        <v>0</v>
      </c>
      <c r="Y29" s="68">
        <f t="shared" si="15"/>
        <v>0</v>
      </c>
      <c r="Z29" s="68">
        <f t="shared" si="15"/>
        <v>0</v>
      </c>
      <c r="AA29" s="68">
        <f t="shared" si="15"/>
        <v>0</v>
      </c>
      <c r="AB29" s="68">
        <f t="shared" si="15"/>
        <v>0</v>
      </c>
      <c r="AC29" s="68">
        <f t="shared" si="15"/>
        <v>0</v>
      </c>
      <c r="AD29" s="68">
        <f t="shared" si="15"/>
        <v>0</v>
      </c>
      <c r="AE29" s="68">
        <f t="shared" si="15"/>
        <v>0</v>
      </c>
      <c r="AF29" s="68">
        <f t="shared" si="15"/>
        <v>0</v>
      </c>
      <c r="AG29" s="68">
        <f t="shared" si="15"/>
        <v>0</v>
      </c>
      <c r="AH29" s="68">
        <f t="shared" si="15"/>
        <v>0</v>
      </c>
      <c r="AI29" s="68">
        <f t="shared" si="15"/>
        <v>0</v>
      </c>
      <c r="AJ29" s="68">
        <f t="shared" si="15"/>
        <v>0</v>
      </c>
      <c r="AK29" s="68">
        <f t="shared" si="15"/>
        <v>0</v>
      </c>
      <c r="AL29" s="68">
        <f t="shared" si="15"/>
        <v>0</v>
      </c>
      <c r="AM29" s="68">
        <f t="shared" si="15"/>
        <v>0</v>
      </c>
      <c r="AN29" s="68">
        <f t="shared" si="15"/>
        <v>0</v>
      </c>
      <c r="AO29" s="68">
        <f t="shared" si="15"/>
        <v>0</v>
      </c>
      <c r="AP29" s="68">
        <f t="shared" si="15"/>
        <v>0</v>
      </c>
      <c r="AQ29" s="68">
        <f t="shared" si="15"/>
        <v>0</v>
      </c>
      <c r="AR29" s="68">
        <f t="shared" si="15"/>
        <v>0</v>
      </c>
      <c r="AS29" s="68">
        <f t="shared" si="15"/>
        <v>0</v>
      </c>
      <c r="AT29" s="68">
        <f t="shared" si="15"/>
        <v>0</v>
      </c>
      <c r="AU29" s="68">
        <f t="shared" si="15"/>
        <v>0</v>
      </c>
      <c r="AV29" s="68">
        <f t="shared" si="15"/>
        <v>0</v>
      </c>
      <c r="AW29" s="68">
        <f t="shared" si="15"/>
        <v>0</v>
      </c>
      <c r="AX29" s="68">
        <f t="shared" si="15"/>
        <v>0</v>
      </c>
      <c r="AY29" s="68">
        <f t="shared" si="15"/>
        <v>0</v>
      </c>
      <c r="AZ29" s="68">
        <f t="shared" si="15"/>
        <v>0</v>
      </c>
      <c r="BA29" s="68">
        <f t="shared" si="15"/>
        <v>0</v>
      </c>
      <c r="BB29" s="68">
        <f t="shared" si="15"/>
        <v>0</v>
      </c>
      <c r="BC29" s="68">
        <f t="shared" si="15"/>
        <v>0</v>
      </c>
      <c r="BD29" s="68">
        <f t="shared" si="15"/>
        <v>0</v>
      </c>
      <c r="BE29" s="68">
        <f t="shared" si="15"/>
        <v>0</v>
      </c>
      <c r="BF29" s="68">
        <f t="shared" si="15"/>
        <v>0</v>
      </c>
      <c r="BG29" s="68">
        <f t="shared" si="15"/>
        <v>0</v>
      </c>
      <c r="BH29" s="68">
        <f t="shared" si="15"/>
        <v>0</v>
      </c>
      <c r="BI29" s="68">
        <f t="shared" si="15"/>
        <v>0</v>
      </c>
      <c r="BJ29" s="68">
        <f t="shared" si="15"/>
        <v>0</v>
      </c>
      <c r="BK29" s="68">
        <f t="shared" si="15"/>
        <v>0</v>
      </c>
      <c r="BL29" s="68">
        <f t="shared" si="15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0</v>
      </c>
      <c r="P32" s="74">
        <f t="shared" si="16"/>
        <v>0</v>
      </c>
      <c r="Q32" s="74">
        <f t="shared" si="16"/>
        <v>0</v>
      </c>
      <c r="R32" s="74">
        <f t="shared" si="16"/>
        <v>0</v>
      </c>
      <c r="S32" s="74">
        <f t="shared" si="16"/>
        <v>0</v>
      </c>
      <c r="T32" s="74">
        <f t="shared" si="16"/>
        <v>0</v>
      </c>
      <c r="U32" s="74">
        <f t="shared" si="16"/>
        <v>0</v>
      </c>
      <c r="V32" s="74">
        <f t="shared" si="16"/>
        <v>0</v>
      </c>
      <c r="W32" s="74">
        <f t="shared" si="16"/>
        <v>0</v>
      </c>
      <c r="X32" s="74">
        <f t="shared" si="16"/>
        <v>0</v>
      </c>
      <c r="Y32" s="74">
        <f t="shared" si="16"/>
        <v>0</v>
      </c>
      <c r="Z32" s="74">
        <f t="shared" si="16"/>
        <v>0</v>
      </c>
      <c r="AA32" s="74">
        <f t="shared" si="16"/>
        <v>0</v>
      </c>
      <c r="AB32" s="74">
        <f t="shared" si="16"/>
        <v>0</v>
      </c>
      <c r="AC32" s="74">
        <f t="shared" si="16"/>
        <v>0</v>
      </c>
      <c r="AD32" s="74">
        <f t="shared" si="16"/>
        <v>0</v>
      </c>
      <c r="AE32" s="74">
        <f t="shared" si="16"/>
        <v>0</v>
      </c>
      <c r="AF32" s="74">
        <f t="shared" si="16"/>
        <v>0</v>
      </c>
      <c r="AG32" s="74">
        <f t="shared" si="16"/>
        <v>0</v>
      </c>
      <c r="AH32" s="74">
        <f t="shared" si="16"/>
        <v>0</v>
      </c>
      <c r="AI32" s="74">
        <f t="shared" si="16"/>
        <v>0</v>
      </c>
      <c r="AJ32" s="74">
        <f t="shared" si="16"/>
        <v>0</v>
      </c>
      <c r="AK32" s="74">
        <f t="shared" si="16"/>
        <v>0</v>
      </c>
      <c r="AL32" s="74">
        <f t="shared" si="16"/>
        <v>0</v>
      </c>
      <c r="AM32" s="74">
        <f t="shared" si="16"/>
        <v>0</v>
      </c>
      <c r="AN32" s="74">
        <f t="shared" si="16"/>
        <v>0</v>
      </c>
      <c r="AO32" s="74">
        <f t="shared" si="16"/>
        <v>0</v>
      </c>
      <c r="AP32" s="74">
        <f t="shared" si="16"/>
        <v>0</v>
      </c>
      <c r="AQ32" s="74">
        <f t="shared" si="16"/>
        <v>0</v>
      </c>
      <c r="AR32" s="74">
        <f t="shared" si="16"/>
        <v>0</v>
      </c>
      <c r="AS32" s="74">
        <f t="shared" si="16"/>
        <v>0</v>
      </c>
      <c r="AT32" s="74">
        <f t="shared" si="16"/>
        <v>0</v>
      </c>
      <c r="AU32" s="74">
        <f t="shared" si="16"/>
        <v>0</v>
      </c>
      <c r="AV32" s="74">
        <f t="shared" si="16"/>
        <v>0</v>
      </c>
      <c r="AW32" s="74">
        <f t="shared" si="16"/>
        <v>0</v>
      </c>
      <c r="AX32" s="74">
        <f t="shared" si="16"/>
        <v>0</v>
      </c>
      <c r="AY32" s="74">
        <f t="shared" si="16"/>
        <v>0</v>
      </c>
      <c r="AZ32" s="74">
        <f t="shared" si="16"/>
        <v>0</v>
      </c>
      <c r="BA32" s="74">
        <f t="shared" si="16"/>
        <v>0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0</v>
      </c>
      <c r="O33" s="74">
        <f t="shared" si="17"/>
        <v>0</v>
      </c>
      <c r="P33" s="74">
        <f t="shared" si="17"/>
        <v>0</v>
      </c>
      <c r="Q33" s="74">
        <f t="shared" si="17"/>
        <v>0</v>
      </c>
      <c r="R33" s="74">
        <f t="shared" si="17"/>
        <v>0</v>
      </c>
      <c r="S33" s="74">
        <f t="shared" si="17"/>
        <v>0</v>
      </c>
      <c r="T33" s="74">
        <f t="shared" si="17"/>
        <v>0</v>
      </c>
      <c r="U33" s="74">
        <f t="shared" si="17"/>
        <v>0</v>
      </c>
      <c r="V33" s="74">
        <f t="shared" si="17"/>
        <v>0</v>
      </c>
      <c r="W33" s="74">
        <f t="shared" si="17"/>
        <v>0</v>
      </c>
      <c r="X33" s="74">
        <f t="shared" si="17"/>
        <v>0</v>
      </c>
      <c r="Y33" s="74">
        <f t="shared" si="17"/>
        <v>0</v>
      </c>
      <c r="Z33" s="74">
        <f t="shared" si="17"/>
        <v>0</v>
      </c>
      <c r="AA33" s="74">
        <f t="shared" si="17"/>
        <v>0</v>
      </c>
      <c r="AB33" s="74">
        <f t="shared" si="17"/>
        <v>0</v>
      </c>
      <c r="AC33" s="74">
        <f t="shared" si="17"/>
        <v>0</v>
      </c>
      <c r="AD33" s="74">
        <f t="shared" si="17"/>
        <v>0</v>
      </c>
      <c r="AE33" s="74">
        <f t="shared" si="17"/>
        <v>0</v>
      </c>
      <c r="AF33" s="74">
        <f t="shared" si="17"/>
        <v>0</v>
      </c>
      <c r="AG33" s="74">
        <f t="shared" si="17"/>
        <v>0</v>
      </c>
      <c r="AH33" s="74">
        <f t="shared" si="17"/>
        <v>0</v>
      </c>
      <c r="AI33" s="74">
        <f t="shared" si="17"/>
        <v>0</v>
      </c>
      <c r="AJ33" s="74">
        <f t="shared" si="17"/>
        <v>0</v>
      </c>
      <c r="AK33" s="74">
        <f t="shared" si="17"/>
        <v>0</v>
      </c>
      <c r="AL33" s="74">
        <f t="shared" si="17"/>
        <v>0</v>
      </c>
      <c r="AM33" s="74">
        <f t="shared" si="17"/>
        <v>0</v>
      </c>
      <c r="AN33" s="74">
        <f t="shared" si="17"/>
        <v>0</v>
      </c>
      <c r="AO33" s="74">
        <f t="shared" si="17"/>
        <v>0</v>
      </c>
      <c r="AP33" s="74">
        <f t="shared" si="17"/>
        <v>0</v>
      </c>
      <c r="AQ33" s="74">
        <f t="shared" si="17"/>
        <v>0</v>
      </c>
      <c r="AR33" s="74">
        <f t="shared" si="17"/>
        <v>0</v>
      </c>
      <c r="AS33" s="74">
        <f t="shared" si="17"/>
        <v>0</v>
      </c>
      <c r="AT33" s="74">
        <f t="shared" si="17"/>
        <v>0</v>
      </c>
      <c r="AU33" s="74">
        <f t="shared" si="17"/>
        <v>0</v>
      </c>
      <c r="AV33" s="74">
        <f t="shared" si="17"/>
        <v>0</v>
      </c>
      <c r="AW33" s="74">
        <f t="shared" si="17"/>
        <v>0</v>
      </c>
      <c r="AX33" s="74">
        <f t="shared" si="17"/>
        <v>0</v>
      </c>
      <c r="AY33" s="74">
        <f t="shared" si="17"/>
        <v>0</v>
      </c>
      <c r="AZ33" s="74">
        <f t="shared" si="17"/>
        <v>0</v>
      </c>
      <c r="BA33" s="74">
        <f t="shared" si="17"/>
        <v>0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0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0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0</v>
      </c>
      <c r="O35" s="74">
        <f t="shared" si="18"/>
        <v>0</v>
      </c>
      <c r="P35" s="74">
        <f t="shared" si="18"/>
        <v>0</v>
      </c>
      <c r="Q35" s="74">
        <f t="shared" si="18"/>
        <v>0</v>
      </c>
      <c r="R35" s="74">
        <f t="shared" si="18"/>
        <v>0</v>
      </c>
      <c r="S35" s="74">
        <f t="shared" si="18"/>
        <v>0</v>
      </c>
      <c r="T35" s="74">
        <f t="shared" si="18"/>
        <v>0</v>
      </c>
      <c r="U35" s="74">
        <f t="shared" si="18"/>
        <v>0</v>
      </c>
      <c r="V35" s="74">
        <f t="shared" si="18"/>
        <v>0</v>
      </c>
      <c r="W35" s="74">
        <f t="shared" si="18"/>
        <v>0</v>
      </c>
      <c r="X35" s="74">
        <f t="shared" si="18"/>
        <v>0</v>
      </c>
      <c r="Y35" s="74">
        <f t="shared" si="18"/>
        <v>0</v>
      </c>
      <c r="Z35" s="74">
        <f t="shared" si="18"/>
        <v>0</v>
      </c>
      <c r="AA35" s="74">
        <f t="shared" si="18"/>
        <v>0</v>
      </c>
      <c r="AB35" s="74">
        <f t="shared" si="18"/>
        <v>0</v>
      </c>
      <c r="AC35" s="74">
        <f t="shared" si="18"/>
        <v>0</v>
      </c>
      <c r="AD35" s="74">
        <f t="shared" si="18"/>
        <v>0</v>
      </c>
      <c r="AE35" s="74">
        <f t="shared" si="18"/>
        <v>0</v>
      </c>
      <c r="AF35" s="74">
        <f t="shared" si="18"/>
        <v>0</v>
      </c>
      <c r="AG35" s="74">
        <f t="shared" si="18"/>
        <v>0</v>
      </c>
      <c r="AH35" s="74">
        <f t="shared" si="18"/>
        <v>0</v>
      </c>
      <c r="AI35" s="74">
        <f t="shared" si="18"/>
        <v>0</v>
      </c>
      <c r="AJ35" s="74">
        <f t="shared" si="18"/>
        <v>0</v>
      </c>
      <c r="AK35" s="74">
        <f t="shared" si="18"/>
        <v>0</v>
      </c>
      <c r="AL35" s="74">
        <f t="shared" si="18"/>
        <v>0</v>
      </c>
      <c r="AM35" s="74">
        <f t="shared" si="18"/>
        <v>0</v>
      </c>
      <c r="AN35" s="74">
        <f t="shared" si="18"/>
        <v>0</v>
      </c>
      <c r="AO35" s="74">
        <f t="shared" si="18"/>
        <v>0</v>
      </c>
      <c r="AP35" s="74">
        <f t="shared" si="18"/>
        <v>0</v>
      </c>
      <c r="AQ35" s="74">
        <f t="shared" si="18"/>
        <v>0</v>
      </c>
      <c r="AR35" s="74">
        <f t="shared" si="18"/>
        <v>0</v>
      </c>
      <c r="AS35" s="74">
        <f t="shared" si="18"/>
        <v>0</v>
      </c>
      <c r="AT35" s="74">
        <f t="shared" si="18"/>
        <v>0</v>
      </c>
      <c r="AU35" s="74">
        <f t="shared" si="18"/>
        <v>0</v>
      </c>
      <c r="AV35" s="74">
        <f t="shared" si="18"/>
        <v>0</v>
      </c>
      <c r="AW35" s="74">
        <f t="shared" si="18"/>
        <v>0</v>
      </c>
      <c r="AX35" s="74">
        <f t="shared" si="18"/>
        <v>0</v>
      </c>
      <c r="AY35" s="74">
        <f t="shared" si="18"/>
        <v>0</v>
      </c>
      <c r="AZ35" s="74">
        <f t="shared" si="18"/>
        <v>0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0</v>
      </c>
      <c r="O36" s="68">
        <f t="shared" si="19"/>
        <v>0</v>
      </c>
      <c r="P36" s="68">
        <f t="shared" si="19"/>
        <v>0</v>
      </c>
      <c r="Q36" s="68">
        <f t="shared" si="19"/>
        <v>0</v>
      </c>
      <c r="R36" s="68">
        <f t="shared" si="19"/>
        <v>0</v>
      </c>
      <c r="S36" s="68">
        <f t="shared" si="19"/>
        <v>0</v>
      </c>
      <c r="T36" s="68">
        <f t="shared" si="19"/>
        <v>0</v>
      </c>
      <c r="U36" s="68">
        <f t="shared" si="19"/>
        <v>0</v>
      </c>
      <c r="V36" s="68">
        <f t="shared" si="19"/>
        <v>0</v>
      </c>
      <c r="W36" s="68">
        <f t="shared" si="19"/>
        <v>0</v>
      </c>
      <c r="X36" s="68">
        <f t="shared" si="19"/>
        <v>0</v>
      </c>
      <c r="Y36" s="68">
        <f t="shared" si="19"/>
        <v>0</v>
      </c>
      <c r="Z36" s="68">
        <f t="shared" si="19"/>
        <v>0</v>
      </c>
      <c r="AA36" s="68">
        <f t="shared" si="19"/>
        <v>0</v>
      </c>
      <c r="AB36" s="68">
        <f t="shared" si="19"/>
        <v>0</v>
      </c>
      <c r="AC36" s="68">
        <f t="shared" si="19"/>
        <v>0</v>
      </c>
      <c r="AD36" s="68">
        <f t="shared" si="19"/>
        <v>0</v>
      </c>
      <c r="AE36" s="68">
        <f t="shared" si="19"/>
        <v>0</v>
      </c>
      <c r="AF36" s="68">
        <f t="shared" si="19"/>
        <v>0</v>
      </c>
      <c r="AG36" s="68">
        <f t="shared" si="19"/>
        <v>0</v>
      </c>
      <c r="AH36" s="68">
        <f t="shared" si="19"/>
        <v>0</v>
      </c>
      <c r="AI36" s="68">
        <f t="shared" si="19"/>
        <v>0</v>
      </c>
      <c r="AJ36" s="68">
        <f t="shared" si="19"/>
        <v>0</v>
      </c>
      <c r="AK36" s="68">
        <f t="shared" si="19"/>
        <v>0</v>
      </c>
      <c r="AL36" s="68">
        <f t="shared" si="19"/>
        <v>0</v>
      </c>
      <c r="AM36" s="68">
        <f t="shared" si="19"/>
        <v>0</v>
      </c>
      <c r="AN36" s="68">
        <f t="shared" si="19"/>
        <v>0</v>
      </c>
      <c r="AO36" s="68">
        <f t="shared" si="19"/>
        <v>0</v>
      </c>
      <c r="AP36" s="68">
        <f t="shared" si="19"/>
        <v>0</v>
      </c>
      <c r="AQ36" s="68">
        <f t="shared" si="19"/>
        <v>0</v>
      </c>
      <c r="AR36" s="68">
        <f t="shared" si="19"/>
        <v>0</v>
      </c>
      <c r="AS36" s="68">
        <f t="shared" si="19"/>
        <v>0</v>
      </c>
      <c r="AT36" s="68">
        <f t="shared" si="19"/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0</v>
      </c>
      <c r="P39" s="74">
        <f t="shared" si="20"/>
        <v>0</v>
      </c>
      <c r="Q39" s="74">
        <f t="shared" si="20"/>
        <v>0</v>
      </c>
      <c r="R39" s="74">
        <f t="shared" si="20"/>
        <v>0</v>
      </c>
      <c r="S39" s="74">
        <f t="shared" si="20"/>
        <v>0</v>
      </c>
      <c r="T39" s="74">
        <f t="shared" si="20"/>
        <v>0</v>
      </c>
      <c r="U39" s="74">
        <f t="shared" si="20"/>
        <v>0</v>
      </c>
      <c r="V39" s="74">
        <f t="shared" si="20"/>
        <v>0</v>
      </c>
      <c r="W39" s="74">
        <f t="shared" si="20"/>
        <v>0</v>
      </c>
      <c r="X39" s="74">
        <f t="shared" si="20"/>
        <v>0</v>
      </c>
      <c r="Y39" s="74">
        <f t="shared" si="20"/>
        <v>0</v>
      </c>
      <c r="Z39" s="74">
        <f t="shared" si="20"/>
        <v>0</v>
      </c>
      <c r="AA39" s="74">
        <f t="shared" si="20"/>
        <v>0</v>
      </c>
      <c r="AB39" s="74">
        <f t="shared" si="20"/>
        <v>0</v>
      </c>
      <c r="AC39" s="74">
        <f t="shared" si="20"/>
        <v>0</v>
      </c>
      <c r="AD39" s="74">
        <f t="shared" si="20"/>
        <v>0</v>
      </c>
      <c r="AE39" s="74">
        <f t="shared" si="20"/>
        <v>0</v>
      </c>
      <c r="AF39" s="74">
        <f t="shared" si="20"/>
        <v>0</v>
      </c>
      <c r="AG39" s="74">
        <f t="shared" si="20"/>
        <v>0</v>
      </c>
      <c r="AH39" s="74">
        <f t="shared" si="20"/>
        <v>0</v>
      </c>
      <c r="AI39" s="74">
        <f t="shared" si="20"/>
        <v>0</v>
      </c>
      <c r="AJ39" s="74">
        <f t="shared" si="20"/>
        <v>0</v>
      </c>
      <c r="AK39" s="74">
        <f t="shared" si="20"/>
        <v>0</v>
      </c>
      <c r="AL39" s="74">
        <f t="shared" si="20"/>
        <v>0</v>
      </c>
      <c r="AM39" s="74">
        <f t="shared" si="20"/>
        <v>0</v>
      </c>
      <c r="AN39" s="74">
        <f t="shared" si="20"/>
        <v>0</v>
      </c>
      <c r="AO39" s="74">
        <f t="shared" si="20"/>
        <v>0</v>
      </c>
      <c r="AP39" s="74">
        <f t="shared" si="20"/>
        <v>0</v>
      </c>
      <c r="AQ39" s="74">
        <f t="shared" si="20"/>
        <v>0</v>
      </c>
      <c r="AR39" s="74">
        <f t="shared" si="20"/>
        <v>0</v>
      </c>
      <c r="AS39" s="74">
        <f t="shared" si="20"/>
        <v>0</v>
      </c>
      <c r="AT39" s="74">
        <f t="shared" si="20"/>
        <v>0</v>
      </c>
      <c r="AU39" s="74">
        <f t="shared" si="20"/>
        <v>0</v>
      </c>
      <c r="AV39" s="74">
        <f t="shared" si="20"/>
        <v>0</v>
      </c>
      <c r="AW39" s="74">
        <f t="shared" si="20"/>
        <v>0</v>
      </c>
      <c r="AX39" s="74">
        <f t="shared" si="20"/>
        <v>0</v>
      </c>
      <c r="AY39" s="74">
        <f t="shared" si="20"/>
        <v>0</v>
      </c>
      <c r="AZ39" s="74">
        <f t="shared" si="20"/>
        <v>0</v>
      </c>
      <c r="BA39" s="74">
        <f t="shared" si="20"/>
        <v>0</v>
      </c>
      <c r="BB39" s="74">
        <f t="shared" si="20"/>
        <v>0</v>
      </c>
      <c r="BC39" s="74">
        <f t="shared" si="20"/>
        <v>0</v>
      </c>
      <c r="BD39" s="74">
        <f t="shared" si="20"/>
        <v>0</v>
      </c>
      <c r="BE39" s="74">
        <f t="shared" si="20"/>
        <v>0</v>
      </c>
      <c r="BF39" s="74">
        <f t="shared" si="20"/>
        <v>0</v>
      </c>
      <c r="BG39" s="74">
        <f t="shared" si="20"/>
        <v>0</v>
      </c>
      <c r="BH39" s="74">
        <f t="shared" si="20"/>
        <v>0</v>
      </c>
      <c r="BI39" s="74">
        <f t="shared" si="20"/>
        <v>0</v>
      </c>
      <c r="BJ39" s="74">
        <f t="shared" si="20"/>
        <v>0</v>
      </c>
      <c r="BK39" s="74">
        <f t="shared" si="20"/>
        <v>0</v>
      </c>
      <c r="BL39" s="74">
        <f t="shared" si="20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0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si="21"/>
        <v>0</v>
      </c>
      <c r="AM41" s="74">
        <f t="shared" si="21"/>
        <v>0</v>
      </c>
      <c r="AN41" s="74">
        <f t="shared" si="21"/>
        <v>0</v>
      </c>
      <c r="AO41" s="74">
        <f t="shared" si="21"/>
        <v>0</v>
      </c>
      <c r="AP41" s="74">
        <f t="shared" si="21"/>
        <v>0</v>
      </c>
      <c r="AQ41" s="74">
        <f t="shared" si="21"/>
        <v>0</v>
      </c>
      <c r="AR41" s="74">
        <f t="shared" si="21"/>
        <v>0</v>
      </c>
      <c r="AS41" s="74">
        <f t="shared" si="21"/>
        <v>0</v>
      </c>
      <c r="AT41" s="74">
        <f t="shared" si="21"/>
        <v>0</v>
      </c>
      <c r="AU41" s="74">
        <f t="shared" si="21"/>
        <v>0</v>
      </c>
      <c r="AV41" s="74">
        <f t="shared" si="21"/>
        <v>0</v>
      </c>
      <c r="AW41" s="74">
        <f t="shared" si="21"/>
        <v>0</v>
      </c>
      <c r="AX41" s="74">
        <f t="shared" si="21"/>
        <v>0</v>
      </c>
      <c r="AY41" s="74">
        <f t="shared" si="21"/>
        <v>0</v>
      </c>
      <c r="AZ41" s="74">
        <f t="shared" si="21"/>
        <v>0</v>
      </c>
      <c r="BA41" s="74">
        <f t="shared" si="21"/>
        <v>0</v>
      </c>
      <c r="BB41" s="74">
        <f t="shared" si="21"/>
        <v>0</v>
      </c>
      <c r="BC41" s="74">
        <f t="shared" si="21"/>
        <v>0</v>
      </c>
      <c r="BD41" s="74">
        <f t="shared" si="21"/>
        <v>0</v>
      </c>
      <c r="BE41" s="74">
        <f t="shared" si="21"/>
        <v>0</v>
      </c>
      <c r="BF41" s="74">
        <f t="shared" si="21"/>
        <v>0</v>
      </c>
      <c r="BG41" s="74">
        <f t="shared" si="21"/>
        <v>0</v>
      </c>
      <c r="BH41" s="74">
        <f t="shared" si="21"/>
        <v>0</v>
      </c>
      <c r="BI41" s="74">
        <f t="shared" si="21"/>
        <v>0</v>
      </c>
      <c r="BJ41" s="74">
        <f t="shared" si="21"/>
        <v>0</v>
      </c>
      <c r="BK41" s="74">
        <f t="shared" si="21"/>
        <v>0</v>
      </c>
      <c r="BL41" s="74">
        <f t="shared" si="21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</v>
      </c>
      <c r="O42" s="68">
        <f t="shared" si="22"/>
        <v>0</v>
      </c>
      <c r="P42" s="68">
        <f t="shared" si="22"/>
        <v>0</v>
      </c>
      <c r="Q42" s="68">
        <f t="shared" si="22"/>
        <v>0</v>
      </c>
      <c r="R42" s="68">
        <f t="shared" si="22"/>
        <v>0</v>
      </c>
      <c r="S42" s="68">
        <f t="shared" si="22"/>
        <v>0</v>
      </c>
      <c r="T42" s="68">
        <f t="shared" si="22"/>
        <v>0</v>
      </c>
      <c r="U42" s="68">
        <f t="shared" si="22"/>
        <v>0</v>
      </c>
      <c r="V42" s="68">
        <f t="shared" si="22"/>
        <v>0</v>
      </c>
      <c r="W42" s="68">
        <f t="shared" si="22"/>
        <v>0</v>
      </c>
      <c r="X42" s="68">
        <f t="shared" si="22"/>
        <v>0</v>
      </c>
      <c r="Y42" s="68">
        <f t="shared" si="22"/>
        <v>0</v>
      </c>
      <c r="Z42" s="68">
        <f t="shared" si="22"/>
        <v>0</v>
      </c>
      <c r="AA42" s="68">
        <f t="shared" si="22"/>
        <v>0</v>
      </c>
      <c r="AB42" s="68">
        <f t="shared" si="22"/>
        <v>0</v>
      </c>
      <c r="AC42" s="68">
        <f t="shared" si="22"/>
        <v>0</v>
      </c>
      <c r="AD42" s="68">
        <f t="shared" si="22"/>
        <v>0</v>
      </c>
      <c r="AE42" s="68">
        <f t="shared" si="22"/>
        <v>0</v>
      </c>
      <c r="AF42" s="68">
        <f t="shared" si="22"/>
        <v>0</v>
      </c>
      <c r="AG42" s="68">
        <f t="shared" si="22"/>
        <v>0</v>
      </c>
      <c r="AH42" s="68">
        <f t="shared" si="22"/>
        <v>0</v>
      </c>
      <c r="AI42" s="68">
        <f t="shared" si="22"/>
        <v>0</v>
      </c>
      <c r="AJ42" s="68">
        <f t="shared" si="22"/>
        <v>0</v>
      </c>
      <c r="AK42" s="68">
        <f t="shared" si="22"/>
        <v>0</v>
      </c>
      <c r="AL42" s="68">
        <f t="shared" si="22"/>
        <v>0</v>
      </c>
      <c r="AM42" s="68">
        <f t="shared" si="22"/>
        <v>0</v>
      </c>
      <c r="AN42" s="68">
        <f t="shared" si="22"/>
        <v>0</v>
      </c>
      <c r="AO42" s="68">
        <f t="shared" si="22"/>
        <v>0</v>
      </c>
      <c r="AP42" s="68">
        <f t="shared" si="22"/>
        <v>0</v>
      </c>
      <c r="AQ42" s="68">
        <f t="shared" si="22"/>
        <v>0</v>
      </c>
      <c r="AR42" s="68">
        <f t="shared" si="22"/>
        <v>0</v>
      </c>
      <c r="AS42" s="68">
        <f t="shared" si="22"/>
        <v>0</v>
      </c>
      <c r="AT42" s="68">
        <f t="shared" si="22"/>
        <v>0</v>
      </c>
      <c r="AU42" s="68">
        <f t="shared" si="22"/>
        <v>0</v>
      </c>
      <c r="AV42" s="68">
        <f t="shared" si="22"/>
        <v>0</v>
      </c>
      <c r="AW42" s="68">
        <f t="shared" si="22"/>
        <v>0</v>
      </c>
      <c r="AX42" s="68">
        <f t="shared" si="22"/>
        <v>0</v>
      </c>
      <c r="AY42" s="68">
        <f t="shared" si="22"/>
        <v>0</v>
      </c>
      <c r="AZ42" s="68">
        <f t="shared" si="22"/>
        <v>0</v>
      </c>
      <c r="BA42" s="68">
        <f t="shared" si="22"/>
        <v>0</v>
      </c>
      <c r="BB42" s="68">
        <f t="shared" si="22"/>
        <v>0</v>
      </c>
      <c r="BC42" s="68">
        <f t="shared" si="22"/>
        <v>0</v>
      </c>
      <c r="BD42" s="68">
        <f t="shared" si="22"/>
        <v>0</v>
      </c>
      <c r="BE42" s="68">
        <f t="shared" si="22"/>
        <v>0</v>
      </c>
      <c r="BF42" s="68">
        <f t="shared" si="22"/>
        <v>0</v>
      </c>
      <c r="BG42" s="68">
        <f t="shared" si="22"/>
        <v>0</v>
      </c>
      <c r="BH42" s="68">
        <f t="shared" si="22"/>
        <v>0</v>
      </c>
      <c r="BI42" s="68">
        <f t="shared" si="22"/>
        <v>0</v>
      </c>
      <c r="BJ42" s="68">
        <f t="shared" si="22"/>
        <v>0</v>
      </c>
      <c r="BK42" s="68">
        <f t="shared" si="22"/>
        <v>0</v>
      </c>
      <c r="BL42" s="68">
        <f t="shared" si="22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</v>
      </c>
      <c r="P45" s="55">
        <f t="shared" si="23"/>
        <v>0</v>
      </c>
      <c r="Q45" s="55">
        <f t="shared" si="23"/>
        <v>0</v>
      </c>
      <c r="R45" s="55">
        <f t="shared" si="23"/>
        <v>0</v>
      </c>
      <c r="S45" s="55">
        <f t="shared" si="23"/>
        <v>0</v>
      </c>
      <c r="T45" s="55">
        <f t="shared" si="23"/>
        <v>0</v>
      </c>
      <c r="U45" s="55">
        <f t="shared" si="23"/>
        <v>0</v>
      </c>
      <c r="V45" s="55">
        <f t="shared" si="23"/>
        <v>0</v>
      </c>
      <c r="W45" s="55">
        <f t="shared" si="23"/>
        <v>0</v>
      </c>
      <c r="X45" s="55">
        <f t="shared" si="23"/>
        <v>0</v>
      </c>
      <c r="Y45" s="55">
        <f t="shared" si="23"/>
        <v>0</v>
      </c>
      <c r="Z45" s="55">
        <f t="shared" si="23"/>
        <v>0</v>
      </c>
      <c r="AA45" s="55">
        <f t="shared" si="23"/>
        <v>0</v>
      </c>
      <c r="AB45" s="55">
        <f t="shared" si="23"/>
        <v>0</v>
      </c>
      <c r="AC45" s="55">
        <f t="shared" si="23"/>
        <v>0</v>
      </c>
      <c r="AD45" s="55">
        <f t="shared" si="23"/>
        <v>0</v>
      </c>
      <c r="AE45" s="55">
        <f t="shared" si="23"/>
        <v>0</v>
      </c>
      <c r="AF45" s="55">
        <f t="shared" si="23"/>
        <v>0</v>
      </c>
      <c r="AG45" s="55">
        <f t="shared" si="23"/>
        <v>0</v>
      </c>
      <c r="AH45" s="55">
        <f t="shared" si="23"/>
        <v>0</v>
      </c>
      <c r="AI45" s="55">
        <f t="shared" si="23"/>
        <v>0</v>
      </c>
      <c r="AJ45" s="55">
        <f t="shared" si="23"/>
        <v>0</v>
      </c>
      <c r="AK45" s="55">
        <f t="shared" si="23"/>
        <v>0</v>
      </c>
      <c r="AL45" s="55">
        <f t="shared" si="23"/>
        <v>0</v>
      </c>
      <c r="AM45" s="55">
        <f t="shared" si="23"/>
        <v>0</v>
      </c>
      <c r="AN45" s="55">
        <f t="shared" si="23"/>
        <v>0</v>
      </c>
      <c r="AO45" s="55">
        <f t="shared" si="23"/>
        <v>0</v>
      </c>
      <c r="AP45" s="55">
        <f t="shared" si="23"/>
        <v>0</v>
      </c>
      <c r="AQ45" s="55">
        <f t="shared" si="23"/>
        <v>0</v>
      </c>
      <c r="AR45" s="55">
        <f t="shared" si="23"/>
        <v>0</v>
      </c>
      <c r="AS45" s="55">
        <f t="shared" si="23"/>
        <v>0</v>
      </c>
      <c r="AT45" s="55">
        <f t="shared" si="23"/>
        <v>0</v>
      </c>
      <c r="AU45" s="55">
        <f t="shared" si="23"/>
        <v>0</v>
      </c>
      <c r="AV45" s="55">
        <f t="shared" si="23"/>
        <v>0</v>
      </c>
      <c r="AW45" s="55">
        <f t="shared" si="23"/>
        <v>0</v>
      </c>
      <c r="AX45" s="55">
        <f t="shared" si="23"/>
        <v>0</v>
      </c>
      <c r="AY45" s="55">
        <f t="shared" si="23"/>
        <v>0</v>
      </c>
      <c r="AZ45" s="55">
        <f t="shared" si="23"/>
        <v>0</v>
      </c>
      <c r="BA45" s="55">
        <f t="shared" si="23"/>
        <v>0</v>
      </c>
      <c r="BB45" s="55">
        <f t="shared" si="23"/>
        <v>0</v>
      </c>
      <c r="BC45" s="55">
        <f t="shared" si="23"/>
        <v>0</v>
      </c>
      <c r="BD45" s="55">
        <f t="shared" si="23"/>
        <v>0</v>
      </c>
      <c r="BE45" s="55">
        <f t="shared" si="23"/>
        <v>0</v>
      </c>
      <c r="BF45" s="55">
        <f t="shared" si="23"/>
        <v>0</v>
      </c>
      <c r="BG45" s="55">
        <f t="shared" si="23"/>
        <v>0</v>
      </c>
      <c r="BH45" s="55">
        <f t="shared" si="23"/>
        <v>0</v>
      </c>
      <c r="BI45" s="55">
        <f t="shared" si="23"/>
        <v>0</v>
      </c>
      <c r="BJ45" s="55">
        <f t="shared" si="23"/>
        <v>0</v>
      </c>
      <c r="BK45" s="55">
        <f t="shared" si="23"/>
        <v>0</v>
      </c>
      <c r="BL45" s="55">
        <f t="shared" si="23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</v>
      </c>
      <c r="O47" s="77">
        <f t="shared" si="24"/>
        <v>0</v>
      </c>
      <c r="P47" s="77">
        <f t="shared" si="24"/>
        <v>0</v>
      </c>
      <c r="Q47" s="77">
        <f t="shared" si="24"/>
        <v>0</v>
      </c>
      <c r="R47" s="77">
        <f t="shared" si="24"/>
        <v>0</v>
      </c>
      <c r="S47" s="77">
        <f t="shared" si="24"/>
        <v>0</v>
      </c>
      <c r="T47" s="77">
        <f t="shared" si="24"/>
        <v>0</v>
      </c>
      <c r="U47" s="77">
        <f t="shared" si="24"/>
        <v>0</v>
      </c>
      <c r="V47" s="77">
        <f t="shared" si="24"/>
        <v>0</v>
      </c>
      <c r="W47" s="77">
        <f t="shared" si="24"/>
        <v>0</v>
      </c>
      <c r="X47" s="77">
        <f t="shared" si="24"/>
        <v>0</v>
      </c>
      <c r="Y47" s="77">
        <f t="shared" si="24"/>
        <v>0</v>
      </c>
      <c r="Z47" s="77">
        <f t="shared" si="24"/>
        <v>0</v>
      </c>
      <c r="AA47" s="77">
        <f t="shared" si="24"/>
        <v>0</v>
      </c>
      <c r="AB47" s="77">
        <f t="shared" si="24"/>
        <v>0</v>
      </c>
      <c r="AC47" s="77">
        <f t="shared" si="24"/>
        <v>0</v>
      </c>
      <c r="AD47" s="77">
        <f t="shared" si="24"/>
        <v>0</v>
      </c>
      <c r="AE47" s="77">
        <f t="shared" si="24"/>
        <v>0</v>
      </c>
      <c r="AF47" s="77">
        <f t="shared" si="24"/>
        <v>0</v>
      </c>
      <c r="AG47" s="77">
        <f t="shared" si="24"/>
        <v>0</v>
      </c>
      <c r="AH47" s="77">
        <f t="shared" si="24"/>
        <v>0</v>
      </c>
      <c r="AI47" s="77">
        <f t="shared" si="24"/>
        <v>0</v>
      </c>
      <c r="AJ47" s="77">
        <f t="shared" si="24"/>
        <v>0</v>
      </c>
      <c r="AK47" s="77">
        <f t="shared" si="24"/>
        <v>0</v>
      </c>
      <c r="AL47" s="77">
        <f t="shared" si="24"/>
        <v>0</v>
      </c>
      <c r="AM47" s="77">
        <f t="shared" si="24"/>
        <v>0</v>
      </c>
      <c r="AN47" s="77">
        <f t="shared" si="24"/>
        <v>0</v>
      </c>
      <c r="AO47" s="77">
        <f t="shared" si="24"/>
        <v>0</v>
      </c>
      <c r="AP47" s="77">
        <f t="shared" si="24"/>
        <v>0</v>
      </c>
      <c r="AQ47" s="77">
        <f t="shared" si="24"/>
        <v>0</v>
      </c>
      <c r="AR47" s="77">
        <f t="shared" si="24"/>
        <v>0</v>
      </c>
      <c r="AS47" s="77">
        <f t="shared" si="24"/>
        <v>0</v>
      </c>
      <c r="AT47" s="77">
        <f t="shared" si="24"/>
        <v>0</v>
      </c>
      <c r="AU47" s="77">
        <f t="shared" si="24"/>
        <v>0</v>
      </c>
      <c r="AV47" s="77">
        <f t="shared" si="24"/>
        <v>0</v>
      </c>
      <c r="AW47" s="77">
        <f t="shared" si="24"/>
        <v>0</v>
      </c>
      <c r="AX47" s="77">
        <f t="shared" si="24"/>
        <v>0</v>
      </c>
      <c r="AY47" s="77">
        <f t="shared" si="24"/>
        <v>0</v>
      </c>
      <c r="AZ47" s="77">
        <f t="shared" si="24"/>
        <v>0</v>
      </c>
      <c r="BA47" s="77">
        <f t="shared" si="24"/>
        <v>0</v>
      </c>
      <c r="BB47" s="77">
        <f t="shared" si="24"/>
        <v>0</v>
      </c>
      <c r="BC47" s="77">
        <f t="shared" si="24"/>
        <v>0</v>
      </c>
      <c r="BD47" s="77">
        <f t="shared" si="24"/>
        <v>0</v>
      </c>
      <c r="BE47" s="77">
        <f t="shared" si="24"/>
        <v>0</v>
      </c>
      <c r="BF47" s="77">
        <f t="shared" si="24"/>
        <v>0</v>
      </c>
      <c r="BG47" s="77">
        <f t="shared" si="24"/>
        <v>0</v>
      </c>
      <c r="BH47" s="77">
        <f t="shared" si="24"/>
        <v>0</v>
      </c>
      <c r="BI47" s="77">
        <f t="shared" si="24"/>
        <v>0</v>
      </c>
      <c r="BJ47" s="77">
        <f t="shared" si="24"/>
        <v>0</v>
      </c>
      <c r="BK47" s="77">
        <f t="shared" si="24"/>
        <v>0</v>
      </c>
      <c r="BL47" s="77">
        <f t="shared" si="24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6">AVERAGE(O45,O47)</f>
        <v>0</v>
      </c>
      <c r="P48" s="68">
        <f t="shared" si="26"/>
        <v>0</v>
      </c>
      <c r="Q48" s="68">
        <f t="shared" si="26"/>
        <v>0</v>
      </c>
      <c r="R48" s="68">
        <f t="shared" si="26"/>
        <v>0</v>
      </c>
      <c r="S48" s="68">
        <f t="shared" si="26"/>
        <v>0</v>
      </c>
      <c r="T48" s="68">
        <f t="shared" si="26"/>
        <v>0</v>
      </c>
      <c r="U48" s="68">
        <f t="shared" si="26"/>
        <v>0</v>
      </c>
      <c r="V48" s="68">
        <f t="shared" si="26"/>
        <v>0</v>
      </c>
      <c r="W48" s="68">
        <f t="shared" si="26"/>
        <v>0</v>
      </c>
      <c r="X48" s="68">
        <f t="shared" si="26"/>
        <v>0</v>
      </c>
      <c r="Y48" s="68">
        <f t="shared" si="26"/>
        <v>0</v>
      </c>
      <c r="Z48" s="68">
        <f t="shared" si="26"/>
        <v>0</v>
      </c>
      <c r="AA48" s="68">
        <f t="shared" si="26"/>
        <v>0</v>
      </c>
      <c r="AB48" s="68">
        <f t="shared" si="26"/>
        <v>0</v>
      </c>
      <c r="AC48" s="68">
        <f t="shared" si="26"/>
        <v>0</v>
      </c>
      <c r="AD48" s="68">
        <f t="shared" si="26"/>
        <v>0</v>
      </c>
      <c r="AE48" s="68">
        <f t="shared" si="26"/>
        <v>0</v>
      </c>
      <c r="AF48" s="68">
        <f t="shared" si="26"/>
        <v>0</v>
      </c>
      <c r="AG48" s="68">
        <f t="shared" si="26"/>
        <v>0</v>
      </c>
      <c r="AH48" s="68">
        <f t="shared" si="26"/>
        <v>0</v>
      </c>
      <c r="AI48" s="68">
        <f t="shared" si="26"/>
        <v>0</v>
      </c>
      <c r="AJ48" s="68">
        <f t="shared" si="26"/>
        <v>0</v>
      </c>
      <c r="AK48" s="68">
        <f t="shared" si="26"/>
        <v>0</v>
      </c>
      <c r="AL48" s="68">
        <f t="shared" si="26"/>
        <v>0</v>
      </c>
      <c r="AM48" s="68">
        <f t="shared" si="26"/>
        <v>0</v>
      </c>
      <c r="AN48" s="68">
        <f t="shared" si="26"/>
        <v>0</v>
      </c>
      <c r="AO48" s="68">
        <f t="shared" si="26"/>
        <v>0</v>
      </c>
      <c r="AP48" s="68">
        <f t="shared" si="26"/>
        <v>0</v>
      </c>
      <c r="AQ48" s="68">
        <f t="shared" si="26"/>
        <v>0</v>
      </c>
      <c r="AR48" s="68">
        <f t="shared" si="26"/>
        <v>0</v>
      </c>
      <c r="AS48" s="68">
        <f t="shared" si="26"/>
        <v>0</v>
      </c>
      <c r="AT48" s="68">
        <f t="shared" si="26"/>
        <v>0</v>
      </c>
      <c r="AU48" s="68">
        <f t="shared" si="26"/>
        <v>0</v>
      </c>
      <c r="AV48" s="68">
        <f t="shared" si="26"/>
        <v>0</v>
      </c>
      <c r="AW48" s="68">
        <f t="shared" si="26"/>
        <v>0</v>
      </c>
      <c r="AX48" s="68">
        <f t="shared" si="26"/>
        <v>0</v>
      </c>
      <c r="AY48" s="68">
        <f t="shared" si="26"/>
        <v>0</v>
      </c>
      <c r="AZ48" s="68">
        <f t="shared" si="26"/>
        <v>0</v>
      </c>
      <c r="BA48" s="68">
        <f t="shared" si="26"/>
        <v>0</v>
      </c>
      <c r="BB48" s="68">
        <f t="shared" si="26"/>
        <v>0</v>
      </c>
      <c r="BC48" s="68">
        <f t="shared" si="26"/>
        <v>0</v>
      </c>
      <c r="BD48" s="68">
        <f t="shared" si="26"/>
        <v>0</v>
      </c>
      <c r="BE48" s="68">
        <f t="shared" si="26"/>
        <v>0</v>
      </c>
      <c r="BF48" s="68">
        <f t="shared" si="26"/>
        <v>0</v>
      </c>
      <c r="BG48" s="68">
        <f t="shared" si="26"/>
        <v>0</v>
      </c>
      <c r="BH48" s="68">
        <f t="shared" si="26"/>
        <v>0</v>
      </c>
      <c r="BI48" s="68">
        <f t="shared" si="26"/>
        <v>0</v>
      </c>
      <c r="BJ48" s="68">
        <f t="shared" si="26"/>
        <v>0</v>
      </c>
      <c r="BK48" s="68">
        <f t="shared" si="26"/>
        <v>0</v>
      </c>
      <c r="BL48" s="68">
        <f t="shared" si="26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0</v>
      </c>
      <c r="O50" s="71">
        <f t="shared" si="27"/>
        <v>0</v>
      </c>
      <c r="P50" s="71">
        <f t="shared" si="27"/>
        <v>0</v>
      </c>
      <c r="Q50" s="71">
        <f t="shared" si="27"/>
        <v>0</v>
      </c>
      <c r="R50" s="71">
        <f t="shared" si="27"/>
        <v>0</v>
      </c>
      <c r="S50" s="71">
        <f t="shared" si="27"/>
        <v>0</v>
      </c>
      <c r="T50" s="71">
        <f t="shared" si="27"/>
        <v>0</v>
      </c>
      <c r="U50" s="71">
        <f t="shared" si="27"/>
        <v>0</v>
      </c>
      <c r="V50" s="71">
        <f t="shared" si="27"/>
        <v>0</v>
      </c>
      <c r="W50" s="71">
        <f t="shared" si="27"/>
        <v>0</v>
      </c>
      <c r="X50" s="71">
        <f t="shared" si="27"/>
        <v>0</v>
      </c>
      <c r="Y50" s="71">
        <f t="shared" si="27"/>
        <v>0</v>
      </c>
      <c r="Z50" s="71">
        <f t="shared" si="27"/>
        <v>0</v>
      </c>
      <c r="AA50" s="71">
        <f t="shared" si="27"/>
        <v>0</v>
      </c>
      <c r="AB50" s="71">
        <f t="shared" si="27"/>
        <v>0</v>
      </c>
      <c r="AC50" s="71">
        <f t="shared" si="27"/>
        <v>0</v>
      </c>
      <c r="AD50" s="71">
        <f t="shared" si="27"/>
        <v>0</v>
      </c>
      <c r="AE50" s="71">
        <f t="shared" si="27"/>
        <v>0</v>
      </c>
      <c r="AF50" s="71">
        <f t="shared" si="27"/>
        <v>0</v>
      </c>
      <c r="AG50" s="71">
        <f t="shared" si="27"/>
        <v>0</v>
      </c>
      <c r="AH50" s="71">
        <f t="shared" si="27"/>
        <v>0</v>
      </c>
      <c r="AI50" s="71">
        <f t="shared" si="27"/>
        <v>0</v>
      </c>
      <c r="AJ50" s="71">
        <f t="shared" si="27"/>
        <v>0</v>
      </c>
      <c r="AK50" s="71">
        <f t="shared" si="27"/>
        <v>0</v>
      </c>
      <c r="AL50" s="71">
        <f t="shared" si="27"/>
        <v>0</v>
      </c>
      <c r="AM50" s="71">
        <f t="shared" si="27"/>
        <v>0</v>
      </c>
      <c r="AN50" s="71">
        <f t="shared" si="27"/>
        <v>0</v>
      </c>
      <c r="AO50" s="71">
        <f t="shared" si="27"/>
        <v>0</v>
      </c>
      <c r="AP50" s="71">
        <f t="shared" si="27"/>
        <v>0</v>
      </c>
      <c r="AQ50" s="71">
        <f t="shared" si="27"/>
        <v>0</v>
      </c>
      <c r="AR50" s="71">
        <f t="shared" si="27"/>
        <v>0</v>
      </c>
      <c r="AS50" s="71">
        <f t="shared" si="27"/>
        <v>0</v>
      </c>
      <c r="AT50" s="71">
        <f t="shared" si="27"/>
        <v>0</v>
      </c>
      <c r="AU50" s="71">
        <f t="shared" si="27"/>
        <v>0</v>
      </c>
      <c r="AV50" s="71">
        <f t="shared" si="27"/>
        <v>0</v>
      </c>
      <c r="AW50" s="71">
        <f t="shared" si="27"/>
        <v>0</v>
      </c>
      <c r="AX50" s="71">
        <f t="shared" si="27"/>
        <v>0</v>
      </c>
      <c r="AY50" s="71">
        <f t="shared" si="27"/>
        <v>0</v>
      </c>
      <c r="AZ50" s="71">
        <f t="shared" si="27"/>
        <v>0</v>
      </c>
      <c r="BA50" s="71">
        <f t="shared" si="27"/>
        <v>0</v>
      </c>
      <c r="BB50" s="71">
        <f t="shared" si="27"/>
        <v>0</v>
      </c>
      <c r="BC50" s="71">
        <f>BC22-BC36-BC42-BC48</f>
        <v>0</v>
      </c>
      <c r="BD50" s="71">
        <f>BD22-BD36-BD42-BD48</f>
        <v>0</v>
      </c>
      <c r="BE50" s="71">
        <f t="shared" si="27"/>
        <v>0</v>
      </c>
      <c r="BF50" s="71">
        <f t="shared" si="27"/>
        <v>0</v>
      </c>
      <c r="BG50" s="71">
        <f t="shared" si="27"/>
        <v>0</v>
      </c>
      <c r="BH50" s="71">
        <f t="shared" si="27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0</v>
      </c>
      <c r="O54" s="74">
        <f t="shared" si="28"/>
        <v>0</v>
      </c>
      <c r="P54" s="74">
        <f t="shared" si="28"/>
        <v>0</v>
      </c>
      <c r="Q54" s="74">
        <f t="shared" si="28"/>
        <v>0</v>
      </c>
      <c r="R54" s="74">
        <f t="shared" si="28"/>
        <v>0</v>
      </c>
      <c r="S54" s="74">
        <f t="shared" si="28"/>
        <v>0</v>
      </c>
      <c r="T54" s="74">
        <f t="shared" si="28"/>
        <v>0</v>
      </c>
      <c r="U54" s="74">
        <f t="shared" si="28"/>
        <v>0</v>
      </c>
      <c r="V54" s="74">
        <f t="shared" si="28"/>
        <v>0</v>
      </c>
      <c r="W54" s="74">
        <f t="shared" si="28"/>
        <v>0</v>
      </c>
      <c r="X54" s="74">
        <f t="shared" si="28"/>
        <v>0</v>
      </c>
      <c r="Y54" s="74">
        <f t="shared" si="28"/>
        <v>0</v>
      </c>
      <c r="Z54" s="74">
        <f t="shared" si="28"/>
        <v>0</v>
      </c>
      <c r="AA54" s="74">
        <f t="shared" si="28"/>
        <v>0</v>
      </c>
      <c r="AB54" s="74">
        <f t="shared" si="28"/>
        <v>0</v>
      </c>
      <c r="AC54" s="74">
        <f t="shared" si="28"/>
        <v>0</v>
      </c>
      <c r="AD54" s="74">
        <f t="shared" si="28"/>
        <v>0</v>
      </c>
      <c r="AE54" s="74">
        <f t="shared" si="28"/>
        <v>0</v>
      </c>
      <c r="AF54" s="74">
        <f t="shared" si="28"/>
        <v>0</v>
      </c>
      <c r="AG54" s="74">
        <f t="shared" si="28"/>
        <v>0</v>
      </c>
      <c r="AH54" s="74">
        <f t="shared" si="28"/>
        <v>0</v>
      </c>
      <c r="AI54" s="74">
        <f t="shared" si="28"/>
        <v>0</v>
      </c>
      <c r="AJ54" s="74">
        <f t="shared" si="28"/>
        <v>0</v>
      </c>
      <c r="AK54" s="74">
        <f t="shared" si="28"/>
        <v>0</v>
      </c>
      <c r="AL54" s="74">
        <f t="shared" si="28"/>
        <v>0</v>
      </c>
      <c r="AM54" s="74">
        <f t="shared" si="28"/>
        <v>0</v>
      </c>
      <c r="AN54" s="74">
        <f t="shared" si="28"/>
        <v>0</v>
      </c>
      <c r="AO54" s="74">
        <f t="shared" si="28"/>
        <v>0</v>
      </c>
      <c r="AP54" s="74">
        <f t="shared" si="28"/>
        <v>0</v>
      </c>
      <c r="AQ54" s="74">
        <f t="shared" si="28"/>
        <v>0</v>
      </c>
      <c r="AR54" s="74">
        <f t="shared" si="28"/>
        <v>0</v>
      </c>
      <c r="AS54" s="74">
        <f t="shared" si="28"/>
        <v>0</v>
      </c>
      <c r="AT54" s="74">
        <f t="shared" si="28"/>
        <v>0</v>
      </c>
      <c r="AU54" s="74">
        <f t="shared" si="28"/>
        <v>0</v>
      </c>
      <c r="AV54" s="74">
        <f t="shared" si="28"/>
        <v>0</v>
      </c>
      <c r="AW54" s="74">
        <f t="shared" si="28"/>
        <v>0</v>
      </c>
      <c r="AX54" s="74">
        <f t="shared" si="28"/>
        <v>0</v>
      </c>
      <c r="AY54" s="74">
        <f t="shared" si="28"/>
        <v>0</v>
      </c>
      <c r="AZ54" s="74">
        <f t="shared" si="28"/>
        <v>0</v>
      </c>
      <c r="BA54" s="74">
        <f t="shared" si="28"/>
        <v>0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0</v>
      </c>
      <c r="O56" s="68">
        <f t="shared" si="29"/>
        <v>0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0</v>
      </c>
      <c r="AF56" s="68">
        <f t="shared" si="29"/>
        <v>0</v>
      </c>
      <c r="AG56" s="68">
        <f t="shared" si="29"/>
        <v>0</v>
      </c>
      <c r="AH56" s="68">
        <f t="shared" si="29"/>
        <v>0</v>
      </c>
      <c r="AI56" s="68">
        <f t="shared" si="29"/>
        <v>0</v>
      </c>
      <c r="AJ56" s="68">
        <f t="shared" si="29"/>
        <v>0</v>
      </c>
      <c r="AK56" s="68">
        <f t="shared" si="29"/>
        <v>0</v>
      </c>
      <c r="AL56" s="68">
        <f t="shared" si="29"/>
        <v>0</v>
      </c>
      <c r="AM56" s="68">
        <f t="shared" si="29"/>
        <v>0</v>
      </c>
      <c r="AN56" s="68">
        <f t="shared" si="29"/>
        <v>0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8">
        <f t="shared" si="29"/>
        <v>0</v>
      </c>
      <c r="AT56" s="68">
        <f t="shared" si="29"/>
        <v>0</v>
      </c>
      <c r="AU56" s="68">
        <f t="shared" si="29"/>
        <v>0</v>
      </c>
      <c r="AV56" s="68">
        <f t="shared" si="29"/>
        <v>0</v>
      </c>
      <c r="AW56" s="68">
        <f t="shared" si="29"/>
        <v>0</v>
      </c>
      <c r="AX56" s="68">
        <f t="shared" si="29"/>
        <v>0</v>
      </c>
      <c r="AY56" s="68">
        <f t="shared" si="29"/>
        <v>0</v>
      </c>
      <c r="AZ56" s="68">
        <f t="shared" si="29"/>
        <v>0</v>
      </c>
      <c r="BA56" s="68">
        <f t="shared" si="29"/>
        <v>0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0</v>
      </c>
      <c r="O59" s="74">
        <f t="shared" si="30"/>
        <v>0</v>
      </c>
      <c r="P59" s="74">
        <f t="shared" si="30"/>
        <v>0</v>
      </c>
      <c r="Q59" s="74">
        <f t="shared" si="30"/>
        <v>0</v>
      </c>
      <c r="R59" s="74">
        <f t="shared" si="30"/>
        <v>0</v>
      </c>
      <c r="S59" s="74">
        <f t="shared" si="30"/>
        <v>0</v>
      </c>
      <c r="T59" s="74">
        <f t="shared" si="30"/>
        <v>0</v>
      </c>
      <c r="U59" s="74">
        <f t="shared" si="30"/>
        <v>0</v>
      </c>
      <c r="V59" s="74">
        <f t="shared" si="30"/>
        <v>0</v>
      </c>
      <c r="W59" s="74">
        <f t="shared" si="30"/>
        <v>0</v>
      </c>
      <c r="X59" s="74">
        <f t="shared" si="30"/>
        <v>0</v>
      </c>
      <c r="Y59" s="74">
        <f t="shared" si="30"/>
        <v>0</v>
      </c>
      <c r="Z59" s="74">
        <f t="shared" si="30"/>
        <v>0</v>
      </c>
      <c r="AA59" s="74">
        <f t="shared" si="30"/>
        <v>0</v>
      </c>
      <c r="AB59" s="74">
        <f t="shared" si="30"/>
        <v>0</v>
      </c>
      <c r="AC59" s="74">
        <f t="shared" si="30"/>
        <v>0</v>
      </c>
      <c r="AD59" s="74">
        <f t="shared" si="30"/>
        <v>0</v>
      </c>
      <c r="AE59" s="74">
        <f t="shared" si="30"/>
        <v>0</v>
      </c>
      <c r="AF59" s="74">
        <f t="shared" si="30"/>
        <v>0</v>
      </c>
      <c r="AG59" s="74">
        <f t="shared" si="30"/>
        <v>0</v>
      </c>
      <c r="AH59" s="74">
        <f t="shared" si="30"/>
        <v>0</v>
      </c>
      <c r="AI59" s="74">
        <f t="shared" si="30"/>
        <v>0</v>
      </c>
      <c r="AJ59" s="74">
        <f t="shared" si="30"/>
        <v>0</v>
      </c>
      <c r="AK59" s="74">
        <f t="shared" si="30"/>
        <v>0</v>
      </c>
      <c r="AL59" s="74">
        <f t="shared" si="30"/>
        <v>0</v>
      </c>
      <c r="AM59" s="74">
        <f t="shared" si="30"/>
        <v>0</v>
      </c>
      <c r="AN59" s="74">
        <f t="shared" si="30"/>
        <v>0</v>
      </c>
      <c r="AO59" s="74">
        <f t="shared" si="30"/>
        <v>0</v>
      </c>
      <c r="AP59" s="74">
        <f t="shared" si="30"/>
        <v>0</v>
      </c>
      <c r="AQ59" s="74">
        <f t="shared" si="30"/>
        <v>0</v>
      </c>
      <c r="AR59" s="74">
        <f t="shared" si="30"/>
        <v>0</v>
      </c>
      <c r="AS59" s="74">
        <f t="shared" si="30"/>
        <v>0</v>
      </c>
      <c r="AT59" s="74">
        <f t="shared" si="30"/>
        <v>0</v>
      </c>
      <c r="AU59" s="74">
        <f t="shared" si="30"/>
        <v>0</v>
      </c>
      <c r="AV59" s="74">
        <f t="shared" si="30"/>
        <v>0</v>
      </c>
      <c r="AW59" s="74">
        <f t="shared" si="30"/>
        <v>0</v>
      </c>
      <c r="AX59" s="74">
        <f t="shared" si="30"/>
        <v>0</v>
      </c>
      <c r="AY59" s="74">
        <f t="shared" si="30"/>
        <v>0</v>
      </c>
      <c r="AZ59" s="74">
        <f t="shared" si="30"/>
        <v>0</v>
      </c>
      <c r="BA59" s="74">
        <f t="shared" si="30"/>
        <v>0</v>
      </c>
      <c r="BB59" s="74">
        <f t="shared" si="30"/>
        <v>0</v>
      </c>
      <c r="BC59" s="74">
        <f t="shared" si="30"/>
        <v>0</v>
      </c>
      <c r="BD59" s="74">
        <f t="shared" si="30"/>
        <v>0</v>
      </c>
      <c r="BE59" s="74">
        <f t="shared" si="30"/>
        <v>0</v>
      </c>
      <c r="BF59" s="74">
        <f t="shared" si="30"/>
        <v>0</v>
      </c>
      <c r="BG59" s="74">
        <f t="shared" si="30"/>
        <v>0</v>
      </c>
      <c r="BH59" s="74">
        <f t="shared" si="30"/>
        <v>0</v>
      </c>
      <c r="BI59" s="74">
        <f t="shared" si="30"/>
        <v>0</v>
      </c>
      <c r="BJ59" s="74">
        <f t="shared" si="30"/>
        <v>0</v>
      </c>
      <c r="BK59" s="74">
        <f t="shared" si="30"/>
        <v>0</v>
      </c>
      <c r="BL59" s="74">
        <f t="shared" si="30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0</v>
      </c>
      <c r="O61" s="74">
        <f t="shared" si="33"/>
        <v>0</v>
      </c>
      <c r="P61" s="74">
        <f t="shared" si="33"/>
        <v>0</v>
      </c>
      <c r="Q61" s="74">
        <f t="shared" si="33"/>
        <v>0</v>
      </c>
      <c r="R61" s="74">
        <f t="shared" si="33"/>
        <v>0</v>
      </c>
      <c r="S61" s="74">
        <f t="shared" si="33"/>
        <v>0</v>
      </c>
      <c r="T61" s="74">
        <f t="shared" si="33"/>
        <v>0</v>
      </c>
      <c r="U61" s="74">
        <f t="shared" si="33"/>
        <v>0</v>
      </c>
      <c r="V61" s="74">
        <f t="shared" si="33"/>
        <v>0</v>
      </c>
      <c r="W61" s="74">
        <f t="shared" si="33"/>
        <v>0</v>
      </c>
      <c r="X61" s="74">
        <f t="shared" si="33"/>
        <v>0</v>
      </c>
      <c r="Y61" s="74">
        <f t="shared" si="33"/>
        <v>0</v>
      </c>
      <c r="Z61" s="74">
        <f t="shared" si="33"/>
        <v>0</v>
      </c>
      <c r="AA61" s="74">
        <f t="shared" si="33"/>
        <v>0</v>
      </c>
      <c r="AB61" s="74">
        <f t="shared" si="33"/>
        <v>0</v>
      </c>
      <c r="AC61" s="74">
        <f t="shared" si="33"/>
        <v>0</v>
      </c>
      <c r="AD61" s="74">
        <f t="shared" si="33"/>
        <v>0</v>
      </c>
      <c r="AE61" s="74">
        <f t="shared" si="33"/>
        <v>0</v>
      </c>
      <c r="AF61" s="74">
        <f t="shared" si="33"/>
        <v>0</v>
      </c>
      <c r="AG61" s="74">
        <f t="shared" si="33"/>
        <v>0</v>
      </c>
      <c r="AH61" s="74">
        <f t="shared" si="33"/>
        <v>0</v>
      </c>
      <c r="AI61" s="74">
        <f t="shared" si="33"/>
        <v>0</v>
      </c>
      <c r="AJ61" s="74">
        <f t="shared" si="33"/>
        <v>0</v>
      </c>
      <c r="AK61" s="74">
        <f t="shared" si="33"/>
        <v>0</v>
      </c>
      <c r="AL61" s="74">
        <f t="shared" si="33"/>
        <v>0</v>
      </c>
      <c r="AM61" s="74">
        <f t="shared" si="33"/>
        <v>0</v>
      </c>
      <c r="AN61" s="74">
        <f t="shared" si="33"/>
        <v>0</v>
      </c>
      <c r="AO61" s="74">
        <f t="shared" si="33"/>
        <v>0</v>
      </c>
      <c r="AP61" s="74">
        <f t="shared" si="33"/>
        <v>0</v>
      </c>
      <c r="AQ61" s="74">
        <f t="shared" si="33"/>
        <v>0</v>
      </c>
      <c r="AR61" s="74">
        <f t="shared" si="33"/>
        <v>0</v>
      </c>
      <c r="AS61" s="74">
        <f t="shared" si="33"/>
        <v>0</v>
      </c>
      <c r="AT61" s="74">
        <f t="shared" si="33"/>
        <v>0</v>
      </c>
      <c r="AU61" s="74">
        <f t="shared" si="33"/>
        <v>0</v>
      </c>
      <c r="AV61" s="74">
        <f t="shared" si="33"/>
        <v>0</v>
      </c>
      <c r="AW61" s="74">
        <f t="shared" si="33"/>
        <v>0</v>
      </c>
      <c r="AX61" s="74">
        <f t="shared" si="33"/>
        <v>0</v>
      </c>
      <c r="AY61" s="74">
        <f t="shared" si="33"/>
        <v>0</v>
      </c>
      <c r="AZ61" s="74">
        <f t="shared" si="33"/>
        <v>0</v>
      </c>
      <c r="BA61" s="74">
        <f t="shared" si="33"/>
        <v>0</v>
      </c>
      <c r="BB61" s="74">
        <f t="shared" si="33"/>
        <v>0</v>
      </c>
      <c r="BC61" s="74">
        <f t="shared" si="33"/>
        <v>0</v>
      </c>
      <c r="BD61" s="74">
        <f t="shared" si="33"/>
        <v>0</v>
      </c>
      <c r="BE61" s="74">
        <f t="shared" si="33"/>
        <v>0</v>
      </c>
      <c r="BF61" s="74">
        <f t="shared" si="33"/>
        <v>0</v>
      </c>
      <c r="BG61" s="74">
        <f t="shared" si="33"/>
        <v>0</v>
      </c>
      <c r="BH61" s="74">
        <f t="shared" si="33"/>
        <v>0</v>
      </c>
      <c r="BI61" s="74">
        <f t="shared" si="33"/>
        <v>0</v>
      </c>
      <c r="BJ61" s="74">
        <f t="shared" si="33"/>
        <v>0</v>
      </c>
      <c r="BK61" s="74">
        <f t="shared" si="33"/>
        <v>0</v>
      </c>
      <c r="BL61" s="74">
        <f t="shared" si="33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0</v>
      </c>
      <c r="O62" s="67">
        <f t="shared" si="34"/>
        <v>0</v>
      </c>
      <c r="P62" s="67">
        <f t="shared" si="34"/>
        <v>0</v>
      </c>
      <c r="Q62" s="67">
        <f t="shared" si="34"/>
        <v>0</v>
      </c>
      <c r="R62" s="67">
        <f t="shared" si="34"/>
        <v>0</v>
      </c>
      <c r="S62" s="67">
        <f t="shared" si="34"/>
        <v>0</v>
      </c>
      <c r="T62" s="67">
        <f t="shared" si="34"/>
        <v>0</v>
      </c>
      <c r="U62" s="67">
        <f t="shared" si="34"/>
        <v>0</v>
      </c>
      <c r="V62" s="67">
        <f t="shared" si="34"/>
        <v>0</v>
      </c>
      <c r="W62" s="67">
        <f t="shared" si="34"/>
        <v>0</v>
      </c>
      <c r="X62" s="67">
        <f t="shared" si="34"/>
        <v>0</v>
      </c>
      <c r="Y62" s="67">
        <f t="shared" si="34"/>
        <v>0</v>
      </c>
      <c r="Z62" s="67">
        <f t="shared" si="34"/>
        <v>0</v>
      </c>
      <c r="AA62" s="67">
        <f t="shared" si="34"/>
        <v>0</v>
      </c>
      <c r="AB62" s="67">
        <f t="shared" si="34"/>
        <v>0</v>
      </c>
      <c r="AC62" s="67">
        <f t="shared" si="34"/>
        <v>0</v>
      </c>
      <c r="AD62" s="67">
        <f t="shared" si="34"/>
        <v>0</v>
      </c>
      <c r="AE62" s="67">
        <f t="shared" si="34"/>
        <v>0</v>
      </c>
      <c r="AF62" s="67">
        <f t="shared" si="34"/>
        <v>0</v>
      </c>
      <c r="AG62" s="67">
        <f t="shared" si="34"/>
        <v>0</v>
      </c>
      <c r="AH62" s="67">
        <f t="shared" si="34"/>
        <v>0</v>
      </c>
      <c r="AI62" s="67">
        <f t="shared" si="34"/>
        <v>0</v>
      </c>
      <c r="AJ62" s="67">
        <f t="shared" si="34"/>
        <v>0</v>
      </c>
      <c r="AK62" s="67">
        <f t="shared" si="34"/>
        <v>0</v>
      </c>
      <c r="AL62" s="67">
        <f t="shared" si="34"/>
        <v>0</v>
      </c>
      <c r="AM62" s="67">
        <f t="shared" si="34"/>
        <v>0</v>
      </c>
      <c r="AN62" s="67">
        <f t="shared" si="34"/>
        <v>0</v>
      </c>
      <c r="AO62" s="67">
        <f t="shared" si="34"/>
        <v>0</v>
      </c>
      <c r="AP62" s="67">
        <f t="shared" si="34"/>
        <v>0</v>
      </c>
      <c r="AQ62" s="67">
        <f t="shared" si="34"/>
        <v>0</v>
      </c>
      <c r="AR62" s="67">
        <f t="shared" si="34"/>
        <v>0</v>
      </c>
      <c r="AS62" s="67">
        <f t="shared" si="34"/>
        <v>0</v>
      </c>
      <c r="AT62" s="67">
        <f t="shared" si="34"/>
        <v>0</v>
      </c>
      <c r="AU62" s="67">
        <f t="shared" si="34"/>
        <v>0</v>
      </c>
      <c r="AV62" s="67">
        <f t="shared" si="34"/>
        <v>0</v>
      </c>
      <c r="AW62" s="67">
        <f t="shared" si="34"/>
        <v>0</v>
      </c>
      <c r="AX62" s="67">
        <f t="shared" si="34"/>
        <v>0</v>
      </c>
      <c r="AY62" s="67">
        <f t="shared" si="34"/>
        <v>0</v>
      </c>
      <c r="AZ62" s="67">
        <f t="shared" si="34"/>
        <v>0</v>
      </c>
      <c r="BA62" s="67">
        <f t="shared" si="34"/>
        <v>0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0</v>
      </c>
      <c r="O63" s="74">
        <f t="shared" si="35"/>
        <v>0</v>
      </c>
      <c r="P63" s="74">
        <f t="shared" si="35"/>
        <v>0</v>
      </c>
      <c r="Q63" s="74">
        <f t="shared" si="35"/>
        <v>0</v>
      </c>
      <c r="R63" s="74">
        <f t="shared" si="35"/>
        <v>0</v>
      </c>
      <c r="S63" s="74">
        <f t="shared" si="35"/>
        <v>0</v>
      </c>
      <c r="T63" s="74">
        <f t="shared" si="35"/>
        <v>0</v>
      </c>
      <c r="U63" s="74">
        <f t="shared" si="35"/>
        <v>0</v>
      </c>
      <c r="V63" s="74">
        <f t="shared" si="35"/>
        <v>0</v>
      </c>
      <c r="W63" s="74">
        <f t="shared" si="35"/>
        <v>0</v>
      </c>
      <c r="X63" s="74">
        <f t="shared" si="35"/>
        <v>0</v>
      </c>
      <c r="Y63" s="74">
        <f t="shared" si="35"/>
        <v>0</v>
      </c>
      <c r="Z63" s="74">
        <f t="shared" si="35"/>
        <v>0</v>
      </c>
      <c r="AA63" s="74">
        <f t="shared" si="35"/>
        <v>0</v>
      </c>
      <c r="AB63" s="74">
        <f t="shared" si="35"/>
        <v>0</v>
      </c>
      <c r="AC63" s="74">
        <f t="shared" si="35"/>
        <v>0</v>
      </c>
      <c r="AD63" s="74">
        <f t="shared" si="35"/>
        <v>0</v>
      </c>
      <c r="AE63" s="74">
        <f t="shared" si="35"/>
        <v>0</v>
      </c>
      <c r="AF63" s="74">
        <f t="shared" si="35"/>
        <v>0</v>
      </c>
      <c r="AG63" s="74">
        <f t="shared" si="35"/>
        <v>0</v>
      </c>
      <c r="AH63" s="74">
        <f t="shared" si="35"/>
        <v>0</v>
      </c>
      <c r="AI63" s="74">
        <f t="shared" si="35"/>
        <v>0</v>
      </c>
      <c r="AJ63" s="74">
        <f t="shared" si="35"/>
        <v>0</v>
      </c>
      <c r="AK63" s="74">
        <f t="shared" si="35"/>
        <v>0</v>
      </c>
      <c r="AL63" s="74">
        <f t="shared" si="35"/>
        <v>0</v>
      </c>
      <c r="AM63" s="74">
        <f t="shared" si="35"/>
        <v>0</v>
      </c>
      <c r="AN63" s="74">
        <f t="shared" si="35"/>
        <v>0</v>
      </c>
      <c r="AO63" s="74">
        <f t="shared" si="35"/>
        <v>0</v>
      </c>
      <c r="AP63" s="74">
        <f t="shared" si="35"/>
        <v>0</v>
      </c>
      <c r="AQ63" s="74">
        <f t="shared" si="35"/>
        <v>0</v>
      </c>
      <c r="AR63" s="74">
        <f t="shared" si="35"/>
        <v>0</v>
      </c>
      <c r="AS63" s="74">
        <f t="shared" si="35"/>
        <v>0</v>
      </c>
      <c r="AT63" s="74">
        <f t="shared" si="35"/>
        <v>0</v>
      </c>
      <c r="AU63" s="74">
        <f t="shared" si="35"/>
        <v>0</v>
      </c>
      <c r="AV63" s="74">
        <f t="shared" si="35"/>
        <v>0</v>
      </c>
      <c r="AW63" s="74">
        <f t="shared" si="35"/>
        <v>0</v>
      </c>
      <c r="AX63" s="74">
        <f t="shared" si="35"/>
        <v>0</v>
      </c>
      <c r="AY63" s="74">
        <f t="shared" si="35"/>
        <v>0</v>
      </c>
      <c r="AZ63" s="74">
        <f t="shared" si="35"/>
        <v>0</v>
      </c>
      <c r="BA63" s="74">
        <f t="shared" si="35"/>
        <v>0</v>
      </c>
      <c r="BB63" s="74">
        <f t="shared" si="35"/>
        <v>0</v>
      </c>
      <c r="BC63" s="74">
        <f t="shared" si="35"/>
        <v>0</v>
      </c>
      <c r="BD63" s="74">
        <f t="shared" si="35"/>
        <v>0</v>
      </c>
      <c r="BE63" s="74">
        <f t="shared" si="35"/>
        <v>0</v>
      </c>
      <c r="BF63" s="74">
        <f t="shared" si="35"/>
        <v>0</v>
      </c>
      <c r="BG63" s="74">
        <f t="shared" si="35"/>
        <v>0</v>
      </c>
      <c r="BH63" s="74">
        <f t="shared" si="35"/>
        <v>0</v>
      </c>
      <c r="BI63" s="74">
        <f t="shared" si="35"/>
        <v>0</v>
      </c>
      <c r="BJ63" s="74">
        <f t="shared" si="35"/>
        <v>0</v>
      </c>
      <c r="BK63" s="74">
        <f t="shared" si="35"/>
        <v>0</v>
      </c>
      <c r="BL63" s="74">
        <f t="shared" si="35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0</v>
      </c>
      <c r="H65" s="118">
        <f t="shared" si="37"/>
        <v>0</v>
      </c>
      <c r="I65" s="118">
        <f t="shared" si="37"/>
        <v>0</v>
      </c>
      <c r="J65" s="118">
        <f t="shared" si="37"/>
        <v>0</v>
      </c>
      <c r="K65" s="118">
        <f t="shared" si="37"/>
        <v>0</v>
      </c>
      <c r="L65" s="118">
        <f t="shared" si="37"/>
        <v>0</v>
      </c>
      <c r="M65" s="118">
        <f t="shared" si="37"/>
        <v>0</v>
      </c>
      <c r="N65" s="118">
        <f t="shared" si="37"/>
        <v>0</v>
      </c>
      <c r="O65" s="118">
        <f t="shared" si="37"/>
        <v>0</v>
      </c>
      <c r="P65" s="118">
        <f t="shared" si="37"/>
        <v>0</v>
      </c>
      <c r="Q65" s="118">
        <f t="shared" si="37"/>
        <v>0</v>
      </c>
      <c r="R65" s="118">
        <f t="shared" si="37"/>
        <v>0</v>
      </c>
      <c r="S65" s="118">
        <f t="shared" si="37"/>
        <v>0</v>
      </c>
      <c r="T65" s="118">
        <f t="shared" si="37"/>
        <v>0</v>
      </c>
      <c r="U65" s="118">
        <f t="shared" si="37"/>
        <v>0</v>
      </c>
      <c r="V65" s="118">
        <f t="shared" si="37"/>
        <v>0</v>
      </c>
      <c r="W65" s="118">
        <f t="shared" si="37"/>
        <v>0</v>
      </c>
      <c r="X65" s="118">
        <f t="shared" si="37"/>
        <v>0</v>
      </c>
      <c r="Y65" s="118">
        <f t="shared" si="37"/>
        <v>0</v>
      </c>
      <c r="Z65" s="118">
        <f t="shared" si="37"/>
        <v>0</v>
      </c>
      <c r="AA65" s="118">
        <f t="shared" si="37"/>
        <v>0</v>
      </c>
      <c r="AB65" s="118">
        <f t="shared" si="37"/>
        <v>0</v>
      </c>
      <c r="AC65" s="118">
        <f t="shared" si="37"/>
        <v>0</v>
      </c>
      <c r="AD65" s="118">
        <f t="shared" si="37"/>
        <v>0</v>
      </c>
      <c r="AE65" s="118">
        <f t="shared" si="37"/>
        <v>0</v>
      </c>
      <c r="AF65" s="118">
        <f t="shared" si="37"/>
        <v>0</v>
      </c>
      <c r="AG65" s="118">
        <f t="shared" si="37"/>
        <v>0</v>
      </c>
      <c r="AH65" s="118">
        <f t="shared" si="37"/>
        <v>0</v>
      </c>
      <c r="AI65" s="118">
        <f t="shared" si="37"/>
        <v>0</v>
      </c>
      <c r="AJ65" s="118">
        <f t="shared" si="37"/>
        <v>0</v>
      </c>
      <c r="AK65" s="118">
        <f t="shared" si="37"/>
        <v>0</v>
      </c>
      <c r="AL65" s="118">
        <f t="shared" si="37"/>
        <v>0</v>
      </c>
      <c r="AM65" s="118">
        <f t="shared" si="37"/>
        <v>0</v>
      </c>
      <c r="AN65" s="118">
        <f t="shared" si="37"/>
        <v>0</v>
      </c>
      <c r="AO65" s="118">
        <f t="shared" si="37"/>
        <v>0</v>
      </c>
      <c r="AP65" s="118">
        <f t="shared" si="37"/>
        <v>0</v>
      </c>
      <c r="AQ65" s="118">
        <f t="shared" si="37"/>
        <v>0</v>
      </c>
      <c r="AR65" s="118">
        <f t="shared" si="37"/>
        <v>0</v>
      </c>
      <c r="AS65" s="118">
        <f t="shared" si="37"/>
        <v>0</v>
      </c>
      <c r="AT65" s="118">
        <f t="shared" si="37"/>
        <v>0</v>
      </c>
      <c r="AU65" s="118">
        <f t="shared" si="37"/>
        <v>0</v>
      </c>
      <c r="AV65" s="118">
        <f t="shared" si="37"/>
        <v>0</v>
      </c>
      <c r="AW65" s="118">
        <f t="shared" si="37"/>
        <v>0</v>
      </c>
      <c r="AX65" s="118">
        <f t="shared" si="37"/>
        <v>0</v>
      </c>
      <c r="AY65" s="118">
        <f t="shared" si="37"/>
        <v>0</v>
      </c>
      <c r="AZ65" s="118">
        <f t="shared" si="37"/>
        <v>0</v>
      </c>
      <c r="BA65" s="118">
        <f t="shared" si="37"/>
        <v>0</v>
      </c>
      <c r="BB65" s="118">
        <f t="shared" si="37"/>
        <v>0</v>
      </c>
      <c r="BC65" s="118">
        <f t="shared" si="37"/>
        <v>0</v>
      </c>
      <c r="BD65" s="118">
        <f t="shared" si="37"/>
        <v>0</v>
      </c>
      <c r="BE65" s="118">
        <f t="shared" si="37"/>
        <v>0</v>
      </c>
      <c r="BF65" s="118">
        <f t="shared" si="37"/>
        <v>0</v>
      </c>
      <c r="BG65" s="118">
        <f t="shared" si="37"/>
        <v>0</v>
      </c>
      <c r="BH65" s="118">
        <f t="shared" si="37"/>
        <v>0</v>
      </c>
      <c r="BI65" s="118">
        <f t="shared" si="37"/>
        <v>0</v>
      </c>
      <c r="BJ65" s="118">
        <f t="shared" si="37"/>
        <v>0</v>
      </c>
      <c r="BK65" s="118">
        <f t="shared" si="37"/>
        <v>0</v>
      </c>
      <c r="BL65" s="118">
        <f t="shared" si="37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>
        <f>($D$71*TaxDepr!B$33)</f>
        <v>0</v>
      </c>
      <c r="E74" s="329">
        <f>($D$71*TaxDepr!C$33)</f>
        <v>0</v>
      </c>
      <c r="F74" s="329">
        <f>($D$71*TaxDepr!D$33)</f>
        <v>0</v>
      </c>
      <c r="G74" s="329">
        <f>($D$71*TaxDepr!E$33)</f>
        <v>0</v>
      </c>
      <c r="H74" s="329">
        <f>($D$71*TaxDepr!F$33)</f>
        <v>0</v>
      </c>
      <c r="I74" s="329">
        <f>($D$71*TaxDepr!G$33)</f>
        <v>0</v>
      </c>
      <c r="J74" s="329">
        <f>($D$71*TaxDepr!H$33)</f>
        <v>0</v>
      </c>
      <c r="K74" s="329">
        <f>($D$71*TaxDepr!I$33)</f>
        <v>0</v>
      </c>
      <c r="L74" s="329">
        <f>($D$71*TaxDepr!J$33)</f>
        <v>0</v>
      </c>
      <c r="M74" s="329">
        <f>($D$71*TaxDepr!K$33)</f>
        <v>0</v>
      </c>
      <c r="N74" s="329">
        <f>($D$71*TaxDepr!L$33)</f>
        <v>0</v>
      </c>
      <c r="O74" s="329">
        <f>($D$71*TaxDepr!M$33)</f>
        <v>0</v>
      </c>
      <c r="P74" s="329">
        <f>($D$71*TaxDepr!N$33)</f>
        <v>0</v>
      </c>
      <c r="Q74" s="329">
        <f>($D$71*TaxDepr!O$33)</f>
        <v>0</v>
      </c>
      <c r="R74" s="329">
        <f>($D$71*TaxDepr!P$33)</f>
        <v>0</v>
      </c>
      <c r="S74" s="329">
        <f>($D$71*TaxDepr!Q$33)</f>
        <v>0</v>
      </c>
      <c r="T74" s="329">
        <f>($D$71*TaxDepr!R$33)</f>
        <v>0</v>
      </c>
      <c r="U74" s="329">
        <f>($D$71*TaxDepr!S$33)</f>
        <v>0</v>
      </c>
      <c r="V74" s="329">
        <f>($D$71*TaxDepr!T$33)</f>
        <v>0</v>
      </c>
      <c r="W74" s="329">
        <f>($D$71*TaxDepr!U$33)</f>
        <v>0</v>
      </c>
      <c r="X74" s="329">
        <f>($D$71*TaxDepr!V$33)</f>
        <v>0</v>
      </c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0</v>
      </c>
      <c r="H75" s="94">
        <f t="shared" si="39"/>
        <v>0</v>
      </c>
      <c r="I75" s="94">
        <f t="shared" si="39"/>
        <v>0</v>
      </c>
      <c r="J75" s="94">
        <f t="shared" si="39"/>
        <v>0</v>
      </c>
      <c r="K75" s="94">
        <f t="shared" si="39"/>
        <v>0</v>
      </c>
      <c r="L75" s="94">
        <f t="shared" si="39"/>
        <v>0</v>
      </c>
      <c r="M75" s="94">
        <f t="shared" si="39"/>
        <v>0</v>
      </c>
      <c r="N75" s="94">
        <f t="shared" si="39"/>
        <v>0</v>
      </c>
      <c r="O75" s="94">
        <f t="shared" si="39"/>
        <v>0</v>
      </c>
      <c r="P75" s="94">
        <f t="shared" si="39"/>
        <v>0</v>
      </c>
      <c r="Q75" s="94">
        <f t="shared" si="39"/>
        <v>0</v>
      </c>
      <c r="R75" s="94">
        <f t="shared" si="39"/>
        <v>0</v>
      </c>
      <c r="S75" s="94">
        <f t="shared" si="39"/>
        <v>0</v>
      </c>
      <c r="T75" s="94">
        <f t="shared" si="39"/>
        <v>0</v>
      </c>
      <c r="U75" s="94">
        <f t="shared" si="39"/>
        <v>0</v>
      </c>
      <c r="V75" s="94">
        <f t="shared" si="39"/>
        <v>0</v>
      </c>
      <c r="W75" s="94">
        <f t="shared" si="39"/>
        <v>0</v>
      </c>
      <c r="X75" s="94">
        <f t="shared" si="39"/>
        <v>0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0</v>
      </c>
      <c r="H81" s="328">
        <f t="shared" si="41"/>
        <v>0</v>
      </c>
      <c r="I81" s="328">
        <f t="shared" si="41"/>
        <v>0</v>
      </c>
      <c r="J81" s="328">
        <f t="shared" si="41"/>
        <v>0</v>
      </c>
      <c r="K81" s="328">
        <f t="shared" si="41"/>
        <v>0</v>
      </c>
      <c r="L81" s="328">
        <f t="shared" si="41"/>
        <v>0</v>
      </c>
      <c r="M81" s="328">
        <f t="shared" si="41"/>
        <v>0</v>
      </c>
      <c r="N81" s="328">
        <f t="shared" si="41"/>
        <v>0</v>
      </c>
      <c r="O81" s="328">
        <f t="shared" si="41"/>
        <v>0</v>
      </c>
      <c r="P81" s="328">
        <f t="shared" si="41"/>
        <v>0</v>
      </c>
      <c r="Q81" s="328">
        <f t="shared" si="41"/>
        <v>0</v>
      </c>
      <c r="R81" s="328">
        <f t="shared" si="41"/>
        <v>0</v>
      </c>
      <c r="S81" s="328">
        <f t="shared" si="41"/>
        <v>0</v>
      </c>
      <c r="T81" s="328">
        <f t="shared" si="41"/>
        <v>0</v>
      </c>
      <c r="U81" s="328">
        <f t="shared" si="41"/>
        <v>0</v>
      </c>
      <c r="V81" s="328">
        <f t="shared" si="41"/>
        <v>0</v>
      </c>
      <c r="W81" s="328">
        <f t="shared" si="41"/>
        <v>0</v>
      </c>
      <c r="X81" s="328">
        <f t="shared" si="41"/>
        <v>0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0</v>
      </c>
      <c r="H82" s="94">
        <f t="shared" si="42"/>
        <v>0</v>
      </c>
      <c r="I82" s="94">
        <f t="shared" si="42"/>
        <v>0</v>
      </c>
      <c r="J82" s="94">
        <f t="shared" si="42"/>
        <v>0</v>
      </c>
      <c r="K82" s="94">
        <f t="shared" si="42"/>
        <v>0</v>
      </c>
      <c r="L82" s="94">
        <f t="shared" si="42"/>
        <v>0</v>
      </c>
      <c r="M82" s="94">
        <f t="shared" si="42"/>
        <v>0</v>
      </c>
      <c r="N82" s="94">
        <f t="shared" si="42"/>
        <v>0</v>
      </c>
      <c r="O82" s="94">
        <f t="shared" si="42"/>
        <v>0</v>
      </c>
      <c r="P82" s="94">
        <f t="shared" si="42"/>
        <v>0</v>
      </c>
      <c r="Q82" s="94">
        <f t="shared" si="42"/>
        <v>0</v>
      </c>
      <c r="R82" s="94">
        <f t="shared" si="42"/>
        <v>0</v>
      </c>
      <c r="S82" s="94">
        <f t="shared" si="42"/>
        <v>0</v>
      </c>
      <c r="T82" s="94">
        <f t="shared" si="42"/>
        <v>0</v>
      </c>
      <c r="U82" s="94">
        <f t="shared" si="42"/>
        <v>0</v>
      </c>
      <c r="V82" s="94">
        <f t="shared" si="42"/>
        <v>0</v>
      </c>
      <c r="W82" s="94">
        <f t="shared" si="42"/>
        <v>0</v>
      </c>
      <c r="X82" s="94">
        <f t="shared" si="42"/>
        <v>0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0</v>
      </c>
      <c r="H98" s="103">
        <f t="shared" si="57"/>
        <v>0</v>
      </c>
      <c r="I98" s="103">
        <f t="shared" si="57"/>
        <v>0</v>
      </c>
      <c r="J98" s="103">
        <f t="shared" si="57"/>
        <v>0</v>
      </c>
      <c r="K98" s="103">
        <f t="shared" si="57"/>
        <v>0</v>
      </c>
      <c r="L98" s="103">
        <f t="shared" si="57"/>
        <v>0</v>
      </c>
      <c r="M98" s="103">
        <f t="shared" si="57"/>
        <v>0</v>
      </c>
      <c r="N98" s="103">
        <f t="shared" si="57"/>
        <v>0</v>
      </c>
      <c r="O98" s="103">
        <f t="shared" si="57"/>
        <v>0</v>
      </c>
      <c r="P98" s="103">
        <f t="shared" si="57"/>
        <v>0</v>
      </c>
      <c r="Q98" s="103">
        <f t="shared" si="57"/>
        <v>0</v>
      </c>
      <c r="R98" s="103">
        <f t="shared" si="57"/>
        <v>0</v>
      </c>
      <c r="S98" s="103">
        <f t="shared" si="57"/>
        <v>0</v>
      </c>
      <c r="T98" s="103">
        <f t="shared" si="57"/>
        <v>0</v>
      </c>
      <c r="U98" s="103">
        <f t="shared" si="57"/>
        <v>0</v>
      </c>
      <c r="V98" s="103">
        <f t="shared" si="57"/>
        <v>0</v>
      </c>
      <c r="W98" s="103">
        <f t="shared" si="57"/>
        <v>0</v>
      </c>
      <c r="X98" s="103">
        <f t="shared" si="57"/>
        <v>0</v>
      </c>
      <c r="Y98" s="103">
        <f t="shared" si="57"/>
        <v>0</v>
      </c>
      <c r="Z98" s="103">
        <f t="shared" si="57"/>
        <v>0</v>
      </c>
      <c r="AA98" s="103">
        <f t="shared" si="57"/>
        <v>0</v>
      </c>
      <c r="AB98" s="103">
        <f t="shared" si="57"/>
        <v>0</v>
      </c>
      <c r="AC98" s="103">
        <f t="shared" si="57"/>
        <v>0</v>
      </c>
      <c r="AD98" s="103">
        <f t="shared" si="57"/>
        <v>0</v>
      </c>
      <c r="AE98" s="103">
        <f t="shared" si="57"/>
        <v>0</v>
      </c>
      <c r="AF98" s="103">
        <f t="shared" si="57"/>
        <v>0</v>
      </c>
      <c r="AG98" s="103">
        <f t="shared" si="57"/>
        <v>0</v>
      </c>
      <c r="AH98" s="103">
        <f t="shared" si="57"/>
        <v>0</v>
      </c>
      <c r="AI98" s="103">
        <f t="shared" si="57"/>
        <v>0</v>
      </c>
      <c r="AJ98" s="103">
        <f t="shared" si="57"/>
        <v>0</v>
      </c>
      <c r="AK98" s="103">
        <f t="shared" si="57"/>
        <v>0</v>
      </c>
      <c r="AL98" s="103">
        <f t="shared" si="57"/>
        <v>0</v>
      </c>
      <c r="AM98" s="103">
        <f t="shared" si="57"/>
        <v>0</v>
      </c>
      <c r="AN98" s="103">
        <f t="shared" si="57"/>
        <v>0</v>
      </c>
      <c r="AO98" s="103">
        <f t="shared" si="57"/>
        <v>0</v>
      </c>
      <c r="AP98" s="103">
        <f t="shared" si="57"/>
        <v>0</v>
      </c>
      <c r="AQ98" s="103">
        <f t="shared" si="57"/>
        <v>0</v>
      </c>
      <c r="AR98" s="103">
        <f t="shared" si="57"/>
        <v>0</v>
      </c>
      <c r="AS98" s="103">
        <f t="shared" si="57"/>
        <v>0</v>
      </c>
      <c r="AT98" s="103">
        <f t="shared" si="57"/>
        <v>0</v>
      </c>
      <c r="AU98" s="103">
        <f t="shared" si="57"/>
        <v>0</v>
      </c>
      <c r="AV98" s="103">
        <f t="shared" si="57"/>
        <v>0</v>
      </c>
      <c r="AW98" s="103">
        <f t="shared" si="57"/>
        <v>0</v>
      </c>
      <c r="AX98" s="103">
        <f t="shared" si="57"/>
        <v>0</v>
      </c>
      <c r="AY98" s="103">
        <f t="shared" si="57"/>
        <v>0</v>
      </c>
      <c r="AZ98" s="103">
        <f t="shared" si="57"/>
        <v>0</v>
      </c>
      <c r="BA98" s="103">
        <f t="shared" si="57"/>
        <v>0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0</v>
      </c>
      <c r="H114" s="68">
        <f t="shared" si="72"/>
        <v>0</v>
      </c>
      <c r="I114" s="68">
        <f t="shared" si="72"/>
        <v>0</v>
      </c>
      <c r="J114" s="68">
        <f t="shared" si="72"/>
        <v>0</v>
      </c>
      <c r="K114" s="68">
        <f t="shared" si="72"/>
        <v>0</v>
      </c>
      <c r="L114" s="68">
        <f t="shared" si="72"/>
        <v>0</v>
      </c>
      <c r="M114" s="68">
        <f t="shared" si="72"/>
        <v>0</v>
      </c>
      <c r="N114" s="68">
        <f t="shared" si="72"/>
        <v>0</v>
      </c>
      <c r="O114" s="68">
        <f t="shared" si="72"/>
        <v>0</v>
      </c>
      <c r="P114" s="68">
        <f t="shared" si="72"/>
        <v>0</v>
      </c>
      <c r="Q114" s="68">
        <f t="shared" si="72"/>
        <v>0</v>
      </c>
      <c r="R114" s="68">
        <f t="shared" si="72"/>
        <v>0</v>
      </c>
      <c r="S114" s="68">
        <f t="shared" si="72"/>
        <v>0</v>
      </c>
      <c r="T114" s="68">
        <f t="shared" si="72"/>
        <v>0</v>
      </c>
      <c r="U114" s="68">
        <f t="shared" si="72"/>
        <v>0</v>
      </c>
      <c r="V114" s="68">
        <f t="shared" si="72"/>
        <v>0</v>
      </c>
      <c r="W114" s="68">
        <f t="shared" si="72"/>
        <v>0</v>
      </c>
      <c r="X114" s="68">
        <f t="shared" si="72"/>
        <v>0</v>
      </c>
      <c r="Y114" s="68">
        <f t="shared" si="72"/>
        <v>0</v>
      </c>
      <c r="Z114" s="68">
        <f t="shared" si="72"/>
        <v>0</v>
      </c>
      <c r="AA114" s="68">
        <f t="shared" si="72"/>
        <v>0</v>
      </c>
      <c r="AB114" s="68">
        <f t="shared" si="72"/>
        <v>0</v>
      </c>
      <c r="AC114" s="68">
        <f t="shared" si="72"/>
        <v>0</v>
      </c>
      <c r="AD114" s="68">
        <f t="shared" si="72"/>
        <v>0</v>
      </c>
      <c r="AE114" s="68">
        <f t="shared" si="72"/>
        <v>0</v>
      </c>
      <c r="AF114" s="68">
        <f t="shared" si="72"/>
        <v>0</v>
      </c>
      <c r="AG114" s="68">
        <f t="shared" si="72"/>
        <v>0</v>
      </c>
      <c r="AH114" s="68">
        <f t="shared" si="72"/>
        <v>0</v>
      </c>
      <c r="AI114" s="68">
        <f t="shared" si="72"/>
        <v>0</v>
      </c>
      <c r="AJ114" s="68">
        <f t="shared" si="72"/>
        <v>0</v>
      </c>
      <c r="AK114" s="68">
        <f t="shared" si="72"/>
        <v>0</v>
      </c>
      <c r="AL114" s="68">
        <f t="shared" si="72"/>
        <v>0</v>
      </c>
      <c r="AM114" s="68">
        <f t="shared" si="72"/>
        <v>0</v>
      </c>
      <c r="AN114" s="68">
        <f t="shared" si="72"/>
        <v>0</v>
      </c>
      <c r="AO114" s="68">
        <f t="shared" si="72"/>
        <v>0</v>
      </c>
      <c r="AP114" s="68">
        <f t="shared" si="72"/>
        <v>0</v>
      </c>
      <c r="AQ114" s="68">
        <f t="shared" si="72"/>
        <v>0</v>
      </c>
      <c r="AR114" s="68">
        <f t="shared" si="72"/>
        <v>0</v>
      </c>
      <c r="AS114" s="68">
        <f t="shared" si="72"/>
        <v>0</v>
      </c>
      <c r="AT114" s="68">
        <f t="shared" si="72"/>
        <v>0</v>
      </c>
      <c r="AU114" s="68">
        <f t="shared" si="72"/>
        <v>0</v>
      </c>
      <c r="AV114" s="68">
        <f t="shared" si="72"/>
        <v>0</v>
      </c>
      <c r="AW114" s="68">
        <f t="shared" si="72"/>
        <v>0</v>
      </c>
      <c r="AX114" s="68">
        <f t="shared" si="72"/>
        <v>0</v>
      </c>
      <c r="AY114" s="68">
        <f t="shared" si="72"/>
        <v>0</v>
      </c>
      <c r="AZ114" s="68">
        <f t="shared" si="72"/>
        <v>0</v>
      </c>
      <c r="BA114" s="68">
        <f t="shared" si="72"/>
        <v>0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B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329</v>
      </c>
    </row>
    <row r="2" spans="1:67" ht="15" customHeight="1" x14ac:dyDescent="0.2">
      <c r="A2" s="59" t="s">
        <v>21</v>
      </c>
      <c r="B2" s="107" t="str">
        <f>VLOOKUP($B$1,'Assumptions (Inputs)'!$B$7:$G$24,2,FALSE)</f>
        <v>Glendale 5th Transformer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Y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20.953521419999998</v>
      </c>
      <c r="F11" s="56">
        <f t="shared" si="0"/>
        <v>107.83520263588798</v>
      </c>
      <c r="G11" s="56">
        <f t="shared" si="0"/>
        <v>197.89675338427745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(Escalated)'!E32</f>
        <v>0</v>
      </c>
      <c r="C13" s="128">
        <f>'CapEx (Escalated)'!F32</f>
        <v>0</v>
      </c>
      <c r="D13" s="128">
        <f>'CapEx (Escalated)'!G32</f>
        <v>20.953521419999998</v>
      </c>
      <c r="E13" s="128">
        <f>'CapEx (Escalated)'!H32</f>
        <v>86.88168121588798</v>
      </c>
      <c r="F13" s="128">
        <f>'CapEx (Escalated)'!I32</f>
        <v>90.061550748389465</v>
      </c>
      <c r="G13" s="128">
        <f>'CapEx (Escalated)'!J32</f>
        <v>23.339450876445131</v>
      </c>
      <c r="H13" s="128">
        <f>'CapEx (Escalated)'!K32</f>
        <v>0</v>
      </c>
      <c r="I13" s="128">
        <f>'CapEx (Escalated)'!L32</f>
        <v>0</v>
      </c>
      <c r="J13" s="128">
        <f>'CapEx (Escalated)'!M32</f>
        <v>0</v>
      </c>
      <c r="K13" s="128">
        <f>'CapEx (Escalated)'!N32</f>
        <v>0</v>
      </c>
      <c r="L13" s="128">
        <f>'CapEx (Escalated)'!O32</f>
        <v>0</v>
      </c>
      <c r="M13" s="128">
        <f>'CapEx (Escalated)'!P32</f>
        <v>0</v>
      </c>
      <c r="N13" s="128">
        <f>'CapEx (Escalated)'!Q32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221.23620426072259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>
        <f>-SUM(D13:G13)</f>
        <v>-221.23620426072259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-221.23620426072259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20.953521419999998</v>
      </c>
      <c r="E15" s="67">
        <f>SUM(E11:E14)</f>
        <v>107.83520263588798</v>
      </c>
      <c r="F15" s="67">
        <f t="shared" si="2"/>
        <v>197.89675338427745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10.476760709999999</v>
      </c>
      <c r="E16" s="68">
        <f t="shared" si="4"/>
        <v>64.394362027943984</v>
      </c>
      <c r="F16" s="68">
        <f t="shared" si="4"/>
        <v>152.8659780100827</v>
      </c>
      <c r="G16" s="68">
        <f t="shared" si="4"/>
        <v>98.948376692138723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221.23620426072259</v>
      </c>
      <c r="I19" s="74">
        <f t="shared" si="5"/>
        <v>221.23620426072259</v>
      </c>
      <c r="J19" s="74">
        <f t="shared" si="5"/>
        <v>221.23620426072259</v>
      </c>
      <c r="K19" s="74">
        <f t="shared" si="5"/>
        <v>221.23620426072259</v>
      </c>
      <c r="L19" s="74">
        <f t="shared" si="5"/>
        <v>221.23620426072259</v>
      </c>
      <c r="M19" s="74">
        <f t="shared" si="5"/>
        <v>221.23620426072259</v>
      </c>
      <c r="N19" s="74">
        <f t="shared" si="5"/>
        <v>221.23620426072259</v>
      </c>
      <c r="O19" s="74">
        <f t="shared" si="5"/>
        <v>221.23620426072259</v>
      </c>
      <c r="P19" s="74">
        <f t="shared" si="5"/>
        <v>221.23620426072259</v>
      </c>
      <c r="Q19" s="74">
        <f t="shared" si="5"/>
        <v>221.23620426072259</v>
      </c>
      <c r="R19" s="74">
        <f t="shared" si="5"/>
        <v>221.23620426072259</v>
      </c>
      <c r="S19" s="74">
        <f t="shared" si="5"/>
        <v>221.23620426072259</v>
      </c>
      <c r="T19" s="74">
        <f t="shared" si="5"/>
        <v>221.23620426072259</v>
      </c>
      <c r="U19" s="74">
        <f t="shared" si="5"/>
        <v>221.23620426072259</v>
      </c>
      <c r="V19" s="74">
        <f t="shared" si="5"/>
        <v>221.23620426072259</v>
      </c>
      <c r="W19" s="74">
        <f t="shared" si="5"/>
        <v>221.23620426072259</v>
      </c>
      <c r="X19" s="74">
        <f t="shared" si="5"/>
        <v>221.23620426072259</v>
      </c>
      <c r="Y19" s="74">
        <f t="shared" si="5"/>
        <v>221.23620426072259</v>
      </c>
      <c r="Z19" s="74">
        <f t="shared" si="5"/>
        <v>221.23620426072259</v>
      </c>
      <c r="AA19" s="74">
        <f t="shared" si="5"/>
        <v>221.23620426072259</v>
      </c>
      <c r="AB19" s="74">
        <f t="shared" si="5"/>
        <v>221.23620426072259</v>
      </c>
      <c r="AC19" s="74">
        <f t="shared" si="5"/>
        <v>221.23620426072259</v>
      </c>
      <c r="AD19" s="74">
        <f t="shared" si="5"/>
        <v>221.23620426072259</v>
      </c>
      <c r="AE19" s="74">
        <f t="shared" si="5"/>
        <v>221.23620426072259</v>
      </c>
      <c r="AF19" s="74">
        <f t="shared" si="5"/>
        <v>221.23620426072259</v>
      </c>
      <c r="AG19" s="74">
        <f t="shared" si="5"/>
        <v>221.23620426072259</v>
      </c>
      <c r="AH19" s="74">
        <f t="shared" si="5"/>
        <v>221.23620426072259</v>
      </c>
      <c r="AI19" s="74">
        <f t="shared" si="5"/>
        <v>221.23620426072259</v>
      </c>
      <c r="AJ19" s="74">
        <f t="shared" si="5"/>
        <v>221.23620426072259</v>
      </c>
      <c r="AK19" s="74">
        <f t="shared" si="5"/>
        <v>221.23620426072259</v>
      </c>
      <c r="AL19" s="74">
        <f t="shared" si="5"/>
        <v>221.23620426072259</v>
      </c>
      <c r="AM19" s="74">
        <f t="shared" si="5"/>
        <v>221.23620426072259</v>
      </c>
      <c r="AN19" s="74">
        <f t="shared" si="5"/>
        <v>221.23620426072259</v>
      </c>
      <c r="AO19" s="74">
        <f t="shared" si="5"/>
        <v>221.23620426072259</v>
      </c>
      <c r="AP19" s="74">
        <f t="shared" si="5"/>
        <v>221.23620426072259</v>
      </c>
      <c r="AQ19" s="74">
        <f t="shared" si="5"/>
        <v>221.23620426072259</v>
      </c>
      <c r="AR19" s="74">
        <f t="shared" si="5"/>
        <v>221.23620426072259</v>
      </c>
      <c r="AS19" s="74">
        <f t="shared" si="5"/>
        <v>221.23620426072259</v>
      </c>
      <c r="AT19" s="74">
        <f t="shared" si="5"/>
        <v>221.23620426072259</v>
      </c>
      <c r="AU19" s="74">
        <f t="shared" si="5"/>
        <v>221.23620426072259</v>
      </c>
      <c r="AV19" s="74">
        <f t="shared" si="5"/>
        <v>221.23620426072259</v>
      </c>
      <c r="AW19" s="74">
        <f t="shared" si="5"/>
        <v>221.23620426072259</v>
      </c>
      <c r="AX19" s="74">
        <f t="shared" si="5"/>
        <v>221.23620426072259</v>
      </c>
      <c r="AY19" s="74">
        <f t="shared" si="5"/>
        <v>221.23620426072259</v>
      </c>
      <c r="AZ19" s="74">
        <f t="shared" si="5"/>
        <v>221.23620426072259</v>
      </c>
      <c r="BA19" s="74">
        <f t="shared" si="5"/>
        <v>221.23620426072259</v>
      </c>
      <c r="BB19" s="74">
        <f t="shared" si="5"/>
        <v>221.23620426072259</v>
      </c>
      <c r="BC19" s="74">
        <f t="shared" si="5"/>
        <v>221.23620426072259</v>
      </c>
      <c r="BD19" s="74">
        <f t="shared" si="5"/>
        <v>221.23620426072259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221.23620426072259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-221.23620426072259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221.23620426072259</v>
      </c>
      <c r="H21" s="74">
        <f t="shared" si="9"/>
        <v>221.23620426072259</v>
      </c>
      <c r="I21" s="74">
        <f t="shared" si="9"/>
        <v>221.23620426072259</v>
      </c>
      <c r="J21" s="74">
        <f t="shared" si="9"/>
        <v>221.23620426072259</v>
      </c>
      <c r="K21" s="74">
        <f t="shared" si="9"/>
        <v>221.23620426072259</v>
      </c>
      <c r="L21" s="74">
        <f t="shared" si="9"/>
        <v>221.23620426072259</v>
      </c>
      <c r="M21" s="74">
        <f t="shared" si="9"/>
        <v>221.23620426072259</v>
      </c>
      <c r="N21" s="74">
        <f t="shared" si="9"/>
        <v>221.23620426072259</v>
      </c>
      <c r="O21" s="74">
        <f t="shared" si="9"/>
        <v>221.23620426072259</v>
      </c>
      <c r="P21" s="74">
        <f t="shared" si="9"/>
        <v>221.23620426072259</v>
      </c>
      <c r="Q21" s="74">
        <f t="shared" si="9"/>
        <v>221.23620426072259</v>
      </c>
      <c r="R21" s="74">
        <f t="shared" si="9"/>
        <v>221.23620426072259</v>
      </c>
      <c r="S21" s="74">
        <f t="shared" si="9"/>
        <v>221.23620426072259</v>
      </c>
      <c r="T21" s="74">
        <f t="shared" si="9"/>
        <v>221.23620426072259</v>
      </c>
      <c r="U21" s="74">
        <f t="shared" si="9"/>
        <v>221.23620426072259</v>
      </c>
      <c r="V21" s="74">
        <f t="shared" si="9"/>
        <v>221.23620426072259</v>
      </c>
      <c r="W21" s="74">
        <f t="shared" si="9"/>
        <v>221.23620426072259</v>
      </c>
      <c r="X21" s="74">
        <f t="shared" si="9"/>
        <v>221.23620426072259</v>
      </c>
      <c r="Y21" s="74">
        <f t="shared" si="9"/>
        <v>221.23620426072259</v>
      </c>
      <c r="Z21" s="74">
        <f t="shared" si="9"/>
        <v>221.23620426072259</v>
      </c>
      <c r="AA21" s="74">
        <f t="shared" si="9"/>
        <v>221.23620426072259</v>
      </c>
      <c r="AB21" s="74">
        <f t="shared" si="9"/>
        <v>221.23620426072259</v>
      </c>
      <c r="AC21" s="74">
        <f t="shared" si="9"/>
        <v>221.23620426072259</v>
      </c>
      <c r="AD21" s="74">
        <f t="shared" si="9"/>
        <v>221.23620426072259</v>
      </c>
      <c r="AE21" s="74">
        <f t="shared" si="9"/>
        <v>221.23620426072259</v>
      </c>
      <c r="AF21" s="74">
        <f t="shared" si="9"/>
        <v>221.23620426072259</v>
      </c>
      <c r="AG21" s="74">
        <f t="shared" si="9"/>
        <v>221.23620426072259</v>
      </c>
      <c r="AH21" s="74">
        <f t="shared" si="9"/>
        <v>221.23620426072259</v>
      </c>
      <c r="AI21" s="74">
        <f t="shared" si="9"/>
        <v>221.23620426072259</v>
      </c>
      <c r="AJ21" s="74">
        <f t="shared" si="9"/>
        <v>221.23620426072259</v>
      </c>
      <c r="AK21" s="74">
        <f t="shared" si="9"/>
        <v>221.23620426072259</v>
      </c>
      <c r="AL21" s="74">
        <f t="shared" si="9"/>
        <v>221.23620426072259</v>
      </c>
      <c r="AM21" s="74">
        <f t="shared" si="9"/>
        <v>221.23620426072259</v>
      </c>
      <c r="AN21" s="74">
        <f t="shared" si="9"/>
        <v>221.23620426072259</v>
      </c>
      <c r="AO21" s="74">
        <f t="shared" si="9"/>
        <v>221.23620426072259</v>
      </c>
      <c r="AP21" s="74">
        <f t="shared" si="9"/>
        <v>221.23620426072259</v>
      </c>
      <c r="AQ21" s="74">
        <f t="shared" si="9"/>
        <v>221.23620426072259</v>
      </c>
      <c r="AR21" s="74">
        <f t="shared" si="9"/>
        <v>221.23620426072259</v>
      </c>
      <c r="AS21" s="74">
        <f t="shared" si="9"/>
        <v>221.23620426072259</v>
      </c>
      <c r="AT21" s="74">
        <f t="shared" si="9"/>
        <v>221.23620426072259</v>
      </c>
      <c r="AU21" s="74">
        <f t="shared" si="9"/>
        <v>221.23620426072259</v>
      </c>
      <c r="AV21" s="74">
        <f t="shared" si="9"/>
        <v>221.23620426072259</v>
      </c>
      <c r="AW21" s="74">
        <f t="shared" si="9"/>
        <v>221.23620426072259</v>
      </c>
      <c r="AX21" s="74">
        <f t="shared" si="9"/>
        <v>221.23620426072259</v>
      </c>
      <c r="AY21" s="74">
        <f t="shared" si="9"/>
        <v>221.23620426072259</v>
      </c>
      <c r="AZ21" s="74">
        <f t="shared" si="9"/>
        <v>221.23620426072259</v>
      </c>
      <c r="BA21" s="74">
        <f t="shared" si="9"/>
        <v>221.23620426072259</v>
      </c>
      <c r="BB21" s="74">
        <f t="shared" si="9"/>
        <v>221.23620426072259</v>
      </c>
      <c r="BC21" s="74">
        <f t="shared" si="9"/>
        <v>221.23620426072259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110.61810213036129</v>
      </c>
      <c r="H22" s="68">
        <f t="shared" si="10"/>
        <v>221.23620426072259</v>
      </c>
      <c r="I22" s="68">
        <f t="shared" si="10"/>
        <v>221.23620426072259</v>
      </c>
      <c r="J22" s="68">
        <f t="shared" si="10"/>
        <v>221.23620426072259</v>
      </c>
      <c r="K22" s="68">
        <f t="shared" si="10"/>
        <v>221.23620426072259</v>
      </c>
      <c r="L22" s="68">
        <f t="shared" si="10"/>
        <v>221.23620426072259</v>
      </c>
      <c r="M22" s="68">
        <f t="shared" si="10"/>
        <v>221.23620426072259</v>
      </c>
      <c r="N22" s="68">
        <f t="shared" si="10"/>
        <v>221.23620426072259</v>
      </c>
      <c r="O22" s="68">
        <f t="shared" si="10"/>
        <v>221.23620426072259</v>
      </c>
      <c r="P22" s="68">
        <f t="shared" si="10"/>
        <v>221.23620426072259</v>
      </c>
      <c r="Q22" s="68">
        <f t="shared" si="10"/>
        <v>221.23620426072259</v>
      </c>
      <c r="R22" s="68">
        <f t="shared" si="10"/>
        <v>221.23620426072259</v>
      </c>
      <c r="S22" s="68">
        <f t="shared" si="10"/>
        <v>221.23620426072259</v>
      </c>
      <c r="T22" s="68">
        <f t="shared" si="10"/>
        <v>221.23620426072259</v>
      </c>
      <c r="U22" s="68">
        <f t="shared" si="10"/>
        <v>221.23620426072259</v>
      </c>
      <c r="V22" s="68">
        <f t="shared" si="10"/>
        <v>221.23620426072259</v>
      </c>
      <c r="W22" s="68">
        <f t="shared" si="10"/>
        <v>221.23620426072259</v>
      </c>
      <c r="X22" s="68">
        <f t="shared" si="10"/>
        <v>221.23620426072259</v>
      </c>
      <c r="Y22" s="68">
        <f t="shared" si="10"/>
        <v>221.23620426072259</v>
      </c>
      <c r="Z22" s="68">
        <f t="shared" si="10"/>
        <v>221.23620426072259</v>
      </c>
      <c r="AA22" s="68">
        <f t="shared" si="10"/>
        <v>221.23620426072259</v>
      </c>
      <c r="AB22" s="68">
        <f t="shared" si="10"/>
        <v>221.23620426072259</v>
      </c>
      <c r="AC22" s="68">
        <f t="shared" si="10"/>
        <v>221.23620426072259</v>
      </c>
      <c r="AD22" s="68">
        <f t="shared" si="10"/>
        <v>221.23620426072259</v>
      </c>
      <c r="AE22" s="68">
        <f t="shared" si="10"/>
        <v>221.23620426072259</v>
      </c>
      <c r="AF22" s="68">
        <f t="shared" si="10"/>
        <v>221.23620426072259</v>
      </c>
      <c r="AG22" s="68">
        <f t="shared" si="10"/>
        <v>221.23620426072259</v>
      </c>
      <c r="AH22" s="68">
        <f t="shared" si="10"/>
        <v>221.23620426072259</v>
      </c>
      <c r="AI22" s="68">
        <f t="shared" si="10"/>
        <v>221.23620426072259</v>
      </c>
      <c r="AJ22" s="68">
        <f t="shared" si="10"/>
        <v>221.23620426072259</v>
      </c>
      <c r="AK22" s="68">
        <f t="shared" si="10"/>
        <v>221.23620426072259</v>
      </c>
      <c r="AL22" s="68">
        <f t="shared" si="10"/>
        <v>221.23620426072259</v>
      </c>
      <c r="AM22" s="68">
        <f t="shared" si="10"/>
        <v>221.23620426072259</v>
      </c>
      <c r="AN22" s="68">
        <f t="shared" si="10"/>
        <v>221.23620426072259</v>
      </c>
      <c r="AO22" s="68">
        <f t="shared" si="10"/>
        <v>221.23620426072259</v>
      </c>
      <c r="AP22" s="68">
        <f t="shared" si="10"/>
        <v>221.23620426072259</v>
      </c>
      <c r="AQ22" s="68">
        <f t="shared" si="10"/>
        <v>221.23620426072259</v>
      </c>
      <c r="AR22" s="68">
        <f t="shared" si="10"/>
        <v>221.23620426072259</v>
      </c>
      <c r="AS22" s="68">
        <f t="shared" si="10"/>
        <v>221.23620426072259</v>
      </c>
      <c r="AT22" s="68">
        <f t="shared" si="10"/>
        <v>221.23620426072259</v>
      </c>
      <c r="AU22" s="68">
        <f t="shared" si="10"/>
        <v>221.23620426072259</v>
      </c>
      <c r="AV22" s="68">
        <f t="shared" si="10"/>
        <v>221.23620426072259</v>
      </c>
      <c r="AW22" s="68">
        <f t="shared" si="10"/>
        <v>221.23620426072259</v>
      </c>
      <c r="AX22" s="68">
        <f t="shared" si="10"/>
        <v>221.23620426072259</v>
      </c>
      <c r="AY22" s="68">
        <f t="shared" si="10"/>
        <v>221.23620426072259</v>
      </c>
      <c r="AZ22" s="68">
        <f t="shared" si="10"/>
        <v>221.23620426072259</v>
      </c>
      <c r="BA22" s="68">
        <f t="shared" si="10"/>
        <v>221.23620426072259</v>
      </c>
      <c r="BB22" s="68">
        <f t="shared" si="10"/>
        <v>221.23620426072259</v>
      </c>
      <c r="BC22" s="68">
        <f t="shared" si="10"/>
        <v>221.23620426072259</v>
      </c>
      <c r="BD22" s="68">
        <f t="shared" si="10"/>
        <v>110.61810213036129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16.592715319554195</v>
      </c>
      <c r="I25" s="74">
        <f t="shared" si="11"/>
        <v>48.534798490717328</v>
      </c>
      <c r="J25" s="74">
        <f t="shared" si="11"/>
        <v>78.078681207694217</v>
      </c>
      <c r="K25" s="74">
        <f t="shared" si="11"/>
        <v>105.41020188206389</v>
      </c>
      <c r="L25" s="74">
        <f t="shared" si="11"/>
        <v>130.68865058089406</v>
      </c>
      <c r="M25" s="74">
        <f t="shared" si="11"/>
        <v>154.07331737125244</v>
      </c>
      <c r="N25" s="74">
        <f t="shared" si="11"/>
        <v>175.70136869978066</v>
      </c>
      <c r="O25" s="74">
        <f t="shared" si="11"/>
        <v>195.70997101312039</v>
      </c>
      <c r="P25" s="74">
        <f t="shared" si="11"/>
        <v>215.45308988134727</v>
      </c>
      <c r="Q25" s="74">
        <f t="shared" si="11"/>
        <v>235.19620874957414</v>
      </c>
      <c r="R25" s="74">
        <f t="shared" si="11"/>
        <v>254.93932761780101</v>
      </c>
      <c r="S25" s="74">
        <f t="shared" si="11"/>
        <v>274.68244648602791</v>
      </c>
      <c r="T25" s="74">
        <f t="shared" si="11"/>
        <v>294.42556535425484</v>
      </c>
      <c r="U25" s="74">
        <f t="shared" si="11"/>
        <v>314.16868422248177</v>
      </c>
      <c r="V25" s="74">
        <f t="shared" si="11"/>
        <v>333.9118030907087</v>
      </c>
      <c r="W25" s="74">
        <f t="shared" si="11"/>
        <v>353.65492195893563</v>
      </c>
      <c r="X25" s="74">
        <f t="shared" si="11"/>
        <v>373.39804082716256</v>
      </c>
      <c r="Y25" s="74">
        <f t="shared" si="11"/>
        <v>393.14115969538949</v>
      </c>
      <c r="Z25" s="74">
        <f t="shared" si="11"/>
        <v>412.88427856361642</v>
      </c>
      <c r="AA25" s="74">
        <f t="shared" si="11"/>
        <v>432.62739743184335</v>
      </c>
      <c r="AB25" s="74">
        <f t="shared" si="11"/>
        <v>442.49895686595681</v>
      </c>
      <c r="AC25" s="74">
        <f t="shared" si="11"/>
        <v>442.49895686595681</v>
      </c>
      <c r="AD25" s="74">
        <f t="shared" si="11"/>
        <v>442.49895686595681</v>
      </c>
      <c r="AE25" s="74">
        <f t="shared" si="11"/>
        <v>442.49895686595681</v>
      </c>
      <c r="AF25" s="74">
        <f t="shared" si="11"/>
        <v>442.49895686595681</v>
      </c>
      <c r="AG25" s="74">
        <f t="shared" si="11"/>
        <v>442.49895686595681</v>
      </c>
      <c r="AH25" s="74">
        <f t="shared" si="11"/>
        <v>442.49895686595681</v>
      </c>
      <c r="AI25" s="74">
        <f t="shared" si="11"/>
        <v>442.49895686595681</v>
      </c>
      <c r="AJ25" s="74">
        <f t="shared" si="11"/>
        <v>442.49895686595681</v>
      </c>
      <c r="AK25" s="74">
        <f t="shared" si="11"/>
        <v>442.49895686595681</v>
      </c>
      <c r="AL25" s="74">
        <f t="shared" si="11"/>
        <v>442.49895686595681</v>
      </c>
      <c r="AM25" s="74">
        <f t="shared" si="11"/>
        <v>442.49895686595681</v>
      </c>
      <c r="AN25" s="74">
        <f t="shared" si="11"/>
        <v>442.49895686595681</v>
      </c>
      <c r="AO25" s="74">
        <f t="shared" si="11"/>
        <v>442.49895686595681</v>
      </c>
      <c r="AP25" s="74">
        <f t="shared" si="11"/>
        <v>442.49895686595681</v>
      </c>
      <c r="AQ25" s="74">
        <f t="shared" si="11"/>
        <v>442.49895686595681</v>
      </c>
      <c r="AR25" s="74">
        <f t="shared" si="11"/>
        <v>442.49895686595681</v>
      </c>
      <c r="AS25" s="74">
        <f t="shared" si="11"/>
        <v>442.49895686595681</v>
      </c>
      <c r="AT25" s="74">
        <f t="shared" si="11"/>
        <v>442.49895686595681</v>
      </c>
      <c r="AU25" s="74">
        <f t="shared" si="11"/>
        <v>442.49895686595681</v>
      </c>
      <c r="AV25" s="74">
        <f t="shared" si="11"/>
        <v>442.49895686595681</v>
      </c>
      <c r="AW25" s="74">
        <f t="shared" si="11"/>
        <v>442.49895686595681</v>
      </c>
      <c r="AX25" s="74">
        <f t="shared" si="11"/>
        <v>442.49895686595681</v>
      </c>
      <c r="AY25" s="74">
        <f t="shared" si="11"/>
        <v>442.49895686595681</v>
      </c>
      <c r="AZ25" s="74">
        <f t="shared" si="11"/>
        <v>442.49895686595681</v>
      </c>
      <c r="BA25" s="74">
        <f t="shared" si="11"/>
        <v>442.49895686595681</v>
      </c>
      <c r="BB25" s="74">
        <f t="shared" si="11"/>
        <v>442.49895686595681</v>
      </c>
      <c r="BC25" s="74">
        <f t="shared" si="11"/>
        <v>442.49895686595681</v>
      </c>
      <c r="BD25" s="74">
        <f t="shared" si="11"/>
        <v>442.49895686595681</v>
      </c>
      <c r="BE25" s="74">
        <f t="shared" si="11"/>
        <v>442.49895686595681</v>
      </c>
      <c r="BF25" s="74">
        <f t="shared" si="11"/>
        <v>442.49895686595681</v>
      </c>
      <c r="BG25" s="74">
        <f t="shared" si="11"/>
        <v>442.49895686595681</v>
      </c>
      <c r="BH25" s="74">
        <f t="shared" si="11"/>
        <v>442.49895686595681</v>
      </c>
      <c r="BI25" s="74">
        <f t="shared" si="11"/>
        <v>442.49895686595681</v>
      </c>
      <c r="BJ25" s="74">
        <f t="shared" si="11"/>
        <v>442.49895686595681</v>
      </c>
      <c r="BK25" s="74">
        <f t="shared" si="11"/>
        <v>442.49895686595681</v>
      </c>
      <c r="BL25" s="74">
        <f t="shared" si="11"/>
        <v>442.49895686595681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8.2963576597770974</v>
      </c>
      <c r="H26" s="74">
        <f t="shared" si="12"/>
        <v>15.971041585581565</v>
      </c>
      <c r="I26" s="74">
        <f t="shared" si="12"/>
        <v>14.771941358488446</v>
      </c>
      <c r="J26" s="74">
        <f t="shared" si="12"/>
        <v>13.665760337184834</v>
      </c>
      <c r="K26" s="74">
        <f t="shared" si="12"/>
        <v>12.639224349415082</v>
      </c>
      <c r="L26" s="74">
        <f t="shared" si="12"/>
        <v>11.692333395179189</v>
      </c>
      <c r="M26" s="74">
        <f t="shared" si="12"/>
        <v>10.81402566426412</v>
      </c>
      <c r="N26" s="74">
        <f t="shared" si="12"/>
        <v>10.004301156669877</v>
      </c>
      <c r="O26" s="74">
        <f t="shared" si="12"/>
        <v>9.8715594341134416</v>
      </c>
      <c r="P26" s="74">
        <f t="shared" si="12"/>
        <v>9.8715594341134416</v>
      </c>
      <c r="Q26" s="74">
        <f t="shared" si="12"/>
        <v>9.8715594341134416</v>
      </c>
      <c r="R26" s="74">
        <f t="shared" si="12"/>
        <v>9.8715594341134416</v>
      </c>
      <c r="S26" s="74">
        <f t="shared" si="12"/>
        <v>9.8715594341134416</v>
      </c>
      <c r="T26" s="74">
        <f t="shared" si="12"/>
        <v>9.8715594341134416</v>
      </c>
      <c r="U26" s="74">
        <f t="shared" si="12"/>
        <v>9.8715594341134416</v>
      </c>
      <c r="V26" s="74">
        <f t="shared" si="12"/>
        <v>9.8715594341134416</v>
      </c>
      <c r="W26" s="74">
        <f t="shared" si="12"/>
        <v>9.8715594341134416</v>
      </c>
      <c r="X26" s="74">
        <f t="shared" si="12"/>
        <v>9.8715594341134416</v>
      </c>
      <c r="Y26" s="74">
        <f t="shared" si="12"/>
        <v>9.8715594341134416</v>
      </c>
      <c r="Z26" s="74">
        <f t="shared" si="12"/>
        <v>9.8715594341134416</v>
      </c>
      <c r="AA26" s="74">
        <f t="shared" si="12"/>
        <v>4.9357797170567208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221.24947843297821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8.2963576597770974</v>
      </c>
      <c r="H27" s="74">
        <f t="shared" si="13"/>
        <v>15.971041585581565</v>
      </c>
      <c r="I27" s="74">
        <f t="shared" si="13"/>
        <v>14.771941358488446</v>
      </c>
      <c r="J27" s="74">
        <f t="shared" si="13"/>
        <v>13.665760337184834</v>
      </c>
      <c r="K27" s="74">
        <f t="shared" si="13"/>
        <v>12.639224349415082</v>
      </c>
      <c r="L27" s="74">
        <f t="shared" si="13"/>
        <v>11.692333395179189</v>
      </c>
      <c r="M27" s="74">
        <f t="shared" si="13"/>
        <v>10.81402566426412</v>
      </c>
      <c r="N27" s="74">
        <f t="shared" si="13"/>
        <v>10.004301156669877</v>
      </c>
      <c r="O27" s="74">
        <f t="shared" si="13"/>
        <v>9.8715594341134416</v>
      </c>
      <c r="P27" s="74">
        <f t="shared" si="13"/>
        <v>9.8715594341134416</v>
      </c>
      <c r="Q27" s="74">
        <f t="shared" si="13"/>
        <v>9.8715594341134416</v>
      </c>
      <c r="R27" s="74">
        <f t="shared" si="13"/>
        <v>9.8715594341134416</v>
      </c>
      <c r="S27" s="74">
        <f t="shared" si="13"/>
        <v>9.8715594341134416</v>
      </c>
      <c r="T27" s="74">
        <f t="shared" si="13"/>
        <v>9.8715594341134416</v>
      </c>
      <c r="U27" s="74">
        <f t="shared" si="13"/>
        <v>9.8715594341134416</v>
      </c>
      <c r="V27" s="74">
        <f t="shared" si="13"/>
        <v>9.8715594341134416</v>
      </c>
      <c r="W27" s="74">
        <f t="shared" si="13"/>
        <v>9.8715594341134416</v>
      </c>
      <c r="X27" s="74">
        <f t="shared" si="13"/>
        <v>9.8715594341134416</v>
      </c>
      <c r="Y27" s="74">
        <f t="shared" si="13"/>
        <v>9.8715594341134416</v>
      </c>
      <c r="Z27" s="74">
        <f t="shared" si="13"/>
        <v>9.8715594341134416</v>
      </c>
      <c r="AA27" s="74">
        <f t="shared" si="13"/>
        <v>4.9357797170567208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221.24947843297821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16.592715319554195</v>
      </c>
      <c r="H28" s="74">
        <f t="shared" si="14"/>
        <v>48.534798490717328</v>
      </c>
      <c r="I28" s="74">
        <f t="shared" si="14"/>
        <v>78.078681207694217</v>
      </c>
      <c r="J28" s="74">
        <f t="shared" si="14"/>
        <v>105.41020188206389</v>
      </c>
      <c r="K28" s="74">
        <f t="shared" si="14"/>
        <v>130.68865058089406</v>
      </c>
      <c r="L28" s="74">
        <f t="shared" si="14"/>
        <v>154.07331737125244</v>
      </c>
      <c r="M28" s="74">
        <f t="shared" si="14"/>
        <v>175.70136869978066</v>
      </c>
      <c r="N28" s="74">
        <f t="shared" si="14"/>
        <v>195.70997101312039</v>
      </c>
      <c r="O28" s="74">
        <f t="shared" si="14"/>
        <v>215.45308988134727</v>
      </c>
      <c r="P28" s="74">
        <f t="shared" si="14"/>
        <v>235.19620874957414</v>
      </c>
      <c r="Q28" s="74">
        <f t="shared" si="14"/>
        <v>254.93932761780101</v>
      </c>
      <c r="R28" s="74">
        <f t="shared" si="14"/>
        <v>274.68244648602791</v>
      </c>
      <c r="S28" s="74">
        <f t="shared" si="14"/>
        <v>294.42556535425484</v>
      </c>
      <c r="T28" s="74">
        <f t="shared" si="14"/>
        <v>314.16868422248177</v>
      </c>
      <c r="U28" s="74">
        <f t="shared" si="14"/>
        <v>333.9118030907087</v>
      </c>
      <c r="V28" s="74">
        <f t="shared" si="14"/>
        <v>353.65492195893563</v>
      </c>
      <c r="W28" s="74">
        <f t="shared" si="14"/>
        <v>373.39804082716256</v>
      </c>
      <c r="X28" s="74">
        <f t="shared" si="14"/>
        <v>393.14115969538949</v>
      </c>
      <c r="Y28" s="74">
        <f t="shared" si="14"/>
        <v>412.88427856361642</v>
      </c>
      <c r="Z28" s="74">
        <f t="shared" si="14"/>
        <v>432.62739743184335</v>
      </c>
      <c r="AA28" s="74">
        <f t="shared" si="14"/>
        <v>442.49895686595681</v>
      </c>
      <c r="AB28" s="74">
        <f t="shared" si="14"/>
        <v>442.49895686595681</v>
      </c>
      <c r="AC28" s="74">
        <f t="shared" si="14"/>
        <v>442.49895686595681</v>
      </c>
      <c r="AD28" s="74">
        <f t="shared" si="14"/>
        <v>442.49895686595681</v>
      </c>
      <c r="AE28" s="74">
        <f t="shared" si="14"/>
        <v>442.49895686595681</v>
      </c>
      <c r="AF28" s="74">
        <f t="shared" si="14"/>
        <v>442.49895686595681</v>
      </c>
      <c r="AG28" s="74">
        <f t="shared" si="14"/>
        <v>442.49895686595681</v>
      </c>
      <c r="AH28" s="74">
        <f t="shared" si="14"/>
        <v>442.49895686595681</v>
      </c>
      <c r="AI28" s="74">
        <f t="shared" si="14"/>
        <v>442.49895686595681</v>
      </c>
      <c r="AJ28" s="74">
        <f t="shared" si="14"/>
        <v>442.49895686595681</v>
      </c>
      <c r="AK28" s="74">
        <f t="shared" si="14"/>
        <v>442.49895686595681</v>
      </c>
      <c r="AL28" s="74">
        <f t="shared" si="14"/>
        <v>442.49895686595681</v>
      </c>
      <c r="AM28" s="74">
        <f t="shared" si="14"/>
        <v>442.49895686595681</v>
      </c>
      <c r="AN28" s="74">
        <f t="shared" si="14"/>
        <v>442.49895686595681</v>
      </c>
      <c r="AO28" s="74">
        <f t="shared" si="14"/>
        <v>442.49895686595681</v>
      </c>
      <c r="AP28" s="74">
        <f t="shared" si="14"/>
        <v>442.49895686595681</v>
      </c>
      <c r="AQ28" s="74">
        <f t="shared" si="14"/>
        <v>442.49895686595681</v>
      </c>
      <c r="AR28" s="74">
        <f t="shared" si="14"/>
        <v>442.49895686595681</v>
      </c>
      <c r="AS28" s="74">
        <f t="shared" si="14"/>
        <v>442.49895686595681</v>
      </c>
      <c r="AT28" s="74">
        <f t="shared" si="14"/>
        <v>442.49895686595681</v>
      </c>
      <c r="AU28" s="74">
        <f t="shared" si="14"/>
        <v>442.49895686595681</v>
      </c>
      <c r="AV28" s="74">
        <f t="shared" si="14"/>
        <v>442.49895686595681</v>
      </c>
      <c r="AW28" s="74">
        <f t="shared" si="14"/>
        <v>442.49895686595681</v>
      </c>
      <c r="AX28" s="74">
        <f t="shared" si="14"/>
        <v>442.49895686595681</v>
      </c>
      <c r="AY28" s="74">
        <f t="shared" si="14"/>
        <v>442.49895686595681</v>
      </c>
      <c r="AZ28" s="74">
        <f t="shared" si="14"/>
        <v>442.49895686595681</v>
      </c>
      <c r="BA28" s="74">
        <f t="shared" si="14"/>
        <v>442.49895686595681</v>
      </c>
      <c r="BB28" s="74">
        <f t="shared" si="14"/>
        <v>442.49895686595681</v>
      </c>
      <c r="BC28" s="74">
        <f t="shared" si="14"/>
        <v>442.49895686595681</v>
      </c>
      <c r="BD28" s="74">
        <f t="shared" si="14"/>
        <v>442.49895686595681</v>
      </c>
      <c r="BE28" s="74">
        <f t="shared" si="14"/>
        <v>442.49895686595681</v>
      </c>
      <c r="BF28" s="74">
        <f t="shared" si="14"/>
        <v>442.49895686595681</v>
      </c>
      <c r="BG28" s="74">
        <f t="shared" si="14"/>
        <v>442.49895686595681</v>
      </c>
      <c r="BH28" s="74">
        <f t="shared" si="14"/>
        <v>442.49895686595681</v>
      </c>
      <c r="BI28" s="74">
        <f t="shared" si="14"/>
        <v>442.49895686595681</v>
      </c>
      <c r="BJ28" s="74">
        <f t="shared" si="14"/>
        <v>442.49895686595681</v>
      </c>
      <c r="BK28" s="74">
        <f t="shared" si="14"/>
        <v>442.49895686595681</v>
      </c>
      <c r="BL28" s="74">
        <f t="shared" si="14"/>
        <v>442.49895686595681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8.2963576597770974</v>
      </c>
      <c r="H29" s="68">
        <f t="shared" si="15"/>
        <v>32.563756905135762</v>
      </c>
      <c r="I29" s="68">
        <f t="shared" si="15"/>
        <v>63.306739849205769</v>
      </c>
      <c r="J29" s="68">
        <f t="shared" si="15"/>
        <v>91.744441544879052</v>
      </c>
      <c r="K29" s="68">
        <f t="shared" si="15"/>
        <v>118.04942623147898</v>
      </c>
      <c r="L29" s="68">
        <f t="shared" si="15"/>
        <v>142.38098397607325</v>
      </c>
      <c r="M29" s="68">
        <f t="shared" si="15"/>
        <v>164.88734303551655</v>
      </c>
      <c r="N29" s="68">
        <f t="shared" si="15"/>
        <v>185.70566985645053</v>
      </c>
      <c r="O29" s="68">
        <f t="shared" si="15"/>
        <v>205.58153044723383</v>
      </c>
      <c r="P29" s="68">
        <f t="shared" si="15"/>
        <v>225.3246493154607</v>
      </c>
      <c r="Q29" s="68">
        <f t="shared" si="15"/>
        <v>245.06776818368758</v>
      </c>
      <c r="R29" s="68">
        <f t="shared" si="15"/>
        <v>264.81088705191445</v>
      </c>
      <c r="S29" s="68">
        <f t="shared" si="15"/>
        <v>284.55400592014138</v>
      </c>
      <c r="T29" s="68">
        <f t="shared" si="15"/>
        <v>304.29712478836831</v>
      </c>
      <c r="U29" s="68">
        <f t="shared" si="15"/>
        <v>324.04024365659524</v>
      </c>
      <c r="V29" s="68">
        <f t="shared" si="15"/>
        <v>343.78336252482217</v>
      </c>
      <c r="W29" s="68">
        <f t="shared" si="15"/>
        <v>363.5264813930491</v>
      </c>
      <c r="X29" s="68">
        <f t="shared" si="15"/>
        <v>383.26960026127603</v>
      </c>
      <c r="Y29" s="68">
        <f t="shared" si="15"/>
        <v>403.01271912950295</v>
      </c>
      <c r="Z29" s="68">
        <f t="shared" si="15"/>
        <v>422.75583799772988</v>
      </c>
      <c r="AA29" s="68">
        <f t="shared" si="15"/>
        <v>437.56317714890008</v>
      </c>
      <c r="AB29" s="68">
        <f t="shared" si="15"/>
        <v>442.49895686595681</v>
      </c>
      <c r="AC29" s="68">
        <f t="shared" si="15"/>
        <v>442.49895686595681</v>
      </c>
      <c r="AD29" s="68">
        <f t="shared" si="15"/>
        <v>442.49895686595681</v>
      </c>
      <c r="AE29" s="68">
        <f t="shared" si="15"/>
        <v>442.49895686595681</v>
      </c>
      <c r="AF29" s="68">
        <f t="shared" si="15"/>
        <v>442.49895686595681</v>
      </c>
      <c r="AG29" s="68">
        <f t="shared" si="15"/>
        <v>442.49895686595681</v>
      </c>
      <c r="AH29" s="68">
        <f t="shared" si="15"/>
        <v>442.49895686595681</v>
      </c>
      <c r="AI29" s="68">
        <f t="shared" si="15"/>
        <v>442.49895686595681</v>
      </c>
      <c r="AJ29" s="68">
        <f t="shared" si="15"/>
        <v>442.49895686595681</v>
      </c>
      <c r="AK29" s="68">
        <f t="shared" si="15"/>
        <v>442.49895686595681</v>
      </c>
      <c r="AL29" s="68">
        <f t="shared" si="15"/>
        <v>442.49895686595681</v>
      </c>
      <c r="AM29" s="68">
        <f t="shared" si="15"/>
        <v>442.49895686595681</v>
      </c>
      <c r="AN29" s="68">
        <f t="shared" si="15"/>
        <v>442.49895686595681</v>
      </c>
      <c r="AO29" s="68">
        <f t="shared" si="15"/>
        <v>442.49895686595681</v>
      </c>
      <c r="AP29" s="68">
        <f t="shared" si="15"/>
        <v>442.49895686595681</v>
      </c>
      <c r="AQ29" s="68">
        <f t="shared" si="15"/>
        <v>442.49895686595681</v>
      </c>
      <c r="AR29" s="68">
        <f t="shared" si="15"/>
        <v>442.49895686595681</v>
      </c>
      <c r="AS29" s="68">
        <f t="shared" si="15"/>
        <v>442.49895686595681</v>
      </c>
      <c r="AT29" s="68">
        <f t="shared" si="15"/>
        <v>442.49895686595681</v>
      </c>
      <c r="AU29" s="68">
        <f t="shared" si="15"/>
        <v>442.49895686595681</v>
      </c>
      <c r="AV29" s="68">
        <f t="shared" si="15"/>
        <v>442.49895686595681</v>
      </c>
      <c r="AW29" s="68">
        <f t="shared" si="15"/>
        <v>442.49895686595681</v>
      </c>
      <c r="AX29" s="68">
        <f t="shared" si="15"/>
        <v>442.49895686595681</v>
      </c>
      <c r="AY29" s="68">
        <f t="shared" si="15"/>
        <v>442.49895686595681</v>
      </c>
      <c r="AZ29" s="68">
        <f t="shared" si="15"/>
        <v>442.49895686595681</v>
      </c>
      <c r="BA29" s="68">
        <f t="shared" si="15"/>
        <v>442.49895686595681</v>
      </c>
      <c r="BB29" s="68">
        <f t="shared" si="15"/>
        <v>442.49895686595681</v>
      </c>
      <c r="BC29" s="68">
        <f t="shared" si="15"/>
        <v>442.49895686595681</v>
      </c>
      <c r="BD29" s="68">
        <f t="shared" si="15"/>
        <v>442.49895686595681</v>
      </c>
      <c r="BE29" s="68">
        <f t="shared" si="15"/>
        <v>442.49895686595681</v>
      </c>
      <c r="BF29" s="68">
        <f t="shared" si="15"/>
        <v>442.49895686595681</v>
      </c>
      <c r="BG29" s="68">
        <f t="shared" si="15"/>
        <v>442.49895686595681</v>
      </c>
      <c r="BH29" s="68">
        <f t="shared" si="15"/>
        <v>442.49895686595681</v>
      </c>
      <c r="BI29" s="68">
        <f t="shared" si="15"/>
        <v>442.49895686595681</v>
      </c>
      <c r="BJ29" s="68">
        <f t="shared" si="15"/>
        <v>442.49895686595681</v>
      </c>
      <c r="BK29" s="68">
        <f t="shared" si="15"/>
        <v>442.49895686595681</v>
      </c>
      <c r="BL29" s="68">
        <f t="shared" si="15"/>
        <v>442.49895686595681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5.5309051065180643</v>
      </c>
      <c r="I32" s="74">
        <f t="shared" si="16"/>
        <v>11.061810213036129</v>
      </c>
      <c r="J32" s="74">
        <f t="shared" si="16"/>
        <v>16.592715319554195</v>
      </c>
      <c r="K32" s="74">
        <f t="shared" si="16"/>
        <v>22.123620426072257</v>
      </c>
      <c r="L32" s="74">
        <f t="shared" si="16"/>
        <v>27.65452553259032</v>
      </c>
      <c r="M32" s="74">
        <f t="shared" si="16"/>
        <v>33.185430639108382</v>
      </c>
      <c r="N32" s="74">
        <f t="shared" si="16"/>
        <v>38.716335745626445</v>
      </c>
      <c r="O32" s="74">
        <f t="shared" si="16"/>
        <v>44.247240852144508</v>
      </c>
      <c r="P32" s="74">
        <f t="shared" si="16"/>
        <v>49.77814595866257</v>
      </c>
      <c r="Q32" s="74">
        <f t="shared" si="16"/>
        <v>55.309051065180633</v>
      </c>
      <c r="R32" s="74">
        <f t="shared" si="16"/>
        <v>60.839956171698695</v>
      </c>
      <c r="S32" s="74">
        <f t="shared" si="16"/>
        <v>66.370861278216765</v>
      </c>
      <c r="T32" s="74">
        <f t="shared" si="16"/>
        <v>71.901766384734827</v>
      </c>
      <c r="U32" s="74">
        <f t="shared" si="16"/>
        <v>77.43267149125289</v>
      </c>
      <c r="V32" s="74">
        <f t="shared" si="16"/>
        <v>82.963576597770953</v>
      </c>
      <c r="W32" s="74">
        <f t="shared" si="16"/>
        <v>88.494481704289015</v>
      </c>
      <c r="X32" s="74">
        <f t="shared" si="16"/>
        <v>94.025386810807078</v>
      </c>
      <c r="Y32" s="74">
        <f t="shared" si="16"/>
        <v>99.55629191732514</v>
      </c>
      <c r="Z32" s="74">
        <f t="shared" si="16"/>
        <v>105.0871970238432</v>
      </c>
      <c r="AA32" s="74">
        <f t="shared" si="16"/>
        <v>110.61810213036127</v>
      </c>
      <c r="AB32" s="74">
        <f t="shared" si="16"/>
        <v>116.14900723687933</v>
      </c>
      <c r="AC32" s="74">
        <f t="shared" si="16"/>
        <v>121.67991234339739</v>
      </c>
      <c r="AD32" s="74">
        <f t="shared" si="16"/>
        <v>127.21081744991545</v>
      </c>
      <c r="AE32" s="74">
        <f t="shared" si="16"/>
        <v>132.74172255643353</v>
      </c>
      <c r="AF32" s="74">
        <f t="shared" si="16"/>
        <v>138.27262766295161</v>
      </c>
      <c r="AG32" s="74">
        <f t="shared" si="16"/>
        <v>143.80353276946968</v>
      </c>
      <c r="AH32" s="74">
        <f t="shared" si="16"/>
        <v>149.33443787598776</v>
      </c>
      <c r="AI32" s="74">
        <f t="shared" si="16"/>
        <v>154.86534298250584</v>
      </c>
      <c r="AJ32" s="74">
        <f t="shared" si="16"/>
        <v>160.39624808902391</v>
      </c>
      <c r="AK32" s="74">
        <f t="shared" si="16"/>
        <v>165.92715319554199</v>
      </c>
      <c r="AL32" s="74">
        <f t="shared" si="16"/>
        <v>171.45805830206007</v>
      </c>
      <c r="AM32" s="74">
        <f t="shared" si="16"/>
        <v>176.98896340857814</v>
      </c>
      <c r="AN32" s="74">
        <f t="shared" si="16"/>
        <v>182.51986851509622</v>
      </c>
      <c r="AO32" s="74">
        <f t="shared" si="16"/>
        <v>188.0507736216143</v>
      </c>
      <c r="AP32" s="74">
        <f t="shared" si="16"/>
        <v>193.58167872813237</v>
      </c>
      <c r="AQ32" s="74">
        <f t="shared" si="16"/>
        <v>199.11258383465045</v>
      </c>
      <c r="AR32" s="74">
        <f t="shared" si="16"/>
        <v>204.64348894116853</v>
      </c>
      <c r="AS32" s="74">
        <f t="shared" si="16"/>
        <v>210.1743940476866</v>
      </c>
      <c r="AT32" s="74">
        <f t="shared" si="16"/>
        <v>215.70529915420468</v>
      </c>
      <c r="AU32" s="74">
        <f t="shared" si="16"/>
        <v>221.23620426072276</v>
      </c>
      <c r="AV32" s="74">
        <f t="shared" si="16"/>
        <v>226.76710936724083</v>
      </c>
      <c r="AW32" s="74">
        <f t="shared" si="16"/>
        <v>232.29801447375891</v>
      </c>
      <c r="AX32" s="74">
        <f t="shared" si="16"/>
        <v>237.82891958027699</v>
      </c>
      <c r="AY32" s="74">
        <f t="shared" si="16"/>
        <v>243.35982468679506</v>
      </c>
      <c r="AZ32" s="74">
        <f t="shared" si="16"/>
        <v>248.89072979331314</v>
      </c>
      <c r="BA32" s="74">
        <f t="shared" si="16"/>
        <v>254.42163489983122</v>
      </c>
      <c r="BB32" s="74">
        <f t="shared" si="16"/>
        <v>259.9525400063493</v>
      </c>
      <c r="BC32" s="74">
        <f t="shared" si="16"/>
        <v>265.48344511286734</v>
      </c>
      <c r="BD32" s="74">
        <f t="shared" si="16"/>
        <v>271.01435021938539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5.5309051065180643</v>
      </c>
      <c r="H33" s="74">
        <f t="shared" si="17"/>
        <v>5.5309051065180643</v>
      </c>
      <c r="I33" s="74">
        <f t="shared" si="17"/>
        <v>5.5309051065180643</v>
      </c>
      <c r="J33" s="74">
        <f t="shared" si="17"/>
        <v>5.5309051065180643</v>
      </c>
      <c r="K33" s="74">
        <f t="shared" si="17"/>
        <v>5.5309051065180643</v>
      </c>
      <c r="L33" s="74">
        <f t="shared" si="17"/>
        <v>5.5309051065180643</v>
      </c>
      <c r="M33" s="74">
        <f t="shared" si="17"/>
        <v>5.5309051065180643</v>
      </c>
      <c r="N33" s="74">
        <f t="shared" si="17"/>
        <v>5.5309051065180643</v>
      </c>
      <c r="O33" s="74">
        <f t="shared" si="17"/>
        <v>5.5309051065180643</v>
      </c>
      <c r="P33" s="74">
        <f t="shared" si="17"/>
        <v>5.5309051065180643</v>
      </c>
      <c r="Q33" s="74">
        <f t="shared" si="17"/>
        <v>5.5309051065180643</v>
      </c>
      <c r="R33" s="74">
        <f t="shared" si="17"/>
        <v>5.5309051065180643</v>
      </c>
      <c r="S33" s="74">
        <f t="shared" si="17"/>
        <v>5.5309051065180643</v>
      </c>
      <c r="T33" s="74">
        <f t="shared" si="17"/>
        <v>5.5309051065180643</v>
      </c>
      <c r="U33" s="74">
        <f t="shared" si="17"/>
        <v>5.5309051065180643</v>
      </c>
      <c r="V33" s="74">
        <f t="shared" si="17"/>
        <v>5.5309051065180643</v>
      </c>
      <c r="W33" s="74">
        <f t="shared" si="17"/>
        <v>5.5309051065180643</v>
      </c>
      <c r="X33" s="74">
        <f t="shared" si="17"/>
        <v>5.5309051065180643</v>
      </c>
      <c r="Y33" s="74">
        <f t="shared" si="17"/>
        <v>5.5309051065180643</v>
      </c>
      <c r="Z33" s="74">
        <f t="shared" si="17"/>
        <v>5.5309051065180643</v>
      </c>
      <c r="AA33" s="74">
        <f t="shared" si="17"/>
        <v>5.5309051065180643</v>
      </c>
      <c r="AB33" s="74">
        <f t="shared" si="17"/>
        <v>5.5309051065180643</v>
      </c>
      <c r="AC33" s="74">
        <f t="shared" si="17"/>
        <v>5.5309051065180643</v>
      </c>
      <c r="AD33" s="74">
        <f t="shared" si="17"/>
        <v>5.5309051065180643</v>
      </c>
      <c r="AE33" s="74">
        <f t="shared" si="17"/>
        <v>5.5309051065180643</v>
      </c>
      <c r="AF33" s="74">
        <f t="shared" si="17"/>
        <v>5.5309051065180643</v>
      </c>
      <c r="AG33" s="74">
        <f t="shared" si="17"/>
        <v>5.5309051065180643</v>
      </c>
      <c r="AH33" s="74">
        <f t="shared" si="17"/>
        <v>5.5309051065180643</v>
      </c>
      <c r="AI33" s="74">
        <f t="shared" si="17"/>
        <v>5.5309051065180643</v>
      </c>
      <c r="AJ33" s="74">
        <f t="shared" si="17"/>
        <v>5.5309051065180643</v>
      </c>
      <c r="AK33" s="74">
        <f t="shared" si="17"/>
        <v>5.5309051065180643</v>
      </c>
      <c r="AL33" s="74">
        <f t="shared" si="17"/>
        <v>5.5309051065180643</v>
      </c>
      <c r="AM33" s="74">
        <f t="shared" si="17"/>
        <v>5.5309051065180643</v>
      </c>
      <c r="AN33" s="74">
        <f t="shared" si="17"/>
        <v>5.5309051065180643</v>
      </c>
      <c r="AO33" s="74">
        <f t="shared" si="17"/>
        <v>5.5309051065180643</v>
      </c>
      <c r="AP33" s="74">
        <f t="shared" si="17"/>
        <v>5.5309051065180643</v>
      </c>
      <c r="AQ33" s="74">
        <f t="shared" si="17"/>
        <v>5.5309051065180643</v>
      </c>
      <c r="AR33" s="74">
        <f t="shared" si="17"/>
        <v>5.5309051065180643</v>
      </c>
      <c r="AS33" s="74">
        <f t="shared" si="17"/>
        <v>5.5309051065180643</v>
      </c>
      <c r="AT33" s="74">
        <f t="shared" si="17"/>
        <v>5.5309051065180643</v>
      </c>
      <c r="AU33" s="74">
        <f t="shared" si="17"/>
        <v>5.5309051065180643</v>
      </c>
      <c r="AV33" s="74">
        <f t="shared" si="17"/>
        <v>5.5309051065180643</v>
      </c>
      <c r="AW33" s="74">
        <f t="shared" si="17"/>
        <v>5.5309051065180643</v>
      </c>
      <c r="AX33" s="74">
        <f t="shared" si="17"/>
        <v>5.5309051065180643</v>
      </c>
      <c r="AY33" s="74">
        <f t="shared" si="17"/>
        <v>5.5309051065180643</v>
      </c>
      <c r="AZ33" s="74">
        <f t="shared" si="17"/>
        <v>5.5309051065180643</v>
      </c>
      <c r="BA33" s="74">
        <f t="shared" si="17"/>
        <v>5.5309051065180643</v>
      </c>
      <c r="BB33" s="74">
        <f t="shared" si="17"/>
        <v>5.5309051065180643</v>
      </c>
      <c r="BC33" s="74">
        <f t="shared" si="17"/>
        <v>5.5309051065180643</v>
      </c>
      <c r="BD33" s="74">
        <f t="shared" si="17"/>
        <v>5.5309051065180643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276.54525532590344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-276.54525532590344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-276.54525532590344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5.5309051065180643</v>
      </c>
      <c r="H35" s="74">
        <f t="shared" si="18"/>
        <v>11.061810213036129</v>
      </c>
      <c r="I35" s="74">
        <f t="shared" si="18"/>
        <v>16.592715319554195</v>
      </c>
      <c r="J35" s="74">
        <f t="shared" si="18"/>
        <v>22.123620426072257</v>
      </c>
      <c r="K35" s="74">
        <f t="shared" si="18"/>
        <v>27.65452553259032</v>
      </c>
      <c r="L35" s="74">
        <f t="shared" si="18"/>
        <v>33.185430639108382</v>
      </c>
      <c r="M35" s="74">
        <f t="shared" si="18"/>
        <v>38.716335745626445</v>
      </c>
      <c r="N35" s="74">
        <f t="shared" si="18"/>
        <v>44.247240852144508</v>
      </c>
      <c r="O35" s="74">
        <f t="shared" si="18"/>
        <v>49.77814595866257</v>
      </c>
      <c r="P35" s="74">
        <f t="shared" si="18"/>
        <v>55.309051065180633</v>
      </c>
      <c r="Q35" s="74">
        <f t="shared" si="18"/>
        <v>60.839956171698695</v>
      </c>
      <c r="R35" s="74">
        <f t="shared" si="18"/>
        <v>66.370861278216765</v>
      </c>
      <c r="S35" s="74">
        <f t="shared" si="18"/>
        <v>71.901766384734827</v>
      </c>
      <c r="T35" s="74">
        <f t="shared" si="18"/>
        <v>77.43267149125289</v>
      </c>
      <c r="U35" s="74">
        <f t="shared" si="18"/>
        <v>82.963576597770953</v>
      </c>
      <c r="V35" s="74">
        <f t="shared" si="18"/>
        <v>88.494481704289015</v>
      </c>
      <c r="W35" s="74">
        <f t="shared" si="18"/>
        <v>94.025386810807078</v>
      </c>
      <c r="X35" s="74">
        <f t="shared" si="18"/>
        <v>99.55629191732514</v>
      </c>
      <c r="Y35" s="74">
        <f t="shared" si="18"/>
        <v>105.0871970238432</v>
      </c>
      <c r="Z35" s="74">
        <f t="shared" si="18"/>
        <v>110.61810213036127</v>
      </c>
      <c r="AA35" s="74">
        <f t="shared" si="18"/>
        <v>116.14900723687933</v>
      </c>
      <c r="AB35" s="74">
        <f t="shared" si="18"/>
        <v>121.67991234339739</v>
      </c>
      <c r="AC35" s="74">
        <f t="shared" si="18"/>
        <v>127.21081744991545</v>
      </c>
      <c r="AD35" s="74">
        <f t="shared" si="18"/>
        <v>132.74172255643353</v>
      </c>
      <c r="AE35" s="74">
        <f t="shared" si="18"/>
        <v>138.27262766295161</v>
      </c>
      <c r="AF35" s="74">
        <f t="shared" si="18"/>
        <v>143.80353276946968</v>
      </c>
      <c r="AG35" s="74">
        <f t="shared" si="18"/>
        <v>149.33443787598776</v>
      </c>
      <c r="AH35" s="74">
        <f t="shared" si="18"/>
        <v>154.86534298250584</v>
      </c>
      <c r="AI35" s="74">
        <f t="shared" si="18"/>
        <v>160.39624808902391</v>
      </c>
      <c r="AJ35" s="74">
        <f t="shared" si="18"/>
        <v>165.92715319554199</v>
      </c>
      <c r="AK35" s="74">
        <f t="shared" si="18"/>
        <v>171.45805830206007</v>
      </c>
      <c r="AL35" s="74">
        <f t="shared" si="18"/>
        <v>176.98896340857814</v>
      </c>
      <c r="AM35" s="74">
        <f t="shared" si="18"/>
        <v>182.51986851509622</v>
      </c>
      <c r="AN35" s="74">
        <f t="shared" si="18"/>
        <v>188.0507736216143</v>
      </c>
      <c r="AO35" s="74">
        <f t="shared" si="18"/>
        <v>193.58167872813237</v>
      </c>
      <c r="AP35" s="74">
        <f t="shared" si="18"/>
        <v>199.11258383465045</v>
      </c>
      <c r="AQ35" s="74">
        <f t="shared" si="18"/>
        <v>204.64348894116853</v>
      </c>
      <c r="AR35" s="74">
        <f t="shared" si="18"/>
        <v>210.1743940476866</v>
      </c>
      <c r="AS35" s="74">
        <f t="shared" si="18"/>
        <v>215.70529915420468</v>
      </c>
      <c r="AT35" s="74">
        <f t="shared" si="18"/>
        <v>221.23620426072276</v>
      </c>
      <c r="AU35" s="74">
        <f t="shared" si="18"/>
        <v>226.76710936724083</v>
      </c>
      <c r="AV35" s="74">
        <f t="shared" si="18"/>
        <v>232.29801447375891</v>
      </c>
      <c r="AW35" s="74">
        <f t="shared" si="18"/>
        <v>237.82891958027699</v>
      </c>
      <c r="AX35" s="74">
        <f t="shared" si="18"/>
        <v>243.35982468679506</v>
      </c>
      <c r="AY35" s="74">
        <f t="shared" si="18"/>
        <v>248.89072979331314</v>
      </c>
      <c r="AZ35" s="74">
        <f t="shared" si="18"/>
        <v>254.42163489983122</v>
      </c>
      <c r="BA35" s="74">
        <f t="shared" si="18"/>
        <v>259.9525400063493</v>
      </c>
      <c r="BB35" s="74">
        <f t="shared" si="18"/>
        <v>265.48344511286734</v>
      </c>
      <c r="BC35" s="74">
        <f t="shared" si="18"/>
        <v>271.01435021938539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2.7654525532590322</v>
      </c>
      <c r="H36" s="68">
        <f t="shared" si="19"/>
        <v>8.2963576597770974</v>
      </c>
      <c r="I36" s="68">
        <f t="shared" si="19"/>
        <v>13.827262766295162</v>
      </c>
      <c r="J36" s="68">
        <f t="shared" si="19"/>
        <v>19.358167872813226</v>
      </c>
      <c r="K36" s="68">
        <f t="shared" si="19"/>
        <v>24.889072979331289</v>
      </c>
      <c r="L36" s="68">
        <f t="shared" si="19"/>
        <v>30.419978085849351</v>
      </c>
      <c r="M36" s="68">
        <f t="shared" si="19"/>
        <v>35.950883192367414</v>
      </c>
      <c r="N36" s="68">
        <f t="shared" si="19"/>
        <v>41.481788298885476</v>
      </c>
      <c r="O36" s="68">
        <f t="shared" si="19"/>
        <v>47.012693405403539</v>
      </c>
      <c r="P36" s="68">
        <f t="shared" si="19"/>
        <v>52.543598511921601</v>
      </c>
      <c r="Q36" s="68">
        <f t="shared" si="19"/>
        <v>58.074503618439664</v>
      </c>
      <c r="R36" s="68">
        <f t="shared" si="19"/>
        <v>63.605408724957726</v>
      </c>
      <c r="S36" s="68">
        <f t="shared" si="19"/>
        <v>69.136313831475803</v>
      </c>
      <c r="T36" s="68">
        <f t="shared" si="19"/>
        <v>74.667218937993852</v>
      </c>
      <c r="U36" s="68">
        <f t="shared" si="19"/>
        <v>80.198124044511928</v>
      </c>
      <c r="V36" s="68">
        <f t="shared" si="19"/>
        <v>85.729029151029977</v>
      </c>
      <c r="W36" s="68">
        <f t="shared" si="19"/>
        <v>91.259934257548053</v>
      </c>
      <c r="X36" s="68">
        <f t="shared" si="19"/>
        <v>96.790839364066102</v>
      </c>
      <c r="Y36" s="68">
        <f t="shared" si="19"/>
        <v>102.32174447058418</v>
      </c>
      <c r="Z36" s="68">
        <f t="shared" si="19"/>
        <v>107.85264957710223</v>
      </c>
      <c r="AA36" s="68">
        <f t="shared" si="19"/>
        <v>113.3835546836203</v>
      </c>
      <c r="AB36" s="68">
        <f t="shared" si="19"/>
        <v>118.91445979013835</v>
      </c>
      <c r="AC36" s="68">
        <f t="shared" si="19"/>
        <v>124.44536489665643</v>
      </c>
      <c r="AD36" s="68">
        <f t="shared" si="19"/>
        <v>129.97627000317448</v>
      </c>
      <c r="AE36" s="68">
        <f t="shared" si="19"/>
        <v>135.50717510969258</v>
      </c>
      <c r="AF36" s="68">
        <f t="shared" si="19"/>
        <v>141.03808021621063</v>
      </c>
      <c r="AG36" s="68">
        <f t="shared" si="19"/>
        <v>146.56898532272874</v>
      </c>
      <c r="AH36" s="68">
        <f t="shared" si="19"/>
        <v>152.09989042924678</v>
      </c>
      <c r="AI36" s="68">
        <f t="shared" si="19"/>
        <v>157.63079553576489</v>
      </c>
      <c r="AJ36" s="68">
        <f t="shared" si="19"/>
        <v>163.16170064228294</v>
      </c>
      <c r="AK36" s="68">
        <f t="shared" si="19"/>
        <v>168.69260574880104</v>
      </c>
      <c r="AL36" s="68">
        <f t="shared" si="19"/>
        <v>174.22351085531909</v>
      </c>
      <c r="AM36" s="68">
        <f t="shared" si="19"/>
        <v>179.7544159618372</v>
      </c>
      <c r="AN36" s="68">
        <f t="shared" si="19"/>
        <v>185.28532106835524</v>
      </c>
      <c r="AO36" s="68">
        <f t="shared" si="19"/>
        <v>190.81622617487335</v>
      </c>
      <c r="AP36" s="68">
        <f t="shared" si="19"/>
        <v>196.3471312813914</v>
      </c>
      <c r="AQ36" s="68">
        <f t="shared" si="19"/>
        <v>201.8780363879095</v>
      </c>
      <c r="AR36" s="68">
        <f t="shared" si="19"/>
        <v>207.40894149442755</v>
      </c>
      <c r="AS36" s="68">
        <f t="shared" si="19"/>
        <v>212.93984660094566</v>
      </c>
      <c r="AT36" s="68">
        <f t="shared" si="19"/>
        <v>218.47075170746371</v>
      </c>
      <c r="AU36" s="68">
        <f t="shared" si="19"/>
        <v>224.00165681398181</v>
      </c>
      <c r="AV36" s="68">
        <f t="shared" si="19"/>
        <v>229.53256192049986</v>
      </c>
      <c r="AW36" s="68">
        <f t="shared" si="19"/>
        <v>235.06346702701796</v>
      </c>
      <c r="AX36" s="68">
        <f t="shared" si="19"/>
        <v>240.59437213353601</v>
      </c>
      <c r="AY36" s="68">
        <f t="shared" si="19"/>
        <v>246.12527724005412</v>
      </c>
      <c r="AZ36" s="68">
        <f t="shared" si="19"/>
        <v>251.65618234657217</v>
      </c>
      <c r="BA36" s="68">
        <f t="shared" si="19"/>
        <v>257.18708745309027</v>
      </c>
      <c r="BB36" s="68">
        <f t="shared" si="19"/>
        <v>262.71799255960832</v>
      </c>
      <c r="BC36" s="68">
        <f t="shared" si="19"/>
        <v>268.24889766612637</v>
      </c>
      <c r="BD36" s="68">
        <f t="shared" si="19"/>
        <v>135.5071751096927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1.3550717510969259</v>
      </c>
      <c r="I39" s="74">
        <f t="shared" si="20"/>
        <v>5.3962828762254151</v>
      </c>
      <c r="J39" s="74">
        <f t="shared" si="20"/>
        <v>9.0178089218713122</v>
      </c>
      <c r="K39" s="74">
        <f t="shared" si="20"/>
        <v>12.252171610060945</v>
      </c>
      <c r="L39" s="74">
        <f t="shared" si="20"/>
        <v>15.127246702531165</v>
      </c>
      <c r="M39" s="74">
        <f t="shared" si="20"/>
        <v>17.670909961018822</v>
      </c>
      <c r="N39" s="74">
        <f t="shared" si="20"/>
        <v>19.907165513686206</v>
      </c>
      <c r="O39" s="74">
        <f t="shared" si="20"/>
        <v>21.860017488695604</v>
      </c>
      <c r="P39" s="74">
        <f t="shared" si="20"/>
        <v>23.766409860810249</v>
      </c>
      <c r="Q39" s="74">
        <f t="shared" si="20"/>
        <v>25.672802232924894</v>
      </c>
      <c r="R39" s="74">
        <f t="shared" si="20"/>
        <v>27.57919460503954</v>
      </c>
      <c r="S39" s="74">
        <f t="shared" si="20"/>
        <v>29.485586977154185</v>
      </c>
      <c r="T39" s="74">
        <f t="shared" si="20"/>
        <v>31.39197934926883</v>
      </c>
      <c r="U39" s="74">
        <f t="shared" si="20"/>
        <v>33.298371721383475</v>
      </c>
      <c r="V39" s="74">
        <f t="shared" si="20"/>
        <v>35.20476409349812</v>
      </c>
      <c r="W39" s="74">
        <f t="shared" si="20"/>
        <v>37.111156465612765</v>
      </c>
      <c r="X39" s="74">
        <f t="shared" si="20"/>
        <v>39.017548837727411</v>
      </c>
      <c r="Y39" s="74">
        <f t="shared" si="20"/>
        <v>40.923941209842056</v>
      </c>
      <c r="Z39" s="74">
        <f t="shared" si="20"/>
        <v>42.830333581956701</v>
      </c>
      <c r="AA39" s="74">
        <f t="shared" si="20"/>
        <v>44.736725954071346</v>
      </c>
      <c r="AB39" s="74">
        <f t="shared" si="20"/>
        <v>44.915595425216139</v>
      </c>
      <c r="AC39" s="74">
        <f t="shared" si="20"/>
        <v>43.36694199539108</v>
      </c>
      <c r="AD39" s="74">
        <f t="shared" si="20"/>
        <v>41.818288565566021</v>
      </c>
      <c r="AE39" s="74">
        <f t="shared" si="20"/>
        <v>40.269635135740963</v>
      </c>
      <c r="AF39" s="74">
        <f t="shared" si="20"/>
        <v>38.720981705915904</v>
      </c>
      <c r="AG39" s="74">
        <f t="shared" si="20"/>
        <v>37.172328276090845</v>
      </c>
      <c r="AH39" s="74">
        <f t="shared" si="20"/>
        <v>35.623674846265786</v>
      </c>
      <c r="AI39" s="74">
        <f t="shared" si="20"/>
        <v>34.075021416440727</v>
      </c>
      <c r="AJ39" s="74">
        <f t="shared" si="20"/>
        <v>32.526367986615668</v>
      </c>
      <c r="AK39" s="74">
        <f t="shared" si="20"/>
        <v>30.977714556790609</v>
      </c>
      <c r="AL39" s="74">
        <f t="shared" si="20"/>
        <v>29.42906112696555</v>
      </c>
      <c r="AM39" s="74">
        <f t="shared" si="20"/>
        <v>27.880407697140491</v>
      </c>
      <c r="AN39" s="74">
        <f t="shared" si="20"/>
        <v>26.331754267315432</v>
      </c>
      <c r="AO39" s="74">
        <f t="shared" si="20"/>
        <v>24.783100837490373</v>
      </c>
      <c r="AP39" s="74">
        <f t="shared" si="20"/>
        <v>23.234447407665314</v>
      </c>
      <c r="AQ39" s="74">
        <f t="shared" si="20"/>
        <v>21.685793977840255</v>
      </c>
      <c r="AR39" s="74">
        <f t="shared" si="20"/>
        <v>20.137140548015196</v>
      </c>
      <c r="AS39" s="74">
        <f t="shared" si="20"/>
        <v>18.588487118190137</v>
      </c>
      <c r="AT39" s="74">
        <f t="shared" si="20"/>
        <v>17.039833688365079</v>
      </c>
      <c r="AU39" s="74">
        <f t="shared" si="20"/>
        <v>15.49118025854002</v>
      </c>
      <c r="AV39" s="74">
        <f t="shared" si="20"/>
        <v>13.942526828714961</v>
      </c>
      <c r="AW39" s="74">
        <f t="shared" si="20"/>
        <v>12.393873398889902</v>
      </c>
      <c r="AX39" s="74">
        <f t="shared" si="20"/>
        <v>10.845219969064843</v>
      </c>
      <c r="AY39" s="74">
        <f t="shared" si="20"/>
        <v>9.2965665392397838</v>
      </c>
      <c r="AZ39" s="74">
        <f t="shared" si="20"/>
        <v>7.7479131094147258</v>
      </c>
      <c r="BA39" s="74">
        <f t="shared" si="20"/>
        <v>6.1992596795896677</v>
      </c>
      <c r="BB39" s="74">
        <f t="shared" si="20"/>
        <v>4.6506062497646097</v>
      </c>
      <c r="BC39" s="74">
        <f t="shared" si="20"/>
        <v>3.1019528199395516</v>
      </c>
      <c r="BD39" s="74">
        <f t="shared" si="20"/>
        <v>1.5532993901144936</v>
      </c>
      <c r="BE39" s="74">
        <f t="shared" si="20"/>
        <v>4.6459602894355356E-3</v>
      </c>
      <c r="BF39" s="74">
        <f t="shared" si="20"/>
        <v>4.6459602894355356E-3</v>
      </c>
      <c r="BG39" s="74">
        <f t="shared" si="20"/>
        <v>4.6459602894355356E-3</v>
      </c>
      <c r="BH39" s="74">
        <f t="shared" si="20"/>
        <v>4.6459602894355356E-3</v>
      </c>
      <c r="BI39" s="74">
        <f t="shared" si="20"/>
        <v>4.6459602894355356E-3</v>
      </c>
      <c r="BJ39" s="74">
        <f t="shared" si="20"/>
        <v>4.6459602894355356E-3</v>
      </c>
      <c r="BK39" s="74">
        <f t="shared" si="20"/>
        <v>4.6459602894355356E-3</v>
      </c>
      <c r="BL39" s="74">
        <f t="shared" si="20"/>
        <v>4.6459602894355356E-3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1.3550717510969259</v>
      </c>
      <c r="H40" s="76">
        <f>(H26-H114)*'Assumptions (Inputs)'!$D$29</f>
        <v>4.0412111251284895</v>
      </c>
      <c r="I40" s="76">
        <f>(I26-I114)*'Assumptions (Inputs)'!$D$29</f>
        <v>3.6215260456458975</v>
      </c>
      <c r="J40" s="76">
        <f>(J26-J114)*'Assumptions (Inputs)'!$D$29</f>
        <v>3.2343626881896332</v>
      </c>
      <c r="K40" s="76">
        <f>(K26-K114)*'Assumptions (Inputs)'!$D$29</f>
        <v>2.8750750924702206</v>
      </c>
      <c r="L40" s="76">
        <f>(L26-L114)*'Assumptions (Inputs)'!$D$29</f>
        <v>2.5436632584876575</v>
      </c>
      <c r="M40" s="76">
        <f>(M26-M114)*'Assumptions (Inputs)'!$D$29</f>
        <v>2.2362555526673837</v>
      </c>
      <c r="N40" s="76">
        <f>(N26-N114)*'Assumptions (Inputs)'!$D$29</f>
        <v>1.9528519750093987</v>
      </c>
      <c r="O40" s="76">
        <f>(O26-O114)*'Assumptions (Inputs)'!$D$29</f>
        <v>1.9063923721146463</v>
      </c>
      <c r="P40" s="76">
        <f>(P26-P114)*'Assumptions (Inputs)'!$D$29</f>
        <v>1.9063923721146463</v>
      </c>
      <c r="Q40" s="76">
        <f>(Q26-Q114)*'Assumptions (Inputs)'!$D$29</f>
        <v>1.9063923721146463</v>
      </c>
      <c r="R40" s="76">
        <f>(R26-R114)*'Assumptions (Inputs)'!$D$29</f>
        <v>1.9063923721146463</v>
      </c>
      <c r="S40" s="76">
        <f>(S26-S114)*'Assumptions (Inputs)'!$D$29</f>
        <v>1.9063923721146463</v>
      </c>
      <c r="T40" s="76">
        <f>(T26-T114)*'Assumptions (Inputs)'!$D$29</f>
        <v>1.9063923721146463</v>
      </c>
      <c r="U40" s="76">
        <f>(U26-U114)*'Assumptions (Inputs)'!$D$29</f>
        <v>1.9063923721146463</v>
      </c>
      <c r="V40" s="76">
        <f>(V26-V114)*'Assumptions (Inputs)'!$D$29</f>
        <v>1.9063923721146463</v>
      </c>
      <c r="W40" s="76">
        <f>(W26-W114)*'Assumptions (Inputs)'!$D$29</f>
        <v>1.9063923721146463</v>
      </c>
      <c r="X40" s="76">
        <f>(X26-X114)*'Assumptions (Inputs)'!$D$29</f>
        <v>1.9063923721146463</v>
      </c>
      <c r="Y40" s="76">
        <f>(Y26-Y114)*'Assumptions (Inputs)'!$D$29</f>
        <v>1.9063923721146463</v>
      </c>
      <c r="Z40" s="76">
        <f>(Z26-Z114)*'Assumptions (Inputs)'!$D$29</f>
        <v>1.9063923721146463</v>
      </c>
      <c r="AA40" s="76">
        <f>(AA26-AA114)*'Assumptions (Inputs)'!$D$29</f>
        <v>0.17886947114479412</v>
      </c>
      <c r="AB40" s="76">
        <f>(AB26-AB114)*'Assumptions (Inputs)'!$D$29</f>
        <v>-1.548653429825058</v>
      </c>
      <c r="AC40" s="76">
        <f>(AC26-AC114)*'Assumptions (Inputs)'!$D$29</f>
        <v>-1.548653429825058</v>
      </c>
      <c r="AD40" s="76">
        <f>(AD26-AD114)*'Assumptions (Inputs)'!$D$29</f>
        <v>-1.548653429825058</v>
      </c>
      <c r="AE40" s="76">
        <f>(AE26-AE114)*'Assumptions (Inputs)'!$D$29</f>
        <v>-1.548653429825058</v>
      </c>
      <c r="AF40" s="76">
        <f>(AF26-AF114)*'Assumptions (Inputs)'!$D$29</f>
        <v>-1.548653429825058</v>
      </c>
      <c r="AG40" s="76">
        <f>(AG26-AG114)*'Assumptions (Inputs)'!$D$29</f>
        <v>-1.548653429825058</v>
      </c>
      <c r="AH40" s="76">
        <f>(AH26-AH114)*'Assumptions (Inputs)'!$D$29</f>
        <v>-1.548653429825058</v>
      </c>
      <c r="AI40" s="76">
        <f>(AI26-AI114)*'Assumptions (Inputs)'!$D$29</f>
        <v>-1.548653429825058</v>
      </c>
      <c r="AJ40" s="76">
        <f>(AJ26-AJ114)*'Assumptions (Inputs)'!$D$29</f>
        <v>-1.548653429825058</v>
      </c>
      <c r="AK40" s="76">
        <f>(AK26-AK114)*'Assumptions (Inputs)'!$D$29</f>
        <v>-1.548653429825058</v>
      </c>
      <c r="AL40" s="76">
        <f>(AL26-AL114)*'Assumptions (Inputs)'!$D$29</f>
        <v>-1.548653429825058</v>
      </c>
      <c r="AM40" s="76">
        <f>(AM26-AM114)*'Assumptions (Inputs)'!$D$29</f>
        <v>-1.548653429825058</v>
      </c>
      <c r="AN40" s="76">
        <f>(AN26-AN114)*'Assumptions (Inputs)'!$D$29</f>
        <v>-1.548653429825058</v>
      </c>
      <c r="AO40" s="76">
        <f>(AO26-AO114)*'Assumptions (Inputs)'!$D$29</f>
        <v>-1.548653429825058</v>
      </c>
      <c r="AP40" s="76">
        <f>(AP26-AP114)*'Assumptions (Inputs)'!$D$29</f>
        <v>-1.548653429825058</v>
      </c>
      <c r="AQ40" s="76">
        <f>(AQ26-AQ114)*'Assumptions (Inputs)'!$D$29</f>
        <v>-1.548653429825058</v>
      </c>
      <c r="AR40" s="76">
        <f>(AR26-AR114)*'Assumptions (Inputs)'!$D$29</f>
        <v>-1.548653429825058</v>
      </c>
      <c r="AS40" s="76">
        <f>(AS26-AS114)*'Assumptions (Inputs)'!$D$29</f>
        <v>-1.548653429825058</v>
      </c>
      <c r="AT40" s="76">
        <f>(AT26-AT114)*'Assumptions (Inputs)'!$D$29</f>
        <v>-1.548653429825058</v>
      </c>
      <c r="AU40" s="76">
        <f>(AU26-AU114)*'Assumptions (Inputs)'!$D$29</f>
        <v>-1.548653429825058</v>
      </c>
      <c r="AV40" s="76">
        <f>(AV26-AV114)*'Assumptions (Inputs)'!$D$29</f>
        <v>-1.548653429825058</v>
      </c>
      <c r="AW40" s="76">
        <f>(AW26-AW114)*'Assumptions (Inputs)'!$D$29</f>
        <v>-1.548653429825058</v>
      </c>
      <c r="AX40" s="76">
        <f>(AX26-AX114)*'Assumptions (Inputs)'!$D$29</f>
        <v>-1.548653429825058</v>
      </c>
      <c r="AY40" s="76">
        <f>(AY26-AY114)*'Assumptions (Inputs)'!$D$29</f>
        <v>-1.548653429825058</v>
      </c>
      <c r="AZ40" s="76">
        <f>(AZ26-AZ114)*'Assumptions (Inputs)'!$D$29</f>
        <v>-1.548653429825058</v>
      </c>
      <c r="BA40" s="76">
        <f>(BA26-BA114)*'Assumptions (Inputs)'!$D$29</f>
        <v>-1.548653429825058</v>
      </c>
      <c r="BB40" s="76">
        <f>(BB26-BB114)*'Assumptions (Inputs)'!$D$29</f>
        <v>-1.548653429825058</v>
      </c>
      <c r="BC40" s="76">
        <f>(BC26-BC114)*'Assumptions (Inputs)'!$D$29</f>
        <v>-1.548653429825058</v>
      </c>
      <c r="BD40" s="76">
        <f>(BD26-BD114)*'Assumptions (Inputs)'!$D$29</f>
        <v>-1.548653429825058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4.6459602894355356E-3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1.3550717510969259</v>
      </c>
      <c r="H41" s="74">
        <f t="shared" si="21"/>
        <v>5.3962828762254151</v>
      </c>
      <c r="I41" s="74">
        <f t="shared" si="21"/>
        <v>9.0178089218713122</v>
      </c>
      <c r="J41" s="74">
        <f t="shared" si="21"/>
        <v>12.252171610060945</v>
      </c>
      <c r="K41" s="74">
        <f t="shared" si="21"/>
        <v>15.127246702531165</v>
      </c>
      <c r="L41" s="74">
        <f t="shared" si="21"/>
        <v>17.670909961018822</v>
      </c>
      <c r="M41" s="74">
        <f t="shared" si="21"/>
        <v>19.907165513686206</v>
      </c>
      <c r="N41" s="74">
        <f t="shared" si="21"/>
        <v>21.860017488695604</v>
      </c>
      <c r="O41" s="74">
        <f t="shared" si="21"/>
        <v>23.766409860810249</v>
      </c>
      <c r="P41" s="74">
        <f t="shared" si="21"/>
        <v>25.672802232924894</v>
      </c>
      <c r="Q41" s="74">
        <f t="shared" si="21"/>
        <v>27.57919460503954</v>
      </c>
      <c r="R41" s="74">
        <f t="shared" si="21"/>
        <v>29.485586977154185</v>
      </c>
      <c r="S41" s="74">
        <f t="shared" si="21"/>
        <v>31.39197934926883</v>
      </c>
      <c r="T41" s="74">
        <f t="shared" si="21"/>
        <v>33.298371721383475</v>
      </c>
      <c r="U41" s="74">
        <f t="shared" si="21"/>
        <v>35.20476409349812</v>
      </c>
      <c r="V41" s="74">
        <f t="shared" si="21"/>
        <v>37.111156465612765</v>
      </c>
      <c r="W41" s="74">
        <f t="shared" si="21"/>
        <v>39.017548837727411</v>
      </c>
      <c r="X41" s="74">
        <f t="shared" si="21"/>
        <v>40.923941209842056</v>
      </c>
      <c r="Y41" s="74">
        <f t="shared" si="21"/>
        <v>42.830333581956701</v>
      </c>
      <c r="Z41" s="74">
        <f t="shared" si="21"/>
        <v>44.736725954071346</v>
      </c>
      <c r="AA41" s="74">
        <f t="shared" si="21"/>
        <v>44.915595425216139</v>
      </c>
      <c r="AB41" s="74">
        <f t="shared" si="21"/>
        <v>43.36694199539108</v>
      </c>
      <c r="AC41" s="74">
        <f t="shared" si="21"/>
        <v>41.818288565566021</v>
      </c>
      <c r="AD41" s="74">
        <f t="shared" si="21"/>
        <v>40.269635135740963</v>
      </c>
      <c r="AE41" s="74">
        <f t="shared" si="21"/>
        <v>38.720981705915904</v>
      </c>
      <c r="AF41" s="74">
        <f t="shared" si="21"/>
        <v>37.172328276090845</v>
      </c>
      <c r="AG41" s="74">
        <f t="shared" si="21"/>
        <v>35.623674846265786</v>
      </c>
      <c r="AH41" s="74">
        <f t="shared" si="21"/>
        <v>34.075021416440727</v>
      </c>
      <c r="AI41" s="74">
        <f t="shared" si="21"/>
        <v>32.526367986615668</v>
      </c>
      <c r="AJ41" s="74">
        <f t="shared" si="21"/>
        <v>30.977714556790609</v>
      </c>
      <c r="AK41" s="74">
        <f t="shared" si="21"/>
        <v>29.42906112696555</v>
      </c>
      <c r="AL41" s="74">
        <f t="shared" si="21"/>
        <v>27.880407697140491</v>
      </c>
      <c r="AM41" s="74">
        <f t="shared" si="21"/>
        <v>26.331754267315432</v>
      </c>
      <c r="AN41" s="74">
        <f t="shared" si="21"/>
        <v>24.783100837490373</v>
      </c>
      <c r="AO41" s="74">
        <f t="shared" si="21"/>
        <v>23.234447407665314</v>
      </c>
      <c r="AP41" s="74">
        <f t="shared" si="21"/>
        <v>21.685793977840255</v>
      </c>
      <c r="AQ41" s="74">
        <f t="shared" si="21"/>
        <v>20.137140548015196</v>
      </c>
      <c r="AR41" s="74">
        <f t="shared" si="21"/>
        <v>18.588487118190137</v>
      </c>
      <c r="AS41" s="74">
        <f t="shared" si="21"/>
        <v>17.039833688365079</v>
      </c>
      <c r="AT41" s="74">
        <f t="shared" si="21"/>
        <v>15.49118025854002</v>
      </c>
      <c r="AU41" s="74">
        <f t="shared" si="21"/>
        <v>13.942526828714961</v>
      </c>
      <c r="AV41" s="74">
        <f t="shared" si="21"/>
        <v>12.393873398889902</v>
      </c>
      <c r="AW41" s="74">
        <f t="shared" si="21"/>
        <v>10.845219969064843</v>
      </c>
      <c r="AX41" s="74">
        <f t="shared" si="21"/>
        <v>9.2965665392397838</v>
      </c>
      <c r="AY41" s="74">
        <f t="shared" si="21"/>
        <v>7.7479131094147258</v>
      </c>
      <c r="AZ41" s="74">
        <f t="shared" si="21"/>
        <v>6.1992596795896677</v>
      </c>
      <c r="BA41" s="74">
        <f t="shared" si="21"/>
        <v>4.6506062497646097</v>
      </c>
      <c r="BB41" s="74">
        <f t="shared" si="21"/>
        <v>3.1019528199395516</v>
      </c>
      <c r="BC41" s="74">
        <f t="shared" si="21"/>
        <v>1.5532993901144936</v>
      </c>
      <c r="BD41" s="74">
        <f t="shared" si="21"/>
        <v>4.6459602894355356E-3</v>
      </c>
      <c r="BE41" s="74">
        <f t="shared" si="21"/>
        <v>4.6459602894355356E-3</v>
      </c>
      <c r="BF41" s="74">
        <f t="shared" si="21"/>
        <v>4.6459602894355356E-3</v>
      </c>
      <c r="BG41" s="74">
        <f t="shared" si="21"/>
        <v>4.6459602894355356E-3</v>
      </c>
      <c r="BH41" s="74">
        <f t="shared" si="21"/>
        <v>4.6459602894355356E-3</v>
      </c>
      <c r="BI41" s="74">
        <f t="shared" si="21"/>
        <v>4.6459602894355356E-3</v>
      </c>
      <c r="BJ41" s="74">
        <f t="shared" si="21"/>
        <v>4.6459602894355356E-3</v>
      </c>
      <c r="BK41" s="74">
        <f t="shared" si="21"/>
        <v>4.6459602894355356E-3</v>
      </c>
      <c r="BL41" s="74">
        <f t="shared" si="21"/>
        <v>4.6459602894355356E-3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0.67753587554846295</v>
      </c>
      <c r="H42" s="68">
        <f t="shared" si="22"/>
        <v>3.3756773136611704</v>
      </c>
      <c r="I42" s="68">
        <f t="shared" si="22"/>
        <v>7.2070458990483637</v>
      </c>
      <c r="J42" s="68">
        <f t="shared" si="22"/>
        <v>10.634990265966128</v>
      </c>
      <c r="K42" s="68">
        <f t="shared" si="22"/>
        <v>13.689709156296054</v>
      </c>
      <c r="L42" s="68">
        <f t="shared" si="22"/>
        <v>16.399078331774994</v>
      </c>
      <c r="M42" s="68">
        <f t="shared" si="22"/>
        <v>18.789037737352515</v>
      </c>
      <c r="N42" s="68">
        <f t="shared" si="22"/>
        <v>20.883591501190907</v>
      </c>
      <c r="O42" s="68">
        <f t="shared" si="22"/>
        <v>22.813213674752927</v>
      </c>
      <c r="P42" s="68">
        <f t="shared" si="22"/>
        <v>24.719606046867572</v>
      </c>
      <c r="Q42" s="68">
        <f t="shared" si="22"/>
        <v>26.625998418982217</v>
      </c>
      <c r="R42" s="68">
        <f t="shared" si="22"/>
        <v>28.532390791096862</v>
      </c>
      <c r="S42" s="68">
        <f t="shared" si="22"/>
        <v>30.438783163211507</v>
      </c>
      <c r="T42" s="68">
        <f t="shared" si="22"/>
        <v>32.345175535326149</v>
      </c>
      <c r="U42" s="68">
        <f t="shared" si="22"/>
        <v>34.251567907440801</v>
      </c>
      <c r="V42" s="68">
        <f t="shared" si="22"/>
        <v>36.157960279555439</v>
      </c>
      <c r="W42" s="68">
        <f t="shared" si="22"/>
        <v>38.064352651670092</v>
      </c>
      <c r="X42" s="68">
        <f t="shared" si="22"/>
        <v>39.97074502378473</v>
      </c>
      <c r="Y42" s="68">
        <f t="shared" si="22"/>
        <v>41.877137395899382</v>
      </c>
      <c r="Z42" s="68">
        <f t="shared" si="22"/>
        <v>43.78352976801402</v>
      </c>
      <c r="AA42" s="68">
        <f t="shared" si="22"/>
        <v>44.826160689643743</v>
      </c>
      <c r="AB42" s="68">
        <f t="shared" si="22"/>
        <v>44.141268710303606</v>
      </c>
      <c r="AC42" s="68">
        <f t="shared" si="22"/>
        <v>42.592615280478554</v>
      </c>
      <c r="AD42" s="68">
        <f t="shared" si="22"/>
        <v>41.043961850653488</v>
      </c>
      <c r="AE42" s="68">
        <f t="shared" si="22"/>
        <v>39.495308420828437</v>
      </c>
      <c r="AF42" s="68">
        <f t="shared" si="22"/>
        <v>37.946654991003371</v>
      </c>
      <c r="AG42" s="68">
        <f t="shared" si="22"/>
        <v>36.398001561178319</v>
      </c>
      <c r="AH42" s="68">
        <f t="shared" si="22"/>
        <v>34.849348131353253</v>
      </c>
      <c r="AI42" s="68">
        <f t="shared" si="22"/>
        <v>33.300694701528201</v>
      </c>
      <c r="AJ42" s="68">
        <f t="shared" si="22"/>
        <v>31.752041271703138</v>
      </c>
      <c r="AK42" s="68">
        <f t="shared" si="22"/>
        <v>30.203387841878079</v>
      </c>
      <c r="AL42" s="68">
        <f t="shared" si="22"/>
        <v>28.654734412053021</v>
      </c>
      <c r="AM42" s="68">
        <f t="shared" si="22"/>
        <v>27.106080982227962</v>
      </c>
      <c r="AN42" s="68">
        <f t="shared" si="22"/>
        <v>25.557427552402903</v>
      </c>
      <c r="AO42" s="68">
        <f t="shared" si="22"/>
        <v>24.008774122577844</v>
      </c>
      <c r="AP42" s="68">
        <f t="shared" si="22"/>
        <v>22.460120692752785</v>
      </c>
      <c r="AQ42" s="68">
        <f t="shared" si="22"/>
        <v>20.911467262927726</v>
      </c>
      <c r="AR42" s="68">
        <f t="shared" si="22"/>
        <v>19.362813833102667</v>
      </c>
      <c r="AS42" s="68">
        <f t="shared" si="22"/>
        <v>17.814160403277608</v>
      </c>
      <c r="AT42" s="68">
        <f t="shared" si="22"/>
        <v>16.265506973452549</v>
      </c>
      <c r="AU42" s="68">
        <f t="shared" si="22"/>
        <v>14.71685354362749</v>
      </c>
      <c r="AV42" s="68">
        <f t="shared" si="22"/>
        <v>13.168200113802431</v>
      </c>
      <c r="AW42" s="68">
        <f t="shared" si="22"/>
        <v>11.619546683977372</v>
      </c>
      <c r="AX42" s="68">
        <f t="shared" si="22"/>
        <v>10.070893254152313</v>
      </c>
      <c r="AY42" s="68">
        <f t="shared" si="22"/>
        <v>8.5222398243272544</v>
      </c>
      <c r="AZ42" s="68">
        <f t="shared" si="22"/>
        <v>6.9735863945021972</v>
      </c>
      <c r="BA42" s="68">
        <f t="shared" si="22"/>
        <v>5.4249329646771383</v>
      </c>
      <c r="BB42" s="68">
        <f t="shared" si="22"/>
        <v>3.8762795348520807</v>
      </c>
      <c r="BC42" s="68">
        <f t="shared" si="22"/>
        <v>2.3276261050270226</v>
      </c>
      <c r="BD42" s="68">
        <f t="shared" si="22"/>
        <v>0.77897267520196456</v>
      </c>
      <c r="BE42" s="68">
        <f t="shared" si="22"/>
        <v>4.6459602894355356E-3</v>
      </c>
      <c r="BF42" s="68">
        <f t="shared" si="22"/>
        <v>4.6459602894355356E-3</v>
      </c>
      <c r="BG42" s="68">
        <f t="shared" si="22"/>
        <v>4.6459602894355356E-3</v>
      </c>
      <c r="BH42" s="68">
        <f t="shared" si="22"/>
        <v>4.6459602894355356E-3</v>
      </c>
      <c r="BI42" s="68">
        <f t="shared" si="22"/>
        <v>4.6459602894355356E-3</v>
      </c>
      <c r="BJ42" s="68">
        <f t="shared" si="22"/>
        <v>4.6459602894355356E-3</v>
      </c>
      <c r="BK42" s="68">
        <f t="shared" si="22"/>
        <v>4.6459602894355356E-3</v>
      </c>
      <c r="BL42" s="68">
        <f t="shared" si="22"/>
        <v>4.6459602894355356E-3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0.25165618234657194</v>
      </c>
      <c r="I45" s="55">
        <f t="shared" si="23"/>
        <v>1.0021668198704343</v>
      </c>
      <c r="J45" s="55">
        <f t="shared" si="23"/>
        <v>1.674735942633244</v>
      </c>
      <c r="K45" s="55">
        <f t="shared" si="23"/>
        <v>2.2754032990113187</v>
      </c>
      <c r="L45" s="55">
        <f t="shared" si="23"/>
        <v>2.8093458161843596</v>
      </c>
      <c r="M45" s="55">
        <f t="shared" si="23"/>
        <v>3.2817404213320676</v>
      </c>
      <c r="N45" s="55">
        <f t="shared" si="23"/>
        <v>3.6970450239702961</v>
      </c>
      <c r="O45" s="55">
        <f t="shared" si="23"/>
        <v>4.059717533614899</v>
      </c>
      <c r="P45" s="55">
        <f t="shared" si="23"/>
        <v>4.4137618312933338</v>
      </c>
      <c r="Q45" s="55">
        <f t="shared" si="23"/>
        <v>4.7678061289717686</v>
      </c>
      <c r="R45" s="55">
        <f t="shared" si="23"/>
        <v>5.1218504266502034</v>
      </c>
      <c r="S45" s="55">
        <f t="shared" si="23"/>
        <v>5.4758947243286382</v>
      </c>
      <c r="T45" s="55">
        <f t="shared" si="23"/>
        <v>5.829939022007073</v>
      </c>
      <c r="U45" s="55">
        <f t="shared" si="23"/>
        <v>6.1839833196855079</v>
      </c>
      <c r="V45" s="55">
        <f t="shared" si="23"/>
        <v>6.5380276173639427</v>
      </c>
      <c r="W45" s="55">
        <f t="shared" si="23"/>
        <v>6.8920719150423775</v>
      </c>
      <c r="X45" s="55">
        <f t="shared" si="23"/>
        <v>7.2461162127208123</v>
      </c>
      <c r="Y45" s="55">
        <f t="shared" si="23"/>
        <v>7.6001605103992471</v>
      </c>
      <c r="Z45" s="55">
        <f t="shared" si="23"/>
        <v>7.9542048080776819</v>
      </c>
      <c r="AA45" s="55">
        <f t="shared" si="23"/>
        <v>8.3082491057561167</v>
      </c>
      <c r="AB45" s="55">
        <f t="shared" si="23"/>
        <v>8.3414677218258646</v>
      </c>
      <c r="AC45" s="55">
        <f t="shared" si="23"/>
        <v>8.0538606562869255</v>
      </c>
      <c r="AD45" s="55">
        <f t="shared" si="23"/>
        <v>7.7662535907479864</v>
      </c>
      <c r="AE45" s="55">
        <f t="shared" si="23"/>
        <v>7.4786465252090473</v>
      </c>
      <c r="AF45" s="55">
        <f t="shared" si="23"/>
        <v>7.1910394596701082</v>
      </c>
      <c r="AG45" s="55">
        <f t="shared" si="23"/>
        <v>6.903432394131169</v>
      </c>
      <c r="AH45" s="55">
        <f t="shared" si="23"/>
        <v>6.6158253285922299</v>
      </c>
      <c r="AI45" s="55">
        <f t="shared" si="23"/>
        <v>6.3282182630532908</v>
      </c>
      <c r="AJ45" s="55">
        <f t="shared" si="23"/>
        <v>6.0406111975143517</v>
      </c>
      <c r="AK45" s="55">
        <f t="shared" si="23"/>
        <v>5.7530041319754126</v>
      </c>
      <c r="AL45" s="55">
        <f t="shared" si="23"/>
        <v>5.4653970664364735</v>
      </c>
      <c r="AM45" s="55">
        <f t="shared" si="23"/>
        <v>5.1777900008975344</v>
      </c>
      <c r="AN45" s="55">
        <f t="shared" si="23"/>
        <v>4.8901829353585953</v>
      </c>
      <c r="AO45" s="55">
        <f t="shared" si="23"/>
        <v>4.6025758698196562</v>
      </c>
      <c r="AP45" s="55">
        <f t="shared" si="23"/>
        <v>4.3149688042807171</v>
      </c>
      <c r="AQ45" s="55">
        <f t="shared" si="23"/>
        <v>4.0273617387417779</v>
      </c>
      <c r="AR45" s="55">
        <f t="shared" si="23"/>
        <v>3.7397546732028384</v>
      </c>
      <c r="AS45" s="55">
        <f t="shared" si="23"/>
        <v>3.4521476076638988</v>
      </c>
      <c r="AT45" s="55">
        <f t="shared" si="23"/>
        <v>3.1645405421249593</v>
      </c>
      <c r="AU45" s="55">
        <f t="shared" si="23"/>
        <v>2.8769334765860197</v>
      </c>
      <c r="AV45" s="55">
        <f t="shared" si="23"/>
        <v>2.5893264110470802</v>
      </c>
      <c r="AW45" s="55">
        <f t="shared" si="23"/>
        <v>2.3017193455081406</v>
      </c>
      <c r="AX45" s="55">
        <f t="shared" si="23"/>
        <v>2.0141122799692011</v>
      </c>
      <c r="AY45" s="55">
        <f t="shared" si="23"/>
        <v>1.7265052144302617</v>
      </c>
      <c r="AZ45" s="55">
        <f t="shared" si="23"/>
        <v>1.4388981488913224</v>
      </c>
      <c r="BA45" s="55">
        <f t="shared" si="23"/>
        <v>1.1512910833523831</v>
      </c>
      <c r="BB45" s="55">
        <f t="shared" si="23"/>
        <v>0.86368401781344373</v>
      </c>
      <c r="BC45" s="55">
        <f t="shared" si="23"/>
        <v>0.57607695227450439</v>
      </c>
      <c r="BD45" s="55">
        <f t="shared" si="23"/>
        <v>0.28846988673556501</v>
      </c>
      <c r="BE45" s="55">
        <f t="shared" si="23"/>
        <v>8.6282119662561829E-4</v>
      </c>
      <c r="BF45" s="55">
        <f t="shared" si="23"/>
        <v>8.6282119662561829E-4</v>
      </c>
      <c r="BG45" s="55">
        <f t="shared" si="23"/>
        <v>8.6282119662561829E-4</v>
      </c>
      <c r="BH45" s="55">
        <f t="shared" si="23"/>
        <v>8.6282119662561829E-4</v>
      </c>
      <c r="BI45" s="55">
        <f t="shared" si="23"/>
        <v>8.6282119662561829E-4</v>
      </c>
      <c r="BJ45" s="55">
        <f t="shared" si="23"/>
        <v>8.6282119662561829E-4</v>
      </c>
      <c r="BK45" s="55">
        <f t="shared" si="23"/>
        <v>8.6282119662561829E-4</v>
      </c>
      <c r="BL45" s="55">
        <f t="shared" si="23"/>
        <v>8.6282119662561829E-4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0.25165618234657194</v>
      </c>
      <c r="H46" s="55">
        <f>(H27-H114)*'Assumptions (Inputs)'!$D$26</f>
        <v>0.75051063752386238</v>
      </c>
      <c r="I46" s="55">
        <f>(I27-I114)*'Assumptions (Inputs)'!$D$26</f>
        <v>0.67256912276280967</v>
      </c>
      <c r="J46" s="55">
        <f>(J27-J114)*'Assumptions (Inputs)'!$D$26</f>
        <v>0.60066735637807478</v>
      </c>
      <c r="K46" s="55">
        <f>(K27-K114)*'Assumptions (Inputs)'!$D$26</f>
        <v>0.53394251717304098</v>
      </c>
      <c r="L46" s="55">
        <f>(L27-L114)*'Assumptions (Inputs)'!$D$26</f>
        <v>0.47239460514770792</v>
      </c>
      <c r="M46" s="55">
        <f>(M27-M114)*'Assumptions (Inputs)'!$D$26</f>
        <v>0.41530460263822844</v>
      </c>
      <c r="N46" s="55">
        <f>(N27-N114)*'Assumptions (Inputs)'!$D$26</f>
        <v>0.36267250964460263</v>
      </c>
      <c r="O46" s="55">
        <f>(O27-O114)*'Assumptions (Inputs)'!$D$26</f>
        <v>0.35404429767843437</v>
      </c>
      <c r="P46" s="55">
        <f>(P27-P114)*'Assumptions (Inputs)'!$D$26</f>
        <v>0.35404429767843437</v>
      </c>
      <c r="Q46" s="55">
        <f>(Q27-Q114)*'Assumptions (Inputs)'!$D$26</f>
        <v>0.35404429767843437</v>
      </c>
      <c r="R46" s="55">
        <f>(R27-R114)*'Assumptions (Inputs)'!$D$26</f>
        <v>0.35404429767843437</v>
      </c>
      <c r="S46" s="55">
        <f>(S27-S114)*'Assumptions (Inputs)'!$D$26</f>
        <v>0.35404429767843437</v>
      </c>
      <c r="T46" s="55">
        <f>(T27-T114)*'Assumptions (Inputs)'!$D$26</f>
        <v>0.35404429767843437</v>
      </c>
      <c r="U46" s="55">
        <f>(U27-U114)*'Assumptions (Inputs)'!$D$26</f>
        <v>0.35404429767843437</v>
      </c>
      <c r="V46" s="55">
        <f>(V27-V114)*'Assumptions (Inputs)'!$D$26</f>
        <v>0.35404429767843437</v>
      </c>
      <c r="W46" s="55">
        <f>(W27-W114)*'Assumptions (Inputs)'!$D$26</f>
        <v>0.35404429767843437</v>
      </c>
      <c r="X46" s="55">
        <f>(X27-X114)*'Assumptions (Inputs)'!$D$26</f>
        <v>0.35404429767843437</v>
      </c>
      <c r="Y46" s="55">
        <f>(Y27-Y114)*'Assumptions (Inputs)'!$D$26</f>
        <v>0.35404429767843437</v>
      </c>
      <c r="Z46" s="55">
        <f>(Z27-Z114)*'Assumptions (Inputs)'!$D$26</f>
        <v>0.35404429767843437</v>
      </c>
      <c r="AA46" s="55">
        <f>(AA27-AA114)*'Assumptions (Inputs)'!$D$26</f>
        <v>3.3218616069747485E-2</v>
      </c>
      <c r="AB46" s="55">
        <f>(AB27-AB114)*'Assumptions (Inputs)'!$D$26</f>
        <v>-0.28760706553893939</v>
      </c>
      <c r="AC46" s="55">
        <f>(AC27-AC114)*'Assumptions (Inputs)'!$D$26</f>
        <v>-0.28760706553893939</v>
      </c>
      <c r="AD46" s="55">
        <f>(AD27-AD114)*'Assumptions (Inputs)'!$D$26</f>
        <v>-0.28760706553893939</v>
      </c>
      <c r="AE46" s="55">
        <f>(AE27-AE114)*'Assumptions (Inputs)'!$D$26</f>
        <v>-0.28760706553893939</v>
      </c>
      <c r="AF46" s="55">
        <f>(AF27-AF114)*'Assumptions (Inputs)'!$D$26</f>
        <v>-0.28760706553893939</v>
      </c>
      <c r="AG46" s="55">
        <f>(AG27-AG114)*'Assumptions (Inputs)'!$D$26</f>
        <v>-0.28760706553893939</v>
      </c>
      <c r="AH46" s="55">
        <f>(AH27-AH114)*'Assumptions (Inputs)'!$D$26</f>
        <v>-0.28760706553893939</v>
      </c>
      <c r="AI46" s="55">
        <f>(AI27-AI114)*'Assumptions (Inputs)'!$D$26</f>
        <v>-0.28760706553893939</v>
      </c>
      <c r="AJ46" s="55">
        <f>(AJ27-AJ114)*'Assumptions (Inputs)'!$D$26</f>
        <v>-0.28760706553893939</v>
      </c>
      <c r="AK46" s="55">
        <f>(AK27-AK114)*'Assumptions (Inputs)'!$D$26</f>
        <v>-0.28760706553893939</v>
      </c>
      <c r="AL46" s="55">
        <f>(AL27-AL114)*'Assumptions (Inputs)'!$D$26</f>
        <v>-0.28760706553893939</v>
      </c>
      <c r="AM46" s="55">
        <f>(AM27-AM114)*'Assumptions (Inputs)'!$D$26</f>
        <v>-0.28760706553893939</v>
      </c>
      <c r="AN46" s="55">
        <f>(AN27-AN114)*'Assumptions (Inputs)'!$D$26</f>
        <v>-0.28760706553893939</v>
      </c>
      <c r="AO46" s="55">
        <f>(AO27-AO114)*'Assumptions (Inputs)'!$D$26</f>
        <v>-0.28760706553893939</v>
      </c>
      <c r="AP46" s="55">
        <f>(AP27-AP114)*'Assumptions (Inputs)'!$D$26</f>
        <v>-0.28760706553893939</v>
      </c>
      <c r="AQ46" s="55">
        <f>(AQ27-AQ114)*'Assumptions (Inputs)'!$D$26</f>
        <v>-0.28760706553893939</v>
      </c>
      <c r="AR46" s="55">
        <f>(AR27-AR114)*'Assumptions (Inputs)'!$D$26</f>
        <v>-0.28760706553893939</v>
      </c>
      <c r="AS46" s="55">
        <f>(AS27-AS114)*'Assumptions (Inputs)'!$D$26</f>
        <v>-0.28760706553893939</v>
      </c>
      <c r="AT46" s="55">
        <f>(AT27-AT114)*'Assumptions (Inputs)'!$D$26</f>
        <v>-0.28760706553893939</v>
      </c>
      <c r="AU46" s="55">
        <f>(AU27-AU114)*'Assumptions (Inputs)'!$D$26</f>
        <v>-0.28760706553893939</v>
      </c>
      <c r="AV46" s="55">
        <f>(AV27-AV114)*'Assumptions (Inputs)'!$D$26</f>
        <v>-0.28760706553893939</v>
      </c>
      <c r="AW46" s="55">
        <f>(AW27-AW114)*'Assumptions (Inputs)'!$D$26</f>
        <v>-0.28760706553893939</v>
      </c>
      <c r="AX46" s="55">
        <f>(AX27-AX114)*'Assumptions (Inputs)'!$D$26</f>
        <v>-0.28760706553893939</v>
      </c>
      <c r="AY46" s="55">
        <f>(AY27-AY114)*'Assumptions (Inputs)'!$D$26</f>
        <v>-0.28760706553893939</v>
      </c>
      <c r="AZ46" s="55">
        <f>(AZ27-AZ114)*'Assumptions (Inputs)'!$D$26</f>
        <v>-0.28760706553893939</v>
      </c>
      <c r="BA46" s="55">
        <f>(BA27-BA114)*'Assumptions (Inputs)'!$D$26</f>
        <v>-0.28760706553893939</v>
      </c>
      <c r="BB46" s="55">
        <f>(BB27-BB114)*'Assumptions (Inputs)'!$D$26</f>
        <v>-0.28760706553893939</v>
      </c>
      <c r="BC46" s="55">
        <f>(BC27-BC114)*'Assumptions (Inputs)'!$D$26</f>
        <v>-0.28760706553893939</v>
      </c>
      <c r="BD46" s="55">
        <f>(BD27-BD114)*'Assumptions (Inputs)'!$D$26</f>
        <v>-0.28760706553893939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8.6282119662561829E-4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0.25165618234657194</v>
      </c>
      <c r="H47" s="77">
        <f t="shared" si="24"/>
        <v>1.0021668198704343</v>
      </c>
      <c r="I47" s="77">
        <f t="shared" si="24"/>
        <v>1.674735942633244</v>
      </c>
      <c r="J47" s="77">
        <f t="shared" si="24"/>
        <v>2.2754032990113187</v>
      </c>
      <c r="K47" s="77">
        <f t="shared" si="24"/>
        <v>2.8093458161843596</v>
      </c>
      <c r="L47" s="77">
        <f t="shared" si="24"/>
        <v>3.2817404213320676</v>
      </c>
      <c r="M47" s="77">
        <f t="shared" si="24"/>
        <v>3.6970450239702961</v>
      </c>
      <c r="N47" s="77">
        <f t="shared" si="24"/>
        <v>4.059717533614899</v>
      </c>
      <c r="O47" s="77">
        <f t="shared" si="24"/>
        <v>4.4137618312933338</v>
      </c>
      <c r="P47" s="77">
        <f t="shared" si="24"/>
        <v>4.7678061289717686</v>
      </c>
      <c r="Q47" s="77">
        <f t="shared" si="24"/>
        <v>5.1218504266502034</v>
      </c>
      <c r="R47" s="77">
        <f t="shared" si="24"/>
        <v>5.4758947243286382</v>
      </c>
      <c r="S47" s="77">
        <f t="shared" si="24"/>
        <v>5.829939022007073</v>
      </c>
      <c r="T47" s="77">
        <f t="shared" si="24"/>
        <v>6.1839833196855079</v>
      </c>
      <c r="U47" s="77">
        <f t="shared" si="24"/>
        <v>6.5380276173639427</v>
      </c>
      <c r="V47" s="77">
        <f t="shared" si="24"/>
        <v>6.8920719150423775</v>
      </c>
      <c r="W47" s="77">
        <f t="shared" si="24"/>
        <v>7.2461162127208123</v>
      </c>
      <c r="X47" s="77">
        <f t="shared" si="24"/>
        <v>7.6001605103992471</v>
      </c>
      <c r="Y47" s="77">
        <f t="shared" si="24"/>
        <v>7.9542048080776819</v>
      </c>
      <c r="Z47" s="77">
        <f t="shared" si="24"/>
        <v>8.3082491057561167</v>
      </c>
      <c r="AA47" s="77">
        <f t="shared" si="24"/>
        <v>8.3414677218258646</v>
      </c>
      <c r="AB47" s="77">
        <f t="shared" si="24"/>
        <v>8.0538606562869255</v>
      </c>
      <c r="AC47" s="77">
        <f t="shared" si="24"/>
        <v>7.7662535907479864</v>
      </c>
      <c r="AD47" s="77">
        <f t="shared" si="24"/>
        <v>7.4786465252090473</v>
      </c>
      <c r="AE47" s="77">
        <f t="shared" si="24"/>
        <v>7.1910394596701082</v>
      </c>
      <c r="AF47" s="77">
        <f t="shared" si="24"/>
        <v>6.903432394131169</v>
      </c>
      <c r="AG47" s="77">
        <f t="shared" si="24"/>
        <v>6.6158253285922299</v>
      </c>
      <c r="AH47" s="77">
        <f t="shared" si="24"/>
        <v>6.3282182630532908</v>
      </c>
      <c r="AI47" s="77">
        <f t="shared" si="24"/>
        <v>6.0406111975143517</v>
      </c>
      <c r="AJ47" s="77">
        <f t="shared" si="24"/>
        <v>5.7530041319754126</v>
      </c>
      <c r="AK47" s="77">
        <f t="shared" si="24"/>
        <v>5.4653970664364735</v>
      </c>
      <c r="AL47" s="77">
        <f t="shared" si="24"/>
        <v>5.1777900008975344</v>
      </c>
      <c r="AM47" s="77">
        <f t="shared" si="24"/>
        <v>4.8901829353585953</v>
      </c>
      <c r="AN47" s="77">
        <f t="shared" si="24"/>
        <v>4.6025758698196562</v>
      </c>
      <c r="AO47" s="77">
        <f t="shared" si="24"/>
        <v>4.3149688042807171</v>
      </c>
      <c r="AP47" s="77">
        <f t="shared" si="24"/>
        <v>4.0273617387417779</v>
      </c>
      <c r="AQ47" s="77">
        <f t="shared" si="24"/>
        <v>3.7397546732028384</v>
      </c>
      <c r="AR47" s="77">
        <f t="shared" si="24"/>
        <v>3.4521476076638988</v>
      </c>
      <c r="AS47" s="77">
        <f t="shared" si="24"/>
        <v>3.1645405421249593</v>
      </c>
      <c r="AT47" s="77">
        <f t="shared" si="24"/>
        <v>2.8769334765860197</v>
      </c>
      <c r="AU47" s="77">
        <f t="shared" si="24"/>
        <v>2.5893264110470802</v>
      </c>
      <c r="AV47" s="77">
        <f t="shared" si="24"/>
        <v>2.3017193455081406</v>
      </c>
      <c r="AW47" s="77">
        <f t="shared" si="24"/>
        <v>2.0141122799692011</v>
      </c>
      <c r="AX47" s="77">
        <f t="shared" si="24"/>
        <v>1.7265052144302617</v>
      </c>
      <c r="AY47" s="77">
        <f t="shared" si="24"/>
        <v>1.4388981488913224</v>
      </c>
      <c r="AZ47" s="77">
        <f t="shared" si="24"/>
        <v>1.1512910833523831</v>
      </c>
      <c r="BA47" s="77">
        <f t="shared" si="24"/>
        <v>0.86368401781344373</v>
      </c>
      <c r="BB47" s="77">
        <f t="shared" si="24"/>
        <v>0.57607695227450439</v>
      </c>
      <c r="BC47" s="77">
        <f t="shared" si="24"/>
        <v>0.28846988673556501</v>
      </c>
      <c r="BD47" s="77">
        <f t="shared" si="24"/>
        <v>8.6282119662561829E-4</v>
      </c>
      <c r="BE47" s="77">
        <f t="shared" si="24"/>
        <v>8.6282119662561829E-4</v>
      </c>
      <c r="BF47" s="77">
        <f t="shared" si="24"/>
        <v>8.6282119662561829E-4</v>
      </c>
      <c r="BG47" s="77">
        <f t="shared" si="24"/>
        <v>8.6282119662561829E-4</v>
      </c>
      <c r="BH47" s="77">
        <f t="shared" si="24"/>
        <v>8.6282119662561829E-4</v>
      </c>
      <c r="BI47" s="77">
        <f t="shared" si="24"/>
        <v>8.6282119662561829E-4</v>
      </c>
      <c r="BJ47" s="77">
        <f t="shared" si="24"/>
        <v>8.6282119662561829E-4</v>
      </c>
      <c r="BK47" s="77">
        <f t="shared" si="24"/>
        <v>8.6282119662561829E-4</v>
      </c>
      <c r="BL47" s="77">
        <f t="shared" si="24"/>
        <v>8.6282119662561829E-4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0.12582809117328597</v>
      </c>
      <c r="H48" s="68">
        <f t="shared" si="25"/>
        <v>0.62691150110850313</v>
      </c>
      <c r="I48" s="68">
        <f t="shared" si="25"/>
        <v>1.338451381251839</v>
      </c>
      <c r="J48" s="68">
        <f t="shared" si="25"/>
        <v>1.9750696208222813</v>
      </c>
      <c r="K48" s="68">
        <f t="shared" si="25"/>
        <v>2.5423745575978391</v>
      </c>
      <c r="L48" s="68">
        <f>AVERAGE(L45,L47)</f>
        <v>3.0455431187582134</v>
      </c>
      <c r="M48" s="68">
        <f>AVERAGE(M45,M47)</f>
        <v>3.4893927226511821</v>
      </c>
      <c r="N48" s="68">
        <f>AVERAGE(N45,N47)</f>
        <v>3.8783812787925975</v>
      </c>
      <c r="O48" s="68">
        <f t="shared" ref="O48:BL48" si="26">AVERAGE(O45,O47)</f>
        <v>4.2367396824541164</v>
      </c>
      <c r="P48" s="68">
        <f t="shared" si="26"/>
        <v>4.5907839801325512</v>
      </c>
      <c r="Q48" s="68">
        <f t="shared" si="26"/>
        <v>4.944828277810986</v>
      </c>
      <c r="R48" s="68">
        <f t="shared" si="26"/>
        <v>5.2988725754894208</v>
      </c>
      <c r="S48" s="68">
        <f t="shared" si="26"/>
        <v>5.6529168731678556</v>
      </c>
      <c r="T48" s="68">
        <f t="shared" si="26"/>
        <v>6.0069611708462904</v>
      </c>
      <c r="U48" s="68">
        <f t="shared" si="26"/>
        <v>6.3610054685247253</v>
      </c>
      <c r="V48" s="68">
        <f t="shared" si="26"/>
        <v>6.7150497662031601</v>
      </c>
      <c r="W48" s="68">
        <f t="shared" si="26"/>
        <v>7.0690940638815949</v>
      </c>
      <c r="X48" s="68">
        <f t="shared" si="26"/>
        <v>7.4231383615600297</v>
      </c>
      <c r="Y48" s="68">
        <f t="shared" si="26"/>
        <v>7.7771826592384645</v>
      </c>
      <c r="Z48" s="68">
        <f t="shared" si="26"/>
        <v>8.1312269569168993</v>
      </c>
      <c r="AA48" s="68">
        <f t="shared" si="26"/>
        <v>8.3248584137909916</v>
      </c>
      <c r="AB48" s="68">
        <f t="shared" si="26"/>
        <v>8.197664189056395</v>
      </c>
      <c r="AC48" s="68">
        <f t="shared" si="26"/>
        <v>7.9100571235174559</v>
      </c>
      <c r="AD48" s="68">
        <f t="shared" si="26"/>
        <v>7.6224500579785168</v>
      </c>
      <c r="AE48" s="68">
        <f t="shared" si="26"/>
        <v>7.3348429924395777</v>
      </c>
      <c r="AF48" s="68">
        <f t="shared" si="26"/>
        <v>7.0472359269006386</v>
      </c>
      <c r="AG48" s="68">
        <f t="shared" si="26"/>
        <v>6.7596288613616995</v>
      </c>
      <c r="AH48" s="68">
        <f t="shared" si="26"/>
        <v>6.4720217958227604</v>
      </c>
      <c r="AI48" s="68">
        <f t="shared" si="26"/>
        <v>6.1844147302838213</v>
      </c>
      <c r="AJ48" s="68">
        <f t="shared" si="26"/>
        <v>5.8968076647448822</v>
      </c>
      <c r="AK48" s="68">
        <f t="shared" si="26"/>
        <v>5.609200599205943</v>
      </c>
      <c r="AL48" s="68">
        <f t="shared" si="26"/>
        <v>5.3215935336670039</v>
      </c>
      <c r="AM48" s="68">
        <f t="shared" si="26"/>
        <v>5.0339864681280648</v>
      </c>
      <c r="AN48" s="68">
        <f t="shared" si="26"/>
        <v>4.7463794025891257</v>
      </c>
      <c r="AO48" s="68">
        <f t="shared" si="26"/>
        <v>4.4587723370501866</v>
      </c>
      <c r="AP48" s="68">
        <f t="shared" si="26"/>
        <v>4.1711652715112475</v>
      </c>
      <c r="AQ48" s="68">
        <f t="shared" si="26"/>
        <v>3.8835582059723084</v>
      </c>
      <c r="AR48" s="68">
        <f t="shared" si="26"/>
        <v>3.5959511404333684</v>
      </c>
      <c r="AS48" s="68">
        <f t="shared" si="26"/>
        <v>3.3083440748944293</v>
      </c>
      <c r="AT48" s="68">
        <f t="shared" si="26"/>
        <v>3.0207370093554893</v>
      </c>
      <c r="AU48" s="68">
        <f t="shared" si="26"/>
        <v>2.7331299438165502</v>
      </c>
      <c r="AV48" s="68">
        <f t="shared" si="26"/>
        <v>2.4455228782776102</v>
      </c>
      <c r="AW48" s="68">
        <f t="shared" si="26"/>
        <v>2.1579158127386711</v>
      </c>
      <c r="AX48" s="68">
        <f t="shared" si="26"/>
        <v>1.8703087471997315</v>
      </c>
      <c r="AY48" s="68">
        <f t="shared" si="26"/>
        <v>1.5827016816607919</v>
      </c>
      <c r="AZ48" s="68">
        <f t="shared" si="26"/>
        <v>1.2950946161218528</v>
      </c>
      <c r="BA48" s="68">
        <f t="shared" si="26"/>
        <v>1.0074875505829133</v>
      </c>
      <c r="BB48" s="68">
        <f t="shared" si="26"/>
        <v>0.71988048504397406</v>
      </c>
      <c r="BC48" s="68">
        <f t="shared" si="26"/>
        <v>0.43227341950503473</v>
      </c>
      <c r="BD48" s="68">
        <f t="shared" si="26"/>
        <v>0.14466635396609531</v>
      </c>
      <c r="BE48" s="68">
        <f t="shared" si="26"/>
        <v>8.6282119662561829E-4</v>
      </c>
      <c r="BF48" s="68">
        <f t="shared" si="26"/>
        <v>8.6282119662561829E-4</v>
      </c>
      <c r="BG48" s="68">
        <f t="shared" si="26"/>
        <v>8.6282119662561829E-4</v>
      </c>
      <c r="BH48" s="68">
        <f t="shared" si="26"/>
        <v>8.6282119662561829E-4</v>
      </c>
      <c r="BI48" s="68">
        <f t="shared" si="26"/>
        <v>8.6282119662561829E-4</v>
      </c>
      <c r="BJ48" s="68">
        <f t="shared" si="26"/>
        <v>8.6282119662561829E-4</v>
      </c>
      <c r="BK48" s="68">
        <f t="shared" si="26"/>
        <v>8.6282119662561829E-4</v>
      </c>
      <c r="BL48" s="68">
        <f t="shared" si="26"/>
        <v>8.6282119662561829E-4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107.04928561038051</v>
      </c>
      <c r="H50" s="71">
        <f t="shared" si="27"/>
        <v>208.93725778617582</v>
      </c>
      <c r="I50" s="71">
        <f t="shared" si="27"/>
        <v>198.86344421412724</v>
      </c>
      <c r="J50" s="71">
        <f t="shared" si="27"/>
        <v>189.26797650112096</v>
      </c>
      <c r="K50" s="71">
        <f t="shared" si="27"/>
        <v>180.11504756749738</v>
      </c>
      <c r="L50" s="71">
        <f t="shared" si="27"/>
        <v>171.37160472434002</v>
      </c>
      <c r="M50" s="71">
        <f t="shared" si="27"/>
        <v>163.00689060835148</v>
      </c>
      <c r="N50" s="71">
        <f t="shared" si="27"/>
        <v>154.99244318185359</v>
      </c>
      <c r="O50" s="71">
        <f t="shared" si="27"/>
        <v>147.17355749811199</v>
      </c>
      <c r="P50" s="71">
        <f t="shared" si="27"/>
        <v>139.38221572180086</v>
      </c>
      <c r="Q50" s="71">
        <f t="shared" si="27"/>
        <v>131.59087394548973</v>
      </c>
      <c r="R50" s="71">
        <f t="shared" si="27"/>
        <v>123.79953216917856</v>
      </c>
      <c r="S50" s="71">
        <f t="shared" si="27"/>
        <v>116.00819039286742</v>
      </c>
      <c r="T50" s="71">
        <f t="shared" si="27"/>
        <v>108.21684861655629</v>
      </c>
      <c r="U50" s="71">
        <f t="shared" si="27"/>
        <v>100.42550684024513</v>
      </c>
      <c r="V50" s="71">
        <f t="shared" si="27"/>
        <v>92.634165063934006</v>
      </c>
      <c r="W50" s="71">
        <f t="shared" si="27"/>
        <v>84.842823287622849</v>
      </c>
      <c r="X50" s="71">
        <f t="shared" si="27"/>
        <v>77.051481511311721</v>
      </c>
      <c r="Y50" s="71">
        <f t="shared" si="27"/>
        <v>69.260139735000564</v>
      </c>
      <c r="Z50" s="71">
        <f t="shared" si="27"/>
        <v>61.468797958689443</v>
      </c>
      <c r="AA50" s="71">
        <f t="shared" si="27"/>
        <v>54.701630473667549</v>
      </c>
      <c r="AB50" s="71">
        <f t="shared" si="27"/>
        <v>49.982811571224232</v>
      </c>
      <c r="AC50" s="71">
        <f t="shared" si="27"/>
        <v>46.28816696007015</v>
      </c>
      <c r="AD50" s="71">
        <f t="shared" si="27"/>
        <v>42.593522348916103</v>
      </c>
      <c r="AE50" s="71">
        <f t="shared" si="27"/>
        <v>38.898877737761993</v>
      </c>
      <c r="AF50" s="71">
        <f t="shared" si="27"/>
        <v>35.204233126607946</v>
      </c>
      <c r="AG50" s="71">
        <f t="shared" si="27"/>
        <v>31.509588515453835</v>
      </c>
      <c r="AH50" s="71">
        <f t="shared" si="27"/>
        <v>27.814943904299788</v>
      </c>
      <c r="AI50" s="71">
        <f t="shared" si="27"/>
        <v>24.120299293145678</v>
      </c>
      <c r="AJ50" s="71">
        <f t="shared" si="27"/>
        <v>20.425654681991631</v>
      </c>
      <c r="AK50" s="71">
        <f t="shared" si="27"/>
        <v>16.73101007083752</v>
      </c>
      <c r="AL50" s="71">
        <f t="shared" si="27"/>
        <v>13.036365459683472</v>
      </c>
      <c r="AM50" s="71">
        <f t="shared" si="27"/>
        <v>9.3417208485293646</v>
      </c>
      <c r="AN50" s="71">
        <f t="shared" si="27"/>
        <v>5.6470762373753143</v>
      </c>
      <c r="AO50" s="71">
        <f t="shared" si="27"/>
        <v>1.9524316262212071</v>
      </c>
      <c r="AP50" s="71">
        <f t="shared" si="27"/>
        <v>-1.7422129849328432</v>
      </c>
      <c r="AQ50" s="71">
        <f t="shared" si="27"/>
        <v>-5.4368575960869503</v>
      </c>
      <c r="AR50" s="71">
        <f t="shared" si="27"/>
        <v>-9.1315022072409988</v>
      </c>
      <c r="AS50" s="71">
        <f t="shared" si="27"/>
        <v>-12.826146818395106</v>
      </c>
      <c r="AT50" s="71">
        <f t="shared" si="27"/>
        <v>-16.520791429549156</v>
      </c>
      <c r="AU50" s="71">
        <f t="shared" si="27"/>
        <v>-20.215436040703263</v>
      </c>
      <c r="AV50" s="71">
        <f t="shared" si="27"/>
        <v>-23.910080651857314</v>
      </c>
      <c r="AW50" s="71">
        <f t="shared" si="27"/>
        <v>-27.604725263011421</v>
      </c>
      <c r="AX50" s="71">
        <f t="shared" si="27"/>
        <v>-31.299369874165471</v>
      </c>
      <c r="AY50" s="71">
        <f t="shared" si="27"/>
        <v>-34.994014485319582</v>
      </c>
      <c r="AZ50" s="71">
        <f t="shared" si="27"/>
        <v>-38.688659096473629</v>
      </c>
      <c r="BA50" s="71">
        <f t="shared" si="27"/>
        <v>-42.383303707627739</v>
      </c>
      <c r="BB50" s="71">
        <f t="shared" si="27"/>
        <v>-46.077948318781786</v>
      </c>
      <c r="BC50" s="71">
        <f>BC22-BC36-BC42-BC48</f>
        <v>-49.77259292993584</v>
      </c>
      <c r="BD50" s="71">
        <f>BD22-BD36-BD42-BD48</f>
        <v>-25.81271200849946</v>
      </c>
      <c r="BE50" s="71">
        <f t="shared" si="27"/>
        <v>-5.5087814860611539E-3</v>
      </c>
      <c r="BF50" s="71">
        <f t="shared" si="27"/>
        <v>-5.5087814860611539E-3</v>
      </c>
      <c r="BG50" s="71">
        <f t="shared" si="27"/>
        <v>-5.5087814860611539E-3</v>
      </c>
      <c r="BH50" s="71">
        <f t="shared" si="27"/>
        <v>-5.5087814860611539E-3</v>
      </c>
      <c r="BI50" s="71">
        <f>BI22-BI36-BI42-BI48</f>
        <v>-5.5087814860611539E-3</v>
      </c>
      <c r="BJ50" s="71">
        <f>BJ22-BJ36-BJ42-BJ48</f>
        <v>-5.5087814860611539E-3</v>
      </c>
      <c r="BK50" s="71">
        <f>BK22-BK36-BK42-BK48</f>
        <v>-5.5087814860611539E-3</v>
      </c>
      <c r="BL50" s="71">
        <f>BL22-BL36-BL42-BL48</f>
        <v>-5.5087814860611539E-3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0.71409382040053804</v>
      </c>
      <c r="H53" s="80">
        <f>(+H33-H114)*'Assumptions (Inputs)'!$E$31/'Assumptions (Inputs)'!$E$30</f>
        <v>0.71409382040053804</v>
      </c>
      <c r="I53" s="80">
        <f>(+I33-I114)*'Assumptions (Inputs)'!$E$31/'Assumptions (Inputs)'!$E$30</f>
        <v>0.71409382040053804</v>
      </c>
      <c r="J53" s="80">
        <f>(+J33-J114)*'Assumptions (Inputs)'!$E$31/'Assumptions (Inputs)'!$E$30</f>
        <v>0.71409382040053804</v>
      </c>
      <c r="K53" s="80">
        <f>(+K33-K114)*'Assumptions (Inputs)'!$E$31/'Assumptions (Inputs)'!$E$30</f>
        <v>0.71409382040053804</v>
      </c>
      <c r="L53" s="80">
        <f>(+L33-L114)*'Assumptions (Inputs)'!$E$31/'Assumptions (Inputs)'!$E$30</f>
        <v>0.71409382040053804</v>
      </c>
      <c r="M53" s="80">
        <f>(+M33-M114)*'Assumptions (Inputs)'!$E$31/'Assumptions (Inputs)'!$E$30</f>
        <v>0.71409382040053804</v>
      </c>
      <c r="N53" s="80">
        <f>(+N33-N114)*'Assumptions (Inputs)'!$E$31/'Assumptions (Inputs)'!$E$30</f>
        <v>0.71409382040053804</v>
      </c>
      <c r="O53" s="80">
        <f>(+O33-O114)*'Assumptions (Inputs)'!$E$31/'Assumptions (Inputs)'!$E$30</f>
        <v>0.71409382040053804</v>
      </c>
      <c r="P53" s="80">
        <f>(+P33-P114)*'Assumptions (Inputs)'!$E$31/'Assumptions (Inputs)'!$E$30</f>
        <v>0.71409382040053804</v>
      </c>
      <c r="Q53" s="80">
        <f>(+Q33-Q114)*'Assumptions (Inputs)'!$E$31/'Assumptions (Inputs)'!$E$30</f>
        <v>0.71409382040053804</v>
      </c>
      <c r="R53" s="80">
        <f>(+R33-R114)*'Assumptions (Inputs)'!$E$31/'Assumptions (Inputs)'!$E$30</f>
        <v>0.71409382040053804</v>
      </c>
      <c r="S53" s="80">
        <f>(+S33-S114)*'Assumptions (Inputs)'!$E$31/'Assumptions (Inputs)'!$E$30</f>
        <v>0.71409382040053804</v>
      </c>
      <c r="T53" s="80">
        <f>(+T33-T114)*'Assumptions (Inputs)'!$E$31/'Assumptions (Inputs)'!$E$30</f>
        <v>0.71409382040053804</v>
      </c>
      <c r="U53" s="80">
        <f>(+U33-U114)*'Assumptions (Inputs)'!$E$31/'Assumptions (Inputs)'!$E$30</f>
        <v>0.71409382040053804</v>
      </c>
      <c r="V53" s="80">
        <f>(+V33-V114)*'Assumptions (Inputs)'!$E$31/'Assumptions (Inputs)'!$E$30</f>
        <v>0.71409382040053804</v>
      </c>
      <c r="W53" s="80">
        <f>(+W33-W114)*'Assumptions (Inputs)'!$E$31/'Assumptions (Inputs)'!$E$30</f>
        <v>0.71409382040053804</v>
      </c>
      <c r="X53" s="80">
        <f>(+X33-X114)*'Assumptions (Inputs)'!$E$31/'Assumptions (Inputs)'!$E$30</f>
        <v>0.71409382040053804</v>
      </c>
      <c r="Y53" s="80">
        <f>(+Y33-Y114)*'Assumptions (Inputs)'!$E$31/'Assumptions (Inputs)'!$E$30</f>
        <v>0.71409382040053804</v>
      </c>
      <c r="Z53" s="80">
        <f>(+Z33-Z114)*'Assumptions (Inputs)'!$E$31/'Assumptions (Inputs)'!$E$30</f>
        <v>0.71409382040053804</v>
      </c>
      <c r="AA53" s="80">
        <f>(+AA33-AA114)*'Assumptions (Inputs)'!$E$31/'Assumptions (Inputs)'!$E$30</f>
        <v>0.71409382040053804</v>
      </c>
      <c r="AB53" s="80">
        <f>(+AB33-AB114)*'Assumptions (Inputs)'!$E$31/'Assumptions (Inputs)'!$E$30</f>
        <v>0.71409382040053804</v>
      </c>
      <c r="AC53" s="80">
        <f>(+AC33-AC114)*'Assumptions (Inputs)'!$E$31/'Assumptions (Inputs)'!$E$30</f>
        <v>0.71409382040053804</v>
      </c>
      <c r="AD53" s="80">
        <f>(+AD33-AD114)*'Assumptions (Inputs)'!$E$31/'Assumptions (Inputs)'!$E$30</f>
        <v>0.71409382040053804</v>
      </c>
      <c r="AE53" s="80">
        <f>(+AE33-AE114)*'Assumptions (Inputs)'!$E$31/'Assumptions (Inputs)'!$E$30</f>
        <v>0.71409382040053804</v>
      </c>
      <c r="AF53" s="80">
        <f>(+AF33-AF114)*'Assumptions (Inputs)'!$E$31/'Assumptions (Inputs)'!$E$30</f>
        <v>0.71409382040053804</v>
      </c>
      <c r="AG53" s="80">
        <f>(+AG33-AG114)*'Assumptions (Inputs)'!$E$31/'Assumptions (Inputs)'!$E$30</f>
        <v>0.71409382040053804</v>
      </c>
      <c r="AH53" s="80">
        <f>(+AH33-AH114)*'Assumptions (Inputs)'!$E$31/'Assumptions (Inputs)'!$E$30</f>
        <v>0.71409382040053804</v>
      </c>
      <c r="AI53" s="80">
        <f>(+AI33-AI114)*'Assumptions (Inputs)'!$E$31/'Assumptions (Inputs)'!$E$30</f>
        <v>0.71409382040053804</v>
      </c>
      <c r="AJ53" s="80">
        <f>(+AJ33-AJ114)*'Assumptions (Inputs)'!$E$31/'Assumptions (Inputs)'!$E$30</f>
        <v>0.71409382040053804</v>
      </c>
      <c r="AK53" s="80">
        <f>(+AK33-AK114)*'Assumptions (Inputs)'!$E$31/'Assumptions (Inputs)'!$E$30</f>
        <v>0.71409382040053804</v>
      </c>
      <c r="AL53" s="80">
        <f>(+AL33-AL114)*'Assumptions (Inputs)'!$E$31/'Assumptions (Inputs)'!$E$30</f>
        <v>0.71409382040053804</v>
      </c>
      <c r="AM53" s="80">
        <f>(+AM33-AM114)*'Assumptions (Inputs)'!$E$31/'Assumptions (Inputs)'!$E$30</f>
        <v>0.71409382040053804</v>
      </c>
      <c r="AN53" s="80">
        <f>(+AN33-AN114)*'Assumptions (Inputs)'!$E$31/'Assumptions (Inputs)'!$E$30</f>
        <v>0.71409382040053804</v>
      </c>
      <c r="AO53" s="80">
        <f>(+AO33-AO114)*'Assumptions (Inputs)'!$E$31/'Assumptions (Inputs)'!$E$30</f>
        <v>0.71409382040053804</v>
      </c>
      <c r="AP53" s="80">
        <f>(+AP33-AP114)*'Assumptions (Inputs)'!$E$31/'Assumptions (Inputs)'!$E$30</f>
        <v>0.71409382040053804</v>
      </c>
      <c r="AQ53" s="80">
        <f>(+AQ33-AQ114)*'Assumptions (Inputs)'!$E$31/'Assumptions (Inputs)'!$E$30</f>
        <v>0.71409382040053804</v>
      </c>
      <c r="AR53" s="80">
        <f>(+AR33-AR114)*'Assumptions (Inputs)'!$E$31/'Assumptions (Inputs)'!$E$30</f>
        <v>0.71409382040053804</v>
      </c>
      <c r="AS53" s="80">
        <f>(+AS33-AS114)*'Assumptions (Inputs)'!$E$31/'Assumptions (Inputs)'!$E$30</f>
        <v>0.71409382040053804</v>
      </c>
      <c r="AT53" s="80">
        <f>(+AT33-AT114)*'Assumptions (Inputs)'!$E$31/'Assumptions (Inputs)'!$E$30</f>
        <v>0.71409382040053804</v>
      </c>
      <c r="AU53" s="80">
        <f>(+AU33-AU114)*'Assumptions (Inputs)'!$E$31/'Assumptions (Inputs)'!$E$30</f>
        <v>0.71409382040053804</v>
      </c>
      <c r="AV53" s="80">
        <f>(+AV33-AV114)*'Assumptions (Inputs)'!$E$31/'Assumptions (Inputs)'!$E$30</f>
        <v>0.71409382040053804</v>
      </c>
      <c r="AW53" s="80">
        <f>(+AW33-AW114)*'Assumptions (Inputs)'!$E$31/'Assumptions (Inputs)'!$E$30</f>
        <v>0.71409382040053804</v>
      </c>
      <c r="AX53" s="80">
        <f>(+AX33-AX114)*'Assumptions (Inputs)'!$E$31/'Assumptions (Inputs)'!$E$30</f>
        <v>0.71409382040053804</v>
      </c>
      <c r="AY53" s="80">
        <f>(+AY33-AY114)*'Assumptions (Inputs)'!$E$31/'Assumptions (Inputs)'!$E$30</f>
        <v>0.71409382040053804</v>
      </c>
      <c r="AZ53" s="80">
        <f>(+AZ33-AZ114)*'Assumptions (Inputs)'!$E$31/'Assumptions (Inputs)'!$E$30</f>
        <v>0.71409382040053804</v>
      </c>
      <c r="BA53" s="80">
        <f>(+BA33-BA114)*'Assumptions (Inputs)'!$E$31/'Assumptions (Inputs)'!$E$30</f>
        <v>0.71409382040053804</v>
      </c>
      <c r="BB53" s="80">
        <f>(+BB33-BB114)*'Assumptions (Inputs)'!$E$31/'Assumptions (Inputs)'!$E$30</f>
        <v>0.71409382040053804</v>
      </c>
      <c r="BC53" s="80">
        <f>(+BC33-BC114)*'Assumptions (Inputs)'!$E$31/'Assumptions (Inputs)'!$E$30</f>
        <v>0.71409382040053804</v>
      </c>
      <c r="BD53" s="80">
        <f>(+BD33-BD114)*'Assumptions (Inputs)'!$E$31/'Assumptions (Inputs)'!$E$30</f>
        <v>0.71409382040053804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35.704691020026907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5.5309051065180643</v>
      </c>
      <c r="H54" s="74">
        <f t="shared" si="28"/>
        <v>5.5309051065180643</v>
      </c>
      <c r="I54" s="74">
        <f t="shared" si="28"/>
        <v>5.5309051065180643</v>
      </c>
      <c r="J54" s="74">
        <f t="shared" si="28"/>
        <v>5.5309051065180643</v>
      </c>
      <c r="K54" s="74">
        <f t="shared" si="28"/>
        <v>5.5309051065180643</v>
      </c>
      <c r="L54" s="74">
        <f t="shared" si="28"/>
        <v>5.5309051065180643</v>
      </c>
      <c r="M54" s="74">
        <f t="shared" si="28"/>
        <v>5.5309051065180643</v>
      </c>
      <c r="N54" s="74">
        <f t="shared" si="28"/>
        <v>5.5309051065180643</v>
      </c>
      <c r="O54" s="74">
        <f t="shared" si="28"/>
        <v>5.5309051065180643</v>
      </c>
      <c r="P54" s="74">
        <f t="shared" si="28"/>
        <v>5.5309051065180643</v>
      </c>
      <c r="Q54" s="74">
        <f t="shared" si="28"/>
        <v>5.5309051065180643</v>
      </c>
      <c r="R54" s="74">
        <f t="shared" si="28"/>
        <v>5.5309051065180643</v>
      </c>
      <c r="S54" s="74">
        <f t="shared" si="28"/>
        <v>5.5309051065180643</v>
      </c>
      <c r="T54" s="74">
        <f t="shared" si="28"/>
        <v>5.5309051065180643</v>
      </c>
      <c r="U54" s="74">
        <f t="shared" si="28"/>
        <v>5.5309051065180643</v>
      </c>
      <c r="V54" s="74">
        <f t="shared" si="28"/>
        <v>5.5309051065180643</v>
      </c>
      <c r="W54" s="74">
        <f t="shared" si="28"/>
        <v>5.5309051065180643</v>
      </c>
      <c r="X54" s="74">
        <f t="shared" si="28"/>
        <v>5.5309051065180643</v>
      </c>
      <c r="Y54" s="74">
        <f t="shared" si="28"/>
        <v>5.5309051065180643</v>
      </c>
      <c r="Z54" s="74">
        <f t="shared" si="28"/>
        <v>5.5309051065180643</v>
      </c>
      <c r="AA54" s="74">
        <f t="shared" si="28"/>
        <v>5.5309051065180643</v>
      </c>
      <c r="AB54" s="74">
        <f t="shared" si="28"/>
        <v>5.5309051065180643</v>
      </c>
      <c r="AC54" s="74">
        <f t="shared" si="28"/>
        <v>5.5309051065180643</v>
      </c>
      <c r="AD54" s="74">
        <f t="shared" si="28"/>
        <v>5.5309051065180643</v>
      </c>
      <c r="AE54" s="74">
        <f t="shared" si="28"/>
        <v>5.5309051065180643</v>
      </c>
      <c r="AF54" s="74">
        <f t="shared" si="28"/>
        <v>5.5309051065180643</v>
      </c>
      <c r="AG54" s="74">
        <f t="shared" si="28"/>
        <v>5.5309051065180643</v>
      </c>
      <c r="AH54" s="74">
        <f t="shared" si="28"/>
        <v>5.5309051065180643</v>
      </c>
      <c r="AI54" s="74">
        <f t="shared" si="28"/>
        <v>5.5309051065180643</v>
      </c>
      <c r="AJ54" s="74">
        <f t="shared" si="28"/>
        <v>5.5309051065180643</v>
      </c>
      <c r="AK54" s="74">
        <f t="shared" si="28"/>
        <v>5.5309051065180643</v>
      </c>
      <c r="AL54" s="74">
        <f t="shared" si="28"/>
        <v>5.5309051065180643</v>
      </c>
      <c r="AM54" s="74">
        <f t="shared" si="28"/>
        <v>5.5309051065180643</v>
      </c>
      <c r="AN54" s="74">
        <f t="shared" si="28"/>
        <v>5.5309051065180643</v>
      </c>
      <c r="AO54" s="74">
        <f t="shared" si="28"/>
        <v>5.5309051065180643</v>
      </c>
      <c r="AP54" s="74">
        <f t="shared" si="28"/>
        <v>5.5309051065180643</v>
      </c>
      <c r="AQ54" s="74">
        <f t="shared" si="28"/>
        <v>5.5309051065180643</v>
      </c>
      <c r="AR54" s="74">
        <f t="shared" si="28"/>
        <v>5.5309051065180643</v>
      </c>
      <c r="AS54" s="74">
        <f t="shared" si="28"/>
        <v>5.5309051065180643</v>
      </c>
      <c r="AT54" s="74">
        <f t="shared" si="28"/>
        <v>5.5309051065180643</v>
      </c>
      <c r="AU54" s="74">
        <f t="shared" si="28"/>
        <v>5.5309051065180643</v>
      </c>
      <c r="AV54" s="74">
        <f t="shared" si="28"/>
        <v>5.5309051065180643</v>
      </c>
      <c r="AW54" s="74">
        <f t="shared" si="28"/>
        <v>5.5309051065180643</v>
      </c>
      <c r="AX54" s="74">
        <f t="shared" si="28"/>
        <v>5.5309051065180643</v>
      </c>
      <c r="AY54" s="74">
        <f t="shared" si="28"/>
        <v>5.5309051065180643</v>
      </c>
      <c r="AZ54" s="74">
        <f t="shared" si="28"/>
        <v>5.5309051065180643</v>
      </c>
      <c r="BA54" s="74">
        <f t="shared" si="28"/>
        <v>5.5309051065180643</v>
      </c>
      <c r="BB54" s="74">
        <f t="shared" si="28"/>
        <v>5.5309051065180643</v>
      </c>
      <c r="BC54" s="74">
        <f t="shared" si="28"/>
        <v>5.5309051065180643</v>
      </c>
      <c r="BD54" s="74">
        <f t="shared" si="28"/>
        <v>5.5309051065180643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276.54525532590344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11.06181021303613</v>
      </c>
      <c r="H55" s="67">
        <f>H21*'Assumptions (Inputs)'!$D$48</f>
        <v>11.06181021303613</v>
      </c>
      <c r="I55" s="67">
        <f>I21*'Assumptions (Inputs)'!$D$48</f>
        <v>11.06181021303613</v>
      </c>
      <c r="J55" s="67">
        <f>J21*'Assumptions (Inputs)'!$D$48</f>
        <v>11.06181021303613</v>
      </c>
      <c r="K55" s="67">
        <f>K21*'Assumptions (Inputs)'!$D$48</f>
        <v>11.06181021303613</v>
      </c>
      <c r="L55" s="67">
        <f>L21*'Assumptions (Inputs)'!$D$48</f>
        <v>11.06181021303613</v>
      </c>
      <c r="M55" s="67">
        <f>M21*'Assumptions (Inputs)'!$D$48</f>
        <v>11.06181021303613</v>
      </c>
      <c r="N55" s="67">
        <f>N21*'Assumptions (Inputs)'!$D$48</f>
        <v>11.06181021303613</v>
      </c>
      <c r="O55" s="67">
        <f>O21*'Assumptions (Inputs)'!$D$48</f>
        <v>11.06181021303613</v>
      </c>
      <c r="P55" s="67">
        <f>P21*'Assumptions (Inputs)'!$D$48</f>
        <v>11.06181021303613</v>
      </c>
      <c r="Q55" s="67">
        <f>Q21*'Assumptions (Inputs)'!$D$48</f>
        <v>11.06181021303613</v>
      </c>
      <c r="R55" s="67">
        <f>R21*'Assumptions (Inputs)'!$D$48</f>
        <v>11.06181021303613</v>
      </c>
      <c r="S55" s="67">
        <f>S21*'Assumptions (Inputs)'!$D$48</f>
        <v>11.06181021303613</v>
      </c>
      <c r="T55" s="67">
        <f>T21*'Assumptions (Inputs)'!$D$48</f>
        <v>11.06181021303613</v>
      </c>
      <c r="U55" s="67">
        <f>U21*'Assumptions (Inputs)'!$D$48</f>
        <v>11.06181021303613</v>
      </c>
      <c r="V55" s="67">
        <f>V21*'Assumptions (Inputs)'!$D$48</f>
        <v>11.06181021303613</v>
      </c>
      <c r="W55" s="67">
        <f>W21*'Assumptions (Inputs)'!$D$48</f>
        <v>11.06181021303613</v>
      </c>
      <c r="X55" s="67">
        <f>X21*'Assumptions (Inputs)'!$D$48</f>
        <v>11.06181021303613</v>
      </c>
      <c r="Y55" s="67">
        <f>Y21*'Assumptions (Inputs)'!$D$48</f>
        <v>11.06181021303613</v>
      </c>
      <c r="Z55" s="67">
        <f>Z21*'Assumptions (Inputs)'!$D$48</f>
        <v>11.06181021303613</v>
      </c>
      <c r="AA55" s="67">
        <f>AA21*'Assumptions (Inputs)'!$D$48</f>
        <v>11.06181021303613</v>
      </c>
      <c r="AB55" s="67">
        <f>AB21*'Assumptions (Inputs)'!$D$48</f>
        <v>11.06181021303613</v>
      </c>
      <c r="AC55" s="67">
        <f>AC21*'Assumptions (Inputs)'!$D$48</f>
        <v>11.06181021303613</v>
      </c>
      <c r="AD55" s="67">
        <f>AD21*'Assumptions (Inputs)'!$D$48</f>
        <v>11.06181021303613</v>
      </c>
      <c r="AE55" s="67">
        <f>AE21*'Assumptions (Inputs)'!$D$48</f>
        <v>11.06181021303613</v>
      </c>
      <c r="AF55" s="67">
        <f>AF21*'Assumptions (Inputs)'!$D$48</f>
        <v>11.06181021303613</v>
      </c>
      <c r="AG55" s="67">
        <f>AG21*'Assumptions (Inputs)'!$D$48</f>
        <v>11.06181021303613</v>
      </c>
      <c r="AH55" s="67">
        <f>AH21*'Assumptions (Inputs)'!$D$48</f>
        <v>11.06181021303613</v>
      </c>
      <c r="AI55" s="67">
        <f>AI21*'Assumptions (Inputs)'!$D$48</f>
        <v>11.06181021303613</v>
      </c>
      <c r="AJ55" s="67">
        <f>AJ21*'Assumptions (Inputs)'!$D$48</f>
        <v>11.06181021303613</v>
      </c>
      <c r="AK55" s="67">
        <f>AK21*'Assumptions (Inputs)'!$D$48</f>
        <v>11.06181021303613</v>
      </c>
      <c r="AL55" s="67">
        <f>AL21*'Assumptions (Inputs)'!$D$48</f>
        <v>11.06181021303613</v>
      </c>
      <c r="AM55" s="67">
        <f>AM21*'Assumptions (Inputs)'!$D$48</f>
        <v>11.06181021303613</v>
      </c>
      <c r="AN55" s="67">
        <f>AN21*'Assumptions (Inputs)'!$D$48</f>
        <v>11.06181021303613</v>
      </c>
      <c r="AO55" s="67">
        <f>AO21*'Assumptions (Inputs)'!$D$48</f>
        <v>11.06181021303613</v>
      </c>
      <c r="AP55" s="67">
        <f>AP21*'Assumptions (Inputs)'!$D$48</f>
        <v>11.06181021303613</v>
      </c>
      <c r="AQ55" s="67">
        <f>AQ21*'Assumptions (Inputs)'!$D$48</f>
        <v>11.06181021303613</v>
      </c>
      <c r="AR55" s="67">
        <f>AR21*'Assumptions (Inputs)'!$D$48</f>
        <v>11.06181021303613</v>
      </c>
      <c r="AS55" s="67">
        <f>AS21*'Assumptions (Inputs)'!$D$48</f>
        <v>11.06181021303613</v>
      </c>
      <c r="AT55" s="67">
        <f>AT21*'Assumptions (Inputs)'!$D$48</f>
        <v>11.06181021303613</v>
      </c>
      <c r="AU55" s="67">
        <f>AU21*'Assumptions (Inputs)'!$D$48</f>
        <v>11.06181021303613</v>
      </c>
      <c r="AV55" s="67">
        <f>AV21*'Assumptions (Inputs)'!$D$48</f>
        <v>11.06181021303613</v>
      </c>
      <c r="AW55" s="67">
        <f>AW21*'Assumptions (Inputs)'!$D$48</f>
        <v>11.06181021303613</v>
      </c>
      <c r="AX55" s="67">
        <f>AX21*'Assumptions (Inputs)'!$D$48</f>
        <v>11.06181021303613</v>
      </c>
      <c r="AY55" s="67">
        <f>AY21*'Assumptions (Inputs)'!$D$48</f>
        <v>11.06181021303613</v>
      </c>
      <c r="AZ55" s="67">
        <f>AZ21*'Assumptions (Inputs)'!$D$48</f>
        <v>11.06181021303613</v>
      </c>
      <c r="BA55" s="67">
        <f>BA21*'Assumptions (Inputs)'!$D$48</f>
        <v>11.06181021303613</v>
      </c>
      <c r="BB55" s="67">
        <f>BB21*'Assumptions (Inputs)'!$D$48</f>
        <v>11.06181021303613</v>
      </c>
      <c r="BC55" s="67">
        <f>BC21*'Assumptions (Inputs)'!$D$48</f>
        <v>11.06181021303613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542.02870043877078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17.306809139954733</v>
      </c>
      <c r="H56" s="68">
        <f t="shared" si="29"/>
        <v>17.306809139954733</v>
      </c>
      <c r="I56" s="68">
        <f t="shared" si="29"/>
        <v>17.306809139954733</v>
      </c>
      <c r="J56" s="68">
        <f t="shared" si="29"/>
        <v>17.306809139954733</v>
      </c>
      <c r="K56" s="68">
        <f t="shared" si="29"/>
        <v>17.306809139954733</v>
      </c>
      <c r="L56" s="68">
        <f t="shared" si="29"/>
        <v>17.306809139954733</v>
      </c>
      <c r="M56" s="68">
        <f t="shared" si="29"/>
        <v>17.306809139954733</v>
      </c>
      <c r="N56" s="68">
        <f t="shared" si="29"/>
        <v>17.306809139954733</v>
      </c>
      <c r="O56" s="68">
        <f t="shared" si="29"/>
        <v>17.306809139954733</v>
      </c>
      <c r="P56" s="68">
        <f t="shared" si="29"/>
        <v>17.306809139954733</v>
      </c>
      <c r="Q56" s="68">
        <f t="shared" si="29"/>
        <v>17.306809139954733</v>
      </c>
      <c r="R56" s="68">
        <f t="shared" si="29"/>
        <v>17.306809139954733</v>
      </c>
      <c r="S56" s="68">
        <f t="shared" si="29"/>
        <v>17.306809139954733</v>
      </c>
      <c r="T56" s="68">
        <f t="shared" si="29"/>
        <v>17.306809139954733</v>
      </c>
      <c r="U56" s="68">
        <f t="shared" si="29"/>
        <v>17.306809139954733</v>
      </c>
      <c r="V56" s="68">
        <f t="shared" si="29"/>
        <v>17.306809139954733</v>
      </c>
      <c r="W56" s="68">
        <f t="shared" si="29"/>
        <v>17.306809139954733</v>
      </c>
      <c r="X56" s="68">
        <f t="shared" si="29"/>
        <v>17.306809139954733</v>
      </c>
      <c r="Y56" s="68">
        <f t="shared" si="29"/>
        <v>17.306809139954733</v>
      </c>
      <c r="Z56" s="68">
        <f t="shared" si="29"/>
        <v>17.306809139954733</v>
      </c>
      <c r="AA56" s="68">
        <f t="shared" si="29"/>
        <v>17.306809139954733</v>
      </c>
      <c r="AB56" s="68">
        <f t="shared" si="29"/>
        <v>17.306809139954733</v>
      </c>
      <c r="AC56" s="68">
        <f t="shared" si="29"/>
        <v>17.306809139954733</v>
      </c>
      <c r="AD56" s="68">
        <f t="shared" si="29"/>
        <v>17.306809139954733</v>
      </c>
      <c r="AE56" s="68">
        <f t="shared" si="29"/>
        <v>17.306809139954733</v>
      </c>
      <c r="AF56" s="68">
        <f t="shared" si="29"/>
        <v>17.306809139954733</v>
      </c>
      <c r="AG56" s="68">
        <f t="shared" si="29"/>
        <v>17.306809139954733</v>
      </c>
      <c r="AH56" s="68">
        <f t="shared" si="29"/>
        <v>17.306809139954733</v>
      </c>
      <c r="AI56" s="68">
        <f t="shared" si="29"/>
        <v>17.306809139954733</v>
      </c>
      <c r="AJ56" s="68">
        <f t="shared" si="29"/>
        <v>17.306809139954733</v>
      </c>
      <c r="AK56" s="68">
        <f t="shared" si="29"/>
        <v>17.306809139954733</v>
      </c>
      <c r="AL56" s="68">
        <f t="shared" si="29"/>
        <v>17.306809139954733</v>
      </c>
      <c r="AM56" s="68">
        <f t="shared" si="29"/>
        <v>17.306809139954733</v>
      </c>
      <c r="AN56" s="68">
        <f t="shared" si="29"/>
        <v>17.306809139954733</v>
      </c>
      <c r="AO56" s="68">
        <f t="shared" si="29"/>
        <v>17.306809139954733</v>
      </c>
      <c r="AP56" s="68">
        <f t="shared" si="29"/>
        <v>17.306809139954733</v>
      </c>
      <c r="AQ56" s="68">
        <f t="shared" si="29"/>
        <v>17.306809139954733</v>
      </c>
      <c r="AR56" s="68">
        <f t="shared" si="29"/>
        <v>17.306809139954733</v>
      </c>
      <c r="AS56" s="68">
        <f t="shared" si="29"/>
        <v>17.306809139954733</v>
      </c>
      <c r="AT56" s="68">
        <f t="shared" si="29"/>
        <v>17.306809139954733</v>
      </c>
      <c r="AU56" s="68">
        <f t="shared" si="29"/>
        <v>17.306809139954733</v>
      </c>
      <c r="AV56" s="68">
        <f t="shared" si="29"/>
        <v>17.306809139954733</v>
      </c>
      <c r="AW56" s="68">
        <f t="shared" si="29"/>
        <v>17.306809139954733</v>
      </c>
      <c r="AX56" s="68">
        <f t="shared" si="29"/>
        <v>17.306809139954733</v>
      </c>
      <c r="AY56" s="68">
        <f t="shared" si="29"/>
        <v>17.306809139954733</v>
      </c>
      <c r="AZ56" s="68">
        <f t="shared" si="29"/>
        <v>17.306809139954733</v>
      </c>
      <c r="BA56" s="68">
        <f t="shared" si="29"/>
        <v>17.306809139954733</v>
      </c>
      <c r="BB56" s="68">
        <f t="shared" si="29"/>
        <v>17.306809139954733</v>
      </c>
      <c r="BC56" s="68">
        <f t="shared" si="29"/>
        <v>17.306809139954733</v>
      </c>
      <c r="BD56" s="68">
        <f t="shared" si="29"/>
        <v>6.2449989269186021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854.2786467846995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107.04928561038051</v>
      </c>
      <c r="H59" s="74">
        <f t="shared" si="30"/>
        <v>208.93725778617582</v>
      </c>
      <c r="I59" s="74">
        <f t="shared" si="30"/>
        <v>198.86344421412724</v>
      </c>
      <c r="J59" s="74">
        <f t="shared" si="30"/>
        <v>189.26797650112096</v>
      </c>
      <c r="K59" s="74">
        <f t="shared" si="30"/>
        <v>180.11504756749738</v>
      </c>
      <c r="L59" s="74">
        <f t="shared" si="30"/>
        <v>171.37160472434002</v>
      </c>
      <c r="M59" s="74">
        <f t="shared" si="30"/>
        <v>163.00689060835148</v>
      </c>
      <c r="N59" s="74">
        <f t="shared" si="30"/>
        <v>154.99244318185359</v>
      </c>
      <c r="O59" s="74">
        <f t="shared" si="30"/>
        <v>147.17355749811199</v>
      </c>
      <c r="P59" s="74">
        <f t="shared" si="30"/>
        <v>139.38221572180086</v>
      </c>
      <c r="Q59" s="74">
        <f t="shared" si="30"/>
        <v>131.59087394548973</v>
      </c>
      <c r="R59" s="74">
        <f t="shared" si="30"/>
        <v>123.79953216917856</v>
      </c>
      <c r="S59" s="74">
        <f t="shared" si="30"/>
        <v>116.00819039286742</v>
      </c>
      <c r="T59" s="74">
        <f t="shared" si="30"/>
        <v>108.21684861655629</v>
      </c>
      <c r="U59" s="74">
        <f t="shared" si="30"/>
        <v>100.42550684024513</v>
      </c>
      <c r="V59" s="74">
        <f t="shared" si="30"/>
        <v>92.634165063934006</v>
      </c>
      <c r="W59" s="74">
        <f t="shared" si="30"/>
        <v>84.842823287622849</v>
      </c>
      <c r="X59" s="74">
        <f t="shared" si="30"/>
        <v>77.051481511311721</v>
      </c>
      <c r="Y59" s="74">
        <f t="shared" si="30"/>
        <v>69.260139735000564</v>
      </c>
      <c r="Z59" s="74">
        <f t="shared" si="30"/>
        <v>61.468797958689443</v>
      </c>
      <c r="AA59" s="74">
        <f t="shared" si="30"/>
        <v>54.701630473667549</v>
      </c>
      <c r="AB59" s="74">
        <f t="shared" si="30"/>
        <v>49.982811571224232</v>
      </c>
      <c r="AC59" s="74">
        <f t="shared" si="30"/>
        <v>46.28816696007015</v>
      </c>
      <c r="AD59" s="74">
        <f t="shared" si="30"/>
        <v>42.593522348916103</v>
      </c>
      <c r="AE59" s="74">
        <f t="shared" si="30"/>
        <v>38.898877737761993</v>
      </c>
      <c r="AF59" s="74">
        <f t="shared" si="30"/>
        <v>35.204233126607946</v>
      </c>
      <c r="AG59" s="74">
        <f t="shared" si="30"/>
        <v>31.509588515453835</v>
      </c>
      <c r="AH59" s="74">
        <f t="shared" si="30"/>
        <v>27.814943904299788</v>
      </c>
      <c r="AI59" s="74">
        <f t="shared" si="30"/>
        <v>24.120299293145678</v>
      </c>
      <c r="AJ59" s="74">
        <f t="shared" si="30"/>
        <v>20.425654681991631</v>
      </c>
      <c r="AK59" s="74">
        <f t="shared" si="30"/>
        <v>16.73101007083752</v>
      </c>
      <c r="AL59" s="74">
        <f t="shared" si="30"/>
        <v>13.036365459683472</v>
      </c>
      <c r="AM59" s="74">
        <f t="shared" si="30"/>
        <v>9.3417208485293646</v>
      </c>
      <c r="AN59" s="74">
        <f t="shared" si="30"/>
        <v>5.6470762373753143</v>
      </c>
      <c r="AO59" s="74">
        <f t="shared" si="30"/>
        <v>1.9524316262212071</v>
      </c>
      <c r="AP59" s="74">
        <f t="shared" si="30"/>
        <v>-1.7422129849328432</v>
      </c>
      <c r="AQ59" s="74">
        <f t="shared" si="30"/>
        <v>-5.4368575960869503</v>
      </c>
      <c r="AR59" s="74">
        <f t="shared" si="30"/>
        <v>-9.1315022072409988</v>
      </c>
      <c r="AS59" s="74">
        <f t="shared" si="30"/>
        <v>-12.826146818395106</v>
      </c>
      <c r="AT59" s="74">
        <f t="shared" si="30"/>
        <v>-16.520791429549156</v>
      </c>
      <c r="AU59" s="74">
        <f t="shared" si="30"/>
        <v>-20.215436040703263</v>
      </c>
      <c r="AV59" s="74">
        <f t="shared" si="30"/>
        <v>-23.910080651857314</v>
      </c>
      <c r="AW59" s="74">
        <f t="shared" si="30"/>
        <v>-27.604725263011421</v>
      </c>
      <c r="AX59" s="74">
        <f t="shared" si="30"/>
        <v>-31.299369874165471</v>
      </c>
      <c r="AY59" s="74">
        <f t="shared" si="30"/>
        <v>-34.994014485319582</v>
      </c>
      <c r="AZ59" s="74">
        <f t="shared" si="30"/>
        <v>-38.688659096473629</v>
      </c>
      <c r="BA59" s="74">
        <f t="shared" si="30"/>
        <v>-42.383303707627739</v>
      </c>
      <c r="BB59" s="74">
        <f t="shared" si="30"/>
        <v>-46.077948318781786</v>
      </c>
      <c r="BC59" s="74">
        <f t="shared" si="30"/>
        <v>-49.77259292993584</v>
      </c>
      <c r="BD59" s="74">
        <f t="shared" si="30"/>
        <v>-25.81271200849946</v>
      </c>
      <c r="BE59" s="74">
        <f t="shared" si="30"/>
        <v>-5.5087814860611539E-3</v>
      </c>
      <c r="BF59" s="74">
        <f t="shared" si="30"/>
        <v>-5.5087814860611539E-3</v>
      </c>
      <c r="BG59" s="74">
        <f t="shared" si="30"/>
        <v>-5.5087814860611539E-3</v>
      </c>
      <c r="BH59" s="74">
        <f t="shared" si="30"/>
        <v>-5.5087814860611539E-3</v>
      </c>
      <c r="BI59" s="74">
        <f t="shared" si="30"/>
        <v>-5.5087814860611539E-3</v>
      </c>
      <c r="BJ59" s="74">
        <f t="shared" si="30"/>
        <v>-5.5087814860611539E-3</v>
      </c>
      <c r="BK59" s="74">
        <f t="shared" si="30"/>
        <v>-5.5087814860611539E-3</v>
      </c>
      <c r="BL59" s="74">
        <f t="shared" si="30"/>
        <v>-5.5087814860611539E-3</v>
      </c>
      <c r="BM59" s="36"/>
      <c r="BN59" s="74">
        <f>SUM(B59:BM59)</f>
        <v>2657.2459921259701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10.287436347157568</v>
      </c>
      <c r="H61" s="74">
        <f t="shared" si="33"/>
        <v>20.078870473251499</v>
      </c>
      <c r="I61" s="74">
        <f t="shared" si="33"/>
        <v>19.11077698897763</v>
      </c>
      <c r="J61" s="74">
        <f t="shared" si="33"/>
        <v>18.188652541757726</v>
      </c>
      <c r="K61" s="74">
        <f t="shared" si="33"/>
        <v>17.309056071236501</v>
      </c>
      <c r="L61" s="74">
        <f t="shared" si="33"/>
        <v>16.468811214009076</v>
      </c>
      <c r="M61" s="74">
        <f t="shared" si="33"/>
        <v>15.664962187462578</v>
      </c>
      <c r="N61" s="74">
        <f t="shared" si="33"/>
        <v>14.894773789776131</v>
      </c>
      <c r="O61" s="74">
        <f t="shared" si="33"/>
        <v>14.143378875568564</v>
      </c>
      <c r="P61" s="74">
        <f t="shared" si="33"/>
        <v>13.394630930865063</v>
      </c>
      <c r="Q61" s="74">
        <f t="shared" si="33"/>
        <v>12.645882986161563</v>
      </c>
      <c r="R61" s="74">
        <f t="shared" si="33"/>
        <v>11.897135041458061</v>
      </c>
      <c r="S61" s="74">
        <f t="shared" si="33"/>
        <v>11.14838709675456</v>
      </c>
      <c r="T61" s="74">
        <f t="shared" si="33"/>
        <v>10.39963915205106</v>
      </c>
      <c r="U61" s="74">
        <f t="shared" si="33"/>
        <v>9.6508912073475575</v>
      </c>
      <c r="V61" s="74">
        <f t="shared" si="33"/>
        <v>8.9021432626440582</v>
      </c>
      <c r="W61" s="74">
        <f t="shared" si="33"/>
        <v>8.1533953179405554</v>
      </c>
      <c r="X61" s="74">
        <f t="shared" si="33"/>
        <v>7.404647373237057</v>
      </c>
      <c r="Y61" s="74">
        <f t="shared" si="33"/>
        <v>6.6558994285335542</v>
      </c>
      <c r="Z61" s="74">
        <f t="shared" si="33"/>
        <v>5.9071514838300558</v>
      </c>
      <c r="AA61" s="74">
        <f t="shared" si="33"/>
        <v>5.2568266885194515</v>
      </c>
      <c r="AB61" s="74">
        <f t="shared" si="33"/>
        <v>4.8033481919946492</v>
      </c>
      <c r="AC61" s="74">
        <f t="shared" si="33"/>
        <v>4.4482928448627419</v>
      </c>
      <c r="AD61" s="74">
        <f t="shared" si="33"/>
        <v>4.0932374977308381</v>
      </c>
      <c r="AE61" s="74">
        <f t="shared" si="33"/>
        <v>3.7381821505989277</v>
      </c>
      <c r="AF61" s="74">
        <f t="shared" si="33"/>
        <v>3.3831268034670239</v>
      </c>
      <c r="AG61" s="74">
        <f t="shared" si="33"/>
        <v>3.0280714563351139</v>
      </c>
      <c r="AH61" s="74">
        <f t="shared" si="33"/>
        <v>2.6730161092032096</v>
      </c>
      <c r="AI61" s="74">
        <f t="shared" si="33"/>
        <v>2.3179607620712996</v>
      </c>
      <c r="AJ61" s="74">
        <f t="shared" si="33"/>
        <v>1.9629054149393959</v>
      </c>
      <c r="AK61" s="74">
        <f t="shared" si="33"/>
        <v>1.6078500678074858</v>
      </c>
      <c r="AL61" s="74">
        <f t="shared" si="33"/>
        <v>1.2527947206755816</v>
      </c>
      <c r="AM61" s="74">
        <f t="shared" si="33"/>
        <v>0.89773937354367195</v>
      </c>
      <c r="AN61" s="74">
        <f t="shared" si="33"/>
        <v>0.54268402641176772</v>
      </c>
      <c r="AO61" s="74">
        <f t="shared" si="33"/>
        <v>0.18762867927985802</v>
      </c>
      <c r="AP61" s="74">
        <f t="shared" si="33"/>
        <v>-0.16742666785204624</v>
      </c>
      <c r="AQ61" s="74">
        <f t="shared" si="33"/>
        <v>-0.52248201498395597</v>
      </c>
      <c r="AR61" s="74">
        <f t="shared" si="33"/>
        <v>-0.87753736211585998</v>
      </c>
      <c r="AS61" s="74">
        <f t="shared" si="33"/>
        <v>-1.2325927092477698</v>
      </c>
      <c r="AT61" s="74">
        <f t="shared" si="33"/>
        <v>-1.587648056379674</v>
      </c>
      <c r="AU61" s="74">
        <f t="shared" si="33"/>
        <v>-1.9427034035115838</v>
      </c>
      <c r="AV61" s="74">
        <f t="shared" si="33"/>
        <v>-2.2977587506434878</v>
      </c>
      <c r="AW61" s="74">
        <f t="shared" si="33"/>
        <v>-2.6528140977753978</v>
      </c>
      <c r="AX61" s="74">
        <f t="shared" si="33"/>
        <v>-3.007869444907302</v>
      </c>
      <c r="AY61" s="74">
        <f t="shared" si="33"/>
        <v>-3.362924792039212</v>
      </c>
      <c r="AZ61" s="74">
        <f t="shared" si="33"/>
        <v>-3.7179801391711158</v>
      </c>
      <c r="BA61" s="74">
        <f t="shared" si="33"/>
        <v>-4.0730354863030263</v>
      </c>
      <c r="BB61" s="74">
        <f t="shared" si="33"/>
        <v>-4.42809083343493</v>
      </c>
      <c r="BC61" s="74">
        <f t="shared" si="33"/>
        <v>-4.7831461805668347</v>
      </c>
      <c r="BD61" s="74">
        <f t="shared" si="33"/>
        <v>-2.4806016240167983</v>
      </c>
      <c r="BE61" s="74">
        <f t="shared" si="33"/>
        <v>-5.2939390081047696E-4</v>
      </c>
      <c r="BF61" s="74">
        <f t="shared" si="33"/>
        <v>-5.2939390081047696E-4</v>
      </c>
      <c r="BG61" s="74">
        <f t="shared" si="33"/>
        <v>-5.2939390081047696E-4</v>
      </c>
      <c r="BH61" s="74">
        <f t="shared" si="33"/>
        <v>-5.2939390081047696E-4</v>
      </c>
      <c r="BI61" s="74">
        <f t="shared" si="33"/>
        <v>-5.2939390081047696E-4</v>
      </c>
      <c r="BJ61" s="74">
        <f t="shared" si="33"/>
        <v>-5.2939390081047696E-4</v>
      </c>
      <c r="BK61" s="74">
        <f t="shared" si="33"/>
        <v>-5.2939390081047696E-4</v>
      </c>
      <c r="BL61" s="74">
        <f t="shared" si="33"/>
        <v>-5.2939390081047696E-4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17.306809139954733</v>
      </c>
      <c r="H62" s="67">
        <f t="shared" si="34"/>
        <v>17.306809139954733</v>
      </c>
      <c r="I62" s="67">
        <f t="shared" si="34"/>
        <v>17.306809139954733</v>
      </c>
      <c r="J62" s="67">
        <f t="shared" si="34"/>
        <v>17.306809139954733</v>
      </c>
      <c r="K62" s="67">
        <f t="shared" si="34"/>
        <v>17.306809139954733</v>
      </c>
      <c r="L62" s="67">
        <f t="shared" si="34"/>
        <v>17.306809139954733</v>
      </c>
      <c r="M62" s="67">
        <f t="shared" si="34"/>
        <v>17.306809139954733</v>
      </c>
      <c r="N62" s="67">
        <f t="shared" si="34"/>
        <v>17.306809139954733</v>
      </c>
      <c r="O62" s="67">
        <f t="shared" si="34"/>
        <v>17.306809139954733</v>
      </c>
      <c r="P62" s="67">
        <f t="shared" si="34"/>
        <v>17.306809139954733</v>
      </c>
      <c r="Q62" s="67">
        <f t="shared" si="34"/>
        <v>17.306809139954733</v>
      </c>
      <c r="R62" s="67">
        <f t="shared" si="34"/>
        <v>17.306809139954733</v>
      </c>
      <c r="S62" s="67">
        <f t="shared" si="34"/>
        <v>17.306809139954733</v>
      </c>
      <c r="T62" s="67">
        <f t="shared" si="34"/>
        <v>17.306809139954733</v>
      </c>
      <c r="U62" s="67">
        <f t="shared" si="34"/>
        <v>17.306809139954733</v>
      </c>
      <c r="V62" s="67">
        <f t="shared" si="34"/>
        <v>17.306809139954733</v>
      </c>
      <c r="W62" s="67">
        <f t="shared" si="34"/>
        <v>17.306809139954733</v>
      </c>
      <c r="X62" s="67">
        <f t="shared" si="34"/>
        <v>17.306809139954733</v>
      </c>
      <c r="Y62" s="67">
        <f t="shared" si="34"/>
        <v>17.306809139954733</v>
      </c>
      <c r="Z62" s="67">
        <f t="shared" si="34"/>
        <v>17.306809139954733</v>
      </c>
      <c r="AA62" s="67">
        <f t="shared" si="34"/>
        <v>17.306809139954733</v>
      </c>
      <c r="AB62" s="67">
        <f t="shared" si="34"/>
        <v>17.306809139954733</v>
      </c>
      <c r="AC62" s="67">
        <f t="shared" si="34"/>
        <v>17.306809139954733</v>
      </c>
      <c r="AD62" s="67">
        <f t="shared" si="34"/>
        <v>17.306809139954733</v>
      </c>
      <c r="AE62" s="67">
        <f t="shared" si="34"/>
        <v>17.306809139954733</v>
      </c>
      <c r="AF62" s="67">
        <f t="shared" si="34"/>
        <v>17.306809139954733</v>
      </c>
      <c r="AG62" s="67">
        <f t="shared" si="34"/>
        <v>17.306809139954733</v>
      </c>
      <c r="AH62" s="67">
        <f t="shared" si="34"/>
        <v>17.306809139954733</v>
      </c>
      <c r="AI62" s="67">
        <f t="shared" si="34"/>
        <v>17.306809139954733</v>
      </c>
      <c r="AJ62" s="67">
        <f t="shared" si="34"/>
        <v>17.306809139954733</v>
      </c>
      <c r="AK62" s="67">
        <f t="shared" si="34"/>
        <v>17.306809139954733</v>
      </c>
      <c r="AL62" s="67">
        <f t="shared" si="34"/>
        <v>17.306809139954733</v>
      </c>
      <c r="AM62" s="67">
        <f t="shared" si="34"/>
        <v>17.306809139954733</v>
      </c>
      <c r="AN62" s="67">
        <f t="shared" si="34"/>
        <v>17.306809139954733</v>
      </c>
      <c r="AO62" s="67">
        <f t="shared" si="34"/>
        <v>17.306809139954733</v>
      </c>
      <c r="AP62" s="67">
        <f t="shared" si="34"/>
        <v>17.306809139954733</v>
      </c>
      <c r="AQ62" s="67">
        <f t="shared" si="34"/>
        <v>17.306809139954733</v>
      </c>
      <c r="AR62" s="67">
        <f t="shared" si="34"/>
        <v>17.306809139954733</v>
      </c>
      <c r="AS62" s="67">
        <f t="shared" si="34"/>
        <v>17.306809139954733</v>
      </c>
      <c r="AT62" s="67">
        <f t="shared" si="34"/>
        <v>17.306809139954733</v>
      </c>
      <c r="AU62" s="67">
        <f t="shared" si="34"/>
        <v>17.306809139954733</v>
      </c>
      <c r="AV62" s="67">
        <f t="shared" si="34"/>
        <v>17.306809139954733</v>
      </c>
      <c r="AW62" s="67">
        <f t="shared" si="34"/>
        <v>17.306809139954733</v>
      </c>
      <c r="AX62" s="67">
        <f t="shared" si="34"/>
        <v>17.306809139954733</v>
      </c>
      <c r="AY62" s="67">
        <f t="shared" si="34"/>
        <v>17.306809139954733</v>
      </c>
      <c r="AZ62" s="67">
        <f t="shared" si="34"/>
        <v>17.306809139954733</v>
      </c>
      <c r="BA62" s="67">
        <f t="shared" si="34"/>
        <v>17.306809139954733</v>
      </c>
      <c r="BB62" s="67">
        <f t="shared" si="34"/>
        <v>17.306809139954733</v>
      </c>
      <c r="BC62" s="67">
        <f t="shared" si="34"/>
        <v>17.306809139954733</v>
      </c>
      <c r="BD62" s="67">
        <f t="shared" si="34"/>
        <v>6.2449989269186021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854.2786467846995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27.594245487112303</v>
      </c>
      <c r="H63" s="74">
        <f t="shared" si="35"/>
        <v>37.385679613206236</v>
      </c>
      <c r="I63" s="74">
        <f t="shared" si="35"/>
        <v>36.417586128932363</v>
      </c>
      <c r="J63" s="74">
        <f t="shared" si="35"/>
        <v>35.495461681712456</v>
      </c>
      <c r="K63" s="74">
        <f t="shared" si="35"/>
        <v>34.615865211191235</v>
      </c>
      <c r="L63" s="74">
        <f t="shared" si="35"/>
        <v>33.775620353963809</v>
      </c>
      <c r="M63" s="74">
        <f t="shared" si="35"/>
        <v>32.971771327417315</v>
      </c>
      <c r="N63" s="74">
        <f t="shared" si="35"/>
        <v>32.201582929730861</v>
      </c>
      <c r="O63" s="74">
        <f t="shared" si="35"/>
        <v>31.450188015523295</v>
      </c>
      <c r="P63" s="74">
        <f t="shared" si="35"/>
        <v>30.701440070819796</v>
      </c>
      <c r="Q63" s="74">
        <f t="shared" si="35"/>
        <v>29.952692126116297</v>
      </c>
      <c r="R63" s="74">
        <f t="shared" si="35"/>
        <v>29.203944181412794</v>
      </c>
      <c r="S63" s="74">
        <f t="shared" si="35"/>
        <v>28.455196236709291</v>
      </c>
      <c r="T63" s="74">
        <f t="shared" si="35"/>
        <v>27.706448292005796</v>
      </c>
      <c r="U63" s="74">
        <f t="shared" si="35"/>
        <v>26.957700347302293</v>
      </c>
      <c r="V63" s="74">
        <f t="shared" si="35"/>
        <v>26.20895240259879</v>
      </c>
      <c r="W63" s="74">
        <f t="shared" si="35"/>
        <v>25.460204457895287</v>
      </c>
      <c r="X63" s="74">
        <f t="shared" si="35"/>
        <v>24.711456513191791</v>
      </c>
      <c r="Y63" s="74">
        <f t="shared" si="35"/>
        <v>23.962708568488289</v>
      </c>
      <c r="Z63" s="74">
        <f t="shared" si="35"/>
        <v>23.213960623784789</v>
      </c>
      <c r="AA63" s="74">
        <f t="shared" si="35"/>
        <v>22.563635828474183</v>
      </c>
      <c r="AB63" s="74">
        <f t="shared" si="35"/>
        <v>22.110157331949381</v>
      </c>
      <c r="AC63" s="74">
        <f t="shared" si="35"/>
        <v>21.755101984817475</v>
      </c>
      <c r="AD63" s="74">
        <f t="shared" si="35"/>
        <v>21.40004663768557</v>
      </c>
      <c r="AE63" s="74">
        <f t="shared" si="35"/>
        <v>21.044991290553661</v>
      </c>
      <c r="AF63" s="74">
        <f t="shared" si="35"/>
        <v>20.689935943421759</v>
      </c>
      <c r="AG63" s="74">
        <f t="shared" si="35"/>
        <v>20.334880596289846</v>
      </c>
      <c r="AH63" s="74">
        <f t="shared" si="35"/>
        <v>19.979825249157944</v>
      </c>
      <c r="AI63" s="74">
        <f t="shared" si="35"/>
        <v>19.624769902026031</v>
      </c>
      <c r="AJ63" s="74">
        <f t="shared" si="35"/>
        <v>19.269714554894129</v>
      </c>
      <c r="AK63" s="74">
        <f t="shared" si="35"/>
        <v>18.91465920776222</v>
      </c>
      <c r="AL63" s="74">
        <f t="shared" si="35"/>
        <v>18.559603860630315</v>
      </c>
      <c r="AM63" s="74">
        <f t="shared" si="35"/>
        <v>18.204548513498406</v>
      </c>
      <c r="AN63" s="74">
        <f t="shared" si="35"/>
        <v>17.8494931663665</v>
      </c>
      <c r="AO63" s="74">
        <f t="shared" si="35"/>
        <v>17.494437819234591</v>
      </c>
      <c r="AP63" s="74">
        <f t="shared" si="35"/>
        <v>17.139382472102689</v>
      </c>
      <c r="AQ63" s="74">
        <f t="shared" si="35"/>
        <v>16.784327124970776</v>
      </c>
      <c r="AR63" s="74">
        <f t="shared" si="35"/>
        <v>16.429271777838874</v>
      </c>
      <c r="AS63" s="74">
        <f t="shared" si="35"/>
        <v>16.074216430706965</v>
      </c>
      <c r="AT63" s="74">
        <f t="shared" si="35"/>
        <v>15.719161083575059</v>
      </c>
      <c r="AU63" s="74">
        <f t="shared" si="35"/>
        <v>15.36410573644315</v>
      </c>
      <c r="AV63" s="74">
        <f t="shared" si="35"/>
        <v>15.009050389311245</v>
      </c>
      <c r="AW63" s="74">
        <f t="shared" si="35"/>
        <v>14.653995042179336</v>
      </c>
      <c r="AX63" s="74">
        <f t="shared" si="35"/>
        <v>14.298939695047432</v>
      </c>
      <c r="AY63" s="74">
        <f t="shared" si="35"/>
        <v>13.943884347915521</v>
      </c>
      <c r="AZ63" s="74">
        <f t="shared" si="35"/>
        <v>13.588829000783617</v>
      </c>
      <c r="BA63" s="74">
        <f t="shared" si="35"/>
        <v>13.233773653651706</v>
      </c>
      <c r="BB63" s="74">
        <f t="shared" si="35"/>
        <v>12.878718306519804</v>
      </c>
      <c r="BC63" s="74">
        <f t="shared" si="35"/>
        <v>12.523662959387899</v>
      </c>
      <c r="BD63" s="74">
        <f t="shared" si="35"/>
        <v>3.7643973029018039</v>
      </c>
      <c r="BE63" s="74">
        <f t="shared" si="35"/>
        <v>-5.2939390081047696E-4</v>
      </c>
      <c r="BF63" s="74">
        <f t="shared" si="35"/>
        <v>-5.2939390081047696E-4</v>
      </c>
      <c r="BG63" s="74">
        <f t="shared" si="35"/>
        <v>-5.2939390081047696E-4</v>
      </c>
      <c r="BH63" s="74">
        <f t="shared" si="35"/>
        <v>-5.2939390081047696E-4</v>
      </c>
      <c r="BI63" s="74">
        <f t="shared" si="35"/>
        <v>-5.2939390081047696E-4</v>
      </c>
      <c r="BJ63" s="74">
        <f t="shared" si="35"/>
        <v>-5.2939390081047696E-4</v>
      </c>
      <c r="BK63" s="74">
        <f t="shared" si="35"/>
        <v>-5.2939390081047696E-4</v>
      </c>
      <c r="BL63" s="74">
        <f t="shared" si="35"/>
        <v>-5.2939390081047696E-4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28.415452051397697</v>
      </c>
      <c r="H65" s="118">
        <f t="shared" si="37"/>
        <v>38.498279902385164</v>
      </c>
      <c r="I65" s="118">
        <f t="shared" si="37"/>
        <v>37.501375892217446</v>
      </c>
      <c r="J65" s="118">
        <f t="shared" si="37"/>
        <v>36.551808960675992</v>
      </c>
      <c r="K65" s="118">
        <f t="shared" si="37"/>
        <v>35.646035641222568</v>
      </c>
      <c r="L65" s="118">
        <f t="shared" si="37"/>
        <v>34.780785041668011</v>
      </c>
      <c r="M65" s="118">
        <f t="shared" si="37"/>
        <v>33.953013415114114</v>
      </c>
      <c r="N65" s="118">
        <f t="shared" si="37"/>
        <v>33.15990415995352</v>
      </c>
      <c r="O65" s="118">
        <f t="shared" si="37"/>
        <v>32.38614768357872</v>
      </c>
      <c r="P65" s="118">
        <f t="shared" si="37"/>
        <v>31.615116950694876</v>
      </c>
      <c r="Q65" s="118">
        <f t="shared" si="37"/>
        <v>30.844086217811036</v>
      </c>
      <c r="R65" s="118">
        <f t="shared" si="37"/>
        <v>30.073055484927188</v>
      </c>
      <c r="S65" s="118">
        <f t="shared" si="37"/>
        <v>29.302024752043344</v>
      </c>
      <c r="T65" s="118">
        <f t="shared" si="37"/>
        <v>28.530994019159504</v>
      </c>
      <c r="U65" s="118">
        <f t="shared" si="37"/>
        <v>27.75996328627566</v>
      </c>
      <c r="V65" s="118">
        <f t="shared" si="37"/>
        <v>26.988932553391813</v>
      </c>
      <c r="W65" s="118">
        <f t="shared" si="37"/>
        <v>26.217901820507965</v>
      </c>
      <c r="X65" s="118">
        <f t="shared" si="37"/>
        <v>25.446871087624128</v>
      </c>
      <c r="Y65" s="118">
        <f t="shared" si="37"/>
        <v>24.675840354740281</v>
      </c>
      <c r="Z65" s="118">
        <f t="shared" si="37"/>
        <v>23.90480962185644</v>
      </c>
      <c r="AA65" s="118">
        <f t="shared" si="37"/>
        <v>23.235131117777964</v>
      </c>
      <c r="AB65" s="118">
        <f t="shared" si="37"/>
        <v>22.768157071310245</v>
      </c>
      <c r="AC65" s="118">
        <f t="shared" si="37"/>
        <v>22.402535253647898</v>
      </c>
      <c r="AD65" s="118">
        <f t="shared" si="37"/>
        <v>22.03691343598555</v>
      </c>
      <c r="AE65" s="118">
        <f t="shared" si="37"/>
        <v>21.671291618323202</v>
      </c>
      <c r="AF65" s="118">
        <f t="shared" si="37"/>
        <v>21.305669800660858</v>
      </c>
      <c r="AG65" s="118">
        <f t="shared" si="37"/>
        <v>20.940047982998504</v>
      </c>
      <c r="AH65" s="118">
        <f t="shared" si="37"/>
        <v>20.57442616533616</v>
      </c>
      <c r="AI65" s="118">
        <f t="shared" si="37"/>
        <v>20.208804347673805</v>
      </c>
      <c r="AJ65" s="118">
        <f t="shared" si="37"/>
        <v>19.843182530011461</v>
      </c>
      <c r="AK65" s="118">
        <f t="shared" si="37"/>
        <v>19.47756071234911</v>
      </c>
      <c r="AL65" s="118">
        <f t="shared" si="37"/>
        <v>19.111938894686762</v>
      </c>
      <c r="AM65" s="118">
        <f t="shared" si="37"/>
        <v>18.746317077024411</v>
      </c>
      <c r="AN65" s="118">
        <f t="shared" si="37"/>
        <v>18.380695259362064</v>
      </c>
      <c r="AO65" s="118">
        <f t="shared" si="37"/>
        <v>18.015073441699712</v>
      </c>
      <c r="AP65" s="118">
        <f t="shared" si="37"/>
        <v>17.649451624037368</v>
      </c>
      <c r="AQ65" s="118">
        <f t="shared" si="37"/>
        <v>17.283829806375014</v>
      </c>
      <c r="AR65" s="118">
        <f t="shared" si="37"/>
        <v>16.91820798871267</v>
      </c>
      <c r="AS65" s="118">
        <f t="shared" si="37"/>
        <v>16.552586171050319</v>
      </c>
      <c r="AT65" s="118">
        <f t="shared" si="37"/>
        <v>16.186964353387971</v>
      </c>
      <c r="AU65" s="118">
        <f t="shared" si="37"/>
        <v>15.82134253572562</v>
      </c>
      <c r="AV65" s="118">
        <f t="shared" si="37"/>
        <v>15.455720718063272</v>
      </c>
      <c r="AW65" s="118">
        <f t="shared" si="37"/>
        <v>15.090098900400921</v>
      </c>
      <c r="AX65" s="118">
        <f t="shared" si="37"/>
        <v>14.724477082738577</v>
      </c>
      <c r="AY65" s="118">
        <f t="shared" si="37"/>
        <v>14.358855265076224</v>
      </c>
      <c r="AZ65" s="118">
        <f t="shared" si="37"/>
        <v>13.993233447413878</v>
      </c>
      <c r="BA65" s="118">
        <f t="shared" si="37"/>
        <v>13.627611629751526</v>
      </c>
      <c r="BB65" s="118">
        <f t="shared" si="37"/>
        <v>13.261989812089181</v>
      </c>
      <c r="BC65" s="118">
        <f t="shared" si="37"/>
        <v>12.896367994426834</v>
      </c>
      <c r="BD65" s="118">
        <f t="shared" si="37"/>
        <v>3.8764260147274263</v>
      </c>
      <c r="BE65" s="118">
        <f t="shared" si="37"/>
        <v>-5.4514869818811341E-4</v>
      </c>
      <c r="BF65" s="118">
        <f t="shared" si="37"/>
        <v>-5.4514869818811341E-4</v>
      </c>
      <c r="BG65" s="118">
        <f t="shared" si="37"/>
        <v>-5.4514869818811341E-4</v>
      </c>
      <c r="BH65" s="118">
        <f t="shared" si="37"/>
        <v>-5.4514869818811341E-4</v>
      </c>
      <c r="BI65" s="118">
        <f t="shared" si="37"/>
        <v>-5.4514869818811341E-4</v>
      </c>
      <c r="BJ65" s="118">
        <f t="shared" si="37"/>
        <v>-5.4514869818811341E-4</v>
      </c>
      <c r="BK65" s="118">
        <f t="shared" si="37"/>
        <v>-5.4514869818811341E-4</v>
      </c>
      <c r="BL65" s="118">
        <f t="shared" si="37"/>
        <v>-5.4514869818811341E-4</v>
      </c>
      <c r="BM65" s="112"/>
      <c r="BN65" s="314">
        <f>SUM(B65:BM65)</f>
        <v>1142.6629457604847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221.23620426072259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-221.23620426072259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221.23620426072259</v>
      </c>
      <c r="H73" s="86">
        <f>SUM($B$71:H71)-SUM($B$72:H72)</f>
        <v>221.23620426072259</v>
      </c>
      <c r="I73" s="86">
        <f>SUM($B$71:I71)-SUM($B$72:I72)</f>
        <v>221.23620426072259</v>
      </c>
      <c r="J73" s="86">
        <f>SUM($B$71:J71)-SUM($B$72:J72)</f>
        <v>221.23620426072259</v>
      </c>
      <c r="K73" s="86">
        <f>SUM($B$71:K71)-SUM($B$72:K72)</f>
        <v>221.23620426072259</v>
      </c>
      <c r="L73" s="86">
        <f>SUM($B$71:L71)-SUM($B$72:L72)</f>
        <v>221.23620426072259</v>
      </c>
      <c r="M73" s="86">
        <f>SUM($B$71:M71)-SUM($B$72:M72)</f>
        <v>221.23620426072259</v>
      </c>
      <c r="N73" s="86">
        <f>SUM($B$71:N71)-SUM($B$72:N72)</f>
        <v>221.23620426072259</v>
      </c>
      <c r="O73" s="86">
        <f>SUM($B$71:O71)-SUM($B$72:O72)</f>
        <v>221.23620426072259</v>
      </c>
      <c r="P73" s="86">
        <f>SUM($B$71:P71)-SUM($B$72:P72)</f>
        <v>221.23620426072259</v>
      </c>
      <c r="Q73" s="86">
        <f>SUM($B$71:Q71)-SUM($B$72:Q72)</f>
        <v>221.23620426072259</v>
      </c>
      <c r="R73" s="86">
        <f>SUM($B$71:R71)-SUM($B$72:R72)</f>
        <v>221.23620426072259</v>
      </c>
      <c r="S73" s="86">
        <f>SUM($B$71:S71)-SUM($B$72:S72)</f>
        <v>221.23620426072259</v>
      </c>
      <c r="T73" s="86">
        <f>SUM($B$71:T71)-SUM($B$72:T72)</f>
        <v>221.23620426072259</v>
      </c>
      <c r="U73" s="86">
        <f>SUM($B$71:U71)-SUM($B$72:U72)</f>
        <v>221.23620426072259</v>
      </c>
      <c r="V73" s="86">
        <f>SUM($B$71:V71)-SUM($B$72:V72)</f>
        <v>221.23620426072259</v>
      </c>
      <c r="W73" s="86">
        <f>SUM($B$71:W71)-SUM($B$72:W72)</f>
        <v>221.23620426072259</v>
      </c>
      <c r="X73" s="86">
        <f>SUM($B$71:X71)-SUM($B$72:X72)</f>
        <v>221.23620426072259</v>
      </c>
      <c r="Y73" s="86">
        <f>SUM($B$71:Y71)-SUM($B$72:Y72)</f>
        <v>221.23620426072259</v>
      </c>
      <c r="Z73" s="86">
        <f>SUM($B$71:Z71)-SUM($B$72:Z72)</f>
        <v>221.23620426072259</v>
      </c>
      <c r="AA73" s="86">
        <f>SUM($B$71:AA71)-SUM($B$72:AA72)</f>
        <v>221.23620426072259</v>
      </c>
      <c r="AB73" s="86">
        <f>SUM($B$71:AB71)-SUM($B$72:AB72)</f>
        <v>221.23620426072259</v>
      </c>
      <c r="AC73" s="86">
        <f>SUM($B$71:AC71)-SUM($B$72:AC72)</f>
        <v>221.23620426072259</v>
      </c>
      <c r="AD73" s="86">
        <f>SUM($B$71:AD71)-SUM($B$72:AD72)</f>
        <v>221.23620426072259</v>
      </c>
      <c r="AE73" s="86">
        <f>SUM($B$71:AE71)-SUM($B$72:AE72)</f>
        <v>221.23620426072259</v>
      </c>
      <c r="AF73" s="86">
        <f>SUM($B$71:AF71)-SUM($B$72:AF72)</f>
        <v>221.23620426072259</v>
      </c>
      <c r="AG73" s="86">
        <f>SUM($B$71:AG71)-SUM($B$72:AG72)</f>
        <v>221.23620426072259</v>
      </c>
      <c r="AH73" s="86">
        <f>SUM($B$71:AH71)-SUM($B$72:AH72)</f>
        <v>221.23620426072259</v>
      </c>
      <c r="AI73" s="86">
        <f>SUM($B$71:AI71)-SUM($B$72:AI72)</f>
        <v>221.23620426072259</v>
      </c>
      <c r="AJ73" s="86">
        <f>SUM($B$71:AJ71)-SUM($B$72:AJ72)</f>
        <v>221.23620426072259</v>
      </c>
      <c r="AK73" s="86">
        <f>SUM($B$71:AK71)-SUM($B$72:AK72)</f>
        <v>221.23620426072259</v>
      </c>
      <c r="AL73" s="86">
        <f>SUM($B$71:AL71)-SUM($B$72:AL72)</f>
        <v>221.23620426072259</v>
      </c>
      <c r="AM73" s="86">
        <f>SUM($B$71:AM71)-SUM($B$72:AM72)</f>
        <v>221.23620426072259</v>
      </c>
      <c r="AN73" s="86">
        <f>SUM($B$71:AN71)-SUM($B$72:AN72)</f>
        <v>221.23620426072259</v>
      </c>
      <c r="AO73" s="86">
        <f>SUM($B$71:AO71)-SUM($B$72:AO72)</f>
        <v>221.23620426072259</v>
      </c>
      <c r="AP73" s="86">
        <f>SUM($B$71:AP71)-SUM($B$72:AP72)</f>
        <v>221.23620426072259</v>
      </c>
      <c r="AQ73" s="86">
        <f>SUM($B$71:AQ71)-SUM($B$72:AQ72)</f>
        <v>221.23620426072259</v>
      </c>
      <c r="AR73" s="86">
        <f>SUM($B$71:AR71)-SUM($B$72:AR72)</f>
        <v>221.23620426072259</v>
      </c>
      <c r="AS73" s="86">
        <f>SUM($B$71:AS71)-SUM($B$72:AS72)</f>
        <v>221.23620426072259</v>
      </c>
      <c r="AT73" s="86">
        <f>SUM($B$71:AT71)-SUM($B$72:AT72)</f>
        <v>221.23620426072259</v>
      </c>
      <c r="AU73" s="86">
        <f>SUM($B$71:AU71)-SUM($B$72:AU72)</f>
        <v>221.23620426072259</v>
      </c>
      <c r="AV73" s="86">
        <f>SUM($B$71:AV71)-SUM($B$72:AV72)</f>
        <v>221.23620426072259</v>
      </c>
      <c r="AW73" s="86">
        <f>SUM($B$71:AW71)-SUM($B$72:AW72)</f>
        <v>221.23620426072259</v>
      </c>
      <c r="AX73" s="86">
        <f>SUM($B$71:AX71)-SUM($B$72:AX72)</f>
        <v>221.23620426072259</v>
      </c>
      <c r="AY73" s="86">
        <f>SUM($B$71:AY71)-SUM($B$72:AY72)</f>
        <v>221.23620426072259</v>
      </c>
      <c r="AZ73" s="86">
        <f>SUM($B$71:AZ71)-SUM($B$72:AZ72)</f>
        <v>221.23620426072259</v>
      </c>
      <c r="BA73" s="86">
        <f>SUM($B$71:BA71)-SUM($B$72:BA72)</f>
        <v>221.23620426072259</v>
      </c>
      <c r="BB73" s="86">
        <f>SUM($B$71:BB71)-SUM($B$72:BB72)</f>
        <v>221.23620426072259</v>
      </c>
      <c r="BC73" s="86">
        <f>SUM($B$71:BC71)-SUM($B$72:BC72)</f>
        <v>221.23620426072259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/>
      <c r="G74" s="329">
        <f>($G$71*TaxDepr!B$33)</f>
        <v>8.2963576597770974</v>
      </c>
      <c r="H74" s="329">
        <f>($G$71*TaxDepr!C$33)</f>
        <v>15.971041585581565</v>
      </c>
      <c r="I74" s="329">
        <f>($G$71*TaxDepr!D$33)</f>
        <v>14.771941358488446</v>
      </c>
      <c r="J74" s="329">
        <f>($G$71*TaxDepr!E$33)</f>
        <v>13.665760337184834</v>
      </c>
      <c r="K74" s="329">
        <f>($G$71*TaxDepr!F$33)</f>
        <v>12.639224349415082</v>
      </c>
      <c r="L74" s="329">
        <f>($G$71*TaxDepr!G$33)</f>
        <v>11.692333395179189</v>
      </c>
      <c r="M74" s="329">
        <f>($G$71*TaxDepr!H$33)</f>
        <v>10.81402566426412</v>
      </c>
      <c r="N74" s="329">
        <f>($G$71*TaxDepr!I$33)</f>
        <v>10.004301156669877</v>
      </c>
      <c r="O74" s="329">
        <f>($G$71*TaxDepr!J$33)</f>
        <v>9.8715594341134416</v>
      </c>
      <c r="P74" s="329">
        <f>($G$71*TaxDepr!K$33)</f>
        <v>9.8715594341134416</v>
      </c>
      <c r="Q74" s="329">
        <f>($G$71*TaxDepr!L$33)</f>
        <v>9.8715594341134416</v>
      </c>
      <c r="R74" s="329">
        <f>($G$71*TaxDepr!M$33)</f>
        <v>9.8715594341134416</v>
      </c>
      <c r="S74" s="329">
        <f>($G$71*TaxDepr!N$33)</f>
        <v>9.8715594341134416</v>
      </c>
      <c r="T74" s="329">
        <f>($G$71*TaxDepr!O$33)</f>
        <v>9.8715594341134416</v>
      </c>
      <c r="U74" s="329">
        <f>($G$71*TaxDepr!P$33)</f>
        <v>9.8715594341134416</v>
      </c>
      <c r="V74" s="329">
        <f>($G$71*TaxDepr!Q$33)</f>
        <v>9.8715594341134416</v>
      </c>
      <c r="W74" s="329">
        <f>($G$71*TaxDepr!R$33)</f>
        <v>9.8715594341134416</v>
      </c>
      <c r="X74" s="329">
        <f>($G$71*TaxDepr!S$33)</f>
        <v>9.8715594341134416</v>
      </c>
      <c r="Y74" s="329">
        <f>($G$71*TaxDepr!T$33)</f>
        <v>9.8715594341134416</v>
      </c>
      <c r="Z74" s="329">
        <f>($G$71*TaxDepr!U$33)</f>
        <v>9.8715594341134416</v>
      </c>
      <c r="AA74" s="329">
        <f>($G$71*TaxDepr!V$33)</f>
        <v>4.9357797170567208</v>
      </c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221.24947843297821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8.2963576597770974</v>
      </c>
      <c r="H75" s="94">
        <f t="shared" si="39"/>
        <v>15.971041585581565</v>
      </c>
      <c r="I75" s="94">
        <f t="shared" si="39"/>
        <v>14.771941358488446</v>
      </c>
      <c r="J75" s="94">
        <f t="shared" si="39"/>
        <v>13.665760337184834</v>
      </c>
      <c r="K75" s="94">
        <f t="shared" si="39"/>
        <v>12.639224349415082</v>
      </c>
      <c r="L75" s="94">
        <f t="shared" si="39"/>
        <v>11.692333395179189</v>
      </c>
      <c r="M75" s="94">
        <f t="shared" si="39"/>
        <v>10.81402566426412</v>
      </c>
      <c r="N75" s="94">
        <f t="shared" si="39"/>
        <v>10.004301156669877</v>
      </c>
      <c r="O75" s="94">
        <f t="shared" si="39"/>
        <v>9.8715594341134416</v>
      </c>
      <c r="P75" s="94">
        <f t="shared" si="39"/>
        <v>9.8715594341134416</v>
      </c>
      <c r="Q75" s="94">
        <f t="shared" si="39"/>
        <v>9.8715594341134416</v>
      </c>
      <c r="R75" s="94">
        <f t="shared" si="39"/>
        <v>9.8715594341134416</v>
      </c>
      <c r="S75" s="94">
        <f t="shared" si="39"/>
        <v>9.8715594341134416</v>
      </c>
      <c r="T75" s="94">
        <f t="shared" si="39"/>
        <v>9.8715594341134416</v>
      </c>
      <c r="U75" s="94">
        <f t="shared" si="39"/>
        <v>9.8715594341134416</v>
      </c>
      <c r="V75" s="94">
        <f t="shared" si="39"/>
        <v>9.8715594341134416</v>
      </c>
      <c r="W75" s="94">
        <f t="shared" si="39"/>
        <v>9.8715594341134416</v>
      </c>
      <c r="X75" s="94">
        <f t="shared" si="39"/>
        <v>9.8715594341134416</v>
      </c>
      <c r="Y75" s="94">
        <f t="shared" si="39"/>
        <v>9.8715594341134416</v>
      </c>
      <c r="Z75" s="94">
        <f t="shared" si="39"/>
        <v>9.8715594341134416</v>
      </c>
      <c r="AA75" s="94">
        <f t="shared" si="39"/>
        <v>4.9357797170567208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221.23620426072259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-221.23620426072259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221.23620426072259</v>
      </c>
      <c r="H80" s="86">
        <f>SUM($B$78:H78)</f>
        <v>221.23620426072259</v>
      </c>
      <c r="I80" s="86">
        <f>SUM($B$78:I78)</f>
        <v>221.23620426072259</v>
      </c>
      <c r="J80" s="86">
        <f>SUM($B$78:J78)</f>
        <v>221.23620426072259</v>
      </c>
      <c r="K80" s="86">
        <f>SUM($B$78:K78)</f>
        <v>221.23620426072259</v>
      </c>
      <c r="L80" s="86">
        <f>SUM($B$78:L78)</f>
        <v>221.23620426072259</v>
      </c>
      <c r="M80" s="86">
        <f>SUM($B$78:M78)</f>
        <v>221.23620426072259</v>
      </c>
      <c r="N80" s="86">
        <f>SUM($B$78:N78)</f>
        <v>221.23620426072259</v>
      </c>
      <c r="O80" s="86">
        <f>SUM($B$78:O78)</f>
        <v>221.23620426072259</v>
      </c>
      <c r="P80" s="86">
        <f>SUM($B$78:P78)</f>
        <v>221.23620426072259</v>
      </c>
      <c r="Q80" s="86">
        <f>SUM($B$78:Q78)</f>
        <v>221.23620426072259</v>
      </c>
      <c r="R80" s="86">
        <f>SUM($B$78:R78)</f>
        <v>221.23620426072259</v>
      </c>
      <c r="S80" s="86">
        <f>SUM($B$78:S78)</f>
        <v>221.23620426072259</v>
      </c>
      <c r="T80" s="86">
        <f>SUM($B$78:T78)</f>
        <v>221.23620426072259</v>
      </c>
      <c r="U80" s="86">
        <f>SUM($B$78:U78)</f>
        <v>221.23620426072259</v>
      </c>
      <c r="V80" s="86">
        <f>SUM($B$78:V78)</f>
        <v>221.23620426072259</v>
      </c>
      <c r="W80" s="86">
        <f>SUM($B$78:W78)</f>
        <v>221.23620426072259</v>
      </c>
      <c r="X80" s="86">
        <f>SUM($B$78:X78)</f>
        <v>221.23620426072259</v>
      </c>
      <c r="Y80" s="86">
        <f>SUM($B$78:Y78)</f>
        <v>221.23620426072259</v>
      </c>
      <c r="Z80" s="86">
        <f>SUM($B$78:Z78)</f>
        <v>221.23620426072259</v>
      </c>
      <c r="AA80" s="86">
        <f>SUM($B$78:AA78)</f>
        <v>221.23620426072259</v>
      </c>
      <c r="AB80" s="86">
        <f>SUM($B$78:AB78)</f>
        <v>221.23620426072259</v>
      </c>
      <c r="AC80" s="86">
        <f>SUM($B$78:AC78)</f>
        <v>221.23620426072259</v>
      </c>
      <c r="AD80" s="86">
        <f>SUM($B$78:AD78)</f>
        <v>221.23620426072259</v>
      </c>
      <c r="AE80" s="86">
        <f>SUM($B$78:AE78)</f>
        <v>221.23620426072259</v>
      </c>
      <c r="AF80" s="86">
        <f>SUM($B$78:AF78)</f>
        <v>221.23620426072259</v>
      </c>
      <c r="AG80" s="86">
        <f>SUM($B$78:AG78)</f>
        <v>221.23620426072259</v>
      </c>
      <c r="AH80" s="86">
        <f>SUM($B$78:AH78)</f>
        <v>221.23620426072259</v>
      </c>
      <c r="AI80" s="86">
        <f>SUM($B$78:AI78)</f>
        <v>221.23620426072259</v>
      </c>
      <c r="AJ80" s="86">
        <f>SUM($B$78:AJ78)</f>
        <v>221.23620426072259</v>
      </c>
      <c r="AK80" s="86">
        <f>SUM($B$78:AK78)</f>
        <v>221.23620426072259</v>
      </c>
      <c r="AL80" s="86">
        <f>SUM($B$78:AL78)</f>
        <v>221.23620426072259</v>
      </c>
      <c r="AM80" s="86">
        <f>SUM($B$78:AM78)</f>
        <v>221.23620426072259</v>
      </c>
      <c r="AN80" s="86">
        <f>SUM($B$78:AN78)</f>
        <v>221.23620426072259</v>
      </c>
      <c r="AO80" s="86">
        <f>SUM($B$78:AO78)</f>
        <v>221.23620426072259</v>
      </c>
      <c r="AP80" s="86">
        <f>SUM($B$78:AP78)</f>
        <v>221.23620426072259</v>
      </c>
      <c r="AQ80" s="86">
        <f>SUM($B$78:AQ78)</f>
        <v>221.23620426072259</v>
      </c>
      <c r="AR80" s="86">
        <f>SUM($B$78:AR78)</f>
        <v>221.23620426072259</v>
      </c>
      <c r="AS80" s="86">
        <f>SUM($B$78:AS78)</f>
        <v>221.23620426072259</v>
      </c>
      <c r="AT80" s="86">
        <f>SUM($B$78:AT78)</f>
        <v>221.23620426072259</v>
      </c>
      <c r="AU80" s="86">
        <f>SUM($B$78:AU78)</f>
        <v>221.23620426072259</v>
      </c>
      <c r="AV80" s="86">
        <f>SUM($B$78:AV78)</f>
        <v>221.23620426072259</v>
      </c>
      <c r="AW80" s="86">
        <f>SUM($B$78:AW78)</f>
        <v>221.23620426072259</v>
      </c>
      <c r="AX80" s="86">
        <f>SUM($B$78:AX78)</f>
        <v>221.23620426072259</v>
      </c>
      <c r="AY80" s="86">
        <f>SUM($B$78:AY78)</f>
        <v>221.23620426072259</v>
      </c>
      <c r="AZ80" s="86">
        <f>SUM($B$78:AZ78)</f>
        <v>221.23620426072259</v>
      </c>
      <c r="BA80" s="86">
        <f>SUM($B$78:BA78)</f>
        <v>221.23620426072259</v>
      </c>
      <c r="BB80" s="86">
        <f>SUM($B$78:BB78)</f>
        <v>221.23620426072259</v>
      </c>
      <c r="BC80" s="86">
        <f>SUM($B$78:BC78)</f>
        <v>221.23620426072259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8.2963576597770974</v>
      </c>
      <c r="H81" s="328">
        <f t="shared" si="41"/>
        <v>15.971041585581565</v>
      </c>
      <c r="I81" s="328">
        <f t="shared" si="41"/>
        <v>14.771941358488446</v>
      </c>
      <c r="J81" s="328">
        <f t="shared" si="41"/>
        <v>13.665760337184834</v>
      </c>
      <c r="K81" s="328">
        <f t="shared" si="41"/>
        <v>12.639224349415082</v>
      </c>
      <c r="L81" s="328">
        <f t="shared" si="41"/>
        <v>11.692333395179189</v>
      </c>
      <c r="M81" s="328">
        <f t="shared" si="41"/>
        <v>10.81402566426412</v>
      </c>
      <c r="N81" s="328">
        <f t="shared" si="41"/>
        <v>10.004301156669877</v>
      </c>
      <c r="O81" s="328">
        <f t="shared" si="41"/>
        <v>9.8715594341134416</v>
      </c>
      <c r="P81" s="328">
        <f t="shared" si="41"/>
        <v>9.8715594341134416</v>
      </c>
      <c r="Q81" s="328">
        <f t="shared" si="41"/>
        <v>9.8715594341134416</v>
      </c>
      <c r="R81" s="328">
        <f t="shared" si="41"/>
        <v>9.8715594341134416</v>
      </c>
      <c r="S81" s="328">
        <f t="shared" si="41"/>
        <v>9.8715594341134416</v>
      </c>
      <c r="T81" s="328">
        <f t="shared" si="41"/>
        <v>9.8715594341134416</v>
      </c>
      <c r="U81" s="328">
        <f t="shared" si="41"/>
        <v>9.8715594341134416</v>
      </c>
      <c r="V81" s="328">
        <f t="shared" si="41"/>
        <v>9.8715594341134416</v>
      </c>
      <c r="W81" s="328">
        <f t="shared" si="41"/>
        <v>9.8715594341134416</v>
      </c>
      <c r="X81" s="328">
        <f t="shared" si="41"/>
        <v>9.8715594341134416</v>
      </c>
      <c r="Y81" s="328">
        <f t="shared" si="41"/>
        <v>9.8715594341134416</v>
      </c>
      <c r="Z81" s="328">
        <f t="shared" si="41"/>
        <v>9.8715594341134416</v>
      </c>
      <c r="AA81" s="328">
        <f t="shared" si="41"/>
        <v>4.9357797170567208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221.24947843297821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8.2963576597770974</v>
      </c>
      <c r="H82" s="94">
        <f t="shared" si="42"/>
        <v>15.971041585581565</v>
      </c>
      <c r="I82" s="94">
        <f t="shared" si="42"/>
        <v>14.771941358488446</v>
      </c>
      <c r="J82" s="94">
        <f t="shared" si="42"/>
        <v>13.665760337184834</v>
      </c>
      <c r="K82" s="94">
        <f t="shared" si="42"/>
        <v>12.639224349415082</v>
      </c>
      <c r="L82" s="94">
        <f t="shared" si="42"/>
        <v>11.692333395179189</v>
      </c>
      <c r="M82" s="94">
        <f t="shared" si="42"/>
        <v>10.81402566426412</v>
      </c>
      <c r="N82" s="94">
        <f t="shared" si="42"/>
        <v>10.004301156669877</v>
      </c>
      <c r="O82" s="94">
        <f t="shared" si="42"/>
        <v>9.8715594341134416</v>
      </c>
      <c r="P82" s="94">
        <f t="shared" si="42"/>
        <v>9.8715594341134416</v>
      </c>
      <c r="Q82" s="94">
        <f t="shared" si="42"/>
        <v>9.8715594341134416</v>
      </c>
      <c r="R82" s="94">
        <f t="shared" si="42"/>
        <v>9.8715594341134416</v>
      </c>
      <c r="S82" s="94">
        <f t="shared" si="42"/>
        <v>9.8715594341134416</v>
      </c>
      <c r="T82" s="94">
        <f t="shared" si="42"/>
        <v>9.8715594341134416</v>
      </c>
      <c r="U82" s="94">
        <f t="shared" si="42"/>
        <v>9.8715594341134416</v>
      </c>
      <c r="V82" s="94">
        <f t="shared" si="42"/>
        <v>9.8715594341134416</v>
      </c>
      <c r="W82" s="94">
        <f t="shared" si="42"/>
        <v>9.8715594341134416</v>
      </c>
      <c r="X82" s="94">
        <f t="shared" si="42"/>
        <v>9.8715594341134416</v>
      </c>
      <c r="Y82" s="94">
        <f t="shared" si="42"/>
        <v>9.8715594341134416</v>
      </c>
      <c r="Z82" s="94">
        <f t="shared" si="42"/>
        <v>9.8715594341134416</v>
      </c>
      <c r="AA82" s="94">
        <f t="shared" si="42"/>
        <v>4.9357797170567208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5.5309051065180643</v>
      </c>
      <c r="H90" s="74">
        <f t="shared" si="49"/>
        <v>5.5309051065180643</v>
      </c>
      <c r="I90" s="74">
        <f t="shared" si="49"/>
        <v>5.5309051065180643</v>
      </c>
      <c r="J90" s="74">
        <f t="shared" si="49"/>
        <v>5.5309051065180643</v>
      </c>
      <c r="K90" s="74">
        <f t="shared" si="49"/>
        <v>5.5309051065180643</v>
      </c>
      <c r="L90" s="74">
        <f t="shared" si="49"/>
        <v>5.5309051065180643</v>
      </c>
      <c r="M90" s="74">
        <f t="shared" si="49"/>
        <v>5.5309051065180643</v>
      </c>
      <c r="N90" s="74">
        <f t="shared" si="49"/>
        <v>5.5309051065180643</v>
      </c>
      <c r="O90" s="74">
        <f t="shared" si="49"/>
        <v>5.5309051065180643</v>
      </c>
      <c r="P90" s="74">
        <f t="shared" si="49"/>
        <v>5.5309051065180643</v>
      </c>
      <c r="Q90" s="74">
        <f t="shared" si="49"/>
        <v>5.5309051065180643</v>
      </c>
      <c r="R90" s="74">
        <f t="shared" si="49"/>
        <v>5.5309051065180643</v>
      </c>
      <c r="S90" s="74">
        <f t="shared" si="49"/>
        <v>5.5309051065180643</v>
      </c>
      <c r="T90" s="74">
        <f t="shared" si="49"/>
        <v>5.5309051065180643</v>
      </c>
      <c r="U90" s="74">
        <f t="shared" si="49"/>
        <v>5.5309051065180643</v>
      </c>
      <c r="V90" s="74">
        <f t="shared" si="49"/>
        <v>5.5309051065180643</v>
      </c>
      <c r="W90" s="74">
        <f t="shared" si="49"/>
        <v>5.5309051065180643</v>
      </c>
      <c r="X90" s="74">
        <f t="shared" si="49"/>
        <v>5.5309051065180643</v>
      </c>
      <c r="Y90" s="74">
        <f t="shared" si="49"/>
        <v>5.5309051065180643</v>
      </c>
      <c r="Z90" s="74">
        <f t="shared" si="49"/>
        <v>5.5309051065180643</v>
      </c>
      <c r="AA90" s="74">
        <f t="shared" si="49"/>
        <v>5.5309051065180643</v>
      </c>
      <c r="AB90" s="74">
        <f t="shared" si="49"/>
        <v>5.5309051065180643</v>
      </c>
      <c r="AC90" s="74">
        <f t="shared" si="49"/>
        <v>5.5309051065180643</v>
      </c>
      <c r="AD90" s="74">
        <f t="shared" si="49"/>
        <v>5.5309051065180643</v>
      </c>
      <c r="AE90" s="74">
        <f t="shared" si="49"/>
        <v>5.5309051065180643</v>
      </c>
      <c r="AF90" s="74">
        <f t="shared" si="49"/>
        <v>5.5309051065180643</v>
      </c>
      <c r="AG90" s="74">
        <f t="shared" si="49"/>
        <v>5.5309051065180643</v>
      </c>
      <c r="AH90" s="74">
        <f t="shared" si="49"/>
        <v>5.5309051065180643</v>
      </c>
      <c r="AI90" s="74">
        <f t="shared" si="49"/>
        <v>5.5309051065180643</v>
      </c>
      <c r="AJ90" s="74">
        <f t="shared" si="49"/>
        <v>5.5309051065180643</v>
      </c>
      <c r="AK90" s="74">
        <f t="shared" si="49"/>
        <v>5.5309051065180643</v>
      </c>
      <c r="AL90" s="74">
        <f t="shared" si="49"/>
        <v>5.5309051065180643</v>
      </c>
      <c r="AM90" s="74">
        <f t="shared" si="49"/>
        <v>5.5309051065180643</v>
      </c>
      <c r="AN90" s="74">
        <f t="shared" si="49"/>
        <v>5.5309051065180643</v>
      </c>
      <c r="AO90" s="74">
        <f t="shared" si="49"/>
        <v>5.5309051065180643</v>
      </c>
      <c r="AP90" s="74">
        <f t="shared" si="49"/>
        <v>5.5309051065180643</v>
      </c>
      <c r="AQ90" s="74">
        <f t="shared" si="49"/>
        <v>5.5309051065180643</v>
      </c>
      <c r="AR90" s="74">
        <f t="shared" si="49"/>
        <v>5.5309051065180643</v>
      </c>
      <c r="AS90" s="74">
        <f t="shared" si="49"/>
        <v>5.5309051065180643</v>
      </c>
      <c r="AT90" s="74">
        <f t="shared" si="49"/>
        <v>5.5309051065180643</v>
      </c>
      <c r="AU90" s="74">
        <f t="shared" si="49"/>
        <v>5.5309051065180643</v>
      </c>
      <c r="AV90" s="74">
        <f t="shared" si="49"/>
        <v>5.5309051065180643</v>
      </c>
      <c r="AW90" s="74">
        <f t="shared" si="49"/>
        <v>5.5309051065180643</v>
      </c>
      <c r="AX90" s="74">
        <f t="shared" si="49"/>
        <v>5.5309051065180643</v>
      </c>
      <c r="AY90" s="74">
        <f t="shared" si="49"/>
        <v>5.5309051065180643</v>
      </c>
      <c r="AZ90" s="74">
        <f t="shared" si="49"/>
        <v>5.5309051065180643</v>
      </c>
      <c r="BA90" s="74">
        <f t="shared" si="49"/>
        <v>5.5309051065180643</v>
      </c>
      <c r="BB90" s="74">
        <f t="shared" si="49"/>
        <v>5.5309051065180643</v>
      </c>
      <c r="BC90" s="74">
        <f t="shared" si="49"/>
        <v>5.5309051065180643</v>
      </c>
      <c r="BD90" s="74">
        <f t="shared" si="49"/>
        <v>5.5309051065180643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276.54525532590344</v>
      </c>
      <c r="BO90" s="333">
        <f>BN106*(1+0.25)</f>
        <v>276.54525532590316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5.5309051065180643</v>
      </c>
      <c r="H98" s="103">
        <f t="shared" si="57"/>
        <v>5.5309051065180643</v>
      </c>
      <c r="I98" s="103">
        <f t="shared" si="57"/>
        <v>5.5309051065180643</v>
      </c>
      <c r="J98" s="103">
        <f t="shared" si="57"/>
        <v>5.5309051065180643</v>
      </c>
      <c r="K98" s="103">
        <f t="shared" si="57"/>
        <v>5.5309051065180643</v>
      </c>
      <c r="L98" s="103">
        <f t="shared" si="57"/>
        <v>5.5309051065180643</v>
      </c>
      <c r="M98" s="103">
        <f t="shared" si="57"/>
        <v>5.5309051065180643</v>
      </c>
      <c r="N98" s="103">
        <f t="shared" si="57"/>
        <v>5.5309051065180643</v>
      </c>
      <c r="O98" s="103">
        <f t="shared" si="57"/>
        <v>5.5309051065180643</v>
      </c>
      <c r="P98" s="103">
        <f t="shared" si="57"/>
        <v>5.5309051065180643</v>
      </c>
      <c r="Q98" s="103">
        <f t="shared" si="57"/>
        <v>5.5309051065180643</v>
      </c>
      <c r="R98" s="103">
        <f t="shared" si="57"/>
        <v>5.5309051065180643</v>
      </c>
      <c r="S98" s="103">
        <f t="shared" si="57"/>
        <v>5.5309051065180643</v>
      </c>
      <c r="T98" s="103">
        <f t="shared" si="57"/>
        <v>5.5309051065180643</v>
      </c>
      <c r="U98" s="103">
        <f t="shared" si="57"/>
        <v>5.5309051065180643</v>
      </c>
      <c r="V98" s="103">
        <f t="shared" si="57"/>
        <v>5.5309051065180643</v>
      </c>
      <c r="W98" s="103">
        <f t="shared" si="57"/>
        <v>5.5309051065180643</v>
      </c>
      <c r="X98" s="103">
        <f t="shared" si="57"/>
        <v>5.5309051065180643</v>
      </c>
      <c r="Y98" s="103">
        <f t="shared" si="57"/>
        <v>5.5309051065180643</v>
      </c>
      <c r="Z98" s="103">
        <f t="shared" si="57"/>
        <v>5.5309051065180643</v>
      </c>
      <c r="AA98" s="103">
        <f t="shared" si="57"/>
        <v>5.5309051065180643</v>
      </c>
      <c r="AB98" s="103">
        <f t="shared" si="57"/>
        <v>5.5309051065180643</v>
      </c>
      <c r="AC98" s="103">
        <f t="shared" si="57"/>
        <v>5.5309051065180643</v>
      </c>
      <c r="AD98" s="103">
        <f t="shared" si="57"/>
        <v>5.5309051065180643</v>
      </c>
      <c r="AE98" s="103">
        <f t="shared" si="57"/>
        <v>5.5309051065180643</v>
      </c>
      <c r="AF98" s="103">
        <f t="shared" si="57"/>
        <v>5.5309051065180643</v>
      </c>
      <c r="AG98" s="103">
        <f t="shared" si="57"/>
        <v>5.5309051065180643</v>
      </c>
      <c r="AH98" s="103">
        <f t="shared" si="57"/>
        <v>5.5309051065180643</v>
      </c>
      <c r="AI98" s="103">
        <f t="shared" si="57"/>
        <v>5.5309051065180643</v>
      </c>
      <c r="AJ98" s="103">
        <f t="shared" si="57"/>
        <v>5.5309051065180643</v>
      </c>
      <c r="AK98" s="103">
        <f t="shared" si="57"/>
        <v>5.5309051065180643</v>
      </c>
      <c r="AL98" s="103">
        <f t="shared" si="57"/>
        <v>5.5309051065180643</v>
      </c>
      <c r="AM98" s="103">
        <f t="shared" si="57"/>
        <v>5.5309051065180643</v>
      </c>
      <c r="AN98" s="103">
        <f t="shared" si="57"/>
        <v>5.5309051065180643</v>
      </c>
      <c r="AO98" s="103">
        <f t="shared" si="57"/>
        <v>5.5309051065180643</v>
      </c>
      <c r="AP98" s="103">
        <f t="shared" si="57"/>
        <v>5.5309051065180643</v>
      </c>
      <c r="AQ98" s="103">
        <f t="shared" si="57"/>
        <v>5.5309051065180643</v>
      </c>
      <c r="AR98" s="103">
        <f t="shared" si="57"/>
        <v>5.5309051065180643</v>
      </c>
      <c r="AS98" s="103">
        <f t="shared" si="57"/>
        <v>5.5309051065180643</v>
      </c>
      <c r="AT98" s="103">
        <f t="shared" si="57"/>
        <v>5.5309051065180643</v>
      </c>
      <c r="AU98" s="103">
        <f t="shared" si="57"/>
        <v>5.5309051065180643</v>
      </c>
      <c r="AV98" s="103">
        <f t="shared" si="57"/>
        <v>5.5309051065180643</v>
      </c>
      <c r="AW98" s="103">
        <f t="shared" si="57"/>
        <v>5.5309051065180643</v>
      </c>
      <c r="AX98" s="103">
        <f t="shared" si="57"/>
        <v>5.5309051065180643</v>
      </c>
      <c r="AY98" s="103">
        <f t="shared" si="57"/>
        <v>5.5309051065180643</v>
      </c>
      <c r="AZ98" s="103">
        <f t="shared" si="57"/>
        <v>5.5309051065180643</v>
      </c>
      <c r="BA98" s="103">
        <f t="shared" si="57"/>
        <v>5.5309051065180643</v>
      </c>
      <c r="BB98" s="103">
        <f t="shared" si="57"/>
        <v>5.5309051065180643</v>
      </c>
      <c r="BC98" s="103">
        <f t="shared" si="57"/>
        <v>5.5309051065180643</v>
      </c>
      <c r="BD98" s="103">
        <f t="shared" si="57"/>
        <v>5.5309051065180643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276.54525532590344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4.4247240852144518</v>
      </c>
      <c r="H106" s="74">
        <f t="shared" si="64"/>
        <v>4.4247240852144518</v>
      </c>
      <c r="I106" s="74">
        <f t="shared" si="64"/>
        <v>4.4247240852144518</v>
      </c>
      <c r="J106" s="74">
        <f t="shared" si="64"/>
        <v>4.4247240852144518</v>
      </c>
      <c r="K106" s="74">
        <f t="shared" si="64"/>
        <v>4.4247240852144518</v>
      </c>
      <c r="L106" s="74">
        <f t="shared" si="64"/>
        <v>4.4247240852144518</v>
      </c>
      <c r="M106" s="74">
        <f t="shared" si="64"/>
        <v>4.4247240852144518</v>
      </c>
      <c r="N106" s="74">
        <f t="shared" si="64"/>
        <v>4.4247240852144518</v>
      </c>
      <c r="O106" s="74">
        <f t="shared" si="64"/>
        <v>4.4247240852144518</v>
      </c>
      <c r="P106" s="74">
        <f t="shared" si="64"/>
        <v>4.4247240852144518</v>
      </c>
      <c r="Q106" s="74">
        <f t="shared" si="64"/>
        <v>4.4247240852144518</v>
      </c>
      <c r="R106" s="74">
        <f t="shared" si="64"/>
        <v>4.4247240852144518</v>
      </c>
      <c r="S106" s="74">
        <f t="shared" si="64"/>
        <v>4.4247240852144518</v>
      </c>
      <c r="T106" s="74">
        <f t="shared" si="64"/>
        <v>4.4247240852144518</v>
      </c>
      <c r="U106" s="74">
        <f t="shared" si="64"/>
        <v>4.4247240852144518</v>
      </c>
      <c r="V106" s="74">
        <f t="shared" si="64"/>
        <v>4.4247240852144518</v>
      </c>
      <c r="W106" s="74">
        <f t="shared" si="64"/>
        <v>4.4247240852144518</v>
      </c>
      <c r="X106" s="74">
        <f t="shared" si="64"/>
        <v>4.4247240852144518</v>
      </c>
      <c r="Y106" s="74">
        <f t="shared" si="64"/>
        <v>4.4247240852144518</v>
      </c>
      <c r="Z106" s="74">
        <f t="shared" si="64"/>
        <v>4.4247240852144518</v>
      </c>
      <c r="AA106" s="74">
        <f t="shared" si="64"/>
        <v>4.4247240852144518</v>
      </c>
      <c r="AB106" s="74">
        <f t="shared" si="64"/>
        <v>4.4247240852144518</v>
      </c>
      <c r="AC106" s="74">
        <f t="shared" si="64"/>
        <v>4.4247240852144518</v>
      </c>
      <c r="AD106" s="74">
        <f t="shared" si="64"/>
        <v>4.4247240852144518</v>
      </c>
      <c r="AE106" s="74">
        <f t="shared" si="64"/>
        <v>4.4247240852144518</v>
      </c>
      <c r="AF106" s="74">
        <f t="shared" si="64"/>
        <v>4.4247240852144518</v>
      </c>
      <c r="AG106" s="74">
        <f t="shared" si="64"/>
        <v>4.4247240852144518</v>
      </c>
      <c r="AH106" s="74">
        <f t="shared" si="64"/>
        <v>4.4247240852144518</v>
      </c>
      <c r="AI106" s="74">
        <f t="shared" si="64"/>
        <v>4.4247240852144518</v>
      </c>
      <c r="AJ106" s="74">
        <f t="shared" si="64"/>
        <v>4.4247240852144518</v>
      </c>
      <c r="AK106" s="74">
        <f t="shared" si="64"/>
        <v>4.4247240852144518</v>
      </c>
      <c r="AL106" s="74">
        <f t="shared" si="64"/>
        <v>4.4247240852144518</v>
      </c>
      <c r="AM106" s="74">
        <f t="shared" si="64"/>
        <v>4.4247240852144518</v>
      </c>
      <c r="AN106" s="74">
        <f t="shared" si="64"/>
        <v>4.4247240852144518</v>
      </c>
      <c r="AO106" s="74">
        <f t="shared" si="64"/>
        <v>4.4247240852144518</v>
      </c>
      <c r="AP106" s="74">
        <f t="shared" si="64"/>
        <v>4.4247240852144518</v>
      </c>
      <c r="AQ106" s="74">
        <f t="shared" si="64"/>
        <v>4.4247240852144518</v>
      </c>
      <c r="AR106" s="74">
        <f t="shared" si="64"/>
        <v>4.4247240852144518</v>
      </c>
      <c r="AS106" s="74">
        <f t="shared" si="64"/>
        <v>4.4247240852144518</v>
      </c>
      <c r="AT106" s="74">
        <f t="shared" si="64"/>
        <v>4.4247240852144518</v>
      </c>
      <c r="AU106" s="74">
        <f t="shared" si="64"/>
        <v>4.4247240852144518</v>
      </c>
      <c r="AV106" s="74">
        <f t="shared" si="64"/>
        <v>4.4247240852144518</v>
      </c>
      <c r="AW106" s="74">
        <f t="shared" si="64"/>
        <v>4.4247240852144518</v>
      </c>
      <c r="AX106" s="74">
        <f t="shared" si="64"/>
        <v>4.4247240852144518</v>
      </c>
      <c r="AY106" s="74">
        <f t="shared" si="64"/>
        <v>4.4247240852144518</v>
      </c>
      <c r="AZ106" s="74">
        <f t="shared" si="64"/>
        <v>4.4247240852144518</v>
      </c>
      <c r="BA106" s="74">
        <f t="shared" si="64"/>
        <v>4.4247240852144518</v>
      </c>
      <c r="BB106" s="74">
        <f t="shared" si="64"/>
        <v>4.4247240852144518</v>
      </c>
      <c r="BC106" s="74">
        <f t="shared" si="64"/>
        <v>4.4247240852144518</v>
      </c>
      <c r="BD106" s="74">
        <f t="shared" si="64"/>
        <v>4.4247240852144518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221.23620426072253</v>
      </c>
      <c r="BO106" s="333">
        <f>G20</f>
        <v>221.23620426072259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4.4247240852144518</v>
      </c>
      <c r="H114" s="68">
        <f t="shared" si="72"/>
        <v>4.4247240852144518</v>
      </c>
      <c r="I114" s="68">
        <f t="shared" si="72"/>
        <v>4.4247240852144518</v>
      </c>
      <c r="J114" s="68">
        <f t="shared" si="72"/>
        <v>4.4247240852144518</v>
      </c>
      <c r="K114" s="68">
        <f t="shared" si="72"/>
        <v>4.4247240852144518</v>
      </c>
      <c r="L114" s="68">
        <f t="shared" si="72"/>
        <v>4.4247240852144518</v>
      </c>
      <c r="M114" s="68">
        <f t="shared" si="72"/>
        <v>4.4247240852144518</v>
      </c>
      <c r="N114" s="68">
        <f t="shared" si="72"/>
        <v>4.4247240852144518</v>
      </c>
      <c r="O114" s="68">
        <f t="shared" si="72"/>
        <v>4.4247240852144518</v>
      </c>
      <c r="P114" s="68">
        <f t="shared" si="72"/>
        <v>4.4247240852144518</v>
      </c>
      <c r="Q114" s="68">
        <f t="shared" si="72"/>
        <v>4.4247240852144518</v>
      </c>
      <c r="R114" s="68">
        <f t="shared" si="72"/>
        <v>4.4247240852144518</v>
      </c>
      <c r="S114" s="68">
        <f t="shared" si="72"/>
        <v>4.4247240852144518</v>
      </c>
      <c r="T114" s="68">
        <f t="shared" si="72"/>
        <v>4.4247240852144518</v>
      </c>
      <c r="U114" s="68">
        <f t="shared" si="72"/>
        <v>4.4247240852144518</v>
      </c>
      <c r="V114" s="68">
        <f t="shared" si="72"/>
        <v>4.4247240852144518</v>
      </c>
      <c r="W114" s="68">
        <f t="shared" si="72"/>
        <v>4.4247240852144518</v>
      </c>
      <c r="X114" s="68">
        <f t="shared" si="72"/>
        <v>4.4247240852144518</v>
      </c>
      <c r="Y114" s="68">
        <f t="shared" si="72"/>
        <v>4.4247240852144518</v>
      </c>
      <c r="Z114" s="68">
        <f t="shared" si="72"/>
        <v>4.4247240852144518</v>
      </c>
      <c r="AA114" s="68">
        <f t="shared" si="72"/>
        <v>4.4247240852144518</v>
      </c>
      <c r="AB114" s="68">
        <f t="shared" si="72"/>
        <v>4.4247240852144518</v>
      </c>
      <c r="AC114" s="68">
        <f t="shared" si="72"/>
        <v>4.4247240852144518</v>
      </c>
      <c r="AD114" s="68">
        <f t="shared" si="72"/>
        <v>4.4247240852144518</v>
      </c>
      <c r="AE114" s="68">
        <f t="shared" si="72"/>
        <v>4.4247240852144518</v>
      </c>
      <c r="AF114" s="68">
        <f t="shared" si="72"/>
        <v>4.4247240852144518</v>
      </c>
      <c r="AG114" s="68">
        <f t="shared" si="72"/>
        <v>4.4247240852144518</v>
      </c>
      <c r="AH114" s="68">
        <f t="shared" si="72"/>
        <v>4.4247240852144518</v>
      </c>
      <c r="AI114" s="68">
        <f t="shared" si="72"/>
        <v>4.4247240852144518</v>
      </c>
      <c r="AJ114" s="68">
        <f t="shared" si="72"/>
        <v>4.4247240852144518</v>
      </c>
      <c r="AK114" s="68">
        <f t="shared" si="72"/>
        <v>4.4247240852144518</v>
      </c>
      <c r="AL114" s="68">
        <f t="shared" si="72"/>
        <v>4.4247240852144518</v>
      </c>
      <c r="AM114" s="68">
        <f t="shared" si="72"/>
        <v>4.4247240852144518</v>
      </c>
      <c r="AN114" s="68">
        <f t="shared" si="72"/>
        <v>4.4247240852144518</v>
      </c>
      <c r="AO114" s="68">
        <f t="shared" si="72"/>
        <v>4.4247240852144518</v>
      </c>
      <c r="AP114" s="68">
        <f t="shared" si="72"/>
        <v>4.4247240852144518</v>
      </c>
      <c r="AQ114" s="68">
        <f t="shared" si="72"/>
        <v>4.4247240852144518</v>
      </c>
      <c r="AR114" s="68">
        <f t="shared" si="72"/>
        <v>4.4247240852144518</v>
      </c>
      <c r="AS114" s="68">
        <f t="shared" si="72"/>
        <v>4.4247240852144518</v>
      </c>
      <c r="AT114" s="68">
        <f t="shared" si="72"/>
        <v>4.4247240852144518</v>
      </c>
      <c r="AU114" s="68">
        <f t="shared" si="72"/>
        <v>4.4247240852144518</v>
      </c>
      <c r="AV114" s="68">
        <f t="shared" si="72"/>
        <v>4.4247240852144518</v>
      </c>
      <c r="AW114" s="68">
        <f t="shared" si="72"/>
        <v>4.4247240852144518</v>
      </c>
      <c r="AX114" s="68">
        <f t="shared" si="72"/>
        <v>4.4247240852144518</v>
      </c>
      <c r="AY114" s="68">
        <f t="shared" si="72"/>
        <v>4.4247240852144518</v>
      </c>
      <c r="AZ114" s="68">
        <f t="shared" si="72"/>
        <v>4.4247240852144518</v>
      </c>
      <c r="BA114" s="68">
        <f t="shared" si="72"/>
        <v>4.4247240852144518</v>
      </c>
      <c r="BB114" s="68">
        <f t="shared" si="72"/>
        <v>4.4247240852144518</v>
      </c>
      <c r="BC114" s="68">
        <f t="shared" si="72"/>
        <v>4.4247240852144518</v>
      </c>
      <c r="BD114" s="68">
        <f t="shared" si="72"/>
        <v>4.4247240852144518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221.23620426072253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Y51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330</v>
      </c>
    </row>
    <row r="2" spans="1:67" ht="15" customHeight="1" x14ac:dyDescent="0.2">
      <c r="A2" s="59" t="s">
        <v>21</v>
      </c>
      <c r="B2" s="107" t="str">
        <f>VLOOKUP($B$1,'Assumptions (Inputs)'!$B$7:$G$24,2,FALSE)</f>
        <v>NEW Gateway Park SS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185.65505999999999</v>
      </c>
      <c r="E11" s="56">
        <f t="shared" si="0"/>
        <v>506.40511865999997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(Escalated)'!E34</f>
        <v>0</v>
      </c>
      <c r="C13" s="128">
        <f>'CapEx (Escalated)'!F34</f>
        <v>185.65505999999999</v>
      </c>
      <c r="D13" s="128">
        <f>'CapEx (Escalated)'!G34</f>
        <v>320.75005865999998</v>
      </c>
      <c r="E13" s="128">
        <f>'CapEx (Escalated)'!H34</f>
        <v>132.99580432278239</v>
      </c>
      <c r="F13" s="128">
        <f>'CapEx (Escalated)'!I34</f>
        <v>0</v>
      </c>
      <c r="G13" s="128">
        <f>'CapEx (Escalated)'!J34</f>
        <v>0</v>
      </c>
      <c r="H13" s="128">
        <f>'CapEx (Escalated)'!K34</f>
        <v>0</v>
      </c>
      <c r="I13" s="128">
        <f>'CapEx (Escalated)'!L34</f>
        <v>0</v>
      </c>
      <c r="J13" s="128">
        <f>'CapEx (Escalated)'!M34</f>
        <v>0</v>
      </c>
      <c r="K13" s="128">
        <f>'CapEx (Escalated)'!N34</f>
        <v>0</v>
      </c>
      <c r="L13" s="128">
        <f>'CapEx (Escalated)'!O34</f>
        <v>0</v>
      </c>
      <c r="M13" s="128">
        <f>'CapEx (Escalated)'!P34</f>
        <v>0</v>
      </c>
      <c r="N13" s="128">
        <f>'CapEx (Escalated)'!Q34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639.40092298278239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>
        <f>-SUM(B13:E13)</f>
        <v>-639.40092298278239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-639.40092298278239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185.65505999999999</v>
      </c>
      <c r="D15" s="67">
        <f t="shared" si="2"/>
        <v>506.40511865999997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92.827529999999996</v>
      </c>
      <c r="D16" s="68">
        <f t="shared" si="4"/>
        <v>346.03008933000001</v>
      </c>
      <c r="E16" s="68">
        <f t="shared" si="4"/>
        <v>253.20255932999999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639.40092298278239</v>
      </c>
      <c r="G19" s="74">
        <f t="shared" si="5"/>
        <v>639.40092298278239</v>
      </c>
      <c r="H19" s="74">
        <f t="shared" si="5"/>
        <v>639.40092298278239</v>
      </c>
      <c r="I19" s="74">
        <f t="shared" si="5"/>
        <v>639.40092298278239</v>
      </c>
      <c r="J19" s="74">
        <f t="shared" si="5"/>
        <v>639.40092298278239</v>
      </c>
      <c r="K19" s="74">
        <f t="shared" si="5"/>
        <v>639.40092298278239</v>
      </c>
      <c r="L19" s="74">
        <f t="shared" si="5"/>
        <v>639.40092298278239</v>
      </c>
      <c r="M19" s="74">
        <f t="shared" si="5"/>
        <v>639.40092298278239</v>
      </c>
      <c r="N19" s="74">
        <f t="shared" si="5"/>
        <v>639.40092298278239</v>
      </c>
      <c r="O19" s="74">
        <f t="shared" si="5"/>
        <v>639.40092298278239</v>
      </c>
      <c r="P19" s="74">
        <f t="shared" si="5"/>
        <v>639.40092298278239</v>
      </c>
      <c r="Q19" s="74">
        <f t="shared" si="5"/>
        <v>639.40092298278239</v>
      </c>
      <c r="R19" s="74">
        <f t="shared" si="5"/>
        <v>639.40092298278239</v>
      </c>
      <c r="S19" s="74">
        <f t="shared" si="5"/>
        <v>639.40092298278239</v>
      </c>
      <c r="T19" s="74">
        <f t="shared" si="5"/>
        <v>639.40092298278239</v>
      </c>
      <c r="U19" s="74">
        <f t="shared" si="5"/>
        <v>639.40092298278239</v>
      </c>
      <c r="V19" s="74">
        <f t="shared" si="5"/>
        <v>639.40092298278239</v>
      </c>
      <c r="W19" s="74">
        <f t="shared" si="5"/>
        <v>639.40092298278239</v>
      </c>
      <c r="X19" s="74">
        <f t="shared" si="5"/>
        <v>639.40092298278239</v>
      </c>
      <c r="Y19" s="74">
        <f t="shared" si="5"/>
        <v>639.40092298278239</v>
      </c>
      <c r="Z19" s="74">
        <f t="shared" si="5"/>
        <v>639.40092298278239</v>
      </c>
      <c r="AA19" s="74">
        <f t="shared" si="5"/>
        <v>639.40092298278239</v>
      </c>
      <c r="AB19" s="74">
        <f t="shared" si="5"/>
        <v>639.40092298278239</v>
      </c>
      <c r="AC19" s="74">
        <f t="shared" si="5"/>
        <v>639.40092298278239</v>
      </c>
      <c r="AD19" s="74">
        <f t="shared" si="5"/>
        <v>639.40092298278239</v>
      </c>
      <c r="AE19" s="74">
        <f t="shared" si="5"/>
        <v>639.40092298278239</v>
      </c>
      <c r="AF19" s="74">
        <f t="shared" si="5"/>
        <v>639.40092298278239</v>
      </c>
      <c r="AG19" s="74">
        <f t="shared" si="5"/>
        <v>639.40092298278239</v>
      </c>
      <c r="AH19" s="74">
        <f t="shared" si="5"/>
        <v>639.40092298278239</v>
      </c>
      <c r="AI19" s="74">
        <f t="shared" si="5"/>
        <v>639.40092298278239</v>
      </c>
      <c r="AJ19" s="74">
        <f t="shared" si="5"/>
        <v>639.40092298278239</v>
      </c>
      <c r="AK19" s="74">
        <f t="shared" si="5"/>
        <v>639.40092298278239</v>
      </c>
      <c r="AL19" s="74">
        <f t="shared" si="5"/>
        <v>639.40092298278239</v>
      </c>
      <c r="AM19" s="74">
        <f t="shared" si="5"/>
        <v>639.40092298278239</v>
      </c>
      <c r="AN19" s="74">
        <f t="shared" si="5"/>
        <v>639.40092298278239</v>
      </c>
      <c r="AO19" s="74">
        <f t="shared" si="5"/>
        <v>639.40092298278239</v>
      </c>
      <c r="AP19" s="74">
        <f t="shared" si="5"/>
        <v>639.40092298278239</v>
      </c>
      <c r="AQ19" s="74">
        <f t="shared" si="5"/>
        <v>639.40092298278239</v>
      </c>
      <c r="AR19" s="74">
        <f t="shared" si="5"/>
        <v>639.40092298278239</v>
      </c>
      <c r="AS19" s="74">
        <f t="shared" si="5"/>
        <v>639.40092298278239</v>
      </c>
      <c r="AT19" s="74">
        <f t="shared" si="5"/>
        <v>639.40092298278239</v>
      </c>
      <c r="AU19" s="74">
        <f t="shared" si="5"/>
        <v>639.40092298278239</v>
      </c>
      <c r="AV19" s="74">
        <f t="shared" si="5"/>
        <v>639.40092298278239</v>
      </c>
      <c r="AW19" s="74">
        <f t="shared" si="5"/>
        <v>639.40092298278239</v>
      </c>
      <c r="AX19" s="74">
        <f t="shared" si="5"/>
        <v>639.40092298278239</v>
      </c>
      <c r="AY19" s="74">
        <f t="shared" si="5"/>
        <v>639.40092298278239</v>
      </c>
      <c r="AZ19" s="74">
        <f t="shared" si="5"/>
        <v>639.40092298278239</v>
      </c>
      <c r="BA19" s="74">
        <f t="shared" si="5"/>
        <v>639.40092298278239</v>
      </c>
      <c r="BB19" s="74">
        <f t="shared" si="5"/>
        <v>639.40092298278239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639.40092298278239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-639.40092298278239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639.40092298278239</v>
      </c>
      <c r="F21" s="74">
        <f t="shared" si="9"/>
        <v>639.40092298278239</v>
      </c>
      <c r="G21" s="74">
        <f t="shared" si="9"/>
        <v>639.40092298278239</v>
      </c>
      <c r="H21" s="74">
        <f t="shared" si="9"/>
        <v>639.40092298278239</v>
      </c>
      <c r="I21" s="74">
        <f t="shared" si="9"/>
        <v>639.40092298278239</v>
      </c>
      <c r="J21" s="74">
        <f t="shared" si="9"/>
        <v>639.40092298278239</v>
      </c>
      <c r="K21" s="74">
        <f t="shared" si="9"/>
        <v>639.40092298278239</v>
      </c>
      <c r="L21" s="74">
        <f t="shared" si="9"/>
        <v>639.40092298278239</v>
      </c>
      <c r="M21" s="74">
        <f t="shared" si="9"/>
        <v>639.40092298278239</v>
      </c>
      <c r="N21" s="74">
        <f t="shared" si="9"/>
        <v>639.40092298278239</v>
      </c>
      <c r="O21" s="74">
        <f t="shared" si="9"/>
        <v>639.40092298278239</v>
      </c>
      <c r="P21" s="74">
        <f t="shared" si="9"/>
        <v>639.40092298278239</v>
      </c>
      <c r="Q21" s="74">
        <f t="shared" si="9"/>
        <v>639.40092298278239</v>
      </c>
      <c r="R21" s="74">
        <f t="shared" si="9"/>
        <v>639.40092298278239</v>
      </c>
      <c r="S21" s="74">
        <f t="shared" si="9"/>
        <v>639.40092298278239</v>
      </c>
      <c r="T21" s="74">
        <f t="shared" si="9"/>
        <v>639.40092298278239</v>
      </c>
      <c r="U21" s="74">
        <f t="shared" si="9"/>
        <v>639.40092298278239</v>
      </c>
      <c r="V21" s="74">
        <f t="shared" si="9"/>
        <v>639.40092298278239</v>
      </c>
      <c r="W21" s="74">
        <f t="shared" si="9"/>
        <v>639.40092298278239</v>
      </c>
      <c r="X21" s="74">
        <f t="shared" si="9"/>
        <v>639.40092298278239</v>
      </c>
      <c r="Y21" s="74">
        <f t="shared" si="9"/>
        <v>639.40092298278239</v>
      </c>
      <c r="Z21" s="74">
        <f t="shared" si="9"/>
        <v>639.40092298278239</v>
      </c>
      <c r="AA21" s="74">
        <f t="shared" si="9"/>
        <v>639.40092298278239</v>
      </c>
      <c r="AB21" s="74">
        <f t="shared" si="9"/>
        <v>639.40092298278239</v>
      </c>
      <c r="AC21" s="74">
        <f t="shared" si="9"/>
        <v>639.40092298278239</v>
      </c>
      <c r="AD21" s="74">
        <f t="shared" si="9"/>
        <v>639.40092298278239</v>
      </c>
      <c r="AE21" s="74">
        <f t="shared" si="9"/>
        <v>639.40092298278239</v>
      </c>
      <c r="AF21" s="74">
        <f t="shared" si="9"/>
        <v>639.40092298278239</v>
      </c>
      <c r="AG21" s="74">
        <f t="shared" si="9"/>
        <v>639.40092298278239</v>
      </c>
      <c r="AH21" s="74">
        <f t="shared" si="9"/>
        <v>639.40092298278239</v>
      </c>
      <c r="AI21" s="74">
        <f t="shared" si="9"/>
        <v>639.40092298278239</v>
      </c>
      <c r="AJ21" s="74">
        <f t="shared" si="9"/>
        <v>639.40092298278239</v>
      </c>
      <c r="AK21" s="74">
        <f t="shared" si="9"/>
        <v>639.40092298278239</v>
      </c>
      <c r="AL21" s="74">
        <f t="shared" si="9"/>
        <v>639.40092298278239</v>
      </c>
      <c r="AM21" s="74">
        <f t="shared" si="9"/>
        <v>639.40092298278239</v>
      </c>
      <c r="AN21" s="74">
        <f t="shared" si="9"/>
        <v>639.40092298278239</v>
      </c>
      <c r="AO21" s="74">
        <f t="shared" si="9"/>
        <v>639.40092298278239</v>
      </c>
      <c r="AP21" s="74">
        <f t="shared" si="9"/>
        <v>639.40092298278239</v>
      </c>
      <c r="AQ21" s="74">
        <f t="shared" si="9"/>
        <v>639.40092298278239</v>
      </c>
      <c r="AR21" s="74">
        <f t="shared" si="9"/>
        <v>639.40092298278239</v>
      </c>
      <c r="AS21" s="74">
        <f t="shared" si="9"/>
        <v>639.40092298278239</v>
      </c>
      <c r="AT21" s="74">
        <f t="shared" si="9"/>
        <v>639.40092298278239</v>
      </c>
      <c r="AU21" s="74">
        <f t="shared" si="9"/>
        <v>639.40092298278239</v>
      </c>
      <c r="AV21" s="74">
        <f t="shared" si="9"/>
        <v>639.40092298278239</v>
      </c>
      <c r="AW21" s="74">
        <f t="shared" si="9"/>
        <v>639.40092298278239</v>
      </c>
      <c r="AX21" s="74">
        <f t="shared" si="9"/>
        <v>639.40092298278239</v>
      </c>
      <c r="AY21" s="74">
        <f t="shared" si="9"/>
        <v>639.40092298278239</v>
      </c>
      <c r="AZ21" s="74">
        <f t="shared" si="9"/>
        <v>639.40092298278239</v>
      </c>
      <c r="BA21" s="74">
        <f t="shared" si="9"/>
        <v>639.40092298278239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319.7004614913912</v>
      </c>
      <c r="F22" s="68">
        <f t="shared" si="10"/>
        <v>639.40092298278239</v>
      </c>
      <c r="G22" s="68">
        <f t="shared" si="10"/>
        <v>639.40092298278239</v>
      </c>
      <c r="H22" s="68">
        <f t="shared" si="10"/>
        <v>639.40092298278239</v>
      </c>
      <c r="I22" s="68">
        <f t="shared" si="10"/>
        <v>639.40092298278239</v>
      </c>
      <c r="J22" s="68">
        <f t="shared" si="10"/>
        <v>639.40092298278239</v>
      </c>
      <c r="K22" s="68">
        <f t="shared" si="10"/>
        <v>639.40092298278239</v>
      </c>
      <c r="L22" s="68">
        <f t="shared" si="10"/>
        <v>639.40092298278239</v>
      </c>
      <c r="M22" s="68">
        <f t="shared" si="10"/>
        <v>639.40092298278239</v>
      </c>
      <c r="N22" s="68">
        <f t="shared" si="10"/>
        <v>639.40092298278239</v>
      </c>
      <c r="O22" s="68">
        <f t="shared" si="10"/>
        <v>639.40092298278239</v>
      </c>
      <c r="P22" s="68">
        <f t="shared" si="10"/>
        <v>639.40092298278239</v>
      </c>
      <c r="Q22" s="68">
        <f t="shared" si="10"/>
        <v>639.40092298278239</v>
      </c>
      <c r="R22" s="68">
        <f t="shared" si="10"/>
        <v>639.40092298278239</v>
      </c>
      <c r="S22" s="68">
        <f t="shared" si="10"/>
        <v>639.40092298278239</v>
      </c>
      <c r="T22" s="68">
        <f t="shared" si="10"/>
        <v>639.40092298278239</v>
      </c>
      <c r="U22" s="68">
        <f t="shared" si="10"/>
        <v>639.40092298278239</v>
      </c>
      <c r="V22" s="68">
        <f t="shared" si="10"/>
        <v>639.40092298278239</v>
      </c>
      <c r="W22" s="68">
        <f t="shared" si="10"/>
        <v>639.40092298278239</v>
      </c>
      <c r="X22" s="68">
        <f t="shared" si="10"/>
        <v>639.40092298278239</v>
      </c>
      <c r="Y22" s="68">
        <f t="shared" si="10"/>
        <v>639.40092298278239</v>
      </c>
      <c r="Z22" s="68">
        <f t="shared" si="10"/>
        <v>639.40092298278239</v>
      </c>
      <c r="AA22" s="68">
        <f t="shared" si="10"/>
        <v>639.40092298278239</v>
      </c>
      <c r="AB22" s="68">
        <f t="shared" si="10"/>
        <v>639.40092298278239</v>
      </c>
      <c r="AC22" s="68">
        <f t="shared" si="10"/>
        <v>639.40092298278239</v>
      </c>
      <c r="AD22" s="68">
        <f t="shared" si="10"/>
        <v>639.40092298278239</v>
      </c>
      <c r="AE22" s="68">
        <f t="shared" si="10"/>
        <v>639.40092298278239</v>
      </c>
      <c r="AF22" s="68">
        <f t="shared" si="10"/>
        <v>639.40092298278239</v>
      </c>
      <c r="AG22" s="68">
        <f t="shared" si="10"/>
        <v>639.40092298278239</v>
      </c>
      <c r="AH22" s="68">
        <f t="shared" si="10"/>
        <v>639.40092298278239</v>
      </c>
      <c r="AI22" s="68">
        <f t="shared" si="10"/>
        <v>639.40092298278239</v>
      </c>
      <c r="AJ22" s="68">
        <f t="shared" si="10"/>
        <v>639.40092298278239</v>
      </c>
      <c r="AK22" s="68">
        <f t="shared" si="10"/>
        <v>639.40092298278239</v>
      </c>
      <c r="AL22" s="68">
        <f t="shared" si="10"/>
        <v>639.40092298278239</v>
      </c>
      <c r="AM22" s="68">
        <f t="shared" si="10"/>
        <v>639.40092298278239</v>
      </c>
      <c r="AN22" s="68">
        <f t="shared" si="10"/>
        <v>639.40092298278239</v>
      </c>
      <c r="AO22" s="68">
        <f t="shared" si="10"/>
        <v>639.40092298278239</v>
      </c>
      <c r="AP22" s="68">
        <f t="shared" si="10"/>
        <v>639.40092298278239</v>
      </c>
      <c r="AQ22" s="68">
        <f t="shared" si="10"/>
        <v>639.40092298278239</v>
      </c>
      <c r="AR22" s="68">
        <f t="shared" si="10"/>
        <v>639.40092298278239</v>
      </c>
      <c r="AS22" s="68">
        <f t="shared" si="10"/>
        <v>639.40092298278239</v>
      </c>
      <c r="AT22" s="68">
        <f t="shared" si="10"/>
        <v>639.40092298278239</v>
      </c>
      <c r="AU22" s="68">
        <f t="shared" si="10"/>
        <v>639.40092298278239</v>
      </c>
      <c r="AV22" s="68">
        <f t="shared" si="10"/>
        <v>639.40092298278239</v>
      </c>
      <c r="AW22" s="68">
        <f t="shared" si="10"/>
        <v>639.40092298278239</v>
      </c>
      <c r="AX22" s="68">
        <f t="shared" si="10"/>
        <v>639.40092298278239</v>
      </c>
      <c r="AY22" s="68">
        <f t="shared" si="10"/>
        <v>639.40092298278239</v>
      </c>
      <c r="AZ22" s="68">
        <f t="shared" si="10"/>
        <v>639.40092298278239</v>
      </c>
      <c r="BA22" s="68">
        <f t="shared" si="10"/>
        <v>639.40092298278239</v>
      </c>
      <c r="BB22" s="68">
        <f t="shared" si="10"/>
        <v>319.7004614913912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47.955069223708676</v>
      </c>
      <c r="G25" s="74">
        <f t="shared" si="11"/>
        <v>140.27177448396282</v>
      </c>
      <c r="H25" s="74">
        <f t="shared" si="11"/>
        <v>225.65737373908354</v>
      </c>
      <c r="I25" s="74">
        <f t="shared" si="11"/>
        <v>304.64896376437645</v>
      </c>
      <c r="J25" s="74">
        <f t="shared" si="11"/>
        <v>377.70691322438921</v>
      </c>
      <c r="K25" s="74">
        <f t="shared" si="11"/>
        <v>445.29159078366928</v>
      </c>
      <c r="L25" s="74">
        <f t="shared" si="11"/>
        <v>507.79942501446607</v>
      </c>
      <c r="M25" s="74">
        <f t="shared" si="11"/>
        <v>565.62684448902894</v>
      </c>
      <c r="N25" s="74">
        <f t="shared" si="11"/>
        <v>622.68698285601238</v>
      </c>
      <c r="O25" s="74">
        <f t="shared" si="11"/>
        <v>679.74712122299582</v>
      </c>
      <c r="P25" s="74">
        <f t="shared" si="11"/>
        <v>736.80725958997925</v>
      </c>
      <c r="Q25" s="74">
        <f t="shared" si="11"/>
        <v>793.86739795696269</v>
      </c>
      <c r="R25" s="74">
        <f t="shared" si="11"/>
        <v>850.92753632394613</v>
      </c>
      <c r="S25" s="74">
        <f t="shared" si="11"/>
        <v>907.98767469092957</v>
      </c>
      <c r="T25" s="74">
        <f t="shared" si="11"/>
        <v>965.047813057913</v>
      </c>
      <c r="U25" s="74">
        <f t="shared" si="11"/>
        <v>1022.1079514248964</v>
      </c>
      <c r="V25" s="74">
        <f t="shared" si="11"/>
        <v>1079.16808979188</v>
      </c>
      <c r="W25" s="74">
        <f t="shared" si="11"/>
        <v>1136.2282281588637</v>
      </c>
      <c r="X25" s="74">
        <f t="shared" si="11"/>
        <v>1193.2883665258473</v>
      </c>
      <c r="Y25" s="74">
        <f t="shared" si="11"/>
        <v>1250.348504892831</v>
      </c>
      <c r="Z25" s="74">
        <f t="shared" si="11"/>
        <v>1278.8785740763228</v>
      </c>
      <c r="AA25" s="74">
        <f t="shared" si="11"/>
        <v>1278.8785740763228</v>
      </c>
      <c r="AB25" s="74">
        <f t="shared" si="11"/>
        <v>1278.8785740763228</v>
      </c>
      <c r="AC25" s="74">
        <f t="shared" si="11"/>
        <v>1278.8785740763228</v>
      </c>
      <c r="AD25" s="74">
        <f t="shared" si="11"/>
        <v>1278.8785740763228</v>
      </c>
      <c r="AE25" s="74">
        <f t="shared" si="11"/>
        <v>1278.8785740763228</v>
      </c>
      <c r="AF25" s="74">
        <f t="shared" si="11"/>
        <v>1278.8785740763228</v>
      </c>
      <c r="AG25" s="74">
        <f t="shared" si="11"/>
        <v>1278.8785740763228</v>
      </c>
      <c r="AH25" s="74">
        <f t="shared" si="11"/>
        <v>1278.8785740763228</v>
      </c>
      <c r="AI25" s="74">
        <f t="shared" si="11"/>
        <v>1278.8785740763228</v>
      </c>
      <c r="AJ25" s="74">
        <f t="shared" si="11"/>
        <v>1278.8785740763228</v>
      </c>
      <c r="AK25" s="74">
        <f t="shared" si="11"/>
        <v>1278.8785740763228</v>
      </c>
      <c r="AL25" s="74">
        <f t="shared" si="11"/>
        <v>1278.8785740763228</v>
      </c>
      <c r="AM25" s="74">
        <f t="shared" si="11"/>
        <v>1278.8785740763228</v>
      </c>
      <c r="AN25" s="74">
        <f t="shared" si="11"/>
        <v>1278.8785740763228</v>
      </c>
      <c r="AO25" s="74">
        <f t="shared" si="11"/>
        <v>1278.8785740763228</v>
      </c>
      <c r="AP25" s="74">
        <f t="shared" si="11"/>
        <v>1278.8785740763228</v>
      </c>
      <c r="AQ25" s="74">
        <f t="shared" si="11"/>
        <v>1278.8785740763228</v>
      </c>
      <c r="AR25" s="74">
        <f t="shared" si="11"/>
        <v>1278.8785740763228</v>
      </c>
      <c r="AS25" s="74">
        <f t="shared" si="11"/>
        <v>1278.8785740763228</v>
      </c>
      <c r="AT25" s="74">
        <f t="shared" si="11"/>
        <v>1278.8785740763228</v>
      </c>
      <c r="AU25" s="74">
        <f t="shared" si="11"/>
        <v>1278.8785740763228</v>
      </c>
      <c r="AV25" s="74">
        <f t="shared" si="11"/>
        <v>1278.8785740763228</v>
      </c>
      <c r="AW25" s="74">
        <f t="shared" si="11"/>
        <v>1278.8785740763228</v>
      </c>
      <c r="AX25" s="74">
        <f t="shared" si="11"/>
        <v>1278.8785740763228</v>
      </c>
      <c r="AY25" s="74">
        <f t="shared" si="11"/>
        <v>1278.8785740763228</v>
      </c>
      <c r="AZ25" s="74">
        <f t="shared" si="11"/>
        <v>1278.8785740763228</v>
      </c>
      <c r="BA25" s="74">
        <f t="shared" si="11"/>
        <v>1278.8785740763228</v>
      </c>
      <c r="BB25" s="74">
        <f t="shared" si="11"/>
        <v>1278.8785740763228</v>
      </c>
      <c r="BC25" s="74">
        <f t="shared" si="11"/>
        <v>1278.8785740763228</v>
      </c>
      <c r="BD25" s="74">
        <f t="shared" si="11"/>
        <v>1278.8785740763228</v>
      </c>
      <c r="BE25" s="74">
        <f t="shared" si="11"/>
        <v>1278.8785740763228</v>
      </c>
      <c r="BF25" s="74">
        <f t="shared" si="11"/>
        <v>1278.8785740763228</v>
      </c>
      <c r="BG25" s="74">
        <f t="shared" si="11"/>
        <v>1278.8785740763228</v>
      </c>
      <c r="BH25" s="74">
        <f t="shared" si="11"/>
        <v>1278.8785740763228</v>
      </c>
      <c r="BI25" s="74">
        <f t="shared" si="11"/>
        <v>1278.8785740763228</v>
      </c>
      <c r="BJ25" s="74">
        <f t="shared" si="11"/>
        <v>1278.8785740763228</v>
      </c>
      <c r="BK25" s="74">
        <f t="shared" si="11"/>
        <v>1278.8785740763228</v>
      </c>
      <c r="BL25" s="74">
        <f t="shared" si="11"/>
        <v>1278.8785740763228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23.977534611854338</v>
      </c>
      <c r="F26" s="74">
        <f t="shared" si="12"/>
        <v>46.158352630127062</v>
      </c>
      <c r="G26" s="74">
        <f t="shared" si="12"/>
        <v>42.692799627560376</v>
      </c>
      <c r="H26" s="74">
        <f t="shared" si="12"/>
        <v>39.495795012646468</v>
      </c>
      <c r="I26" s="74">
        <f t="shared" si="12"/>
        <v>36.528974730006361</v>
      </c>
      <c r="J26" s="74">
        <f t="shared" si="12"/>
        <v>33.792338779640048</v>
      </c>
      <c r="K26" s="74">
        <f t="shared" si="12"/>
        <v>31.253917115398401</v>
      </c>
      <c r="L26" s="74">
        <f t="shared" si="12"/>
        <v>28.913709737281422</v>
      </c>
      <c r="M26" s="74">
        <f t="shared" si="12"/>
        <v>28.530069183491751</v>
      </c>
      <c r="N26" s="74">
        <f t="shared" si="12"/>
        <v>28.530069183491751</v>
      </c>
      <c r="O26" s="74">
        <f t="shared" si="12"/>
        <v>28.530069183491751</v>
      </c>
      <c r="P26" s="74">
        <f t="shared" si="12"/>
        <v>28.530069183491751</v>
      </c>
      <c r="Q26" s="74">
        <f t="shared" si="12"/>
        <v>28.530069183491751</v>
      </c>
      <c r="R26" s="74">
        <f t="shared" si="12"/>
        <v>28.530069183491751</v>
      </c>
      <c r="S26" s="74">
        <f t="shared" si="12"/>
        <v>28.530069183491751</v>
      </c>
      <c r="T26" s="74">
        <f t="shared" si="12"/>
        <v>28.530069183491751</v>
      </c>
      <c r="U26" s="74">
        <f t="shared" si="12"/>
        <v>28.530069183491751</v>
      </c>
      <c r="V26" s="74">
        <f t="shared" si="12"/>
        <v>28.530069183491751</v>
      </c>
      <c r="W26" s="74">
        <f t="shared" si="12"/>
        <v>28.530069183491751</v>
      </c>
      <c r="X26" s="74">
        <f t="shared" si="12"/>
        <v>28.530069183491751</v>
      </c>
      <c r="Y26" s="74">
        <f t="shared" si="12"/>
        <v>14.265034591745875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639.43928703816152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23.977534611854338</v>
      </c>
      <c r="F27" s="74">
        <f t="shared" si="13"/>
        <v>46.158352630127062</v>
      </c>
      <c r="G27" s="74">
        <f t="shared" si="13"/>
        <v>42.692799627560376</v>
      </c>
      <c r="H27" s="74">
        <f t="shared" si="13"/>
        <v>39.495795012646468</v>
      </c>
      <c r="I27" s="74">
        <f t="shared" si="13"/>
        <v>36.528974730006361</v>
      </c>
      <c r="J27" s="74">
        <f t="shared" si="13"/>
        <v>33.792338779640048</v>
      </c>
      <c r="K27" s="74">
        <f t="shared" si="13"/>
        <v>31.253917115398401</v>
      </c>
      <c r="L27" s="74">
        <f t="shared" si="13"/>
        <v>28.913709737281422</v>
      </c>
      <c r="M27" s="74">
        <f t="shared" si="13"/>
        <v>28.530069183491751</v>
      </c>
      <c r="N27" s="74">
        <f t="shared" si="13"/>
        <v>28.530069183491751</v>
      </c>
      <c r="O27" s="74">
        <f t="shared" si="13"/>
        <v>28.530069183491751</v>
      </c>
      <c r="P27" s="74">
        <f t="shared" si="13"/>
        <v>28.530069183491751</v>
      </c>
      <c r="Q27" s="74">
        <f t="shared" si="13"/>
        <v>28.530069183491751</v>
      </c>
      <c r="R27" s="74">
        <f t="shared" si="13"/>
        <v>28.530069183491751</v>
      </c>
      <c r="S27" s="74">
        <f t="shared" si="13"/>
        <v>28.530069183491751</v>
      </c>
      <c r="T27" s="74">
        <f t="shared" si="13"/>
        <v>28.530069183491751</v>
      </c>
      <c r="U27" s="74">
        <f t="shared" si="13"/>
        <v>28.530069183491751</v>
      </c>
      <c r="V27" s="74">
        <f t="shared" si="13"/>
        <v>28.530069183491751</v>
      </c>
      <c r="W27" s="74">
        <f t="shared" si="13"/>
        <v>28.530069183491751</v>
      </c>
      <c r="X27" s="74">
        <f t="shared" si="13"/>
        <v>28.530069183491751</v>
      </c>
      <c r="Y27" s="74">
        <f t="shared" si="13"/>
        <v>14.265034591745875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639.43928703816152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47.955069223708676</v>
      </c>
      <c r="F28" s="74">
        <f t="shared" si="14"/>
        <v>140.27177448396282</v>
      </c>
      <c r="G28" s="74">
        <f t="shared" si="14"/>
        <v>225.65737373908354</v>
      </c>
      <c r="H28" s="74">
        <f t="shared" si="14"/>
        <v>304.64896376437645</v>
      </c>
      <c r="I28" s="74">
        <f t="shared" si="14"/>
        <v>377.70691322438921</v>
      </c>
      <c r="J28" s="74">
        <f t="shared" si="14"/>
        <v>445.29159078366928</v>
      </c>
      <c r="K28" s="74">
        <f t="shared" si="14"/>
        <v>507.79942501446607</v>
      </c>
      <c r="L28" s="74">
        <f t="shared" si="14"/>
        <v>565.62684448902894</v>
      </c>
      <c r="M28" s="74">
        <f t="shared" si="14"/>
        <v>622.68698285601238</v>
      </c>
      <c r="N28" s="74">
        <f t="shared" si="14"/>
        <v>679.74712122299582</v>
      </c>
      <c r="O28" s="74">
        <f t="shared" si="14"/>
        <v>736.80725958997925</v>
      </c>
      <c r="P28" s="74">
        <f t="shared" si="14"/>
        <v>793.86739795696269</v>
      </c>
      <c r="Q28" s="74">
        <f t="shared" si="14"/>
        <v>850.92753632394613</v>
      </c>
      <c r="R28" s="74">
        <f t="shared" si="14"/>
        <v>907.98767469092957</v>
      </c>
      <c r="S28" s="74">
        <f t="shared" si="14"/>
        <v>965.047813057913</v>
      </c>
      <c r="T28" s="74">
        <f t="shared" si="14"/>
        <v>1022.1079514248964</v>
      </c>
      <c r="U28" s="74">
        <f t="shared" si="14"/>
        <v>1079.16808979188</v>
      </c>
      <c r="V28" s="74">
        <f t="shared" si="14"/>
        <v>1136.2282281588637</v>
      </c>
      <c r="W28" s="74">
        <f t="shared" si="14"/>
        <v>1193.2883665258473</v>
      </c>
      <c r="X28" s="74">
        <f t="shared" si="14"/>
        <v>1250.348504892831</v>
      </c>
      <c r="Y28" s="74">
        <f t="shared" si="14"/>
        <v>1278.8785740763228</v>
      </c>
      <c r="Z28" s="74">
        <f t="shared" si="14"/>
        <v>1278.8785740763228</v>
      </c>
      <c r="AA28" s="74">
        <f t="shared" si="14"/>
        <v>1278.8785740763228</v>
      </c>
      <c r="AB28" s="74">
        <f t="shared" si="14"/>
        <v>1278.8785740763228</v>
      </c>
      <c r="AC28" s="74">
        <f t="shared" si="14"/>
        <v>1278.8785740763228</v>
      </c>
      <c r="AD28" s="74">
        <f t="shared" si="14"/>
        <v>1278.8785740763228</v>
      </c>
      <c r="AE28" s="74">
        <f t="shared" si="14"/>
        <v>1278.8785740763228</v>
      </c>
      <c r="AF28" s="74">
        <f t="shared" si="14"/>
        <v>1278.8785740763228</v>
      </c>
      <c r="AG28" s="74">
        <f t="shared" si="14"/>
        <v>1278.8785740763228</v>
      </c>
      <c r="AH28" s="74">
        <f t="shared" si="14"/>
        <v>1278.8785740763228</v>
      </c>
      <c r="AI28" s="74">
        <f t="shared" si="14"/>
        <v>1278.8785740763228</v>
      </c>
      <c r="AJ28" s="74">
        <f t="shared" si="14"/>
        <v>1278.8785740763228</v>
      </c>
      <c r="AK28" s="74">
        <f t="shared" si="14"/>
        <v>1278.8785740763228</v>
      </c>
      <c r="AL28" s="74">
        <f t="shared" si="14"/>
        <v>1278.8785740763228</v>
      </c>
      <c r="AM28" s="74">
        <f t="shared" si="14"/>
        <v>1278.8785740763228</v>
      </c>
      <c r="AN28" s="74">
        <f t="shared" si="14"/>
        <v>1278.8785740763228</v>
      </c>
      <c r="AO28" s="74">
        <f t="shared" si="14"/>
        <v>1278.8785740763228</v>
      </c>
      <c r="AP28" s="74">
        <f t="shared" si="14"/>
        <v>1278.8785740763228</v>
      </c>
      <c r="AQ28" s="74">
        <f t="shared" si="14"/>
        <v>1278.8785740763228</v>
      </c>
      <c r="AR28" s="74">
        <f t="shared" si="14"/>
        <v>1278.8785740763228</v>
      </c>
      <c r="AS28" s="74">
        <f t="shared" si="14"/>
        <v>1278.8785740763228</v>
      </c>
      <c r="AT28" s="74">
        <f t="shared" si="14"/>
        <v>1278.8785740763228</v>
      </c>
      <c r="AU28" s="74">
        <f t="shared" si="14"/>
        <v>1278.8785740763228</v>
      </c>
      <c r="AV28" s="74">
        <f t="shared" si="14"/>
        <v>1278.8785740763228</v>
      </c>
      <c r="AW28" s="74">
        <f t="shared" si="14"/>
        <v>1278.8785740763228</v>
      </c>
      <c r="AX28" s="74">
        <f t="shared" si="14"/>
        <v>1278.8785740763228</v>
      </c>
      <c r="AY28" s="74">
        <f t="shared" si="14"/>
        <v>1278.8785740763228</v>
      </c>
      <c r="AZ28" s="74">
        <f t="shared" si="14"/>
        <v>1278.8785740763228</v>
      </c>
      <c r="BA28" s="74">
        <f t="shared" si="14"/>
        <v>1278.8785740763228</v>
      </c>
      <c r="BB28" s="74">
        <f t="shared" si="14"/>
        <v>1278.8785740763228</v>
      </c>
      <c r="BC28" s="74">
        <f t="shared" si="14"/>
        <v>1278.8785740763228</v>
      </c>
      <c r="BD28" s="74">
        <f t="shared" si="14"/>
        <v>1278.8785740763228</v>
      </c>
      <c r="BE28" s="74">
        <f t="shared" si="14"/>
        <v>1278.8785740763228</v>
      </c>
      <c r="BF28" s="74">
        <f t="shared" si="14"/>
        <v>1278.8785740763228</v>
      </c>
      <c r="BG28" s="74">
        <f t="shared" si="14"/>
        <v>1278.8785740763228</v>
      </c>
      <c r="BH28" s="74">
        <f t="shared" si="14"/>
        <v>1278.8785740763228</v>
      </c>
      <c r="BI28" s="74">
        <f t="shared" si="14"/>
        <v>1278.8785740763228</v>
      </c>
      <c r="BJ28" s="74">
        <f t="shared" si="14"/>
        <v>1278.8785740763228</v>
      </c>
      <c r="BK28" s="74">
        <f t="shared" si="14"/>
        <v>1278.8785740763228</v>
      </c>
      <c r="BL28" s="74">
        <f t="shared" si="14"/>
        <v>1278.8785740763228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23.977534611854338</v>
      </c>
      <c r="F29" s="68">
        <f t="shared" si="15"/>
        <v>94.113421853835746</v>
      </c>
      <c r="G29" s="68">
        <f>AVERAGE(G25,G28)</f>
        <v>182.96457411152318</v>
      </c>
      <c r="H29" s="68">
        <f t="shared" si="15"/>
        <v>265.15316875172999</v>
      </c>
      <c r="I29" s="68">
        <f t="shared" si="15"/>
        <v>341.17793849438283</v>
      </c>
      <c r="J29" s="68">
        <f t="shared" si="15"/>
        <v>411.49925200402924</v>
      </c>
      <c r="K29" s="68">
        <f t="shared" si="15"/>
        <v>476.54550789906767</v>
      </c>
      <c r="L29" s="68">
        <f t="shared" si="15"/>
        <v>536.71313475174748</v>
      </c>
      <c r="M29" s="68">
        <f t="shared" si="15"/>
        <v>594.15691367252066</v>
      </c>
      <c r="N29" s="68">
        <f t="shared" si="15"/>
        <v>651.2170520395041</v>
      </c>
      <c r="O29" s="68">
        <f t="shared" si="15"/>
        <v>708.27719040648753</v>
      </c>
      <c r="P29" s="68">
        <f t="shared" si="15"/>
        <v>765.33732877347097</v>
      </c>
      <c r="Q29" s="68">
        <f t="shared" si="15"/>
        <v>822.39746714045441</v>
      </c>
      <c r="R29" s="68">
        <f t="shared" si="15"/>
        <v>879.45760550743785</v>
      </c>
      <c r="S29" s="68">
        <f t="shared" si="15"/>
        <v>936.51774387442128</v>
      </c>
      <c r="T29" s="68">
        <f t="shared" si="15"/>
        <v>993.57788224140472</v>
      </c>
      <c r="U29" s="68">
        <f t="shared" si="15"/>
        <v>1050.6380206083882</v>
      </c>
      <c r="V29" s="68">
        <f t="shared" si="15"/>
        <v>1107.6981589753718</v>
      </c>
      <c r="W29" s="68">
        <f t="shared" si="15"/>
        <v>1164.7582973423555</v>
      </c>
      <c r="X29" s="68">
        <f t="shared" si="15"/>
        <v>1221.8184357093392</v>
      </c>
      <c r="Y29" s="68">
        <f t="shared" si="15"/>
        <v>1264.6135394845769</v>
      </c>
      <c r="Z29" s="68">
        <f t="shared" si="15"/>
        <v>1278.8785740763228</v>
      </c>
      <c r="AA29" s="68">
        <f t="shared" si="15"/>
        <v>1278.8785740763228</v>
      </c>
      <c r="AB29" s="68">
        <f t="shared" si="15"/>
        <v>1278.8785740763228</v>
      </c>
      <c r="AC29" s="68">
        <f t="shared" si="15"/>
        <v>1278.8785740763228</v>
      </c>
      <c r="AD29" s="68">
        <f t="shared" si="15"/>
        <v>1278.8785740763228</v>
      </c>
      <c r="AE29" s="68">
        <f t="shared" si="15"/>
        <v>1278.8785740763228</v>
      </c>
      <c r="AF29" s="68">
        <f t="shared" si="15"/>
        <v>1278.8785740763228</v>
      </c>
      <c r="AG29" s="68">
        <f t="shared" si="15"/>
        <v>1278.8785740763228</v>
      </c>
      <c r="AH29" s="68">
        <f t="shared" si="15"/>
        <v>1278.8785740763228</v>
      </c>
      <c r="AI29" s="68">
        <f t="shared" si="15"/>
        <v>1278.8785740763228</v>
      </c>
      <c r="AJ29" s="68">
        <f t="shared" si="15"/>
        <v>1278.8785740763228</v>
      </c>
      <c r="AK29" s="68">
        <f t="shared" si="15"/>
        <v>1278.8785740763228</v>
      </c>
      <c r="AL29" s="68">
        <f t="shared" si="15"/>
        <v>1278.8785740763228</v>
      </c>
      <c r="AM29" s="68">
        <f t="shared" si="15"/>
        <v>1278.8785740763228</v>
      </c>
      <c r="AN29" s="68">
        <f t="shared" si="15"/>
        <v>1278.8785740763228</v>
      </c>
      <c r="AO29" s="68">
        <f t="shared" si="15"/>
        <v>1278.8785740763228</v>
      </c>
      <c r="AP29" s="68">
        <f t="shared" si="15"/>
        <v>1278.8785740763228</v>
      </c>
      <c r="AQ29" s="68">
        <f t="shared" si="15"/>
        <v>1278.8785740763228</v>
      </c>
      <c r="AR29" s="68">
        <f t="shared" si="15"/>
        <v>1278.8785740763228</v>
      </c>
      <c r="AS29" s="68">
        <f t="shared" si="15"/>
        <v>1278.8785740763228</v>
      </c>
      <c r="AT29" s="68">
        <f t="shared" si="15"/>
        <v>1278.8785740763228</v>
      </c>
      <c r="AU29" s="68">
        <f t="shared" si="15"/>
        <v>1278.8785740763228</v>
      </c>
      <c r="AV29" s="68">
        <f t="shared" si="15"/>
        <v>1278.8785740763228</v>
      </c>
      <c r="AW29" s="68">
        <f t="shared" si="15"/>
        <v>1278.8785740763228</v>
      </c>
      <c r="AX29" s="68">
        <f t="shared" si="15"/>
        <v>1278.8785740763228</v>
      </c>
      <c r="AY29" s="68">
        <f t="shared" si="15"/>
        <v>1278.8785740763228</v>
      </c>
      <c r="AZ29" s="68">
        <f t="shared" si="15"/>
        <v>1278.8785740763228</v>
      </c>
      <c r="BA29" s="68">
        <f t="shared" si="15"/>
        <v>1278.8785740763228</v>
      </c>
      <c r="BB29" s="68">
        <f t="shared" si="15"/>
        <v>1278.8785740763228</v>
      </c>
      <c r="BC29" s="68">
        <f t="shared" si="15"/>
        <v>1278.8785740763228</v>
      </c>
      <c r="BD29" s="68">
        <f t="shared" si="15"/>
        <v>1278.8785740763228</v>
      </c>
      <c r="BE29" s="68">
        <f t="shared" si="15"/>
        <v>1278.8785740763228</v>
      </c>
      <c r="BF29" s="68">
        <f t="shared" si="15"/>
        <v>1278.8785740763228</v>
      </c>
      <c r="BG29" s="68">
        <f t="shared" si="15"/>
        <v>1278.8785740763228</v>
      </c>
      <c r="BH29" s="68">
        <f t="shared" si="15"/>
        <v>1278.8785740763228</v>
      </c>
      <c r="BI29" s="68">
        <f t="shared" si="15"/>
        <v>1278.8785740763228</v>
      </c>
      <c r="BJ29" s="68">
        <f t="shared" si="15"/>
        <v>1278.8785740763228</v>
      </c>
      <c r="BK29" s="68">
        <f t="shared" si="15"/>
        <v>1278.8785740763228</v>
      </c>
      <c r="BL29" s="68">
        <f t="shared" si="15"/>
        <v>1278.8785740763228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15.985023074569561</v>
      </c>
      <c r="G32" s="74">
        <f t="shared" si="16"/>
        <v>31.970046149139122</v>
      </c>
      <c r="H32" s="74">
        <f t="shared" si="16"/>
        <v>47.955069223708684</v>
      </c>
      <c r="I32" s="74">
        <f t="shared" si="16"/>
        <v>63.940092298278245</v>
      </c>
      <c r="J32" s="74">
        <f t="shared" si="16"/>
        <v>79.925115372847813</v>
      </c>
      <c r="K32" s="74">
        <f t="shared" si="16"/>
        <v>95.910138447417381</v>
      </c>
      <c r="L32" s="74">
        <f t="shared" si="16"/>
        <v>111.89516152198695</v>
      </c>
      <c r="M32" s="74">
        <f t="shared" si="16"/>
        <v>127.88018459655652</v>
      </c>
      <c r="N32" s="74">
        <f t="shared" si="16"/>
        <v>143.86520767112609</v>
      </c>
      <c r="O32" s="74">
        <f t="shared" si="16"/>
        <v>159.85023074569565</v>
      </c>
      <c r="P32" s="74">
        <f t="shared" si="16"/>
        <v>175.83525382026522</v>
      </c>
      <c r="Q32" s="74">
        <f t="shared" si="16"/>
        <v>191.82027689483479</v>
      </c>
      <c r="R32" s="74">
        <f t="shared" si="16"/>
        <v>207.80529996940436</v>
      </c>
      <c r="S32" s="74">
        <f t="shared" si="16"/>
        <v>223.79032304397393</v>
      </c>
      <c r="T32" s="74">
        <f t="shared" si="16"/>
        <v>239.7753461185435</v>
      </c>
      <c r="U32" s="74">
        <f t="shared" si="16"/>
        <v>255.76036919311306</v>
      </c>
      <c r="V32" s="74">
        <f t="shared" si="16"/>
        <v>271.74539226768263</v>
      </c>
      <c r="W32" s="74">
        <f t="shared" si="16"/>
        <v>287.73041534225217</v>
      </c>
      <c r="X32" s="74">
        <f t="shared" si="16"/>
        <v>303.71543841682171</v>
      </c>
      <c r="Y32" s="74">
        <f t="shared" si="16"/>
        <v>319.70046149139125</v>
      </c>
      <c r="Z32" s="74">
        <f t="shared" si="16"/>
        <v>335.68548456596079</v>
      </c>
      <c r="AA32" s="74">
        <f t="shared" si="16"/>
        <v>351.67050764053033</v>
      </c>
      <c r="AB32" s="74">
        <f t="shared" si="16"/>
        <v>367.65553071509987</v>
      </c>
      <c r="AC32" s="74">
        <f t="shared" si="16"/>
        <v>383.64055378966941</v>
      </c>
      <c r="AD32" s="74">
        <f t="shared" si="16"/>
        <v>399.62557686423895</v>
      </c>
      <c r="AE32" s="74">
        <f t="shared" si="16"/>
        <v>415.61059993880849</v>
      </c>
      <c r="AF32" s="74">
        <f t="shared" si="16"/>
        <v>431.59562301337803</v>
      </c>
      <c r="AG32" s="74">
        <f t="shared" si="16"/>
        <v>447.58064608794757</v>
      </c>
      <c r="AH32" s="74">
        <f t="shared" si="16"/>
        <v>463.56566916251711</v>
      </c>
      <c r="AI32" s="74">
        <f t="shared" si="16"/>
        <v>479.55069223708665</v>
      </c>
      <c r="AJ32" s="74">
        <f t="shared" si="16"/>
        <v>495.53571531165619</v>
      </c>
      <c r="AK32" s="74">
        <f t="shared" si="16"/>
        <v>511.52073838622573</v>
      </c>
      <c r="AL32" s="74">
        <f t="shared" si="16"/>
        <v>527.50576146079527</v>
      </c>
      <c r="AM32" s="74">
        <f t="shared" si="16"/>
        <v>543.49078453536481</v>
      </c>
      <c r="AN32" s="74">
        <f t="shared" si="16"/>
        <v>559.47580760993435</v>
      </c>
      <c r="AO32" s="74">
        <f t="shared" si="16"/>
        <v>575.46083068450389</v>
      </c>
      <c r="AP32" s="74">
        <f t="shared" si="16"/>
        <v>591.44585375907343</v>
      </c>
      <c r="AQ32" s="74">
        <f t="shared" si="16"/>
        <v>607.43087683364297</v>
      </c>
      <c r="AR32" s="74">
        <f t="shared" si="16"/>
        <v>623.41589990821251</v>
      </c>
      <c r="AS32" s="74">
        <f t="shared" si="16"/>
        <v>639.40092298278205</v>
      </c>
      <c r="AT32" s="74">
        <f t="shared" si="16"/>
        <v>655.38594605735159</v>
      </c>
      <c r="AU32" s="74">
        <f t="shared" si="16"/>
        <v>671.37096913192113</v>
      </c>
      <c r="AV32" s="74">
        <f t="shared" si="16"/>
        <v>687.35599220649067</v>
      </c>
      <c r="AW32" s="74">
        <f t="shared" si="16"/>
        <v>703.34101528106021</v>
      </c>
      <c r="AX32" s="74">
        <f t="shared" si="16"/>
        <v>719.32603835562975</v>
      </c>
      <c r="AY32" s="74">
        <f t="shared" si="16"/>
        <v>735.31106143019929</v>
      </c>
      <c r="AZ32" s="74">
        <f t="shared" si="16"/>
        <v>751.29608450476883</v>
      </c>
      <c r="BA32" s="74">
        <f t="shared" si="16"/>
        <v>767.28110757933837</v>
      </c>
      <c r="BB32" s="74">
        <f t="shared" si="16"/>
        <v>783.26613065390791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15.985023074569561</v>
      </c>
      <c r="F33" s="74">
        <f t="shared" si="17"/>
        <v>15.985023074569561</v>
      </c>
      <c r="G33" s="74">
        <f t="shared" si="17"/>
        <v>15.985023074569561</v>
      </c>
      <c r="H33" s="74">
        <f t="shared" si="17"/>
        <v>15.985023074569561</v>
      </c>
      <c r="I33" s="74">
        <f t="shared" si="17"/>
        <v>15.985023074569561</v>
      </c>
      <c r="J33" s="74">
        <f t="shared" si="17"/>
        <v>15.985023074569561</v>
      </c>
      <c r="K33" s="74">
        <f t="shared" si="17"/>
        <v>15.985023074569561</v>
      </c>
      <c r="L33" s="74">
        <f t="shared" si="17"/>
        <v>15.985023074569561</v>
      </c>
      <c r="M33" s="74">
        <f t="shared" si="17"/>
        <v>15.985023074569561</v>
      </c>
      <c r="N33" s="74">
        <f t="shared" si="17"/>
        <v>15.985023074569561</v>
      </c>
      <c r="O33" s="74">
        <f t="shared" si="17"/>
        <v>15.985023074569561</v>
      </c>
      <c r="P33" s="74">
        <f t="shared" si="17"/>
        <v>15.985023074569561</v>
      </c>
      <c r="Q33" s="74">
        <f t="shared" si="17"/>
        <v>15.985023074569561</v>
      </c>
      <c r="R33" s="74">
        <f t="shared" si="17"/>
        <v>15.985023074569561</v>
      </c>
      <c r="S33" s="74">
        <f t="shared" si="17"/>
        <v>15.985023074569561</v>
      </c>
      <c r="T33" s="74">
        <f t="shared" si="17"/>
        <v>15.985023074569561</v>
      </c>
      <c r="U33" s="74">
        <f t="shared" si="17"/>
        <v>15.985023074569561</v>
      </c>
      <c r="V33" s="74">
        <f t="shared" si="17"/>
        <v>15.985023074569561</v>
      </c>
      <c r="W33" s="74">
        <f t="shared" si="17"/>
        <v>15.985023074569561</v>
      </c>
      <c r="X33" s="74">
        <f t="shared" si="17"/>
        <v>15.985023074569561</v>
      </c>
      <c r="Y33" s="74">
        <f t="shared" si="17"/>
        <v>15.985023074569561</v>
      </c>
      <c r="Z33" s="74">
        <f t="shared" si="17"/>
        <v>15.985023074569561</v>
      </c>
      <c r="AA33" s="74">
        <f t="shared" si="17"/>
        <v>15.985023074569561</v>
      </c>
      <c r="AB33" s="74">
        <f t="shared" si="17"/>
        <v>15.985023074569561</v>
      </c>
      <c r="AC33" s="74">
        <f t="shared" si="17"/>
        <v>15.985023074569561</v>
      </c>
      <c r="AD33" s="74">
        <f t="shared" si="17"/>
        <v>15.985023074569561</v>
      </c>
      <c r="AE33" s="74">
        <f t="shared" si="17"/>
        <v>15.985023074569561</v>
      </c>
      <c r="AF33" s="74">
        <f t="shared" si="17"/>
        <v>15.985023074569561</v>
      </c>
      <c r="AG33" s="74">
        <f t="shared" si="17"/>
        <v>15.985023074569561</v>
      </c>
      <c r="AH33" s="74">
        <f t="shared" si="17"/>
        <v>15.985023074569561</v>
      </c>
      <c r="AI33" s="74">
        <f t="shared" si="17"/>
        <v>15.985023074569561</v>
      </c>
      <c r="AJ33" s="74">
        <f t="shared" si="17"/>
        <v>15.985023074569561</v>
      </c>
      <c r="AK33" s="74">
        <f t="shared" si="17"/>
        <v>15.985023074569561</v>
      </c>
      <c r="AL33" s="74">
        <f t="shared" si="17"/>
        <v>15.985023074569561</v>
      </c>
      <c r="AM33" s="74">
        <f t="shared" si="17"/>
        <v>15.985023074569561</v>
      </c>
      <c r="AN33" s="74">
        <f t="shared" si="17"/>
        <v>15.985023074569561</v>
      </c>
      <c r="AO33" s="74">
        <f t="shared" si="17"/>
        <v>15.985023074569561</v>
      </c>
      <c r="AP33" s="74">
        <f t="shared" si="17"/>
        <v>15.985023074569561</v>
      </c>
      <c r="AQ33" s="74">
        <f t="shared" si="17"/>
        <v>15.985023074569561</v>
      </c>
      <c r="AR33" s="74">
        <f t="shared" si="17"/>
        <v>15.985023074569561</v>
      </c>
      <c r="AS33" s="74">
        <f t="shared" si="17"/>
        <v>15.985023074569561</v>
      </c>
      <c r="AT33" s="74">
        <f t="shared" si="17"/>
        <v>15.985023074569561</v>
      </c>
      <c r="AU33" s="74">
        <f t="shared" si="17"/>
        <v>15.985023074569561</v>
      </c>
      <c r="AV33" s="74">
        <f t="shared" si="17"/>
        <v>15.985023074569561</v>
      </c>
      <c r="AW33" s="74">
        <f t="shared" si="17"/>
        <v>15.985023074569561</v>
      </c>
      <c r="AX33" s="74">
        <f t="shared" si="17"/>
        <v>15.985023074569561</v>
      </c>
      <c r="AY33" s="74">
        <f t="shared" si="17"/>
        <v>15.985023074569561</v>
      </c>
      <c r="AZ33" s="74">
        <f t="shared" si="17"/>
        <v>15.985023074569561</v>
      </c>
      <c r="BA33" s="74">
        <f t="shared" si="17"/>
        <v>15.985023074569561</v>
      </c>
      <c r="BB33" s="74">
        <f t="shared" si="17"/>
        <v>15.985023074569561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799.25115372847745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-799.25115372847745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-799.25115372847745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15.985023074569561</v>
      </c>
      <c r="F35" s="74">
        <f t="shared" si="18"/>
        <v>31.970046149139122</v>
      </c>
      <c r="G35" s="74">
        <f t="shared" si="18"/>
        <v>47.955069223708684</v>
      </c>
      <c r="H35" s="74">
        <f t="shared" si="18"/>
        <v>63.940092298278245</v>
      </c>
      <c r="I35" s="74">
        <f t="shared" si="18"/>
        <v>79.925115372847813</v>
      </c>
      <c r="J35" s="74">
        <f t="shared" si="18"/>
        <v>95.910138447417381</v>
      </c>
      <c r="K35" s="74">
        <f t="shared" si="18"/>
        <v>111.89516152198695</v>
      </c>
      <c r="L35" s="74">
        <f t="shared" si="18"/>
        <v>127.88018459655652</v>
      </c>
      <c r="M35" s="74">
        <f t="shared" si="18"/>
        <v>143.86520767112609</v>
      </c>
      <c r="N35" s="74">
        <f t="shared" si="18"/>
        <v>159.85023074569565</v>
      </c>
      <c r="O35" s="74">
        <f t="shared" si="18"/>
        <v>175.83525382026522</v>
      </c>
      <c r="P35" s="74">
        <f t="shared" si="18"/>
        <v>191.82027689483479</v>
      </c>
      <c r="Q35" s="74">
        <f t="shared" si="18"/>
        <v>207.80529996940436</v>
      </c>
      <c r="R35" s="74">
        <f t="shared" si="18"/>
        <v>223.79032304397393</v>
      </c>
      <c r="S35" s="74">
        <f t="shared" si="18"/>
        <v>239.7753461185435</v>
      </c>
      <c r="T35" s="74">
        <f t="shared" si="18"/>
        <v>255.76036919311306</v>
      </c>
      <c r="U35" s="74">
        <f t="shared" si="18"/>
        <v>271.74539226768263</v>
      </c>
      <c r="V35" s="74">
        <f t="shared" si="18"/>
        <v>287.73041534225217</v>
      </c>
      <c r="W35" s="74">
        <f t="shared" si="18"/>
        <v>303.71543841682171</v>
      </c>
      <c r="X35" s="74">
        <f t="shared" si="18"/>
        <v>319.70046149139125</v>
      </c>
      <c r="Y35" s="74">
        <f t="shared" si="18"/>
        <v>335.68548456596079</v>
      </c>
      <c r="Z35" s="74">
        <f t="shared" si="18"/>
        <v>351.67050764053033</v>
      </c>
      <c r="AA35" s="74">
        <f t="shared" si="18"/>
        <v>367.65553071509987</v>
      </c>
      <c r="AB35" s="74">
        <f t="shared" si="18"/>
        <v>383.64055378966941</v>
      </c>
      <c r="AC35" s="74">
        <f t="shared" si="18"/>
        <v>399.62557686423895</v>
      </c>
      <c r="AD35" s="74">
        <f t="shared" si="18"/>
        <v>415.61059993880849</v>
      </c>
      <c r="AE35" s="74">
        <f t="shared" si="18"/>
        <v>431.59562301337803</v>
      </c>
      <c r="AF35" s="74">
        <f t="shared" si="18"/>
        <v>447.58064608794757</v>
      </c>
      <c r="AG35" s="74">
        <f t="shared" si="18"/>
        <v>463.56566916251711</v>
      </c>
      <c r="AH35" s="74">
        <f t="shared" si="18"/>
        <v>479.55069223708665</v>
      </c>
      <c r="AI35" s="74">
        <f t="shared" si="18"/>
        <v>495.53571531165619</v>
      </c>
      <c r="AJ35" s="74">
        <f t="shared" si="18"/>
        <v>511.52073838622573</v>
      </c>
      <c r="AK35" s="74">
        <f t="shared" si="18"/>
        <v>527.50576146079527</v>
      </c>
      <c r="AL35" s="74">
        <f t="shared" si="18"/>
        <v>543.49078453536481</v>
      </c>
      <c r="AM35" s="74">
        <f t="shared" si="18"/>
        <v>559.47580760993435</v>
      </c>
      <c r="AN35" s="74">
        <f t="shared" si="18"/>
        <v>575.46083068450389</v>
      </c>
      <c r="AO35" s="74">
        <f t="shared" si="18"/>
        <v>591.44585375907343</v>
      </c>
      <c r="AP35" s="74">
        <f t="shared" si="18"/>
        <v>607.43087683364297</v>
      </c>
      <c r="AQ35" s="74">
        <f t="shared" si="18"/>
        <v>623.41589990821251</v>
      </c>
      <c r="AR35" s="74">
        <f t="shared" si="18"/>
        <v>639.40092298278205</v>
      </c>
      <c r="AS35" s="74">
        <f t="shared" si="18"/>
        <v>655.38594605735159</v>
      </c>
      <c r="AT35" s="74">
        <f t="shared" si="18"/>
        <v>671.37096913192113</v>
      </c>
      <c r="AU35" s="74">
        <f t="shared" si="18"/>
        <v>687.35599220649067</v>
      </c>
      <c r="AV35" s="74">
        <f t="shared" si="18"/>
        <v>703.34101528106021</v>
      </c>
      <c r="AW35" s="74">
        <f t="shared" si="18"/>
        <v>719.32603835562975</v>
      </c>
      <c r="AX35" s="74">
        <f t="shared" si="18"/>
        <v>735.31106143019929</v>
      </c>
      <c r="AY35" s="74">
        <f t="shared" si="18"/>
        <v>751.29608450476883</v>
      </c>
      <c r="AZ35" s="74">
        <f t="shared" si="18"/>
        <v>767.28110757933837</v>
      </c>
      <c r="BA35" s="74">
        <f t="shared" si="18"/>
        <v>783.26613065390791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7.9925115372847806</v>
      </c>
      <c r="F36" s="68">
        <f t="shared" si="19"/>
        <v>23.977534611854342</v>
      </c>
      <c r="G36" s="68">
        <f t="shared" si="19"/>
        <v>39.962557686423906</v>
      </c>
      <c r="H36" s="68">
        <f t="shared" si="19"/>
        <v>55.947580760993461</v>
      </c>
      <c r="I36" s="68">
        <f t="shared" si="19"/>
        <v>71.932603835563029</v>
      </c>
      <c r="J36" s="68">
        <f t="shared" si="19"/>
        <v>87.917626910132597</v>
      </c>
      <c r="K36" s="68">
        <f t="shared" si="19"/>
        <v>103.90264998470217</v>
      </c>
      <c r="L36" s="68">
        <f t="shared" si="19"/>
        <v>119.88767305927173</v>
      </c>
      <c r="M36" s="68">
        <f t="shared" si="19"/>
        <v>135.87269613384132</v>
      </c>
      <c r="N36" s="68">
        <f t="shared" si="19"/>
        <v>151.85771920841086</v>
      </c>
      <c r="O36" s="68">
        <f t="shared" si="19"/>
        <v>167.84274228298045</v>
      </c>
      <c r="P36" s="68">
        <f t="shared" si="19"/>
        <v>183.82776535754999</v>
      </c>
      <c r="Q36" s="68">
        <f t="shared" si="19"/>
        <v>199.81278843211959</v>
      </c>
      <c r="R36" s="68">
        <f t="shared" si="19"/>
        <v>215.79781150668913</v>
      </c>
      <c r="S36" s="68">
        <f t="shared" si="19"/>
        <v>231.78283458125873</v>
      </c>
      <c r="T36" s="68">
        <f t="shared" si="19"/>
        <v>247.76785765582827</v>
      </c>
      <c r="U36" s="68">
        <f t="shared" si="19"/>
        <v>263.75288073039786</v>
      </c>
      <c r="V36" s="68">
        <f t="shared" si="19"/>
        <v>279.7379038049674</v>
      </c>
      <c r="W36" s="68">
        <f t="shared" si="19"/>
        <v>295.72292687953694</v>
      </c>
      <c r="X36" s="68">
        <f t="shared" si="19"/>
        <v>311.70794995410648</v>
      </c>
      <c r="Y36" s="68">
        <f t="shared" si="19"/>
        <v>327.69297302867602</v>
      </c>
      <c r="Z36" s="68">
        <f t="shared" si="19"/>
        <v>343.67799610324556</v>
      </c>
      <c r="AA36" s="68">
        <f t="shared" si="19"/>
        <v>359.6630191778151</v>
      </c>
      <c r="AB36" s="68">
        <f t="shared" si="19"/>
        <v>375.64804225238464</v>
      </c>
      <c r="AC36" s="68">
        <f t="shared" si="19"/>
        <v>391.63306532695418</v>
      </c>
      <c r="AD36" s="68">
        <f t="shared" si="19"/>
        <v>407.61808840152372</v>
      </c>
      <c r="AE36" s="68">
        <f t="shared" si="19"/>
        <v>423.60311147609326</v>
      </c>
      <c r="AF36" s="68">
        <f t="shared" si="19"/>
        <v>439.5881345506628</v>
      </c>
      <c r="AG36" s="68">
        <f t="shared" si="19"/>
        <v>455.57315762523234</v>
      </c>
      <c r="AH36" s="68">
        <f t="shared" si="19"/>
        <v>471.55818069980188</v>
      </c>
      <c r="AI36" s="68">
        <f t="shared" si="19"/>
        <v>487.54320377437142</v>
      </c>
      <c r="AJ36" s="68">
        <f t="shared" si="19"/>
        <v>503.52822684894096</v>
      </c>
      <c r="AK36" s="68">
        <f t="shared" si="19"/>
        <v>519.51324992351056</v>
      </c>
      <c r="AL36" s="68">
        <f t="shared" si="19"/>
        <v>535.49827299807998</v>
      </c>
      <c r="AM36" s="68">
        <f t="shared" si="19"/>
        <v>551.48329607264964</v>
      </c>
      <c r="AN36" s="68">
        <f t="shared" si="19"/>
        <v>567.46831914721906</v>
      </c>
      <c r="AO36" s="68">
        <f t="shared" si="19"/>
        <v>583.45334222178872</v>
      </c>
      <c r="AP36" s="68">
        <f t="shared" si="19"/>
        <v>599.43836529635814</v>
      </c>
      <c r="AQ36" s="68">
        <f t="shared" si="19"/>
        <v>615.4233883709278</v>
      </c>
      <c r="AR36" s="68">
        <f t="shared" si="19"/>
        <v>631.40841144549722</v>
      </c>
      <c r="AS36" s="68">
        <f t="shared" si="19"/>
        <v>647.39343452006688</v>
      </c>
      <c r="AT36" s="68">
        <f t="shared" si="19"/>
        <v>663.3784575946363</v>
      </c>
      <c r="AU36" s="68">
        <f t="shared" si="19"/>
        <v>679.36348066920596</v>
      </c>
      <c r="AV36" s="68">
        <f t="shared" si="19"/>
        <v>695.34850374377538</v>
      </c>
      <c r="AW36" s="68">
        <f t="shared" si="19"/>
        <v>711.33352681834504</v>
      </c>
      <c r="AX36" s="68">
        <f t="shared" si="19"/>
        <v>727.31854989291446</v>
      </c>
      <c r="AY36" s="68">
        <f t="shared" si="19"/>
        <v>743.30357296748411</v>
      </c>
      <c r="AZ36" s="68">
        <f t="shared" si="19"/>
        <v>759.28859604205354</v>
      </c>
      <c r="BA36" s="68">
        <f t="shared" si="19"/>
        <v>775.27361911662319</v>
      </c>
      <c r="BB36" s="68">
        <f t="shared" si="19"/>
        <v>391.63306532695395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3.9163306532695414</v>
      </c>
      <c r="G39" s="74">
        <f t="shared" si="20"/>
        <v>15.595947612934538</v>
      </c>
      <c r="H39" s="74">
        <f t="shared" si="20"/>
        <v>26.06262102170119</v>
      </c>
      <c r="I39" s="74">
        <f t="shared" si="20"/>
        <v>35.410342815247979</v>
      </c>
      <c r="J39" s="74">
        <f t="shared" si="20"/>
        <v>43.719677509870728</v>
      </c>
      <c r="K39" s="74">
        <f t="shared" si="20"/>
        <v>51.071189621865265</v>
      </c>
      <c r="L39" s="74">
        <f t="shared" si="20"/>
        <v>57.534254151375229</v>
      </c>
      <c r="M39" s="74">
        <f t="shared" si="20"/>
        <v>63.17824609854425</v>
      </c>
      <c r="N39" s="74">
        <f t="shared" si="20"/>
        <v>68.687963851886892</v>
      </c>
      <c r="O39" s="74">
        <f t="shared" si="20"/>
        <v>74.197681605229533</v>
      </c>
      <c r="P39" s="74">
        <f t="shared" si="20"/>
        <v>79.707399358572175</v>
      </c>
      <c r="Q39" s="74">
        <f t="shared" si="20"/>
        <v>85.217117111914817</v>
      </c>
      <c r="R39" s="74">
        <f t="shared" si="20"/>
        <v>90.726834865257459</v>
      </c>
      <c r="S39" s="74">
        <f t="shared" si="20"/>
        <v>96.236552618600101</v>
      </c>
      <c r="T39" s="74">
        <f t="shared" si="20"/>
        <v>101.74627037194274</v>
      </c>
      <c r="U39" s="74">
        <f t="shared" si="20"/>
        <v>107.25598812528538</v>
      </c>
      <c r="V39" s="74">
        <f t="shared" si="20"/>
        <v>112.76570587862803</v>
      </c>
      <c r="W39" s="74">
        <f t="shared" si="20"/>
        <v>118.27542363197067</v>
      </c>
      <c r="X39" s="74">
        <f t="shared" si="20"/>
        <v>123.78514138531331</v>
      </c>
      <c r="Y39" s="74">
        <f t="shared" si="20"/>
        <v>129.29485913865594</v>
      </c>
      <c r="Z39" s="74">
        <f t="shared" si="20"/>
        <v>129.81181478488753</v>
      </c>
      <c r="AA39" s="74">
        <f t="shared" si="20"/>
        <v>125.33600832400805</v>
      </c>
      <c r="AB39" s="74">
        <f t="shared" si="20"/>
        <v>120.86020186312857</v>
      </c>
      <c r="AC39" s="74">
        <f t="shared" si="20"/>
        <v>116.38439540224908</v>
      </c>
      <c r="AD39" s="74">
        <f t="shared" si="20"/>
        <v>111.9085889413696</v>
      </c>
      <c r="AE39" s="74">
        <f t="shared" si="20"/>
        <v>107.43278248049012</v>
      </c>
      <c r="AF39" s="74">
        <f t="shared" si="20"/>
        <v>102.95697601961064</v>
      </c>
      <c r="AG39" s="74">
        <f t="shared" si="20"/>
        <v>98.481169558731153</v>
      </c>
      <c r="AH39" s="74">
        <f t="shared" si="20"/>
        <v>94.005363097851671</v>
      </c>
      <c r="AI39" s="74">
        <f t="shared" si="20"/>
        <v>89.529556636972188</v>
      </c>
      <c r="AJ39" s="74">
        <f t="shared" si="20"/>
        <v>85.053750176092706</v>
      </c>
      <c r="AK39" s="74">
        <f t="shared" si="20"/>
        <v>80.577943715213223</v>
      </c>
      <c r="AL39" s="74">
        <f t="shared" si="20"/>
        <v>76.102137254333741</v>
      </c>
      <c r="AM39" s="74">
        <f t="shared" si="20"/>
        <v>71.626330793454258</v>
      </c>
      <c r="AN39" s="74">
        <f t="shared" si="20"/>
        <v>67.150524332574776</v>
      </c>
      <c r="AO39" s="74">
        <f t="shared" si="20"/>
        <v>62.6747178716953</v>
      </c>
      <c r="AP39" s="74">
        <f t="shared" si="20"/>
        <v>58.198911410815825</v>
      </c>
      <c r="AQ39" s="74">
        <f t="shared" si="20"/>
        <v>53.723104949936349</v>
      </c>
      <c r="AR39" s="74">
        <f t="shared" si="20"/>
        <v>49.247298489056874</v>
      </c>
      <c r="AS39" s="74">
        <f t="shared" si="20"/>
        <v>44.771492028177398</v>
      </c>
      <c r="AT39" s="74">
        <f t="shared" si="20"/>
        <v>40.295685567297923</v>
      </c>
      <c r="AU39" s="74">
        <f t="shared" si="20"/>
        <v>35.819879106418448</v>
      </c>
      <c r="AV39" s="74">
        <f t="shared" si="20"/>
        <v>31.344072645538972</v>
      </c>
      <c r="AW39" s="74">
        <f t="shared" si="20"/>
        <v>26.868266184659497</v>
      </c>
      <c r="AX39" s="74">
        <f t="shared" si="20"/>
        <v>22.392459723780021</v>
      </c>
      <c r="AY39" s="74">
        <f t="shared" si="20"/>
        <v>17.916653262900546</v>
      </c>
      <c r="AZ39" s="74">
        <f t="shared" si="20"/>
        <v>13.440846802021071</v>
      </c>
      <c r="BA39" s="74">
        <f t="shared" si="20"/>
        <v>8.9650403411415951</v>
      </c>
      <c r="BB39" s="74">
        <f t="shared" si="20"/>
        <v>4.4892338802621188</v>
      </c>
      <c r="BC39" s="74">
        <f t="shared" si="20"/>
        <v>1.3427419382642469E-2</v>
      </c>
      <c r="BD39" s="74">
        <f t="shared" si="20"/>
        <v>1.3427419382642469E-2</v>
      </c>
      <c r="BE39" s="74">
        <f t="shared" si="20"/>
        <v>1.3427419382642469E-2</v>
      </c>
      <c r="BF39" s="74">
        <f t="shared" si="20"/>
        <v>1.3427419382642469E-2</v>
      </c>
      <c r="BG39" s="74">
        <f t="shared" si="20"/>
        <v>1.3427419382642469E-2</v>
      </c>
      <c r="BH39" s="74">
        <f t="shared" si="20"/>
        <v>1.3427419382642469E-2</v>
      </c>
      <c r="BI39" s="74">
        <f t="shared" si="20"/>
        <v>1.3427419382642469E-2</v>
      </c>
      <c r="BJ39" s="74">
        <f t="shared" si="20"/>
        <v>1.3427419382642469E-2</v>
      </c>
      <c r="BK39" s="74">
        <f t="shared" si="20"/>
        <v>1.3427419382642469E-2</v>
      </c>
      <c r="BL39" s="74">
        <f t="shared" si="20"/>
        <v>1.3427419382642469E-2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3.9163306532695414</v>
      </c>
      <c r="F40" s="76">
        <f>(F26-F114)*'Assumptions (Inputs)'!$D$29</f>
        <v>11.679616959664996</v>
      </c>
      <c r="G40" s="76">
        <f>(G26-G114)*'Assumptions (Inputs)'!$D$29</f>
        <v>10.466673408766654</v>
      </c>
      <c r="H40" s="76">
        <f>(H26-H114)*'Assumptions (Inputs)'!$D$29</f>
        <v>9.3477217935467873</v>
      </c>
      <c r="I40" s="76">
        <f>(I26-I114)*'Assumptions (Inputs)'!$D$29</f>
        <v>8.3093346946227502</v>
      </c>
      <c r="J40" s="76">
        <f>(J26-J114)*'Assumptions (Inputs)'!$D$29</f>
        <v>7.3515121119945404</v>
      </c>
      <c r="K40" s="76">
        <f>(K26-K114)*'Assumptions (Inputs)'!$D$29</f>
        <v>6.463064529509964</v>
      </c>
      <c r="L40" s="76">
        <f>(L26-L114)*'Assumptions (Inputs)'!$D$29</f>
        <v>5.6439919471690212</v>
      </c>
      <c r="M40" s="76">
        <f>(M26-M114)*'Assumptions (Inputs)'!$D$29</f>
        <v>5.5097177533426356</v>
      </c>
      <c r="N40" s="76">
        <f>(N26-N114)*'Assumptions (Inputs)'!$D$29</f>
        <v>5.5097177533426356</v>
      </c>
      <c r="O40" s="76">
        <f>(O26-O114)*'Assumptions (Inputs)'!$D$29</f>
        <v>5.5097177533426356</v>
      </c>
      <c r="P40" s="76">
        <f>(P26-P114)*'Assumptions (Inputs)'!$D$29</f>
        <v>5.5097177533426356</v>
      </c>
      <c r="Q40" s="76">
        <f>(Q26-Q114)*'Assumptions (Inputs)'!$D$29</f>
        <v>5.5097177533426356</v>
      </c>
      <c r="R40" s="76">
        <f>(R26-R114)*'Assumptions (Inputs)'!$D$29</f>
        <v>5.5097177533426356</v>
      </c>
      <c r="S40" s="76">
        <f>(S26-S114)*'Assumptions (Inputs)'!$D$29</f>
        <v>5.5097177533426356</v>
      </c>
      <c r="T40" s="76">
        <f>(T26-T114)*'Assumptions (Inputs)'!$D$29</f>
        <v>5.5097177533426356</v>
      </c>
      <c r="U40" s="76">
        <f>(U26-U114)*'Assumptions (Inputs)'!$D$29</f>
        <v>5.5097177533426356</v>
      </c>
      <c r="V40" s="76">
        <f>(V26-V114)*'Assumptions (Inputs)'!$D$29</f>
        <v>5.5097177533426356</v>
      </c>
      <c r="W40" s="76">
        <f>(W26-W114)*'Assumptions (Inputs)'!$D$29</f>
        <v>5.5097177533426356</v>
      </c>
      <c r="X40" s="76">
        <f>(X26-X114)*'Assumptions (Inputs)'!$D$29</f>
        <v>5.5097177533426356</v>
      </c>
      <c r="Y40" s="76">
        <f>(Y26-Y114)*'Assumptions (Inputs)'!$D$29</f>
        <v>0.51695564623157964</v>
      </c>
      <c r="Z40" s="76">
        <f>(Z26-Z114)*'Assumptions (Inputs)'!$D$29</f>
        <v>-4.4758064608794763</v>
      </c>
      <c r="AA40" s="76">
        <f>(AA26-AA114)*'Assumptions (Inputs)'!$D$29</f>
        <v>-4.4758064608794763</v>
      </c>
      <c r="AB40" s="76">
        <f>(AB26-AB114)*'Assumptions (Inputs)'!$D$29</f>
        <v>-4.4758064608794763</v>
      </c>
      <c r="AC40" s="76">
        <f>(AC26-AC114)*'Assumptions (Inputs)'!$D$29</f>
        <v>-4.4758064608794763</v>
      </c>
      <c r="AD40" s="76">
        <f>(AD26-AD114)*'Assumptions (Inputs)'!$D$29</f>
        <v>-4.4758064608794763</v>
      </c>
      <c r="AE40" s="76">
        <f>(AE26-AE114)*'Assumptions (Inputs)'!$D$29</f>
        <v>-4.4758064608794763</v>
      </c>
      <c r="AF40" s="76">
        <f>(AF26-AF114)*'Assumptions (Inputs)'!$D$29</f>
        <v>-4.4758064608794763</v>
      </c>
      <c r="AG40" s="76">
        <f>(AG26-AG114)*'Assumptions (Inputs)'!$D$29</f>
        <v>-4.4758064608794763</v>
      </c>
      <c r="AH40" s="76">
        <f>(AH26-AH114)*'Assumptions (Inputs)'!$D$29</f>
        <v>-4.4758064608794763</v>
      </c>
      <c r="AI40" s="76">
        <f>(AI26-AI114)*'Assumptions (Inputs)'!$D$29</f>
        <v>-4.4758064608794763</v>
      </c>
      <c r="AJ40" s="76">
        <f>(AJ26-AJ114)*'Assumptions (Inputs)'!$D$29</f>
        <v>-4.4758064608794763</v>
      </c>
      <c r="AK40" s="76">
        <f>(AK26-AK114)*'Assumptions (Inputs)'!$D$29</f>
        <v>-4.4758064608794763</v>
      </c>
      <c r="AL40" s="76">
        <f>(AL26-AL114)*'Assumptions (Inputs)'!$D$29</f>
        <v>-4.4758064608794763</v>
      </c>
      <c r="AM40" s="76">
        <f>(AM26-AM114)*'Assumptions (Inputs)'!$D$29</f>
        <v>-4.4758064608794763</v>
      </c>
      <c r="AN40" s="76">
        <f>(AN26-AN114)*'Assumptions (Inputs)'!$D$29</f>
        <v>-4.4758064608794763</v>
      </c>
      <c r="AO40" s="76">
        <f>(AO26-AO114)*'Assumptions (Inputs)'!$D$29</f>
        <v>-4.4758064608794763</v>
      </c>
      <c r="AP40" s="76">
        <f>(AP26-AP114)*'Assumptions (Inputs)'!$D$29</f>
        <v>-4.4758064608794763</v>
      </c>
      <c r="AQ40" s="76">
        <f>(AQ26-AQ114)*'Assumptions (Inputs)'!$D$29</f>
        <v>-4.4758064608794763</v>
      </c>
      <c r="AR40" s="76">
        <f>(AR26-AR114)*'Assumptions (Inputs)'!$D$29</f>
        <v>-4.4758064608794763</v>
      </c>
      <c r="AS40" s="76">
        <f>(AS26-AS114)*'Assumptions (Inputs)'!$D$29</f>
        <v>-4.4758064608794763</v>
      </c>
      <c r="AT40" s="76">
        <f>(AT26-AT114)*'Assumptions (Inputs)'!$D$29</f>
        <v>-4.4758064608794763</v>
      </c>
      <c r="AU40" s="76">
        <f>(AU26-AU114)*'Assumptions (Inputs)'!$D$29</f>
        <v>-4.4758064608794763</v>
      </c>
      <c r="AV40" s="76">
        <f>(AV26-AV114)*'Assumptions (Inputs)'!$D$29</f>
        <v>-4.4758064608794763</v>
      </c>
      <c r="AW40" s="76">
        <f>(AW26-AW114)*'Assumptions (Inputs)'!$D$29</f>
        <v>-4.4758064608794763</v>
      </c>
      <c r="AX40" s="76">
        <f>(AX26-AX114)*'Assumptions (Inputs)'!$D$29</f>
        <v>-4.4758064608794763</v>
      </c>
      <c r="AY40" s="76">
        <f>(AY26-AY114)*'Assumptions (Inputs)'!$D$29</f>
        <v>-4.4758064608794763</v>
      </c>
      <c r="AZ40" s="76">
        <f>(AZ26-AZ114)*'Assumptions (Inputs)'!$D$29</f>
        <v>-4.4758064608794763</v>
      </c>
      <c r="BA40" s="76">
        <f>(BA26-BA114)*'Assumptions (Inputs)'!$D$29</f>
        <v>-4.4758064608794763</v>
      </c>
      <c r="BB40" s="76">
        <f>(BB26-BB114)*'Assumptions (Inputs)'!$D$29</f>
        <v>-4.4758064608794763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1.3427419382642469E-2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3.9163306532695414</v>
      </c>
      <c r="F41" s="74">
        <f t="shared" si="21"/>
        <v>15.595947612934538</v>
      </c>
      <c r="G41" s="74">
        <f t="shared" si="21"/>
        <v>26.06262102170119</v>
      </c>
      <c r="H41" s="74">
        <f t="shared" si="21"/>
        <v>35.410342815247979</v>
      </c>
      <c r="I41" s="74">
        <f t="shared" si="21"/>
        <v>43.719677509870728</v>
      </c>
      <c r="J41" s="74">
        <f t="shared" si="21"/>
        <v>51.071189621865265</v>
      </c>
      <c r="K41" s="74">
        <f t="shared" si="21"/>
        <v>57.534254151375229</v>
      </c>
      <c r="L41" s="74">
        <f t="shared" si="21"/>
        <v>63.17824609854425</v>
      </c>
      <c r="M41" s="74">
        <f t="shared" si="21"/>
        <v>68.687963851886892</v>
      </c>
      <c r="N41" s="74">
        <f t="shared" si="21"/>
        <v>74.197681605229533</v>
      </c>
      <c r="O41" s="74">
        <f t="shared" si="21"/>
        <v>79.707399358572175</v>
      </c>
      <c r="P41" s="74">
        <f t="shared" si="21"/>
        <v>85.217117111914817</v>
      </c>
      <c r="Q41" s="74">
        <f t="shared" si="21"/>
        <v>90.726834865257459</v>
      </c>
      <c r="R41" s="74">
        <f t="shared" si="21"/>
        <v>96.236552618600101</v>
      </c>
      <c r="S41" s="74">
        <f t="shared" si="21"/>
        <v>101.74627037194274</v>
      </c>
      <c r="T41" s="74">
        <f t="shared" si="21"/>
        <v>107.25598812528538</v>
      </c>
      <c r="U41" s="74">
        <f t="shared" si="21"/>
        <v>112.76570587862803</v>
      </c>
      <c r="V41" s="74">
        <f t="shared" si="21"/>
        <v>118.27542363197067</v>
      </c>
      <c r="W41" s="74">
        <f t="shared" si="21"/>
        <v>123.78514138531331</v>
      </c>
      <c r="X41" s="74">
        <f t="shared" si="21"/>
        <v>129.29485913865594</v>
      </c>
      <c r="Y41" s="74">
        <f t="shared" si="21"/>
        <v>129.81181478488753</v>
      </c>
      <c r="Z41" s="74">
        <f t="shared" si="21"/>
        <v>125.33600832400805</v>
      </c>
      <c r="AA41" s="74">
        <f t="shared" si="21"/>
        <v>120.86020186312857</v>
      </c>
      <c r="AB41" s="74">
        <f t="shared" si="21"/>
        <v>116.38439540224908</v>
      </c>
      <c r="AC41" s="74">
        <f t="shared" si="21"/>
        <v>111.9085889413696</v>
      </c>
      <c r="AD41" s="74">
        <f t="shared" si="21"/>
        <v>107.43278248049012</v>
      </c>
      <c r="AE41" s="74">
        <f t="shared" si="21"/>
        <v>102.95697601961064</v>
      </c>
      <c r="AF41" s="74">
        <f t="shared" si="21"/>
        <v>98.481169558731153</v>
      </c>
      <c r="AG41" s="74">
        <f t="shared" si="21"/>
        <v>94.005363097851671</v>
      </c>
      <c r="AH41" s="74">
        <f t="shared" si="21"/>
        <v>89.529556636972188</v>
      </c>
      <c r="AI41" s="74">
        <f t="shared" si="21"/>
        <v>85.053750176092706</v>
      </c>
      <c r="AJ41" s="74">
        <f t="shared" si="21"/>
        <v>80.577943715213223</v>
      </c>
      <c r="AK41" s="74">
        <f t="shared" si="21"/>
        <v>76.102137254333741</v>
      </c>
      <c r="AL41" s="74">
        <f t="shared" si="21"/>
        <v>71.626330793454258</v>
      </c>
      <c r="AM41" s="74">
        <f t="shared" si="21"/>
        <v>67.150524332574776</v>
      </c>
      <c r="AN41" s="74">
        <f t="shared" si="21"/>
        <v>62.6747178716953</v>
      </c>
      <c r="AO41" s="74">
        <f t="shared" si="21"/>
        <v>58.198911410815825</v>
      </c>
      <c r="AP41" s="74">
        <f t="shared" si="21"/>
        <v>53.723104949936349</v>
      </c>
      <c r="AQ41" s="74">
        <f t="shared" si="21"/>
        <v>49.247298489056874</v>
      </c>
      <c r="AR41" s="74">
        <f t="shared" si="21"/>
        <v>44.771492028177398</v>
      </c>
      <c r="AS41" s="74">
        <f t="shared" si="21"/>
        <v>40.295685567297923</v>
      </c>
      <c r="AT41" s="74">
        <f t="shared" si="21"/>
        <v>35.819879106418448</v>
      </c>
      <c r="AU41" s="74">
        <f t="shared" si="21"/>
        <v>31.344072645538972</v>
      </c>
      <c r="AV41" s="74">
        <f t="shared" si="21"/>
        <v>26.868266184659497</v>
      </c>
      <c r="AW41" s="74">
        <f t="shared" si="21"/>
        <v>22.392459723780021</v>
      </c>
      <c r="AX41" s="74">
        <f t="shared" si="21"/>
        <v>17.916653262900546</v>
      </c>
      <c r="AY41" s="74">
        <f t="shared" si="21"/>
        <v>13.440846802021071</v>
      </c>
      <c r="AZ41" s="74">
        <f t="shared" si="21"/>
        <v>8.9650403411415951</v>
      </c>
      <c r="BA41" s="74">
        <f t="shared" si="21"/>
        <v>4.4892338802621188</v>
      </c>
      <c r="BB41" s="74">
        <f t="shared" si="21"/>
        <v>1.3427419382642469E-2</v>
      </c>
      <c r="BC41" s="74">
        <f t="shared" si="21"/>
        <v>1.3427419382642469E-2</v>
      </c>
      <c r="BD41" s="74">
        <f t="shared" si="21"/>
        <v>1.3427419382642469E-2</v>
      </c>
      <c r="BE41" s="74">
        <f t="shared" si="21"/>
        <v>1.3427419382642469E-2</v>
      </c>
      <c r="BF41" s="74">
        <f t="shared" si="21"/>
        <v>1.3427419382642469E-2</v>
      </c>
      <c r="BG41" s="74">
        <f t="shared" si="21"/>
        <v>1.3427419382642469E-2</v>
      </c>
      <c r="BH41" s="74">
        <f t="shared" si="21"/>
        <v>1.3427419382642469E-2</v>
      </c>
      <c r="BI41" s="74">
        <f t="shared" si="21"/>
        <v>1.3427419382642469E-2</v>
      </c>
      <c r="BJ41" s="74">
        <f t="shared" si="21"/>
        <v>1.3427419382642469E-2</v>
      </c>
      <c r="BK41" s="74">
        <f t="shared" si="21"/>
        <v>1.3427419382642469E-2</v>
      </c>
      <c r="BL41" s="74">
        <f t="shared" si="21"/>
        <v>1.3427419382642469E-2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1.9581653266347707</v>
      </c>
      <c r="F42" s="68">
        <f>AVERAGE(F39,F41)</f>
        <v>9.7561391331020388</v>
      </c>
      <c r="G42" s="68">
        <f t="shared" si="22"/>
        <v>20.829284317317864</v>
      </c>
      <c r="H42" s="68">
        <f t="shared" si="22"/>
        <v>30.736481918474585</v>
      </c>
      <c r="I42" s="68">
        <f t="shared" si="22"/>
        <v>39.565010162559354</v>
      </c>
      <c r="J42" s="68">
        <f t="shared" si="22"/>
        <v>47.395433565867997</v>
      </c>
      <c r="K42" s="68">
        <f t="shared" si="22"/>
        <v>54.302721886620247</v>
      </c>
      <c r="L42" s="68">
        <f t="shared" si="22"/>
        <v>60.356250124959743</v>
      </c>
      <c r="M42" s="68">
        <f t="shared" si="22"/>
        <v>65.933104975215571</v>
      </c>
      <c r="N42" s="68">
        <f t="shared" si="22"/>
        <v>71.442822728558212</v>
      </c>
      <c r="O42" s="68">
        <f t="shared" si="22"/>
        <v>76.952540481900854</v>
      </c>
      <c r="P42" s="68">
        <f t="shared" si="22"/>
        <v>82.462258235243496</v>
      </c>
      <c r="Q42" s="68">
        <f t="shared" si="22"/>
        <v>87.971975988586138</v>
      </c>
      <c r="R42" s="68">
        <f t="shared" si="22"/>
        <v>93.48169374192878</v>
      </c>
      <c r="S42" s="68">
        <f t="shared" si="22"/>
        <v>98.991411495271421</v>
      </c>
      <c r="T42" s="68">
        <f t="shared" si="22"/>
        <v>104.50112924861406</v>
      </c>
      <c r="U42" s="68">
        <f t="shared" si="22"/>
        <v>110.01084700195671</v>
      </c>
      <c r="V42" s="68">
        <f t="shared" si="22"/>
        <v>115.52056475529935</v>
      </c>
      <c r="W42" s="68">
        <f t="shared" si="22"/>
        <v>121.03028250864199</v>
      </c>
      <c r="X42" s="68">
        <f t="shared" si="22"/>
        <v>126.54000026198463</v>
      </c>
      <c r="Y42" s="68">
        <f t="shared" si="22"/>
        <v>129.55333696177172</v>
      </c>
      <c r="Z42" s="68">
        <f t="shared" si="22"/>
        <v>127.57391155444779</v>
      </c>
      <c r="AA42" s="68">
        <f t="shared" si="22"/>
        <v>123.09810509356831</v>
      </c>
      <c r="AB42" s="68">
        <f t="shared" si="22"/>
        <v>118.62229863268882</v>
      </c>
      <c r="AC42" s="68">
        <f t="shared" si="22"/>
        <v>114.14649217180934</v>
      </c>
      <c r="AD42" s="68">
        <f t="shared" si="22"/>
        <v>109.67068571092986</v>
      </c>
      <c r="AE42" s="68">
        <f t="shared" si="22"/>
        <v>105.19487925005038</v>
      </c>
      <c r="AF42" s="68">
        <f t="shared" si="22"/>
        <v>100.71907278917089</v>
      </c>
      <c r="AG42" s="68">
        <f t="shared" si="22"/>
        <v>96.243266328291412</v>
      </c>
      <c r="AH42" s="68">
        <f t="shared" si="22"/>
        <v>91.76745986741193</v>
      </c>
      <c r="AI42" s="68">
        <f t="shared" si="22"/>
        <v>87.291653406532447</v>
      </c>
      <c r="AJ42" s="68">
        <f t="shared" si="22"/>
        <v>82.815846945652964</v>
      </c>
      <c r="AK42" s="68">
        <f t="shared" si="22"/>
        <v>78.340040484773482</v>
      </c>
      <c r="AL42" s="68">
        <f t="shared" si="22"/>
        <v>73.864234023893999</v>
      </c>
      <c r="AM42" s="68">
        <f t="shared" si="22"/>
        <v>69.388427563014517</v>
      </c>
      <c r="AN42" s="68">
        <f t="shared" si="22"/>
        <v>64.912621102135034</v>
      </c>
      <c r="AO42" s="68">
        <f t="shared" si="22"/>
        <v>60.436814641255566</v>
      </c>
      <c r="AP42" s="68">
        <f t="shared" si="22"/>
        <v>55.961008180376083</v>
      </c>
      <c r="AQ42" s="68">
        <f t="shared" si="22"/>
        <v>51.485201719496615</v>
      </c>
      <c r="AR42" s="68">
        <f t="shared" si="22"/>
        <v>47.009395258617133</v>
      </c>
      <c r="AS42" s="68">
        <f t="shared" si="22"/>
        <v>42.533588797737664</v>
      </c>
      <c r="AT42" s="68">
        <f t="shared" si="22"/>
        <v>38.057782336858182</v>
      </c>
      <c r="AU42" s="68">
        <f t="shared" si="22"/>
        <v>33.581975875978713</v>
      </c>
      <c r="AV42" s="68">
        <f t="shared" si="22"/>
        <v>29.106169415099234</v>
      </c>
      <c r="AW42" s="68">
        <f t="shared" si="22"/>
        <v>24.630362954219759</v>
      </c>
      <c r="AX42" s="68">
        <f t="shared" si="22"/>
        <v>20.154556493340284</v>
      </c>
      <c r="AY42" s="68">
        <f t="shared" si="22"/>
        <v>15.678750032460808</v>
      </c>
      <c r="AZ42" s="68">
        <f t="shared" si="22"/>
        <v>11.202943571581333</v>
      </c>
      <c r="BA42" s="68">
        <f t="shared" si="22"/>
        <v>6.7271371107018574</v>
      </c>
      <c r="BB42" s="68">
        <f t="shared" si="22"/>
        <v>2.2513306498223806</v>
      </c>
      <c r="BC42" s="68">
        <f t="shared" si="22"/>
        <v>1.3427419382642469E-2</v>
      </c>
      <c r="BD42" s="68">
        <f t="shared" si="22"/>
        <v>1.3427419382642469E-2</v>
      </c>
      <c r="BE42" s="68">
        <f t="shared" si="22"/>
        <v>1.3427419382642469E-2</v>
      </c>
      <c r="BF42" s="68">
        <f t="shared" si="22"/>
        <v>1.3427419382642469E-2</v>
      </c>
      <c r="BG42" s="68">
        <f t="shared" si="22"/>
        <v>1.3427419382642469E-2</v>
      </c>
      <c r="BH42" s="68">
        <f t="shared" si="22"/>
        <v>1.3427419382642469E-2</v>
      </c>
      <c r="BI42" s="68">
        <f t="shared" si="22"/>
        <v>1.3427419382642469E-2</v>
      </c>
      <c r="BJ42" s="68">
        <f t="shared" si="22"/>
        <v>1.3427419382642469E-2</v>
      </c>
      <c r="BK42" s="68">
        <f t="shared" si="22"/>
        <v>1.3427419382642469E-2</v>
      </c>
      <c r="BL42" s="68">
        <f t="shared" si="22"/>
        <v>1.3427419382642469E-2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0.72731854989291489</v>
      </c>
      <c r="G45" s="55">
        <f t="shared" si="23"/>
        <v>2.8963902709735567</v>
      </c>
      <c r="H45" s="55">
        <f t="shared" si="23"/>
        <v>4.8402010468873637</v>
      </c>
      <c r="I45" s="55">
        <f t="shared" si="23"/>
        <v>6.5762065228317672</v>
      </c>
      <c r="J45" s="55">
        <f t="shared" si="23"/>
        <v>8.1193686804045644</v>
      </c>
      <c r="K45" s="55">
        <f t="shared" si="23"/>
        <v>9.4846495012035508</v>
      </c>
      <c r="L45" s="55">
        <f t="shared" si="23"/>
        <v>10.684932913826829</v>
      </c>
      <c r="M45" s="55">
        <f t="shared" si="23"/>
        <v>11.733102846872505</v>
      </c>
      <c r="N45" s="55">
        <f t="shared" si="23"/>
        <v>12.756336143921851</v>
      </c>
      <c r="O45" s="55">
        <f t="shared" si="23"/>
        <v>13.779569440971198</v>
      </c>
      <c r="P45" s="55">
        <f t="shared" si="23"/>
        <v>14.802802738020544</v>
      </c>
      <c r="Q45" s="55">
        <f t="shared" si="23"/>
        <v>15.82603603506989</v>
      </c>
      <c r="R45" s="55">
        <f t="shared" si="23"/>
        <v>16.849269332119238</v>
      </c>
      <c r="S45" s="55">
        <f t="shared" si="23"/>
        <v>17.872502629168586</v>
      </c>
      <c r="T45" s="55">
        <f t="shared" si="23"/>
        <v>18.895735926217935</v>
      </c>
      <c r="U45" s="55">
        <f t="shared" si="23"/>
        <v>19.918969223267283</v>
      </c>
      <c r="V45" s="55">
        <f t="shared" si="23"/>
        <v>20.942202520316631</v>
      </c>
      <c r="W45" s="55">
        <f t="shared" si="23"/>
        <v>21.965435817365979</v>
      </c>
      <c r="X45" s="55">
        <f t="shared" si="23"/>
        <v>22.988669114415327</v>
      </c>
      <c r="Y45" s="55">
        <f t="shared" si="23"/>
        <v>24.011902411464675</v>
      </c>
      <c r="Z45" s="55">
        <f t="shared" si="23"/>
        <v>24.107908460050538</v>
      </c>
      <c r="AA45" s="55">
        <f t="shared" si="23"/>
        <v>23.27668726017292</v>
      </c>
      <c r="AB45" s="55">
        <f t="shared" si="23"/>
        <v>22.445466060295303</v>
      </c>
      <c r="AC45" s="55">
        <f t="shared" si="23"/>
        <v>21.614244860417685</v>
      </c>
      <c r="AD45" s="55">
        <f t="shared" si="23"/>
        <v>20.783023660540067</v>
      </c>
      <c r="AE45" s="55">
        <f t="shared" si="23"/>
        <v>19.951802460662449</v>
      </c>
      <c r="AF45" s="55">
        <f t="shared" si="23"/>
        <v>19.120581260784832</v>
      </c>
      <c r="AG45" s="55">
        <f t="shared" si="23"/>
        <v>18.289360060907214</v>
      </c>
      <c r="AH45" s="55">
        <f t="shared" si="23"/>
        <v>17.458138861029596</v>
      </c>
      <c r="AI45" s="55">
        <f t="shared" si="23"/>
        <v>16.626917661151978</v>
      </c>
      <c r="AJ45" s="55">
        <f t="shared" si="23"/>
        <v>15.79569646127436</v>
      </c>
      <c r="AK45" s="55">
        <f t="shared" si="23"/>
        <v>14.964475261396743</v>
      </c>
      <c r="AL45" s="55">
        <f t="shared" si="23"/>
        <v>14.133254061519125</v>
      </c>
      <c r="AM45" s="55">
        <f t="shared" si="23"/>
        <v>13.302032861641507</v>
      </c>
      <c r="AN45" s="55">
        <f t="shared" si="23"/>
        <v>12.470811661763889</v>
      </c>
      <c r="AO45" s="55">
        <f t="shared" si="23"/>
        <v>11.639590461886272</v>
      </c>
      <c r="AP45" s="55">
        <f t="shared" si="23"/>
        <v>10.808369262008654</v>
      </c>
      <c r="AQ45" s="55">
        <f t="shared" si="23"/>
        <v>9.977148062131036</v>
      </c>
      <c r="AR45" s="55">
        <f t="shared" si="23"/>
        <v>9.1459268622534182</v>
      </c>
      <c r="AS45" s="55">
        <f t="shared" si="23"/>
        <v>8.3147056623758004</v>
      </c>
      <c r="AT45" s="55">
        <f t="shared" si="23"/>
        <v>7.4834844624981836</v>
      </c>
      <c r="AU45" s="55">
        <f t="shared" si="23"/>
        <v>6.6522632626205667</v>
      </c>
      <c r="AV45" s="55">
        <f t="shared" si="23"/>
        <v>5.8210420627429498</v>
      </c>
      <c r="AW45" s="55">
        <f t="shared" si="23"/>
        <v>4.9898208628653329</v>
      </c>
      <c r="AX45" s="55">
        <f t="shared" si="23"/>
        <v>4.158599662987716</v>
      </c>
      <c r="AY45" s="55">
        <f t="shared" si="23"/>
        <v>3.3273784631100991</v>
      </c>
      <c r="AZ45" s="55">
        <f t="shared" si="23"/>
        <v>2.4961572632324822</v>
      </c>
      <c r="BA45" s="55">
        <f t="shared" si="23"/>
        <v>1.6649360633548651</v>
      </c>
      <c r="BB45" s="55">
        <f t="shared" si="23"/>
        <v>0.83371486347724799</v>
      </c>
      <c r="BC45" s="55">
        <f t="shared" si="23"/>
        <v>2.4936635996308798E-3</v>
      </c>
      <c r="BD45" s="55">
        <f t="shared" si="23"/>
        <v>2.4936635996308798E-3</v>
      </c>
      <c r="BE45" s="55">
        <f t="shared" si="23"/>
        <v>2.4936635996308798E-3</v>
      </c>
      <c r="BF45" s="55">
        <f t="shared" si="23"/>
        <v>2.4936635996308798E-3</v>
      </c>
      <c r="BG45" s="55">
        <f t="shared" si="23"/>
        <v>2.4936635996308798E-3</v>
      </c>
      <c r="BH45" s="55">
        <f t="shared" si="23"/>
        <v>2.4936635996308798E-3</v>
      </c>
      <c r="BI45" s="55">
        <f t="shared" si="23"/>
        <v>2.4936635996308798E-3</v>
      </c>
      <c r="BJ45" s="55">
        <f t="shared" si="23"/>
        <v>2.4936635996308798E-3</v>
      </c>
      <c r="BK45" s="55">
        <f t="shared" si="23"/>
        <v>2.4936635996308798E-3</v>
      </c>
      <c r="BL45" s="55">
        <f t="shared" si="23"/>
        <v>2.4936635996308798E-3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0.72731854989291489</v>
      </c>
      <c r="F46" s="55">
        <f>(F27-F114)*'Assumptions (Inputs)'!$D$26</f>
        <v>2.1690717210806421</v>
      </c>
      <c r="G46" s="55">
        <f>(G27-G114)*'Assumptions (Inputs)'!$D$26</f>
        <v>1.9438107759138075</v>
      </c>
      <c r="H46" s="55">
        <f>(H27-H114)*'Assumptions (Inputs)'!$D$26</f>
        <v>1.7360054759444035</v>
      </c>
      <c r="I46" s="55">
        <f>(I27-I114)*'Assumptions (Inputs)'!$D$26</f>
        <v>1.5431621575727965</v>
      </c>
      <c r="J46" s="55">
        <f>(J27-J114)*'Assumptions (Inputs)'!$D$26</f>
        <v>1.3652808207989862</v>
      </c>
      <c r="K46" s="55">
        <f>(K27-K114)*'Assumptions (Inputs)'!$D$26</f>
        <v>1.2002834126232791</v>
      </c>
      <c r="L46" s="55">
        <f>(L27-L114)*'Assumptions (Inputs)'!$D$26</f>
        <v>1.0481699330456755</v>
      </c>
      <c r="M46" s="55">
        <f>(M27-M114)*'Assumptions (Inputs)'!$D$26</f>
        <v>1.0232332970493467</v>
      </c>
      <c r="N46" s="55">
        <f>(N27-N114)*'Assumptions (Inputs)'!$D$26</f>
        <v>1.0232332970493467</v>
      </c>
      <c r="O46" s="55">
        <f>(O27-O114)*'Assumptions (Inputs)'!$D$26</f>
        <v>1.0232332970493467</v>
      </c>
      <c r="P46" s="55">
        <f>(P27-P114)*'Assumptions (Inputs)'!$D$26</f>
        <v>1.0232332970493467</v>
      </c>
      <c r="Q46" s="55">
        <f>(Q27-Q114)*'Assumptions (Inputs)'!$D$26</f>
        <v>1.0232332970493467</v>
      </c>
      <c r="R46" s="55">
        <f>(R27-R114)*'Assumptions (Inputs)'!$D$26</f>
        <v>1.0232332970493467</v>
      </c>
      <c r="S46" s="55">
        <f>(S27-S114)*'Assumptions (Inputs)'!$D$26</f>
        <v>1.0232332970493467</v>
      </c>
      <c r="T46" s="55">
        <f>(T27-T114)*'Assumptions (Inputs)'!$D$26</f>
        <v>1.0232332970493467</v>
      </c>
      <c r="U46" s="55">
        <f>(U27-U114)*'Assumptions (Inputs)'!$D$26</f>
        <v>1.0232332970493467</v>
      </c>
      <c r="V46" s="55">
        <f>(V27-V114)*'Assumptions (Inputs)'!$D$26</f>
        <v>1.0232332970493467</v>
      </c>
      <c r="W46" s="55">
        <f>(W27-W114)*'Assumptions (Inputs)'!$D$26</f>
        <v>1.0232332970493467</v>
      </c>
      <c r="X46" s="55">
        <f>(X27-X114)*'Assumptions (Inputs)'!$D$26</f>
        <v>1.0232332970493467</v>
      </c>
      <c r="Y46" s="55">
        <f>(Y27-Y114)*'Assumptions (Inputs)'!$D$26</f>
        <v>9.6006048585864798E-2</v>
      </c>
      <c r="Z46" s="55">
        <f>(Z27-Z114)*'Assumptions (Inputs)'!$D$26</f>
        <v>-0.83122119987761711</v>
      </c>
      <c r="AA46" s="55">
        <f>(AA27-AA114)*'Assumptions (Inputs)'!$D$26</f>
        <v>-0.83122119987761711</v>
      </c>
      <c r="AB46" s="55">
        <f>(AB27-AB114)*'Assumptions (Inputs)'!$D$26</f>
        <v>-0.83122119987761711</v>
      </c>
      <c r="AC46" s="55">
        <f>(AC27-AC114)*'Assumptions (Inputs)'!$D$26</f>
        <v>-0.83122119987761711</v>
      </c>
      <c r="AD46" s="55">
        <f>(AD27-AD114)*'Assumptions (Inputs)'!$D$26</f>
        <v>-0.83122119987761711</v>
      </c>
      <c r="AE46" s="55">
        <f>(AE27-AE114)*'Assumptions (Inputs)'!$D$26</f>
        <v>-0.83122119987761711</v>
      </c>
      <c r="AF46" s="55">
        <f>(AF27-AF114)*'Assumptions (Inputs)'!$D$26</f>
        <v>-0.83122119987761711</v>
      </c>
      <c r="AG46" s="55">
        <f>(AG27-AG114)*'Assumptions (Inputs)'!$D$26</f>
        <v>-0.83122119987761711</v>
      </c>
      <c r="AH46" s="55">
        <f>(AH27-AH114)*'Assumptions (Inputs)'!$D$26</f>
        <v>-0.83122119987761711</v>
      </c>
      <c r="AI46" s="55">
        <f>(AI27-AI114)*'Assumptions (Inputs)'!$D$26</f>
        <v>-0.83122119987761711</v>
      </c>
      <c r="AJ46" s="55">
        <f>(AJ27-AJ114)*'Assumptions (Inputs)'!$D$26</f>
        <v>-0.83122119987761711</v>
      </c>
      <c r="AK46" s="55">
        <f>(AK27-AK114)*'Assumptions (Inputs)'!$D$26</f>
        <v>-0.83122119987761711</v>
      </c>
      <c r="AL46" s="55">
        <f>(AL27-AL114)*'Assumptions (Inputs)'!$D$26</f>
        <v>-0.83122119987761711</v>
      </c>
      <c r="AM46" s="55">
        <f>(AM27-AM114)*'Assumptions (Inputs)'!$D$26</f>
        <v>-0.83122119987761711</v>
      </c>
      <c r="AN46" s="55">
        <f>(AN27-AN114)*'Assumptions (Inputs)'!$D$26</f>
        <v>-0.83122119987761711</v>
      </c>
      <c r="AO46" s="55">
        <f>(AO27-AO114)*'Assumptions (Inputs)'!$D$26</f>
        <v>-0.83122119987761711</v>
      </c>
      <c r="AP46" s="55">
        <f>(AP27-AP114)*'Assumptions (Inputs)'!$D$26</f>
        <v>-0.83122119987761711</v>
      </c>
      <c r="AQ46" s="55">
        <f>(AQ27-AQ114)*'Assumptions (Inputs)'!$D$26</f>
        <v>-0.83122119987761711</v>
      </c>
      <c r="AR46" s="55">
        <f>(AR27-AR114)*'Assumptions (Inputs)'!$D$26</f>
        <v>-0.83122119987761711</v>
      </c>
      <c r="AS46" s="55">
        <f>(AS27-AS114)*'Assumptions (Inputs)'!$D$26</f>
        <v>-0.83122119987761711</v>
      </c>
      <c r="AT46" s="55">
        <f>(AT27-AT114)*'Assumptions (Inputs)'!$D$26</f>
        <v>-0.83122119987761711</v>
      </c>
      <c r="AU46" s="55">
        <f>(AU27-AU114)*'Assumptions (Inputs)'!$D$26</f>
        <v>-0.83122119987761711</v>
      </c>
      <c r="AV46" s="55">
        <f>(AV27-AV114)*'Assumptions (Inputs)'!$D$26</f>
        <v>-0.83122119987761711</v>
      </c>
      <c r="AW46" s="55">
        <f>(AW27-AW114)*'Assumptions (Inputs)'!$D$26</f>
        <v>-0.83122119987761711</v>
      </c>
      <c r="AX46" s="55">
        <f>(AX27-AX114)*'Assumptions (Inputs)'!$D$26</f>
        <v>-0.83122119987761711</v>
      </c>
      <c r="AY46" s="55">
        <f>(AY27-AY114)*'Assumptions (Inputs)'!$D$26</f>
        <v>-0.83122119987761711</v>
      </c>
      <c r="AZ46" s="55">
        <f>(AZ27-AZ114)*'Assumptions (Inputs)'!$D$26</f>
        <v>-0.83122119987761711</v>
      </c>
      <c r="BA46" s="55">
        <f>(BA27-BA114)*'Assumptions (Inputs)'!$D$26</f>
        <v>-0.83122119987761711</v>
      </c>
      <c r="BB46" s="55">
        <f>(BB27-BB114)*'Assumptions (Inputs)'!$D$26</f>
        <v>-0.83122119987761711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2.4936635996308798E-3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0.72731854989291489</v>
      </c>
      <c r="F47" s="77">
        <f t="shared" si="24"/>
        <v>2.8963902709735567</v>
      </c>
      <c r="G47" s="77">
        <f t="shared" si="24"/>
        <v>4.8402010468873637</v>
      </c>
      <c r="H47" s="77">
        <f t="shared" si="24"/>
        <v>6.5762065228317672</v>
      </c>
      <c r="I47" s="77">
        <f t="shared" si="24"/>
        <v>8.1193686804045644</v>
      </c>
      <c r="J47" s="77">
        <f t="shared" si="24"/>
        <v>9.4846495012035508</v>
      </c>
      <c r="K47" s="77">
        <f t="shared" si="24"/>
        <v>10.684932913826829</v>
      </c>
      <c r="L47" s="77">
        <f t="shared" si="24"/>
        <v>11.733102846872505</v>
      </c>
      <c r="M47" s="77">
        <f t="shared" si="24"/>
        <v>12.756336143921851</v>
      </c>
      <c r="N47" s="77">
        <f t="shared" si="24"/>
        <v>13.779569440971198</v>
      </c>
      <c r="O47" s="77">
        <f t="shared" si="24"/>
        <v>14.802802738020544</v>
      </c>
      <c r="P47" s="77">
        <f t="shared" si="24"/>
        <v>15.82603603506989</v>
      </c>
      <c r="Q47" s="77">
        <f t="shared" si="24"/>
        <v>16.849269332119238</v>
      </c>
      <c r="R47" s="77">
        <f t="shared" si="24"/>
        <v>17.872502629168586</v>
      </c>
      <c r="S47" s="77">
        <f t="shared" si="24"/>
        <v>18.895735926217935</v>
      </c>
      <c r="T47" s="77">
        <f t="shared" si="24"/>
        <v>19.918969223267283</v>
      </c>
      <c r="U47" s="77">
        <f t="shared" si="24"/>
        <v>20.942202520316631</v>
      </c>
      <c r="V47" s="77">
        <f t="shared" si="24"/>
        <v>21.965435817365979</v>
      </c>
      <c r="W47" s="77">
        <f t="shared" si="24"/>
        <v>22.988669114415327</v>
      </c>
      <c r="X47" s="77">
        <f t="shared" si="24"/>
        <v>24.011902411464675</v>
      </c>
      <c r="Y47" s="77">
        <f t="shared" si="24"/>
        <v>24.107908460050538</v>
      </c>
      <c r="Z47" s="77">
        <f t="shared" si="24"/>
        <v>23.27668726017292</v>
      </c>
      <c r="AA47" s="77">
        <f t="shared" si="24"/>
        <v>22.445466060295303</v>
      </c>
      <c r="AB47" s="77">
        <f t="shared" si="24"/>
        <v>21.614244860417685</v>
      </c>
      <c r="AC47" s="77">
        <f t="shared" si="24"/>
        <v>20.783023660540067</v>
      </c>
      <c r="AD47" s="77">
        <f t="shared" si="24"/>
        <v>19.951802460662449</v>
      </c>
      <c r="AE47" s="77">
        <f t="shared" si="24"/>
        <v>19.120581260784832</v>
      </c>
      <c r="AF47" s="77">
        <f t="shared" si="24"/>
        <v>18.289360060907214</v>
      </c>
      <c r="AG47" s="77">
        <f t="shared" si="24"/>
        <v>17.458138861029596</v>
      </c>
      <c r="AH47" s="77">
        <f t="shared" si="24"/>
        <v>16.626917661151978</v>
      </c>
      <c r="AI47" s="77">
        <f t="shared" si="24"/>
        <v>15.79569646127436</v>
      </c>
      <c r="AJ47" s="77">
        <f t="shared" si="24"/>
        <v>14.964475261396743</v>
      </c>
      <c r="AK47" s="77">
        <f t="shared" si="24"/>
        <v>14.133254061519125</v>
      </c>
      <c r="AL47" s="77">
        <f t="shared" si="24"/>
        <v>13.302032861641507</v>
      </c>
      <c r="AM47" s="77">
        <f t="shared" si="24"/>
        <v>12.470811661763889</v>
      </c>
      <c r="AN47" s="77">
        <f t="shared" si="24"/>
        <v>11.639590461886272</v>
      </c>
      <c r="AO47" s="77">
        <f t="shared" si="24"/>
        <v>10.808369262008654</v>
      </c>
      <c r="AP47" s="77">
        <f t="shared" si="24"/>
        <v>9.977148062131036</v>
      </c>
      <c r="AQ47" s="77">
        <f t="shared" si="24"/>
        <v>9.1459268622534182</v>
      </c>
      <c r="AR47" s="77">
        <f t="shared" si="24"/>
        <v>8.3147056623758004</v>
      </c>
      <c r="AS47" s="77">
        <f t="shared" si="24"/>
        <v>7.4834844624981836</v>
      </c>
      <c r="AT47" s="77">
        <f t="shared" si="24"/>
        <v>6.6522632626205667</v>
      </c>
      <c r="AU47" s="77">
        <f t="shared" si="24"/>
        <v>5.8210420627429498</v>
      </c>
      <c r="AV47" s="77">
        <f t="shared" si="24"/>
        <v>4.9898208628653329</v>
      </c>
      <c r="AW47" s="77">
        <f t="shared" si="24"/>
        <v>4.158599662987716</v>
      </c>
      <c r="AX47" s="77">
        <f t="shared" si="24"/>
        <v>3.3273784631100991</v>
      </c>
      <c r="AY47" s="77">
        <f t="shared" si="24"/>
        <v>2.4961572632324822</v>
      </c>
      <c r="AZ47" s="77">
        <f t="shared" si="24"/>
        <v>1.6649360633548651</v>
      </c>
      <c r="BA47" s="77">
        <f t="shared" si="24"/>
        <v>0.83371486347724799</v>
      </c>
      <c r="BB47" s="77">
        <f t="shared" si="24"/>
        <v>2.4936635996308798E-3</v>
      </c>
      <c r="BC47" s="77">
        <f t="shared" si="24"/>
        <v>2.4936635996308798E-3</v>
      </c>
      <c r="BD47" s="77">
        <f t="shared" si="24"/>
        <v>2.4936635996308798E-3</v>
      </c>
      <c r="BE47" s="77">
        <f t="shared" si="24"/>
        <v>2.4936635996308798E-3</v>
      </c>
      <c r="BF47" s="77">
        <f t="shared" si="24"/>
        <v>2.4936635996308798E-3</v>
      </c>
      <c r="BG47" s="77">
        <f t="shared" si="24"/>
        <v>2.4936635996308798E-3</v>
      </c>
      <c r="BH47" s="77">
        <f t="shared" si="24"/>
        <v>2.4936635996308798E-3</v>
      </c>
      <c r="BI47" s="77">
        <f t="shared" si="24"/>
        <v>2.4936635996308798E-3</v>
      </c>
      <c r="BJ47" s="77">
        <f t="shared" si="24"/>
        <v>2.4936635996308798E-3</v>
      </c>
      <c r="BK47" s="77">
        <f t="shared" si="24"/>
        <v>2.4936635996308798E-3</v>
      </c>
      <c r="BL47" s="77">
        <f t="shared" si="24"/>
        <v>2.4936635996308798E-3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0.36365927494645744</v>
      </c>
      <c r="F48" s="68">
        <f t="shared" si="25"/>
        <v>1.8118544104332357</v>
      </c>
      <c r="G48" s="68">
        <f>AVERAGE(G45,G47)</f>
        <v>3.8682956589304602</v>
      </c>
      <c r="H48" s="68">
        <f t="shared" si="25"/>
        <v>5.708203784859565</v>
      </c>
      <c r="I48" s="68">
        <f t="shared" si="25"/>
        <v>7.3477876016181654</v>
      </c>
      <c r="J48" s="68">
        <f t="shared" si="25"/>
        <v>8.8020090908040576</v>
      </c>
      <c r="K48" s="68">
        <f t="shared" si="25"/>
        <v>10.08479120751519</v>
      </c>
      <c r="L48" s="68">
        <f>AVERAGE(L45,L47)</f>
        <v>11.209017880349666</v>
      </c>
      <c r="M48" s="68">
        <f>AVERAGE(M45,M47)</f>
        <v>12.244719495397177</v>
      </c>
      <c r="N48" s="68">
        <f>AVERAGE(N45,N47)</f>
        <v>13.267952792446525</v>
      </c>
      <c r="O48" s="68">
        <f t="shared" ref="O48:BL48" si="26">AVERAGE(O45,O47)</f>
        <v>14.29118608949587</v>
      </c>
      <c r="P48" s="68">
        <f t="shared" si="26"/>
        <v>15.314419386545218</v>
      </c>
      <c r="Q48" s="68">
        <f t="shared" si="26"/>
        <v>16.337652683594563</v>
      </c>
      <c r="R48" s="68">
        <f t="shared" si="26"/>
        <v>17.360885980643914</v>
      </c>
      <c r="S48" s="68">
        <f t="shared" si="26"/>
        <v>18.384119277693259</v>
      </c>
      <c r="T48" s="68">
        <f t="shared" si="26"/>
        <v>19.40735257474261</v>
      </c>
      <c r="U48" s="68">
        <f t="shared" si="26"/>
        <v>20.430585871791955</v>
      </c>
      <c r="V48" s="68">
        <f t="shared" si="26"/>
        <v>21.453819168841306</v>
      </c>
      <c r="W48" s="68">
        <f t="shared" si="26"/>
        <v>22.477052465890651</v>
      </c>
      <c r="X48" s="68">
        <f t="shared" si="26"/>
        <v>23.500285762940003</v>
      </c>
      <c r="Y48" s="68">
        <f t="shared" si="26"/>
        <v>24.059905435757607</v>
      </c>
      <c r="Z48" s="68">
        <f t="shared" si="26"/>
        <v>23.692297860111729</v>
      </c>
      <c r="AA48" s="68">
        <f t="shared" si="26"/>
        <v>22.861076660234112</v>
      </c>
      <c r="AB48" s="68">
        <f t="shared" si="26"/>
        <v>22.029855460356494</v>
      </c>
      <c r="AC48" s="68">
        <f t="shared" si="26"/>
        <v>21.198634260478876</v>
      </c>
      <c r="AD48" s="68">
        <f t="shared" si="26"/>
        <v>20.367413060601258</v>
      </c>
      <c r="AE48" s="68">
        <f t="shared" si="26"/>
        <v>19.53619186072364</v>
      </c>
      <c r="AF48" s="68">
        <f t="shared" si="26"/>
        <v>18.704970660846023</v>
      </c>
      <c r="AG48" s="68">
        <f t="shared" si="26"/>
        <v>17.873749460968405</v>
      </c>
      <c r="AH48" s="68">
        <f t="shared" si="26"/>
        <v>17.042528261090787</v>
      </c>
      <c r="AI48" s="68">
        <f t="shared" si="26"/>
        <v>16.211307061213169</v>
      </c>
      <c r="AJ48" s="68">
        <f t="shared" si="26"/>
        <v>15.380085861335552</v>
      </c>
      <c r="AK48" s="68">
        <f t="shared" si="26"/>
        <v>14.548864661457934</v>
      </c>
      <c r="AL48" s="68">
        <f t="shared" si="26"/>
        <v>13.717643461580316</v>
      </c>
      <c r="AM48" s="68">
        <f t="shared" si="26"/>
        <v>12.886422261702698</v>
      </c>
      <c r="AN48" s="68">
        <f t="shared" si="26"/>
        <v>12.05520106182508</v>
      </c>
      <c r="AO48" s="68">
        <f t="shared" si="26"/>
        <v>11.223979861947463</v>
      </c>
      <c r="AP48" s="68">
        <f t="shared" si="26"/>
        <v>10.392758662069845</v>
      </c>
      <c r="AQ48" s="68">
        <f t="shared" si="26"/>
        <v>9.5615374621922271</v>
      </c>
      <c r="AR48" s="68">
        <f t="shared" si="26"/>
        <v>8.7303162623146093</v>
      </c>
      <c r="AS48" s="68">
        <f t="shared" si="26"/>
        <v>7.8990950624369916</v>
      </c>
      <c r="AT48" s="68">
        <f t="shared" si="26"/>
        <v>7.0678738625593756</v>
      </c>
      <c r="AU48" s="68">
        <f t="shared" si="26"/>
        <v>6.2366526626817578</v>
      </c>
      <c r="AV48" s="68">
        <f t="shared" si="26"/>
        <v>5.4054314628041418</v>
      </c>
      <c r="AW48" s="68">
        <f t="shared" si="26"/>
        <v>4.574210262926524</v>
      </c>
      <c r="AX48" s="68">
        <f t="shared" si="26"/>
        <v>3.7429890630489075</v>
      </c>
      <c r="AY48" s="68">
        <f t="shared" si="26"/>
        <v>2.9117678631712907</v>
      </c>
      <c r="AZ48" s="68">
        <f t="shared" si="26"/>
        <v>2.0805466632936738</v>
      </c>
      <c r="BA48" s="68">
        <f t="shared" si="26"/>
        <v>1.2493254634160564</v>
      </c>
      <c r="BB48" s="68">
        <f t="shared" si="26"/>
        <v>0.41810426353843944</v>
      </c>
      <c r="BC48" s="68">
        <f t="shared" si="26"/>
        <v>2.4936635996308798E-3</v>
      </c>
      <c r="BD48" s="68">
        <f t="shared" si="26"/>
        <v>2.4936635996308798E-3</v>
      </c>
      <c r="BE48" s="68">
        <f t="shared" si="26"/>
        <v>2.4936635996308798E-3</v>
      </c>
      <c r="BF48" s="68">
        <f t="shared" si="26"/>
        <v>2.4936635996308798E-3</v>
      </c>
      <c r="BG48" s="68">
        <f t="shared" si="26"/>
        <v>2.4936635996308798E-3</v>
      </c>
      <c r="BH48" s="68">
        <f t="shared" si="26"/>
        <v>2.4936635996308798E-3</v>
      </c>
      <c r="BI48" s="68">
        <f t="shared" si="26"/>
        <v>2.4936635996308798E-3</v>
      </c>
      <c r="BJ48" s="68">
        <f t="shared" si="26"/>
        <v>2.4936635996308798E-3</v>
      </c>
      <c r="BK48" s="68">
        <f t="shared" si="26"/>
        <v>2.4936635996308798E-3</v>
      </c>
      <c r="BL48" s="68">
        <f t="shared" si="26"/>
        <v>2.4936635996308798E-3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309.38612535252514</v>
      </c>
      <c r="F50" s="71">
        <f t="shared" si="27"/>
        <v>603.85539482739273</v>
      </c>
      <c r="G50" s="71">
        <f t="shared" si="27"/>
        <v>574.74078532011015</v>
      </c>
      <c r="H50" s="71">
        <f t="shared" si="27"/>
        <v>547.0086565184547</v>
      </c>
      <c r="I50" s="71">
        <f t="shared" si="27"/>
        <v>520.55552138304188</v>
      </c>
      <c r="J50" s="71">
        <f t="shared" si="27"/>
        <v>495.28585341597767</v>
      </c>
      <c r="K50" s="71">
        <f t="shared" si="27"/>
        <v>471.11075990394477</v>
      </c>
      <c r="L50" s="71">
        <f t="shared" si="27"/>
        <v>447.94798191820126</v>
      </c>
      <c r="M50" s="71">
        <f t="shared" si="27"/>
        <v>425.35040237832828</v>
      </c>
      <c r="N50" s="71">
        <f t="shared" si="27"/>
        <v>402.8324282533668</v>
      </c>
      <c r="O50" s="71">
        <f t="shared" si="27"/>
        <v>380.3144541284052</v>
      </c>
      <c r="P50" s="71">
        <f t="shared" si="27"/>
        <v>357.79648000344366</v>
      </c>
      <c r="Q50" s="71">
        <f t="shared" si="27"/>
        <v>335.27850587848206</v>
      </c>
      <c r="R50" s="71">
        <f t="shared" si="27"/>
        <v>312.76053175352058</v>
      </c>
      <c r="S50" s="71">
        <f t="shared" si="27"/>
        <v>290.24255762855898</v>
      </c>
      <c r="T50" s="71">
        <f t="shared" si="27"/>
        <v>267.72458350359744</v>
      </c>
      <c r="U50" s="71">
        <f t="shared" si="27"/>
        <v>245.20660937863585</v>
      </c>
      <c r="V50" s="71">
        <f t="shared" si="27"/>
        <v>222.68863525367433</v>
      </c>
      <c r="W50" s="71">
        <f t="shared" si="27"/>
        <v>200.17066112871282</v>
      </c>
      <c r="X50" s="71">
        <f t="shared" si="27"/>
        <v>177.65268700375128</v>
      </c>
      <c r="Y50" s="71">
        <f t="shared" si="27"/>
        <v>158.09470755657705</v>
      </c>
      <c r="Z50" s="71">
        <f t="shared" si="27"/>
        <v>144.45671746497732</v>
      </c>
      <c r="AA50" s="71">
        <f t="shared" si="27"/>
        <v>133.77872205116486</v>
      </c>
      <c r="AB50" s="71">
        <f t="shared" si="27"/>
        <v>123.10072663735244</v>
      </c>
      <c r="AC50" s="71">
        <f t="shared" si="27"/>
        <v>112.42273122353998</v>
      </c>
      <c r="AD50" s="71">
        <f t="shared" si="27"/>
        <v>101.74473580972756</v>
      </c>
      <c r="AE50" s="71">
        <f t="shared" si="27"/>
        <v>91.066740395915105</v>
      </c>
      <c r="AF50" s="71">
        <f t="shared" si="27"/>
        <v>80.388744982102679</v>
      </c>
      <c r="AG50" s="71">
        <f t="shared" si="27"/>
        <v>69.710749568290225</v>
      </c>
      <c r="AH50" s="71">
        <f t="shared" si="27"/>
        <v>59.032754154477793</v>
      </c>
      <c r="AI50" s="71">
        <f t="shared" si="27"/>
        <v>48.354758740665353</v>
      </c>
      <c r="AJ50" s="71">
        <f t="shared" si="27"/>
        <v>37.676763326852914</v>
      </c>
      <c r="AK50" s="71">
        <f t="shared" si="27"/>
        <v>26.998767913040417</v>
      </c>
      <c r="AL50" s="71">
        <f t="shared" si="27"/>
        <v>16.320772499228092</v>
      </c>
      <c r="AM50" s="71">
        <f t="shared" si="27"/>
        <v>5.6427770854155384</v>
      </c>
      <c r="AN50" s="71">
        <f t="shared" si="27"/>
        <v>-5.0352183283967875</v>
      </c>
      <c r="AO50" s="71">
        <f t="shared" si="27"/>
        <v>-15.713213742209355</v>
      </c>
      <c r="AP50" s="71">
        <f t="shared" si="27"/>
        <v>-26.391209156021681</v>
      </c>
      <c r="AQ50" s="71">
        <f t="shared" si="27"/>
        <v>-37.069204569834248</v>
      </c>
      <c r="AR50" s="71">
        <f t="shared" si="27"/>
        <v>-47.747199983646574</v>
      </c>
      <c r="AS50" s="71">
        <f t="shared" si="27"/>
        <v>-58.425195397459142</v>
      </c>
      <c r="AT50" s="71">
        <f t="shared" si="27"/>
        <v>-69.103190811271475</v>
      </c>
      <c r="AU50" s="71">
        <f t="shared" si="27"/>
        <v>-79.781186225084042</v>
      </c>
      <c r="AV50" s="71">
        <f t="shared" si="27"/>
        <v>-90.459181638896368</v>
      </c>
      <c r="AW50" s="71">
        <f t="shared" si="27"/>
        <v>-101.13717705270894</v>
      </c>
      <c r="AX50" s="71">
        <f t="shared" si="27"/>
        <v>-111.81517246652126</v>
      </c>
      <c r="AY50" s="71">
        <f t="shared" si="27"/>
        <v>-122.49316788033383</v>
      </c>
      <c r="AZ50" s="71">
        <f t="shared" si="27"/>
        <v>-133.17116329414614</v>
      </c>
      <c r="BA50" s="71">
        <f t="shared" si="27"/>
        <v>-143.84915870795871</v>
      </c>
      <c r="BB50" s="71">
        <f t="shared" si="27"/>
        <v>-74.602038748923576</v>
      </c>
      <c r="BC50" s="71">
        <f>BC22-BC36-BC42-BC48</f>
        <v>-1.5921082982273349E-2</v>
      </c>
      <c r="BD50" s="71">
        <f>BD22-BD36-BD42-BD48</f>
        <v>-1.5921082982273349E-2</v>
      </c>
      <c r="BE50" s="71">
        <f t="shared" si="27"/>
        <v>-1.5921082982273349E-2</v>
      </c>
      <c r="BF50" s="71">
        <f t="shared" si="27"/>
        <v>-1.5921082982273349E-2</v>
      </c>
      <c r="BG50" s="71">
        <f t="shared" si="27"/>
        <v>-1.5921082982273349E-2</v>
      </c>
      <c r="BH50" s="71">
        <f t="shared" si="27"/>
        <v>-1.5921082982273349E-2</v>
      </c>
      <c r="BI50" s="71">
        <f>BI22-BI36-BI42-BI48</f>
        <v>-1.5921082982273349E-2</v>
      </c>
      <c r="BJ50" s="71">
        <f>BJ22-BJ36-BJ42-BJ48</f>
        <v>-1.5921082982273349E-2</v>
      </c>
      <c r="BK50" s="71">
        <f>BK22-BK36-BK42-BK48</f>
        <v>-1.5921082982273349E-2</v>
      </c>
      <c r="BL50" s="71">
        <f>BL22-BL36-BL42-BL48</f>
        <v>-1.5921082982273349E-2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2.0638224624497741</v>
      </c>
      <c r="F53" s="80">
        <f>(+F33-F114)*'Assumptions (Inputs)'!$E$31/'Assumptions (Inputs)'!$E$30</f>
        <v>2.0638224624497741</v>
      </c>
      <c r="G53" s="80">
        <f>(+G33-G114)*'Assumptions (Inputs)'!$E$31/'Assumptions (Inputs)'!$E$30</f>
        <v>2.0638224624497741</v>
      </c>
      <c r="H53" s="80">
        <f>(+H33-H114)*'Assumptions (Inputs)'!$E$31/'Assumptions (Inputs)'!$E$30</f>
        <v>2.0638224624497741</v>
      </c>
      <c r="I53" s="80">
        <f>(+I33-I114)*'Assumptions (Inputs)'!$E$31/'Assumptions (Inputs)'!$E$30</f>
        <v>2.0638224624497741</v>
      </c>
      <c r="J53" s="80">
        <f>(+J33-J114)*'Assumptions (Inputs)'!$E$31/'Assumptions (Inputs)'!$E$30</f>
        <v>2.0638224624497741</v>
      </c>
      <c r="K53" s="80">
        <f>(+K33-K114)*'Assumptions (Inputs)'!$E$31/'Assumptions (Inputs)'!$E$30</f>
        <v>2.0638224624497741</v>
      </c>
      <c r="L53" s="80">
        <f>(+L33-L114)*'Assumptions (Inputs)'!$E$31/'Assumptions (Inputs)'!$E$30</f>
        <v>2.0638224624497741</v>
      </c>
      <c r="M53" s="80">
        <f>(+M33-M114)*'Assumptions (Inputs)'!$E$31/'Assumptions (Inputs)'!$E$30</f>
        <v>2.0638224624497741</v>
      </c>
      <c r="N53" s="80">
        <f>(+N33-N114)*'Assumptions (Inputs)'!$E$31/'Assumptions (Inputs)'!$E$30</f>
        <v>2.0638224624497741</v>
      </c>
      <c r="O53" s="80">
        <f>(+O33-O114)*'Assumptions (Inputs)'!$E$31/'Assumptions (Inputs)'!$E$30</f>
        <v>2.0638224624497741</v>
      </c>
      <c r="P53" s="80">
        <f>(+P33-P114)*'Assumptions (Inputs)'!$E$31/'Assumptions (Inputs)'!$E$30</f>
        <v>2.0638224624497741</v>
      </c>
      <c r="Q53" s="80">
        <f>(+Q33-Q114)*'Assumptions (Inputs)'!$E$31/'Assumptions (Inputs)'!$E$30</f>
        <v>2.0638224624497741</v>
      </c>
      <c r="R53" s="80">
        <f>(+R33-R114)*'Assumptions (Inputs)'!$E$31/'Assumptions (Inputs)'!$E$30</f>
        <v>2.0638224624497741</v>
      </c>
      <c r="S53" s="80">
        <f>(+S33-S114)*'Assumptions (Inputs)'!$E$31/'Assumptions (Inputs)'!$E$30</f>
        <v>2.0638224624497741</v>
      </c>
      <c r="T53" s="80">
        <f>(+T33-T114)*'Assumptions (Inputs)'!$E$31/'Assumptions (Inputs)'!$E$30</f>
        <v>2.0638224624497741</v>
      </c>
      <c r="U53" s="80">
        <f>(+U33-U114)*'Assumptions (Inputs)'!$E$31/'Assumptions (Inputs)'!$E$30</f>
        <v>2.0638224624497741</v>
      </c>
      <c r="V53" s="80">
        <f>(+V33-V114)*'Assumptions (Inputs)'!$E$31/'Assumptions (Inputs)'!$E$30</f>
        <v>2.0638224624497741</v>
      </c>
      <c r="W53" s="80">
        <f>(+W33-W114)*'Assumptions (Inputs)'!$E$31/'Assumptions (Inputs)'!$E$30</f>
        <v>2.0638224624497741</v>
      </c>
      <c r="X53" s="80">
        <f>(+X33-X114)*'Assumptions (Inputs)'!$E$31/'Assumptions (Inputs)'!$E$30</f>
        <v>2.0638224624497741</v>
      </c>
      <c r="Y53" s="80">
        <f>(+Y33-Y114)*'Assumptions (Inputs)'!$E$31/'Assumptions (Inputs)'!$E$30</f>
        <v>2.0638224624497741</v>
      </c>
      <c r="Z53" s="80">
        <f>(+Z33-Z114)*'Assumptions (Inputs)'!$E$31/'Assumptions (Inputs)'!$E$30</f>
        <v>2.0638224624497741</v>
      </c>
      <c r="AA53" s="80">
        <f>(+AA33-AA114)*'Assumptions (Inputs)'!$E$31/'Assumptions (Inputs)'!$E$30</f>
        <v>2.0638224624497741</v>
      </c>
      <c r="AB53" s="80">
        <f>(+AB33-AB114)*'Assumptions (Inputs)'!$E$31/'Assumptions (Inputs)'!$E$30</f>
        <v>2.0638224624497741</v>
      </c>
      <c r="AC53" s="80">
        <f>(+AC33-AC114)*'Assumptions (Inputs)'!$E$31/'Assumptions (Inputs)'!$E$30</f>
        <v>2.0638224624497741</v>
      </c>
      <c r="AD53" s="80">
        <f>(+AD33-AD114)*'Assumptions (Inputs)'!$E$31/'Assumptions (Inputs)'!$E$30</f>
        <v>2.0638224624497741</v>
      </c>
      <c r="AE53" s="80">
        <f>(+AE33-AE114)*'Assumptions (Inputs)'!$E$31/'Assumptions (Inputs)'!$E$30</f>
        <v>2.0638224624497741</v>
      </c>
      <c r="AF53" s="80">
        <f>(+AF33-AF114)*'Assumptions (Inputs)'!$E$31/'Assumptions (Inputs)'!$E$30</f>
        <v>2.0638224624497741</v>
      </c>
      <c r="AG53" s="80">
        <f>(+AG33-AG114)*'Assumptions (Inputs)'!$E$31/'Assumptions (Inputs)'!$E$30</f>
        <v>2.0638224624497741</v>
      </c>
      <c r="AH53" s="80">
        <f>(+AH33-AH114)*'Assumptions (Inputs)'!$E$31/'Assumptions (Inputs)'!$E$30</f>
        <v>2.0638224624497741</v>
      </c>
      <c r="AI53" s="80">
        <f>(+AI33-AI114)*'Assumptions (Inputs)'!$E$31/'Assumptions (Inputs)'!$E$30</f>
        <v>2.0638224624497741</v>
      </c>
      <c r="AJ53" s="80">
        <f>(+AJ33-AJ114)*'Assumptions (Inputs)'!$E$31/'Assumptions (Inputs)'!$E$30</f>
        <v>2.0638224624497741</v>
      </c>
      <c r="AK53" s="80">
        <f>(+AK33-AK114)*'Assumptions (Inputs)'!$E$31/'Assumptions (Inputs)'!$E$30</f>
        <v>2.0638224624497741</v>
      </c>
      <c r="AL53" s="80">
        <f>(+AL33-AL114)*'Assumptions (Inputs)'!$E$31/'Assumptions (Inputs)'!$E$30</f>
        <v>2.0638224624497741</v>
      </c>
      <c r="AM53" s="80">
        <f>(+AM33-AM114)*'Assumptions (Inputs)'!$E$31/'Assumptions (Inputs)'!$E$30</f>
        <v>2.0638224624497741</v>
      </c>
      <c r="AN53" s="80">
        <f>(+AN33-AN114)*'Assumptions (Inputs)'!$E$31/'Assumptions (Inputs)'!$E$30</f>
        <v>2.0638224624497741</v>
      </c>
      <c r="AO53" s="80">
        <f>(+AO33-AO114)*'Assumptions (Inputs)'!$E$31/'Assumptions (Inputs)'!$E$30</f>
        <v>2.0638224624497741</v>
      </c>
      <c r="AP53" s="80">
        <f>(+AP33-AP114)*'Assumptions (Inputs)'!$E$31/'Assumptions (Inputs)'!$E$30</f>
        <v>2.0638224624497741</v>
      </c>
      <c r="AQ53" s="80">
        <f>(+AQ33-AQ114)*'Assumptions (Inputs)'!$E$31/'Assumptions (Inputs)'!$E$30</f>
        <v>2.0638224624497741</v>
      </c>
      <c r="AR53" s="80">
        <f>(+AR33-AR114)*'Assumptions (Inputs)'!$E$31/'Assumptions (Inputs)'!$E$30</f>
        <v>2.0638224624497741</v>
      </c>
      <c r="AS53" s="80">
        <f>(+AS33-AS114)*'Assumptions (Inputs)'!$E$31/'Assumptions (Inputs)'!$E$30</f>
        <v>2.0638224624497741</v>
      </c>
      <c r="AT53" s="80">
        <f>(+AT33-AT114)*'Assumptions (Inputs)'!$E$31/'Assumptions (Inputs)'!$E$30</f>
        <v>2.0638224624497741</v>
      </c>
      <c r="AU53" s="80">
        <f>(+AU33-AU114)*'Assumptions (Inputs)'!$E$31/'Assumptions (Inputs)'!$E$30</f>
        <v>2.0638224624497741</v>
      </c>
      <c r="AV53" s="80">
        <f>(+AV33-AV114)*'Assumptions (Inputs)'!$E$31/'Assumptions (Inputs)'!$E$30</f>
        <v>2.0638224624497741</v>
      </c>
      <c r="AW53" s="80">
        <f>(+AW33-AW114)*'Assumptions (Inputs)'!$E$31/'Assumptions (Inputs)'!$E$30</f>
        <v>2.0638224624497741</v>
      </c>
      <c r="AX53" s="80">
        <f>(+AX33-AX114)*'Assumptions (Inputs)'!$E$31/'Assumptions (Inputs)'!$E$30</f>
        <v>2.0638224624497741</v>
      </c>
      <c r="AY53" s="80">
        <f>(+AY33-AY114)*'Assumptions (Inputs)'!$E$31/'Assumptions (Inputs)'!$E$30</f>
        <v>2.0638224624497741</v>
      </c>
      <c r="AZ53" s="80">
        <f>(+AZ33-AZ114)*'Assumptions (Inputs)'!$E$31/'Assumptions (Inputs)'!$E$30</f>
        <v>2.0638224624497741</v>
      </c>
      <c r="BA53" s="80">
        <f>(+BA33-BA114)*'Assumptions (Inputs)'!$E$31/'Assumptions (Inputs)'!$E$30</f>
        <v>2.0638224624497741</v>
      </c>
      <c r="BB53" s="80">
        <f>(+BB33-BB114)*'Assumptions (Inputs)'!$E$31/'Assumptions (Inputs)'!$E$30</f>
        <v>2.0638224624497741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103.19112312248873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15.985023074569561</v>
      </c>
      <c r="F54" s="74">
        <f t="shared" si="28"/>
        <v>15.985023074569561</v>
      </c>
      <c r="G54" s="74">
        <f t="shared" si="28"/>
        <v>15.985023074569561</v>
      </c>
      <c r="H54" s="74">
        <f t="shared" si="28"/>
        <v>15.985023074569561</v>
      </c>
      <c r="I54" s="74">
        <f t="shared" si="28"/>
        <v>15.985023074569561</v>
      </c>
      <c r="J54" s="74">
        <f t="shared" si="28"/>
        <v>15.985023074569561</v>
      </c>
      <c r="K54" s="74">
        <f t="shared" si="28"/>
        <v>15.985023074569561</v>
      </c>
      <c r="L54" s="74">
        <f t="shared" si="28"/>
        <v>15.985023074569561</v>
      </c>
      <c r="M54" s="74">
        <f t="shared" si="28"/>
        <v>15.985023074569561</v>
      </c>
      <c r="N54" s="74">
        <f t="shared" si="28"/>
        <v>15.985023074569561</v>
      </c>
      <c r="O54" s="74">
        <f t="shared" si="28"/>
        <v>15.985023074569561</v>
      </c>
      <c r="P54" s="74">
        <f t="shared" si="28"/>
        <v>15.985023074569561</v>
      </c>
      <c r="Q54" s="74">
        <f t="shared" si="28"/>
        <v>15.985023074569561</v>
      </c>
      <c r="R54" s="74">
        <f t="shared" si="28"/>
        <v>15.985023074569561</v>
      </c>
      <c r="S54" s="74">
        <f t="shared" si="28"/>
        <v>15.985023074569561</v>
      </c>
      <c r="T54" s="74">
        <f t="shared" si="28"/>
        <v>15.985023074569561</v>
      </c>
      <c r="U54" s="74">
        <f t="shared" si="28"/>
        <v>15.985023074569561</v>
      </c>
      <c r="V54" s="74">
        <f t="shared" si="28"/>
        <v>15.985023074569561</v>
      </c>
      <c r="W54" s="74">
        <f t="shared" si="28"/>
        <v>15.985023074569561</v>
      </c>
      <c r="X54" s="74">
        <f t="shared" si="28"/>
        <v>15.985023074569561</v>
      </c>
      <c r="Y54" s="74">
        <f t="shared" si="28"/>
        <v>15.985023074569561</v>
      </c>
      <c r="Z54" s="74">
        <f t="shared" si="28"/>
        <v>15.985023074569561</v>
      </c>
      <c r="AA54" s="74">
        <f t="shared" si="28"/>
        <v>15.985023074569561</v>
      </c>
      <c r="AB54" s="74">
        <f t="shared" si="28"/>
        <v>15.985023074569561</v>
      </c>
      <c r="AC54" s="74">
        <f t="shared" si="28"/>
        <v>15.985023074569561</v>
      </c>
      <c r="AD54" s="74">
        <f t="shared" si="28"/>
        <v>15.985023074569561</v>
      </c>
      <c r="AE54" s="74">
        <f t="shared" si="28"/>
        <v>15.985023074569561</v>
      </c>
      <c r="AF54" s="74">
        <f t="shared" si="28"/>
        <v>15.985023074569561</v>
      </c>
      <c r="AG54" s="74">
        <f t="shared" si="28"/>
        <v>15.985023074569561</v>
      </c>
      <c r="AH54" s="74">
        <f t="shared" si="28"/>
        <v>15.985023074569561</v>
      </c>
      <c r="AI54" s="74">
        <f t="shared" si="28"/>
        <v>15.985023074569561</v>
      </c>
      <c r="AJ54" s="74">
        <f t="shared" si="28"/>
        <v>15.985023074569561</v>
      </c>
      <c r="AK54" s="74">
        <f t="shared" si="28"/>
        <v>15.985023074569561</v>
      </c>
      <c r="AL54" s="74">
        <f t="shared" si="28"/>
        <v>15.985023074569561</v>
      </c>
      <c r="AM54" s="74">
        <f t="shared" si="28"/>
        <v>15.985023074569561</v>
      </c>
      <c r="AN54" s="74">
        <f t="shared" si="28"/>
        <v>15.985023074569561</v>
      </c>
      <c r="AO54" s="74">
        <f t="shared" si="28"/>
        <v>15.985023074569561</v>
      </c>
      <c r="AP54" s="74">
        <f t="shared" si="28"/>
        <v>15.985023074569561</v>
      </c>
      <c r="AQ54" s="74">
        <f t="shared" si="28"/>
        <v>15.985023074569561</v>
      </c>
      <c r="AR54" s="74">
        <f t="shared" si="28"/>
        <v>15.985023074569561</v>
      </c>
      <c r="AS54" s="74">
        <f t="shared" si="28"/>
        <v>15.985023074569561</v>
      </c>
      <c r="AT54" s="74">
        <f t="shared" si="28"/>
        <v>15.985023074569561</v>
      </c>
      <c r="AU54" s="74">
        <f t="shared" si="28"/>
        <v>15.985023074569561</v>
      </c>
      <c r="AV54" s="74">
        <f t="shared" si="28"/>
        <v>15.985023074569561</v>
      </c>
      <c r="AW54" s="74">
        <f t="shared" si="28"/>
        <v>15.985023074569561</v>
      </c>
      <c r="AX54" s="74">
        <f t="shared" si="28"/>
        <v>15.985023074569561</v>
      </c>
      <c r="AY54" s="74">
        <f t="shared" si="28"/>
        <v>15.985023074569561</v>
      </c>
      <c r="AZ54" s="74">
        <f t="shared" si="28"/>
        <v>15.985023074569561</v>
      </c>
      <c r="BA54" s="74">
        <f t="shared" si="28"/>
        <v>15.985023074569561</v>
      </c>
      <c r="BB54" s="74">
        <f t="shared" si="28"/>
        <v>15.985023074569561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799.25115372847745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31.970046149139122</v>
      </c>
      <c r="F55" s="67">
        <f>F21*'Assumptions (Inputs)'!$D$48</f>
        <v>31.970046149139122</v>
      </c>
      <c r="G55" s="67">
        <f>G21*'Assumptions (Inputs)'!$D$48</f>
        <v>31.970046149139122</v>
      </c>
      <c r="H55" s="67">
        <f>H21*'Assumptions (Inputs)'!$D$48</f>
        <v>31.970046149139122</v>
      </c>
      <c r="I55" s="67">
        <f>I21*'Assumptions (Inputs)'!$D$48</f>
        <v>31.970046149139122</v>
      </c>
      <c r="J55" s="67">
        <f>J21*'Assumptions (Inputs)'!$D$48</f>
        <v>31.970046149139122</v>
      </c>
      <c r="K55" s="67">
        <f>K21*'Assumptions (Inputs)'!$D$48</f>
        <v>31.970046149139122</v>
      </c>
      <c r="L55" s="67">
        <f>L21*'Assumptions (Inputs)'!$D$48</f>
        <v>31.970046149139122</v>
      </c>
      <c r="M55" s="67">
        <f>M21*'Assumptions (Inputs)'!$D$48</f>
        <v>31.970046149139122</v>
      </c>
      <c r="N55" s="67">
        <f>N21*'Assumptions (Inputs)'!$D$48</f>
        <v>31.970046149139122</v>
      </c>
      <c r="O55" s="67">
        <f>O21*'Assumptions (Inputs)'!$D$48</f>
        <v>31.970046149139122</v>
      </c>
      <c r="P55" s="67">
        <f>P21*'Assumptions (Inputs)'!$D$48</f>
        <v>31.970046149139122</v>
      </c>
      <c r="Q55" s="67">
        <f>Q21*'Assumptions (Inputs)'!$D$48</f>
        <v>31.970046149139122</v>
      </c>
      <c r="R55" s="67">
        <f>R21*'Assumptions (Inputs)'!$D$48</f>
        <v>31.970046149139122</v>
      </c>
      <c r="S55" s="67">
        <f>S21*'Assumptions (Inputs)'!$D$48</f>
        <v>31.970046149139122</v>
      </c>
      <c r="T55" s="67">
        <f>T21*'Assumptions (Inputs)'!$D$48</f>
        <v>31.970046149139122</v>
      </c>
      <c r="U55" s="67">
        <f>U21*'Assumptions (Inputs)'!$D$48</f>
        <v>31.970046149139122</v>
      </c>
      <c r="V55" s="67">
        <f>V21*'Assumptions (Inputs)'!$D$48</f>
        <v>31.970046149139122</v>
      </c>
      <c r="W55" s="67">
        <f>W21*'Assumptions (Inputs)'!$D$48</f>
        <v>31.970046149139122</v>
      </c>
      <c r="X55" s="67">
        <f>X21*'Assumptions (Inputs)'!$D$48</f>
        <v>31.970046149139122</v>
      </c>
      <c r="Y55" s="67">
        <f>Y21*'Assumptions (Inputs)'!$D$48</f>
        <v>31.970046149139122</v>
      </c>
      <c r="Z55" s="67">
        <f>Z21*'Assumptions (Inputs)'!$D$48</f>
        <v>31.970046149139122</v>
      </c>
      <c r="AA55" s="67">
        <f>AA21*'Assumptions (Inputs)'!$D$48</f>
        <v>31.970046149139122</v>
      </c>
      <c r="AB55" s="67">
        <f>AB21*'Assumptions (Inputs)'!$D$48</f>
        <v>31.970046149139122</v>
      </c>
      <c r="AC55" s="67">
        <f>AC21*'Assumptions (Inputs)'!$D$48</f>
        <v>31.970046149139122</v>
      </c>
      <c r="AD55" s="67">
        <f>AD21*'Assumptions (Inputs)'!$D$48</f>
        <v>31.970046149139122</v>
      </c>
      <c r="AE55" s="67">
        <f>AE21*'Assumptions (Inputs)'!$D$48</f>
        <v>31.970046149139122</v>
      </c>
      <c r="AF55" s="67">
        <f>AF21*'Assumptions (Inputs)'!$D$48</f>
        <v>31.970046149139122</v>
      </c>
      <c r="AG55" s="67">
        <f>AG21*'Assumptions (Inputs)'!$D$48</f>
        <v>31.970046149139122</v>
      </c>
      <c r="AH55" s="67">
        <f>AH21*'Assumptions (Inputs)'!$D$48</f>
        <v>31.970046149139122</v>
      </c>
      <c r="AI55" s="67">
        <f>AI21*'Assumptions (Inputs)'!$D$48</f>
        <v>31.970046149139122</v>
      </c>
      <c r="AJ55" s="67">
        <f>AJ21*'Assumptions (Inputs)'!$D$48</f>
        <v>31.970046149139122</v>
      </c>
      <c r="AK55" s="67">
        <f>AK21*'Assumptions (Inputs)'!$D$48</f>
        <v>31.970046149139122</v>
      </c>
      <c r="AL55" s="67">
        <f>AL21*'Assumptions (Inputs)'!$D$48</f>
        <v>31.970046149139122</v>
      </c>
      <c r="AM55" s="67">
        <f>AM21*'Assumptions (Inputs)'!$D$48</f>
        <v>31.970046149139122</v>
      </c>
      <c r="AN55" s="67">
        <f>AN21*'Assumptions (Inputs)'!$D$48</f>
        <v>31.970046149139122</v>
      </c>
      <c r="AO55" s="67">
        <f>AO21*'Assumptions (Inputs)'!$D$48</f>
        <v>31.970046149139122</v>
      </c>
      <c r="AP55" s="67">
        <f>AP21*'Assumptions (Inputs)'!$D$48</f>
        <v>31.970046149139122</v>
      </c>
      <c r="AQ55" s="67">
        <f>AQ21*'Assumptions (Inputs)'!$D$48</f>
        <v>31.970046149139122</v>
      </c>
      <c r="AR55" s="67">
        <f>AR21*'Assumptions (Inputs)'!$D$48</f>
        <v>31.970046149139122</v>
      </c>
      <c r="AS55" s="67">
        <f>AS21*'Assumptions (Inputs)'!$D$48</f>
        <v>31.970046149139122</v>
      </c>
      <c r="AT55" s="67">
        <f>AT21*'Assumptions (Inputs)'!$D$48</f>
        <v>31.970046149139122</v>
      </c>
      <c r="AU55" s="67">
        <f>AU21*'Assumptions (Inputs)'!$D$48</f>
        <v>31.970046149139122</v>
      </c>
      <c r="AV55" s="67">
        <f>AV21*'Assumptions (Inputs)'!$D$48</f>
        <v>31.970046149139122</v>
      </c>
      <c r="AW55" s="67">
        <f>AW21*'Assumptions (Inputs)'!$D$48</f>
        <v>31.970046149139122</v>
      </c>
      <c r="AX55" s="67">
        <f>AX21*'Assumptions (Inputs)'!$D$48</f>
        <v>31.970046149139122</v>
      </c>
      <c r="AY55" s="67">
        <f>AY21*'Assumptions (Inputs)'!$D$48</f>
        <v>31.970046149139122</v>
      </c>
      <c r="AZ55" s="67">
        <f>AZ21*'Assumptions (Inputs)'!$D$48</f>
        <v>31.970046149139122</v>
      </c>
      <c r="BA55" s="67">
        <f>BA21*'Assumptions (Inputs)'!$D$48</f>
        <v>31.970046149139122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1566.5322613078158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50.018891686158454</v>
      </c>
      <c r="F56" s="68">
        <f t="shared" si="29"/>
        <v>50.018891686158454</v>
      </c>
      <c r="G56" s="68">
        <f t="shared" si="29"/>
        <v>50.018891686158454</v>
      </c>
      <c r="H56" s="68">
        <f t="shared" si="29"/>
        <v>50.018891686158454</v>
      </c>
      <c r="I56" s="68">
        <f t="shared" si="29"/>
        <v>50.018891686158454</v>
      </c>
      <c r="J56" s="68">
        <f t="shared" si="29"/>
        <v>50.018891686158454</v>
      </c>
      <c r="K56" s="68">
        <f t="shared" si="29"/>
        <v>50.018891686158454</v>
      </c>
      <c r="L56" s="68">
        <f t="shared" si="29"/>
        <v>50.018891686158454</v>
      </c>
      <c r="M56" s="68">
        <f t="shared" si="29"/>
        <v>50.018891686158454</v>
      </c>
      <c r="N56" s="68">
        <f t="shared" si="29"/>
        <v>50.018891686158454</v>
      </c>
      <c r="O56" s="68">
        <f t="shared" si="29"/>
        <v>50.018891686158454</v>
      </c>
      <c r="P56" s="68">
        <f t="shared" si="29"/>
        <v>50.018891686158454</v>
      </c>
      <c r="Q56" s="68">
        <f t="shared" si="29"/>
        <v>50.018891686158454</v>
      </c>
      <c r="R56" s="68">
        <f t="shared" si="29"/>
        <v>50.018891686158454</v>
      </c>
      <c r="S56" s="68">
        <f t="shared" si="29"/>
        <v>50.018891686158454</v>
      </c>
      <c r="T56" s="68">
        <f t="shared" si="29"/>
        <v>50.018891686158454</v>
      </c>
      <c r="U56" s="68">
        <f t="shared" si="29"/>
        <v>50.018891686158454</v>
      </c>
      <c r="V56" s="68">
        <f t="shared" si="29"/>
        <v>50.018891686158454</v>
      </c>
      <c r="W56" s="68">
        <f t="shared" si="29"/>
        <v>50.018891686158454</v>
      </c>
      <c r="X56" s="68">
        <f t="shared" si="29"/>
        <v>50.018891686158454</v>
      </c>
      <c r="Y56" s="68">
        <f t="shared" si="29"/>
        <v>50.018891686158454</v>
      </c>
      <c r="Z56" s="68">
        <f t="shared" si="29"/>
        <v>50.018891686158454</v>
      </c>
      <c r="AA56" s="68">
        <f t="shared" si="29"/>
        <v>50.018891686158454</v>
      </c>
      <c r="AB56" s="68">
        <f t="shared" si="29"/>
        <v>50.018891686158454</v>
      </c>
      <c r="AC56" s="68">
        <f t="shared" si="29"/>
        <v>50.018891686158454</v>
      </c>
      <c r="AD56" s="68">
        <f t="shared" si="29"/>
        <v>50.018891686158454</v>
      </c>
      <c r="AE56" s="68">
        <f t="shared" si="29"/>
        <v>50.018891686158454</v>
      </c>
      <c r="AF56" s="68">
        <f t="shared" si="29"/>
        <v>50.018891686158454</v>
      </c>
      <c r="AG56" s="68">
        <f t="shared" si="29"/>
        <v>50.018891686158454</v>
      </c>
      <c r="AH56" s="68">
        <f t="shared" si="29"/>
        <v>50.018891686158454</v>
      </c>
      <c r="AI56" s="68">
        <f t="shared" si="29"/>
        <v>50.018891686158454</v>
      </c>
      <c r="AJ56" s="68">
        <f t="shared" si="29"/>
        <v>50.018891686158454</v>
      </c>
      <c r="AK56" s="68">
        <f t="shared" si="29"/>
        <v>50.018891686158454</v>
      </c>
      <c r="AL56" s="68">
        <f t="shared" si="29"/>
        <v>50.018891686158454</v>
      </c>
      <c r="AM56" s="68">
        <f t="shared" si="29"/>
        <v>50.018891686158454</v>
      </c>
      <c r="AN56" s="68">
        <f t="shared" si="29"/>
        <v>50.018891686158454</v>
      </c>
      <c r="AO56" s="68">
        <f t="shared" si="29"/>
        <v>50.018891686158454</v>
      </c>
      <c r="AP56" s="68">
        <f t="shared" si="29"/>
        <v>50.018891686158454</v>
      </c>
      <c r="AQ56" s="68">
        <f t="shared" si="29"/>
        <v>50.018891686158454</v>
      </c>
      <c r="AR56" s="68">
        <f t="shared" si="29"/>
        <v>50.018891686158454</v>
      </c>
      <c r="AS56" s="68">
        <f t="shared" si="29"/>
        <v>50.018891686158454</v>
      </c>
      <c r="AT56" s="68">
        <f t="shared" si="29"/>
        <v>50.018891686158454</v>
      </c>
      <c r="AU56" s="68">
        <f t="shared" si="29"/>
        <v>50.018891686158454</v>
      </c>
      <c r="AV56" s="68">
        <f t="shared" si="29"/>
        <v>50.018891686158454</v>
      </c>
      <c r="AW56" s="68">
        <f t="shared" si="29"/>
        <v>50.018891686158454</v>
      </c>
      <c r="AX56" s="68">
        <f t="shared" si="29"/>
        <v>50.018891686158454</v>
      </c>
      <c r="AY56" s="68">
        <f t="shared" si="29"/>
        <v>50.018891686158454</v>
      </c>
      <c r="AZ56" s="68">
        <f t="shared" si="29"/>
        <v>50.018891686158454</v>
      </c>
      <c r="BA56" s="68">
        <f t="shared" si="29"/>
        <v>50.018891686158454</v>
      </c>
      <c r="BB56" s="68">
        <f t="shared" si="29"/>
        <v>18.048845537019336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2468.9745381587832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309.38612535252514</v>
      </c>
      <c r="F59" s="74">
        <f t="shared" si="30"/>
        <v>603.85539482739273</v>
      </c>
      <c r="G59" s="74">
        <f t="shared" si="30"/>
        <v>574.74078532011015</v>
      </c>
      <c r="H59" s="74">
        <f t="shared" si="30"/>
        <v>547.0086565184547</v>
      </c>
      <c r="I59" s="74">
        <f t="shared" si="30"/>
        <v>520.55552138304188</v>
      </c>
      <c r="J59" s="74">
        <f t="shared" si="30"/>
        <v>495.28585341597767</v>
      </c>
      <c r="K59" s="74">
        <f t="shared" si="30"/>
        <v>471.11075990394477</v>
      </c>
      <c r="L59" s="74">
        <f t="shared" si="30"/>
        <v>447.94798191820126</v>
      </c>
      <c r="M59" s="74">
        <f t="shared" si="30"/>
        <v>425.35040237832828</v>
      </c>
      <c r="N59" s="74">
        <f t="shared" si="30"/>
        <v>402.8324282533668</v>
      </c>
      <c r="O59" s="74">
        <f t="shared" si="30"/>
        <v>380.3144541284052</v>
      </c>
      <c r="P59" s="74">
        <f t="shared" si="30"/>
        <v>357.79648000344366</v>
      </c>
      <c r="Q59" s="74">
        <f t="shared" si="30"/>
        <v>335.27850587848206</v>
      </c>
      <c r="R59" s="74">
        <f t="shared" si="30"/>
        <v>312.76053175352058</v>
      </c>
      <c r="S59" s="74">
        <f t="shared" si="30"/>
        <v>290.24255762855898</v>
      </c>
      <c r="T59" s="74">
        <f t="shared" si="30"/>
        <v>267.72458350359744</v>
      </c>
      <c r="U59" s="74">
        <f t="shared" si="30"/>
        <v>245.20660937863585</v>
      </c>
      <c r="V59" s="74">
        <f t="shared" si="30"/>
        <v>222.68863525367433</v>
      </c>
      <c r="W59" s="74">
        <f t="shared" si="30"/>
        <v>200.17066112871282</v>
      </c>
      <c r="X59" s="74">
        <f t="shared" si="30"/>
        <v>177.65268700375128</v>
      </c>
      <c r="Y59" s="74">
        <f t="shared" si="30"/>
        <v>158.09470755657705</v>
      </c>
      <c r="Z59" s="74">
        <f t="shared" si="30"/>
        <v>144.45671746497732</v>
      </c>
      <c r="AA59" s="74">
        <f t="shared" si="30"/>
        <v>133.77872205116486</v>
      </c>
      <c r="AB59" s="74">
        <f t="shared" si="30"/>
        <v>123.10072663735244</v>
      </c>
      <c r="AC59" s="74">
        <f t="shared" si="30"/>
        <v>112.42273122353998</v>
      </c>
      <c r="AD59" s="74">
        <f t="shared" si="30"/>
        <v>101.74473580972756</v>
      </c>
      <c r="AE59" s="74">
        <f t="shared" si="30"/>
        <v>91.066740395915105</v>
      </c>
      <c r="AF59" s="74">
        <f t="shared" si="30"/>
        <v>80.388744982102679</v>
      </c>
      <c r="AG59" s="74">
        <f t="shared" si="30"/>
        <v>69.710749568290225</v>
      </c>
      <c r="AH59" s="74">
        <f t="shared" si="30"/>
        <v>59.032754154477793</v>
      </c>
      <c r="AI59" s="74">
        <f t="shared" si="30"/>
        <v>48.354758740665353</v>
      </c>
      <c r="AJ59" s="74">
        <f t="shared" si="30"/>
        <v>37.676763326852914</v>
      </c>
      <c r="AK59" s="74">
        <f t="shared" si="30"/>
        <v>26.998767913040417</v>
      </c>
      <c r="AL59" s="74">
        <f t="shared" si="30"/>
        <v>16.320772499228092</v>
      </c>
      <c r="AM59" s="74">
        <f t="shared" si="30"/>
        <v>5.6427770854155384</v>
      </c>
      <c r="AN59" s="74">
        <f t="shared" si="30"/>
        <v>-5.0352183283967875</v>
      </c>
      <c r="AO59" s="74">
        <f t="shared" si="30"/>
        <v>-15.713213742209355</v>
      </c>
      <c r="AP59" s="74">
        <f t="shared" si="30"/>
        <v>-26.391209156021681</v>
      </c>
      <c r="AQ59" s="74">
        <f t="shared" si="30"/>
        <v>-37.069204569834248</v>
      </c>
      <c r="AR59" s="74">
        <f t="shared" si="30"/>
        <v>-47.747199983646574</v>
      </c>
      <c r="AS59" s="74">
        <f t="shared" si="30"/>
        <v>-58.425195397459142</v>
      </c>
      <c r="AT59" s="74">
        <f t="shared" si="30"/>
        <v>-69.103190811271475</v>
      </c>
      <c r="AU59" s="74">
        <f t="shared" si="30"/>
        <v>-79.781186225084042</v>
      </c>
      <c r="AV59" s="74">
        <f t="shared" si="30"/>
        <v>-90.459181638896368</v>
      </c>
      <c r="AW59" s="74">
        <f t="shared" si="30"/>
        <v>-101.13717705270894</v>
      </c>
      <c r="AX59" s="74">
        <f t="shared" si="30"/>
        <v>-111.81517246652126</v>
      </c>
      <c r="AY59" s="74">
        <f t="shared" si="30"/>
        <v>-122.49316788033383</v>
      </c>
      <c r="AZ59" s="74">
        <f t="shared" si="30"/>
        <v>-133.17116329414614</v>
      </c>
      <c r="BA59" s="74">
        <f t="shared" si="30"/>
        <v>-143.84915870795871</v>
      </c>
      <c r="BB59" s="74">
        <f t="shared" si="30"/>
        <v>-74.602038748923576</v>
      </c>
      <c r="BC59" s="74">
        <f t="shared" si="30"/>
        <v>-1.5921082982273349E-2</v>
      </c>
      <c r="BD59" s="74">
        <f t="shared" si="30"/>
        <v>-1.5921082982273349E-2</v>
      </c>
      <c r="BE59" s="74">
        <f t="shared" si="30"/>
        <v>-1.5921082982273349E-2</v>
      </c>
      <c r="BF59" s="74">
        <f t="shared" si="30"/>
        <v>-1.5921082982273349E-2</v>
      </c>
      <c r="BG59" s="74">
        <f t="shared" si="30"/>
        <v>-1.5921082982273349E-2</v>
      </c>
      <c r="BH59" s="74">
        <f t="shared" si="30"/>
        <v>-1.5921082982273349E-2</v>
      </c>
      <c r="BI59" s="74">
        <f t="shared" si="30"/>
        <v>-1.5921082982273349E-2</v>
      </c>
      <c r="BJ59" s="74">
        <f t="shared" si="30"/>
        <v>-1.5921082982273349E-2</v>
      </c>
      <c r="BK59" s="74">
        <f t="shared" si="30"/>
        <v>-1.5921082982273349E-2</v>
      </c>
      <c r="BL59" s="74">
        <f t="shared" si="30"/>
        <v>-1.5921082982273349E-2</v>
      </c>
      <c r="BM59" s="36"/>
      <c r="BN59" s="74">
        <f>SUM(B59:BM59)</f>
        <v>7679.7488955082163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29.732006646377666</v>
      </c>
      <c r="F61" s="74">
        <f>+F59*F60</f>
        <v>58.030503442912448</v>
      </c>
      <c r="G61" s="74">
        <f t="shared" ref="G61:BL61" si="33">+G59*G60</f>
        <v>55.232589469262585</v>
      </c>
      <c r="H61" s="74">
        <f t="shared" si="33"/>
        <v>52.567531891423499</v>
      </c>
      <c r="I61" s="74">
        <f t="shared" si="33"/>
        <v>50.025385604910326</v>
      </c>
      <c r="J61" s="74">
        <f t="shared" si="33"/>
        <v>47.596970513275458</v>
      </c>
      <c r="K61" s="74">
        <f t="shared" si="33"/>
        <v>45.273744026769094</v>
      </c>
      <c r="L61" s="74">
        <f t="shared" si="33"/>
        <v>43.047801062339147</v>
      </c>
      <c r="M61" s="74">
        <f t="shared" si="33"/>
        <v>40.87617366855735</v>
      </c>
      <c r="N61" s="74">
        <f t="shared" si="33"/>
        <v>38.712196355148549</v>
      </c>
      <c r="O61" s="74">
        <f t="shared" si="33"/>
        <v>36.548219041739742</v>
      </c>
      <c r="P61" s="74">
        <f t="shared" si="33"/>
        <v>34.384241728330935</v>
      </c>
      <c r="Q61" s="74">
        <f t="shared" si="33"/>
        <v>32.220264414922127</v>
      </c>
      <c r="R61" s="74">
        <f t="shared" si="33"/>
        <v>30.05628710151333</v>
      </c>
      <c r="S61" s="74">
        <f t="shared" si="33"/>
        <v>27.892309788104519</v>
      </c>
      <c r="T61" s="74">
        <f t="shared" si="33"/>
        <v>25.728332474695716</v>
      </c>
      <c r="U61" s="74">
        <f t="shared" si="33"/>
        <v>23.564355161286905</v>
      </c>
      <c r="V61" s="74">
        <f t="shared" si="33"/>
        <v>21.400377847878104</v>
      </c>
      <c r="W61" s="74">
        <f t="shared" si="33"/>
        <v>19.236400534469304</v>
      </c>
      <c r="X61" s="74">
        <f t="shared" si="33"/>
        <v>17.0724232210605</v>
      </c>
      <c r="Y61" s="74">
        <f t="shared" si="33"/>
        <v>15.192901396187056</v>
      </c>
      <c r="Z61" s="74">
        <f t="shared" si="33"/>
        <v>13.88229054838432</v>
      </c>
      <c r="AA61" s="74">
        <f t="shared" si="33"/>
        <v>12.856135189116944</v>
      </c>
      <c r="AB61" s="74">
        <f t="shared" si="33"/>
        <v>11.82997982984957</v>
      </c>
      <c r="AC61" s="74">
        <f t="shared" si="33"/>
        <v>10.803824470582192</v>
      </c>
      <c r="AD61" s="74">
        <f t="shared" si="33"/>
        <v>9.7776691113148182</v>
      </c>
      <c r="AE61" s="74">
        <f t="shared" si="33"/>
        <v>8.7515137520474422</v>
      </c>
      <c r="AF61" s="74">
        <f t="shared" si="33"/>
        <v>7.725358392780068</v>
      </c>
      <c r="AG61" s="74">
        <f t="shared" si="33"/>
        <v>6.6992030335126911</v>
      </c>
      <c r="AH61" s="74">
        <f t="shared" si="33"/>
        <v>5.673047674245316</v>
      </c>
      <c r="AI61" s="74">
        <f t="shared" si="33"/>
        <v>4.6468923149779409</v>
      </c>
      <c r="AJ61" s="74">
        <f t="shared" si="33"/>
        <v>3.6207369557105653</v>
      </c>
      <c r="AK61" s="74">
        <f t="shared" si="33"/>
        <v>2.5945815964431844</v>
      </c>
      <c r="AL61" s="74">
        <f t="shared" si="33"/>
        <v>1.5684262371758197</v>
      </c>
      <c r="AM61" s="74">
        <f t="shared" si="33"/>
        <v>0.54227087790843331</v>
      </c>
      <c r="AN61" s="74">
        <f t="shared" si="33"/>
        <v>-0.48388448135893131</v>
      </c>
      <c r="AO61" s="74">
        <f t="shared" si="33"/>
        <v>-1.5100398406263191</v>
      </c>
      <c r="AP61" s="74">
        <f t="shared" si="33"/>
        <v>-2.5361951998936836</v>
      </c>
      <c r="AQ61" s="74">
        <f t="shared" si="33"/>
        <v>-3.5623505591610716</v>
      </c>
      <c r="AR61" s="74">
        <f t="shared" si="33"/>
        <v>-4.588505918428436</v>
      </c>
      <c r="AS61" s="74">
        <f t="shared" si="33"/>
        <v>-5.6146612776958236</v>
      </c>
      <c r="AT61" s="74">
        <f t="shared" si="33"/>
        <v>-6.6408166369631889</v>
      </c>
      <c r="AU61" s="74">
        <f t="shared" si="33"/>
        <v>-7.6669719962305765</v>
      </c>
      <c r="AV61" s="74">
        <f t="shared" si="33"/>
        <v>-8.6931273554979409</v>
      </c>
      <c r="AW61" s="74">
        <f t="shared" si="33"/>
        <v>-9.7192827147653293</v>
      </c>
      <c r="AX61" s="74">
        <f t="shared" si="33"/>
        <v>-10.745438074032693</v>
      </c>
      <c r="AY61" s="74">
        <f t="shared" si="33"/>
        <v>-11.771593433300081</v>
      </c>
      <c r="AZ61" s="74">
        <f t="shared" si="33"/>
        <v>-12.797748792567445</v>
      </c>
      <c r="BA61" s="74">
        <f t="shared" si="33"/>
        <v>-13.823904151834833</v>
      </c>
      <c r="BB61" s="74">
        <f t="shared" si="33"/>
        <v>-7.1692559237715558</v>
      </c>
      <c r="BC61" s="74">
        <f t="shared" si="33"/>
        <v>-1.5300160745964689E-3</v>
      </c>
      <c r="BD61" s="74">
        <f t="shared" si="33"/>
        <v>-1.5300160745964689E-3</v>
      </c>
      <c r="BE61" s="74">
        <f t="shared" si="33"/>
        <v>-1.5300160745964689E-3</v>
      </c>
      <c r="BF61" s="74">
        <f t="shared" si="33"/>
        <v>-1.5300160745964689E-3</v>
      </c>
      <c r="BG61" s="74">
        <f t="shared" si="33"/>
        <v>-1.5300160745964689E-3</v>
      </c>
      <c r="BH61" s="74">
        <f t="shared" si="33"/>
        <v>-1.5300160745964689E-3</v>
      </c>
      <c r="BI61" s="74">
        <f t="shared" si="33"/>
        <v>-1.5300160745964689E-3</v>
      </c>
      <c r="BJ61" s="74">
        <f t="shared" si="33"/>
        <v>-1.5300160745964689E-3</v>
      </c>
      <c r="BK61" s="74">
        <f t="shared" si="33"/>
        <v>-1.5300160745964689E-3</v>
      </c>
      <c r="BL61" s="74">
        <f t="shared" si="33"/>
        <v>-1.5300160745964689E-3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50.018891686158454</v>
      </c>
      <c r="F62" s="67">
        <f t="shared" si="34"/>
        <v>50.018891686158454</v>
      </c>
      <c r="G62" s="67">
        <f t="shared" si="34"/>
        <v>50.018891686158454</v>
      </c>
      <c r="H62" s="67">
        <f t="shared" si="34"/>
        <v>50.018891686158454</v>
      </c>
      <c r="I62" s="67">
        <f t="shared" si="34"/>
        <v>50.018891686158454</v>
      </c>
      <c r="J62" s="67">
        <f t="shared" si="34"/>
        <v>50.018891686158454</v>
      </c>
      <c r="K62" s="67">
        <f t="shared" si="34"/>
        <v>50.018891686158454</v>
      </c>
      <c r="L62" s="67">
        <f t="shared" si="34"/>
        <v>50.018891686158454</v>
      </c>
      <c r="M62" s="67">
        <f t="shared" si="34"/>
        <v>50.018891686158454</v>
      </c>
      <c r="N62" s="67">
        <f t="shared" si="34"/>
        <v>50.018891686158454</v>
      </c>
      <c r="O62" s="67">
        <f t="shared" si="34"/>
        <v>50.018891686158454</v>
      </c>
      <c r="P62" s="67">
        <f t="shared" si="34"/>
        <v>50.018891686158454</v>
      </c>
      <c r="Q62" s="67">
        <f t="shared" si="34"/>
        <v>50.018891686158454</v>
      </c>
      <c r="R62" s="67">
        <f t="shared" si="34"/>
        <v>50.018891686158454</v>
      </c>
      <c r="S62" s="67">
        <f t="shared" si="34"/>
        <v>50.018891686158454</v>
      </c>
      <c r="T62" s="67">
        <f t="shared" si="34"/>
        <v>50.018891686158454</v>
      </c>
      <c r="U62" s="67">
        <f t="shared" si="34"/>
        <v>50.018891686158454</v>
      </c>
      <c r="V62" s="67">
        <f t="shared" si="34"/>
        <v>50.018891686158454</v>
      </c>
      <c r="W62" s="67">
        <f t="shared" si="34"/>
        <v>50.018891686158454</v>
      </c>
      <c r="X62" s="67">
        <f t="shared" si="34"/>
        <v>50.018891686158454</v>
      </c>
      <c r="Y62" s="67">
        <f t="shared" si="34"/>
        <v>50.018891686158454</v>
      </c>
      <c r="Z62" s="67">
        <f t="shared" si="34"/>
        <v>50.018891686158454</v>
      </c>
      <c r="AA62" s="67">
        <f t="shared" si="34"/>
        <v>50.018891686158454</v>
      </c>
      <c r="AB62" s="67">
        <f t="shared" si="34"/>
        <v>50.018891686158454</v>
      </c>
      <c r="AC62" s="67">
        <f t="shared" si="34"/>
        <v>50.018891686158454</v>
      </c>
      <c r="AD62" s="67">
        <f t="shared" si="34"/>
        <v>50.018891686158454</v>
      </c>
      <c r="AE62" s="67">
        <f t="shared" si="34"/>
        <v>50.018891686158454</v>
      </c>
      <c r="AF62" s="67">
        <f t="shared" si="34"/>
        <v>50.018891686158454</v>
      </c>
      <c r="AG62" s="67">
        <f t="shared" si="34"/>
        <v>50.018891686158454</v>
      </c>
      <c r="AH62" s="67">
        <f t="shared" si="34"/>
        <v>50.018891686158454</v>
      </c>
      <c r="AI62" s="67">
        <f t="shared" si="34"/>
        <v>50.018891686158454</v>
      </c>
      <c r="AJ62" s="67">
        <f t="shared" si="34"/>
        <v>50.018891686158454</v>
      </c>
      <c r="AK62" s="67">
        <f t="shared" si="34"/>
        <v>50.018891686158454</v>
      </c>
      <c r="AL62" s="67">
        <f t="shared" si="34"/>
        <v>50.018891686158454</v>
      </c>
      <c r="AM62" s="67">
        <f t="shared" si="34"/>
        <v>50.018891686158454</v>
      </c>
      <c r="AN62" s="67">
        <f t="shared" si="34"/>
        <v>50.018891686158454</v>
      </c>
      <c r="AO62" s="67">
        <f t="shared" si="34"/>
        <v>50.018891686158454</v>
      </c>
      <c r="AP62" s="67">
        <f t="shared" si="34"/>
        <v>50.018891686158454</v>
      </c>
      <c r="AQ62" s="67">
        <f t="shared" si="34"/>
        <v>50.018891686158454</v>
      </c>
      <c r="AR62" s="67">
        <f t="shared" si="34"/>
        <v>50.018891686158454</v>
      </c>
      <c r="AS62" s="67">
        <f t="shared" si="34"/>
        <v>50.018891686158454</v>
      </c>
      <c r="AT62" s="67">
        <f t="shared" si="34"/>
        <v>50.018891686158454</v>
      </c>
      <c r="AU62" s="67">
        <f t="shared" si="34"/>
        <v>50.018891686158454</v>
      </c>
      <c r="AV62" s="67">
        <f t="shared" si="34"/>
        <v>50.018891686158454</v>
      </c>
      <c r="AW62" s="67">
        <f t="shared" si="34"/>
        <v>50.018891686158454</v>
      </c>
      <c r="AX62" s="67">
        <f t="shared" si="34"/>
        <v>50.018891686158454</v>
      </c>
      <c r="AY62" s="67">
        <f t="shared" si="34"/>
        <v>50.018891686158454</v>
      </c>
      <c r="AZ62" s="67">
        <f t="shared" si="34"/>
        <v>50.018891686158454</v>
      </c>
      <c r="BA62" s="67">
        <f t="shared" si="34"/>
        <v>50.018891686158454</v>
      </c>
      <c r="BB62" s="67">
        <f t="shared" si="34"/>
        <v>18.048845537019336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2468.9745381587832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79.750898332536124</v>
      </c>
      <c r="F63" s="74">
        <f t="shared" si="35"/>
        <v>108.0493951290709</v>
      </c>
      <c r="G63" s="74">
        <f t="shared" si="35"/>
        <v>105.25148115542103</v>
      </c>
      <c r="H63" s="74">
        <f t="shared" si="35"/>
        <v>102.58642357758195</v>
      </c>
      <c r="I63" s="74">
        <f t="shared" si="35"/>
        <v>100.04427729106878</v>
      </c>
      <c r="J63" s="74">
        <f t="shared" si="35"/>
        <v>97.615862199433906</v>
      </c>
      <c r="K63" s="74">
        <f t="shared" si="35"/>
        <v>95.292635712927549</v>
      </c>
      <c r="L63" s="74">
        <f t="shared" si="35"/>
        <v>93.066692748497601</v>
      </c>
      <c r="M63" s="74">
        <f t="shared" si="35"/>
        <v>90.895065354715797</v>
      </c>
      <c r="N63" s="74">
        <f t="shared" si="35"/>
        <v>88.731088041307004</v>
      </c>
      <c r="O63" s="74">
        <f t="shared" si="35"/>
        <v>86.567110727898196</v>
      </c>
      <c r="P63" s="74">
        <f t="shared" si="35"/>
        <v>84.403133414489389</v>
      </c>
      <c r="Q63" s="74">
        <f t="shared" si="35"/>
        <v>82.239156101080582</v>
      </c>
      <c r="R63" s="74">
        <f t="shared" si="35"/>
        <v>80.075178787671788</v>
      </c>
      <c r="S63" s="74">
        <f t="shared" si="35"/>
        <v>77.911201474262981</v>
      </c>
      <c r="T63" s="74">
        <f t="shared" si="35"/>
        <v>75.747224160854174</v>
      </c>
      <c r="U63" s="74">
        <f t="shared" si="35"/>
        <v>73.583246847445366</v>
      </c>
      <c r="V63" s="74">
        <f t="shared" si="35"/>
        <v>71.419269534036559</v>
      </c>
      <c r="W63" s="74">
        <f t="shared" si="35"/>
        <v>69.255292220627751</v>
      </c>
      <c r="X63" s="74">
        <f t="shared" si="35"/>
        <v>67.091314907218958</v>
      </c>
      <c r="Y63" s="74">
        <f t="shared" si="35"/>
        <v>65.211793082345508</v>
      </c>
      <c r="Z63" s="74">
        <f t="shared" si="35"/>
        <v>63.901182234542773</v>
      </c>
      <c r="AA63" s="74">
        <f t="shared" si="35"/>
        <v>62.875026875275395</v>
      </c>
      <c r="AB63" s="74">
        <f t="shared" si="35"/>
        <v>61.848871516008025</v>
      </c>
      <c r="AC63" s="74">
        <f t="shared" si="35"/>
        <v>60.822716156740647</v>
      </c>
      <c r="AD63" s="74">
        <f t="shared" si="35"/>
        <v>59.796560797473276</v>
      </c>
      <c r="AE63" s="74">
        <f t="shared" si="35"/>
        <v>58.770405438205898</v>
      </c>
      <c r="AF63" s="74">
        <f t="shared" si="35"/>
        <v>57.744250078938521</v>
      </c>
      <c r="AG63" s="74">
        <f t="shared" si="35"/>
        <v>56.718094719671143</v>
      </c>
      <c r="AH63" s="74">
        <f t="shared" si="35"/>
        <v>55.691939360403772</v>
      </c>
      <c r="AI63" s="74">
        <f t="shared" si="35"/>
        <v>54.665784001136394</v>
      </c>
      <c r="AJ63" s="74">
        <f t="shared" si="35"/>
        <v>53.639628641869017</v>
      </c>
      <c r="AK63" s="74">
        <f t="shared" si="35"/>
        <v>52.613473282601639</v>
      </c>
      <c r="AL63" s="74">
        <f t="shared" si="35"/>
        <v>51.587317923334275</v>
      </c>
      <c r="AM63" s="74">
        <f t="shared" si="35"/>
        <v>50.56116256406689</v>
      </c>
      <c r="AN63" s="74">
        <f t="shared" si="35"/>
        <v>49.53500720479952</v>
      </c>
      <c r="AO63" s="74">
        <f t="shared" si="35"/>
        <v>48.508851845532135</v>
      </c>
      <c r="AP63" s="74">
        <f t="shared" si="35"/>
        <v>47.482696486264771</v>
      </c>
      <c r="AQ63" s="74">
        <f t="shared" si="35"/>
        <v>46.456541126997379</v>
      </c>
      <c r="AR63" s="74">
        <f t="shared" si="35"/>
        <v>45.430385767730016</v>
      </c>
      <c r="AS63" s="74">
        <f t="shared" si="35"/>
        <v>44.404230408462631</v>
      </c>
      <c r="AT63" s="74">
        <f t="shared" si="35"/>
        <v>43.378075049195267</v>
      </c>
      <c r="AU63" s="74">
        <f t="shared" si="35"/>
        <v>42.351919689927875</v>
      </c>
      <c r="AV63" s="74">
        <f t="shared" si="35"/>
        <v>41.325764330660512</v>
      </c>
      <c r="AW63" s="74">
        <f t="shared" si="35"/>
        <v>40.299608971393127</v>
      </c>
      <c r="AX63" s="74">
        <f t="shared" si="35"/>
        <v>39.273453612125763</v>
      </c>
      <c r="AY63" s="74">
        <f t="shared" si="35"/>
        <v>38.247298252858371</v>
      </c>
      <c r="AZ63" s="74">
        <f t="shared" si="35"/>
        <v>37.221142893591008</v>
      </c>
      <c r="BA63" s="74">
        <f t="shared" si="35"/>
        <v>36.194987534323623</v>
      </c>
      <c r="BB63" s="74">
        <f t="shared" si="35"/>
        <v>10.879589613247781</v>
      </c>
      <c r="BC63" s="74">
        <f t="shared" si="35"/>
        <v>-1.5300160745964689E-3</v>
      </c>
      <c r="BD63" s="74">
        <f t="shared" si="35"/>
        <v>-1.5300160745964689E-3</v>
      </c>
      <c r="BE63" s="74">
        <f t="shared" si="35"/>
        <v>-1.5300160745964689E-3</v>
      </c>
      <c r="BF63" s="74">
        <f t="shared" si="35"/>
        <v>-1.5300160745964689E-3</v>
      </c>
      <c r="BG63" s="74">
        <f t="shared" si="35"/>
        <v>-1.5300160745964689E-3</v>
      </c>
      <c r="BH63" s="74">
        <f t="shared" si="35"/>
        <v>-1.5300160745964689E-3</v>
      </c>
      <c r="BI63" s="74">
        <f t="shared" si="35"/>
        <v>-1.5300160745964689E-3</v>
      </c>
      <c r="BJ63" s="74">
        <f t="shared" si="35"/>
        <v>-1.5300160745964689E-3</v>
      </c>
      <c r="BK63" s="74">
        <f t="shared" si="35"/>
        <v>-1.5300160745964689E-3</v>
      </c>
      <c r="BL63" s="74">
        <f t="shared" si="35"/>
        <v>-1.5300160745964689E-3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82.124290322866983</v>
      </c>
      <c r="F65" s="118">
        <f t="shared" si="37"/>
        <v>111.264952249069</v>
      </c>
      <c r="G65" s="118">
        <f t="shared" si="37"/>
        <v>108.38377217116778</v>
      </c>
      <c r="H65" s="118">
        <f t="shared" si="37"/>
        <v>105.63940230417253</v>
      </c>
      <c r="I65" s="118">
        <f t="shared" si="37"/>
        <v>103.02160157663349</v>
      </c>
      <c r="J65" s="118">
        <f t="shared" si="37"/>
        <v>100.52091669182772</v>
      </c>
      <c r="K65" s="118">
        <f t="shared" si="37"/>
        <v>98.128550831971523</v>
      </c>
      <c r="L65" s="118">
        <f t="shared" si="37"/>
        <v>95.836363658220165</v>
      </c>
      <c r="M65" s="118">
        <f t="shared" si="37"/>
        <v>93.60010849007908</v>
      </c>
      <c r="N65" s="118">
        <f t="shared" si="37"/>
        <v>91.371731069207087</v>
      </c>
      <c r="O65" s="118">
        <f t="shared" si="37"/>
        <v>89.143353648335079</v>
      </c>
      <c r="P65" s="118">
        <f t="shared" si="37"/>
        <v>86.914976227463072</v>
      </c>
      <c r="Q65" s="118">
        <f t="shared" si="37"/>
        <v>84.686598806591064</v>
      </c>
      <c r="R65" s="118">
        <f t="shared" si="37"/>
        <v>82.458221385719071</v>
      </c>
      <c r="S65" s="118">
        <f t="shared" si="37"/>
        <v>80.229843964847063</v>
      </c>
      <c r="T65" s="118">
        <f t="shared" si="37"/>
        <v>78.001466543975056</v>
      </c>
      <c r="U65" s="118">
        <f t="shared" si="37"/>
        <v>75.773089123103048</v>
      </c>
      <c r="V65" s="118">
        <f t="shared" si="37"/>
        <v>73.544711702231041</v>
      </c>
      <c r="W65" s="118">
        <f t="shared" si="37"/>
        <v>71.316334281359019</v>
      </c>
      <c r="X65" s="118">
        <f t="shared" si="37"/>
        <v>69.087956860487026</v>
      </c>
      <c r="Y65" s="118">
        <f t="shared" si="37"/>
        <v>67.152500342236138</v>
      </c>
      <c r="Z65" s="118">
        <f t="shared" si="37"/>
        <v>65.802885629227447</v>
      </c>
      <c r="AA65" s="118">
        <f t="shared" si="37"/>
        <v>64.746191818839861</v>
      </c>
      <c r="AB65" s="118">
        <f t="shared" si="37"/>
        <v>63.689498008452297</v>
      </c>
      <c r="AC65" s="118">
        <f t="shared" si="37"/>
        <v>62.632804198064719</v>
      </c>
      <c r="AD65" s="118">
        <f t="shared" si="37"/>
        <v>61.576110387677147</v>
      </c>
      <c r="AE65" s="118">
        <f t="shared" si="37"/>
        <v>60.519416577289569</v>
      </c>
      <c r="AF65" s="118">
        <f t="shared" si="37"/>
        <v>59.46272276690199</v>
      </c>
      <c r="AG65" s="118">
        <f t="shared" si="37"/>
        <v>58.406028956514405</v>
      </c>
      <c r="AH65" s="118">
        <f t="shared" si="37"/>
        <v>57.349335146126833</v>
      </c>
      <c r="AI65" s="118">
        <f t="shared" si="37"/>
        <v>56.292641335739255</v>
      </c>
      <c r="AJ65" s="118">
        <f t="shared" si="37"/>
        <v>55.235947525351676</v>
      </c>
      <c r="AK65" s="118">
        <f t="shared" si="37"/>
        <v>54.179253714964098</v>
      </c>
      <c r="AL65" s="118">
        <f t="shared" si="37"/>
        <v>53.122559904576534</v>
      </c>
      <c r="AM65" s="118">
        <f t="shared" si="37"/>
        <v>52.065866094188948</v>
      </c>
      <c r="AN65" s="118">
        <f t="shared" si="37"/>
        <v>51.009172283801377</v>
      </c>
      <c r="AO65" s="118">
        <f t="shared" si="37"/>
        <v>49.952478473413791</v>
      </c>
      <c r="AP65" s="118">
        <f t="shared" si="37"/>
        <v>48.895784663026227</v>
      </c>
      <c r="AQ65" s="118">
        <f t="shared" si="37"/>
        <v>47.839090852638634</v>
      </c>
      <c r="AR65" s="118">
        <f t="shared" si="37"/>
        <v>46.78239704225107</v>
      </c>
      <c r="AS65" s="118">
        <f t="shared" si="37"/>
        <v>45.725703231863484</v>
      </c>
      <c r="AT65" s="118">
        <f t="shared" si="37"/>
        <v>44.66900942147592</v>
      </c>
      <c r="AU65" s="118">
        <f t="shared" si="37"/>
        <v>43.612315611088327</v>
      </c>
      <c r="AV65" s="118">
        <f t="shared" si="37"/>
        <v>42.555621800700763</v>
      </c>
      <c r="AW65" s="118">
        <f t="shared" si="37"/>
        <v>41.498927990313177</v>
      </c>
      <c r="AX65" s="118">
        <f t="shared" si="37"/>
        <v>40.442234179925613</v>
      </c>
      <c r="AY65" s="118">
        <f t="shared" si="37"/>
        <v>39.38554036953802</v>
      </c>
      <c r="AZ65" s="118">
        <f t="shared" si="37"/>
        <v>38.328846559150456</v>
      </c>
      <c r="BA65" s="118">
        <f t="shared" si="37"/>
        <v>37.272152748762871</v>
      </c>
      <c r="BB65" s="118">
        <f t="shared" si="37"/>
        <v>11.203366917153517</v>
      </c>
      <c r="BC65" s="118">
        <f t="shared" si="37"/>
        <v>-1.5755494538116249E-3</v>
      </c>
      <c r="BD65" s="118">
        <f t="shared" si="37"/>
        <v>-1.5755494538116249E-3</v>
      </c>
      <c r="BE65" s="118">
        <f t="shared" si="37"/>
        <v>-1.5755494538116249E-3</v>
      </c>
      <c r="BF65" s="118">
        <f t="shared" si="37"/>
        <v>-1.5755494538116249E-3</v>
      </c>
      <c r="BG65" s="118">
        <f t="shared" si="37"/>
        <v>-1.5755494538116249E-3</v>
      </c>
      <c r="BH65" s="118">
        <f t="shared" si="37"/>
        <v>-1.5755494538116249E-3</v>
      </c>
      <c r="BI65" s="118">
        <f t="shared" si="37"/>
        <v>-1.5755494538116249E-3</v>
      </c>
      <c r="BJ65" s="118">
        <f t="shared" si="37"/>
        <v>-1.5755494538116249E-3</v>
      </c>
      <c r="BK65" s="118">
        <f t="shared" si="37"/>
        <v>-1.5755494538116249E-3</v>
      </c>
      <c r="BL65" s="118">
        <f t="shared" si="37"/>
        <v>-1.5755494538116249E-3</v>
      </c>
      <c r="BM65" s="112"/>
      <c r="BN65" s="314">
        <f>SUM(B65:BM65)</f>
        <v>3302.4388909660429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639.40092298278239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-639.40092298278239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639.40092298278239</v>
      </c>
      <c r="F73" s="86">
        <f>SUM($B$71:F71)-SUM($B$72:F72)</f>
        <v>639.40092298278239</v>
      </c>
      <c r="G73" s="86">
        <f>SUM($B$71:G71)-SUM($B$72:G72)</f>
        <v>639.40092298278239</v>
      </c>
      <c r="H73" s="86">
        <f>SUM($B$71:H71)-SUM($B$72:H72)</f>
        <v>639.40092298278239</v>
      </c>
      <c r="I73" s="86">
        <f>SUM($B$71:I71)-SUM($B$72:I72)</f>
        <v>639.40092298278239</v>
      </c>
      <c r="J73" s="86">
        <f>SUM($B$71:J71)-SUM($B$72:J72)</f>
        <v>639.40092298278239</v>
      </c>
      <c r="K73" s="86">
        <f>SUM($B$71:K71)-SUM($B$72:K72)</f>
        <v>639.40092298278239</v>
      </c>
      <c r="L73" s="86">
        <f>SUM($B$71:L71)-SUM($B$72:L72)</f>
        <v>639.40092298278239</v>
      </c>
      <c r="M73" s="86">
        <f>SUM($B$71:M71)-SUM($B$72:M72)</f>
        <v>639.40092298278239</v>
      </c>
      <c r="N73" s="86">
        <f>SUM($B$71:N71)-SUM($B$72:N72)</f>
        <v>639.40092298278239</v>
      </c>
      <c r="O73" s="86">
        <f>SUM($B$71:O71)-SUM($B$72:O72)</f>
        <v>639.40092298278239</v>
      </c>
      <c r="P73" s="86">
        <f>SUM($B$71:P71)-SUM($B$72:P72)</f>
        <v>639.40092298278239</v>
      </c>
      <c r="Q73" s="86">
        <f>SUM($B$71:Q71)-SUM($B$72:Q72)</f>
        <v>639.40092298278239</v>
      </c>
      <c r="R73" s="86">
        <f>SUM($B$71:R71)-SUM($B$72:R72)</f>
        <v>639.40092298278239</v>
      </c>
      <c r="S73" s="86">
        <f>SUM($B$71:S71)-SUM($B$72:S72)</f>
        <v>639.40092298278239</v>
      </c>
      <c r="T73" s="86">
        <f>SUM($B$71:T71)-SUM($B$72:T72)</f>
        <v>639.40092298278239</v>
      </c>
      <c r="U73" s="86">
        <f>SUM($B$71:U71)-SUM($B$72:U72)</f>
        <v>639.40092298278239</v>
      </c>
      <c r="V73" s="86">
        <f>SUM($B$71:V71)-SUM($B$72:V72)</f>
        <v>639.40092298278239</v>
      </c>
      <c r="W73" s="86">
        <f>SUM($B$71:W71)-SUM($B$72:W72)</f>
        <v>639.40092298278239</v>
      </c>
      <c r="X73" s="86">
        <f>SUM($B$71:X71)-SUM($B$72:X72)</f>
        <v>639.40092298278239</v>
      </c>
      <c r="Y73" s="86">
        <f>SUM($B$71:Y71)-SUM($B$72:Y72)</f>
        <v>639.40092298278239</v>
      </c>
      <c r="Z73" s="86">
        <f>SUM($B$71:Z71)-SUM($B$72:Z72)</f>
        <v>639.40092298278239</v>
      </c>
      <c r="AA73" s="86">
        <f>SUM($B$71:AA71)-SUM($B$72:AA72)</f>
        <v>639.40092298278239</v>
      </c>
      <c r="AB73" s="86">
        <f>SUM($B$71:AB71)-SUM($B$72:AB72)</f>
        <v>639.40092298278239</v>
      </c>
      <c r="AC73" s="86">
        <f>SUM($B$71:AC71)-SUM($B$72:AC72)</f>
        <v>639.40092298278239</v>
      </c>
      <c r="AD73" s="86">
        <f>SUM($B$71:AD71)-SUM($B$72:AD72)</f>
        <v>639.40092298278239</v>
      </c>
      <c r="AE73" s="86">
        <f>SUM($B$71:AE71)-SUM($B$72:AE72)</f>
        <v>639.40092298278239</v>
      </c>
      <c r="AF73" s="86">
        <f>SUM($B$71:AF71)-SUM($B$72:AF72)</f>
        <v>639.40092298278239</v>
      </c>
      <c r="AG73" s="86">
        <f>SUM($B$71:AG71)-SUM($B$72:AG72)</f>
        <v>639.40092298278239</v>
      </c>
      <c r="AH73" s="86">
        <f>SUM($B$71:AH71)-SUM($B$72:AH72)</f>
        <v>639.40092298278239</v>
      </c>
      <c r="AI73" s="86">
        <f>SUM($B$71:AI71)-SUM($B$72:AI72)</f>
        <v>639.40092298278239</v>
      </c>
      <c r="AJ73" s="86">
        <f>SUM($B$71:AJ71)-SUM($B$72:AJ72)</f>
        <v>639.40092298278239</v>
      </c>
      <c r="AK73" s="86">
        <f>SUM($B$71:AK71)-SUM($B$72:AK72)</f>
        <v>639.40092298278239</v>
      </c>
      <c r="AL73" s="86">
        <f>SUM($B$71:AL71)-SUM($B$72:AL72)</f>
        <v>639.40092298278239</v>
      </c>
      <c r="AM73" s="86">
        <f>SUM($B$71:AM71)-SUM($B$72:AM72)</f>
        <v>639.40092298278239</v>
      </c>
      <c r="AN73" s="86">
        <f>SUM($B$71:AN71)-SUM($B$72:AN72)</f>
        <v>639.40092298278239</v>
      </c>
      <c r="AO73" s="86">
        <f>SUM($B$71:AO71)-SUM($B$72:AO72)</f>
        <v>639.40092298278239</v>
      </c>
      <c r="AP73" s="86">
        <f>SUM($B$71:AP71)-SUM($B$72:AP72)</f>
        <v>639.40092298278239</v>
      </c>
      <c r="AQ73" s="86">
        <f>SUM($B$71:AQ71)-SUM($B$72:AQ72)</f>
        <v>639.40092298278239</v>
      </c>
      <c r="AR73" s="86">
        <f>SUM($B$71:AR71)-SUM($B$72:AR72)</f>
        <v>639.40092298278239</v>
      </c>
      <c r="AS73" s="86">
        <f>SUM($B$71:AS71)-SUM($B$72:AS72)</f>
        <v>639.40092298278239</v>
      </c>
      <c r="AT73" s="86">
        <f>SUM($B$71:AT71)-SUM($B$72:AT72)</f>
        <v>639.40092298278239</v>
      </c>
      <c r="AU73" s="86">
        <f>SUM($B$71:AU71)-SUM($B$72:AU72)</f>
        <v>639.40092298278239</v>
      </c>
      <c r="AV73" s="86">
        <f>SUM($B$71:AV71)-SUM($B$72:AV72)</f>
        <v>639.40092298278239</v>
      </c>
      <c r="AW73" s="86">
        <f>SUM($B$71:AW71)-SUM($B$72:AW72)</f>
        <v>639.40092298278239</v>
      </c>
      <c r="AX73" s="86">
        <f>SUM($B$71:AX71)-SUM($B$72:AX72)</f>
        <v>639.40092298278239</v>
      </c>
      <c r="AY73" s="86">
        <f>SUM($B$71:AY71)-SUM($B$72:AY72)</f>
        <v>639.40092298278239</v>
      </c>
      <c r="AZ73" s="86">
        <f>SUM($B$71:AZ71)-SUM($B$72:AZ72)</f>
        <v>639.40092298278239</v>
      </c>
      <c r="BA73" s="86">
        <f>SUM($B$71:BA71)-SUM($B$72:BA72)</f>
        <v>639.40092298278239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>
        <f>($E$71*TaxDepr!B$33)</f>
        <v>23.977534611854338</v>
      </c>
      <c r="F74" s="329">
        <f>($E$71*TaxDepr!C$33)</f>
        <v>46.158352630127062</v>
      </c>
      <c r="G74" s="329">
        <f>($E$71*TaxDepr!D$33)</f>
        <v>42.692799627560376</v>
      </c>
      <c r="H74" s="329">
        <f>($E$71*TaxDepr!E$33)</f>
        <v>39.495795012646468</v>
      </c>
      <c r="I74" s="329">
        <f>($E$71*TaxDepr!F$33)</f>
        <v>36.528974730006361</v>
      </c>
      <c r="J74" s="329">
        <f>($E$71*TaxDepr!G$33)</f>
        <v>33.792338779640048</v>
      </c>
      <c r="K74" s="329">
        <f>($E$71*TaxDepr!H$33)</f>
        <v>31.253917115398401</v>
      </c>
      <c r="L74" s="329">
        <f>($E$71*TaxDepr!I$33)</f>
        <v>28.913709737281422</v>
      </c>
      <c r="M74" s="329">
        <f>($E$71*TaxDepr!J$33)</f>
        <v>28.530069183491751</v>
      </c>
      <c r="N74" s="329">
        <f>($E$71*TaxDepr!K$33)</f>
        <v>28.530069183491751</v>
      </c>
      <c r="O74" s="329">
        <f>($E$71*TaxDepr!L$33)</f>
        <v>28.530069183491751</v>
      </c>
      <c r="P74" s="329">
        <f>($E$71*TaxDepr!M$33)</f>
        <v>28.530069183491751</v>
      </c>
      <c r="Q74" s="329">
        <f>($E$71*TaxDepr!N$33)</f>
        <v>28.530069183491751</v>
      </c>
      <c r="R74" s="329">
        <f>($E$71*TaxDepr!O$33)</f>
        <v>28.530069183491751</v>
      </c>
      <c r="S74" s="329">
        <f>($E$71*TaxDepr!P$33)</f>
        <v>28.530069183491751</v>
      </c>
      <c r="T74" s="329">
        <f>($E$71*TaxDepr!Q$33)</f>
        <v>28.530069183491751</v>
      </c>
      <c r="U74" s="329">
        <f>($E$71*TaxDepr!R$33)</f>
        <v>28.530069183491751</v>
      </c>
      <c r="V74" s="329">
        <f>($E$71*TaxDepr!S$33)</f>
        <v>28.530069183491751</v>
      </c>
      <c r="W74" s="329">
        <f>($E$71*TaxDepr!T$33)</f>
        <v>28.530069183491751</v>
      </c>
      <c r="X74" s="329">
        <f>($E$71*TaxDepr!U$33)</f>
        <v>28.530069183491751</v>
      </c>
      <c r="Y74" s="329">
        <f>($E$71*TaxDepr!V$33)</f>
        <v>14.265034591745875</v>
      </c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639.43928703816152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23.977534611854338</v>
      </c>
      <c r="F75" s="94">
        <f t="shared" si="39"/>
        <v>46.158352630127062</v>
      </c>
      <c r="G75" s="94">
        <f t="shared" si="39"/>
        <v>42.692799627560376</v>
      </c>
      <c r="H75" s="94">
        <f t="shared" si="39"/>
        <v>39.495795012646468</v>
      </c>
      <c r="I75" s="94">
        <f t="shared" si="39"/>
        <v>36.528974730006361</v>
      </c>
      <c r="J75" s="94">
        <f t="shared" si="39"/>
        <v>33.792338779640048</v>
      </c>
      <c r="K75" s="94">
        <f t="shared" si="39"/>
        <v>31.253917115398401</v>
      </c>
      <c r="L75" s="94">
        <f t="shared" si="39"/>
        <v>28.913709737281422</v>
      </c>
      <c r="M75" s="94">
        <f t="shared" si="39"/>
        <v>28.530069183491751</v>
      </c>
      <c r="N75" s="94">
        <f t="shared" si="39"/>
        <v>28.530069183491751</v>
      </c>
      <c r="O75" s="94">
        <f t="shared" si="39"/>
        <v>28.530069183491751</v>
      </c>
      <c r="P75" s="94">
        <f t="shared" si="39"/>
        <v>28.530069183491751</v>
      </c>
      <c r="Q75" s="94">
        <f t="shared" si="39"/>
        <v>28.530069183491751</v>
      </c>
      <c r="R75" s="94">
        <f t="shared" si="39"/>
        <v>28.530069183491751</v>
      </c>
      <c r="S75" s="94">
        <f t="shared" si="39"/>
        <v>28.530069183491751</v>
      </c>
      <c r="T75" s="94">
        <f t="shared" si="39"/>
        <v>28.530069183491751</v>
      </c>
      <c r="U75" s="94">
        <f t="shared" si="39"/>
        <v>28.530069183491751</v>
      </c>
      <c r="V75" s="94">
        <f t="shared" si="39"/>
        <v>28.530069183491751</v>
      </c>
      <c r="W75" s="94">
        <f t="shared" si="39"/>
        <v>28.530069183491751</v>
      </c>
      <c r="X75" s="94">
        <f t="shared" si="39"/>
        <v>28.530069183491751</v>
      </c>
      <c r="Y75" s="94">
        <f t="shared" si="39"/>
        <v>14.265034591745875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639.40092298278239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-639.40092298278239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639.40092298278239</v>
      </c>
      <c r="F80" s="86">
        <f>SUM($B$78:F78)</f>
        <v>639.40092298278239</v>
      </c>
      <c r="G80" s="86">
        <f>SUM($B$78:G78)</f>
        <v>639.40092298278239</v>
      </c>
      <c r="H80" s="86">
        <f>SUM($B$78:H78)</f>
        <v>639.40092298278239</v>
      </c>
      <c r="I80" s="86">
        <f>SUM($B$78:I78)</f>
        <v>639.40092298278239</v>
      </c>
      <c r="J80" s="86">
        <f>SUM($B$78:J78)</f>
        <v>639.40092298278239</v>
      </c>
      <c r="K80" s="86">
        <f>SUM($B$78:K78)</f>
        <v>639.40092298278239</v>
      </c>
      <c r="L80" s="86">
        <f>SUM($B$78:L78)</f>
        <v>639.40092298278239</v>
      </c>
      <c r="M80" s="86">
        <f>SUM($B$78:M78)</f>
        <v>639.40092298278239</v>
      </c>
      <c r="N80" s="86">
        <f>SUM($B$78:N78)</f>
        <v>639.40092298278239</v>
      </c>
      <c r="O80" s="86">
        <f>SUM($B$78:O78)</f>
        <v>639.40092298278239</v>
      </c>
      <c r="P80" s="86">
        <f>SUM($B$78:P78)</f>
        <v>639.40092298278239</v>
      </c>
      <c r="Q80" s="86">
        <f>SUM($B$78:Q78)</f>
        <v>639.40092298278239</v>
      </c>
      <c r="R80" s="86">
        <f>SUM($B$78:R78)</f>
        <v>639.40092298278239</v>
      </c>
      <c r="S80" s="86">
        <f>SUM($B$78:S78)</f>
        <v>639.40092298278239</v>
      </c>
      <c r="T80" s="86">
        <f>SUM($B$78:T78)</f>
        <v>639.40092298278239</v>
      </c>
      <c r="U80" s="86">
        <f>SUM($B$78:U78)</f>
        <v>639.40092298278239</v>
      </c>
      <c r="V80" s="86">
        <f>SUM($B$78:V78)</f>
        <v>639.40092298278239</v>
      </c>
      <c r="W80" s="86">
        <f>SUM($B$78:W78)</f>
        <v>639.40092298278239</v>
      </c>
      <c r="X80" s="86">
        <f>SUM($B$78:X78)</f>
        <v>639.40092298278239</v>
      </c>
      <c r="Y80" s="86">
        <f>SUM($B$78:Y78)</f>
        <v>639.40092298278239</v>
      </c>
      <c r="Z80" s="86">
        <f>SUM($B$78:Z78)</f>
        <v>639.40092298278239</v>
      </c>
      <c r="AA80" s="86">
        <f>SUM($B$78:AA78)</f>
        <v>639.40092298278239</v>
      </c>
      <c r="AB80" s="86">
        <f>SUM($B$78:AB78)</f>
        <v>639.40092298278239</v>
      </c>
      <c r="AC80" s="86">
        <f>SUM($B$78:AC78)</f>
        <v>639.40092298278239</v>
      </c>
      <c r="AD80" s="86">
        <f>SUM($B$78:AD78)</f>
        <v>639.40092298278239</v>
      </c>
      <c r="AE80" s="86">
        <f>SUM($B$78:AE78)</f>
        <v>639.40092298278239</v>
      </c>
      <c r="AF80" s="86">
        <f>SUM($B$78:AF78)</f>
        <v>639.40092298278239</v>
      </c>
      <c r="AG80" s="86">
        <f>SUM($B$78:AG78)</f>
        <v>639.40092298278239</v>
      </c>
      <c r="AH80" s="86">
        <f>SUM($B$78:AH78)</f>
        <v>639.40092298278239</v>
      </c>
      <c r="AI80" s="86">
        <f>SUM($B$78:AI78)</f>
        <v>639.40092298278239</v>
      </c>
      <c r="AJ80" s="86">
        <f>SUM($B$78:AJ78)</f>
        <v>639.40092298278239</v>
      </c>
      <c r="AK80" s="86">
        <f>SUM($B$78:AK78)</f>
        <v>639.40092298278239</v>
      </c>
      <c r="AL80" s="86">
        <f>SUM($B$78:AL78)</f>
        <v>639.40092298278239</v>
      </c>
      <c r="AM80" s="86">
        <f>SUM($B$78:AM78)</f>
        <v>639.40092298278239</v>
      </c>
      <c r="AN80" s="86">
        <f>SUM($B$78:AN78)</f>
        <v>639.40092298278239</v>
      </c>
      <c r="AO80" s="86">
        <f>SUM($B$78:AO78)</f>
        <v>639.40092298278239</v>
      </c>
      <c r="AP80" s="86">
        <f>SUM($B$78:AP78)</f>
        <v>639.40092298278239</v>
      </c>
      <c r="AQ80" s="86">
        <f>SUM($B$78:AQ78)</f>
        <v>639.40092298278239</v>
      </c>
      <c r="AR80" s="86">
        <f>SUM($B$78:AR78)</f>
        <v>639.40092298278239</v>
      </c>
      <c r="AS80" s="86">
        <f>SUM($B$78:AS78)</f>
        <v>639.40092298278239</v>
      </c>
      <c r="AT80" s="86">
        <f>SUM($B$78:AT78)</f>
        <v>639.40092298278239</v>
      </c>
      <c r="AU80" s="86">
        <f>SUM($B$78:AU78)</f>
        <v>639.40092298278239</v>
      </c>
      <c r="AV80" s="86">
        <f>SUM($B$78:AV78)</f>
        <v>639.40092298278239</v>
      </c>
      <c r="AW80" s="86">
        <f>SUM($B$78:AW78)</f>
        <v>639.40092298278239</v>
      </c>
      <c r="AX80" s="86">
        <f>SUM($B$78:AX78)</f>
        <v>639.40092298278239</v>
      </c>
      <c r="AY80" s="86">
        <f>SUM($B$78:AY78)</f>
        <v>639.40092298278239</v>
      </c>
      <c r="AZ80" s="86">
        <f>SUM($B$78:AZ78)</f>
        <v>639.40092298278239</v>
      </c>
      <c r="BA80" s="86">
        <f>SUM($B$78:BA78)</f>
        <v>639.40092298278239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23.977534611854338</v>
      </c>
      <c r="F81" s="328">
        <f t="shared" si="41"/>
        <v>46.158352630127062</v>
      </c>
      <c r="G81" s="328">
        <f t="shared" si="41"/>
        <v>42.692799627560376</v>
      </c>
      <c r="H81" s="328">
        <f t="shared" si="41"/>
        <v>39.495795012646468</v>
      </c>
      <c r="I81" s="328">
        <f t="shared" si="41"/>
        <v>36.528974730006361</v>
      </c>
      <c r="J81" s="328">
        <f t="shared" si="41"/>
        <v>33.792338779640048</v>
      </c>
      <c r="K81" s="328">
        <f t="shared" si="41"/>
        <v>31.253917115398401</v>
      </c>
      <c r="L81" s="328">
        <f t="shared" si="41"/>
        <v>28.913709737281422</v>
      </c>
      <c r="M81" s="328">
        <f t="shared" si="41"/>
        <v>28.530069183491751</v>
      </c>
      <c r="N81" s="328">
        <f t="shared" si="41"/>
        <v>28.530069183491751</v>
      </c>
      <c r="O81" s="328">
        <f t="shared" si="41"/>
        <v>28.530069183491751</v>
      </c>
      <c r="P81" s="328">
        <f t="shared" si="41"/>
        <v>28.530069183491751</v>
      </c>
      <c r="Q81" s="328">
        <f t="shared" si="41"/>
        <v>28.530069183491751</v>
      </c>
      <c r="R81" s="328">
        <f t="shared" si="41"/>
        <v>28.530069183491751</v>
      </c>
      <c r="S81" s="328">
        <f t="shared" si="41"/>
        <v>28.530069183491751</v>
      </c>
      <c r="T81" s="328">
        <f t="shared" si="41"/>
        <v>28.530069183491751</v>
      </c>
      <c r="U81" s="328">
        <f t="shared" si="41"/>
        <v>28.530069183491751</v>
      </c>
      <c r="V81" s="328">
        <f t="shared" si="41"/>
        <v>28.530069183491751</v>
      </c>
      <c r="W81" s="328">
        <f t="shared" si="41"/>
        <v>28.530069183491751</v>
      </c>
      <c r="X81" s="328">
        <f t="shared" si="41"/>
        <v>28.530069183491751</v>
      </c>
      <c r="Y81" s="328">
        <f t="shared" si="41"/>
        <v>14.265034591745875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639.43928703816152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23.977534611854338</v>
      </c>
      <c r="F82" s="94">
        <f t="shared" si="42"/>
        <v>46.158352630127062</v>
      </c>
      <c r="G82" s="94">
        <f t="shared" si="42"/>
        <v>42.692799627560376</v>
      </c>
      <c r="H82" s="94">
        <f t="shared" si="42"/>
        <v>39.495795012646468</v>
      </c>
      <c r="I82" s="94">
        <f t="shared" si="42"/>
        <v>36.528974730006361</v>
      </c>
      <c r="J82" s="94">
        <f t="shared" si="42"/>
        <v>33.792338779640048</v>
      </c>
      <c r="K82" s="94">
        <f t="shared" si="42"/>
        <v>31.253917115398401</v>
      </c>
      <c r="L82" s="94">
        <f t="shared" si="42"/>
        <v>28.913709737281422</v>
      </c>
      <c r="M82" s="94">
        <f t="shared" si="42"/>
        <v>28.530069183491751</v>
      </c>
      <c r="N82" s="94">
        <f t="shared" si="42"/>
        <v>28.530069183491751</v>
      </c>
      <c r="O82" s="94">
        <f t="shared" si="42"/>
        <v>28.530069183491751</v>
      </c>
      <c r="P82" s="94">
        <f t="shared" si="42"/>
        <v>28.530069183491751</v>
      </c>
      <c r="Q82" s="94">
        <f t="shared" si="42"/>
        <v>28.530069183491751</v>
      </c>
      <c r="R82" s="94">
        <f t="shared" si="42"/>
        <v>28.530069183491751</v>
      </c>
      <c r="S82" s="94">
        <f t="shared" si="42"/>
        <v>28.530069183491751</v>
      </c>
      <c r="T82" s="94">
        <f t="shared" si="42"/>
        <v>28.530069183491751</v>
      </c>
      <c r="U82" s="94">
        <f t="shared" si="42"/>
        <v>28.530069183491751</v>
      </c>
      <c r="V82" s="94">
        <f t="shared" si="42"/>
        <v>28.530069183491751</v>
      </c>
      <c r="W82" s="94">
        <f t="shared" si="42"/>
        <v>28.530069183491751</v>
      </c>
      <c r="X82" s="94">
        <f t="shared" si="42"/>
        <v>28.530069183491751</v>
      </c>
      <c r="Y82" s="94">
        <f t="shared" si="42"/>
        <v>14.265034591745875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15.985023074569561</v>
      </c>
      <c r="F88" s="74">
        <f t="shared" si="47"/>
        <v>15.985023074569561</v>
      </c>
      <c r="G88" s="74">
        <f t="shared" si="47"/>
        <v>15.985023074569561</v>
      </c>
      <c r="H88" s="74">
        <f t="shared" si="47"/>
        <v>15.985023074569561</v>
      </c>
      <c r="I88" s="74">
        <f t="shared" si="47"/>
        <v>15.985023074569561</v>
      </c>
      <c r="J88" s="74">
        <f t="shared" si="47"/>
        <v>15.985023074569561</v>
      </c>
      <c r="K88" s="74">
        <f t="shared" si="47"/>
        <v>15.985023074569561</v>
      </c>
      <c r="L88" s="74">
        <f t="shared" si="47"/>
        <v>15.985023074569561</v>
      </c>
      <c r="M88" s="74">
        <f t="shared" si="47"/>
        <v>15.985023074569561</v>
      </c>
      <c r="N88" s="74">
        <f t="shared" si="47"/>
        <v>15.985023074569561</v>
      </c>
      <c r="O88" s="74">
        <f t="shared" si="47"/>
        <v>15.985023074569561</v>
      </c>
      <c r="P88" s="74">
        <f t="shared" si="47"/>
        <v>15.985023074569561</v>
      </c>
      <c r="Q88" s="74">
        <f t="shared" si="47"/>
        <v>15.985023074569561</v>
      </c>
      <c r="R88" s="74">
        <f t="shared" si="47"/>
        <v>15.985023074569561</v>
      </c>
      <c r="S88" s="74">
        <f t="shared" si="47"/>
        <v>15.985023074569561</v>
      </c>
      <c r="T88" s="74">
        <f t="shared" si="47"/>
        <v>15.985023074569561</v>
      </c>
      <c r="U88" s="74">
        <f t="shared" si="47"/>
        <v>15.985023074569561</v>
      </c>
      <c r="V88" s="74">
        <f t="shared" si="47"/>
        <v>15.985023074569561</v>
      </c>
      <c r="W88" s="74">
        <f t="shared" si="47"/>
        <v>15.985023074569561</v>
      </c>
      <c r="X88" s="74">
        <f t="shared" si="47"/>
        <v>15.985023074569561</v>
      </c>
      <c r="Y88" s="74">
        <f t="shared" si="47"/>
        <v>15.985023074569561</v>
      </c>
      <c r="Z88" s="74">
        <f t="shared" si="47"/>
        <v>15.985023074569561</v>
      </c>
      <c r="AA88" s="74">
        <f t="shared" si="47"/>
        <v>15.985023074569561</v>
      </c>
      <c r="AB88" s="74">
        <f t="shared" si="47"/>
        <v>15.985023074569561</v>
      </c>
      <c r="AC88" s="74">
        <f t="shared" si="47"/>
        <v>15.985023074569561</v>
      </c>
      <c r="AD88" s="74">
        <f t="shared" si="47"/>
        <v>15.985023074569561</v>
      </c>
      <c r="AE88" s="74">
        <f t="shared" si="47"/>
        <v>15.985023074569561</v>
      </c>
      <c r="AF88" s="74">
        <f t="shared" si="47"/>
        <v>15.985023074569561</v>
      </c>
      <c r="AG88" s="74">
        <f t="shared" si="47"/>
        <v>15.985023074569561</v>
      </c>
      <c r="AH88" s="74">
        <f t="shared" si="47"/>
        <v>15.985023074569561</v>
      </c>
      <c r="AI88" s="74">
        <f t="shared" si="47"/>
        <v>15.985023074569561</v>
      </c>
      <c r="AJ88" s="74">
        <f t="shared" si="47"/>
        <v>15.985023074569561</v>
      </c>
      <c r="AK88" s="74">
        <f t="shared" si="47"/>
        <v>15.985023074569561</v>
      </c>
      <c r="AL88" s="74">
        <f t="shared" si="47"/>
        <v>15.985023074569561</v>
      </c>
      <c r="AM88" s="74">
        <f t="shared" si="47"/>
        <v>15.985023074569561</v>
      </c>
      <c r="AN88" s="74">
        <f t="shared" si="47"/>
        <v>15.985023074569561</v>
      </c>
      <c r="AO88" s="74">
        <f t="shared" si="47"/>
        <v>15.985023074569561</v>
      </c>
      <c r="AP88" s="74">
        <f t="shared" si="47"/>
        <v>15.985023074569561</v>
      </c>
      <c r="AQ88" s="74">
        <f t="shared" si="47"/>
        <v>15.985023074569561</v>
      </c>
      <c r="AR88" s="74">
        <f t="shared" si="47"/>
        <v>15.985023074569561</v>
      </c>
      <c r="AS88" s="74">
        <f t="shared" si="47"/>
        <v>15.985023074569561</v>
      </c>
      <c r="AT88" s="74">
        <f t="shared" si="47"/>
        <v>15.985023074569561</v>
      </c>
      <c r="AU88" s="74">
        <f t="shared" si="47"/>
        <v>15.985023074569561</v>
      </c>
      <c r="AV88" s="74">
        <f t="shared" si="47"/>
        <v>15.985023074569561</v>
      </c>
      <c r="AW88" s="74">
        <f t="shared" si="47"/>
        <v>15.985023074569561</v>
      </c>
      <c r="AX88" s="74">
        <f t="shared" si="47"/>
        <v>15.985023074569561</v>
      </c>
      <c r="AY88" s="74">
        <f t="shared" si="47"/>
        <v>15.985023074569561</v>
      </c>
      <c r="AZ88" s="74">
        <f t="shared" si="47"/>
        <v>15.985023074569561</v>
      </c>
      <c r="BA88" s="74">
        <f t="shared" si="47"/>
        <v>15.985023074569561</v>
      </c>
      <c r="BB88" s="74">
        <f t="shared" si="47"/>
        <v>15.985023074569561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799.25115372847745</v>
      </c>
      <c r="BO88" s="333">
        <f>BN104*(1+0.25)</f>
        <v>799.25115372847756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15.985023074569561</v>
      </c>
      <c r="F98" s="103">
        <f t="shared" si="57"/>
        <v>15.985023074569561</v>
      </c>
      <c r="G98" s="103">
        <f t="shared" si="57"/>
        <v>15.985023074569561</v>
      </c>
      <c r="H98" s="103">
        <f t="shared" si="57"/>
        <v>15.985023074569561</v>
      </c>
      <c r="I98" s="103">
        <f t="shared" si="57"/>
        <v>15.985023074569561</v>
      </c>
      <c r="J98" s="103">
        <f t="shared" si="57"/>
        <v>15.985023074569561</v>
      </c>
      <c r="K98" s="103">
        <f t="shared" si="57"/>
        <v>15.985023074569561</v>
      </c>
      <c r="L98" s="103">
        <f t="shared" si="57"/>
        <v>15.985023074569561</v>
      </c>
      <c r="M98" s="103">
        <f t="shared" si="57"/>
        <v>15.985023074569561</v>
      </c>
      <c r="N98" s="103">
        <f t="shared" si="57"/>
        <v>15.985023074569561</v>
      </c>
      <c r="O98" s="103">
        <f t="shared" si="57"/>
        <v>15.985023074569561</v>
      </c>
      <c r="P98" s="103">
        <f t="shared" si="57"/>
        <v>15.985023074569561</v>
      </c>
      <c r="Q98" s="103">
        <f t="shared" si="57"/>
        <v>15.985023074569561</v>
      </c>
      <c r="R98" s="103">
        <f t="shared" si="57"/>
        <v>15.985023074569561</v>
      </c>
      <c r="S98" s="103">
        <f t="shared" si="57"/>
        <v>15.985023074569561</v>
      </c>
      <c r="T98" s="103">
        <f t="shared" si="57"/>
        <v>15.985023074569561</v>
      </c>
      <c r="U98" s="103">
        <f t="shared" si="57"/>
        <v>15.985023074569561</v>
      </c>
      <c r="V98" s="103">
        <f t="shared" si="57"/>
        <v>15.985023074569561</v>
      </c>
      <c r="W98" s="103">
        <f t="shared" si="57"/>
        <v>15.985023074569561</v>
      </c>
      <c r="X98" s="103">
        <f t="shared" si="57"/>
        <v>15.985023074569561</v>
      </c>
      <c r="Y98" s="103">
        <f t="shared" si="57"/>
        <v>15.985023074569561</v>
      </c>
      <c r="Z98" s="103">
        <f t="shared" si="57"/>
        <v>15.985023074569561</v>
      </c>
      <c r="AA98" s="103">
        <f t="shared" si="57"/>
        <v>15.985023074569561</v>
      </c>
      <c r="AB98" s="103">
        <f t="shared" si="57"/>
        <v>15.985023074569561</v>
      </c>
      <c r="AC98" s="103">
        <f t="shared" si="57"/>
        <v>15.985023074569561</v>
      </c>
      <c r="AD98" s="103">
        <f t="shared" si="57"/>
        <v>15.985023074569561</v>
      </c>
      <c r="AE98" s="103">
        <f t="shared" si="57"/>
        <v>15.985023074569561</v>
      </c>
      <c r="AF98" s="103">
        <f t="shared" si="57"/>
        <v>15.985023074569561</v>
      </c>
      <c r="AG98" s="103">
        <f t="shared" si="57"/>
        <v>15.985023074569561</v>
      </c>
      <c r="AH98" s="103">
        <f t="shared" si="57"/>
        <v>15.985023074569561</v>
      </c>
      <c r="AI98" s="103">
        <f t="shared" si="57"/>
        <v>15.985023074569561</v>
      </c>
      <c r="AJ98" s="103">
        <f t="shared" si="57"/>
        <v>15.985023074569561</v>
      </c>
      <c r="AK98" s="103">
        <f t="shared" si="57"/>
        <v>15.985023074569561</v>
      </c>
      <c r="AL98" s="103">
        <f t="shared" si="57"/>
        <v>15.985023074569561</v>
      </c>
      <c r="AM98" s="103">
        <f t="shared" si="57"/>
        <v>15.985023074569561</v>
      </c>
      <c r="AN98" s="103">
        <f t="shared" si="57"/>
        <v>15.985023074569561</v>
      </c>
      <c r="AO98" s="103">
        <f t="shared" si="57"/>
        <v>15.985023074569561</v>
      </c>
      <c r="AP98" s="103">
        <f t="shared" si="57"/>
        <v>15.985023074569561</v>
      </c>
      <c r="AQ98" s="103">
        <f t="shared" si="57"/>
        <v>15.985023074569561</v>
      </c>
      <c r="AR98" s="103">
        <f t="shared" si="57"/>
        <v>15.985023074569561</v>
      </c>
      <c r="AS98" s="103">
        <f t="shared" si="57"/>
        <v>15.985023074569561</v>
      </c>
      <c r="AT98" s="103">
        <f t="shared" si="57"/>
        <v>15.985023074569561</v>
      </c>
      <c r="AU98" s="103">
        <f t="shared" si="57"/>
        <v>15.985023074569561</v>
      </c>
      <c r="AV98" s="103">
        <f t="shared" si="57"/>
        <v>15.985023074569561</v>
      </c>
      <c r="AW98" s="103">
        <f t="shared" si="57"/>
        <v>15.985023074569561</v>
      </c>
      <c r="AX98" s="103">
        <f t="shared" si="57"/>
        <v>15.985023074569561</v>
      </c>
      <c r="AY98" s="103">
        <f t="shared" si="57"/>
        <v>15.985023074569561</v>
      </c>
      <c r="AZ98" s="103">
        <f t="shared" si="57"/>
        <v>15.985023074569561</v>
      </c>
      <c r="BA98" s="103">
        <f t="shared" si="57"/>
        <v>15.985023074569561</v>
      </c>
      <c r="BB98" s="103">
        <f t="shared" si="57"/>
        <v>15.985023074569561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799.25115372847745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12.788018459655648</v>
      </c>
      <c r="F104" s="74">
        <f t="shared" si="62"/>
        <v>12.788018459655648</v>
      </c>
      <c r="G104" s="74">
        <f t="shared" si="62"/>
        <v>12.788018459655648</v>
      </c>
      <c r="H104" s="74">
        <f t="shared" si="62"/>
        <v>12.788018459655648</v>
      </c>
      <c r="I104" s="74">
        <f t="shared" si="62"/>
        <v>12.788018459655648</v>
      </c>
      <c r="J104" s="74">
        <f t="shared" si="62"/>
        <v>12.788018459655648</v>
      </c>
      <c r="K104" s="74">
        <f t="shared" si="62"/>
        <v>12.788018459655648</v>
      </c>
      <c r="L104" s="74">
        <f t="shared" si="62"/>
        <v>12.788018459655648</v>
      </c>
      <c r="M104" s="74">
        <f t="shared" si="62"/>
        <v>12.788018459655648</v>
      </c>
      <c r="N104" s="74">
        <f t="shared" si="62"/>
        <v>12.788018459655648</v>
      </c>
      <c r="O104" s="74">
        <f t="shared" si="62"/>
        <v>12.788018459655648</v>
      </c>
      <c r="P104" s="74">
        <f t="shared" si="62"/>
        <v>12.788018459655648</v>
      </c>
      <c r="Q104" s="74">
        <f t="shared" si="62"/>
        <v>12.788018459655648</v>
      </c>
      <c r="R104" s="74">
        <f t="shared" si="62"/>
        <v>12.788018459655648</v>
      </c>
      <c r="S104" s="74">
        <f t="shared" si="62"/>
        <v>12.788018459655648</v>
      </c>
      <c r="T104" s="74">
        <f t="shared" si="62"/>
        <v>12.788018459655648</v>
      </c>
      <c r="U104" s="74">
        <f t="shared" si="62"/>
        <v>12.788018459655648</v>
      </c>
      <c r="V104" s="74">
        <f t="shared" si="62"/>
        <v>12.788018459655648</v>
      </c>
      <c r="W104" s="74">
        <f t="shared" si="62"/>
        <v>12.788018459655648</v>
      </c>
      <c r="X104" s="74">
        <f t="shared" si="62"/>
        <v>12.788018459655648</v>
      </c>
      <c r="Y104" s="74">
        <f t="shared" si="62"/>
        <v>12.788018459655648</v>
      </c>
      <c r="Z104" s="74">
        <f t="shared" si="62"/>
        <v>12.788018459655648</v>
      </c>
      <c r="AA104" s="74">
        <f t="shared" si="62"/>
        <v>12.788018459655648</v>
      </c>
      <c r="AB104" s="74">
        <f t="shared" si="62"/>
        <v>12.788018459655648</v>
      </c>
      <c r="AC104" s="74">
        <f t="shared" si="62"/>
        <v>12.788018459655648</v>
      </c>
      <c r="AD104" s="74">
        <f t="shared" si="62"/>
        <v>12.788018459655648</v>
      </c>
      <c r="AE104" s="74">
        <f t="shared" si="62"/>
        <v>12.788018459655648</v>
      </c>
      <c r="AF104" s="74">
        <f t="shared" si="62"/>
        <v>12.788018459655648</v>
      </c>
      <c r="AG104" s="74">
        <f t="shared" si="62"/>
        <v>12.788018459655648</v>
      </c>
      <c r="AH104" s="74">
        <f t="shared" si="62"/>
        <v>12.788018459655648</v>
      </c>
      <c r="AI104" s="74">
        <f t="shared" si="62"/>
        <v>12.788018459655648</v>
      </c>
      <c r="AJ104" s="74">
        <f t="shared" si="62"/>
        <v>12.788018459655648</v>
      </c>
      <c r="AK104" s="74">
        <f t="shared" si="62"/>
        <v>12.788018459655648</v>
      </c>
      <c r="AL104" s="74">
        <f t="shared" si="62"/>
        <v>12.788018459655648</v>
      </c>
      <c r="AM104" s="74">
        <f t="shared" si="62"/>
        <v>12.788018459655648</v>
      </c>
      <c r="AN104" s="74">
        <f t="shared" si="62"/>
        <v>12.788018459655648</v>
      </c>
      <c r="AO104" s="74">
        <f t="shared" si="62"/>
        <v>12.788018459655648</v>
      </c>
      <c r="AP104" s="74">
        <f t="shared" si="62"/>
        <v>12.788018459655648</v>
      </c>
      <c r="AQ104" s="74">
        <f t="shared" si="62"/>
        <v>12.788018459655648</v>
      </c>
      <c r="AR104" s="74">
        <f t="shared" si="62"/>
        <v>12.788018459655648</v>
      </c>
      <c r="AS104" s="74">
        <f t="shared" si="62"/>
        <v>12.788018459655648</v>
      </c>
      <c r="AT104" s="74">
        <f t="shared" si="62"/>
        <v>12.788018459655648</v>
      </c>
      <c r="AU104" s="74">
        <f t="shared" si="62"/>
        <v>12.788018459655648</v>
      </c>
      <c r="AV104" s="74">
        <f t="shared" si="62"/>
        <v>12.788018459655648</v>
      </c>
      <c r="AW104" s="74">
        <f t="shared" si="62"/>
        <v>12.788018459655648</v>
      </c>
      <c r="AX104" s="74">
        <f t="shared" si="62"/>
        <v>12.788018459655648</v>
      </c>
      <c r="AY104" s="74">
        <f t="shared" si="62"/>
        <v>12.788018459655648</v>
      </c>
      <c r="AZ104" s="74">
        <f t="shared" si="62"/>
        <v>12.788018459655648</v>
      </c>
      <c r="BA104" s="74">
        <f t="shared" si="62"/>
        <v>12.788018459655648</v>
      </c>
      <c r="BB104" s="74">
        <f t="shared" si="62"/>
        <v>12.788018459655648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639.40092298278205</v>
      </c>
      <c r="BO104" s="333">
        <f>-E14</f>
        <v>639.40092298278239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12.788018459655648</v>
      </c>
      <c r="F114" s="68">
        <f t="shared" si="72"/>
        <v>12.788018459655648</v>
      </c>
      <c r="G114" s="68">
        <f t="shared" si="72"/>
        <v>12.788018459655648</v>
      </c>
      <c r="H114" s="68">
        <f t="shared" si="72"/>
        <v>12.788018459655648</v>
      </c>
      <c r="I114" s="68">
        <f t="shared" si="72"/>
        <v>12.788018459655648</v>
      </c>
      <c r="J114" s="68">
        <f t="shared" si="72"/>
        <v>12.788018459655648</v>
      </c>
      <c r="K114" s="68">
        <f t="shared" si="72"/>
        <v>12.788018459655648</v>
      </c>
      <c r="L114" s="68">
        <f t="shared" si="72"/>
        <v>12.788018459655648</v>
      </c>
      <c r="M114" s="68">
        <f t="shared" si="72"/>
        <v>12.788018459655648</v>
      </c>
      <c r="N114" s="68">
        <f t="shared" si="72"/>
        <v>12.788018459655648</v>
      </c>
      <c r="O114" s="68">
        <f t="shared" si="72"/>
        <v>12.788018459655648</v>
      </c>
      <c r="P114" s="68">
        <f t="shared" si="72"/>
        <v>12.788018459655648</v>
      </c>
      <c r="Q114" s="68">
        <f t="shared" si="72"/>
        <v>12.788018459655648</v>
      </c>
      <c r="R114" s="68">
        <f t="shared" si="72"/>
        <v>12.788018459655648</v>
      </c>
      <c r="S114" s="68">
        <f t="shared" si="72"/>
        <v>12.788018459655648</v>
      </c>
      <c r="T114" s="68">
        <f t="shared" si="72"/>
        <v>12.788018459655648</v>
      </c>
      <c r="U114" s="68">
        <f t="shared" si="72"/>
        <v>12.788018459655648</v>
      </c>
      <c r="V114" s="68">
        <f t="shared" si="72"/>
        <v>12.788018459655648</v>
      </c>
      <c r="W114" s="68">
        <f t="shared" si="72"/>
        <v>12.788018459655648</v>
      </c>
      <c r="X114" s="68">
        <f t="shared" si="72"/>
        <v>12.788018459655648</v>
      </c>
      <c r="Y114" s="68">
        <f t="shared" si="72"/>
        <v>12.788018459655648</v>
      </c>
      <c r="Z114" s="68">
        <f t="shared" si="72"/>
        <v>12.788018459655648</v>
      </c>
      <c r="AA114" s="68">
        <f t="shared" si="72"/>
        <v>12.788018459655648</v>
      </c>
      <c r="AB114" s="68">
        <f t="shared" si="72"/>
        <v>12.788018459655648</v>
      </c>
      <c r="AC114" s="68">
        <f t="shared" si="72"/>
        <v>12.788018459655648</v>
      </c>
      <c r="AD114" s="68">
        <f t="shared" si="72"/>
        <v>12.788018459655648</v>
      </c>
      <c r="AE114" s="68">
        <f t="shared" si="72"/>
        <v>12.788018459655648</v>
      </c>
      <c r="AF114" s="68">
        <f t="shared" si="72"/>
        <v>12.788018459655648</v>
      </c>
      <c r="AG114" s="68">
        <f t="shared" si="72"/>
        <v>12.788018459655648</v>
      </c>
      <c r="AH114" s="68">
        <f t="shared" si="72"/>
        <v>12.788018459655648</v>
      </c>
      <c r="AI114" s="68">
        <f t="shared" si="72"/>
        <v>12.788018459655648</v>
      </c>
      <c r="AJ114" s="68">
        <f t="shared" si="72"/>
        <v>12.788018459655648</v>
      </c>
      <c r="AK114" s="68">
        <f t="shared" si="72"/>
        <v>12.788018459655648</v>
      </c>
      <c r="AL114" s="68">
        <f t="shared" si="72"/>
        <v>12.788018459655648</v>
      </c>
      <c r="AM114" s="68">
        <f t="shared" si="72"/>
        <v>12.788018459655648</v>
      </c>
      <c r="AN114" s="68">
        <f t="shared" si="72"/>
        <v>12.788018459655648</v>
      </c>
      <c r="AO114" s="68">
        <f t="shared" si="72"/>
        <v>12.788018459655648</v>
      </c>
      <c r="AP114" s="68">
        <f t="shared" si="72"/>
        <v>12.788018459655648</v>
      </c>
      <c r="AQ114" s="68">
        <f t="shared" si="72"/>
        <v>12.788018459655648</v>
      </c>
      <c r="AR114" s="68">
        <f t="shared" si="72"/>
        <v>12.788018459655648</v>
      </c>
      <c r="AS114" s="68">
        <f t="shared" si="72"/>
        <v>12.788018459655648</v>
      </c>
      <c r="AT114" s="68">
        <f t="shared" si="72"/>
        <v>12.788018459655648</v>
      </c>
      <c r="AU114" s="68">
        <f t="shared" si="72"/>
        <v>12.788018459655648</v>
      </c>
      <c r="AV114" s="68">
        <f t="shared" si="72"/>
        <v>12.788018459655648</v>
      </c>
      <c r="AW114" s="68">
        <f t="shared" si="72"/>
        <v>12.788018459655648</v>
      </c>
      <c r="AX114" s="68">
        <f t="shared" si="72"/>
        <v>12.788018459655648</v>
      </c>
      <c r="AY114" s="68">
        <f t="shared" si="72"/>
        <v>12.788018459655648</v>
      </c>
      <c r="AZ114" s="68">
        <f t="shared" si="72"/>
        <v>12.788018459655648</v>
      </c>
      <c r="BA114" s="68">
        <f t="shared" si="72"/>
        <v>12.788018459655648</v>
      </c>
      <c r="BB114" s="68">
        <f t="shared" si="72"/>
        <v>12.788018459655648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639.40092298278205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Y56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330</v>
      </c>
    </row>
    <row r="2" spans="1:67" ht="15" customHeight="1" x14ac:dyDescent="0.2">
      <c r="A2" s="59" t="s">
        <v>21</v>
      </c>
      <c r="B2" s="107" t="str">
        <f>VLOOKUP($B$1,'Assumptions (Inputs)'!$B$7:$G$24,2,FALSE)</f>
        <v>NEW Gateway Park SS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12.861109372008697</v>
      </c>
      <c r="K11" s="56">
        <f t="shared" si="0"/>
        <v>91.118927845400833</v>
      </c>
      <c r="L11" s="56">
        <f t="shared" si="0"/>
        <v>253.36303710443741</v>
      </c>
      <c r="M11" s="56">
        <f t="shared" si="0"/>
        <v>547.68196350579262</v>
      </c>
      <c r="N11" s="56">
        <f t="shared" si="0"/>
        <v>765.60410572553894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(Escalated)'!E35</f>
        <v>0</v>
      </c>
      <c r="C13" s="128">
        <f>'CapEx (Escalated)'!F35</f>
        <v>0</v>
      </c>
      <c r="D13" s="128">
        <f>'CapEx (Escalated)'!G35</f>
        <v>0</v>
      </c>
      <c r="E13" s="128">
        <f>'CapEx (Escalated)'!H35</f>
        <v>0</v>
      </c>
      <c r="F13" s="128">
        <f>'CapEx (Escalated)'!I35</f>
        <v>0</v>
      </c>
      <c r="G13" s="128">
        <f>'CapEx (Escalated)'!J35</f>
        <v>0</v>
      </c>
      <c r="H13" s="128">
        <f>'CapEx (Escalated)'!K35</f>
        <v>0</v>
      </c>
      <c r="I13" s="128">
        <f>'CapEx (Escalated)'!L35</f>
        <v>12.861109372008697</v>
      </c>
      <c r="J13" s="128">
        <f>'CapEx (Escalated)'!M35</f>
        <v>78.257818473392135</v>
      </c>
      <c r="K13" s="128">
        <f>'CapEx (Escalated)'!N35</f>
        <v>162.24410925903658</v>
      </c>
      <c r="L13" s="128">
        <f>'CapEx (Escalated)'!O35</f>
        <v>294.31892640135521</v>
      </c>
      <c r="M13" s="128">
        <f>'CapEx (Escalated)'!P35</f>
        <v>217.92214221974632</v>
      </c>
      <c r="N13" s="128">
        <f>'CapEx (Escalated)'!Q35</f>
        <v>90.359237049995613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855.96334277553456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>
        <f>-SUM(I13:N13)</f>
        <v>-855.96334277553456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-855.96334277553456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12.861109372008697</v>
      </c>
      <c r="J15" s="67">
        <f t="shared" si="2"/>
        <v>91.118927845400833</v>
      </c>
      <c r="K15" s="67">
        <f>SUM(K11:K14)</f>
        <v>253.36303710443741</v>
      </c>
      <c r="L15" s="67">
        <f>SUM(L11:L14)</f>
        <v>547.68196350579262</v>
      </c>
      <c r="M15" s="67">
        <f>SUM(M11:M14)</f>
        <v>765.60410572553894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6.4305546860043483</v>
      </c>
      <c r="J16" s="68">
        <f t="shared" si="4"/>
        <v>51.990018608704766</v>
      </c>
      <c r="K16" s="68">
        <f t="shared" si="4"/>
        <v>172.24098247491912</v>
      </c>
      <c r="L16" s="68">
        <f t="shared" si="4"/>
        <v>400.52250030511505</v>
      </c>
      <c r="M16" s="68">
        <f t="shared" si="4"/>
        <v>656.64303461566578</v>
      </c>
      <c r="N16" s="68">
        <f t="shared" si="4"/>
        <v>382.80205286276947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855.96334277553456</v>
      </c>
      <c r="P19" s="74">
        <f t="shared" si="5"/>
        <v>855.96334277553456</v>
      </c>
      <c r="Q19" s="74">
        <f t="shared" si="5"/>
        <v>855.96334277553456</v>
      </c>
      <c r="R19" s="74">
        <f t="shared" si="5"/>
        <v>855.96334277553456</v>
      </c>
      <c r="S19" s="74">
        <f t="shared" si="5"/>
        <v>855.96334277553456</v>
      </c>
      <c r="T19" s="74">
        <f t="shared" si="5"/>
        <v>855.96334277553456</v>
      </c>
      <c r="U19" s="74">
        <f t="shared" si="5"/>
        <v>855.96334277553456</v>
      </c>
      <c r="V19" s="74">
        <f t="shared" si="5"/>
        <v>855.96334277553456</v>
      </c>
      <c r="W19" s="74">
        <f t="shared" si="5"/>
        <v>855.96334277553456</v>
      </c>
      <c r="X19" s="74">
        <f t="shared" si="5"/>
        <v>855.96334277553456</v>
      </c>
      <c r="Y19" s="74">
        <f t="shared" si="5"/>
        <v>855.96334277553456</v>
      </c>
      <c r="Z19" s="74">
        <f t="shared" si="5"/>
        <v>855.96334277553456</v>
      </c>
      <c r="AA19" s="74">
        <f t="shared" si="5"/>
        <v>855.96334277553456</v>
      </c>
      <c r="AB19" s="74">
        <f t="shared" si="5"/>
        <v>855.96334277553456</v>
      </c>
      <c r="AC19" s="74">
        <f t="shared" si="5"/>
        <v>855.96334277553456</v>
      </c>
      <c r="AD19" s="74">
        <f t="shared" si="5"/>
        <v>855.96334277553456</v>
      </c>
      <c r="AE19" s="74">
        <f t="shared" si="5"/>
        <v>855.96334277553456</v>
      </c>
      <c r="AF19" s="74">
        <f t="shared" si="5"/>
        <v>855.96334277553456</v>
      </c>
      <c r="AG19" s="74">
        <f t="shared" si="5"/>
        <v>855.96334277553456</v>
      </c>
      <c r="AH19" s="74">
        <f t="shared" si="5"/>
        <v>855.96334277553456</v>
      </c>
      <c r="AI19" s="74">
        <f t="shared" si="5"/>
        <v>855.96334277553456</v>
      </c>
      <c r="AJ19" s="74">
        <f t="shared" si="5"/>
        <v>855.96334277553456</v>
      </c>
      <c r="AK19" s="74">
        <f t="shared" si="5"/>
        <v>855.96334277553456</v>
      </c>
      <c r="AL19" s="74">
        <f t="shared" si="5"/>
        <v>855.96334277553456</v>
      </c>
      <c r="AM19" s="74">
        <f t="shared" si="5"/>
        <v>855.96334277553456</v>
      </c>
      <c r="AN19" s="74">
        <f t="shared" si="5"/>
        <v>855.96334277553456</v>
      </c>
      <c r="AO19" s="74">
        <f t="shared" si="5"/>
        <v>855.96334277553456</v>
      </c>
      <c r="AP19" s="74">
        <f t="shared" si="5"/>
        <v>855.96334277553456</v>
      </c>
      <c r="AQ19" s="74">
        <f t="shared" si="5"/>
        <v>855.96334277553456</v>
      </c>
      <c r="AR19" s="74">
        <f t="shared" si="5"/>
        <v>855.96334277553456</v>
      </c>
      <c r="AS19" s="74">
        <f t="shared" si="5"/>
        <v>855.96334277553456</v>
      </c>
      <c r="AT19" s="74">
        <f t="shared" si="5"/>
        <v>855.96334277553456</v>
      </c>
      <c r="AU19" s="74">
        <f t="shared" si="5"/>
        <v>855.96334277553456</v>
      </c>
      <c r="AV19" s="74">
        <f t="shared" si="5"/>
        <v>855.96334277553456</v>
      </c>
      <c r="AW19" s="74">
        <f t="shared" si="5"/>
        <v>855.96334277553456</v>
      </c>
      <c r="AX19" s="74">
        <f t="shared" si="5"/>
        <v>855.96334277553456</v>
      </c>
      <c r="AY19" s="74">
        <f t="shared" si="5"/>
        <v>855.96334277553456</v>
      </c>
      <c r="AZ19" s="74">
        <f t="shared" si="5"/>
        <v>855.96334277553456</v>
      </c>
      <c r="BA19" s="74">
        <f t="shared" si="5"/>
        <v>855.96334277553456</v>
      </c>
      <c r="BB19" s="74">
        <f t="shared" si="5"/>
        <v>855.96334277553456</v>
      </c>
      <c r="BC19" s="74">
        <f t="shared" si="5"/>
        <v>855.96334277553456</v>
      </c>
      <c r="BD19" s="74">
        <f t="shared" si="5"/>
        <v>855.96334277553456</v>
      </c>
      <c r="BE19" s="74">
        <f t="shared" si="5"/>
        <v>855.96334277553456</v>
      </c>
      <c r="BF19" s="74">
        <f t="shared" si="5"/>
        <v>855.96334277553456</v>
      </c>
      <c r="BG19" s="74">
        <f t="shared" si="5"/>
        <v>855.96334277553456</v>
      </c>
      <c r="BH19" s="74">
        <f t="shared" si="5"/>
        <v>855.96334277553456</v>
      </c>
      <c r="BI19" s="74">
        <f t="shared" si="5"/>
        <v>855.96334277553456</v>
      </c>
      <c r="BJ19" s="74">
        <f t="shared" si="5"/>
        <v>855.96334277553456</v>
      </c>
      <c r="BK19" s="74">
        <f t="shared" si="5"/>
        <v>855.96334277553456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855.96334277553456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-855.96334277553456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855.96334277553456</v>
      </c>
      <c r="O21" s="74">
        <f t="shared" si="9"/>
        <v>855.96334277553456</v>
      </c>
      <c r="P21" s="74">
        <f t="shared" si="9"/>
        <v>855.96334277553456</v>
      </c>
      <c r="Q21" s="74">
        <f t="shared" si="9"/>
        <v>855.96334277553456</v>
      </c>
      <c r="R21" s="74">
        <f t="shared" si="9"/>
        <v>855.96334277553456</v>
      </c>
      <c r="S21" s="74">
        <f t="shared" si="9"/>
        <v>855.96334277553456</v>
      </c>
      <c r="T21" s="74">
        <f t="shared" si="9"/>
        <v>855.96334277553456</v>
      </c>
      <c r="U21" s="74">
        <f t="shared" si="9"/>
        <v>855.96334277553456</v>
      </c>
      <c r="V21" s="74">
        <f t="shared" si="9"/>
        <v>855.96334277553456</v>
      </c>
      <c r="W21" s="74">
        <f t="shared" si="9"/>
        <v>855.96334277553456</v>
      </c>
      <c r="X21" s="74">
        <f t="shared" si="9"/>
        <v>855.96334277553456</v>
      </c>
      <c r="Y21" s="74">
        <f t="shared" si="9"/>
        <v>855.96334277553456</v>
      </c>
      <c r="Z21" s="74">
        <f t="shared" si="9"/>
        <v>855.96334277553456</v>
      </c>
      <c r="AA21" s="74">
        <f t="shared" si="9"/>
        <v>855.96334277553456</v>
      </c>
      <c r="AB21" s="74">
        <f t="shared" si="9"/>
        <v>855.96334277553456</v>
      </c>
      <c r="AC21" s="74">
        <f t="shared" si="9"/>
        <v>855.96334277553456</v>
      </c>
      <c r="AD21" s="74">
        <f t="shared" si="9"/>
        <v>855.96334277553456</v>
      </c>
      <c r="AE21" s="74">
        <f t="shared" si="9"/>
        <v>855.96334277553456</v>
      </c>
      <c r="AF21" s="74">
        <f t="shared" si="9"/>
        <v>855.96334277553456</v>
      </c>
      <c r="AG21" s="74">
        <f t="shared" si="9"/>
        <v>855.96334277553456</v>
      </c>
      <c r="AH21" s="74">
        <f t="shared" si="9"/>
        <v>855.96334277553456</v>
      </c>
      <c r="AI21" s="74">
        <f t="shared" si="9"/>
        <v>855.96334277553456</v>
      </c>
      <c r="AJ21" s="74">
        <f t="shared" si="9"/>
        <v>855.96334277553456</v>
      </c>
      <c r="AK21" s="74">
        <f t="shared" si="9"/>
        <v>855.96334277553456</v>
      </c>
      <c r="AL21" s="74">
        <f t="shared" si="9"/>
        <v>855.96334277553456</v>
      </c>
      <c r="AM21" s="74">
        <f t="shared" si="9"/>
        <v>855.96334277553456</v>
      </c>
      <c r="AN21" s="74">
        <f t="shared" si="9"/>
        <v>855.96334277553456</v>
      </c>
      <c r="AO21" s="74">
        <f t="shared" si="9"/>
        <v>855.96334277553456</v>
      </c>
      <c r="AP21" s="74">
        <f t="shared" si="9"/>
        <v>855.96334277553456</v>
      </c>
      <c r="AQ21" s="74">
        <f t="shared" si="9"/>
        <v>855.96334277553456</v>
      </c>
      <c r="AR21" s="74">
        <f t="shared" si="9"/>
        <v>855.96334277553456</v>
      </c>
      <c r="AS21" s="74">
        <f t="shared" si="9"/>
        <v>855.96334277553456</v>
      </c>
      <c r="AT21" s="74">
        <f t="shared" si="9"/>
        <v>855.96334277553456</v>
      </c>
      <c r="AU21" s="74">
        <f t="shared" si="9"/>
        <v>855.96334277553456</v>
      </c>
      <c r="AV21" s="74">
        <f t="shared" si="9"/>
        <v>855.96334277553456</v>
      </c>
      <c r="AW21" s="74">
        <f t="shared" si="9"/>
        <v>855.96334277553456</v>
      </c>
      <c r="AX21" s="74">
        <f t="shared" si="9"/>
        <v>855.96334277553456</v>
      </c>
      <c r="AY21" s="74">
        <f t="shared" si="9"/>
        <v>855.96334277553456</v>
      </c>
      <c r="AZ21" s="74">
        <f t="shared" si="9"/>
        <v>855.96334277553456</v>
      </c>
      <c r="BA21" s="74">
        <f t="shared" si="9"/>
        <v>855.96334277553456</v>
      </c>
      <c r="BB21" s="74">
        <f t="shared" si="9"/>
        <v>855.96334277553456</v>
      </c>
      <c r="BC21" s="74">
        <f t="shared" si="9"/>
        <v>855.96334277553456</v>
      </c>
      <c r="BD21" s="74">
        <f t="shared" si="9"/>
        <v>855.96334277553456</v>
      </c>
      <c r="BE21" s="74">
        <f t="shared" si="9"/>
        <v>855.96334277553456</v>
      </c>
      <c r="BF21" s="74">
        <f t="shared" si="9"/>
        <v>855.96334277553456</v>
      </c>
      <c r="BG21" s="74">
        <f t="shared" si="9"/>
        <v>855.96334277553456</v>
      </c>
      <c r="BH21" s="74">
        <f t="shared" si="9"/>
        <v>855.96334277553456</v>
      </c>
      <c r="BI21" s="74">
        <f t="shared" si="9"/>
        <v>855.96334277553456</v>
      </c>
      <c r="BJ21" s="74">
        <f t="shared" si="9"/>
        <v>855.96334277553456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427.98167138776728</v>
      </c>
      <c r="O22" s="68">
        <f t="shared" si="10"/>
        <v>855.96334277553456</v>
      </c>
      <c r="P22" s="68">
        <f t="shared" si="10"/>
        <v>855.96334277553456</v>
      </c>
      <c r="Q22" s="68">
        <f t="shared" si="10"/>
        <v>855.96334277553456</v>
      </c>
      <c r="R22" s="68">
        <f t="shared" si="10"/>
        <v>855.96334277553456</v>
      </c>
      <c r="S22" s="68">
        <f t="shared" si="10"/>
        <v>855.96334277553456</v>
      </c>
      <c r="T22" s="68">
        <f t="shared" si="10"/>
        <v>855.96334277553456</v>
      </c>
      <c r="U22" s="68">
        <f t="shared" si="10"/>
        <v>855.96334277553456</v>
      </c>
      <c r="V22" s="68">
        <f t="shared" si="10"/>
        <v>855.96334277553456</v>
      </c>
      <c r="W22" s="68">
        <f t="shared" si="10"/>
        <v>855.96334277553456</v>
      </c>
      <c r="X22" s="68">
        <f t="shared" si="10"/>
        <v>855.96334277553456</v>
      </c>
      <c r="Y22" s="68">
        <f t="shared" si="10"/>
        <v>855.96334277553456</v>
      </c>
      <c r="Z22" s="68">
        <f t="shared" si="10"/>
        <v>855.96334277553456</v>
      </c>
      <c r="AA22" s="68">
        <f t="shared" si="10"/>
        <v>855.96334277553456</v>
      </c>
      <c r="AB22" s="68">
        <f t="shared" si="10"/>
        <v>855.96334277553456</v>
      </c>
      <c r="AC22" s="68">
        <f t="shared" si="10"/>
        <v>855.96334277553456</v>
      </c>
      <c r="AD22" s="68">
        <f t="shared" si="10"/>
        <v>855.96334277553456</v>
      </c>
      <c r="AE22" s="68">
        <f t="shared" si="10"/>
        <v>855.96334277553456</v>
      </c>
      <c r="AF22" s="68">
        <f t="shared" si="10"/>
        <v>855.96334277553456</v>
      </c>
      <c r="AG22" s="68">
        <f t="shared" si="10"/>
        <v>855.96334277553456</v>
      </c>
      <c r="AH22" s="68">
        <f t="shared" si="10"/>
        <v>855.96334277553456</v>
      </c>
      <c r="AI22" s="68">
        <f t="shared" si="10"/>
        <v>855.96334277553456</v>
      </c>
      <c r="AJ22" s="68">
        <f t="shared" si="10"/>
        <v>855.96334277553456</v>
      </c>
      <c r="AK22" s="68">
        <f t="shared" si="10"/>
        <v>855.96334277553456</v>
      </c>
      <c r="AL22" s="68">
        <f t="shared" si="10"/>
        <v>855.96334277553456</v>
      </c>
      <c r="AM22" s="68">
        <f t="shared" si="10"/>
        <v>855.96334277553456</v>
      </c>
      <c r="AN22" s="68">
        <f t="shared" si="10"/>
        <v>855.96334277553456</v>
      </c>
      <c r="AO22" s="68">
        <f t="shared" si="10"/>
        <v>855.96334277553456</v>
      </c>
      <c r="AP22" s="68">
        <f t="shared" si="10"/>
        <v>855.96334277553456</v>
      </c>
      <c r="AQ22" s="68">
        <f t="shared" si="10"/>
        <v>855.96334277553456</v>
      </c>
      <c r="AR22" s="68">
        <f t="shared" si="10"/>
        <v>855.96334277553456</v>
      </c>
      <c r="AS22" s="68">
        <f t="shared" si="10"/>
        <v>855.96334277553456</v>
      </c>
      <c r="AT22" s="68">
        <f t="shared" si="10"/>
        <v>855.96334277553456</v>
      </c>
      <c r="AU22" s="68">
        <f t="shared" si="10"/>
        <v>855.96334277553456</v>
      </c>
      <c r="AV22" s="68">
        <f t="shared" si="10"/>
        <v>855.96334277553456</v>
      </c>
      <c r="AW22" s="68">
        <f t="shared" si="10"/>
        <v>855.96334277553456</v>
      </c>
      <c r="AX22" s="68">
        <f t="shared" si="10"/>
        <v>855.96334277553456</v>
      </c>
      <c r="AY22" s="68">
        <f t="shared" si="10"/>
        <v>855.96334277553456</v>
      </c>
      <c r="AZ22" s="68">
        <f t="shared" si="10"/>
        <v>855.96334277553456</v>
      </c>
      <c r="BA22" s="68">
        <f t="shared" si="10"/>
        <v>855.96334277553456</v>
      </c>
      <c r="BB22" s="68">
        <f t="shared" si="10"/>
        <v>855.96334277553456</v>
      </c>
      <c r="BC22" s="68">
        <f t="shared" si="10"/>
        <v>855.96334277553456</v>
      </c>
      <c r="BD22" s="68">
        <f t="shared" si="10"/>
        <v>855.96334277553456</v>
      </c>
      <c r="BE22" s="68">
        <f t="shared" si="10"/>
        <v>855.96334277553456</v>
      </c>
      <c r="BF22" s="68">
        <f t="shared" si="10"/>
        <v>855.96334277553456</v>
      </c>
      <c r="BG22" s="68">
        <f t="shared" si="10"/>
        <v>855.96334277553456</v>
      </c>
      <c r="BH22" s="68">
        <f t="shared" si="10"/>
        <v>855.96334277553456</v>
      </c>
      <c r="BI22" s="68">
        <f t="shared" si="10"/>
        <v>855.96334277553456</v>
      </c>
      <c r="BJ22" s="68">
        <f t="shared" si="10"/>
        <v>855.96334277553456</v>
      </c>
      <c r="BK22" s="68">
        <f t="shared" si="10"/>
        <v>427.98167138776728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64.197250708165086</v>
      </c>
      <c r="P25" s="74">
        <f t="shared" si="11"/>
        <v>187.78123813809677</v>
      </c>
      <c r="Q25" s="74">
        <f t="shared" si="11"/>
        <v>302.08658293234163</v>
      </c>
      <c r="R25" s="74">
        <f t="shared" si="11"/>
        <v>407.83229429883119</v>
      </c>
      <c r="S25" s="74">
        <f t="shared" si="11"/>
        <v>505.63466584436372</v>
      </c>
      <c r="T25" s="74">
        <f t="shared" si="11"/>
        <v>596.10999117573772</v>
      </c>
      <c r="U25" s="74">
        <f t="shared" si="11"/>
        <v>679.78896756547408</v>
      </c>
      <c r="V25" s="74">
        <f t="shared" si="11"/>
        <v>757.20229228609344</v>
      </c>
      <c r="W25" s="74">
        <f t="shared" si="11"/>
        <v>833.58846099538221</v>
      </c>
      <c r="X25" s="74">
        <f t="shared" si="11"/>
        <v>909.97462970467097</v>
      </c>
      <c r="Y25" s="74">
        <f t="shared" si="11"/>
        <v>986.36079841395974</v>
      </c>
      <c r="Z25" s="74">
        <f t="shared" si="11"/>
        <v>1062.7469671232484</v>
      </c>
      <c r="AA25" s="74">
        <f t="shared" si="11"/>
        <v>1139.1331358325369</v>
      </c>
      <c r="AB25" s="74">
        <f t="shared" si="11"/>
        <v>1215.5193045418255</v>
      </c>
      <c r="AC25" s="74">
        <f t="shared" si="11"/>
        <v>1291.905473251114</v>
      </c>
      <c r="AD25" s="74">
        <f t="shared" si="11"/>
        <v>1368.2916419604026</v>
      </c>
      <c r="AE25" s="74">
        <f t="shared" si="11"/>
        <v>1444.6778106696911</v>
      </c>
      <c r="AF25" s="74">
        <f t="shared" si="11"/>
        <v>1521.0639793789796</v>
      </c>
      <c r="AG25" s="74">
        <f t="shared" si="11"/>
        <v>1597.4501480882682</v>
      </c>
      <c r="AH25" s="74">
        <f t="shared" si="11"/>
        <v>1673.8363167975567</v>
      </c>
      <c r="AI25" s="74">
        <f t="shared" si="11"/>
        <v>1712.029401152201</v>
      </c>
      <c r="AJ25" s="74">
        <f t="shared" si="11"/>
        <v>1712.029401152201</v>
      </c>
      <c r="AK25" s="74">
        <f t="shared" si="11"/>
        <v>1712.029401152201</v>
      </c>
      <c r="AL25" s="74">
        <f t="shared" si="11"/>
        <v>1712.029401152201</v>
      </c>
      <c r="AM25" s="74">
        <f t="shared" si="11"/>
        <v>1712.029401152201</v>
      </c>
      <c r="AN25" s="74">
        <f t="shared" si="11"/>
        <v>1712.029401152201</v>
      </c>
      <c r="AO25" s="74">
        <f t="shared" si="11"/>
        <v>1712.029401152201</v>
      </c>
      <c r="AP25" s="74">
        <f t="shared" si="11"/>
        <v>1712.029401152201</v>
      </c>
      <c r="AQ25" s="74">
        <f t="shared" si="11"/>
        <v>1712.029401152201</v>
      </c>
      <c r="AR25" s="74">
        <f t="shared" si="11"/>
        <v>1712.029401152201</v>
      </c>
      <c r="AS25" s="74">
        <f t="shared" si="11"/>
        <v>1712.029401152201</v>
      </c>
      <c r="AT25" s="74">
        <f t="shared" si="11"/>
        <v>1712.029401152201</v>
      </c>
      <c r="AU25" s="74">
        <f t="shared" si="11"/>
        <v>1712.029401152201</v>
      </c>
      <c r="AV25" s="74">
        <f t="shared" si="11"/>
        <v>1712.029401152201</v>
      </c>
      <c r="AW25" s="74">
        <f t="shared" si="11"/>
        <v>1712.029401152201</v>
      </c>
      <c r="AX25" s="74">
        <f t="shared" si="11"/>
        <v>1712.029401152201</v>
      </c>
      <c r="AY25" s="74">
        <f t="shared" si="11"/>
        <v>1712.029401152201</v>
      </c>
      <c r="AZ25" s="74">
        <f t="shared" si="11"/>
        <v>1712.029401152201</v>
      </c>
      <c r="BA25" s="74">
        <f t="shared" si="11"/>
        <v>1712.029401152201</v>
      </c>
      <c r="BB25" s="74">
        <f t="shared" si="11"/>
        <v>1712.029401152201</v>
      </c>
      <c r="BC25" s="74">
        <f t="shared" si="11"/>
        <v>1712.029401152201</v>
      </c>
      <c r="BD25" s="74">
        <f t="shared" si="11"/>
        <v>1712.029401152201</v>
      </c>
      <c r="BE25" s="74">
        <f t="shared" si="11"/>
        <v>1712.029401152201</v>
      </c>
      <c r="BF25" s="74">
        <f t="shared" si="11"/>
        <v>1712.029401152201</v>
      </c>
      <c r="BG25" s="74">
        <f t="shared" si="11"/>
        <v>1712.029401152201</v>
      </c>
      <c r="BH25" s="74">
        <f t="shared" si="11"/>
        <v>1712.029401152201</v>
      </c>
      <c r="BI25" s="74">
        <f t="shared" si="11"/>
        <v>1712.029401152201</v>
      </c>
      <c r="BJ25" s="74">
        <f t="shared" si="11"/>
        <v>1712.029401152201</v>
      </c>
      <c r="BK25" s="74">
        <f t="shared" si="11"/>
        <v>1712.029401152201</v>
      </c>
      <c r="BL25" s="74">
        <f t="shared" si="11"/>
        <v>1712.029401152201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32.098625354082543</v>
      </c>
      <c r="O26" s="74">
        <f t="shared" si="12"/>
        <v>61.791993714965841</v>
      </c>
      <c r="P26" s="74">
        <f t="shared" si="12"/>
        <v>57.152672397122437</v>
      </c>
      <c r="Q26" s="74">
        <f t="shared" si="12"/>
        <v>52.872855683244765</v>
      </c>
      <c r="R26" s="74">
        <f t="shared" si="12"/>
        <v>48.90118577276629</v>
      </c>
      <c r="S26" s="74">
        <f t="shared" si="12"/>
        <v>45.237662665687004</v>
      </c>
      <c r="T26" s="74">
        <f t="shared" si="12"/>
        <v>41.839488194868132</v>
      </c>
      <c r="U26" s="74">
        <f t="shared" si="12"/>
        <v>38.706662360309679</v>
      </c>
      <c r="V26" s="74">
        <f t="shared" si="12"/>
        <v>38.193084354644348</v>
      </c>
      <c r="W26" s="74">
        <f t="shared" si="12"/>
        <v>38.193084354644348</v>
      </c>
      <c r="X26" s="74">
        <f t="shared" si="12"/>
        <v>38.193084354644348</v>
      </c>
      <c r="Y26" s="74">
        <f t="shared" si="12"/>
        <v>38.193084354644348</v>
      </c>
      <c r="Z26" s="74">
        <f t="shared" si="12"/>
        <v>38.193084354644348</v>
      </c>
      <c r="AA26" s="74">
        <f t="shared" si="12"/>
        <v>38.193084354644348</v>
      </c>
      <c r="AB26" s="74">
        <f t="shared" si="12"/>
        <v>38.193084354644348</v>
      </c>
      <c r="AC26" s="74">
        <f t="shared" si="12"/>
        <v>38.193084354644348</v>
      </c>
      <c r="AD26" s="74">
        <f t="shared" si="12"/>
        <v>38.193084354644348</v>
      </c>
      <c r="AE26" s="74">
        <f t="shared" si="12"/>
        <v>38.193084354644348</v>
      </c>
      <c r="AF26" s="74">
        <f t="shared" si="12"/>
        <v>38.193084354644348</v>
      </c>
      <c r="AG26" s="74">
        <f t="shared" si="12"/>
        <v>38.193084354644348</v>
      </c>
      <c r="AH26" s="74">
        <f t="shared" si="12"/>
        <v>19.096542177322174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856.01470057610118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32.098625354082543</v>
      </c>
      <c r="O27" s="74">
        <f t="shared" si="13"/>
        <v>61.791993714965841</v>
      </c>
      <c r="P27" s="74">
        <f t="shared" si="13"/>
        <v>57.152672397122437</v>
      </c>
      <c r="Q27" s="74">
        <f t="shared" si="13"/>
        <v>52.872855683244765</v>
      </c>
      <c r="R27" s="74">
        <f t="shared" si="13"/>
        <v>48.90118577276629</v>
      </c>
      <c r="S27" s="74">
        <f t="shared" si="13"/>
        <v>45.237662665687004</v>
      </c>
      <c r="T27" s="74">
        <f t="shared" si="13"/>
        <v>41.839488194868132</v>
      </c>
      <c r="U27" s="74">
        <f t="shared" si="13"/>
        <v>38.706662360309679</v>
      </c>
      <c r="V27" s="74">
        <f t="shared" si="13"/>
        <v>38.193084354644348</v>
      </c>
      <c r="W27" s="74">
        <f t="shared" si="13"/>
        <v>38.193084354644348</v>
      </c>
      <c r="X27" s="74">
        <f t="shared" si="13"/>
        <v>38.193084354644348</v>
      </c>
      <c r="Y27" s="74">
        <f t="shared" si="13"/>
        <v>38.193084354644348</v>
      </c>
      <c r="Z27" s="74">
        <f t="shared" si="13"/>
        <v>38.193084354644348</v>
      </c>
      <c r="AA27" s="74">
        <f t="shared" si="13"/>
        <v>38.193084354644348</v>
      </c>
      <c r="AB27" s="74">
        <f t="shared" si="13"/>
        <v>38.193084354644348</v>
      </c>
      <c r="AC27" s="74">
        <f t="shared" si="13"/>
        <v>38.193084354644348</v>
      </c>
      <c r="AD27" s="74">
        <f t="shared" si="13"/>
        <v>38.193084354644348</v>
      </c>
      <c r="AE27" s="74">
        <f t="shared" si="13"/>
        <v>38.193084354644348</v>
      </c>
      <c r="AF27" s="74">
        <f t="shared" si="13"/>
        <v>38.193084354644348</v>
      </c>
      <c r="AG27" s="74">
        <f t="shared" si="13"/>
        <v>38.193084354644348</v>
      </c>
      <c r="AH27" s="74">
        <f t="shared" si="13"/>
        <v>19.096542177322174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856.01470057610118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64.197250708165086</v>
      </c>
      <c r="O28" s="74">
        <f t="shared" si="14"/>
        <v>187.78123813809677</v>
      </c>
      <c r="P28" s="74">
        <f t="shared" si="14"/>
        <v>302.08658293234163</v>
      </c>
      <c r="Q28" s="74">
        <f t="shared" si="14"/>
        <v>407.83229429883119</v>
      </c>
      <c r="R28" s="74">
        <f t="shared" si="14"/>
        <v>505.63466584436372</v>
      </c>
      <c r="S28" s="74">
        <f t="shared" si="14"/>
        <v>596.10999117573772</v>
      </c>
      <c r="T28" s="74">
        <f t="shared" si="14"/>
        <v>679.78896756547408</v>
      </c>
      <c r="U28" s="74">
        <f t="shared" si="14"/>
        <v>757.20229228609344</v>
      </c>
      <c r="V28" s="74">
        <f t="shared" si="14"/>
        <v>833.58846099538221</v>
      </c>
      <c r="W28" s="74">
        <f t="shared" si="14"/>
        <v>909.97462970467097</v>
      </c>
      <c r="X28" s="74">
        <f t="shared" si="14"/>
        <v>986.36079841395974</v>
      </c>
      <c r="Y28" s="74">
        <f t="shared" si="14"/>
        <v>1062.7469671232484</v>
      </c>
      <c r="Z28" s="74">
        <f t="shared" si="14"/>
        <v>1139.1331358325369</v>
      </c>
      <c r="AA28" s="74">
        <f t="shared" si="14"/>
        <v>1215.5193045418255</v>
      </c>
      <c r="AB28" s="74">
        <f t="shared" si="14"/>
        <v>1291.905473251114</v>
      </c>
      <c r="AC28" s="74">
        <f t="shared" si="14"/>
        <v>1368.2916419604026</v>
      </c>
      <c r="AD28" s="74">
        <f t="shared" si="14"/>
        <v>1444.6778106696911</v>
      </c>
      <c r="AE28" s="74">
        <f t="shared" si="14"/>
        <v>1521.0639793789796</v>
      </c>
      <c r="AF28" s="74">
        <f t="shared" si="14"/>
        <v>1597.4501480882682</v>
      </c>
      <c r="AG28" s="74">
        <f t="shared" si="14"/>
        <v>1673.8363167975567</v>
      </c>
      <c r="AH28" s="74">
        <f t="shared" si="14"/>
        <v>1712.029401152201</v>
      </c>
      <c r="AI28" s="74">
        <f t="shared" si="14"/>
        <v>1712.029401152201</v>
      </c>
      <c r="AJ28" s="74">
        <f t="shared" si="14"/>
        <v>1712.029401152201</v>
      </c>
      <c r="AK28" s="74">
        <f t="shared" si="14"/>
        <v>1712.029401152201</v>
      </c>
      <c r="AL28" s="74">
        <f t="shared" si="14"/>
        <v>1712.029401152201</v>
      </c>
      <c r="AM28" s="74">
        <f t="shared" si="14"/>
        <v>1712.029401152201</v>
      </c>
      <c r="AN28" s="74">
        <f t="shared" si="14"/>
        <v>1712.029401152201</v>
      </c>
      <c r="AO28" s="74">
        <f t="shared" si="14"/>
        <v>1712.029401152201</v>
      </c>
      <c r="AP28" s="74">
        <f t="shared" si="14"/>
        <v>1712.029401152201</v>
      </c>
      <c r="AQ28" s="74">
        <f t="shared" si="14"/>
        <v>1712.029401152201</v>
      </c>
      <c r="AR28" s="74">
        <f t="shared" si="14"/>
        <v>1712.029401152201</v>
      </c>
      <c r="AS28" s="74">
        <f t="shared" si="14"/>
        <v>1712.029401152201</v>
      </c>
      <c r="AT28" s="74">
        <f t="shared" si="14"/>
        <v>1712.029401152201</v>
      </c>
      <c r="AU28" s="74">
        <f t="shared" si="14"/>
        <v>1712.029401152201</v>
      </c>
      <c r="AV28" s="74">
        <f t="shared" si="14"/>
        <v>1712.029401152201</v>
      </c>
      <c r="AW28" s="74">
        <f t="shared" si="14"/>
        <v>1712.029401152201</v>
      </c>
      <c r="AX28" s="74">
        <f t="shared" si="14"/>
        <v>1712.029401152201</v>
      </c>
      <c r="AY28" s="74">
        <f t="shared" si="14"/>
        <v>1712.029401152201</v>
      </c>
      <c r="AZ28" s="74">
        <f t="shared" si="14"/>
        <v>1712.029401152201</v>
      </c>
      <c r="BA28" s="74">
        <f t="shared" si="14"/>
        <v>1712.029401152201</v>
      </c>
      <c r="BB28" s="74">
        <f t="shared" si="14"/>
        <v>1712.029401152201</v>
      </c>
      <c r="BC28" s="74">
        <f t="shared" si="14"/>
        <v>1712.029401152201</v>
      </c>
      <c r="BD28" s="74">
        <f t="shared" si="14"/>
        <v>1712.029401152201</v>
      </c>
      <c r="BE28" s="74">
        <f t="shared" si="14"/>
        <v>1712.029401152201</v>
      </c>
      <c r="BF28" s="74">
        <f t="shared" si="14"/>
        <v>1712.029401152201</v>
      </c>
      <c r="BG28" s="74">
        <f t="shared" si="14"/>
        <v>1712.029401152201</v>
      </c>
      <c r="BH28" s="74">
        <f t="shared" si="14"/>
        <v>1712.029401152201</v>
      </c>
      <c r="BI28" s="74">
        <f t="shared" si="14"/>
        <v>1712.029401152201</v>
      </c>
      <c r="BJ28" s="74">
        <f t="shared" si="14"/>
        <v>1712.029401152201</v>
      </c>
      <c r="BK28" s="74">
        <f t="shared" si="14"/>
        <v>1712.029401152201</v>
      </c>
      <c r="BL28" s="74">
        <f t="shared" si="14"/>
        <v>1712.029401152201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32.098625354082543</v>
      </c>
      <c r="O29" s="68">
        <f t="shared" si="15"/>
        <v>125.98924442313093</v>
      </c>
      <c r="P29" s="68">
        <f t="shared" si="15"/>
        <v>244.93391053521918</v>
      </c>
      <c r="Q29" s="68">
        <f t="shared" si="15"/>
        <v>354.95943861558641</v>
      </c>
      <c r="R29" s="68">
        <f t="shared" si="15"/>
        <v>456.73348007159746</v>
      </c>
      <c r="S29" s="68">
        <f t="shared" si="15"/>
        <v>550.87232851005069</v>
      </c>
      <c r="T29" s="68">
        <f t="shared" si="15"/>
        <v>637.9494793706059</v>
      </c>
      <c r="U29" s="68">
        <f t="shared" si="15"/>
        <v>718.49562992578376</v>
      </c>
      <c r="V29" s="68">
        <f t="shared" si="15"/>
        <v>795.39537664073782</v>
      </c>
      <c r="W29" s="68">
        <f t="shared" si="15"/>
        <v>871.78154535002659</v>
      </c>
      <c r="X29" s="68">
        <f t="shared" si="15"/>
        <v>948.16771405931536</v>
      </c>
      <c r="Y29" s="68">
        <f t="shared" si="15"/>
        <v>1024.5538827686041</v>
      </c>
      <c r="Z29" s="68">
        <f t="shared" si="15"/>
        <v>1100.9400514778927</v>
      </c>
      <c r="AA29" s="68">
        <f t="shared" si="15"/>
        <v>1177.3262201871812</v>
      </c>
      <c r="AB29" s="68">
        <f t="shared" si="15"/>
        <v>1253.7123888964697</v>
      </c>
      <c r="AC29" s="68">
        <f t="shared" si="15"/>
        <v>1330.0985576057583</v>
      </c>
      <c r="AD29" s="68">
        <f t="shared" si="15"/>
        <v>1406.4847263150468</v>
      </c>
      <c r="AE29" s="68">
        <f t="shared" si="15"/>
        <v>1482.8708950243354</v>
      </c>
      <c r="AF29" s="68">
        <f t="shared" si="15"/>
        <v>1559.2570637336239</v>
      </c>
      <c r="AG29" s="68">
        <f t="shared" si="15"/>
        <v>1635.6432324429124</v>
      </c>
      <c r="AH29" s="68">
        <f t="shared" si="15"/>
        <v>1692.9328589748789</v>
      </c>
      <c r="AI29" s="68">
        <f t="shared" si="15"/>
        <v>1712.029401152201</v>
      </c>
      <c r="AJ29" s="68">
        <f t="shared" si="15"/>
        <v>1712.029401152201</v>
      </c>
      <c r="AK29" s="68">
        <f t="shared" si="15"/>
        <v>1712.029401152201</v>
      </c>
      <c r="AL29" s="68">
        <f t="shared" si="15"/>
        <v>1712.029401152201</v>
      </c>
      <c r="AM29" s="68">
        <f t="shared" si="15"/>
        <v>1712.029401152201</v>
      </c>
      <c r="AN29" s="68">
        <f t="shared" si="15"/>
        <v>1712.029401152201</v>
      </c>
      <c r="AO29" s="68">
        <f t="shared" si="15"/>
        <v>1712.029401152201</v>
      </c>
      <c r="AP29" s="68">
        <f t="shared" si="15"/>
        <v>1712.029401152201</v>
      </c>
      <c r="AQ29" s="68">
        <f t="shared" si="15"/>
        <v>1712.029401152201</v>
      </c>
      <c r="AR29" s="68">
        <f t="shared" si="15"/>
        <v>1712.029401152201</v>
      </c>
      <c r="AS29" s="68">
        <f t="shared" si="15"/>
        <v>1712.029401152201</v>
      </c>
      <c r="AT29" s="68">
        <f t="shared" si="15"/>
        <v>1712.029401152201</v>
      </c>
      <c r="AU29" s="68">
        <f t="shared" si="15"/>
        <v>1712.029401152201</v>
      </c>
      <c r="AV29" s="68">
        <f t="shared" si="15"/>
        <v>1712.029401152201</v>
      </c>
      <c r="AW29" s="68">
        <f t="shared" si="15"/>
        <v>1712.029401152201</v>
      </c>
      <c r="AX29" s="68">
        <f t="shared" si="15"/>
        <v>1712.029401152201</v>
      </c>
      <c r="AY29" s="68">
        <f t="shared" si="15"/>
        <v>1712.029401152201</v>
      </c>
      <c r="AZ29" s="68">
        <f t="shared" si="15"/>
        <v>1712.029401152201</v>
      </c>
      <c r="BA29" s="68">
        <f t="shared" si="15"/>
        <v>1712.029401152201</v>
      </c>
      <c r="BB29" s="68">
        <f t="shared" si="15"/>
        <v>1712.029401152201</v>
      </c>
      <c r="BC29" s="68">
        <f t="shared" si="15"/>
        <v>1712.029401152201</v>
      </c>
      <c r="BD29" s="68">
        <f t="shared" si="15"/>
        <v>1712.029401152201</v>
      </c>
      <c r="BE29" s="68">
        <f t="shared" si="15"/>
        <v>1712.029401152201</v>
      </c>
      <c r="BF29" s="68">
        <f t="shared" si="15"/>
        <v>1712.029401152201</v>
      </c>
      <c r="BG29" s="68">
        <f t="shared" si="15"/>
        <v>1712.029401152201</v>
      </c>
      <c r="BH29" s="68">
        <f t="shared" si="15"/>
        <v>1712.029401152201</v>
      </c>
      <c r="BI29" s="68">
        <f t="shared" si="15"/>
        <v>1712.029401152201</v>
      </c>
      <c r="BJ29" s="68">
        <f t="shared" si="15"/>
        <v>1712.029401152201</v>
      </c>
      <c r="BK29" s="68">
        <f t="shared" si="15"/>
        <v>1712.029401152201</v>
      </c>
      <c r="BL29" s="68">
        <f t="shared" si="15"/>
        <v>1712.029401152201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21.399083569388363</v>
      </c>
      <c r="P32" s="74">
        <f t="shared" si="16"/>
        <v>42.798167138776726</v>
      </c>
      <c r="Q32" s="74">
        <f t="shared" si="16"/>
        <v>64.197250708165086</v>
      </c>
      <c r="R32" s="74">
        <f t="shared" si="16"/>
        <v>85.596334277553453</v>
      </c>
      <c r="S32" s="74">
        <f t="shared" si="16"/>
        <v>106.99541784694182</v>
      </c>
      <c r="T32" s="74">
        <f t="shared" si="16"/>
        <v>128.39450141633017</v>
      </c>
      <c r="U32" s="74">
        <f t="shared" si="16"/>
        <v>149.79358498571852</v>
      </c>
      <c r="V32" s="74">
        <f t="shared" si="16"/>
        <v>171.19266855510688</v>
      </c>
      <c r="W32" s="74">
        <f t="shared" si="16"/>
        <v>192.59175212449523</v>
      </c>
      <c r="X32" s="74">
        <f t="shared" si="16"/>
        <v>213.99083569388358</v>
      </c>
      <c r="Y32" s="74">
        <f t="shared" si="16"/>
        <v>235.38991926327193</v>
      </c>
      <c r="Z32" s="74">
        <f t="shared" si="16"/>
        <v>256.78900283266029</v>
      </c>
      <c r="AA32" s="74">
        <f t="shared" si="16"/>
        <v>278.18808640204867</v>
      </c>
      <c r="AB32" s="74">
        <f t="shared" si="16"/>
        <v>299.58716997143705</v>
      </c>
      <c r="AC32" s="74">
        <f t="shared" si="16"/>
        <v>320.98625354082543</v>
      </c>
      <c r="AD32" s="74">
        <f t="shared" si="16"/>
        <v>342.38533711021381</v>
      </c>
      <c r="AE32" s="74">
        <f t="shared" si="16"/>
        <v>363.78442067960219</v>
      </c>
      <c r="AF32" s="74">
        <f t="shared" si="16"/>
        <v>385.18350424899057</v>
      </c>
      <c r="AG32" s="74">
        <f t="shared" si="16"/>
        <v>406.58258781837895</v>
      </c>
      <c r="AH32" s="74">
        <f t="shared" si="16"/>
        <v>427.98167138776734</v>
      </c>
      <c r="AI32" s="74">
        <f t="shared" si="16"/>
        <v>449.38075495715572</v>
      </c>
      <c r="AJ32" s="74">
        <f t="shared" si="16"/>
        <v>470.7798385265441</v>
      </c>
      <c r="AK32" s="74">
        <f t="shared" si="16"/>
        <v>492.17892209593248</v>
      </c>
      <c r="AL32" s="74">
        <f t="shared" si="16"/>
        <v>513.5780056653208</v>
      </c>
      <c r="AM32" s="74">
        <f t="shared" si="16"/>
        <v>534.97708923470918</v>
      </c>
      <c r="AN32" s="74">
        <f t="shared" si="16"/>
        <v>556.37617280409756</v>
      </c>
      <c r="AO32" s="74">
        <f t="shared" si="16"/>
        <v>577.77525637348595</v>
      </c>
      <c r="AP32" s="74">
        <f t="shared" si="16"/>
        <v>599.17433994287433</v>
      </c>
      <c r="AQ32" s="74">
        <f t="shared" si="16"/>
        <v>620.57342351226271</v>
      </c>
      <c r="AR32" s="74">
        <f t="shared" si="16"/>
        <v>641.97250708165109</v>
      </c>
      <c r="AS32" s="74">
        <f t="shared" si="16"/>
        <v>663.37159065103947</v>
      </c>
      <c r="AT32" s="74">
        <f t="shared" si="16"/>
        <v>684.77067422042785</v>
      </c>
      <c r="AU32" s="74">
        <f t="shared" si="16"/>
        <v>706.16975778981623</v>
      </c>
      <c r="AV32" s="74">
        <f t="shared" si="16"/>
        <v>727.56884135920461</v>
      </c>
      <c r="AW32" s="74">
        <f t="shared" si="16"/>
        <v>748.96792492859299</v>
      </c>
      <c r="AX32" s="74">
        <f t="shared" si="16"/>
        <v>770.36700849798137</v>
      </c>
      <c r="AY32" s="74">
        <f t="shared" si="16"/>
        <v>791.76609206736975</v>
      </c>
      <c r="AZ32" s="74">
        <f t="shared" si="16"/>
        <v>813.16517563675814</v>
      </c>
      <c r="BA32" s="74">
        <f t="shared" si="16"/>
        <v>834.56425920614652</v>
      </c>
      <c r="BB32" s="74">
        <f t="shared" si="16"/>
        <v>855.9633427755349</v>
      </c>
      <c r="BC32" s="74">
        <f t="shared" si="16"/>
        <v>877.36242634492328</v>
      </c>
      <c r="BD32" s="74">
        <f t="shared" si="16"/>
        <v>898.76150991431166</v>
      </c>
      <c r="BE32" s="74">
        <f t="shared" si="16"/>
        <v>920.16059348370004</v>
      </c>
      <c r="BF32" s="74">
        <f t="shared" si="16"/>
        <v>941.55967705308842</v>
      </c>
      <c r="BG32" s="74">
        <f t="shared" si="16"/>
        <v>962.9587606224768</v>
      </c>
      <c r="BH32" s="74">
        <f t="shared" si="16"/>
        <v>984.35784419186518</v>
      </c>
      <c r="BI32" s="74">
        <f t="shared" si="16"/>
        <v>1005.7569277612536</v>
      </c>
      <c r="BJ32" s="74">
        <f t="shared" si="16"/>
        <v>1027.1560113306418</v>
      </c>
      <c r="BK32" s="74">
        <f t="shared" si="16"/>
        <v>1048.5550949000301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21.399083569388363</v>
      </c>
      <c r="O33" s="74">
        <f t="shared" si="17"/>
        <v>21.399083569388363</v>
      </c>
      <c r="P33" s="74">
        <f t="shared" si="17"/>
        <v>21.399083569388363</v>
      </c>
      <c r="Q33" s="74">
        <f t="shared" si="17"/>
        <v>21.399083569388363</v>
      </c>
      <c r="R33" s="74">
        <f t="shared" si="17"/>
        <v>21.399083569388363</v>
      </c>
      <c r="S33" s="74">
        <f t="shared" si="17"/>
        <v>21.399083569388363</v>
      </c>
      <c r="T33" s="74">
        <f t="shared" si="17"/>
        <v>21.399083569388363</v>
      </c>
      <c r="U33" s="74">
        <f t="shared" si="17"/>
        <v>21.399083569388363</v>
      </c>
      <c r="V33" s="74">
        <f t="shared" si="17"/>
        <v>21.399083569388363</v>
      </c>
      <c r="W33" s="74">
        <f t="shared" si="17"/>
        <v>21.399083569388363</v>
      </c>
      <c r="X33" s="74">
        <f t="shared" si="17"/>
        <v>21.399083569388363</v>
      </c>
      <c r="Y33" s="74">
        <f t="shared" si="17"/>
        <v>21.399083569388363</v>
      </c>
      <c r="Z33" s="74">
        <f t="shared" si="17"/>
        <v>21.399083569388363</v>
      </c>
      <c r="AA33" s="74">
        <f t="shared" si="17"/>
        <v>21.399083569388363</v>
      </c>
      <c r="AB33" s="74">
        <f t="shared" si="17"/>
        <v>21.399083569388363</v>
      </c>
      <c r="AC33" s="74">
        <f t="shared" si="17"/>
        <v>21.399083569388363</v>
      </c>
      <c r="AD33" s="74">
        <f t="shared" si="17"/>
        <v>21.399083569388363</v>
      </c>
      <c r="AE33" s="74">
        <f t="shared" si="17"/>
        <v>21.399083569388363</v>
      </c>
      <c r="AF33" s="74">
        <f t="shared" si="17"/>
        <v>21.399083569388363</v>
      </c>
      <c r="AG33" s="74">
        <f t="shared" si="17"/>
        <v>21.399083569388363</v>
      </c>
      <c r="AH33" s="74">
        <f t="shared" si="17"/>
        <v>21.399083569388363</v>
      </c>
      <c r="AI33" s="74">
        <f t="shared" si="17"/>
        <v>21.399083569388363</v>
      </c>
      <c r="AJ33" s="74">
        <f t="shared" si="17"/>
        <v>21.399083569388363</v>
      </c>
      <c r="AK33" s="74">
        <f t="shared" si="17"/>
        <v>21.399083569388363</v>
      </c>
      <c r="AL33" s="74">
        <f t="shared" si="17"/>
        <v>21.399083569388363</v>
      </c>
      <c r="AM33" s="74">
        <f t="shared" si="17"/>
        <v>21.399083569388363</v>
      </c>
      <c r="AN33" s="74">
        <f t="shared" si="17"/>
        <v>21.399083569388363</v>
      </c>
      <c r="AO33" s="74">
        <f t="shared" si="17"/>
        <v>21.399083569388363</v>
      </c>
      <c r="AP33" s="74">
        <f t="shared" si="17"/>
        <v>21.399083569388363</v>
      </c>
      <c r="AQ33" s="74">
        <f t="shared" si="17"/>
        <v>21.399083569388363</v>
      </c>
      <c r="AR33" s="74">
        <f t="shared" si="17"/>
        <v>21.399083569388363</v>
      </c>
      <c r="AS33" s="74">
        <f t="shared" si="17"/>
        <v>21.399083569388363</v>
      </c>
      <c r="AT33" s="74">
        <f t="shared" si="17"/>
        <v>21.399083569388363</v>
      </c>
      <c r="AU33" s="74">
        <f t="shared" si="17"/>
        <v>21.399083569388363</v>
      </c>
      <c r="AV33" s="74">
        <f t="shared" si="17"/>
        <v>21.399083569388363</v>
      </c>
      <c r="AW33" s="74">
        <f t="shared" si="17"/>
        <v>21.399083569388363</v>
      </c>
      <c r="AX33" s="74">
        <f t="shared" si="17"/>
        <v>21.399083569388363</v>
      </c>
      <c r="AY33" s="74">
        <f t="shared" si="17"/>
        <v>21.399083569388363</v>
      </c>
      <c r="AZ33" s="74">
        <f t="shared" si="17"/>
        <v>21.399083569388363</v>
      </c>
      <c r="BA33" s="74">
        <f t="shared" si="17"/>
        <v>21.399083569388363</v>
      </c>
      <c r="BB33" s="74">
        <f t="shared" si="17"/>
        <v>21.399083569388363</v>
      </c>
      <c r="BC33" s="74">
        <f t="shared" si="17"/>
        <v>21.399083569388363</v>
      </c>
      <c r="BD33" s="74">
        <f t="shared" si="17"/>
        <v>21.399083569388363</v>
      </c>
      <c r="BE33" s="74">
        <f t="shared" si="17"/>
        <v>21.399083569388363</v>
      </c>
      <c r="BF33" s="74">
        <f t="shared" si="17"/>
        <v>21.399083569388363</v>
      </c>
      <c r="BG33" s="74">
        <f t="shared" si="17"/>
        <v>21.399083569388363</v>
      </c>
      <c r="BH33" s="74">
        <f t="shared" si="17"/>
        <v>21.399083569388363</v>
      </c>
      <c r="BI33" s="74">
        <f t="shared" si="17"/>
        <v>21.399083569388363</v>
      </c>
      <c r="BJ33" s="74">
        <f t="shared" si="17"/>
        <v>21.399083569388363</v>
      </c>
      <c r="BK33" s="74">
        <f t="shared" si="17"/>
        <v>21.399083569388363</v>
      </c>
      <c r="BL33" s="74">
        <f t="shared" si="17"/>
        <v>0</v>
      </c>
      <c r="BM33" s="36"/>
      <c r="BN33" s="74">
        <f>SUM(B33:BM33)</f>
        <v>1069.9541784694184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-1069.9541784694184</v>
      </c>
      <c r="BL34" s="288"/>
      <c r="BM34" s="290"/>
      <c r="BN34" s="288">
        <f>SUM(B34:BM34)</f>
        <v>-1069.9541784694184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21.399083569388363</v>
      </c>
      <c r="O35" s="74">
        <f t="shared" si="18"/>
        <v>42.798167138776726</v>
      </c>
      <c r="P35" s="74">
        <f t="shared" si="18"/>
        <v>64.197250708165086</v>
      </c>
      <c r="Q35" s="74">
        <f t="shared" si="18"/>
        <v>85.596334277553453</v>
      </c>
      <c r="R35" s="74">
        <f t="shared" si="18"/>
        <v>106.99541784694182</v>
      </c>
      <c r="S35" s="74">
        <f t="shared" si="18"/>
        <v>128.39450141633017</v>
      </c>
      <c r="T35" s="74">
        <f t="shared" si="18"/>
        <v>149.79358498571852</v>
      </c>
      <c r="U35" s="74">
        <f t="shared" si="18"/>
        <v>171.19266855510688</v>
      </c>
      <c r="V35" s="74">
        <f t="shared" si="18"/>
        <v>192.59175212449523</v>
      </c>
      <c r="W35" s="74">
        <f t="shared" si="18"/>
        <v>213.99083569388358</v>
      </c>
      <c r="X35" s="74">
        <f t="shared" si="18"/>
        <v>235.38991926327193</v>
      </c>
      <c r="Y35" s="74">
        <f t="shared" si="18"/>
        <v>256.78900283266029</v>
      </c>
      <c r="Z35" s="74">
        <f t="shared" si="18"/>
        <v>278.18808640204867</v>
      </c>
      <c r="AA35" s="74">
        <f t="shared" si="18"/>
        <v>299.58716997143705</v>
      </c>
      <c r="AB35" s="74">
        <f t="shared" si="18"/>
        <v>320.98625354082543</v>
      </c>
      <c r="AC35" s="74">
        <f t="shared" si="18"/>
        <v>342.38533711021381</v>
      </c>
      <c r="AD35" s="74">
        <f t="shared" si="18"/>
        <v>363.78442067960219</v>
      </c>
      <c r="AE35" s="74">
        <f t="shared" si="18"/>
        <v>385.18350424899057</v>
      </c>
      <c r="AF35" s="74">
        <f t="shared" si="18"/>
        <v>406.58258781837895</v>
      </c>
      <c r="AG35" s="74">
        <f t="shared" si="18"/>
        <v>427.98167138776734</v>
      </c>
      <c r="AH35" s="74">
        <f t="shared" si="18"/>
        <v>449.38075495715572</v>
      </c>
      <c r="AI35" s="74">
        <f t="shared" si="18"/>
        <v>470.7798385265441</v>
      </c>
      <c r="AJ35" s="74">
        <f t="shared" si="18"/>
        <v>492.17892209593248</v>
      </c>
      <c r="AK35" s="74">
        <f t="shared" si="18"/>
        <v>513.5780056653208</v>
      </c>
      <c r="AL35" s="74">
        <f t="shared" si="18"/>
        <v>534.97708923470918</v>
      </c>
      <c r="AM35" s="74">
        <f t="shared" si="18"/>
        <v>556.37617280409756</v>
      </c>
      <c r="AN35" s="74">
        <f t="shared" si="18"/>
        <v>577.77525637348595</v>
      </c>
      <c r="AO35" s="74">
        <f t="shared" si="18"/>
        <v>599.17433994287433</v>
      </c>
      <c r="AP35" s="74">
        <f t="shared" si="18"/>
        <v>620.57342351226271</v>
      </c>
      <c r="AQ35" s="74">
        <f t="shared" si="18"/>
        <v>641.97250708165109</v>
      </c>
      <c r="AR35" s="74">
        <f t="shared" si="18"/>
        <v>663.37159065103947</v>
      </c>
      <c r="AS35" s="74">
        <f t="shared" si="18"/>
        <v>684.77067422042785</v>
      </c>
      <c r="AT35" s="74">
        <f t="shared" si="18"/>
        <v>706.16975778981623</v>
      </c>
      <c r="AU35" s="74">
        <f t="shared" si="18"/>
        <v>727.56884135920461</v>
      </c>
      <c r="AV35" s="74">
        <f t="shared" si="18"/>
        <v>748.96792492859299</v>
      </c>
      <c r="AW35" s="74">
        <f t="shared" si="18"/>
        <v>770.36700849798137</v>
      </c>
      <c r="AX35" s="74">
        <f t="shared" si="18"/>
        <v>791.76609206736975</v>
      </c>
      <c r="AY35" s="74">
        <f t="shared" si="18"/>
        <v>813.16517563675814</v>
      </c>
      <c r="AZ35" s="74">
        <f t="shared" si="18"/>
        <v>834.56425920614652</v>
      </c>
      <c r="BA35" s="74">
        <f t="shared" si="18"/>
        <v>855.9633427755349</v>
      </c>
      <c r="BB35" s="74">
        <f t="shared" si="18"/>
        <v>877.36242634492328</v>
      </c>
      <c r="BC35" s="74">
        <f t="shared" si="18"/>
        <v>898.76150991431166</v>
      </c>
      <c r="BD35" s="74">
        <f t="shared" si="18"/>
        <v>920.16059348370004</v>
      </c>
      <c r="BE35" s="74">
        <f t="shared" si="18"/>
        <v>941.55967705308842</v>
      </c>
      <c r="BF35" s="74">
        <f t="shared" si="18"/>
        <v>962.9587606224768</v>
      </c>
      <c r="BG35" s="74">
        <f t="shared" si="18"/>
        <v>984.35784419186518</v>
      </c>
      <c r="BH35" s="74">
        <f t="shared" si="18"/>
        <v>1005.7569277612536</v>
      </c>
      <c r="BI35" s="74">
        <f t="shared" si="18"/>
        <v>1027.1560113306418</v>
      </c>
      <c r="BJ35" s="74">
        <f t="shared" si="18"/>
        <v>1048.5550949000301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10.699541784694182</v>
      </c>
      <c r="O36" s="68">
        <f t="shared" si="19"/>
        <v>32.098625354082543</v>
      </c>
      <c r="P36" s="68">
        <f t="shared" si="19"/>
        <v>53.49770892347091</v>
      </c>
      <c r="Q36" s="68">
        <f t="shared" si="19"/>
        <v>74.896792492859277</v>
      </c>
      <c r="R36" s="68">
        <f t="shared" si="19"/>
        <v>96.295876062247629</v>
      </c>
      <c r="S36" s="68">
        <f t="shared" si="19"/>
        <v>117.694959631636</v>
      </c>
      <c r="T36" s="68">
        <f t="shared" si="19"/>
        <v>139.09404320102436</v>
      </c>
      <c r="U36" s="68">
        <f t="shared" si="19"/>
        <v>160.49312677041269</v>
      </c>
      <c r="V36" s="68">
        <f t="shared" si="19"/>
        <v>181.89221033980107</v>
      </c>
      <c r="W36" s="68">
        <f t="shared" si="19"/>
        <v>203.29129390918939</v>
      </c>
      <c r="X36" s="68">
        <f t="shared" si="19"/>
        <v>224.69037747857777</v>
      </c>
      <c r="Y36" s="68">
        <f t="shared" si="19"/>
        <v>246.0894610479661</v>
      </c>
      <c r="Z36" s="68">
        <f t="shared" si="19"/>
        <v>267.48854461735448</v>
      </c>
      <c r="AA36" s="68">
        <f t="shared" si="19"/>
        <v>288.88762818674286</v>
      </c>
      <c r="AB36" s="68">
        <f t="shared" si="19"/>
        <v>310.28671175613124</v>
      </c>
      <c r="AC36" s="68">
        <f t="shared" si="19"/>
        <v>331.68579532551962</v>
      </c>
      <c r="AD36" s="68">
        <f t="shared" si="19"/>
        <v>353.084878894908</v>
      </c>
      <c r="AE36" s="68">
        <f t="shared" si="19"/>
        <v>374.48396246429638</v>
      </c>
      <c r="AF36" s="68">
        <f t="shared" si="19"/>
        <v>395.88304603368476</v>
      </c>
      <c r="AG36" s="68">
        <f t="shared" si="19"/>
        <v>417.28212960307314</v>
      </c>
      <c r="AH36" s="68">
        <f t="shared" si="19"/>
        <v>438.68121317246153</v>
      </c>
      <c r="AI36" s="68">
        <f t="shared" si="19"/>
        <v>460.08029674184991</v>
      </c>
      <c r="AJ36" s="68">
        <f t="shared" si="19"/>
        <v>481.47938031123829</v>
      </c>
      <c r="AK36" s="68">
        <f t="shared" si="19"/>
        <v>502.87846388062667</v>
      </c>
      <c r="AL36" s="68">
        <f t="shared" si="19"/>
        <v>524.27754745001494</v>
      </c>
      <c r="AM36" s="68">
        <f t="shared" si="19"/>
        <v>545.67663101940343</v>
      </c>
      <c r="AN36" s="68">
        <f t="shared" si="19"/>
        <v>567.0757145887917</v>
      </c>
      <c r="AO36" s="68">
        <f t="shared" si="19"/>
        <v>588.47479815818019</v>
      </c>
      <c r="AP36" s="68">
        <f t="shared" si="19"/>
        <v>609.87388172756846</v>
      </c>
      <c r="AQ36" s="68">
        <f t="shared" si="19"/>
        <v>631.27296529695695</v>
      </c>
      <c r="AR36" s="68">
        <f t="shared" si="19"/>
        <v>652.67204886634522</v>
      </c>
      <c r="AS36" s="68">
        <f t="shared" si="19"/>
        <v>674.07113243573372</v>
      </c>
      <c r="AT36" s="68">
        <f t="shared" si="19"/>
        <v>695.47021600512198</v>
      </c>
      <c r="AU36" s="68">
        <f t="shared" si="19"/>
        <v>716.86929957451048</v>
      </c>
      <c r="AV36" s="68">
        <f t="shared" si="19"/>
        <v>738.26838314389875</v>
      </c>
      <c r="AW36" s="68">
        <f t="shared" si="19"/>
        <v>759.66746671328724</v>
      </c>
      <c r="AX36" s="68">
        <f t="shared" si="19"/>
        <v>781.06655028267551</v>
      </c>
      <c r="AY36" s="68">
        <f t="shared" si="19"/>
        <v>802.465633852064</v>
      </c>
      <c r="AZ36" s="68">
        <f t="shared" si="19"/>
        <v>823.86471742145227</v>
      </c>
      <c r="BA36" s="68">
        <f t="shared" si="19"/>
        <v>845.26380099084076</v>
      </c>
      <c r="BB36" s="68">
        <f t="shared" si="19"/>
        <v>866.66288456022903</v>
      </c>
      <c r="BC36" s="68">
        <f t="shared" si="19"/>
        <v>888.06196812961753</v>
      </c>
      <c r="BD36" s="68">
        <f t="shared" si="19"/>
        <v>909.46105169900579</v>
      </c>
      <c r="BE36" s="68">
        <f t="shared" si="19"/>
        <v>930.86013526839429</v>
      </c>
      <c r="BF36" s="68">
        <f t="shared" si="19"/>
        <v>952.25921883778256</v>
      </c>
      <c r="BG36" s="68">
        <f t="shared" si="19"/>
        <v>973.65830240717105</v>
      </c>
      <c r="BH36" s="68">
        <f t="shared" si="19"/>
        <v>995.05738597655932</v>
      </c>
      <c r="BI36" s="68">
        <f t="shared" si="19"/>
        <v>1016.4564695459477</v>
      </c>
      <c r="BJ36" s="68">
        <f t="shared" si="19"/>
        <v>1037.8555531153361</v>
      </c>
      <c r="BK36" s="68">
        <f t="shared" si="19"/>
        <v>524.27754745001505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5.2427754745001476</v>
      </c>
      <c r="P39" s="74">
        <f t="shared" si="20"/>
        <v>20.878229875309451</v>
      </c>
      <c r="Q39" s="74">
        <f t="shared" si="20"/>
        <v>34.88992181487356</v>
      </c>
      <c r="R39" s="74">
        <f t="shared" si="20"/>
        <v>47.403677904580491</v>
      </c>
      <c r="S39" s="74">
        <f t="shared" si="20"/>
        <v>58.527349525619954</v>
      </c>
      <c r="T39" s="74">
        <f t="shared" si="20"/>
        <v>68.368788059181668</v>
      </c>
      <c r="U39" s="74">
        <f t="shared" si="20"/>
        <v>77.020865527956772</v>
      </c>
      <c r="V39" s="74">
        <f t="shared" si="20"/>
        <v>84.57645395463642</v>
      </c>
      <c r="W39" s="74">
        <f t="shared" si="20"/>
        <v>91.952290079333196</v>
      </c>
      <c r="X39" s="74">
        <f t="shared" si="20"/>
        <v>99.328126204029971</v>
      </c>
      <c r="Y39" s="74">
        <f t="shared" si="20"/>
        <v>106.70396232872675</v>
      </c>
      <c r="Z39" s="74">
        <f t="shared" si="20"/>
        <v>114.07979845342352</v>
      </c>
      <c r="AA39" s="74">
        <f t="shared" si="20"/>
        <v>121.4556345781203</v>
      </c>
      <c r="AB39" s="74">
        <f t="shared" si="20"/>
        <v>128.83147070281709</v>
      </c>
      <c r="AC39" s="74">
        <f t="shared" si="20"/>
        <v>136.20730682751386</v>
      </c>
      <c r="AD39" s="74">
        <f t="shared" si="20"/>
        <v>143.58314295221064</v>
      </c>
      <c r="AE39" s="74">
        <f t="shared" si="20"/>
        <v>150.95897907690741</v>
      </c>
      <c r="AF39" s="74">
        <f t="shared" si="20"/>
        <v>158.33481520160419</v>
      </c>
      <c r="AG39" s="74">
        <f t="shared" si="20"/>
        <v>165.71065132630096</v>
      </c>
      <c r="AH39" s="74">
        <f t="shared" si="20"/>
        <v>173.08648745099774</v>
      </c>
      <c r="AI39" s="74">
        <f t="shared" si="20"/>
        <v>173.77853381363175</v>
      </c>
      <c r="AJ39" s="74">
        <f t="shared" si="20"/>
        <v>167.78679041420301</v>
      </c>
      <c r="AK39" s="74">
        <f t="shared" si="20"/>
        <v>161.79504701477427</v>
      </c>
      <c r="AL39" s="74">
        <f t="shared" si="20"/>
        <v>155.80330361534553</v>
      </c>
      <c r="AM39" s="74">
        <f t="shared" si="20"/>
        <v>149.81156021591678</v>
      </c>
      <c r="AN39" s="74">
        <f t="shared" si="20"/>
        <v>143.81981681648804</v>
      </c>
      <c r="AO39" s="74">
        <f t="shared" si="20"/>
        <v>137.8280734170593</v>
      </c>
      <c r="AP39" s="74">
        <f t="shared" si="20"/>
        <v>131.83633001763056</v>
      </c>
      <c r="AQ39" s="74">
        <f t="shared" si="20"/>
        <v>125.84458661820182</v>
      </c>
      <c r="AR39" s="74">
        <f t="shared" si="20"/>
        <v>119.85284321877307</v>
      </c>
      <c r="AS39" s="74">
        <f t="shared" si="20"/>
        <v>113.86109981934433</v>
      </c>
      <c r="AT39" s="74">
        <f t="shared" si="20"/>
        <v>107.86935641991559</v>
      </c>
      <c r="AU39" s="74">
        <f t="shared" si="20"/>
        <v>101.87761302048685</v>
      </c>
      <c r="AV39" s="74">
        <f t="shared" si="20"/>
        <v>95.885869621058106</v>
      </c>
      <c r="AW39" s="74">
        <f t="shared" si="20"/>
        <v>89.894126221629364</v>
      </c>
      <c r="AX39" s="74">
        <f t="shared" si="20"/>
        <v>83.902382822200622</v>
      </c>
      <c r="AY39" s="74">
        <f t="shared" si="20"/>
        <v>77.910639422771879</v>
      </c>
      <c r="AZ39" s="74">
        <f t="shared" si="20"/>
        <v>71.918896023343137</v>
      </c>
      <c r="BA39" s="74">
        <f t="shared" si="20"/>
        <v>65.927152623914395</v>
      </c>
      <c r="BB39" s="74">
        <f t="shared" si="20"/>
        <v>59.935409224485653</v>
      </c>
      <c r="BC39" s="74">
        <f t="shared" si="20"/>
        <v>53.943665825056911</v>
      </c>
      <c r="BD39" s="74">
        <f t="shared" si="20"/>
        <v>47.951922425628169</v>
      </c>
      <c r="BE39" s="74">
        <f t="shared" si="20"/>
        <v>41.960179026199427</v>
      </c>
      <c r="BF39" s="74">
        <f t="shared" si="20"/>
        <v>35.968435626770685</v>
      </c>
      <c r="BG39" s="74">
        <f t="shared" si="20"/>
        <v>29.976692227341942</v>
      </c>
      <c r="BH39" s="74">
        <f t="shared" si="20"/>
        <v>23.9849488279132</v>
      </c>
      <c r="BI39" s="74">
        <f t="shared" si="20"/>
        <v>17.993205428484458</v>
      </c>
      <c r="BJ39" s="74">
        <f t="shared" si="20"/>
        <v>12.001462029055716</v>
      </c>
      <c r="BK39" s="74">
        <f t="shared" si="20"/>
        <v>6.0097186296269749</v>
      </c>
      <c r="BL39" s="74">
        <f t="shared" si="20"/>
        <v>1.797523019823366E-2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5.2427754745001476</v>
      </c>
      <c r="O40" s="76">
        <f>(O26-O114)*'Assumptions (Inputs)'!$D$29</f>
        <v>15.635454400809303</v>
      </c>
      <c r="P40" s="76">
        <f>(P26-P114)*'Assumptions (Inputs)'!$D$29</f>
        <v>14.011691939564109</v>
      </c>
      <c r="Q40" s="76">
        <f>(Q26-Q114)*'Assumptions (Inputs)'!$D$29</f>
        <v>12.513756089706927</v>
      </c>
      <c r="R40" s="76">
        <f>(R26-R114)*'Assumptions (Inputs)'!$D$29</f>
        <v>11.12367162103946</v>
      </c>
      <c r="S40" s="76">
        <f>(S26-S114)*'Assumptions (Inputs)'!$D$29</f>
        <v>9.8414385335617087</v>
      </c>
      <c r="T40" s="76">
        <f>(T26-T114)*'Assumptions (Inputs)'!$D$29</f>
        <v>8.6520774687751043</v>
      </c>
      <c r="U40" s="76">
        <f>(U26-U114)*'Assumptions (Inputs)'!$D$29</f>
        <v>7.5555884266796447</v>
      </c>
      <c r="V40" s="76">
        <f>(V26-V114)*'Assumptions (Inputs)'!$D$29</f>
        <v>7.3758361246967796</v>
      </c>
      <c r="W40" s="76">
        <f>(W26-W114)*'Assumptions (Inputs)'!$D$29</f>
        <v>7.3758361246967796</v>
      </c>
      <c r="X40" s="76">
        <f>(X26-X114)*'Assumptions (Inputs)'!$D$29</f>
        <v>7.3758361246967796</v>
      </c>
      <c r="Y40" s="76">
        <f>(Y26-Y114)*'Assumptions (Inputs)'!$D$29</f>
        <v>7.3758361246967796</v>
      </c>
      <c r="Z40" s="76">
        <f>(Z26-Z114)*'Assumptions (Inputs)'!$D$29</f>
        <v>7.3758361246967796</v>
      </c>
      <c r="AA40" s="76">
        <f>(AA26-AA114)*'Assumptions (Inputs)'!$D$29</f>
        <v>7.3758361246967796</v>
      </c>
      <c r="AB40" s="76">
        <f>(AB26-AB114)*'Assumptions (Inputs)'!$D$29</f>
        <v>7.3758361246967796</v>
      </c>
      <c r="AC40" s="76">
        <f>(AC26-AC114)*'Assumptions (Inputs)'!$D$29</f>
        <v>7.3758361246967796</v>
      </c>
      <c r="AD40" s="76">
        <f>(AD26-AD114)*'Assumptions (Inputs)'!$D$29</f>
        <v>7.3758361246967796</v>
      </c>
      <c r="AE40" s="76">
        <f>(AE26-AE114)*'Assumptions (Inputs)'!$D$29</f>
        <v>7.3758361246967796</v>
      </c>
      <c r="AF40" s="76">
        <f>(AF26-AF114)*'Assumptions (Inputs)'!$D$29</f>
        <v>7.3758361246967796</v>
      </c>
      <c r="AG40" s="76">
        <f>(AG26-AG114)*'Assumptions (Inputs)'!$D$29</f>
        <v>7.3758361246967796</v>
      </c>
      <c r="AH40" s="76">
        <f>(AH26-AH114)*'Assumptions (Inputs)'!$D$29</f>
        <v>0.69204636263401897</v>
      </c>
      <c r="AI40" s="76">
        <f>(AI26-AI114)*'Assumptions (Inputs)'!$D$29</f>
        <v>-5.9917433994287412</v>
      </c>
      <c r="AJ40" s="76">
        <f>(AJ26-AJ114)*'Assumptions (Inputs)'!$D$29</f>
        <v>-5.9917433994287412</v>
      </c>
      <c r="AK40" s="76">
        <f>(AK26-AK114)*'Assumptions (Inputs)'!$D$29</f>
        <v>-5.9917433994287412</v>
      </c>
      <c r="AL40" s="76">
        <f>(AL26-AL114)*'Assumptions (Inputs)'!$D$29</f>
        <v>-5.9917433994287412</v>
      </c>
      <c r="AM40" s="76">
        <f>(AM26-AM114)*'Assumptions (Inputs)'!$D$29</f>
        <v>-5.9917433994287412</v>
      </c>
      <c r="AN40" s="76">
        <f>(AN26-AN114)*'Assumptions (Inputs)'!$D$29</f>
        <v>-5.9917433994287412</v>
      </c>
      <c r="AO40" s="76">
        <f>(AO26-AO114)*'Assumptions (Inputs)'!$D$29</f>
        <v>-5.9917433994287412</v>
      </c>
      <c r="AP40" s="76">
        <f>(AP26-AP114)*'Assumptions (Inputs)'!$D$29</f>
        <v>-5.9917433994287412</v>
      </c>
      <c r="AQ40" s="76">
        <f>(AQ26-AQ114)*'Assumptions (Inputs)'!$D$29</f>
        <v>-5.9917433994287412</v>
      </c>
      <c r="AR40" s="76">
        <f>(AR26-AR114)*'Assumptions (Inputs)'!$D$29</f>
        <v>-5.9917433994287412</v>
      </c>
      <c r="AS40" s="76">
        <f>(AS26-AS114)*'Assumptions (Inputs)'!$D$29</f>
        <v>-5.9917433994287412</v>
      </c>
      <c r="AT40" s="76">
        <f>(AT26-AT114)*'Assumptions (Inputs)'!$D$29</f>
        <v>-5.9917433994287412</v>
      </c>
      <c r="AU40" s="76">
        <f>(AU26-AU114)*'Assumptions (Inputs)'!$D$29</f>
        <v>-5.9917433994287412</v>
      </c>
      <c r="AV40" s="76">
        <f>(AV26-AV114)*'Assumptions (Inputs)'!$D$29</f>
        <v>-5.9917433994287412</v>
      </c>
      <c r="AW40" s="76">
        <f>(AW26-AW114)*'Assumptions (Inputs)'!$D$29</f>
        <v>-5.9917433994287412</v>
      </c>
      <c r="AX40" s="76">
        <f>(AX26-AX114)*'Assumptions (Inputs)'!$D$29</f>
        <v>-5.9917433994287412</v>
      </c>
      <c r="AY40" s="76">
        <f>(AY26-AY114)*'Assumptions (Inputs)'!$D$29</f>
        <v>-5.9917433994287412</v>
      </c>
      <c r="AZ40" s="76">
        <f>(AZ26-AZ114)*'Assumptions (Inputs)'!$D$29</f>
        <v>-5.9917433994287412</v>
      </c>
      <c r="BA40" s="76">
        <f>(BA26-BA114)*'Assumptions (Inputs)'!$D$29</f>
        <v>-5.9917433994287412</v>
      </c>
      <c r="BB40" s="76">
        <f>(BB26-BB114)*'Assumptions (Inputs)'!$D$29</f>
        <v>-5.9917433994287412</v>
      </c>
      <c r="BC40" s="76">
        <f>(BC26-BC114)*'Assumptions (Inputs)'!$D$29</f>
        <v>-5.9917433994287412</v>
      </c>
      <c r="BD40" s="76">
        <f>(BD26-BD114)*'Assumptions (Inputs)'!$D$29</f>
        <v>-5.9917433994287412</v>
      </c>
      <c r="BE40" s="76">
        <f>(BE26-BE114)*'Assumptions (Inputs)'!$D$29</f>
        <v>-5.9917433994287412</v>
      </c>
      <c r="BF40" s="76">
        <f>(BF26-BF114)*'Assumptions (Inputs)'!$D$29</f>
        <v>-5.9917433994287412</v>
      </c>
      <c r="BG40" s="76">
        <f>(BG26-BG114)*'Assumptions (Inputs)'!$D$29</f>
        <v>-5.9917433994287412</v>
      </c>
      <c r="BH40" s="76">
        <f>(BH26-BH114)*'Assumptions (Inputs)'!$D$29</f>
        <v>-5.9917433994287412</v>
      </c>
      <c r="BI40" s="76">
        <f>(BI26-BI114)*'Assumptions (Inputs)'!$D$29</f>
        <v>-5.9917433994287412</v>
      </c>
      <c r="BJ40" s="76">
        <f>(BJ26-BJ114)*'Assumptions (Inputs)'!$D$29</f>
        <v>-5.9917433994287412</v>
      </c>
      <c r="BK40" s="76">
        <f>(BK26-BK114)*'Assumptions (Inputs)'!$D$29</f>
        <v>-5.9917433994287412</v>
      </c>
      <c r="BL40" s="76">
        <f>(BL26-BL114)*'Assumptions (Inputs)'!$D$29</f>
        <v>0</v>
      </c>
      <c r="BM40" s="36"/>
      <c r="BN40" s="74">
        <f>SUM(B40:BM40)</f>
        <v>1.797523019823366E-2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5.2427754745001476</v>
      </c>
      <c r="O41" s="74">
        <f t="shared" si="21"/>
        <v>20.878229875309451</v>
      </c>
      <c r="P41" s="74">
        <f t="shared" si="21"/>
        <v>34.88992181487356</v>
      </c>
      <c r="Q41" s="74">
        <f t="shared" si="21"/>
        <v>47.403677904580491</v>
      </c>
      <c r="R41" s="74">
        <f t="shared" si="21"/>
        <v>58.527349525619954</v>
      </c>
      <c r="S41" s="74">
        <f t="shared" si="21"/>
        <v>68.368788059181668</v>
      </c>
      <c r="T41" s="74">
        <f t="shared" si="21"/>
        <v>77.020865527956772</v>
      </c>
      <c r="U41" s="74">
        <f t="shared" si="21"/>
        <v>84.57645395463642</v>
      </c>
      <c r="V41" s="74">
        <f t="shared" si="21"/>
        <v>91.952290079333196</v>
      </c>
      <c r="W41" s="74">
        <f t="shared" si="21"/>
        <v>99.328126204029971</v>
      </c>
      <c r="X41" s="74">
        <f t="shared" si="21"/>
        <v>106.70396232872675</v>
      </c>
      <c r="Y41" s="74">
        <f t="shared" si="21"/>
        <v>114.07979845342352</v>
      </c>
      <c r="Z41" s="74">
        <f t="shared" si="21"/>
        <v>121.4556345781203</v>
      </c>
      <c r="AA41" s="74">
        <f t="shared" si="21"/>
        <v>128.83147070281709</v>
      </c>
      <c r="AB41" s="74">
        <f t="shared" si="21"/>
        <v>136.20730682751386</v>
      </c>
      <c r="AC41" s="74">
        <f t="shared" si="21"/>
        <v>143.58314295221064</v>
      </c>
      <c r="AD41" s="74">
        <f t="shared" si="21"/>
        <v>150.95897907690741</v>
      </c>
      <c r="AE41" s="74">
        <f t="shared" si="21"/>
        <v>158.33481520160419</v>
      </c>
      <c r="AF41" s="74">
        <f t="shared" si="21"/>
        <v>165.71065132630096</v>
      </c>
      <c r="AG41" s="74">
        <f t="shared" si="21"/>
        <v>173.08648745099774</v>
      </c>
      <c r="AH41" s="74">
        <f t="shared" si="21"/>
        <v>173.77853381363175</v>
      </c>
      <c r="AI41" s="74">
        <f t="shared" si="21"/>
        <v>167.78679041420301</v>
      </c>
      <c r="AJ41" s="74">
        <f t="shared" si="21"/>
        <v>161.79504701477427</v>
      </c>
      <c r="AK41" s="74">
        <f t="shared" si="21"/>
        <v>155.80330361534553</v>
      </c>
      <c r="AL41" s="74">
        <f t="shared" si="21"/>
        <v>149.81156021591678</v>
      </c>
      <c r="AM41" s="74">
        <f t="shared" si="21"/>
        <v>143.81981681648804</v>
      </c>
      <c r="AN41" s="74">
        <f t="shared" si="21"/>
        <v>137.8280734170593</v>
      </c>
      <c r="AO41" s="74">
        <f t="shared" si="21"/>
        <v>131.83633001763056</v>
      </c>
      <c r="AP41" s="74">
        <f t="shared" si="21"/>
        <v>125.84458661820182</v>
      </c>
      <c r="AQ41" s="74">
        <f t="shared" si="21"/>
        <v>119.85284321877307</v>
      </c>
      <c r="AR41" s="74">
        <f t="shared" si="21"/>
        <v>113.86109981934433</v>
      </c>
      <c r="AS41" s="74">
        <f t="shared" si="21"/>
        <v>107.86935641991559</v>
      </c>
      <c r="AT41" s="74">
        <f t="shared" si="21"/>
        <v>101.87761302048685</v>
      </c>
      <c r="AU41" s="74">
        <f t="shared" si="21"/>
        <v>95.885869621058106</v>
      </c>
      <c r="AV41" s="74">
        <f t="shared" si="21"/>
        <v>89.894126221629364</v>
      </c>
      <c r="AW41" s="74">
        <f t="shared" si="21"/>
        <v>83.902382822200622</v>
      </c>
      <c r="AX41" s="74">
        <f t="shared" si="21"/>
        <v>77.910639422771879</v>
      </c>
      <c r="AY41" s="74">
        <f t="shared" si="21"/>
        <v>71.918896023343137</v>
      </c>
      <c r="AZ41" s="74">
        <f t="shared" si="21"/>
        <v>65.927152623914395</v>
      </c>
      <c r="BA41" s="74">
        <f t="shared" si="21"/>
        <v>59.935409224485653</v>
      </c>
      <c r="BB41" s="74">
        <f t="shared" si="21"/>
        <v>53.943665825056911</v>
      </c>
      <c r="BC41" s="74">
        <f t="shared" si="21"/>
        <v>47.951922425628169</v>
      </c>
      <c r="BD41" s="74">
        <f t="shared" si="21"/>
        <v>41.960179026199427</v>
      </c>
      <c r="BE41" s="74">
        <f t="shared" si="21"/>
        <v>35.968435626770685</v>
      </c>
      <c r="BF41" s="74">
        <f t="shared" si="21"/>
        <v>29.976692227341942</v>
      </c>
      <c r="BG41" s="74">
        <f t="shared" si="21"/>
        <v>23.9849488279132</v>
      </c>
      <c r="BH41" s="74">
        <f t="shared" si="21"/>
        <v>17.993205428484458</v>
      </c>
      <c r="BI41" s="74">
        <f t="shared" si="21"/>
        <v>12.001462029055716</v>
      </c>
      <c r="BJ41" s="74">
        <f t="shared" si="21"/>
        <v>6.0097186296269749</v>
      </c>
      <c r="BK41" s="74">
        <f t="shared" si="21"/>
        <v>1.797523019823366E-2</v>
      </c>
      <c r="BL41" s="74">
        <f t="shared" si="21"/>
        <v>1.797523019823366E-2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2.6213877372500738</v>
      </c>
      <c r="O42" s="68">
        <f t="shared" si="22"/>
        <v>13.0605026749048</v>
      </c>
      <c r="P42" s="68">
        <f t="shared" si="22"/>
        <v>27.884075845091505</v>
      </c>
      <c r="Q42" s="68">
        <f t="shared" si="22"/>
        <v>41.146799859727025</v>
      </c>
      <c r="R42" s="68">
        <f t="shared" si="22"/>
        <v>52.965513715100222</v>
      </c>
      <c r="S42" s="68">
        <f t="shared" si="22"/>
        <v>63.448068792400811</v>
      </c>
      <c r="T42" s="68">
        <f t="shared" si="22"/>
        <v>72.69482679356922</v>
      </c>
      <c r="U42" s="68">
        <f t="shared" si="22"/>
        <v>80.798659741296603</v>
      </c>
      <c r="V42" s="68">
        <f t="shared" si="22"/>
        <v>88.264372016984808</v>
      </c>
      <c r="W42" s="68">
        <f t="shared" si="22"/>
        <v>95.640208141681583</v>
      </c>
      <c r="X42" s="68">
        <f t="shared" si="22"/>
        <v>103.01604426637836</v>
      </c>
      <c r="Y42" s="68">
        <f t="shared" si="22"/>
        <v>110.39188039107513</v>
      </c>
      <c r="Z42" s="68">
        <f t="shared" si="22"/>
        <v>117.76771651577191</v>
      </c>
      <c r="AA42" s="68">
        <f t="shared" si="22"/>
        <v>125.1435526404687</v>
      </c>
      <c r="AB42" s="68">
        <f t="shared" si="22"/>
        <v>132.51938876516547</v>
      </c>
      <c r="AC42" s="68">
        <f t="shared" si="22"/>
        <v>139.89522488986225</v>
      </c>
      <c r="AD42" s="68">
        <f t="shared" si="22"/>
        <v>147.27106101455902</v>
      </c>
      <c r="AE42" s="68">
        <f t="shared" si="22"/>
        <v>154.6468971392558</v>
      </c>
      <c r="AF42" s="68">
        <f t="shared" si="22"/>
        <v>162.02273326395257</v>
      </c>
      <c r="AG42" s="68">
        <f t="shared" si="22"/>
        <v>169.39856938864935</v>
      </c>
      <c r="AH42" s="68">
        <f t="shared" si="22"/>
        <v>173.43251063231475</v>
      </c>
      <c r="AI42" s="68">
        <f t="shared" si="22"/>
        <v>170.78266211391738</v>
      </c>
      <c r="AJ42" s="68">
        <f t="shared" si="22"/>
        <v>164.79091871448864</v>
      </c>
      <c r="AK42" s="68">
        <f t="shared" si="22"/>
        <v>158.7991753150599</v>
      </c>
      <c r="AL42" s="68">
        <f t="shared" si="22"/>
        <v>152.80743191563116</v>
      </c>
      <c r="AM42" s="68">
        <f t="shared" si="22"/>
        <v>146.81568851620241</v>
      </c>
      <c r="AN42" s="68">
        <f t="shared" si="22"/>
        <v>140.82394511677367</v>
      </c>
      <c r="AO42" s="68">
        <f t="shared" si="22"/>
        <v>134.83220171734493</v>
      </c>
      <c r="AP42" s="68">
        <f t="shared" si="22"/>
        <v>128.84045831791619</v>
      </c>
      <c r="AQ42" s="68">
        <f t="shared" si="22"/>
        <v>122.84871491848745</v>
      </c>
      <c r="AR42" s="68">
        <f t="shared" si="22"/>
        <v>116.8569715190587</v>
      </c>
      <c r="AS42" s="68">
        <f t="shared" si="22"/>
        <v>110.86522811962996</v>
      </c>
      <c r="AT42" s="68">
        <f t="shared" si="22"/>
        <v>104.87348472020122</v>
      </c>
      <c r="AU42" s="68">
        <f t="shared" si="22"/>
        <v>98.881741320772477</v>
      </c>
      <c r="AV42" s="68">
        <f t="shared" si="22"/>
        <v>92.889997921343735</v>
      </c>
      <c r="AW42" s="68">
        <f t="shared" si="22"/>
        <v>86.898254521914993</v>
      </c>
      <c r="AX42" s="68">
        <f t="shared" si="22"/>
        <v>80.906511122486251</v>
      </c>
      <c r="AY42" s="68">
        <f t="shared" si="22"/>
        <v>74.914767723057508</v>
      </c>
      <c r="AZ42" s="68">
        <f t="shared" si="22"/>
        <v>68.923024323628766</v>
      </c>
      <c r="BA42" s="68">
        <f t="shared" si="22"/>
        <v>62.931280924200024</v>
      </c>
      <c r="BB42" s="68">
        <f t="shared" si="22"/>
        <v>56.939537524771282</v>
      </c>
      <c r="BC42" s="68">
        <f t="shared" si="22"/>
        <v>50.94779412534254</v>
      </c>
      <c r="BD42" s="68">
        <f t="shared" si="22"/>
        <v>44.956050725913798</v>
      </c>
      <c r="BE42" s="68">
        <f t="shared" si="22"/>
        <v>38.964307326485056</v>
      </c>
      <c r="BF42" s="68">
        <f t="shared" si="22"/>
        <v>32.972563927056314</v>
      </c>
      <c r="BG42" s="68">
        <f t="shared" si="22"/>
        <v>26.980820527627571</v>
      </c>
      <c r="BH42" s="68">
        <f t="shared" si="22"/>
        <v>20.989077128198829</v>
      </c>
      <c r="BI42" s="68">
        <f t="shared" si="22"/>
        <v>14.997333728770087</v>
      </c>
      <c r="BJ42" s="68">
        <f t="shared" si="22"/>
        <v>9.0055903293413451</v>
      </c>
      <c r="BK42" s="68">
        <f t="shared" si="22"/>
        <v>3.0138469299126043</v>
      </c>
      <c r="BL42" s="68">
        <f t="shared" si="22"/>
        <v>1.797523019823366E-2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0.97365830240717044</v>
      </c>
      <c r="P45" s="55">
        <f t="shared" si="23"/>
        <v>3.8773855482717554</v>
      </c>
      <c r="Q45" s="55">
        <f t="shared" si="23"/>
        <v>6.4795569084765186</v>
      </c>
      <c r="R45" s="55">
        <f t="shared" si="23"/>
        <v>8.8035401822792334</v>
      </c>
      <c r="S45" s="55">
        <f t="shared" si="23"/>
        <v>10.869364911900847</v>
      </c>
      <c r="T45" s="55">
        <f t="shared" si="23"/>
        <v>12.697060639562308</v>
      </c>
      <c r="U45" s="55">
        <f t="shared" si="23"/>
        <v>14.303875026620542</v>
      </c>
      <c r="V45" s="55">
        <f t="shared" si="23"/>
        <v>15.707055734432476</v>
      </c>
      <c r="W45" s="55">
        <f t="shared" si="23"/>
        <v>17.076853871876164</v>
      </c>
      <c r="X45" s="55">
        <f t="shared" si="23"/>
        <v>18.446652009319852</v>
      </c>
      <c r="Y45" s="55">
        <f t="shared" si="23"/>
        <v>19.81645014676354</v>
      </c>
      <c r="Z45" s="55">
        <f t="shared" si="23"/>
        <v>21.186248284207227</v>
      </c>
      <c r="AA45" s="55">
        <f t="shared" si="23"/>
        <v>22.556046421650915</v>
      </c>
      <c r="AB45" s="55">
        <f t="shared" si="23"/>
        <v>23.925844559094603</v>
      </c>
      <c r="AC45" s="55">
        <f t="shared" si="23"/>
        <v>25.295642696538291</v>
      </c>
      <c r="AD45" s="55">
        <f t="shared" si="23"/>
        <v>26.665440833981979</v>
      </c>
      <c r="AE45" s="55">
        <f t="shared" si="23"/>
        <v>28.035238971425667</v>
      </c>
      <c r="AF45" s="55">
        <f t="shared" si="23"/>
        <v>29.405037108869355</v>
      </c>
      <c r="AG45" s="55">
        <f t="shared" si="23"/>
        <v>30.774835246313042</v>
      </c>
      <c r="AH45" s="55">
        <f t="shared" si="23"/>
        <v>32.144633383756727</v>
      </c>
      <c r="AI45" s="55">
        <f t="shared" si="23"/>
        <v>32.273156279674474</v>
      </c>
      <c r="AJ45" s="55">
        <f t="shared" si="23"/>
        <v>31.160403934066281</v>
      </c>
      <c r="AK45" s="55">
        <f t="shared" si="23"/>
        <v>30.047651588458088</v>
      </c>
      <c r="AL45" s="55">
        <f t="shared" si="23"/>
        <v>28.934899242849895</v>
      </c>
      <c r="AM45" s="55">
        <f t="shared" si="23"/>
        <v>27.822146897241701</v>
      </c>
      <c r="AN45" s="55">
        <f t="shared" si="23"/>
        <v>26.709394551633508</v>
      </c>
      <c r="AO45" s="55">
        <f t="shared" si="23"/>
        <v>25.596642206025315</v>
      </c>
      <c r="AP45" s="55">
        <f t="shared" si="23"/>
        <v>24.483889860417122</v>
      </c>
      <c r="AQ45" s="55">
        <f t="shared" si="23"/>
        <v>23.371137514808929</v>
      </c>
      <c r="AR45" s="55">
        <f t="shared" si="23"/>
        <v>22.258385169200736</v>
      </c>
      <c r="AS45" s="55">
        <f t="shared" si="23"/>
        <v>21.145632823592543</v>
      </c>
      <c r="AT45" s="55">
        <f t="shared" si="23"/>
        <v>20.032880477984349</v>
      </c>
      <c r="AU45" s="55">
        <f t="shared" si="23"/>
        <v>18.920128132376156</v>
      </c>
      <c r="AV45" s="55">
        <f t="shared" si="23"/>
        <v>17.807375786767963</v>
      </c>
      <c r="AW45" s="55">
        <f t="shared" si="23"/>
        <v>16.69462344115977</v>
      </c>
      <c r="AX45" s="55">
        <f t="shared" si="23"/>
        <v>15.581871095551575</v>
      </c>
      <c r="AY45" s="55">
        <f t="shared" si="23"/>
        <v>14.46911874994338</v>
      </c>
      <c r="AZ45" s="55">
        <f t="shared" si="23"/>
        <v>13.356366404335185</v>
      </c>
      <c r="BA45" s="55">
        <f t="shared" si="23"/>
        <v>12.24361405872699</v>
      </c>
      <c r="BB45" s="55">
        <f t="shared" si="23"/>
        <v>11.130861713118795</v>
      </c>
      <c r="BC45" s="55">
        <f t="shared" si="23"/>
        <v>10.018109367510601</v>
      </c>
      <c r="BD45" s="55">
        <f t="shared" si="23"/>
        <v>8.9053570219024056</v>
      </c>
      <c r="BE45" s="55">
        <f t="shared" si="23"/>
        <v>7.7926046762942107</v>
      </c>
      <c r="BF45" s="55">
        <f t="shared" si="23"/>
        <v>6.6798523306860158</v>
      </c>
      <c r="BG45" s="55">
        <f t="shared" si="23"/>
        <v>5.5670999850778209</v>
      </c>
      <c r="BH45" s="55">
        <f t="shared" si="23"/>
        <v>4.454347639469626</v>
      </c>
      <c r="BI45" s="55">
        <f t="shared" si="23"/>
        <v>3.3415952938614311</v>
      </c>
      <c r="BJ45" s="55">
        <f t="shared" si="23"/>
        <v>2.2288429482532361</v>
      </c>
      <c r="BK45" s="55">
        <f t="shared" si="23"/>
        <v>1.1160906026450412</v>
      </c>
      <c r="BL45" s="55">
        <f t="shared" si="23"/>
        <v>3.3382570368463149E-3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0.97365830240717044</v>
      </c>
      <c r="O46" s="55">
        <f>(O27-O114)*'Assumptions (Inputs)'!$D$26</f>
        <v>2.9037272458645851</v>
      </c>
      <c r="P46" s="55">
        <f>(P27-P114)*'Assumptions (Inputs)'!$D$26</f>
        <v>2.6021713602047631</v>
      </c>
      <c r="Q46" s="55">
        <f>(Q27-Q114)*'Assumptions (Inputs)'!$D$26</f>
        <v>2.3239832738027153</v>
      </c>
      <c r="R46" s="55">
        <f>(R27-R114)*'Assumptions (Inputs)'!$D$26</f>
        <v>2.0658247296216139</v>
      </c>
      <c r="S46" s="55">
        <f>(S27-S114)*'Assumptions (Inputs)'!$D$26</f>
        <v>1.8276957276614605</v>
      </c>
      <c r="T46" s="55">
        <f>(T27-T114)*'Assumptions (Inputs)'!$D$26</f>
        <v>1.6068143870582337</v>
      </c>
      <c r="U46" s="55">
        <f>(U27-U114)*'Assumptions (Inputs)'!$D$26</f>
        <v>1.4031807078119343</v>
      </c>
      <c r="V46" s="55">
        <f>(V27-V114)*'Assumptions (Inputs)'!$D$26</f>
        <v>1.3697981374436878</v>
      </c>
      <c r="W46" s="55">
        <f>(W27-W114)*'Assumptions (Inputs)'!$D$26</f>
        <v>1.3697981374436878</v>
      </c>
      <c r="X46" s="55">
        <f>(X27-X114)*'Assumptions (Inputs)'!$D$26</f>
        <v>1.3697981374436878</v>
      </c>
      <c r="Y46" s="55">
        <f>(Y27-Y114)*'Assumptions (Inputs)'!$D$26</f>
        <v>1.3697981374436878</v>
      </c>
      <c r="Z46" s="55">
        <f>(Z27-Z114)*'Assumptions (Inputs)'!$D$26</f>
        <v>1.3697981374436878</v>
      </c>
      <c r="AA46" s="55">
        <f>(AA27-AA114)*'Assumptions (Inputs)'!$D$26</f>
        <v>1.3697981374436878</v>
      </c>
      <c r="AB46" s="55">
        <f>(AB27-AB114)*'Assumptions (Inputs)'!$D$26</f>
        <v>1.3697981374436878</v>
      </c>
      <c r="AC46" s="55">
        <f>(AC27-AC114)*'Assumptions (Inputs)'!$D$26</f>
        <v>1.3697981374436878</v>
      </c>
      <c r="AD46" s="55">
        <f>(AD27-AD114)*'Assumptions (Inputs)'!$D$26</f>
        <v>1.3697981374436878</v>
      </c>
      <c r="AE46" s="55">
        <f>(AE27-AE114)*'Assumptions (Inputs)'!$D$26</f>
        <v>1.3697981374436878</v>
      </c>
      <c r="AF46" s="55">
        <f>(AF27-AF114)*'Assumptions (Inputs)'!$D$26</f>
        <v>1.3697981374436878</v>
      </c>
      <c r="AG46" s="55">
        <f>(AG27-AG114)*'Assumptions (Inputs)'!$D$26</f>
        <v>1.3697981374436878</v>
      </c>
      <c r="AH46" s="55">
        <f>(AH27-AH114)*'Assumptions (Inputs)'!$D$26</f>
        <v>0.1285228959177464</v>
      </c>
      <c r="AI46" s="55">
        <f>(AI27-AI114)*'Assumptions (Inputs)'!$D$26</f>
        <v>-1.1127523456081949</v>
      </c>
      <c r="AJ46" s="55">
        <f>(AJ27-AJ114)*'Assumptions (Inputs)'!$D$26</f>
        <v>-1.1127523456081949</v>
      </c>
      <c r="AK46" s="55">
        <f>(AK27-AK114)*'Assumptions (Inputs)'!$D$26</f>
        <v>-1.1127523456081949</v>
      </c>
      <c r="AL46" s="55">
        <f>(AL27-AL114)*'Assumptions (Inputs)'!$D$26</f>
        <v>-1.1127523456081949</v>
      </c>
      <c r="AM46" s="55">
        <f>(AM27-AM114)*'Assumptions (Inputs)'!$D$26</f>
        <v>-1.1127523456081949</v>
      </c>
      <c r="AN46" s="55">
        <f>(AN27-AN114)*'Assumptions (Inputs)'!$D$26</f>
        <v>-1.1127523456081949</v>
      </c>
      <c r="AO46" s="55">
        <f>(AO27-AO114)*'Assumptions (Inputs)'!$D$26</f>
        <v>-1.1127523456081949</v>
      </c>
      <c r="AP46" s="55">
        <f>(AP27-AP114)*'Assumptions (Inputs)'!$D$26</f>
        <v>-1.1127523456081949</v>
      </c>
      <c r="AQ46" s="55">
        <f>(AQ27-AQ114)*'Assumptions (Inputs)'!$D$26</f>
        <v>-1.1127523456081949</v>
      </c>
      <c r="AR46" s="55">
        <f>(AR27-AR114)*'Assumptions (Inputs)'!$D$26</f>
        <v>-1.1127523456081949</v>
      </c>
      <c r="AS46" s="55">
        <f>(AS27-AS114)*'Assumptions (Inputs)'!$D$26</f>
        <v>-1.1127523456081949</v>
      </c>
      <c r="AT46" s="55">
        <f>(AT27-AT114)*'Assumptions (Inputs)'!$D$26</f>
        <v>-1.1127523456081949</v>
      </c>
      <c r="AU46" s="55">
        <f>(AU27-AU114)*'Assumptions (Inputs)'!$D$26</f>
        <v>-1.1127523456081949</v>
      </c>
      <c r="AV46" s="55">
        <f>(AV27-AV114)*'Assumptions (Inputs)'!$D$26</f>
        <v>-1.1127523456081949</v>
      </c>
      <c r="AW46" s="55">
        <f>(AW27-AW114)*'Assumptions (Inputs)'!$D$26</f>
        <v>-1.1127523456081949</v>
      </c>
      <c r="AX46" s="55">
        <f>(AX27-AX114)*'Assumptions (Inputs)'!$D$26</f>
        <v>-1.1127523456081949</v>
      </c>
      <c r="AY46" s="55">
        <f>(AY27-AY114)*'Assumptions (Inputs)'!$D$26</f>
        <v>-1.1127523456081949</v>
      </c>
      <c r="AZ46" s="55">
        <f>(AZ27-AZ114)*'Assumptions (Inputs)'!$D$26</f>
        <v>-1.1127523456081949</v>
      </c>
      <c r="BA46" s="55">
        <f>(BA27-BA114)*'Assumptions (Inputs)'!$D$26</f>
        <v>-1.1127523456081949</v>
      </c>
      <c r="BB46" s="55">
        <f>(BB27-BB114)*'Assumptions (Inputs)'!$D$26</f>
        <v>-1.1127523456081949</v>
      </c>
      <c r="BC46" s="55">
        <f>(BC27-BC114)*'Assumptions (Inputs)'!$D$26</f>
        <v>-1.1127523456081949</v>
      </c>
      <c r="BD46" s="55">
        <f>(BD27-BD114)*'Assumptions (Inputs)'!$D$26</f>
        <v>-1.1127523456081949</v>
      </c>
      <c r="BE46" s="55">
        <f>(BE27-BE114)*'Assumptions (Inputs)'!$D$26</f>
        <v>-1.1127523456081949</v>
      </c>
      <c r="BF46" s="55">
        <f>(BF27-BF114)*'Assumptions (Inputs)'!$D$26</f>
        <v>-1.1127523456081949</v>
      </c>
      <c r="BG46" s="55">
        <f>(BG27-BG114)*'Assumptions (Inputs)'!$D$26</f>
        <v>-1.1127523456081949</v>
      </c>
      <c r="BH46" s="55">
        <f>(BH27-BH114)*'Assumptions (Inputs)'!$D$26</f>
        <v>-1.1127523456081949</v>
      </c>
      <c r="BI46" s="55">
        <f>(BI27-BI114)*'Assumptions (Inputs)'!$D$26</f>
        <v>-1.1127523456081949</v>
      </c>
      <c r="BJ46" s="55">
        <f>(BJ27-BJ114)*'Assumptions (Inputs)'!$D$26</f>
        <v>-1.1127523456081949</v>
      </c>
      <c r="BK46" s="55">
        <f>(BK27-BK114)*'Assumptions (Inputs)'!$D$26</f>
        <v>-1.1127523456081949</v>
      </c>
      <c r="BL46" s="55">
        <f>(BL27-BL114)*'Assumptions (Inputs)'!$D$26</f>
        <v>0</v>
      </c>
      <c r="BM46" s="36"/>
      <c r="BN46" s="74">
        <f>SUM(B46:BM46)</f>
        <v>3.3382570368463149E-3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0.97365830240717044</v>
      </c>
      <c r="O47" s="77">
        <f t="shared" si="24"/>
        <v>3.8773855482717554</v>
      </c>
      <c r="P47" s="77">
        <f t="shared" si="24"/>
        <v>6.4795569084765186</v>
      </c>
      <c r="Q47" s="77">
        <f t="shared" si="24"/>
        <v>8.8035401822792334</v>
      </c>
      <c r="R47" s="77">
        <f t="shared" si="24"/>
        <v>10.869364911900847</v>
      </c>
      <c r="S47" s="77">
        <f t="shared" si="24"/>
        <v>12.697060639562308</v>
      </c>
      <c r="T47" s="77">
        <f t="shared" si="24"/>
        <v>14.303875026620542</v>
      </c>
      <c r="U47" s="77">
        <f t="shared" si="24"/>
        <v>15.707055734432476</v>
      </c>
      <c r="V47" s="77">
        <f t="shared" si="24"/>
        <v>17.076853871876164</v>
      </c>
      <c r="W47" s="77">
        <f t="shared" si="24"/>
        <v>18.446652009319852</v>
      </c>
      <c r="X47" s="77">
        <f t="shared" si="24"/>
        <v>19.81645014676354</v>
      </c>
      <c r="Y47" s="77">
        <f t="shared" si="24"/>
        <v>21.186248284207227</v>
      </c>
      <c r="Z47" s="77">
        <f t="shared" si="24"/>
        <v>22.556046421650915</v>
      </c>
      <c r="AA47" s="77">
        <f t="shared" si="24"/>
        <v>23.925844559094603</v>
      </c>
      <c r="AB47" s="77">
        <f t="shared" si="24"/>
        <v>25.295642696538291</v>
      </c>
      <c r="AC47" s="77">
        <f t="shared" si="24"/>
        <v>26.665440833981979</v>
      </c>
      <c r="AD47" s="77">
        <f t="shared" si="24"/>
        <v>28.035238971425667</v>
      </c>
      <c r="AE47" s="77">
        <f t="shared" si="24"/>
        <v>29.405037108869355</v>
      </c>
      <c r="AF47" s="77">
        <f t="shared" si="24"/>
        <v>30.774835246313042</v>
      </c>
      <c r="AG47" s="77">
        <f t="shared" si="24"/>
        <v>32.144633383756727</v>
      </c>
      <c r="AH47" s="77">
        <f t="shared" si="24"/>
        <v>32.273156279674474</v>
      </c>
      <c r="AI47" s="77">
        <f t="shared" si="24"/>
        <v>31.160403934066281</v>
      </c>
      <c r="AJ47" s="77">
        <f t="shared" si="24"/>
        <v>30.047651588458088</v>
      </c>
      <c r="AK47" s="77">
        <f t="shared" si="24"/>
        <v>28.934899242849895</v>
      </c>
      <c r="AL47" s="77">
        <f t="shared" si="24"/>
        <v>27.822146897241701</v>
      </c>
      <c r="AM47" s="77">
        <f t="shared" si="24"/>
        <v>26.709394551633508</v>
      </c>
      <c r="AN47" s="77">
        <f t="shared" si="24"/>
        <v>25.596642206025315</v>
      </c>
      <c r="AO47" s="77">
        <f t="shared" si="24"/>
        <v>24.483889860417122</v>
      </c>
      <c r="AP47" s="77">
        <f t="shared" si="24"/>
        <v>23.371137514808929</v>
      </c>
      <c r="AQ47" s="77">
        <f t="shared" si="24"/>
        <v>22.258385169200736</v>
      </c>
      <c r="AR47" s="77">
        <f t="shared" si="24"/>
        <v>21.145632823592543</v>
      </c>
      <c r="AS47" s="77">
        <f t="shared" si="24"/>
        <v>20.032880477984349</v>
      </c>
      <c r="AT47" s="77">
        <f t="shared" si="24"/>
        <v>18.920128132376156</v>
      </c>
      <c r="AU47" s="77">
        <f t="shared" si="24"/>
        <v>17.807375786767963</v>
      </c>
      <c r="AV47" s="77">
        <f t="shared" si="24"/>
        <v>16.69462344115977</v>
      </c>
      <c r="AW47" s="77">
        <f t="shared" si="24"/>
        <v>15.581871095551575</v>
      </c>
      <c r="AX47" s="77">
        <f t="shared" si="24"/>
        <v>14.46911874994338</v>
      </c>
      <c r="AY47" s="77">
        <f t="shared" si="24"/>
        <v>13.356366404335185</v>
      </c>
      <c r="AZ47" s="77">
        <f t="shared" si="24"/>
        <v>12.24361405872699</v>
      </c>
      <c r="BA47" s="77">
        <f t="shared" si="24"/>
        <v>11.130861713118795</v>
      </c>
      <c r="BB47" s="77">
        <f t="shared" si="24"/>
        <v>10.018109367510601</v>
      </c>
      <c r="BC47" s="77">
        <f t="shared" si="24"/>
        <v>8.9053570219024056</v>
      </c>
      <c r="BD47" s="77">
        <f t="shared" si="24"/>
        <v>7.7926046762942107</v>
      </c>
      <c r="BE47" s="77">
        <f t="shared" si="24"/>
        <v>6.6798523306860158</v>
      </c>
      <c r="BF47" s="77">
        <f t="shared" si="24"/>
        <v>5.5670999850778209</v>
      </c>
      <c r="BG47" s="77">
        <f t="shared" si="24"/>
        <v>4.454347639469626</v>
      </c>
      <c r="BH47" s="77">
        <f t="shared" si="24"/>
        <v>3.3415952938614311</v>
      </c>
      <c r="BI47" s="77">
        <f t="shared" si="24"/>
        <v>2.2288429482532361</v>
      </c>
      <c r="BJ47" s="77">
        <f t="shared" si="24"/>
        <v>1.1160906026450412</v>
      </c>
      <c r="BK47" s="77">
        <f t="shared" si="24"/>
        <v>3.3382570368463149E-3</v>
      </c>
      <c r="BL47" s="77">
        <f t="shared" si="24"/>
        <v>3.3382570368463149E-3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0.48682915120358522</v>
      </c>
      <c r="O48" s="68">
        <f t="shared" ref="O48:BL48" si="26">AVERAGE(O45,O47)</f>
        <v>2.4255219253394631</v>
      </c>
      <c r="P48" s="68">
        <f t="shared" si="26"/>
        <v>5.1784712283741374</v>
      </c>
      <c r="Q48" s="68">
        <f t="shared" si="26"/>
        <v>7.6415485453778764</v>
      </c>
      <c r="R48" s="68">
        <f t="shared" si="26"/>
        <v>9.8364525470900404</v>
      </c>
      <c r="S48" s="68">
        <f t="shared" si="26"/>
        <v>11.783212775731577</v>
      </c>
      <c r="T48" s="68">
        <f t="shared" si="26"/>
        <v>13.500467833091424</v>
      </c>
      <c r="U48" s="68">
        <f t="shared" si="26"/>
        <v>15.005465380526509</v>
      </c>
      <c r="V48" s="68">
        <f t="shared" si="26"/>
        <v>16.39195480315432</v>
      </c>
      <c r="W48" s="68">
        <f t="shared" si="26"/>
        <v>17.761752940598008</v>
      </c>
      <c r="X48" s="68">
        <f t="shared" si="26"/>
        <v>19.131551078041696</v>
      </c>
      <c r="Y48" s="68">
        <f t="shared" si="26"/>
        <v>20.501349215485384</v>
      </c>
      <c r="Z48" s="68">
        <f t="shared" si="26"/>
        <v>21.871147352929071</v>
      </c>
      <c r="AA48" s="68">
        <f t="shared" si="26"/>
        <v>23.240945490372759</v>
      </c>
      <c r="AB48" s="68">
        <f t="shared" si="26"/>
        <v>24.610743627816447</v>
      </c>
      <c r="AC48" s="68">
        <f t="shared" si="26"/>
        <v>25.980541765260135</v>
      </c>
      <c r="AD48" s="68">
        <f t="shared" si="26"/>
        <v>27.350339902703823</v>
      </c>
      <c r="AE48" s="68">
        <f t="shared" si="26"/>
        <v>28.720138040147511</v>
      </c>
      <c r="AF48" s="68">
        <f t="shared" si="26"/>
        <v>30.089936177591198</v>
      </c>
      <c r="AG48" s="68">
        <f t="shared" si="26"/>
        <v>31.459734315034886</v>
      </c>
      <c r="AH48" s="68">
        <f t="shared" si="26"/>
        <v>32.208894831715597</v>
      </c>
      <c r="AI48" s="68">
        <f t="shared" si="26"/>
        <v>31.716780106870377</v>
      </c>
      <c r="AJ48" s="68">
        <f t="shared" si="26"/>
        <v>30.604027761262184</v>
      </c>
      <c r="AK48" s="68">
        <f t="shared" si="26"/>
        <v>29.491275415653991</v>
      </c>
      <c r="AL48" s="68">
        <f t="shared" si="26"/>
        <v>28.378523070045798</v>
      </c>
      <c r="AM48" s="68">
        <f t="shared" si="26"/>
        <v>27.265770724437605</v>
      </c>
      <c r="AN48" s="68">
        <f t="shared" si="26"/>
        <v>26.153018378829412</v>
      </c>
      <c r="AO48" s="68">
        <f t="shared" si="26"/>
        <v>25.040266033221219</v>
      </c>
      <c r="AP48" s="68">
        <f t="shared" si="26"/>
        <v>23.927513687613025</v>
      </c>
      <c r="AQ48" s="68">
        <f t="shared" si="26"/>
        <v>22.814761342004832</v>
      </c>
      <c r="AR48" s="68">
        <f t="shared" si="26"/>
        <v>21.702008996396639</v>
      </c>
      <c r="AS48" s="68">
        <f t="shared" si="26"/>
        <v>20.589256650788446</v>
      </c>
      <c r="AT48" s="68">
        <f t="shared" si="26"/>
        <v>19.476504305180253</v>
      </c>
      <c r="AU48" s="68">
        <f t="shared" si="26"/>
        <v>18.36375195957206</v>
      </c>
      <c r="AV48" s="68">
        <f t="shared" si="26"/>
        <v>17.250999613963867</v>
      </c>
      <c r="AW48" s="68">
        <f t="shared" si="26"/>
        <v>16.138247268355673</v>
      </c>
      <c r="AX48" s="68">
        <f t="shared" si="26"/>
        <v>15.025494922747477</v>
      </c>
      <c r="AY48" s="68">
        <f t="shared" si="26"/>
        <v>13.912742577139284</v>
      </c>
      <c r="AZ48" s="68">
        <f t="shared" si="26"/>
        <v>12.799990231531087</v>
      </c>
      <c r="BA48" s="68">
        <f t="shared" si="26"/>
        <v>11.687237885922894</v>
      </c>
      <c r="BB48" s="68">
        <f t="shared" si="26"/>
        <v>10.574485540314697</v>
      </c>
      <c r="BC48" s="68">
        <f t="shared" si="26"/>
        <v>9.461733194706504</v>
      </c>
      <c r="BD48" s="68">
        <f t="shared" si="26"/>
        <v>8.3489808490983073</v>
      </c>
      <c r="BE48" s="68">
        <f t="shared" si="26"/>
        <v>7.2362285034901133</v>
      </c>
      <c r="BF48" s="68">
        <f t="shared" si="26"/>
        <v>6.1234761578819183</v>
      </c>
      <c r="BG48" s="68">
        <f t="shared" si="26"/>
        <v>5.0107238122737234</v>
      </c>
      <c r="BH48" s="68">
        <f t="shared" si="26"/>
        <v>3.8979714666655285</v>
      </c>
      <c r="BI48" s="68">
        <f t="shared" si="26"/>
        <v>2.7852191210573336</v>
      </c>
      <c r="BJ48" s="68">
        <f t="shared" si="26"/>
        <v>1.6724667754491387</v>
      </c>
      <c r="BK48" s="68">
        <f t="shared" si="26"/>
        <v>0.55971442984094377</v>
      </c>
      <c r="BL48" s="68">
        <f t="shared" si="26"/>
        <v>3.3382570368463149E-3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414.17391271461941</v>
      </c>
      <c r="O50" s="71">
        <f t="shared" si="27"/>
        <v>808.37869282120778</v>
      </c>
      <c r="P50" s="71">
        <f t="shared" si="27"/>
        <v>769.40308677859798</v>
      </c>
      <c r="Q50" s="71">
        <f t="shared" si="27"/>
        <v>732.27820187757038</v>
      </c>
      <c r="R50" s="71">
        <f t="shared" si="27"/>
        <v>696.86550045109664</v>
      </c>
      <c r="S50" s="71">
        <f t="shared" si="27"/>
        <v>663.03710157576609</v>
      </c>
      <c r="T50" s="71">
        <f t="shared" si="27"/>
        <v>630.67400494784965</v>
      </c>
      <c r="U50" s="71">
        <f t="shared" si="27"/>
        <v>599.66609088329881</v>
      </c>
      <c r="V50" s="71">
        <f t="shared" si="27"/>
        <v>569.41480561559433</v>
      </c>
      <c r="W50" s="71">
        <f t="shared" si="27"/>
        <v>539.27008778406559</v>
      </c>
      <c r="X50" s="71">
        <f t="shared" si="27"/>
        <v>509.12536995253669</v>
      </c>
      <c r="Y50" s="71">
        <f t="shared" si="27"/>
        <v>478.98065212100795</v>
      </c>
      <c r="Z50" s="71">
        <f t="shared" si="27"/>
        <v>448.8359342894791</v>
      </c>
      <c r="AA50" s="71">
        <f t="shared" si="27"/>
        <v>418.69121645795025</v>
      </c>
      <c r="AB50" s="71">
        <f t="shared" si="27"/>
        <v>388.54649862642145</v>
      </c>
      <c r="AC50" s="71">
        <f t="shared" si="27"/>
        <v>358.4017807948926</v>
      </c>
      <c r="AD50" s="71">
        <f t="shared" si="27"/>
        <v>328.25706296336375</v>
      </c>
      <c r="AE50" s="71">
        <f t="shared" si="27"/>
        <v>298.1123451318349</v>
      </c>
      <c r="AF50" s="71">
        <f t="shared" si="27"/>
        <v>267.96762730030605</v>
      </c>
      <c r="AG50" s="71">
        <f t="shared" si="27"/>
        <v>237.8229094687772</v>
      </c>
      <c r="AH50" s="71">
        <f t="shared" si="27"/>
        <v>211.64072413904267</v>
      </c>
      <c r="AI50" s="71">
        <f t="shared" si="27"/>
        <v>193.38360381289689</v>
      </c>
      <c r="AJ50" s="71">
        <f t="shared" si="27"/>
        <v>179.08901598854544</v>
      </c>
      <c r="AK50" s="71">
        <f t="shared" si="27"/>
        <v>164.79442816419399</v>
      </c>
      <c r="AL50" s="71">
        <f t="shared" si="27"/>
        <v>150.49984033984268</v>
      </c>
      <c r="AM50" s="71">
        <f t="shared" si="27"/>
        <v>136.20525251549111</v>
      </c>
      <c r="AN50" s="71">
        <f t="shared" si="27"/>
        <v>121.91066469113977</v>
      </c>
      <c r="AO50" s="71">
        <f t="shared" si="27"/>
        <v>107.61607686678822</v>
      </c>
      <c r="AP50" s="71">
        <f t="shared" si="27"/>
        <v>93.32148904243688</v>
      </c>
      <c r="AQ50" s="71">
        <f t="shared" si="27"/>
        <v>79.026901218085328</v>
      </c>
      <c r="AR50" s="71">
        <f t="shared" si="27"/>
        <v>64.732313393733989</v>
      </c>
      <c r="AS50" s="71">
        <f t="shared" si="27"/>
        <v>50.437725569382437</v>
      </c>
      <c r="AT50" s="71">
        <f t="shared" si="27"/>
        <v>36.143137745031098</v>
      </c>
      <c r="AU50" s="71">
        <f t="shared" si="27"/>
        <v>21.848549920679542</v>
      </c>
      <c r="AV50" s="71">
        <f t="shared" si="27"/>
        <v>7.5539620963282097</v>
      </c>
      <c r="AW50" s="71">
        <f t="shared" si="27"/>
        <v>-6.7406257280233497</v>
      </c>
      <c r="AX50" s="71">
        <f t="shared" si="27"/>
        <v>-21.035213552374678</v>
      </c>
      <c r="AY50" s="71">
        <f t="shared" si="27"/>
        <v>-35.329801376726238</v>
      </c>
      <c r="AZ50" s="71">
        <f t="shared" si="27"/>
        <v>-49.624389201077562</v>
      </c>
      <c r="BA50" s="71">
        <f t="shared" si="27"/>
        <v>-63.918977025429129</v>
      </c>
      <c r="BB50" s="71">
        <f t="shared" si="27"/>
        <v>-78.213564849780454</v>
      </c>
      <c r="BC50" s="71">
        <f>BC22-BC36-BC42-BC48</f>
        <v>-92.50815267413202</v>
      </c>
      <c r="BD50" s="71">
        <f>BD22-BD36-BD42-BD48</f>
        <v>-106.80274049848335</v>
      </c>
      <c r="BE50" s="71">
        <f t="shared" si="27"/>
        <v>-121.0973283228349</v>
      </c>
      <c r="BF50" s="71">
        <f t="shared" si="27"/>
        <v>-135.39191614718624</v>
      </c>
      <c r="BG50" s="71">
        <f t="shared" si="27"/>
        <v>-149.68650397153777</v>
      </c>
      <c r="BH50" s="71">
        <f t="shared" si="27"/>
        <v>-163.98109179588911</v>
      </c>
      <c r="BI50" s="71">
        <f>BI22-BI36-BI42-BI48</f>
        <v>-178.27567962024057</v>
      </c>
      <c r="BJ50" s="71">
        <f>BJ22-BJ36-BJ42-BJ48</f>
        <v>-192.57026744459202</v>
      </c>
      <c r="BK50" s="71">
        <f>BK22-BK36-BK42-BK48</f>
        <v>-99.869437422001312</v>
      </c>
      <c r="BL50" s="71">
        <f>BL22-BL36-BL42-BL48</f>
        <v>-2.1313487235079975E-2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2.7628305032980252</v>
      </c>
      <c r="O53" s="80">
        <f>(+O33-O114)*'Assumptions (Inputs)'!$E$31/'Assumptions (Inputs)'!$E$30</f>
        <v>2.7628305032980252</v>
      </c>
      <c r="P53" s="80">
        <f>(+P33-P114)*'Assumptions (Inputs)'!$E$31/'Assumptions (Inputs)'!$E$30</f>
        <v>2.7628305032980252</v>
      </c>
      <c r="Q53" s="80">
        <f>(+Q33-Q114)*'Assumptions (Inputs)'!$E$31/'Assumptions (Inputs)'!$E$30</f>
        <v>2.7628305032980252</v>
      </c>
      <c r="R53" s="80">
        <f>(+R33-R114)*'Assumptions (Inputs)'!$E$31/'Assumptions (Inputs)'!$E$30</f>
        <v>2.7628305032980252</v>
      </c>
      <c r="S53" s="80">
        <f>(+S33-S114)*'Assumptions (Inputs)'!$E$31/'Assumptions (Inputs)'!$E$30</f>
        <v>2.7628305032980252</v>
      </c>
      <c r="T53" s="80">
        <f>(+T33-T114)*'Assumptions (Inputs)'!$E$31/'Assumptions (Inputs)'!$E$30</f>
        <v>2.7628305032980252</v>
      </c>
      <c r="U53" s="80">
        <f>(+U33-U114)*'Assumptions (Inputs)'!$E$31/'Assumptions (Inputs)'!$E$30</f>
        <v>2.7628305032980252</v>
      </c>
      <c r="V53" s="80">
        <f>(+V33-V114)*'Assumptions (Inputs)'!$E$31/'Assumptions (Inputs)'!$E$30</f>
        <v>2.7628305032980252</v>
      </c>
      <c r="W53" s="80">
        <f>(+W33-W114)*'Assumptions (Inputs)'!$E$31/'Assumptions (Inputs)'!$E$30</f>
        <v>2.7628305032980252</v>
      </c>
      <c r="X53" s="80">
        <f>(+X33-X114)*'Assumptions (Inputs)'!$E$31/'Assumptions (Inputs)'!$E$30</f>
        <v>2.7628305032980252</v>
      </c>
      <c r="Y53" s="80">
        <f>(+Y33-Y114)*'Assumptions (Inputs)'!$E$31/'Assumptions (Inputs)'!$E$30</f>
        <v>2.7628305032980252</v>
      </c>
      <c r="Z53" s="80">
        <f>(+Z33-Z114)*'Assumptions (Inputs)'!$E$31/'Assumptions (Inputs)'!$E$30</f>
        <v>2.7628305032980252</v>
      </c>
      <c r="AA53" s="80">
        <f>(+AA33-AA114)*'Assumptions (Inputs)'!$E$31/'Assumptions (Inputs)'!$E$30</f>
        <v>2.7628305032980252</v>
      </c>
      <c r="AB53" s="80">
        <f>(+AB33-AB114)*'Assumptions (Inputs)'!$E$31/'Assumptions (Inputs)'!$E$30</f>
        <v>2.7628305032980252</v>
      </c>
      <c r="AC53" s="80">
        <f>(+AC33-AC114)*'Assumptions (Inputs)'!$E$31/'Assumptions (Inputs)'!$E$30</f>
        <v>2.7628305032980252</v>
      </c>
      <c r="AD53" s="80">
        <f>(+AD33-AD114)*'Assumptions (Inputs)'!$E$31/'Assumptions (Inputs)'!$E$30</f>
        <v>2.7628305032980252</v>
      </c>
      <c r="AE53" s="80">
        <f>(+AE33-AE114)*'Assumptions (Inputs)'!$E$31/'Assumptions (Inputs)'!$E$30</f>
        <v>2.7628305032980252</v>
      </c>
      <c r="AF53" s="80">
        <f>(+AF33-AF114)*'Assumptions (Inputs)'!$E$31/'Assumptions (Inputs)'!$E$30</f>
        <v>2.7628305032980252</v>
      </c>
      <c r="AG53" s="80">
        <f>(+AG33-AG114)*'Assumptions (Inputs)'!$E$31/'Assumptions (Inputs)'!$E$30</f>
        <v>2.7628305032980252</v>
      </c>
      <c r="AH53" s="80">
        <f>(+AH33-AH114)*'Assumptions (Inputs)'!$E$31/'Assumptions (Inputs)'!$E$30</f>
        <v>2.7628305032980252</v>
      </c>
      <c r="AI53" s="80">
        <f>(+AI33-AI114)*'Assumptions (Inputs)'!$E$31/'Assumptions (Inputs)'!$E$30</f>
        <v>2.7628305032980252</v>
      </c>
      <c r="AJ53" s="80">
        <f>(+AJ33-AJ114)*'Assumptions (Inputs)'!$E$31/'Assumptions (Inputs)'!$E$30</f>
        <v>2.7628305032980252</v>
      </c>
      <c r="AK53" s="80">
        <f>(+AK33-AK114)*'Assumptions (Inputs)'!$E$31/'Assumptions (Inputs)'!$E$30</f>
        <v>2.7628305032980252</v>
      </c>
      <c r="AL53" s="80">
        <f>(+AL33-AL114)*'Assumptions (Inputs)'!$E$31/'Assumptions (Inputs)'!$E$30</f>
        <v>2.7628305032980252</v>
      </c>
      <c r="AM53" s="80">
        <f>(+AM33-AM114)*'Assumptions (Inputs)'!$E$31/'Assumptions (Inputs)'!$E$30</f>
        <v>2.7628305032980252</v>
      </c>
      <c r="AN53" s="80">
        <f>(+AN33-AN114)*'Assumptions (Inputs)'!$E$31/'Assumptions (Inputs)'!$E$30</f>
        <v>2.7628305032980252</v>
      </c>
      <c r="AO53" s="80">
        <f>(+AO33-AO114)*'Assumptions (Inputs)'!$E$31/'Assumptions (Inputs)'!$E$30</f>
        <v>2.7628305032980252</v>
      </c>
      <c r="AP53" s="80">
        <f>(+AP33-AP114)*'Assumptions (Inputs)'!$E$31/'Assumptions (Inputs)'!$E$30</f>
        <v>2.7628305032980252</v>
      </c>
      <c r="AQ53" s="80">
        <f>(+AQ33-AQ114)*'Assumptions (Inputs)'!$E$31/'Assumptions (Inputs)'!$E$30</f>
        <v>2.7628305032980252</v>
      </c>
      <c r="AR53" s="80">
        <f>(+AR33-AR114)*'Assumptions (Inputs)'!$E$31/'Assumptions (Inputs)'!$E$30</f>
        <v>2.7628305032980252</v>
      </c>
      <c r="AS53" s="80">
        <f>(+AS33-AS114)*'Assumptions (Inputs)'!$E$31/'Assumptions (Inputs)'!$E$30</f>
        <v>2.7628305032980252</v>
      </c>
      <c r="AT53" s="80">
        <f>(+AT33-AT114)*'Assumptions (Inputs)'!$E$31/'Assumptions (Inputs)'!$E$30</f>
        <v>2.7628305032980252</v>
      </c>
      <c r="AU53" s="80">
        <f>(+AU33-AU114)*'Assumptions (Inputs)'!$E$31/'Assumptions (Inputs)'!$E$30</f>
        <v>2.7628305032980252</v>
      </c>
      <c r="AV53" s="80">
        <f>(+AV33-AV114)*'Assumptions (Inputs)'!$E$31/'Assumptions (Inputs)'!$E$30</f>
        <v>2.7628305032980252</v>
      </c>
      <c r="AW53" s="80">
        <f>(+AW33-AW114)*'Assumptions (Inputs)'!$E$31/'Assumptions (Inputs)'!$E$30</f>
        <v>2.7628305032980252</v>
      </c>
      <c r="AX53" s="80">
        <f>(+AX33-AX114)*'Assumptions (Inputs)'!$E$31/'Assumptions (Inputs)'!$E$30</f>
        <v>2.7628305032980252</v>
      </c>
      <c r="AY53" s="80">
        <f>(+AY33-AY114)*'Assumptions (Inputs)'!$E$31/'Assumptions (Inputs)'!$E$30</f>
        <v>2.7628305032980252</v>
      </c>
      <c r="AZ53" s="80">
        <f>(+AZ33-AZ114)*'Assumptions (Inputs)'!$E$31/'Assumptions (Inputs)'!$E$30</f>
        <v>2.7628305032980252</v>
      </c>
      <c r="BA53" s="80">
        <f>(+BA33-BA114)*'Assumptions (Inputs)'!$E$31/'Assumptions (Inputs)'!$E$30</f>
        <v>2.7628305032980252</v>
      </c>
      <c r="BB53" s="80">
        <f>(+BB33-BB114)*'Assumptions (Inputs)'!$E$31/'Assumptions (Inputs)'!$E$30</f>
        <v>2.7628305032980252</v>
      </c>
      <c r="BC53" s="80">
        <f>(+BC33-BC114)*'Assumptions (Inputs)'!$E$31/'Assumptions (Inputs)'!$E$30</f>
        <v>2.7628305032980252</v>
      </c>
      <c r="BD53" s="80">
        <f>(+BD33-BD114)*'Assumptions (Inputs)'!$E$31/'Assumptions (Inputs)'!$E$30</f>
        <v>2.7628305032980252</v>
      </c>
      <c r="BE53" s="80">
        <f>(+BE33-BE114)*'Assumptions (Inputs)'!$E$31/'Assumptions (Inputs)'!$E$30</f>
        <v>2.7628305032980252</v>
      </c>
      <c r="BF53" s="80">
        <f>(+BF33-BF114)*'Assumptions (Inputs)'!$E$31/'Assumptions (Inputs)'!$E$30</f>
        <v>2.7628305032980252</v>
      </c>
      <c r="BG53" s="80">
        <f>(+BG33-BG114)*'Assumptions (Inputs)'!$E$31/'Assumptions (Inputs)'!$E$30</f>
        <v>2.7628305032980252</v>
      </c>
      <c r="BH53" s="80">
        <f>(+BH33-BH114)*'Assumptions (Inputs)'!$E$31/'Assumptions (Inputs)'!$E$30</f>
        <v>2.7628305032980252</v>
      </c>
      <c r="BI53" s="80">
        <f>(+BI33-BI114)*'Assumptions (Inputs)'!$E$31/'Assumptions (Inputs)'!$E$30</f>
        <v>2.7628305032980252</v>
      </c>
      <c r="BJ53" s="80">
        <f>(+BJ33-BJ114)*'Assumptions (Inputs)'!$E$31/'Assumptions (Inputs)'!$E$30</f>
        <v>2.7628305032980252</v>
      </c>
      <c r="BK53" s="80">
        <f>(+BK33-BK114)*'Assumptions (Inputs)'!$E$31/'Assumptions (Inputs)'!$E$30</f>
        <v>2.7628305032980252</v>
      </c>
      <c r="BL53" s="80">
        <f>(+BL33-BL114)*'Assumptions (Inputs)'!$E$31/'Assumptions (Inputs)'!$E$30</f>
        <v>0</v>
      </c>
      <c r="BM53" s="98"/>
      <c r="BN53" s="74">
        <f>SUM(B53:BM53)</f>
        <v>138.14152516490117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21.399083569388363</v>
      </c>
      <c r="O54" s="74">
        <f t="shared" si="28"/>
        <v>21.399083569388363</v>
      </c>
      <c r="P54" s="74">
        <f t="shared" si="28"/>
        <v>21.399083569388363</v>
      </c>
      <c r="Q54" s="74">
        <f t="shared" si="28"/>
        <v>21.399083569388363</v>
      </c>
      <c r="R54" s="74">
        <f t="shared" si="28"/>
        <v>21.399083569388363</v>
      </c>
      <c r="S54" s="74">
        <f t="shared" si="28"/>
        <v>21.399083569388363</v>
      </c>
      <c r="T54" s="74">
        <f t="shared" si="28"/>
        <v>21.399083569388363</v>
      </c>
      <c r="U54" s="74">
        <f t="shared" si="28"/>
        <v>21.399083569388363</v>
      </c>
      <c r="V54" s="74">
        <f t="shared" si="28"/>
        <v>21.399083569388363</v>
      </c>
      <c r="W54" s="74">
        <f t="shared" si="28"/>
        <v>21.399083569388363</v>
      </c>
      <c r="X54" s="74">
        <f t="shared" si="28"/>
        <v>21.399083569388363</v>
      </c>
      <c r="Y54" s="74">
        <f t="shared" si="28"/>
        <v>21.399083569388363</v>
      </c>
      <c r="Z54" s="74">
        <f t="shared" si="28"/>
        <v>21.399083569388363</v>
      </c>
      <c r="AA54" s="74">
        <f t="shared" si="28"/>
        <v>21.399083569388363</v>
      </c>
      <c r="AB54" s="74">
        <f t="shared" si="28"/>
        <v>21.399083569388363</v>
      </c>
      <c r="AC54" s="74">
        <f t="shared" si="28"/>
        <v>21.399083569388363</v>
      </c>
      <c r="AD54" s="74">
        <f t="shared" si="28"/>
        <v>21.399083569388363</v>
      </c>
      <c r="AE54" s="74">
        <f t="shared" si="28"/>
        <v>21.399083569388363</v>
      </c>
      <c r="AF54" s="74">
        <f t="shared" si="28"/>
        <v>21.399083569388363</v>
      </c>
      <c r="AG54" s="74">
        <f t="shared" si="28"/>
        <v>21.399083569388363</v>
      </c>
      <c r="AH54" s="74">
        <f t="shared" si="28"/>
        <v>21.399083569388363</v>
      </c>
      <c r="AI54" s="74">
        <f t="shared" si="28"/>
        <v>21.399083569388363</v>
      </c>
      <c r="AJ54" s="74">
        <f t="shared" si="28"/>
        <v>21.399083569388363</v>
      </c>
      <c r="AK54" s="74">
        <f t="shared" si="28"/>
        <v>21.399083569388363</v>
      </c>
      <c r="AL54" s="74">
        <f t="shared" si="28"/>
        <v>21.399083569388363</v>
      </c>
      <c r="AM54" s="74">
        <f t="shared" si="28"/>
        <v>21.399083569388363</v>
      </c>
      <c r="AN54" s="74">
        <f t="shared" si="28"/>
        <v>21.399083569388363</v>
      </c>
      <c r="AO54" s="74">
        <f t="shared" si="28"/>
        <v>21.399083569388363</v>
      </c>
      <c r="AP54" s="74">
        <f t="shared" si="28"/>
        <v>21.399083569388363</v>
      </c>
      <c r="AQ54" s="74">
        <f t="shared" si="28"/>
        <v>21.399083569388363</v>
      </c>
      <c r="AR54" s="74">
        <f t="shared" si="28"/>
        <v>21.399083569388363</v>
      </c>
      <c r="AS54" s="74">
        <f t="shared" si="28"/>
        <v>21.399083569388363</v>
      </c>
      <c r="AT54" s="74">
        <f t="shared" si="28"/>
        <v>21.399083569388363</v>
      </c>
      <c r="AU54" s="74">
        <f t="shared" si="28"/>
        <v>21.399083569388363</v>
      </c>
      <c r="AV54" s="74">
        <f t="shared" si="28"/>
        <v>21.399083569388363</v>
      </c>
      <c r="AW54" s="74">
        <f t="shared" si="28"/>
        <v>21.399083569388363</v>
      </c>
      <c r="AX54" s="74">
        <f t="shared" si="28"/>
        <v>21.399083569388363</v>
      </c>
      <c r="AY54" s="74">
        <f t="shared" si="28"/>
        <v>21.399083569388363</v>
      </c>
      <c r="AZ54" s="74">
        <f t="shared" si="28"/>
        <v>21.399083569388363</v>
      </c>
      <c r="BA54" s="74">
        <f t="shared" si="28"/>
        <v>21.399083569388363</v>
      </c>
      <c r="BB54" s="74">
        <f t="shared" si="28"/>
        <v>21.399083569388363</v>
      </c>
      <c r="BC54" s="74">
        <f t="shared" si="28"/>
        <v>21.399083569388363</v>
      </c>
      <c r="BD54" s="74">
        <f t="shared" si="28"/>
        <v>21.399083569388363</v>
      </c>
      <c r="BE54" s="74">
        <f t="shared" si="28"/>
        <v>21.399083569388363</v>
      </c>
      <c r="BF54" s="74">
        <f t="shared" si="28"/>
        <v>21.399083569388363</v>
      </c>
      <c r="BG54" s="74">
        <f t="shared" si="28"/>
        <v>21.399083569388363</v>
      </c>
      <c r="BH54" s="74">
        <f t="shared" si="28"/>
        <v>21.399083569388363</v>
      </c>
      <c r="BI54" s="74">
        <f t="shared" si="28"/>
        <v>21.399083569388363</v>
      </c>
      <c r="BJ54" s="74">
        <f t="shared" si="28"/>
        <v>21.399083569388363</v>
      </c>
      <c r="BK54" s="74">
        <f t="shared" si="28"/>
        <v>21.399083569388363</v>
      </c>
      <c r="BL54" s="74">
        <f t="shared" si="28"/>
        <v>0</v>
      </c>
      <c r="BM54" s="36"/>
      <c r="BN54" s="74">
        <f>SUM(B54:BM54)</f>
        <v>1069.9541784694184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42.798167138776734</v>
      </c>
      <c r="O55" s="67">
        <f>O21*'Assumptions (Inputs)'!$D$48</f>
        <v>42.798167138776734</v>
      </c>
      <c r="P55" s="67">
        <f>P21*'Assumptions (Inputs)'!$D$48</f>
        <v>42.798167138776734</v>
      </c>
      <c r="Q55" s="67">
        <f>Q21*'Assumptions (Inputs)'!$D$48</f>
        <v>42.798167138776734</v>
      </c>
      <c r="R55" s="67">
        <f>R21*'Assumptions (Inputs)'!$D$48</f>
        <v>42.798167138776734</v>
      </c>
      <c r="S55" s="67">
        <f>S21*'Assumptions (Inputs)'!$D$48</f>
        <v>42.798167138776734</v>
      </c>
      <c r="T55" s="67">
        <f>T21*'Assumptions (Inputs)'!$D$48</f>
        <v>42.798167138776734</v>
      </c>
      <c r="U55" s="67">
        <f>U21*'Assumptions (Inputs)'!$D$48</f>
        <v>42.798167138776734</v>
      </c>
      <c r="V55" s="67">
        <f>V21*'Assumptions (Inputs)'!$D$48</f>
        <v>42.798167138776734</v>
      </c>
      <c r="W55" s="67">
        <f>W21*'Assumptions (Inputs)'!$D$48</f>
        <v>42.798167138776734</v>
      </c>
      <c r="X55" s="67">
        <f>X21*'Assumptions (Inputs)'!$D$48</f>
        <v>42.798167138776734</v>
      </c>
      <c r="Y55" s="67">
        <f>Y21*'Assumptions (Inputs)'!$D$48</f>
        <v>42.798167138776734</v>
      </c>
      <c r="Z55" s="67">
        <f>Z21*'Assumptions (Inputs)'!$D$48</f>
        <v>42.798167138776734</v>
      </c>
      <c r="AA55" s="67">
        <f>AA21*'Assumptions (Inputs)'!$D$48</f>
        <v>42.798167138776734</v>
      </c>
      <c r="AB55" s="67">
        <f>AB21*'Assumptions (Inputs)'!$D$48</f>
        <v>42.798167138776734</v>
      </c>
      <c r="AC55" s="67">
        <f>AC21*'Assumptions (Inputs)'!$D$48</f>
        <v>42.798167138776734</v>
      </c>
      <c r="AD55" s="67">
        <f>AD21*'Assumptions (Inputs)'!$D$48</f>
        <v>42.798167138776734</v>
      </c>
      <c r="AE55" s="67">
        <f>AE21*'Assumptions (Inputs)'!$D$48</f>
        <v>42.798167138776734</v>
      </c>
      <c r="AF55" s="67">
        <f>AF21*'Assumptions (Inputs)'!$D$48</f>
        <v>42.798167138776734</v>
      </c>
      <c r="AG55" s="67">
        <f>AG21*'Assumptions (Inputs)'!$D$48</f>
        <v>42.798167138776734</v>
      </c>
      <c r="AH55" s="67">
        <f>AH21*'Assumptions (Inputs)'!$D$48</f>
        <v>42.798167138776734</v>
      </c>
      <c r="AI55" s="67">
        <f>AI21*'Assumptions (Inputs)'!$D$48</f>
        <v>42.798167138776734</v>
      </c>
      <c r="AJ55" s="67">
        <f>AJ21*'Assumptions (Inputs)'!$D$48</f>
        <v>42.798167138776734</v>
      </c>
      <c r="AK55" s="67">
        <f>AK21*'Assumptions (Inputs)'!$D$48</f>
        <v>42.798167138776734</v>
      </c>
      <c r="AL55" s="67">
        <f>AL21*'Assumptions (Inputs)'!$D$48</f>
        <v>42.798167138776734</v>
      </c>
      <c r="AM55" s="67">
        <f>AM21*'Assumptions (Inputs)'!$D$48</f>
        <v>42.798167138776734</v>
      </c>
      <c r="AN55" s="67">
        <f>AN21*'Assumptions (Inputs)'!$D$48</f>
        <v>42.798167138776734</v>
      </c>
      <c r="AO55" s="67">
        <f>AO21*'Assumptions (Inputs)'!$D$48</f>
        <v>42.798167138776734</v>
      </c>
      <c r="AP55" s="67">
        <f>AP21*'Assumptions (Inputs)'!$D$48</f>
        <v>42.798167138776734</v>
      </c>
      <c r="AQ55" s="67">
        <f>AQ21*'Assumptions (Inputs)'!$D$48</f>
        <v>42.798167138776734</v>
      </c>
      <c r="AR55" s="67">
        <f>AR21*'Assumptions (Inputs)'!$D$48</f>
        <v>42.798167138776734</v>
      </c>
      <c r="AS55" s="67">
        <f>AS21*'Assumptions (Inputs)'!$D$48</f>
        <v>42.798167138776734</v>
      </c>
      <c r="AT55" s="67">
        <f>AT21*'Assumptions (Inputs)'!$D$48</f>
        <v>42.798167138776734</v>
      </c>
      <c r="AU55" s="67">
        <f>AU21*'Assumptions (Inputs)'!$D$48</f>
        <v>42.798167138776734</v>
      </c>
      <c r="AV55" s="67">
        <f>AV21*'Assumptions (Inputs)'!$D$48</f>
        <v>42.798167138776734</v>
      </c>
      <c r="AW55" s="67">
        <f>AW21*'Assumptions (Inputs)'!$D$48</f>
        <v>42.798167138776734</v>
      </c>
      <c r="AX55" s="67">
        <f>AX21*'Assumptions (Inputs)'!$D$48</f>
        <v>42.798167138776734</v>
      </c>
      <c r="AY55" s="67">
        <f>AY21*'Assumptions (Inputs)'!$D$48</f>
        <v>42.798167138776734</v>
      </c>
      <c r="AZ55" s="67">
        <f>AZ21*'Assumptions (Inputs)'!$D$48</f>
        <v>42.798167138776734</v>
      </c>
      <c r="BA55" s="67">
        <f>BA21*'Assumptions (Inputs)'!$D$48</f>
        <v>42.798167138776734</v>
      </c>
      <c r="BB55" s="67">
        <f>BB21*'Assumptions (Inputs)'!$D$48</f>
        <v>42.798167138776734</v>
      </c>
      <c r="BC55" s="67">
        <f>BC21*'Assumptions (Inputs)'!$D$48</f>
        <v>42.798167138776734</v>
      </c>
      <c r="BD55" s="67">
        <f>BD21*'Assumptions (Inputs)'!$D$48</f>
        <v>42.798167138776734</v>
      </c>
      <c r="BE55" s="67">
        <f>BE21*'Assumptions (Inputs)'!$D$48</f>
        <v>42.798167138776734</v>
      </c>
      <c r="BF55" s="67">
        <f>BF21*'Assumptions (Inputs)'!$D$48</f>
        <v>42.798167138776734</v>
      </c>
      <c r="BG55" s="67">
        <f>BG21*'Assumptions (Inputs)'!$D$48</f>
        <v>42.798167138776734</v>
      </c>
      <c r="BH55" s="67">
        <f>BH21*'Assumptions (Inputs)'!$D$48</f>
        <v>42.798167138776734</v>
      </c>
      <c r="BI55" s="67">
        <f>BI21*'Assumptions (Inputs)'!$D$48</f>
        <v>42.798167138776734</v>
      </c>
      <c r="BJ55" s="67">
        <f>BJ21*'Assumptions (Inputs)'!$D$48</f>
        <v>42.798167138776734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2097.1101898000607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66.96008121146312</v>
      </c>
      <c r="O56" s="68">
        <f t="shared" si="29"/>
        <v>66.96008121146312</v>
      </c>
      <c r="P56" s="68">
        <f t="shared" si="29"/>
        <v>66.96008121146312</v>
      </c>
      <c r="Q56" s="68">
        <f t="shared" si="29"/>
        <v>66.96008121146312</v>
      </c>
      <c r="R56" s="68">
        <f t="shared" si="29"/>
        <v>66.96008121146312</v>
      </c>
      <c r="S56" s="68">
        <f t="shared" si="29"/>
        <v>66.96008121146312</v>
      </c>
      <c r="T56" s="68">
        <f t="shared" si="29"/>
        <v>66.96008121146312</v>
      </c>
      <c r="U56" s="68">
        <f t="shared" si="29"/>
        <v>66.96008121146312</v>
      </c>
      <c r="V56" s="68">
        <f t="shared" si="29"/>
        <v>66.96008121146312</v>
      </c>
      <c r="W56" s="68">
        <f t="shared" si="29"/>
        <v>66.96008121146312</v>
      </c>
      <c r="X56" s="68">
        <f t="shared" si="29"/>
        <v>66.96008121146312</v>
      </c>
      <c r="Y56" s="68">
        <f t="shared" si="29"/>
        <v>66.96008121146312</v>
      </c>
      <c r="Z56" s="68">
        <f t="shared" si="29"/>
        <v>66.96008121146312</v>
      </c>
      <c r="AA56" s="68">
        <f t="shared" si="29"/>
        <v>66.96008121146312</v>
      </c>
      <c r="AB56" s="68">
        <f t="shared" si="29"/>
        <v>66.96008121146312</v>
      </c>
      <c r="AC56" s="68">
        <f t="shared" si="29"/>
        <v>66.96008121146312</v>
      </c>
      <c r="AD56" s="68">
        <f t="shared" si="29"/>
        <v>66.96008121146312</v>
      </c>
      <c r="AE56" s="68">
        <f t="shared" si="29"/>
        <v>66.96008121146312</v>
      </c>
      <c r="AF56" s="68">
        <f t="shared" si="29"/>
        <v>66.96008121146312</v>
      </c>
      <c r="AG56" s="68">
        <f t="shared" si="29"/>
        <v>66.96008121146312</v>
      </c>
      <c r="AH56" s="68">
        <f t="shared" si="29"/>
        <v>66.96008121146312</v>
      </c>
      <c r="AI56" s="68">
        <f t="shared" si="29"/>
        <v>66.96008121146312</v>
      </c>
      <c r="AJ56" s="68">
        <f t="shared" si="29"/>
        <v>66.96008121146312</v>
      </c>
      <c r="AK56" s="68">
        <f t="shared" si="29"/>
        <v>66.96008121146312</v>
      </c>
      <c r="AL56" s="68">
        <f t="shared" si="29"/>
        <v>66.96008121146312</v>
      </c>
      <c r="AM56" s="68">
        <f t="shared" si="29"/>
        <v>66.96008121146312</v>
      </c>
      <c r="AN56" s="68">
        <f t="shared" si="29"/>
        <v>66.96008121146312</v>
      </c>
      <c r="AO56" s="68">
        <f t="shared" si="29"/>
        <v>66.96008121146312</v>
      </c>
      <c r="AP56" s="68">
        <f t="shared" si="29"/>
        <v>66.96008121146312</v>
      </c>
      <c r="AQ56" s="68">
        <f t="shared" si="29"/>
        <v>66.96008121146312</v>
      </c>
      <c r="AR56" s="68">
        <f t="shared" si="29"/>
        <v>66.96008121146312</v>
      </c>
      <c r="AS56" s="68">
        <f t="shared" si="29"/>
        <v>66.96008121146312</v>
      </c>
      <c r="AT56" s="68">
        <f t="shared" si="29"/>
        <v>66.96008121146312</v>
      </c>
      <c r="AU56" s="68">
        <f t="shared" si="29"/>
        <v>66.96008121146312</v>
      </c>
      <c r="AV56" s="68">
        <f t="shared" si="29"/>
        <v>66.96008121146312</v>
      </c>
      <c r="AW56" s="68">
        <f t="shared" si="29"/>
        <v>66.96008121146312</v>
      </c>
      <c r="AX56" s="68">
        <f t="shared" si="29"/>
        <v>66.96008121146312</v>
      </c>
      <c r="AY56" s="68">
        <f t="shared" si="29"/>
        <v>66.96008121146312</v>
      </c>
      <c r="AZ56" s="68">
        <f t="shared" si="29"/>
        <v>66.96008121146312</v>
      </c>
      <c r="BA56" s="68">
        <f t="shared" si="29"/>
        <v>66.96008121146312</v>
      </c>
      <c r="BB56" s="68">
        <f t="shared" si="29"/>
        <v>66.96008121146312</v>
      </c>
      <c r="BC56" s="68">
        <f t="shared" si="29"/>
        <v>66.96008121146312</v>
      </c>
      <c r="BD56" s="68">
        <f t="shared" si="29"/>
        <v>66.96008121146312</v>
      </c>
      <c r="BE56" s="68">
        <f t="shared" si="29"/>
        <v>66.96008121146312</v>
      </c>
      <c r="BF56" s="68">
        <f t="shared" si="29"/>
        <v>66.96008121146312</v>
      </c>
      <c r="BG56" s="68">
        <f t="shared" si="29"/>
        <v>66.96008121146312</v>
      </c>
      <c r="BH56" s="68">
        <f t="shared" si="29"/>
        <v>66.96008121146312</v>
      </c>
      <c r="BI56" s="68">
        <f t="shared" si="29"/>
        <v>66.96008121146312</v>
      </c>
      <c r="BJ56" s="68">
        <f t="shared" si="29"/>
        <v>66.96008121146312</v>
      </c>
      <c r="BK56" s="68">
        <f t="shared" si="29"/>
        <v>24.16191407268639</v>
      </c>
      <c r="BL56" s="68">
        <f t="shared" si="29"/>
        <v>0</v>
      </c>
      <c r="BM56" s="36"/>
      <c r="BN56" s="74">
        <f>SUM(B56:BM56)</f>
        <v>3305.2058934343804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414.17391271461941</v>
      </c>
      <c r="O59" s="74">
        <f t="shared" si="30"/>
        <v>808.37869282120778</v>
      </c>
      <c r="P59" s="74">
        <f t="shared" si="30"/>
        <v>769.40308677859798</v>
      </c>
      <c r="Q59" s="74">
        <f t="shared" si="30"/>
        <v>732.27820187757038</v>
      </c>
      <c r="R59" s="74">
        <f t="shared" si="30"/>
        <v>696.86550045109664</v>
      </c>
      <c r="S59" s="74">
        <f t="shared" si="30"/>
        <v>663.03710157576609</v>
      </c>
      <c r="T59" s="74">
        <f t="shared" si="30"/>
        <v>630.67400494784965</v>
      </c>
      <c r="U59" s="74">
        <f t="shared" si="30"/>
        <v>599.66609088329881</v>
      </c>
      <c r="V59" s="74">
        <f t="shared" si="30"/>
        <v>569.41480561559433</v>
      </c>
      <c r="W59" s="74">
        <f t="shared" si="30"/>
        <v>539.27008778406559</v>
      </c>
      <c r="X59" s="74">
        <f t="shared" si="30"/>
        <v>509.12536995253669</v>
      </c>
      <c r="Y59" s="74">
        <f t="shared" si="30"/>
        <v>478.98065212100795</v>
      </c>
      <c r="Z59" s="74">
        <f t="shared" si="30"/>
        <v>448.8359342894791</v>
      </c>
      <c r="AA59" s="74">
        <f t="shared" si="30"/>
        <v>418.69121645795025</v>
      </c>
      <c r="AB59" s="74">
        <f t="shared" si="30"/>
        <v>388.54649862642145</v>
      </c>
      <c r="AC59" s="74">
        <f t="shared" si="30"/>
        <v>358.4017807948926</v>
      </c>
      <c r="AD59" s="74">
        <f t="shared" si="30"/>
        <v>328.25706296336375</v>
      </c>
      <c r="AE59" s="74">
        <f t="shared" si="30"/>
        <v>298.1123451318349</v>
      </c>
      <c r="AF59" s="74">
        <f t="shared" si="30"/>
        <v>267.96762730030605</v>
      </c>
      <c r="AG59" s="74">
        <f t="shared" si="30"/>
        <v>237.8229094687772</v>
      </c>
      <c r="AH59" s="74">
        <f t="shared" si="30"/>
        <v>211.64072413904267</v>
      </c>
      <c r="AI59" s="74">
        <f t="shared" si="30"/>
        <v>193.38360381289689</v>
      </c>
      <c r="AJ59" s="74">
        <f t="shared" si="30"/>
        <v>179.08901598854544</v>
      </c>
      <c r="AK59" s="74">
        <f t="shared" si="30"/>
        <v>164.79442816419399</v>
      </c>
      <c r="AL59" s="74">
        <f t="shared" si="30"/>
        <v>150.49984033984268</v>
      </c>
      <c r="AM59" s="74">
        <f t="shared" si="30"/>
        <v>136.20525251549111</v>
      </c>
      <c r="AN59" s="74">
        <f t="shared" si="30"/>
        <v>121.91066469113977</v>
      </c>
      <c r="AO59" s="74">
        <f t="shared" si="30"/>
        <v>107.61607686678822</v>
      </c>
      <c r="AP59" s="74">
        <f t="shared" si="30"/>
        <v>93.32148904243688</v>
      </c>
      <c r="AQ59" s="74">
        <f t="shared" si="30"/>
        <v>79.026901218085328</v>
      </c>
      <c r="AR59" s="74">
        <f t="shared" si="30"/>
        <v>64.732313393733989</v>
      </c>
      <c r="AS59" s="74">
        <f t="shared" si="30"/>
        <v>50.437725569382437</v>
      </c>
      <c r="AT59" s="74">
        <f t="shared" si="30"/>
        <v>36.143137745031098</v>
      </c>
      <c r="AU59" s="74">
        <f t="shared" si="30"/>
        <v>21.848549920679542</v>
      </c>
      <c r="AV59" s="74">
        <f t="shared" si="30"/>
        <v>7.5539620963282097</v>
      </c>
      <c r="AW59" s="74">
        <f t="shared" si="30"/>
        <v>-6.7406257280233497</v>
      </c>
      <c r="AX59" s="74">
        <f t="shared" si="30"/>
        <v>-21.035213552374678</v>
      </c>
      <c r="AY59" s="74">
        <f t="shared" si="30"/>
        <v>-35.329801376726238</v>
      </c>
      <c r="AZ59" s="74">
        <f t="shared" si="30"/>
        <v>-49.624389201077562</v>
      </c>
      <c r="BA59" s="74">
        <f t="shared" si="30"/>
        <v>-63.918977025429129</v>
      </c>
      <c r="BB59" s="74">
        <f t="shared" si="30"/>
        <v>-78.213564849780454</v>
      </c>
      <c r="BC59" s="74">
        <f t="shared" si="30"/>
        <v>-92.50815267413202</v>
      </c>
      <c r="BD59" s="74">
        <f t="shared" si="30"/>
        <v>-106.80274049848335</v>
      </c>
      <c r="BE59" s="74">
        <f t="shared" si="30"/>
        <v>-121.0973283228349</v>
      </c>
      <c r="BF59" s="74">
        <f t="shared" si="30"/>
        <v>-135.39191614718624</v>
      </c>
      <c r="BG59" s="74">
        <f t="shared" si="30"/>
        <v>-149.68650397153777</v>
      </c>
      <c r="BH59" s="74">
        <f t="shared" si="30"/>
        <v>-163.98109179588911</v>
      </c>
      <c r="BI59" s="74">
        <f t="shared" si="30"/>
        <v>-178.27567962024057</v>
      </c>
      <c r="BJ59" s="74">
        <f t="shared" si="30"/>
        <v>-192.57026744459202</v>
      </c>
      <c r="BK59" s="74">
        <f t="shared" si="30"/>
        <v>-99.869437422001312</v>
      </c>
      <c r="BL59" s="74">
        <f t="shared" si="30"/>
        <v>-2.1313487235079975E-2</v>
      </c>
      <c r="BM59" s="36"/>
      <c r="BN59" s="74">
        <f>SUM(B59:BM59)</f>
        <v>10281.03956494231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39.80211301187493</v>
      </c>
      <c r="O61" s="74">
        <f t="shared" si="33"/>
        <v>77.685192380118067</v>
      </c>
      <c r="P61" s="74">
        <f t="shared" si="33"/>
        <v>73.93963663942327</v>
      </c>
      <c r="Q61" s="74">
        <f t="shared" si="33"/>
        <v>70.371935200434521</v>
      </c>
      <c r="R61" s="74">
        <f t="shared" si="33"/>
        <v>66.968774593350389</v>
      </c>
      <c r="S61" s="74">
        <f t="shared" si="33"/>
        <v>63.717865461431124</v>
      </c>
      <c r="T61" s="74">
        <f t="shared" si="33"/>
        <v>60.607771875488353</v>
      </c>
      <c r="U61" s="74">
        <f t="shared" si="33"/>
        <v>57.627911333885017</v>
      </c>
      <c r="V61" s="74">
        <f t="shared" si="33"/>
        <v>54.720762819658617</v>
      </c>
      <c r="W61" s="74">
        <f t="shared" si="33"/>
        <v>51.823855436048703</v>
      </c>
      <c r="X61" s="74">
        <f t="shared" si="33"/>
        <v>48.926948052438775</v>
      </c>
      <c r="Y61" s="74">
        <f t="shared" si="33"/>
        <v>46.030040668828867</v>
      </c>
      <c r="Z61" s="74">
        <f t="shared" si="33"/>
        <v>43.133133285218946</v>
      </c>
      <c r="AA61" s="74">
        <f t="shared" si="33"/>
        <v>40.236225901609018</v>
      </c>
      <c r="AB61" s="74">
        <f t="shared" si="33"/>
        <v>37.339318517999104</v>
      </c>
      <c r="AC61" s="74">
        <f t="shared" si="33"/>
        <v>34.442411134389182</v>
      </c>
      <c r="AD61" s="74">
        <f t="shared" si="33"/>
        <v>31.545503750779258</v>
      </c>
      <c r="AE61" s="74">
        <f t="shared" si="33"/>
        <v>28.648596367169336</v>
      </c>
      <c r="AF61" s="74">
        <f t="shared" si="33"/>
        <v>25.751688983559411</v>
      </c>
      <c r="AG61" s="74">
        <f t="shared" si="33"/>
        <v>22.85478159994949</v>
      </c>
      <c r="AH61" s="74">
        <f t="shared" si="33"/>
        <v>20.338673589762003</v>
      </c>
      <c r="AI61" s="74">
        <f t="shared" si="33"/>
        <v>18.584164326419394</v>
      </c>
      <c r="AJ61" s="74">
        <f t="shared" si="33"/>
        <v>17.210454436499219</v>
      </c>
      <c r="AK61" s="74">
        <f t="shared" si="33"/>
        <v>15.836744546579043</v>
      </c>
      <c r="AL61" s="74">
        <f t="shared" si="33"/>
        <v>14.463034656658882</v>
      </c>
      <c r="AM61" s="74">
        <f t="shared" si="33"/>
        <v>13.089324766738697</v>
      </c>
      <c r="AN61" s="74">
        <f t="shared" si="33"/>
        <v>11.715614876818533</v>
      </c>
      <c r="AO61" s="74">
        <f t="shared" si="33"/>
        <v>10.341904986898349</v>
      </c>
      <c r="AP61" s="74">
        <f t="shared" si="33"/>
        <v>8.9681950969781852</v>
      </c>
      <c r="AQ61" s="74">
        <f t="shared" si="33"/>
        <v>7.5944852070580007</v>
      </c>
      <c r="AR61" s="74">
        <f t="shared" si="33"/>
        <v>6.2207753171378366</v>
      </c>
      <c r="AS61" s="74">
        <f t="shared" si="33"/>
        <v>4.8470654272176521</v>
      </c>
      <c r="AT61" s="74">
        <f t="shared" si="33"/>
        <v>3.4733555372974885</v>
      </c>
      <c r="AU61" s="74">
        <f t="shared" si="33"/>
        <v>2.099645647377304</v>
      </c>
      <c r="AV61" s="74">
        <f t="shared" si="33"/>
        <v>0.72593575745714101</v>
      </c>
      <c r="AW61" s="74">
        <f t="shared" si="33"/>
        <v>-0.64777413246304394</v>
      </c>
      <c r="AX61" s="74">
        <f t="shared" si="33"/>
        <v>-2.0214840223832065</v>
      </c>
      <c r="AY61" s="74">
        <f t="shared" si="33"/>
        <v>-3.3951939123033914</v>
      </c>
      <c r="AZ61" s="74">
        <f t="shared" si="33"/>
        <v>-4.7689038022235541</v>
      </c>
      <c r="BA61" s="74">
        <f t="shared" si="33"/>
        <v>-6.1426136921437395</v>
      </c>
      <c r="BB61" s="74">
        <f t="shared" si="33"/>
        <v>-7.5163235820639018</v>
      </c>
      <c r="BC61" s="74">
        <f t="shared" si="33"/>
        <v>-8.8900334719840881</v>
      </c>
      <c r="BD61" s="74">
        <f t="shared" si="33"/>
        <v>-10.26374336190425</v>
      </c>
      <c r="BE61" s="74">
        <f t="shared" si="33"/>
        <v>-11.637453251824434</v>
      </c>
      <c r="BF61" s="74">
        <f t="shared" si="33"/>
        <v>-13.011163141744598</v>
      </c>
      <c r="BG61" s="74">
        <f t="shared" si="33"/>
        <v>-14.384873031664782</v>
      </c>
      <c r="BH61" s="74">
        <f t="shared" si="33"/>
        <v>-15.758582921584944</v>
      </c>
      <c r="BI61" s="74">
        <f t="shared" si="33"/>
        <v>-17.132292811505121</v>
      </c>
      <c r="BJ61" s="74">
        <f t="shared" si="33"/>
        <v>-18.506002701425295</v>
      </c>
      <c r="BK61" s="74">
        <f t="shared" si="33"/>
        <v>-9.5974529362543262</v>
      </c>
      <c r="BL61" s="74">
        <f t="shared" si="33"/>
        <v>-2.0482261232911856E-3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66.96008121146312</v>
      </c>
      <c r="O62" s="67">
        <f t="shared" si="34"/>
        <v>66.96008121146312</v>
      </c>
      <c r="P62" s="67">
        <f t="shared" si="34"/>
        <v>66.96008121146312</v>
      </c>
      <c r="Q62" s="67">
        <f t="shared" si="34"/>
        <v>66.96008121146312</v>
      </c>
      <c r="R62" s="67">
        <f t="shared" si="34"/>
        <v>66.96008121146312</v>
      </c>
      <c r="S62" s="67">
        <f t="shared" si="34"/>
        <v>66.96008121146312</v>
      </c>
      <c r="T62" s="67">
        <f t="shared" si="34"/>
        <v>66.96008121146312</v>
      </c>
      <c r="U62" s="67">
        <f t="shared" si="34"/>
        <v>66.96008121146312</v>
      </c>
      <c r="V62" s="67">
        <f t="shared" si="34"/>
        <v>66.96008121146312</v>
      </c>
      <c r="W62" s="67">
        <f t="shared" si="34"/>
        <v>66.96008121146312</v>
      </c>
      <c r="X62" s="67">
        <f t="shared" si="34"/>
        <v>66.96008121146312</v>
      </c>
      <c r="Y62" s="67">
        <f t="shared" si="34"/>
        <v>66.96008121146312</v>
      </c>
      <c r="Z62" s="67">
        <f t="shared" si="34"/>
        <v>66.96008121146312</v>
      </c>
      <c r="AA62" s="67">
        <f t="shared" si="34"/>
        <v>66.96008121146312</v>
      </c>
      <c r="AB62" s="67">
        <f t="shared" si="34"/>
        <v>66.96008121146312</v>
      </c>
      <c r="AC62" s="67">
        <f t="shared" si="34"/>
        <v>66.96008121146312</v>
      </c>
      <c r="AD62" s="67">
        <f t="shared" si="34"/>
        <v>66.96008121146312</v>
      </c>
      <c r="AE62" s="67">
        <f t="shared" si="34"/>
        <v>66.96008121146312</v>
      </c>
      <c r="AF62" s="67">
        <f t="shared" si="34"/>
        <v>66.96008121146312</v>
      </c>
      <c r="AG62" s="67">
        <f t="shared" si="34"/>
        <v>66.96008121146312</v>
      </c>
      <c r="AH62" s="67">
        <f t="shared" si="34"/>
        <v>66.96008121146312</v>
      </c>
      <c r="AI62" s="67">
        <f t="shared" si="34"/>
        <v>66.96008121146312</v>
      </c>
      <c r="AJ62" s="67">
        <f t="shared" si="34"/>
        <v>66.96008121146312</v>
      </c>
      <c r="AK62" s="67">
        <f t="shared" si="34"/>
        <v>66.96008121146312</v>
      </c>
      <c r="AL62" s="67">
        <f t="shared" si="34"/>
        <v>66.96008121146312</v>
      </c>
      <c r="AM62" s="67">
        <f t="shared" si="34"/>
        <v>66.96008121146312</v>
      </c>
      <c r="AN62" s="67">
        <f t="shared" si="34"/>
        <v>66.96008121146312</v>
      </c>
      <c r="AO62" s="67">
        <f t="shared" si="34"/>
        <v>66.96008121146312</v>
      </c>
      <c r="AP62" s="67">
        <f t="shared" si="34"/>
        <v>66.96008121146312</v>
      </c>
      <c r="AQ62" s="67">
        <f t="shared" si="34"/>
        <v>66.96008121146312</v>
      </c>
      <c r="AR62" s="67">
        <f t="shared" si="34"/>
        <v>66.96008121146312</v>
      </c>
      <c r="AS62" s="67">
        <f t="shared" si="34"/>
        <v>66.96008121146312</v>
      </c>
      <c r="AT62" s="67">
        <f t="shared" si="34"/>
        <v>66.96008121146312</v>
      </c>
      <c r="AU62" s="67">
        <f t="shared" si="34"/>
        <v>66.96008121146312</v>
      </c>
      <c r="AV62" s="67">
        <f t="shared" si="34"/>
        <v>66.96008121146312</v>
      </c>
      <c r="AW62" s="67">
        <f t="shared" si="34"/>
        <v>66.96008121146312</v>
      </c>
      <c r="AX62" s="67">
        <f t="shared" si="34"/>
        <v>66.96008121146312</v>
      </c>
      <c r="AY62" s="67">
        <f t="shared" si="34"/>
        <v>66.96008121146312</v>
      </c>
      <c r="AZ62" s="67">
        <f t="shared" si="34"/>
        <v>66.96008121146312</v>
      </c>
      <c r="BA62" s="67">
        <f t="shared" si="34"/>
        <v>66.96008121146312</v>
      </c>
      <c r="BB62" s="67">
        <f t="shared" si="34"/>
        <v>66.96008121146312</v>
      </c>
      <c r="BC62" s="67">
        <f t="shared" si="34"/>
        <v>66.96008121146312</v>
      </c>
      <c r="BD62" s="67">
        <f t="shared" si="34"/>
        <v>66.96008121146312</v>
      </c>
      <c r="BE62" s="67">
        <f t="shared" si="34"/>
        <v>66.96008121146312</v>
      </c>
      <c r="BF62" s="67">
        <f t="shared" si="34"/>
        <v>66.96008121146312</v>
      </c>
      <c r="BG62" s="67">
        <f t="shared" si="34"/>
        <v>66.96008121146312</v>
      </c>
      <c r="BH62" s="67">
        <f t="shared" si="34"/>
        <v>66.96008121146312</v>
      </c>
      <c r="BI62" s="67">
        <f t="shared" si="34"/>
        <v>66.96008121146312</v>
      </c>
      <c r="BJ62" s="67">
        <f t="shared" si="34"/>
        <v>66.96008121146312</v>
      </c>
      <c r="BK62" s="67">
        <f t="shared" si="34"/>
        <v>24.16191407268639</v>
      </c>
      <c r="BL62" s="67">
        <f t="shared" si="34"/>
        <v>0</v>
      </c>
      <c r="BM62" s="36"/>
      <c r="BN62" s="74">
        <f>SUM(B62:BM62)</f>
        <v>3305.2058934343804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106.76219422333804</v>
      </c>
      <c r="O63" s="74">
        <f t="shared" si="35"/>
        <v>144.6452735915812</v>
      </c>
      <c r="P63" s="74">
        <f t="shared" si="35"/>
        <v>140.89971785088639</v>
      </c>
      <c r="Q63" s="74">
        <f t="shared" si="35"/>
        <v>137.33201641189765</v>
      </c>
      <c r="R63" s="74">
        <f t="shared" si="35"/>
        <v>133.92885580481351</v>
      </c>
      <c r="S63" s="74">
        <f t="shared" si="35"/>
        <v>130.67794667289425</v>
      </c>
      <c r="T63" s="74">
        <f t="shared" si="35"/>
        <v>127.56785308695147</v>
      </c>
      <c r="U63" s="74">
        <f t="shared" si="35"/>
        <v>124.58799254534813</v>
      </c>
      <c r="V63" s="74">
        <f t="shared" si="35"/>
        <v>121.68084403112174</v>
      </c>
      <c r="W63" s="74">
        <f t="shared" si="35"/>
        <v>118.78393664751182</v>
      </c>
      <c r="X63" s="74">
        <f t="shared" si="35"/>
        <v>115.88702926390189</v>
      </c>
      <c r="Y63" s="74">
        <f t="shared" si="35"/>
        <v>112.99012188029198</v>
      </c>
      <c r="Z63" s="74">
        <f t="shared" si="35"/>
        <v>110.09321449668207</v>
      </c>
      <c r="AA63" s="74">
        <f t="shared" si="35"/>
        <v>107.19630711307214</v>
      </c>
      <c r="AB63" s="74">
        <f t="shared" si="35"/>
        <v>104.29939972946222</v>
      </c>
      <c r="AC63" s="74">
        <f t="shared" si="35"/>
        <v>101.40249234585229</v>
      </c>
      <c r="AD63" s="74">
        <f t="shared" si="35"/>
        <v>98.505584962242381</v>
      </c>
      <c r="AE63" s="74">
        <f t="shared" si="35"/>
        <v>95.608677578632452</v>
      </c>
      <c r="AF63" s="74">
        <f t="shared" si="35"/>
        <v>92.711770195022524</v>
      </c>
      <c r="AG63" s="74">
        <f t="shared" si="35"/>
        <v>89.81486281141261</v>
      </c>
      <c r="AH63" s="74">
        <f t="shared" si="35"/>
        <v>87.29875480122513</v>
      </c>
      <c r="AI63" s="74">
        <f t="shared" si="35"/>
        <v>85.544245537882517</v>
      </c>
      <c r="AJ63" s="74">
        <f t="shared" si="35"/>
        <v>84.170535647962339</v>
      </c>
      <c r="AK63" s="74">
        <f t="shared" si="35"/>
        <v>82.796825758042161</v>
      </c>
      <c r="AL63" s="74">
        <f t="shared" si="35"/>
        <v>81.423115868121997</v>
      </c>
      <c r="AM63" s="74">
        <f t="shared" si="35"/>
        <v>80.049405978201818</v>
      </c>
      <c r="AN63" s="74">
        <f t="shared" si="35"/>
        <v>78.675696088281654</v>
      </c>
      <c r="AO63" s="74">
        <f t="shared" si="35"/>
        <v>77.301986198361476</v>
      </c>
      <c r="AP63" s="74">
        <f t="shared" si="35"/>
        <v>75.928276308441298</v>
      </c>
      <c r="AQ63" s="74">
        <f t="shared" si="35"/>
        <v>74.554566418521119</v>
      </c>
      <c r="AR63" s="74">
        <f t="shared" si="35"/>
        <v>73.180856528600955</v>
      </c>
      <c r="AS63" s="74">
        <f t="shared" si="35"/>
        <v>71.807146638680777</v>
      </c>
      <c r="AT63" s="74">
        <f t="shared" si="35"/>
        <v>70.433436748760613</v>
      </c>
      <c r="AU63" s="74">
        <f t="shared" si="35"/>
        <v>69.059726858840421</v>
      </c>
      <c r="AV63" s="74">
        <f t="shared" si="35"/>
        <v>67.686016968920256</v>
      </c>
      <c r="AW63" s="74">
        <f t="shared" si="35"/>
        <v>66.312307079000078</v>
      </c>
      <c r="AX63" s="74">
        <f t="shared" si="35"/>
        <v>64.938597189079914</v>
      </c>
      <c r="AY63" s="74">
        <f t="shared" si="35"/>
        <v>63.564887299159729</v>
      </c>
      <c r="AZ63" s="74">
        <f t="shared" si="35"/>
        <v>62.191177409239565</v>
      </c>
      <c r="BA63" s="74">
        <f t="shared" si="35"/>
        <v>60.817467519319379</v>
      </c>
      <c r="BB63" s="74">
        <f t="shared" si="35"/>
        <v>59.443757629399215</v>
      </c>
      <c r="BC63" s="74">
        <f t="shared" si="35"/>
        <v>58.07004773947903</v>
      </c>
      <c r="BD63" s="74">
        <f t="shared" si="35"/>
        <v>56.696337849558873</v>
      </c>
      <c r="BE63" s="74">
        <f t="shared" si="35"/>
        <v>55.322627959638687</v>
      </c>
      <c r="BF63" s="74">
        <f t="shared" si="35"/>
        <v>53.948918069718523</v>
      </c>
      <c r="BG63" s="74">
        <f t="shared" si="35"/>
        <v>52.575208179798338</v>
      </c>
      <c r="BH63" s="74">
        <f t="shared" si="35"/>
        <v>51.201498289878174</v>
      </c>
      <c r="BI63" s="74">
        <f t="shared" si="35"/>
        <v>49.827788399957996</v>
      </c>
      <c r="BJ63" s="74">
        <f t="shared" si="35"/>
        <v>48.454078510037824</v>
      </c>
      <c r="BK63" s="74">
        <f t="shared" si="35"/>
        <v>14.564461136432064</v>
      </c>
      <c r="BL63" s="74">
        <f t="shared" si="35"/>
        <v>-2.0482261232911856E-3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0</v>
      </c>
      <c r="H65" s="118">
        <f t="shared" si="37"/>
        <v>0</v>
      </c>
      <c r="I65" s="118">
        <f t="shared" si="37"/>
        <v>0</v>
      </c>
      <c r="J65" s="118">
        <f t="shared" si="37"/>
        <v>0</v>
      </c>
      <c r="K65" s="118">
        <f t="shared" si="37"/>
        <v>0</v>
      </c>
      <c r="L65" s="118">
        <f t="shared" si="37"/>
        <v>0</v>
      </c>
      <c r="M65" s="118">
        <f t="shared" si="37"/>
        <v>0</v>
      </c>
      <c r="N65" s="118">
        <f t="shared" si="37"/>
        <v>109.93944415954901</v>
      </c>
      <c r="O65" s="118">
        <f t="shared" si="37"/>
        <v>148.94992646646196</v>
      </c>
      <c r="P65" s="118">
        <f t="shared" si="37"/>
        <v>145.09290274007455</v>
      </c>
      <c r="Q65" s="118">
        <f t="shared" si="37"/>
        <v>141.41902627113342</v>
      </c>
      <c r="R65" s="118">
        <f t="shared" si="37"/>
        <v>137.91458738009834</v>
      </c>
      <c r="S65" s="118">
        <f t="shared" si="37"/>
        <v>134.56693097816316</v>
      </c>
      <c r="T65" s="118">
        <f t="shared" si="37"/>
        <v>131.36428080213312</v>
      </c>
      <c r="U65" s="118">
        <f t="shared" si="37"/>
        <v>128.29573941442501</v>
      </c>
      <c r="V65" s="118">
        <f t="shared" si="37"/>
        <v>125.30207396882065</v>
      </c>
      <c r="W65" s="118">
        <f t="shared" si="37"/>
        <v>122.31895443055485</v>
      </c>
      <c r="X65" s="118">
        <f t="shared" si="37"/>
        <v>119.33583489228904</v>
      </c>
      <c r="Y65" s="118">
        <f t="shared" si="37"/>
        <v>116.35271535402325</v>
      </c>
      <c r="Z65" s="118">
        <f t="shared" si="37"/>
        <v>113.36959581575745</v>
      </c>
      <c r="AA65" s="118">
        <f t="shared" si="37"/>
        <v>110.38647627749164</v>
      </c>
      <c r="AB65" s="118">
        <f t="shared" si="37"/>
        <v>107.40335673922584</v>
      </c>
      <c r="AC65" s="118">
        <f t="shared" si="37"/>
        <v>104.42023720096003</v>
      </c>
      <c r="AD65" s="118">
        <f t="shared" si="37"/>
        <v>101.43711766269425</v>
      </c>
      <c r="AE65" s="118">
        <f t="shared" si="37"/>
        <v>98.453998124428438</v>
      </c>
      <c r="AF65" s="118">
        <f t="shared" si="37"/>
        <v>95.470878586162627</v>
      </c>
      <c r="AG65" s="118">
        <f t="shared" si="37"/>
        <v>92.48775904789683</v>
      </c>
      <c r="AH65" s="118">
        <f t="shared" si="37"/>
        <v>89.896771497502968</v>
      </c>
      <c r="AI65" s="118">
        <f t="shared" si="37"/>
        <v>88.09004792285296</v>
      </c>
      <c r="AJ65" s="118">
        <f t="shared" si="37"/>
        <v>86.675456336074902</v>
      </c>
      <c r="AK65" s="118">
        <f t="shared" si="37"/>
        <v>85.260864749296843</v>
      </c>
      <c r="AL65" s="118">
        <f t="shared" si="37"/>
        <v>83.846273162518784</v>
      </c>
      <c r="AM65" s="118">
        <f t="shared" si="37"/>
        <v>82.431681575740726</v>
      </c>
      <c r="AN65" s="118">
        <f t="shared" si="37"/>
        <v>81.017089988962667</v>
      </c>
      <c r="AO65" s="118">
        <f t="shared" si="37"/>
        <v>79.602498402184608</v>
      </c>
      <c r="AP65" s="118">
        <f t="shared" si="37"/>
        <v>78.187906815406549</v>
      </c>
      <c r="AQ65" s="118">
        <f t="shared" si="37"/>
        <v>76.773315228628476</v>
      </c>
      <c r="AR65" s="118">
        <f t="shared" si="37"/>
        <v>75.358723641850432</v>
      </c>
      <c r="AS65" s="118">
        <f t="shared" si="37"/>
        <v>73.944132055072373</v>
      </c>
      <c r="AT65" s="118">
        <f t="shared" si="37"/>
        <v>72.529540468294314</v>
      </c>
      <c r="AU65" s="118">
        <f t="shared" si="37"/>
        <v>71.114948881516241</v>
      </c>
      <c r="AV65" s="118">
        <f t="shared" si="37"/>
        <v>69.700357294738183</v>
      </c>
      <c r="AW65" s="118">
        <f t="shared" si="37"/>
        <v>68.285765707960124</v>
      </c>
      <c r="AX65" s="118">
        <f t="shared" si="37"/>
        <v>66.871174121182079</v>
      </c>
      <c r="AY65" s="118">
        <f t="shared" si="37"/>
        <v>65.456582534404006</v>
      </c>
      <c r="AZ65" s="118">
        <f t="shared" si="37"/>
        <v>64.041990947625948</v>
      </c>
      <c r="BA65" s="118">
        <f t="shared" si="37"/>
        <v>62.627399360847882</v>
      </c>
      <c r="BB65" s="118">
        <f t="shared" si="37"/>
        <v>61.21280777406983</v>
      </c>
      <c r="BC65" s="118">
        <f t="shared" si="37"/>
        <v>59.798216187291757</v>
      </c>
      <c r="BD65" s="118">
        <f t="shared" si="37"/>
        <v>58.38362460051372</v>
      </c>
      <c r="BE65" s="118">
        <f t="shared" si="37"/>
        <v>56.969033013735647</v>
      </c>
      <c r="BF65" s="118">
        <f t="shared" si="37"/>
        <v>55.554441426957595</v>
      </c>
      <c r="BG65" s="118">
        <f t="shared" si="37"/>
        <v>54.139849840179522</v>
      </c>
      <c r="BH65" s="118">
        <f t="shared" si="37"/>
        <v>52.725258253401478</v>
      </c>
      <c r="BI65" s="118">
        <f t="shared" si="37"/>
        <v>51.310666666623412</v>
      </c>
      <c r="BJ65" s="118">
        <f t="shared" si="37"/>
        <v>49.896075079845353</v>
      </c>
      <c r="BK65" s="118">
        <f t="shared" si="37"/>
        <v>14.997900459717911</v>
      </c>
      <c r="BL65" s="118">
        <f t="shared" si="37"/>
        <v>-2.1091814677079452E-3</v>
      </c>
      <c r="BM65" s="112"/>
      <c r="BN65" s="314">
        <f>SUM(B65:BM65)</f>
        <v>4420.9801211258737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855.96334277553456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855.96334277553456</v>
      </c>
      <c r="O73" s="86">
        <f>SUM($B$71:O71)-SUM($B$72:O72)</f>
        <v>855.96334277553456</v>
      </c>
      <c r="P73" s="86">
        <f>SUM($B$71:P71)-SUM($B$72:P72)</f>
        <v>855.96334277553456</v>
      </c>
      <c r="Q73" s="86">
        <f>SUM($B$71:Q71)-SUM($B$72:Q72)</f>
        <v>855.96334277553456</v>
      </c>
      <c r="R73" s="86">
        <f>SUM($B$71:R71)-SUM($B$72:R72)</f>
        <v>855.96334277553456</v>
      </c>
      <c r="S73" s="86">
        <f>SUM($B$71:S71)-SUM($B$72:S72)</f>
        <v>855.96334277553456</v>
      </c>
      <c r="T73" s="86">
        <f>SUM($B$71:T71)-SUM($B$72:T72)</f>
        <v>855.96334277553456</v>
      </c>
      <c r="U73" s="86">
        <f>SUM($B$71:U71)-SUM($B$72:U72)</f>
        <v>855.96334277553456</v>
      </c>
      <c r="V73" s="86">
        <f>SUM($B$71:V71)-SUM($B$72:V72)</f>
        <v>855.96334277553456</v>
      </c>
      <c r="W73" s="86">
        <f>SUM($B$71:W71)-SUM($B$72:W72)</f>
        <v>855.96334277553456</v>
      </c>
      <c r="X73" s="86">
        <f>SUM($B$71:X71)-SUM($B$72:X72)</f>
        <v>855.96334277553456</v>
      </c>
      <c r="Y73" s="86">
        <f>SUM($B$71:Y71)-SUM($B$72:Y72)</f>
        <v>855.96334277553456</v>
      </c>
      <c r="Z73" s="86">
        <f>SUM($B$71:Z71)-SUM($B$72:Z72)</f>
        <v>855.96334277553456</v>
      </c>
      <c r="AA73" s="86">
        <f>SUM($B$71:AA71)-SUM($B$72:AA72)</f>
        <v>855.96334277553456</v>
      </c>
      <c r="AB73" s="86">
        <f>SUM($B$71:AB71)-SUM($B$72:AB72)</f>
        <v>855.96334277553456</v>
      </c>
      <c r="AC73" s="86">
        <f>SUM($B$71:AC71)-SUM($B$72:AC72)</f>
        <v>855.96334277553456</v>
      </c>
      <c r="AD73" s="86">
        <f>SUM($B$71:AD71)-SUM($B$72:AD72)</f>
        <v>855.96334277553456</v>
      </c>
      <c r="AE73" s="86">
        <f>SUM($B$71:AE71)-SUM($B$72:AE72)</f>
        <v>855.96334277553456</v>
      </c>
      <c r="AF73" s="86">
        <f>SUM($B$71:AF71)-SUM($B$72:AF72)</f>
        <v>855.96334277553456</v>
      </c>
      <c r="AG73" s="86">
        <f>SUM($B$71:AG71)-SUM($B$72:AG72)</f>
        <v>855.96334277553456</v>
      </c>
      <c r="AH73" s="86">
        <f>SUM($B$71:AH71)-SUM($B$72:AH72)</f>
        <v>855.96334277553456</v>
      </c>
      <c r="AI73" s="86">
        <f>SUM($B$71:AI71)-SUM($B$72:AI72)</f>
        <v>855.96334277553456</v>
      </c>
      <c r="AJ73" s="86">
        <f>SUM($B$71:AJ71)-SUM($B$72:AJ72)</f>
        <v>855.96334277553456</v>
      </c>
      <c r="AK73" s="86">
        <f>SUM($B$71:AK71)-SUM($B$72:AK72)</f>
        <v>855.96334277553456</v>
      </c>
      <c r="AL73" s="86">
        <f>SUM($B$71:AL71)-SUM($B$72:AL72)</f>
        <v>855.96334277553456</v>
      </c>
      <c r="AM73" s="86">
        <f>SUM($B$71:AM71)-SUM($B$72:AM72)</f>
        <v>855.96334277553456</v>
      </c>
      <c r="AN73" s="86">
        <f>SUM($B$71:AN71)-SUM($B$72:AN72)</f>
        <v>855.96334277553456</v>
      </c>
      <c r="AO73" s="86">
        <f>SUM($B$71:AO71)-SUM($B$72:AO72)</f>
        <v>855.96334277553456</v>
      </c>
      <c r="AP73" s="86">
        <f>SUM($B$71:AP71)-SUM($B$72:AP72)</f>
        <v>855.96334277553456</v>
      </c>
      <c r="AQ73" s="86">
        <f>SUM($B$71:AQ71)-SUM($B$72:AQ72)</f>
        <v>855.96334277553456</v>
      </c>
      <c r="AR73" s="86">
        <f>SUM($B$71:AR71)-SUM($B$72:AR72)</f>
        <v>855.96334277553456</v>
      </c>
      <c r="AS73" s="86">
        <f>SUM($B$71:AS71)-SUM($B$72:AS72)</f>
        <v>855.96334277553456</v>
      </c>
      <c r="AT73" s="86">
        <f>SUM($B$71:AT71)-SUM($B$72:AT72)</f>
        <v>855.96334277553456</v>
      </c>
      <c r="AU73" s="86">
        <f>SUM($B$71:AU71)-SUM($B$72:AU72)</f>
        <v>855.96334277553456</v>
      </c>
      <c r="AV73" s="86">
        <f>SUM($B$71:AV71)-SUM($B$72:AV72)</f>
        <v>855.96334277553456</v>
      </c>
      <c r="AW73" s="86">
        <f>SUM($B$71:AW71)-SUM($B$72:AW72)</f>
        <v>855.96334277553456</v>
      </c>
      <c r="AX73" s="86">
        <f>SUM($B$71:AX71)-SUM($B$72:AX72)</f>
        <v>855.96334277553456</v>
      </c>
      <c r="AY73" s="86">
        <f>SUM($B$71:AY71)-SUM($B$72:AY72)</f>
        <v>855.96334277553456</v>
      </c>
      <c r="AZ73" s="86">
        <f>SUM($B$71:AZ71)-SUM($B$72:AZ72)</f>
        <v>855.96334277553456</v>
      </c>
      <c r="BA73" s="86">
        <f>SUM($B$71:BA71)-SUM($B$72:BA72)</f>
        <v>855.96334277553456</v>
      </c>
      <c r="BB73" s="86">
        <f>SUM($B$71:BB71)-SUM($B$72:BB72)</f>
        <v>855.96334277553456</v>
      </c>
      <c r="BC73" s="86">
        <f>SUM($B$71:BC71)-SUM($B$72:BC72)</f>
        <v>855.96334277553456</v>
      </c>
      <c r="BD73" s="86">
        <f>SUM($B$71:BD71)-SUM($B$72:BD72)</f>
        <v>855.96334277553456</v>
      </c>
      <c r="BE73" s="86">
        <f>SUM($B$71:BE71)-SUM($B$72:BE72)</f>
        <v>855.96334277553456</v>
      </c>
      <c r="BF73" s="86">
        <f>SUM($B$71:BF71)-SUM($B$72:BF72)</f>
        <v>855.96334277553456</v>
      </c>
      <c r="BG73" s="86">
        <f>SUM($B$71:BG71)-SUM($B$72:BG72)</f>
        <v>855.96334277553456</v>
      </c>
      <c r="BH73" s="86">
        <f>SUM($B$71:BH71)-SUM($B$72:BH72)</f>
        <v>855.96334277553456</v>
      </c>
      <c r="BI73" s="86">
        <f>SUM($B$71:BI71)-SUM($B$72:BI72)</f>
        <v>855.96334277553456</v>
      </c>
      <c r="BJ73" s="86">
        <f>SUM($B$71:BJ71)-SUM($B$72:BJ72)</f>
        <v>855.96334277553456</v>
      </c>
      <c r="BK73" s="86">
        <f>SUM($B$71:BK71)-SUM($B$72:BK72)</f>
        <v>855.96334277553456</v>
      </c>
      <c r="BL73" s="86">
        <f>SUM($B$71:BL71)-SUM($B$72:BL72)</f>
        <v>855.96334277553456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/>
      <c r="G74" s="329"/>
      <c r="H74" s="329"/>
      <c r="I74" s="329"/>
      <c r="J74" s="329"/>
      <c r="K74" s="329"/>
      <c r="L74" s="329">
        <f>($L$71*TaxDepr!B$33)</f>
        <v>0</v>
      </c>
      <c r="M74" s="329">
        <f>($L$71*TaxDepr!C$33)</f>
        <v>0</v>
      </c>
      <c r="N74" s="329">
        <f>($N$71*TaxDepr!B$33)</f>
        <v>32.098625354082543</v>
      </c>
      <c r="O74" s="329">
        <f>($N$71*TaxDepr!C$33)</f>
        <v>61.791993714965841</v>
      </c>
      <c r="P74" s="329">
        <f>($N$71*TaxDepr!D$33)</f>
        <v>57.152672397122437</v>
      </c>
      <c r="Q74" s="329">
        <f>($N$71*TaxDepr!E$33)</f>
        <v>52.872855683244765</v>
      </c>
      <c r="R74" s="329">
        <f>($N$71*TaxDepr!F$33)</f>
        <v>48.90118577276629</v>
      </c>
      <c r="S74" s="329">
        <f>($N$71*TaxDepr!G$33)</f>
        <v>45.237662665687004</v>
      </c>
      <c r="T74" s="329">
        <f>($N$71*TaxDepr!H$33)</f>
        <v>41.839488194868132</v>
      </c>
      <c r="U74" s="329">
        <f>($N$71*TaxDepr!I$33)</f>
        <v>38.706662360309679</v>
      </c>
      <c r="V74" s="329">
        <f>($N$71*TaxDepr!J$33)</f>
        <v>38.193084354644348</v>
      </c>
      <c r="W74" s="329">
        <f>($N$71*TaxDepr!K$33)</f>
        <v>38.193084354644348</v>
      </c>
      <c r="X74" s="329">
        <f>($N$71*TaxDepr!L$33)</f>
        <v>38.193084354644348</v>
      </c>
      <c r="Y74" s="329">
        <f>($N$71*TaxDepr!M$33)</f>
        <v>38.193084354644348</v>
      </c>
      <c r="Z74" s="329">
        <f>($N$71*TaxDepr!N$33)</f>
        <v>38.193084354644348</v>
      </c>
      <c r="AA74" s="329">
        <f>($N$71*TaxDepr!O$33)</f>
        <v>38.193084354644348</v>
      </c>
      <c r="AB74" s="329">
        <f>($N$71*TaxDepr!P$33)</f>
        <v>38.193084354644348</v>
      </c>
      <c r="AC74" s="329">
        <f>($N$71*TaxDepr!Q$33)</f>
        <v>38.193084354644348</v>
      </c>
      <c r="AD74" s="329">
        <f>($N$71*TaxDepr!R$33)</f>
        <v>38.193084354644348</v>
      </c>
      <c r="AE74" s="329">
        <f>($N$71*TaxDepr!S$33)</f>
        <v>38.193084354644348</v>
      </c>
      <c r="AF74" s="329">
        <f>($N$71*TaxDepr!T$33)</f>
        <v>38.193084354644348</v>
      </c>
      <c r="AG74" s="329">
        <f>($N$71*TaxDepr!U$33)</f>
        <v>38.193084354644348</v>
      </c>
      <c r="AH74" s="329">
        <f>($N$71*TaxDepr!V$33)</f>
        <v>19.096542177322174</v>
      </c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856.01470057610118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0</v>
      </c>
      <c r="H75" s="94">
        <f t="shared" si="39"/>
        <v>0</v>
      </c>
      <c r="I75" s="94">
        <f t="shared" si="39"/>
        <v>0</v>
      </c>
      <c r="J75" s="94">
        <f t="shared" si="39"/>
        <v>0</v>
      </c>
      <c r="K75" s="94">
        <f t="shared" si="39"/>
        <v>0</v>
      </c>
      <c r="L75" s="94">
        <f t="shared" si="39"/>
        <v>0</v>
      </c>
      <c r="M75" s="94">
        <f t="shared" si="39"/>
        <v>0</v>
      </c>
      <c r="N75" s="94">
        <f t="shared" si="39"/>
        <v>32.098625354082543</v>
      </c>
      <c r="O75" s="94">
        <f t="shared" si="39"/>
        <v>61.791993714965841</v>
      </c>
      <c r="P75" s="94">
        <f t="shared" si="39"/>
        <v>57.152672397122437</v>
      </c>
      <c r="Q75" s="94">
        <f t="shared" si="39"/>
        <v>52.872855683244765</v>
      </c>
      <c r="R75" s="94">
        <f t="shared" si="39"/>
        <v>48.90118577276629</v>
      </c>
      <c r="S75" s="94">
        <f t="shared" si="39"/>
        <v>45.237662665687004</v>
      </c>
      <c r="T75" s="94">
        <f t="shared" si="39"/>
        <v>41.839488194868132</v>
      </c>
      <c r="U75" s="94">
        <f t="shared" si="39"/>
        <v>38.706662360309679</v>
      </c>
      <c r="V75" s="94">
        <f t="shared" si="39"/>
        <v>38.193084354644348</v>
      </c>
      <c r="W75" s="94">
        <f t="shared" si="39"/>
        <v>38.193084354644348</v>
      </c>
      <c r="X75" s="94">
        <f t="shared" si="39"/>
        <v>38.193084354644348</v>
      </c>
      <c r="Y75" s="94">
        <f t="shared" si="39"/>
        <v>38.193084354644348</v>
      </c>
      <c r="Z75" s="94">
        <f t="shared" si="39"/>
        <v>38.193084354644348</v>
      </c>
      <c r="AA75" s="94">
        <f t="shared" si="39"/>
        <v>38.193084354644348</v>
      </c>
      <c r="AB75" s="94">
        <f t="shared" si="39"/>
        <v>38.193084354644348</v>
      </c>
      <c r="AC75" s="94">
        <f t="shared" si="39"/>
        <v>38.193084354644348</v>
      </c>
      <c r="AD75" s="94">
        <f t="shared" si="39"/>
        <v>38.193084354644348</v>
      </c>
      <c r="AE75" s="94">
        <f t="shared" si="39"/>
        <v>38.193084354644348</v>
      </c>
      <c r="AF75" s="94">
        <f t="shared" si="39"/>
        <v>38.193084354644348</v>
      </c>
      <c r="AG75" s="94">
        <f t="shared" si="39"/>
        <v>38.193084354644348</v>
      </c>
      <c r="AH75" s="94">
        <f t="shared" si="39"/>
        <v>19.096542177322174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855.96334277553456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-855.96334277553456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855.96334277553456</v>
      </c>
      <c r="O80" s="86">
        <f>SUM($B$78:O78)</f>
        <v>855.96334277553456</v>
      </c>
      <c r="P80" s="86">
        <f>SUM($B$78:P78)</f>
        <v>855.96334277553456</v>
      </c>
      <c r="Q80" s="86">
        <f>SUM($B$78:Q78)</f>
        <v>855.96334277553456</v>
      </c>
      <c r="R80" s="86">
        <f>SUM($B$78:R78)</f>
        <v>855.96334277553456</v>
      </c>
      <c r="S80" s="86">
        <f>SUM($B$78:S78)</f>
        <v>855.96334277553456</v>
      </c>
      <c r="T80" s="86">
        <f>SUM($B$78:T78)</f>
        <v>855.96334277553456</v>
      </c>
      <c r="U80" s="86">
        <f>SUM($B$78:U78)</f>
        <v>855.96334277553456</v>
      </c>
      <c r="V80" s="86">
        <f>SUM($B$78:V78)</f>
        <v>855.96334277553456</v>
      </c>
      <c r="W80" s="86">
        <f>SUM($B$78:W78)</f>
        <v>855.96334277553456</v>
      </c>
      <c r="X80" s="86">
        <f>SUM($B$78:X78)</f>
        <v>855.96334277553456</v>
      </c>
      <c r="Y80" s="86">
        <f>SUM($B$78:Y78)</f>
        <v>855.96334277553456</v>
      </c>
      <c r="Z80" s="86">
        <f>SUM($B$78:Z78)</f>
        <v>855.96334277553456</v>
      </c>
      <c r="AA80" s="86">
        <f>SUM($B$78:AA78)</f>
        <v>855.96334277553456</v>
      </c>
      <c r="AB80" s="86">
        <f>SUM($B$78:AB78)</f>
        <v>855.96334277553456</v>
      </c>
      <c r="AC80" s="86">
        <f>SUM($B$78:AC78)</f>
        <v>855.96334277553456</v>
      </c>
      <c r="AD80" s="86">
        <f>SUM($B$78:AD78)</f>
        <v>855.96334277553456</v>
      </c>
      <c r="AE80" s="86">
        <f>SUM($B$78:AE78)</f>
        <v>855.96334277553456</v>
      </c>
      <c r="AF80" s="86">
        <f>SUM($B$78:AF78)</f>
        <v>855.96334277553456</v>
      </c>
      <c r="AG80" s="86">
        <f>SUM($B$78:AG78)</f>
        <v>855.96334277553456</v>
      </c>
      <c r="AH80" s="86">
        <f>SUM($B$78:AH78)</f>
        <v>855.96334277553456</v>
      </c>
      <c r="AI80" s="86">
        <f>SUM($B$78:AI78)</f>
        <v>855.96334277553456</v>
      </c>
      <c r="AJ80" s="86">
        <f>SUM($B$78:AJ78)</f>
        <v>855.96334277553456</v>
      </c>
      <c r="AK80" s="86">
        <f>SUM($B$78:AK78)</f>
        <v>855.96334277553456</v>
      </c>
      <c r="AL80" s="86">
        <f>SUM($B$78:AL78)</f>
        <v>855.96334277553456</v>
      </c>
      <c r="AM80" s="86">
        <f>SUM($B$78:AM78)</f>
        <v>855.96334277553456</v>
      </c>
      <c r="AN80" s="86">
        <f>SUM($B$78:AN78)</f>
        <v>855.96334277553456</v>
      </c>
      <c r="AO80" s="86">
        <f>SUM($B$78:AO78)</f>
        <v>855.96334277553456</v>
      </c>
      <c r="AP80" s="86">
        <f>SUM($B$78:AP78)</f>
        <v>855.96334277553456</v>
      </c>
      <c r="AQ80" s="86">
        <f>SUM($B$78:AQ78)</f>
        <v>855.96334277553456</v>
      </c>
      <c r="AR80" s="86">
        <f>SUM($B$78:AR78)</f>
        <v>855.96334277553456</v>
      </c>
      <c r="AS80" s="86">
        <f>SUM($B$78:AS78)</f>
        <v>855.96334277553456</v>
      </c>
      <c r="AT80" s="86">
        <f>SUM($B$78:AT78)</f>
        <v>855.96334277553456</v>
      </c>
      <c r="AU80" s="86">
        <f>SUM($B$78:AU78)</f>
        <v>855.96334277553456</v>
      </c>
      <c r="AV80" s="86">
        <f>SUM($B$78:AV78)</f>
        <v>855.96334277553456</v>
      </c>
      <c r="AW80" s="86">
        <f>SUM($B$78:AW78)</f>
        <v>855.96334277553456</v>
      </c>
      <c r="AX80" s="86">
        <f>SUM($B$78:AX78)</f>
        <v>855.96334277553456</v>
      </c>
      <c r="AY80" s="86">
        <f>SUM($B$78:AY78)</f>
        <v>855.96334277553456</v>
      </c>
      <c r="AZ80" s="86">
        <f>SUM($B$78:AZ78)</f>
        <v>855.96334277553456</v>
      </c>
      <c r="BA80" s="86">
        <f>SUM($B$78:BA78)</f>
        <v>855.96334277553456</v>
      </c>
      <c r="BB80" s="86">
        <f>SUM($B$78:BB78)</f>
        <v>855.96334277553456</v>
      </c>
      <c r="BC80" s="86">
        <f>SUM($B$78:BC78)</f>
        <v>855.96334277553456</v>
      </c>
      <c r="BD80" s="86">
        <f>SUM($B$78:BD78)</f>
        <v>855.96334277553456</v>
      </c>
      <c r="BE80" s="86">
        <f>SUM($B$78:BE78)</f>
        <v>855.96334277553456</v>
      </c>
      <c r="BF80" s="86">
        <f>SUM($B$78:BF78)</f>
        <v>855.96334277553456</v>
      </c>
      <c r="BG80" s="86">
        <f>SUM($B$78:BG78)</f>
        <v>855.96334277553456</v>
      </c>
      <c r="BH80" s="86">
        <f>SUM($B$78:BH78)</f>
        <v>855.96334277553456</v>
      </c>
      <c r="BI80" s="86">
        <f>SUM($B$78:BI78)</f>
        <v>855.96334277553456</v>
      </c>
      <c r="BJ80" s="86">
        <f>SUM($B$78:BJ78)</f>
        <v>855.96334277553456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0</v>
      </c>
      <c r="H81" s="328">
        <f t="shared" si="41"/>
        <v>0</v>
      </c>
      <c r="I81" s="328">
        <f t="shared" si="41"/>
        <v>0</v>
      </c>
      <c r="J81" s="328">
        <f t="shared" si="41"/>
        <v>0</v>
      </c>
      <c r="K81" s="328">
        <f t="shared" si="41"/>
        <v>0</v>
      </c>
      <c r="L81" s="328">
        <f t="shared" si="41"/>
        <v>0</v>
      </c>
      <c r="M81" s="328">
        <f t="shared" si="41"/>
        <v>0</v>
      </c>
      <c r="N81" s="328">
        <f t="shared" si="41"/>
        <v>32.098625354082543</v>
      </c>
      <c r="O81" s="328">
        <f t="shared" si="41"/>
        <v>61.791993714965841</v>
      </c>
      <c r="P81" s="328">
        <f t="shared" si="41"/>
        <v>57.152672397122437</v>
      </c>
      <c r="Q81" s="328">
        <f t="shared" si="41"/>
        <v>52.872855683244765</v>
      </c>
      <c r="R81" s="328">
        <f t="shared" si="41"/>
        <v>48.90118577276629</v>
      </c>
      <c r="S81" s="328">
        <f t="shared" si="41"/>
        <v>45.237662665687004</v>
      </c>
      <c r="T81" s="328">
        <f t="shared" si="41"/>
        <v>41.839488194868132</v>
      </c>
      <c r="U81" s="328">
        <f t="shared" si="41"/>
        <v>38.706662360309679</v>
      </c>
      <c r="V81" s="328">
        <f t="shared" si="41"/>
        <v>38.193084354644348</v>
      </c>
      <c r="W81" s="328">
        <f t="shared" si="41"/>
        <v>38.193084354644348</v>
      </c>
      <c r="X81" s="328">
        <f t="shared" si="41"/>
        <v>38.193084354644348</v>
      </c>
      <c r="Y81" s="328">
        <f t="shared" si="41"/>
        <v>38.193084354644348</v>
      </c>
      <c r="Z81" s="328">
        <f t="shared" si="41"/>
        <v>38.193084354644348</v>
      </c>
      <c r="AA81" s="328">
        <f t="shared" si="41"/>
        <v>38.193084354644348</v>
      </c>
      <c r="AB81" s="328">
        <f t="shared" si="41"/>
        <v>38.193084354644348</v>
      </c>
      <c r="AC81" s="328">
        <f t="shared" si="41"/>
        <v>38.193084354644348</v>
      </c>
      <c r="AD81" s="328">
        <f t="shared" si="41"/>
        <v>38.193084354644348</v>
      </c>
      <c r="AE81" s="328">
        <f t="shared" si="41"/>
        <v>38.193084354644348</v>
      </c>
      <c r="AF81" s="328">
        <f t="shared" si="41"/>
        <v>38.193084354644348</v>
      </c>
      <c r="AG81" s="328">
        <f t="shared" si="41"/>
        <v>38.193084354644348</v>
      </c>
      <c r="AH81" s="328">
        <f t="shared" si="41"/>
        <v>19.096542177322174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856.01470057610118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0</v>
      </c>
      <c r="H82" s="94">
        <f t="shared" si="42"/>
        <v>0</v>
      </c>
      <c r="I82" s="94">
        <f t="shared" si="42"/>
        <v>0</v>
      </c>
      <c r="J82" s="94">
        <f t="shared" si="42"/>
        <v>0</v>
      </c>
      <c r="K82" s="94">
        <f t="shared" si="42"/>
        <v>0</v>
      </c>
      <c r="L82" s="94">
        <f t="shared" si="42"/>
        <v>0</v>
      </c>
      <c r="M82" s="94">
        <f t="shared" si="42"/>
        <v>0</v>
      </c>
      <c r="N82" s="94">
        <f t="shared" si="42"/>
        <v>32.098625354082543</v>
      </c>
      <c r="O82" s="94">
        <f t="shared" si="42"/>
        <v>61.791993714965841</v>
      </c>
      <c r="P82" s="94">
        <f t="shared" si="42"/>
        <v>57.152672397122437</v>
      </c>
      <c r="Q82" s="94">
        <f t="shared" si="42"/>
        <v>52.872855683244765</v>
      </c>
      <c r="R82" s="94">
        <f t="shared" si="42"/>
        <v>48.90118577276629</v>
      </c>
      <c r="S82" s="94">
        <f t="shared" si="42"/>
        <v>45.237662665687004</v>
      </c>
      <c r="T82" s="94">
        <f t="shared" si="42"/>
        <v>41.839488194868132</v>
      </c>
      <c r="U82" s="94">
        <f t="shared" si="42"/>
        <v>38.706662360309679</v>
      </c>
      <c r="V82" s="94">
        <f t="shared" si="42"/>
        <v>38.193084354644348</v>
      </c>
      <c r="W82" s="94">
        <f t="shared" si="42"/>
        <v>38.193084354644348</v>
      </c>
      <c r="X82" s="94">
        <f t="shared" si="42"/>
        <v>38.193084354644348</v>
      </c>
      <c r="Y82" s="94">
        <f t="shared" si="42"/>
        <v>38.193084354644348</v>
      </c>
      <c r="Z82" s="94">
        <f t="shared" si="42"/>
        <v>38.193084354644348</v>
      </c>
      <c r="AA82" s="94">
        <f t="shared" si="42"/>
        <v>38.193084354644348</v>
      </c>
      <c r="AB82" s="94">
        <f t="shared" si="42"/>
        <v>38.193084354644348</v>
      </c>
      <c r="AC82" s="94">
        <f t="shared" si="42"/>
        <v>38.193084354644348</v>
      </c>
      <c r="AD82" s="94">
        <f t="shared" si="42"/>
        <v>38.193084354644348</v>
      </c>
      <c r="AE82" s="94">
        <f t="shared" si="42"/>
        <v>38.193084354644348</v>
      </c>
      <c r="AF82" s="94">
        <f t="shared" si="42"/>
        <v>38.193084354644348</v>
      </c>
      <c r="AG82" s="94">
        <f t="shared" si="42"/>
        <v>38.193084354644348</v>
      </c>
      <c r="AH82" s="94">
        <f t="shared" si="42"/>
        <v>19.096542177322174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21.399083569388363</v>
      </c>
      <c r="O97" s="74">
        <f t="shared" ref="O97:BK97" si="56">$N$20*(1-$B$5)/$B$3</f>
        <v>21.399083569388363</v>
      </c>
      <c r="P97" s="74">
        <f t="shared" si="56"/>
        <v>21.399083569388363</v>
      </c>
      <c r="Q97" s="74">
        <f t="shared" si="56"/>
        <v>21.399083569388363</v>
      </c>
      <c r="R97" s="74">
        <f t="shared" si="56"/>
        <v>21.399083569388363</v>
      </c>
      <c r="S97" s="74">
        <f t="shared" si="56"/>
        <v>21.399083569388363</v>
      </c>
      <c r="T97" s="74">
        <f t="shared" si="56"/>
        <v>21.399083569388363</v>
      </c>
      <c r="U97" s="74">
        <f t="shared" si="56"/>
        <v>21.399083569388363</v>
      </c>
      <c r="V97" s="74">
        <f t="shared" si="56"/>
        <v>21.399083569388363</v>
      </c>
      <c r="W97" s="74">
        <f t="shared" si="56"/>
        <v>21.399083569388363</v>
      </c>
      <c r="X97" s="74">
        <f t="shared" si="56"/>
        <v>21.399083569388363</v>
      </c>
      <c r="Y97" s="74">
        <f t="shared" si="56"/>
        <v>21.399083569388363</v>
      </c>
      <c r="Z97" s="74">
        <f t="shared" si="56"/>
        <v>21.399083569388363</v>
      </c>
      <c r="AA97" s="74">
        <f t="shared" si="56"/>
        <v>21.399083569388363</v>
      </c>
      <c r="AB97" s="74">
        <f t="shared" si="56"/>
        <v>21.399083569388363</v>
      </c>
      <c r="AC97" s="74">
        <f t="shared" si="56"/>
        <v>21.399083569388363</v>
      </c>
      <c r="AD97" s="74">
        <f t="shared" si="56"/>
        <v>21.399083569388363</v>
      </c>
      <c r="AE97" s="74">
        <f t="shared" si="56"/>
        <v>21.399083569388363</v>
      </c>
      <c r="AF97" s="74">
        <f t="shared" si="56"/>
        <v>21.399083569388363</v>
      </c>
      <c r="AG97" s="74">
        <f t="shared" si="56"/>
        <v>21.399083569388363</v>
      </c>
      <c r="AH97" s="74">
        <f t="shared" si="56"/>
        <v>21.399083569388363</v>
      </c>
      <c r="AI97" s="74">
        <f t="shared" si="56"/>
        <v>21.399083569388363</v>
      </c>
      <c r="AJ97" s="74">
        <f t="shared" si="56"/>
        <v>21.399083569388363</v>
      </c>
      <c r="AK97" s="74">
        <f t="shared" si="56"/>
        <v>21.399083569388363</v>
      </c>
      <c r="AL97" s="74">
        <f t="shared" si="56"/>
        <v>21.399083569388363</v>
      </c>
      <c r="AM97" s="74">
        <f t="shared" si="56"/>
        <v>21.399083569388363</v>
      </c>
      <c r="AN97" s="74">
        <f t="shared" si="56"/>
        <v>21.399083569388363</v>
      </c>
      <c r="AO97" s="74">
        <f t="shared" si="56"/>
        <v>21.399083569388363</v>
      </c>
      <c r="AP97" s="74">
        <f t="shared" si="56"/>
        <v>21.399083569388363</v>
      </c>
      <c r="AQ97" s="74">
        <f t="shared" si="56"/>
        <v>21.399083569388363</v>
      </c>
      <c r="AR97" s="74">
        <f t="shared" si="56"/>
        <v>21.399083569388363</v>
      </c>
      <c r="AS97" s="74">
        <f t="shared" si="56"/>
        <v>21.399083569388363</v>
      </c>
      <c r="AT97" s="74">
        <f t="shared" si="56"/>
        <v>21.399083569388363</v>
      </c>
      <c r="AU97" s="74">
        <f t="shared" si="56"/>
        <v>21.399083569388363</v>
      </c>
      <c r="AV97" s="74">
        <f t="shared" si="56"/>
        <v>21.399083569388363</v>
      </c>
      <c r="AW97" s="74">
        <f t="shared" si="56"/>
        <v>21.399083569388363</v>
      </c>
      <c r="AX97" s="74">
        <f t="shared" si="56"/>
        <v>21.399083569388363</v>
      </c>
      <c r="AY97" s="74">
        <f t="shared" si="56"/>
        <v>21.399083569388363</v>
      </c>
      <c r="AZ97" s="74">
        <f t="shared" si="56"/>
        <v>21.399083569388363</v>
      </c>
      <c r="BA97" s="74">
        <f t="shared" si="56"/>
        <v>21.399083569388363</v>
      </c>
      <c r="BB97" s="74">
        <f t="shared" si="56"/>
        <v>21.399083569388363</v>
      </c>
      <c r="BC97" s="74">
        <f t="shared" si="56"/>
        <v>21.399083569388363</v>
      </c>
      <c r="BD97" s="74">
        <f t="shared" si="56"/>
        <v>21.399083569388363</v>
      </c>
      <c r="BE97" s="74">
        <f t="shared" si="56"/>
        <v>21.399083569388363</v>
      </c>
      <c r="BF97" s="74">
        <f t="shared" si="56"/>
        <v>21.399083569388363</v>
      </c>
      <c r="BG97" s="74">
        <f t="shared" si="56"/>
        <v>21.399083569388363</v>
      </c>
      <c r="BH97" s="74">
        <f t="shared" si="56"/>
        <v>21.399083569388363</v>
      </c>
      <c r="BI97" s="74">
        <f t="shared" si="56"/>
        <v>21.399083569388363</v>
      </c>
      <c r="BJ97" s="74">
        <f t="shared" si="56"/>
        <v>21.399083569388363</v>
      </c>
      <c r="BK97" s="74">
        <f t="shared" si="56"/>
        <v>21.399083569388363</v>
      </c>
      <c r="BL97" s="74"/>
      <c r="BM97" s="36"/>
      <c r="BN97" s="74">
        <f t="shared" si="44"/>
        <v>1069.9541784694184</v>
      </c>
      <c r="BO97" s="333">
        <f>N20*(1+0.25)</f>
        <v>1069.9541784694181</v>
      </c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0</v>
      </c>
      <c r="H98" s="103">
        <f t="shared" si="57"/>
        <v>0</v>
      </c>
      <c r="I98" s="103">
        <f t="shared" si="57"/>
        <v>0</v>
      </c>
      <c r="J98" s="103">
        <f t="shared" si="57"/>
        <v>0</v>
      </c>
      <c r="K98" s="103">
        <f t="shared" si="57"/>
        <v>0</v>
      </c>
      <c r="L98" s="103">
        <f t="shared" si="57"/>
        <v>0</v>
      </c>
      <c r="M98" s="103">
        <f t="shared" si="57"/>
        <v>0</v>
      </c>
      <c r="N98" s="103">
        <f t="shared" si="57"/>
        <v>21.399083569388363</v>
      </c>
      <c r="O98" s="103">
        <f t="shared" si="57"/>
        <v>21.399083569388363</v>
      </c>
      <c r="P98" s="103">
        <f t="shared" si="57"/>
        <v>21.399083569388363</v>
      </c>
      <c r="Q98" s="103">
        <f t="shared" si="57"/>
        <v>21.399083569388363</v>
      </c>
      <c r="R98" s="103">
        <f t="shared" si="57"/>
        <v>21.399083569388363</v>
      </c>
      <c r="S98" s="103">
        <f t="shared" si="57"/>
        <v>21.399083569388363</v>
      </c>
      <c r="T98" s="103">
        <f t="shared" si="57"/>
        <v>21.399083569388363</v>
      </c>
      <c r="U98" s="103">
        <f t="shared" si="57"/>
        <v>21.399083569388363</v>
      </c>
      <c r="V98" s="103">
        <f t="shared" si="57"/>
        <v>21.399083569388363</v>
      </c>
      <c r="W98" s="103">
        <f t="shared" si="57"/>
        <v>21.399083569388363</v>
      </c>
      <c r="X98" s="103">
        <f t="shared" si="57"/>
        <v>21.399083569388363</v>
      </c>
      <c r="Y98" s="103">
        <f t="shared" si="57"/>
        <v>21.399083569388363</v>
      </c>
      <c r="Z98" s="103">
        <f t="shared" si="57"/>
        <v>21.399083569388363</v>
      </c>
      <c r="AA98" s="103">
        <f t="shared" si="57"/>
        <v>21.399083569388363</v>
      </c>
      <c r="AB98" s="103">
        <f t="shared" si="57"/>
        <v>21.399083569388363</v>
      </c>
      <c r="AC98" s="103">
        <f t="shared" si="57"/>
        <v>21.399083569388363</v>
      </c>
      <c r="AD98" s="103">
        <f t="shared" si="57"/>
        <v>21.399083569388363</v>
      </c>
      <c r="AE98" s="103">
        <f t="shared" si="57"/>
        <v>21.399083569388363</v>
      </c>
      <c r="AF98" s="103">
        <f t="shared" si="57"/>
        <v>21.399083569388363</v>
      </c>
      <c r="AG98" s="103">
        <f t="shared" si="57"/>
        <v>21.399083569388363</v>
      </c>
      <c r="AH98" s="103">
        <f t="shared" si="57"/>
        <v>21.399083569388363</v>
      </c>
      <c r="AI98" s="103">
        <f t="shared" si="57"/>
        <v>21.399083569388363</v>
      </c>
      <c r="AJ98" s="103">
        <f t="shared" si="57"/>
        <v>21.399083569388363</v>
      </c>
      <c r="AK98" s="103">
        <f t="shared" si="57"/>
        <v>21.399083569388363</v>
      </c>
      <c r="AL98" s="103">
        <f t="shared" si="57"/>
        <v>21.399083569388363</v>
      </c>
      <c r="AM98" s="103">
        <f t="shared" si="57"/>
        <v>21.399083569388363</v>
      </c>
      <c r="AN98" s="103">
        <f t="shared" si="57"/>
        <v>21.399083569388363</v>
      </c>
      <c r="AO98" s="103">
        <f t="shared" si="57"/>
        <v>21.399083569388363</v>
      </c>
      <c r="AP98" s="103">
        <f t="shared" si="57"/>
        <v>21.399083569388363</v>
      </c>
      <c r="AQ98" s="103">
        <f t="shared" si="57"/>
        <v>21.399083569388363</v>
      </c>
      <c r="AR98" s="103">
        <f t="shared" si="57"/>
        <v>21.399083569388363</v>
      </c>
      <c r="AS98" s="103">
        <f t="shared" si="57"/>
        <v>21.399083569388363</v>
      </c>
      <c r="AT98" s="103">
        <f t="shared" si="57"/>
        <v>21.399083569388363</v>
      </c>
      <c r="AU98" s="103">
        <f t="shared" si="57"/>
        <v>21.399083569388363</v>
      </c>
      <c r="AV98" s="103">
        <f t="shared" si="57"/>
        <v>21.399083569388363</v>
      </c>
      <c r="AW98" s="103">
        <f t="shared" si="57"/>
        <v>21.399083569388363</v>
      </c>
      <c r="AX98" s="103">
        <f t="shared" si="57"/>
        <v>21.399083569388363</v>
      </c>
      <c r="AY98" s="103">
        <f t="shared" si="57"/>
        <v>21.399083569388363</v>
      </c>
      <c r="AZ98" s="103">
        <f t="shared" si="57"/>
        <v>21.399083569388363</v>
      </c>
      <c r="BA98" s="103">
        <f t="shared" si="57"/>
        <v>21.399083569388363</v>
      </c>
      <c r="BB98" s="103">
        <f t="shared" si="57"/>
        <v>21.399083569388363</v>
      </c>
      <c r="BC98" s="103">
        <f t="shared" si="57"/>
        <v>21.399083569388363</v>
      </c>
      <c r="BD98" s="103">
        <f t="shared" si="57"/>
        <v>21.399083569388363</v>
      </c>
      <c r="BE98" s="103">
        <f t="shared" si="57"/>
        <v>21.399083569388363</v>
      </c>
      <c r="BF98" s="103">
        <f t="shared" si="57"/>
        <v>21.399083569388363</v>
      </c>
      <c r="BG98" s="103">
        <f t="shared" si="57"/>
        <v>21.399083569388363</v>
      </c>
      <c r="BH98" s="103">
        <f t="shared" si="57"/>
        <v>21.399083569388363</v>
      </c>
      <c r="BI98" s="103">
        <f t="shared" si="57"/>
        <v>21.399083569388363</v>
      </c>
      <c r="BJ98" s="103">
        <f t="shared" si="57"/>
        <v>21.399083569388363</v>
      </c>
      <c r="BK98" s="103">
        <f t="shared" si="57"/>
        <v>21.399083569388363</v>
      </c>
      <c r="BL98" s="103">
        <f t="shared" si="57"/>
        <v>0</v>
      </c>
      <c r="BM98" s="342"/>
      <c r="BN98" s="57">
        <f>SUM(BN85:BN97)</f>
        <v>1069.9541784694184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17.119266855510691</v>
      </c>
      <c r="O113" s="74">
        <f t="shared" ref="O113:BK113" si="71">$N$20/$B$3</f>
        <v>17.119266855510691</v>
      </c>
      <c r="P113" s="74">
        <f t="shared" si="71"/>
        <v>17.119266855510691</v>
      </c>
      <c r="Q113" s="74">
        <f t="shared" si="71"/>
        <v>17.119266855510691</v>
      </c>
      <c r="R113" s="74">
        <f t="shared" si="71"/>
        <v>17.119266855510691</v>
      </c>
      <c r="S113" s="74">
        <f t="shared" si="71"/>
        <v>17.119266855510691</v>
      </c>
      <c r="T113" s="74">
        <f t="shared" si="71"/>
        <v>17.119266855510691</v>
      </c>
      <c r="U113" s="74">
        <f t="shared" si="71"/>
        <v>17.119266855510691</v>
      </c>
      <c r="V113" s="74">
        <f t="shared" si="71"/>
        <v>17.119266855510691</v>
      </c>
      <c r="W113" s="74">
        <f t="shared" si="71"/>
        <v>17.119266855510691</v>
      </c>
      <c r="X113" s="74">
        <f t="shared" si="71"/>
        <v>17.119266855510691</v>
      </c>
      <c r="Y113" s="74">
        <f t="shared" si="71"/>
        <v>17.119266855510691</v>
      </c>
      <c r="Z113" s="74">
        <f t="shared" si="71"/>
        <v>17.119266855510691</v>
      </c>
      <c r="AA113" s="74">
        <f t="shared" si="71"/>
        <v>17.119266855510691</v>
      </c>
      <c r="AB113" s="74">
        <f t="shared" si="71"/>
        <v>17.119266855510691</v>
      </c>
      <c r="AC113" s="74">
        <f t="shared" si="71"/>
        <v>17.119266855510691</v>
      </c>
      <c r="AD113" s="74">
        <f t="shared" si="71"/>
        <v>17.119266855510691</v>
      </c>
      <c r="AE113" s="74">
        <f t="shared" si="71"/>
        <v>17.119266855510691</v>
      </c>
      <c r="AF113" s="74">
        <f t="shared" si="71"/>
        <v>17.119266855510691</v>
      </c>
      <c r="AG113" s="74">
        <f t="shared" si="71"/>
        <v>17.119266855510691</v>
      </c>
      <c r="AH113" s="74">
        <f t="shared" si="71"/>
        <v>17.119266855510691</v>
      </c>
      <c r="AI113" s="74">
        <f t="shared" si="71"/>
        <v>17.119266855510691</v>
      </c>
      <c r="AJ113" s="74">
        <f t="shared" si="71"/>
        <v>17.119266855510691</v>
      </c>
      <c r="AK113" s="74">
        <f t="shared" si="71"/>
        <v>17.119266855510691</v>
      </c>
      <c r="AL113" s="74">
        <f t="shared" si="71"/>
        <v>17.119266855510691</v>
      </c>
      <c r="AM113" s="74">
        <f t="shared" si="71"/>
        <v>17.119266855510691</v>
      </c>
      <c r="AN113" s="74">
        <f t="shared" si="71"/>
        <v>17.119266855510691</v>
      </c>
      <c r="AO113" s="74">
        <f t="shared" si="71"/>
        <v>17.119266855510691</v>
      </c>
      <c r="AP113" s="74">
        <f t="shared" si="71"/>
        <v>17.119266855510691</v>
      </c>
      <c r="AQ113" s="74">
        <f t="shared" si="71"/>
        <v>17.119266855510691</v>
      </c>
      <c r="AR113" s="74">
        <f t="shared" si="71"/>
        <v>17.119266855510691</v>
      </c>
      <c r="AS113" s="74">
        <f t="shared" si="71"/>
        <v>17.119266855510691</v>
      </c>
      <c r="AT113" s="74">
        <f t="shared" si="71"/>
        <v>17.119266855510691</v>
      </c>
      <c r="AU113" s="74">
        <f t="shared" si="71"/>
        <v>17.119266855510691</v>
      </c>
      <c r="AV113" s="74">
        <f t="shared" si="71"/>
        <v>17.119266855510691</v>
      </c>
      <c r="AW113" s="74">
        <f t="shared" si="71"/>
        <v>17.119266855510691</v>
      </c>
      <c r="AX113" s="74">
        <f t="shared" si="71"/>
        <v>17.119266855510691</v>
      </c>
      <c r="AY113" s="74">
        <f t="shared" si="71"/>
        <v>17.119266855510691</v>
      </c>
      <c r="AZ113" s="74">
        <f t="shared" si="71"/>
        <v>17.119266855510691</v>
      </c>
      <c r="BA113" s="74">
        <f t="shared" si="71"/>
        <v>17.119266855510691</v>
      </c>
      <c r="BB113" s="74">
        <f t="shared" si="71"/>
        <v>17.119266855510691</v>
      </c>
      <c r="BC113" s="74">
        <f t="shared" si="71"/>
        <v>17.119266855510691</v>
      </c>
      <c r="BD113" s="74">
        <f t="shared" si="71"/>
        <v>17.119266855510691</v>
      </c>
      <c r="BE113" s="74">
        <f t="shared" si="71"/>
        <v>17.119266855510691</v>
      </c>
      <c r="BF113" s="74">
        <f t="shared" si="71"/>
        <v>17.119266855510691</v>
      </c>
      <c r="BG113" s="74">
        <f t="shared" si="71"/>
        <v>17.119266855510691</v>
      </c>
      <c r="BH113" s="74">
        <f t="shared" si="71"/>
        <v>17.119266855510691</v>
      </c>
      <c r="BI113" s="74">
        <f t="shared" si="71"/>
        <v>17.119266855510691</v>
      </c>
      <c r="BJ113" s="74">
        <f t="shared" si="71"/>
        <v>17.119266855510691</v>
      </c>
      <c r="BK113" s="74">
        <f t="shared" si="71"/>
        <v>17.119266855510691</v>
      </c>
      <c r="BL113" s="74"/>
      <c r="BM113" s="36"/>
      <c r="BN113" s="74">
        <f t="shared" si="59"/>
        <v>855.96334277553422</v>
      </c>
      <c r="BO113" s="333">
        <f>N20</f>
        <v>855.96334277553456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0</v>
      </c>
      <c r="H114" s="68">
        <f t="shared" si="72"/>
        <v>0</v>
      </c>
      <c r="I114" s="68">
        <f t="shared" si="72"/>
        <v>0</v>
      </c>
      <c r="J114" s="68">
        <f t="shared" si="72"/>
        <v>0</v>
      </c>
      <c r="K114" s="68">
        <f t="shared" si="72"/>
        <v>0</v>
      </c>
      <c r="L114" s="68">
        <f t="shared" si="72"/>
        <v>0</v>
      </c>
      <c r="M114" s="68">
        <f t="shared" si="72"/>
        <v>0</v>
      </c>
      <c r="N114" s="68">
        <f t="shared" si="72"/>
        <v>17.119266855510691</v>
      </c>
      <c r="O114" s="68">
        <f t="shared" si="72"/>
        <v>17.119266855510691</v>
      </c>
      <c r="P114" s="68">
        <f t="shared" si="72"/>
        <v>17.119266855510691</v>
      </c>
      <c r="Q114" s="68">
        <f t="shared" si="72"/>
        <v>17.119266855510691</v>
      </c>
      <c r="R114" s="68">
        <f t="shared" si="72"/>
        <v>17.119266855510691</v>
      </c>
      <c r="S114" s="68">
        <f t="shared" si="72"/>
        <v>17.119266855510691</v>
      </c>
      <c r="T114" s="68">
        <f t="shared" si="72"/>
        <v>17.119266855510691</v>
      </c>
      <c r="U114" s="68">
        <f t="shared" si="72"/>
        <v>17.119266855510691</v>
      </c>
      <c r="V114" s="68">
        <f t="shared" si="72"/>
        <v>17.119266855510691</v>
      </c>
      <c r="W114" s="68">
        <f t="shared" si="72"/>
        <v>17.119266855510691</v>
      </c>
      <c r="X114" s="68">
        <f t="shared" si="72"/>
        <v>17.119266855510691</v>
      </c>
      <c r="Y114" s="68">
        <f t="shared" si="72"/>
        <v>17.119266855510691</v>
      </c>
      <c r="Z114" s="68">
        <f t="shared" si="72"/>
        <v>17.119266855510691</v>
      </c>
      <c r="AA114" s="68">
        <f t="shared" si="72"/>
        <v>17.119266855510691</v>
      </c>
      <c r="AB114" s="68">
        <f t="shared" si="72"/>
        <v>17.119266855510691</v>
      </c>
      <c r="AC114" s="68">
        <f t="shared" si="72"/>
        <v>17.119266855510691</v>
      </c>
      <c r="AD114" s="68">
        <f t="shared" si="72"/>
        <v>17.119266855510691</v>
      </c>
      <c r="AE114" s="68">
        <f t="shared" si="72"/>
        <v>17.119266855510691</v>
      </c>
      <c r="AF114" s="68">
        <f t="shared" si="72"/>
        <v>17.119266855510691</v>
      </c>
      <c r="AG114" s="68">
        <f t="shared" si="72"/>
        <v>17.119266855510691</v>
      </c>
      <c r="AH114" s="68">
        <f t="shared" si="72"/>
        <v>17.119266855510691</v>
      </c>
      <c r="AI114" s="68">
        <f t="shared" si="72"/>
        <v>17.119266855510691</v>
      </c>
      <c r="AJ114" s="68">
        <f t="shared" si="72"/>
        <v>17.119266855510691</v>
      </c>
      <c r="AK114" s="68">
        <f t="shared" si="72"/>
        <v>17.119266855510691</v>
      </c>
      <c r="AL114" s="68">
        <f t="shared" si="72"/>
        <v>17.119266855510691</v>
      </c>
      <c r="AM114" s="68">
        <f t="shared" si="72"/>
        <v>17.119266855510691</v>
      </c>
      <c r="AN114" s="68">
        <f t="shared" si="72"/>
        <v>17.119266855510691</v>
      </c>
      <c r="AO114" s="68">
        <f t="shared" si="72"/>
        <v>17.119266855510691</v>
      </c>
      <c r="AP114" s="68">
        <f t="shared" si="72"/>
        <v>17.119266855510691</v>
      </c>
      <c r="AQ114" s="68">
        <f t="shared" si="72"/>
        <v>17.119266855510691</v>
      </c>
      <c r="AR114" s="68">
        <f t="shared" si="72"/>
        <v>17.119266855510691</v>
      </c>
      <c r="AS114" s="68">
        <f t="shared" si="72"/>
        <v>17.119266855510691</v>
      </c>
      <c r="AT114" s="68">
        <f t="shared" si="72"/>
        <v>17.119266855510691</v>
      </c>
      <c r="AU114" s="68">
        <f t="shared" si="72"/>
        <v>17.119266855510691</v>
      </c>
      <c r="AV114" s="68">
        <f t="shared" si="72"/>
        <v>17.119266855510691</v>
      </c>
      <c r="AW114" s="68">
        <f t="shared" si="72"/>
        <v>17.119266855510691</v>
      </c>
      <c r="AX114" s="68">
        <f t="shared" si="72"/>
        <v>17.119266855510691</v>
      </c>
      <c r="AY114" s="68">
        <f t="shared" si="72"/>
        <v>17.119266855510691</v>
      </c>
      <c r="AZ114" s="68">
        <f t="shared" si="72"/>
        <v>17.119266855510691</v>
      </c>
      <c r="BA114" s="68">
        <f t="shared" si="72"/>
        <v>17.119266855510691</v>
      </c>
      <c r="BB114" s="68">
        <f t="shared" si="72"/>
        <v>17.119266855510691</v>
      </c>
      <c r="BC114" s="68">
        <f t="shared" si="72"/>
        <v>17.119266855510691</v>
      </c>
      <c r="BD114" s="68">
        <f t="shared" si="72"/>
        <v>17.119266855510691</v>
      </c>
      <c r="BE114" s="68">
        <f t="shared" si="72"/>
        <v>17.119266855510691</v>
      </c>
      <c r="BF114" s="68">
        <f t="shared" si="72"/>
        <v>17.119266855510691</v>
      </c>
      <c r="BG114" s="68">
        <f t="shared" si="72"/>
        <v>17.119266855510691</v>
      </c>
      <c r="BH114" s="68">
        <f t="shared" si="72"/>
        <v>17.119266855510691</v>
      </c>
      <c r="BI114" s="68">
        <f t="shared" si="72"/>
        <v>17.119266855510691</v>
      </c>
      <c r="BJ114" s="68">
        <f t="shared" si="72"/>
        <v>17.119266855510691</v>
      </c>
      <c r="BK114" s="68">
        <f t="shared" si="72"/>
        <v>17.119266855510691</v>
      </c>
      <c r="BL114" s="68">
        <f t="shared" si="72"/>
        <v>0</v>
      </c>
      <c r="BM114" s="36"/>
      <c r="BN114" s="57">
        <f>SUM(BN101:BN113)</f>
        <v>855.96334277553422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57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331</v>
      </c>
    </row>
    <row r="2" spans="1:67" ht="15" customHeight="1" x14ac:dyDescent="0.2">
      <c r="A2" s="59" t="s">
        <v>21</v>
      </c>
      <c r="B2" s="107" t="str">
        <f>VLOOKUP($B$1,'Assumptions (Inputs)'!$B$7:$G$24,2,FALSE)</f>
        <v>NEW Gowanus Expansion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25.500360000000001</v>
      </c>
      <c r="E11" s="56">
        <f t="shared" si="0"/>
        <v>69.556481959999985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(Escalated)'!E37</f>
        <v>0</v>
      </c>
      <c r="C13" s="128">
        <f>'CapEx (Escalated)'!F37</f>
        <v>25.500360000000001</v>
      </c>
      <c r="D13" s="128">
        <f>'CapEx (Escalated)'!G37</f>
        <v>44.056121959999992</v>
      </c>
      <c r="E13" s="128">
        <f>'CapEx (Escalated)'!H37</f>
        <v>18.267430409494395</v>
      </c>
      <c r="F13" s="128">
        <f>'CapEx (Escalated)'!I37</f>
        <v>0</v>
      </c>
      <c r="G13" s="128">
        <f>'CapEx (Escalated)'!J37</f>
        <v>0</v>
      </c>
      <c r="H13" s="128">
        <f>'CapEx (Escalated)'!K37</f>
        <v>0</v>
      </c>
      <c r="I13" s="128">
        <f>'CapEx (Escalated)'!L37</f>
        <v>0</v>
      </c>
      <c r="J13" s="128">
        <f>'CapEx (Escalated)'!M37</f>
        <v>0</v>
      </c>
      <c r="K13" s="128">
        <f>'CapEx (Escalated)'!N37</f>
        <v>0</v>
      </c>
      <c r="L13" s="128">
        <f>'CapEx (Escalated)'!O37</f>
        <v>0</v>
      </c>
      <c r="M13" s="128">
        <f>'CapEx (Escalated)'!P37</f>
        <v>0</v>
      </c>
      <c r="N13" s="128">
        <f>'CapEx (Escalated)'!Q37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87.82391236949438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>
        <f>-SUM(B13:E13)</f>
        <v>-87.82391236949438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-87.82391236949438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25.500360000000001</v>
      </c>
      <c r="D15" s="67">
        <f t="shared" si="2"/>
        <v>69.556481959999985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12.75018</v>
      </c>
      <c r="D16" s="68">
        <f t="shared" si="4"/>
        <v>47.528420979999993</v>
      </c>
      <c r="E16" s="68">
        <f t="shared" si="4"/>
        <v>34.778240979999993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87.82391236949438</v>
      </c>
      <c r="G19" s="74">
        <f t="shared" si="5"/>
        <v>87.82391236949438</v>
      </c>
      <c r="H19" s="74">
        <f t="shared" si="5"/>
        <v>87.82391236949438</v>
      </c>
      <c r="I19" s="74">
        <f t="shared" si="5"/>
        <v>87.82391236949438</v>
      </c>
      <c r="J19" s="74">
        <f t="shared" si="5"/>
        <v>87.82391236949438</v>
      </c>
      <c r="K19" s="74">
        <f t="shared" si="5"/>
        <v>87.82391236949438</v>
      </c>
      <c r="L19" s="74">
        <f t="shared" si="5"/>
        <v>87.82391236949438</v>
      </c>
      <c r="M19" s="74">
        <f t="shared" si="5"/>
        <v>87.82391236949438</v>
      </c>
      <c r="N19" s="74">
        <f t="shared" si="5"/>
        <v>87.82391236949438</v>
      </c>
      <c r="O19" s="74">
        <f t="shared" si="5"/>
        <v>87.82391236949438</v>
      </c>
      <c r="P19" s="74">
        <f t="shared" si="5"/>
        <v>87.82391236949438</v>
      </c>
      <c r="Q19" s="74">
        <f t="shared" si="5"/>
        <v>87.82391236949438</v>
      </c>
      <c r="R19" s="74">
        <f t="shared" si="5"/>
        <v>87.82391236949438</v>
      </c>
      <c r="S19" s="74">
        <f t="shared" si="5"/>
        <v>87.82391236949438</v>
      </c>
      <c r="T19" s="74">
        <f t="shared" si="5"/>
        <v>87.82391236949438</v>
      </c>
      <c r="U19" s="74">
        <f t="shared" si="5"/>
        <v>87.82391236949438</v>
      </c>
      <c r="V19" s="74">
        <f t="shared" si="5"/>
        <v>87.82391236949438</v>
      </c>
      <c r="W19" s="74">
        <f t="shared" si="5"/>
        <v>87.82391236949438</v>
      </c>
      <c r="X19" s="74">
        <f t="shared" si="5"/>
        <v>87.82391236949438</v>
      </c>
      <c r="Y19" s="74">
        <f t="shared" si="5"/>
        <v>87.82391236949438</v>
      </c>
      <c r="Z19" s="74">
        <f t="shared" si="5"/>
        <v>87.82391236949438</v>
      </c>
      <c r="AA19" s="74">
        <f t="shared" si="5"/>
        <v>87.82391236949438</v>
      </c>
      <c r="AB19" s="74">
        <f t="shared" si="5"/>
        <v>87.82391236949438</v>
      </c>
      <c r="AC19" s="74">
        <f t="shared" si="5"/>
        <v>87.82391236949438</v>
      </c>
      <c r="AD19" s="74">
        <f t="shared" si="5"/>
        <v>87.82391236949438</v>
      </c>
      <c r="AE19" s="74">
        <f t="shared" si="5"/>
        <v>87.82391236949438</v>
      </c>
      <c r="AF19" s="74">
        <f t="shared" si="5"/>
        <v>87.82391236949438</v>
      </c>
      <c r="AG19" s="74">
        <f t="shared" si="5"/>
        <v>87.82391236949438</v>
      </c>
      <c r="AH19" s="74">
        <f t="shared" si="5"/>
        <v>87.82391236949438</v>
      </c>
      <c r="AI19" s="74">
        <f t="shared" si="5"/>
        <v>87.82391236949438</v>
      </c>
      <c r="AJ19" s="74">
        <f t="shared" si="5"/>
        <v>87.82391236949438</v>
      </c>
      <c r="AK19" s="74">
        <f t="shared" si="5"/>
        <v>87.82391236949438</v>
      </c>
      <c r="AL19" s="74">
        <f t="shared" si="5"/>
        <v>87.82391236949438</v>
      </c>
      <c r="AM19" s="74">
        <f t="shared" si="5"/>
        <v>87.82391236949438</v>
      </c>
      <c r="AN19" s="74">
        <f t="shared" si="5"/>
        <v>87.82391236949438</v>
      </c>
      <c r="AO19" s="74">
        <f t="shared" si="5"/>
        <v>87.82391236949438</v>
      </c>
      <c r="AP19" s="74">
        <f t="shared" si="5"/>
        <v>87.82391236949438</v>
      </c>
      <c r="AQ19" s="74">
        <f t="shared" si="5"/>
        <v>87.82391236949438</v>
      </c>
      <c r="AR19" s="74">
        <f t="shared" si="5"/>
        <v>87.82391236949438</v>
      </c>
      <c r="AS19" s="74">
        <f t="shared" si="5"/>
        <v>87.82391236949438</v>
      </c>
      <c r="AT19" s="74">
        <f t="shared" si="5"/>
        <v>87.82391236949438</v>
      </c>
      <c r="AU19" s="74">
        <f t="shared" si="5"/>
        <v>87.82391236949438</v>
      </c>
      <c r="AV19" s="74">
        <f t="shared" si="5"/>
        <v>87.82391236949438</v>
      </c>
      <c r="AW19" s="74">
        <f t="shared" si="5"/>
        <v>87.82391236949438</v>
      </c>
      <c r="AX19" s="74">
        <f t="shared" si="5"/>
        <v>87.82391236949438</v>
      </c>
      <c r="AY19" s="74">
        <f t="shared" si="5"/>
        <v>87.82391236949438</v>
      </c>
      <c r="AZ19" s="74">
        <f t="shared" si="5"/>
        <v>87.82391236949438</v>
      </c>
      <c r="BA19" s="74">
        <f t="shared" si="5"/>
        <v>87.82391236949438</v>
      </c>
      <c r="BB19" s="74">
        <f t="shared" si="5"/>
        <v>87.82391236949438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87.82391236949438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-87.82391236949438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87.82391236949438</v>
      </c>
      <c r="F21" s="74">
        <f t="shared" si="9"/>
        <v>87.82391236949438</v>
      </c>
      <c r="G21" s="74">
        <f t="shared" si="9"/>
        <v>87.82391236949438</v>
      </c>
      <c r="H21" s="74">
        <f t="shared" si="9"/>
        <v>87.82391236949438</v>
      </c>
      <c r="I21" s="74">
        <f t="shared" si="9"/>
        <v>87.82391236949438</v>
      </c>
      <c r="J21" s="74">
        <f t="shared" si="9"/>
        <v>87.82391236949438</v>
      </c>
      <c r="K21" s="74">
        <f t="shared" si="9"/>
        <v>87.82391236949438</v>
      </c>
      <c r="L21" s="74">
        <f t="shared" si="9"/>
        <v>87.82391236949438</v>
      </c>
      <c r="M21" s="74">
        <f t="shared" si="9"/>
        <v>87.82391236949438</v>
      </c>
      <c r="N21" s="74">
        <f t="shared" si="9"/>
        <v>87.82391236949438</v>
      </c>
      <c r="O21" s="74">
        <f t="shared" si="9"/>
        <v>87.82391236949438</v>
      </c>
      <c r="P21" s="74">
        <f t="shared" si="9"/>
        <v>87.82391236949438</v>
      </c>
      <c r="Q21" s="74">
        <f t="shared" si="9"/>
        <v>87.82391236949438</v>
      </c>
      <c r="R21" s="74">
        <f t="shared" si="9"/>
        <v>87.82391236949438</v>
      </c>
      <c r="S21" s="74">
        <f t="shared" si="9"/>
        <v>87.82391236949438</v>
      </c>
      <c r="T21" s="74">
        <f t="shared" si="9"/>
        <v>87.82391236949438</v>
      </c>
      <c r="U21" s="74">
        <f t="shared" si="9"/>
        <v>87.82391236949438</v>
      </c>
      <c r="V21" s="74">
        <f t="shared" si="9"/>
        <v>87.82391236949438</v>
      </c>
      <c r="W21" s="74">
        <f t="shared" si="9"/>
        <v>87.82391236949438</v>
      </c>
      <c r="X21" s="74">
        <f t="shared" si="9"/>
        <v>87.82391236949438</v>
      </c>
      <c r="Y21" s="74">
        <f t="shared" si="9"/>
        <v>87.82391236949438</v>
      </c>
      <c r="Z21" s="74">
        <f t="shared" si="9"/>
        <v>87.82391236949438</v>
      </c>
      <c r="AA21" s="74">
        <f t="shared" si="9"/>
        <v>87.82391236949438</v>
      </c>
      <c r="AB21" s="74">
        <f t="shared" si="9"/>
        <v>87.82391236949438</v>
      </c>
      <c r="AC21" s="74">
        <f t="shared" si="9"/>
        <v>87.82391236949438</v>
      </c>
      <c r="AD21" s="74">
        <f t="shared" si="9"/>
        <v>87.82391236949438</v>
      </c>
      <c r="AE21" s="74">
        <f t="shared" si="9"/>
        <v>87.82391236949438</v>
      </c>
      <c r="AF21" s="74">
        <f t="shared" si="9"/>
        <v>87.82391236949438</v>
      </c>
      <c r="AG21" s="74">
        <f t="shared" si="9"/>
        <v>87.82391236949438</v>
      </c>
      <c r="AH21" s="74">
        <f t="shared" si="9"/>
        <v>87.82391236949438</v>
      </c>
      <c r="AI21" s="74">
        <f t="shared" si="9"/>
        <v>87.82391236949438</v>
      </c>
      <c r="AJ21" s="74">
        <f t="shared" si="9"/>
        <v>87.82391236949438</v>
      </c>
      <c r="AK21" s="74">
        <f t="shared" si="9"/>
        <v>87.82391236949438</v>
      </c>
      <c r="AL21" s="74">
        <f t="shared" si="9"/>
        <v>87.82391236949438</v>
      </c>
      <c r="AM21" s="74">
        <f t="shared" si="9"/>
        <v>87.82391236949438</v>
      </c>
      <c r="AN21" s="74">
        <f t="shared" si="9"/>
        <v>87.82391236949438</v>
      </c>
      <c r="AO21" s="74">
        <f t="shared" si="9"/>
        <v>87.82391236949438</v>
      </c>
      <c r="AP21" s="74">
        <f t="shared" si="9"/>
        <v>87.82391236949438</v>
      </c>
      <c r="AQ21" s="74">
        <f t="shared" si="9"/>
        <v>87.82391236949438</v>
      </c>
      <c r="AR21" s="74">
        <f t="shared" si="9"/>
        <v>87.82391236949438</v>
      </c>
      <c r="AS21" s="74">
        <f t="shared" si="9"/>
        <v>87.82391236949438</v>
      </c>
      <c r="AT21" s="74">
        <f t="shared" si="9"/>
        <v>87.82391236949438</v>
      </c>
      <c r="AU21" s="74">
        <f t="shared" si="9"/>
        <v>87.82391236949438</v>
      </c>
      <c r="AV21" s="74">
        <f t="shared" si="9"/>
        <v>87.82391236949438</v>
      </c>
      <c r="AW21" s="74">
        <f t="shared" si="9"/>
        <v>87.82391236949438</v>
      </c>
      <c r="AX21" s="74">
        <f t="shared" si="9"/>
        <v>87.82391236949438</v>
      </c>
      <c r="AY21" s="74">
        <f t="shared" si="9"/>
        <v>87.82391236949438</v>
      </c>
      <c r="AZ21" s="74">
        <f t="shared" si="9"/>
        <v>87.82391236949438</v>
      </c>
      <c r="BA21" s="74">
        <f t="shared" si="9"/>
        <v>87.82391236949438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43.91195618474719</v>
      </c>
      <c r="F22" s="68">
        <f t="shared" si="10"/>
        <v>87.82391236949438</v>
      </c>
      <c r="G22" s="68">
        <f t="shared" si="10"/>
        <v>87.82391236949438</v>
      </c>
      <c r="H22" s="68">
        <f t="shared" si="10"/>
        <v>87.82391236949438</v>
      </c>
      <c r="I22" s="68">
        <f t="shared" si="10"/>
        <v>87.82391236949438</v>
      </c>
      <c r="J22" s="68">
        <f t="shared" si="10"/>
        <v>87.82391236949438</v>
      </c>
      <c r="K22" s="68">
        <f t="shared" si="10"/>
        <v>87.82391236949438</v>
      </c>
      <c r="L22" s="68">
        <f t="shared" si="10"/>
        <v>87.82391236949438</v>
      </c>
      <c r="M22" s="68">
        <f t="shared" si="10"/>
        <v>87.82391236949438</v>
      </c>
      <c r="N22" s="68">
        <f t="shared" si="10"/>
        <v>87.82391236949438</v>
      </c>
      <c r="O22" s="68">
        <f t="shared" si="10"/>
        <v>87.82391236949438</v>
      </c>
      <c r="P22" s="68">
        <f t="shared" si="10"/>
        <v>87.82391236949438</v>
      </c>
      <c r="Q22" s="68">
        <f t="shared" si="10"/>
        <v>87.82391236949438</v>
      </c>
      <c r="R22" s="68">
        <f t="shared" si="10"/>
        <v>87.82391236949438</v>
      </c>
      <c r="S22" s="68">
        <f t="shared" si="10"/>
        <v>87.82391236949438</v>
      </c>
      <c r="T22" s="68">
        <f t="shared" si="10"/>
        <v>87.82391236949438</v>
      </c>
      <c r="U22" s="68">
        <f t="shared" si="10"/>
        <v>87.82391236949438</v>
      </c>
      <c r="V22" s="68">
        <f t="shared" si="10"/>
        <v>87.82391236949438</v>
      </c>
      <c r="W22" s="68">
        <f t="shared" si="10"/>
        <v>87.82391236949438</v>
      </c>
      <c r="X22" s="68">
        <f t="shared" si="10"/>
        <v>87.82391236949438</v>
      </c>
      <c r="Y22" s="68">
        <f t="shared" si="10"/>
        <v>87.82391236949438</v>
      </c>
      <c r="Z22" s="68">
        <f t="shared" si="10"/>
        <v>87.82391236949438</v>
      </c>
      <c r="AA22" s="68">
        <f t="shared" si="10"/>
        <v>87.82391236949438</v>
      </c>
      <c r="AB22" s="68">
        <f t="shared" si="10"/>
        <v>87.82391236949438</v>
      </c>
      <c r="AC22" s="68">
        <f t="shared" si="10"/>
        <v>87.82391236949438</v>
      </c>
      <c r="AD22" s="68">
        <f t="shared" si="10"/>
        <v>87.82391236949438</v>
      </c>
      <c r="AE22" s="68">
        <f t="shared" si="10"/>
        <v>87.82391236949438</v>
      </c>
      <c r="AF22" s="68">
        <f t="shared" si="10"/>
        <v>87.82391236949438</v>
      </c>
      <c r="AG22" s="68">
        <f t="shared" si="10"/>
        <v>87.82391236949438</v>
      </c>
      <c r="AH22" s="68">
        <f t="shared" si="10"/>
        <v>87.82391236949438</v>
      </c>
      <c r="AI22" s="68">
        <f t="shared" si="10"/>
        <v>87.82391236949438</v>
      </c>
      <c r="AJ22" s="68">
        <f t="shared" si="10"/>
        <v>87.82391236949438</v>
      </c>
      <c r="AK22" s="68">
        <f t="shared" si="10"/>
        <v>87.82391236949438</v>
      </c>
      <c r="AL22" s="68">
        <f t="shared" si="10"/>
        <v>87.82391236949438</v>
      </c>
      <c r="AM22" s="68">
        <f t="shared" si="10"/>
        <v>87.82391236949438</v>
      </c>
      <c r="AN22" s="68">
        <f t="shared" si="10"/>
        <v>87.82391236949438</v>
      </c>
      <c r="AO22" s="68">
        <f t="shared" si="10"/>
        <v>87.82391236949438</v>
      </c>
      <c r="AP22" s="68">
        <f t="shared" si="10"/>
        <v>87.82391236949438</v>
      </c>
      <c r="AQ22" s="68">
        <f t="shared" si="10"/>
        <v>87.82391236949438</v>
      </c>
      <c r="AR22" s="68">
        <f t="shared" si="10"/>
        <v>87.82391236949438</v>
      </c>
      <c r="AS22" s="68">
        <f t="shared" si="10"/>
        <v>87.82391236949438</v>
      </c>
      <c r="AT22" s="68">
        <f t="shared" si="10"/>
        <v>87.82391236949438</v>
      </c>
      <c r="AU22" s="68">
        <f t="shared" si="10"/>
        <v>87.82391236949438</v>
      </c>
      <c r="AV22" s="68">
        <f t="shared" si="10"/>
        <v>87.82391236949438</v>
      </c>
      <c r="AW22" s="68">
        <f t="shared" si="10"/>
        <v>87.82391236949438</v>
      </c>
      <c r="AX22" s="68">
        <f t="shared" si="10"/>
        <v>87.82391236949438</v>
      </c>
      <c r="AY22" s="68">
        <f t="shared" si="10"/>
        <v>87.82391236949438</v>
      </c>
      <c r="AZ22" s="68">
        <f t="shared" si="10"/>
        <v>87.82391236949438</v>
      </c>
      <c r="BA22" s="68">
        <f t="shared" si="10"/>
        <v>87.82391236949438</v>
      </c>
      <c r="BB22" s="68">
        <f t="shared" si="10"/>
        <v>43.91195618474719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6.5867934277120783</v>
      </c>
      <c r="G25" s="74">
        <f t="shared" si="11"/>
        <v>19.266809895619676</v>
      </c>
      <c r="H25" s="74">
        <f t="shared" si="11"/>
        <v>30.994815153441955</v>
      </c>
      <c r="I25" s="74">
        <f t="shared" si="11"/>
        <v>41.844581287569291</v>
      </c>
      <c r="J25" s="74">
        <f t="shared" si="11"/>
        <v>51.879341514907715</v>
      </c>
      <c r="K25" s="74">
        <f t="shared" si="11"/>
        <v>61.162329052363269</v>
      </c>
      <c r="L25" s="74">
        <f t="shared" si="11"/>
        <v>69.747994725605039</v>
      </c>
      <c r="M25" s="74">
        <f t="shared" si="11"/>
        <v>77.690789360302105</v>
      </c>
      <c r="N25" s="74">
        <f t="shared" si="11"/>
        <v>85.528195300155787</v>
      </c>
      <c r="O25" s="74">
        <f t="shared" si="11"/>
        <v>93.365601240009468</v>
      </c>
      <c r="P25" s="74">
        <f t="shared" si="11"/>
        <v>101.20300717986315</v>
      </c>
      <c r="Q25" s="74">
        <f t="shared" si="11"/>
        <v>109.04041311971683</v>
      </c>
      <c r="R25" s="74">
        <f t="shared" si="11"/>
        <v>116.87781905957051</v>
      </c>
      <c r="S25" s="74">
        <f t="shared" si="11"/>
        <v>124.71522499942419</v>
      </c>
      <c r="T25" s="74">
        <f t="shared" si="11"/>
        <v>132.55263093927786</v>
      </c>
      <c r="U25" s="74">
        <f t="shared" si="11"/>
        <v>140.39003687913154</v>
      </c>
      <c r="V25" s="74">
        <f t="shared" si="11"/>
        <v>148.22744281898522</v>
      </c>
      <c r="W25" s="74">
        <f t="shared" si="11"/>
        <v>156.06484875883891</v>
      </c>
      <c r="X25" s="74">
        <f t="shared" si="11"/>
        <v>163.90225469869259</v>
      </c>
      <c r="Y25" s="74">
        <f t="shared" si="11"/>
        <v>171.73966063854627</v>
      </c>
      <c r="Z25" s="74">
        <f t="shared" si="11"/>
        <v>175.65836360847308</v>
      </c>
      <c r="AA25" s="74">
        <f t="shared" si="11"/>
        <v>175.65836360847308</v>
      </c>
      <c r="AB25" s="74">
        <f t="shared" si="11"/>
        <v>175.65836360847308</v>
      </c>
      <c r="AC25" s="74">
        <f t="shared" si="11"/>
        <v>175.65836360847308</v>
      </c>
      <c r="AD25" s="74">
        <f t="shared" si="11"/>
        <v>175.65836360847308</v>
      </c>
      <c r="AE25" s="74">
        <f t="shared" si="11"/>
        <v>175.65836360847308</v>
      </c>
      <c r="AF25" s="74">
        <f t="shared" si="11"/>
        <v>175.65836360847308</v>
      </c>
      <c r="AG25" s="74">
        <f t="shared" si="11"/>
        <v>175.65836360847308</v>
      </c>
      <c r="AH25" s="74">
        <f t="shared" si="11"/>
        <v>175.65836360847308</v>
      </c>
      <c r="AI25" s="74">
        <f t="shared" si="11"/>
        <v>175.65836360847308</v>
      </c>
      <c r="AJ25" s="74">
        <f t="shared" si="11"/>
        <v>175.65836360847308</v>
      </c>
      <c r="AK25" s="74">
        <f t="shared" si="11"/>
        <v>175.65836360847308</v>
      </c>
      <c r="AL25" s="74">
        <f t="shared" si="11"/>
        <v>175.65836360847308</v>
      </c>
      <c r="AM25" s="74">
        <f t="shared" si="11"/>
        <v>175.65836360847308</v>
      </c>
      <c r="AN25" s="74">
        <f t="shared" si="11"/>
        <v>175.65836360847308</v>
      </c>
      <c r="AO25" s="74">
        <f t="shared" si="11"/>
        <v>175.65836360847308</v>
      </c>
      <c r="AP25" s="74">
        <f t="shared" si="11"/>
        <v>175.65836360847308</v>
      </c>
      <c r="AQ25" s="74">
        <f t="shared" si="11"/>
        <v>175.65836360847308</v>
      </c>
      <c r="AR25" s="74">
        <f t="shared" si="11"/>
        <v>175.65836360847308</v>
      </c>
      <c r="AS25" s="74">
        <f t="shared" si="11"/>
        <v>175.65836360847308</v>
      </c>
      <c r="AT25" s="74">
        <f t="shared" si="11"/>
        <v>175.65836360847308</v>
      </c>
      <c r="AU25" s="74">
        <f t="shared" si="11"/>
        <v>175.65836360847308</v>
      </c>
      <c r="AV25" s="74">
        <f t="shared" si="11"/>
        <v>175.65836360847308</v>
      </c>
      <c r="AW25" s="74">
        <f t="shared" si="11"/>
        <v>175.65836360847308</v>
      </c>
      <c r="AX25" s="74">
        <f t="shared" si="11"/>
        <v>175.65836360847308</v>
      </c>
      <c r="AY25" s="74">
        <f t="shared" si="11"/>
        <v>175.65836360847308</v>
      </c>
      <c r="AZ25" s="74">
        <f t="shared" si="11"/>
        <v>175.65836360847308</v>
      </c>
      <c r="BA25" s="74">
        <f t="shared" si="11"/>
        <v>175.65836360847308</v>
      </c>
      <c r="BB25" s="74">
        <f t="shared" si="11"/>
        <v>175.65836360847308</v>
      </c>
      <c r="BC25" s="74">
        <f t="shared" si="11"/>
        <v>175.65836360847308</v>
      </c>
      <c r="BD25" s="74">
        <f t="shared" si="11"/>
        <v>175.65836360847308</v>
      </c>
      <c r="BE25" s="74">
        <f t="shared" si="11"/>
        <v>175.65836360847308</v>
      </c>
      <c r="BF25" s="74">
        <f t="shared" si="11"/>
        <v>175.65836360847308</v>
      </c>
      <c r="BG25" s="74">
        <f t="shared" si="11"/>
        <v>175.65836360847308</v>
      </c>
      <c r="BH25" s="74">
        <f t="shared" si="11"/>
        <v>175.65836360847308</v>
      </c>
      <c r="BI25" s="74">
        <f t="shared" si="11"/>
        <v>175.65836360847308</v>
      </c>
      <c r="BJ25" s="74">
        <f t="shared" si="11"/>
        <v>175.65836360847308</v>
      </c>
      <c r="BK25" s="74">
        <f t="shared" si="11"/>
        <v>175.65836360847308</v>
      </c>
      <c r="BL25" s="74">
        <f t="shared" si="11"/>
        <v>175.65836360847308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3.2933967138560392</v>
      </c>
      <c r="F26" s="74">
        <f t="shared" si="12"/>
        <v>6.3400082339537995</v>
      </c>
      <c r="G26" s="74">
        <f t="shared" si="12"/>
        <v>5.8640026289111393</v>
      </c>
      <c r="H26" s="74">
        <f t="shared" si="12"/>
        <v>5.4248830670636679</v>
      </c>
      <c r="I26" s="74">
        <f t="shared" si="12"/>
        <v>5.0173801136692138</v>
      </c>
      <c r="J26" s="74">
        <f t="shared" si="12"/>
        <v>4.641493768727778</v>
      </c>
      <c r="K26" s="74">
        <f t="shared" si="12"/>
        <v>4.2928328366208852</v>
      </c>
      <c r="L26" s="74">
        <f t="shared" si="12"/>
        <v>3.971397317348536</v>
      </c>
      <c r="M26" s="74">
        <f t="shared" si="12"/>
        <v>3.9187029699268394</v>
      </c>
      <c r="N26" s="74">
        <f t="shared" si="12"/>
        <v>3.9187029699268394</v>
      </c>
      <c r="O26" s="74">
        <f t="shared" si="12"/>
        <v>3.9187029699268394</v>
      </c>
      <c r="P26" s="74">
        <f t="shared" si="12"/>
        <v>3.9187029699268394</v>
      </c>
      <c r="Q26" s="74">
        <f t="shared" si="12"/>
        <v>3.9187029699268394</v>
      </c>
      <c r="R26" s="74">
        <f t="shared" si="12"/>
        <v>3.9187029699268394</v>
      </c>
      <c r="S26" s="74">
        <f t="shared" si="12"/>
        <v>3.9187029699268394</v>
      </c>
      <c r="T26" s="74">
        <f t="shared" si="12"/>
        <v>3.9187029699268394</v>
      </c>
      <c r="U26" s="74">
        <f t="shared" si="12"/>
        <v>3.9187029699268394</v>
      </c>
      <c r="V26" s="74">
        <f t="shared" si="12"/>
        <v>3.9187029699268394</v>
      </c>
      <c r="W26" s="74">
        <f t="shared" si="12"/>
        <v>3.9187029699268394</v>
      </c>
      <c r="X26" s="74">
        <f t="shared" si="12"/>
        <v>3.9187029699268394</v>
      </c>
      <c r="Y26" s="74">
        <f t="shared" si="12"/>
        <v>1.9593514849634197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87.829181804236569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3.2933967138560392</v>
      </c>
      <c r="F27" s="74">
        <f t="shared" si="13"/>
        <v>6.3400082339537995</v>
      </c>
      <c r="G27" s="74">
        <f t="shared" si="13"/>
        <v>5.8640026289111393</v>
      </c>
      <c r="H27" s="74">
        <f t="shared" si="13"/>
        <v>5.4248830670636679</v>
      </c>
      <c r="I27" s="74">
        <f t="shared" si="13"/>
        <v>5.0173801136692138</v>
      </c>
      <c r="J27" s="74">
        <f t="shared" si="13"/>
        <v>4.641493768727778</v>
      </c>
      <c r="K27" s="74">
        <f t="shared" si="13"/>
        <v>4.2928328366208852</v>
      </c>
      <c r="L27" s="74">
        <f t="shared" si="13"/>
        <v>3.971397317348536</v>
      </c>
      <c r="M27" s="74">
        <f t="shared" si="13"/>
        <v>3.9187029699268394</v>
      </c>
      <c r="N27" s="74">
        <f t="shared" si="13"/>
        <v>3.9187029699268394</v>
      </c>
      <c r="O27" s="74">
        <f t="shared" si="13"/>
        <v>3.9187029699268394</v>
      </c>
      <c r="P27" s="74">
        <f t="shared" si="13"/>
        <v>3.9187029699268394</v>
      </c>
      <c r="Q27" s="74">
        <f t="shared" si="13"/>
        <v>3.9187029699268394</v>
      </c>
      <c r="R27" s="74">
        <f t="shared" si="13"/>
        <v>3.9187029699268394</v>
      </c>
      <c r="S27" s="74">
        <f t="shared" si="13"/>
        <v>3.9187029699268394</v>
      </c>
      <c r="T27" s="74">
        <f t="shared" si="13"/>
        <v>3.9187029699268394</v>
      </c>
      <c r="U27" s="74">
        <f t="shared" si="13"/>
        <v>3.9187029699268394</v>
      </c>
      <c r="V27" s="74">
        <f t="shared" si="13"/>
        <v>3.9187029699268394</v>
      </c>
      <c r="W27" s="74">
        <f t="shared" si="13"/>
        <v>3.9187029699268394</v>
      </c>
      <c r="X27" s="74">
        <f t="shared" si="13"/>
        <v>3.9187029699268394</v>
      </c>
      <c r="Y27" s="74">
        <f t="shared" si="13"/>
        <v>1.9593514849634197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87.829181804236569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6.5867934277120783</v>
      </c>
      <c r="F28" s="74">
        <f t="shared" si="14"/>
        <v>19.266809895619676</v>
      </c>
      <c r="G28" s="74">
        <f t="shared" si="14"/>
        <v>30.994815153441955</v>
      </c>
      <c r="H28" s="74">
        <f t="shared" si="14"/>
        <v>41.844581287569291</v>
      </c>
      <c r="I28" s="74">
        <f t="shared" si="14"/>
        <v>51.879341514907715</v>
      </c>
      <c r="J28" s="74">
        <f t="shared" si="14"/>
        <v>61.162329052363269</v>
      </c>
      <c r="K28" s="74">
        <f t="shared" si="14"/>
        <v>69.747994725605039</v>
      </c>
      <c r="L28" s="74">
        <f t="shared" si="14"/>
        <v>77.690789360302105</v>
      </c>
      <c r="M28" s="74">
        <f t="shared" si="14"/>
        <v>85.528195300155787</v>
      </c>
      <c r="N28" s="74">
        <f t="shared" si="14"/>
        <v>93.365601240009468</v>
      </c>
      <c r="O28" s="74">
        <f t="shared" si="14"/>
        <v>101.20300717986315</v>
      </c>
      <c r="P28" s="74">
        <f t="shared" si="14"/>
        <v>109.04041311971683</v>
      </c>
      <c r="Q28" s="74">
        <f t="shared" si="14"/>
        <v>116.87781905957051</v>
      </c>
      <c r="R28" s="74">
        <f t="shared" si="14"/>
        <v>124.71522499942419</v>
      </c>
      <c r="S28" s="74">
        <f t="shared" si="14"/>
        <v>132.55263093927786</v>
      </c>
      <c r="T28" s="74">
        <f t="shared" si="14"/>
        <v>140.39003687913154</v>
      </c>
      <c r="U28" s="74">
        <f t="shared" si="14"/>
        <v>148.22744281898522</v>
      </c>
      <c r="V28" s="74">
        <f t="shared" si="14"/>
        <v>156.06484875883891</v>
      </c>
      <c r="W28" s="74">
        <f t="shared" si="14"/>
        <v>163.90225469869259</v>
      </c>
      <c r="X28" s="74">
        <f t="shared" si="14"/>
        <v>171.73966063854627</v>
      </c>
      <c r="Y28" s="74">
        <f t="shared" si="14"/>
        <v>175.65836360847308</v>
      </c>
      <c r="Z28" s="74">
        <f t="shared" si="14"/>
        <v>175.65836360847308</v>
      </c>
      <c r="AA28" s="74">
        <f t="shared" si="14"/>
        <v>175.65836360847308</v>
      </c>
      <c r="AB28" s="74">
        <f t="shared" si="14"/>
        <v>175.65836360847308</v>
      </c>
      <c r="AC28" s="74">
        <f t="shared" si="14"/>
        <v>175.65836360847308</v>
      </c>
      <c r="AD28" s="74">
        <f t="shared" si="14"/>
        <v>175.65836360847308</v>
      </c>
      <c r="AE28" s="74">
        <f t="shared" si="14"/>
        <v>175.65836360847308</v>
      </c>
      <c r="AF28" s="74">
        <f t="shared" si="14"/>
        <v>175.65836360847308</v>
      </c>
      <c r="AG28" s="74">
        <f t="shared" si="14"/>
        <v>175.65836360847308</v>
      </c>
      <c r="AH28" s="74">
        <f t="shared" si="14"/>
        <v>175.65836360847308</v>
      </c>
      <c r="AI28" s="74">
        <f t="shared" si="14"/>
        <v>175.65836360847308</v>
      </c>
      <c r="AJ28" s="74">
        <f t="shared" si="14"/>
        <v>175.65836360847308</v>
      </c>
      <c r="AK28" s="74">
        <f t="shared" si="14"/>
        <v>175.65836360847308</v>
      </c>
      <c r="AL28" s="74">
        <f t="shared" si="14"/>
        <v>175.65836360847308</v>
      </c>
      <c r="AM28" s="74">
        <f t="shared" si="14"/>
        <v>175.65836360847308</v>
      </c>
      <c r="AN28" s="74">
        <f t="shared" si="14"/>
        <v>175.65836360847308</v>
      </c>
      <c r="AO28" s="74">
        <f t="shared" si="14"/>
        <v>175.65836360847308</v>
      </c>
      <c r="AP28" s="74">
        <f t="shared" si="14"/>
        <v>175.65836360847308</v>
      </c>
      <c r="AQ28" s="74">
        <f t="shared" si="14"/>
        <v>175.65836360847308</v>
      </c>
      <c r="AR28" s="74">
        <f t="shared" si="14"/>
        <v>175.65836360847308</v>
      </c>
      <c r="AS28" s="74">
        <f t="shared" si="14"/>
        <v>175.65836360847308</v>
      </c>
      <c r="AT28" s="74">
        <f t="shared" si="14"/>
        <v>175.65836360847308</v>
      </c>
      <c r="AU28" s="74">
        <f t="shared" si="14"/>
        <v>175.65836360847308</v>
      </c>
      <c r="AV28" s="74">
        <f t="shared" si="14"/>
        <v>175.65836360847308</v>
      </c>
      <c r="AW28" s="74">
        <f t="shared" si="14"/>
        <v>175.65836360847308</v>
      </c>
      <c r="AX28" s="74">
        <f t="shared" si="14"/>
        <v>175.65836360847308</v>
      </c>
      <c r="AY28" s="74">
        <f t="shared" si="14"/>
        <v>175.65836360847308</v>
      </c>
      <c r="AZ28" s="74">
        <f t="shared" si="14"/>
        <v>175.65836360847308</v>
      </c>
      <c r="BA28" s="74">
        <f t="shared" si="14"/>
        <v>175.65836360847308</v>
      </c>
      <c r="BB28" s="74">
        <f t="shared" si="14"/>
        <v>175.65836360847308</v>
      </c>
      <c r="BC28" s="74">
        <f t="shared" si="14"/>
        <v>175.65836360847308</v>
      </c>
      <c r="BD28" s="74">
        <f t="shared" si="14"/>
        <v>175.65836360847308</v>
      </c>
      <c r="BE28" s="74">
        <f t="shared" si="14"/>
        <v>175.65836360847308</v>
      </c>
      <c r="BF28" s="74">
        <f t="shared" si="14"/>
        <v>175.65836360847308</v>
      </c>
      <c r="BG28" s="74">
        <f t="shared" si="14"/>
        <v>175.65836360847308</v>
      </c>
      <c r="BH28" s="74">
        <f t="shared" si="14"/>
        <v>175.65836360847308</v>
      </c>
      <c r="BI28" s="74">
        <f t="shared" si="14"/>
        <v>175.65836360847308</v>
      </c>
      <c r="BJ28" s="74">
        <f t="shared" si="14"/>
        <v>175.65836360847308</v>
      </c>
      <c r="BK28" s="74">
        <f t="shared" si="14"/>
        <v>175.65836360847308</v>
      </c>
      <c r="BL28" s="74">
        <f t="shared" si="14"/>
        <v>175.65836360847308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3.2933967138560392</v>
      </c>
      <c r="F29" s="68">
        <f t="shared" si="15"/>
        <v>12.926801661665877</v>
      </c>
      <c r="G29" s="68">
        <f>AVERAGE(G25,G28)</f>
        <v>25.130812524530818</v>
      </c>
      <c r="H29" s="68">
        <f t="shared" si="15"/>
        <v>36.419698220505623</v>
      </c>
      <c r="I29" s="68">
        <f t="shared" si="15"/>
        <v>46.861961401238503</v>
      </c>
      <c r="J29" s="68">
        <f t="shared" si="15"/>
        <v>56.520835283635492</v>
      </c>
      <c r="K29" s="68">
        <f t="shared" si="15"/>
        <v>65.455161888984151</v>
      </c>
      <c r="L29" s="68">
        <f t="shared" si="15"/>
        <v>73.719392042953572</v>
      </c>
      <c r="M29" s="68">
        <f t="shared" si="15"/>
        <v>81.609492330228946</v>
      </c>
      <c r="N29" s="68">
        <f t="shared" si="15"/>
        <v>89.446898270082627</v>
      </c>
      <c r="O29" s="68">
        <f t="shared" si="15"/>
        <v>97.284304209936309</v>
      </c>
      <c r="P29" s="68">
        <f t="shared" si="15"/>
        <v>105.12171014978999</v>
      </c>
      <c r="Q29" s="68">
        <f t="shared" si="15"/>
        <v>112.95911608964367</v>
      </c>
      <c r="R29" s="68">
        <f t="shared" si="15"/>
        <v>120.79652202949735</v>
      </c>
      <c r="S29" s="68">
        <f t="shared" si="15"/>
        <v>128.63392796935102</v>
      </c>
      <c r="T29" s="68">
        <f t="shared" si="15"/>
        <v>136.4713339092047</v>
      </c>
      <c r="U29" s="68">
        <f t="shared" si="15"/>
        <v>144.30873984905838</v>
      </c>
      <c r="V29" s="68">
        <f t="shared" si="15"/>
        <v>152.14614578891207</v>
      </c>
      <c r="W29" s="68">
        <f t="shared" si="15"/>
        <v>159.98355172876575</v>
      </c>
      <c r="X29" s="68">
        <f t="shared" si="15"/>
        <v>167.82095766861943</v>
      </c>
      <c r="Y29" s="68">
        <f t="shared" si="15"/>
        <v>173.69901212350968</v>
      </c>
      <c r="Z29" s="68">
        <f t="shared" si="15"/>
        <v>175.65836360847308</v>
      </c>
      <c r="AA29" s="68">
        <f t="shared" si="15"/>
        <v>175.65836360847308</v>
      </c>
      <c r="AB29" s="68">
        <f t="shared" si="15"/>
        <v>175.65836360847308</v>
      </c>
      <c r="AC29" s="68">
        <f t="shared" si="15"/>
        <v>175.65836360847308</v>
      </c>
      <c r="AD29" s="68">
        <f t="shared" si="15"/>
        <v>175.65836360847308</v>
      </c>
      <c r="AE29" s="68">
        <f t="shared" si="15"/>
        <v>175.65836360847308</v>
      </c>
      <c r="AF29" s="68">
        <f t="shared" si="15"/>
        <v>175.65836360847308</v>
      </c>
      <c r="AG29" s="68">
        <f t="shared" si="15"/>
        <v>175.65836360847308</v>
      </c>
      <c r="AH29" s="68">
        <f t="shared" si="15"/>
        <v>175.65836360847308</v>
      </c>
      <c r="AI29" s="68">
        <f t="shared" si="15"/>
        <v>175.65836360847308</v>
      </c>
      <c r="AJ29" s="68">
        <f t="shared" si="15"/>
        <v>175.65836360847308</v>
      </c>
      <c r="AK29" s="68">
        <f t="shared" si="15"/>
        <v>175.65836360847308</v>
      </c>
      <c r="AL29" s="68">
        <f t="shared" si="15"/>
        <v>175.65836360847308</v>
      </c>
      <c r="AM29" s="68">
        <f t="shared" si="15"/>
        <v>175.65836360847308</v>
      </c>
      <c r="AN29" s="68">
        <f t="shared" si="15"/>
        <v>175.65836360847308</v>
      </c>
      <c r="AO29" s="68">
        <f t="shared" si="15"/>
        <v>175.65836360847308</v>
      </c>
      <c r="AP29" s="68">
        <f t="shared" si="15"/>
        <v>175.65836360847308</v>
      </c>
      <c r="AQ29" s="68">
        <f t="shared" si="15"/>
        <v>175.65836360847308</v>
      </c>
      <c r="AR29" s="68">
        <f t="shared" si="15"/>
        <v>175.65836360847308</v>
      </c>
      <c r="AS29" s="68">
        <f t="shared" si="15"/>
        <v>175.65836360847308</v>
      </c>
      <c r="AT29" s="68">
        <f t="shared" si="15"/>
        <v>175.65836360847308</v>
      </c>
      <c r="AU29" s="68">
        <f t="shared" si="15"/>
        <v>175.65836360847308</v>
      </c>
      <c r="AV29" s="68">
        <f t="shared" si="15"/>
        <v>175.65836360847308</v>
      </c>
      <c r="AW29" s="68">
        <f t="shared" si="15"/>
        <v>175.65836360847308</v>
      </c>
      <c r="AX29" s="68">
        <f t="shared" si="15"/>
        <v>175.65836360847308</v>
      </c>
      <c r="AY29" s="68">
        <f t="shared" si="15"/>
        <v>175.65836360847308</v>
      </c>
      <c r="AZ29" s="68">
        <f t="shared" si="15"/>
        <v>175.65836360847308</v>
      </c>
      <c r="BA29" s="68">
        <f t="shared" si="15"/>
        <v>175.65836360847308</v>
      </c>
      <c r="BB29" s="68">
        <f t="shared" si="15"/>
        <v>175.65836360847308</v>
      </c>
      <c r="BC29" s="68">
        <f t="shared" si="15"/>
        <v>175.65836360847308</v>
      </c>
      <c r="BD29" s="68">
        <f t="shared" si="15"/>
        <v>175.65836360847308</v>
      </c>
      <c r="BE29" s="68">
        <f t="shared" si="15"/>
        <v>175.65836360847308</v>
      </c>
      <c r="BF29" s="68">
        <f t="shared" si="15"/>
        <v>175.65836360847308</v>
      </c>
      <c r="BG29" s="68">
        <f t="shared" si="15"/>
        <v>175.65836360847308</v>
      </c>
      <c r="BH29" s="68">
        <f t="shared" si="15"/>
        <v>175.65836360847308</v>
      </c>
      <c r="BI29" s="68">
        <f t="shared" si="15"/>
        <v>175.65836360847308</v>
      </c>
      <c r="BJ29" s="68">
        <f t="shared" si="15"/>
        <v>175.65836360847308</v>
      </c>
      <c r="BK29" s="68">
        <f t="shared" si="15"/>
        <v>175.65836360847308</v>
      </c>
      <c r="BL29" s="68">
        <f t="shared" si="15"/>
        <v>175.65836360847308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2.1955978092373596</v>
      </c>
      <c r="G32" s="74">
        <f t="shared" si="16"/>
        <v>4.3911956184747192</v>
      </c>
      <c r="H32" s="74">
        <f t="shared" si="16"/>
        <v>6.5867934277120792</v>
      </c>
      <c r="I32" s="74">
        <f t="shared" si="16"/>
        <v>8.7823912369494384</v>
      </c>
      <c r="J32" s="74">
        <f t="shared" si="16"/>
        <v>10.977989046186797</v>
      </c>
      <c r="K32" s="74">
        <f t="shared" si="16"/>
        <v>13.173586855424157</v>
      </c>
      <c r="L32" s="74">
        <f t="shared" si="16"/>
        <v>15.369184664661516</v>
      </c>
      <c r="M32" s="74">
        <f t="shared" si="16"/>
        <v>17.564782473898877</v>
      </c>
      <c r="N32" s="74">
        <f t="shared" si="16"/>
        <v>19.760380283136236</v>
      </c>
      <c r="O32" s="74">
        <f t="shared" si="16"/>
        <v>21.955978092373595</v>
      </c>
      <c r="P32" s="74">
        <f t="shared" si="16"/>
        <v>24.151575901610954</v>
      </c>
      <c r="Q32" s="74">
        <f t="shared" si="16"/>
        <v>26.347173710848313</v>
      </c>
      <c r="R32" s="74">
        <f t="shared" si="16"/>
        <v>28.542771520085672</v>
      </c>
      <c r="S32" s="74">
        <f t="shared" si="16"/>
        <v>30.738369329323032</v>
      </c>
      <c r="T32" s="74">
        <f t="shared" si="16"/>
        <v>32.933967138560391</v>
      </c>
      <c r="U32" s="74">
        <f t="shared" si="16"/>
        <v>35.129564947797753</v>
      </c>
      <c r="V32" s="74">
        <f t="shared" si="16"/>
        <v>37.325162757035116</v>
      </c>
      <c r="W32" s="74">
        <f t="shared" si="16"/>
        <v>39.520760566272479</v>
      </c>
      <c r="X32" s="74">
        <f t="shared" si="16"/>
        <v>41.716358375509841</v>
      </c>
      <c r="Y32" s="74">
        <f t="shared" si="16"/>
        <v>43.911956184747204</v>
      </c>
      <c r="Z32" s="74">
        <f t="shared" si="16"/>
        <v>46.107553993984567</v>
      </c>
      <c r="AA32" s="74">
        <f t="shared" si="16"/>
        <v>48.30315180322193</v>
      </c>
      <c r="AB32" s="74">
        <f t="shared" si="16"/>
        <v>50.498749612459292</v>
      </c>
      <c r="AC32" s="74">
        <f t="shared" si="16"/>
        <v>52.694347421696655</v>
      </c>
      <c r="AD32" s="74">
        <f t="shared" si="16"/>
        <v>54.889945230934018</v>
      </c>
      <c r="AE32" s="74">
        <f t="shared" si="16"/>
        <v>57.08554304017138</v>
      </c>
      <c r="AF32" s="74">
        <f t="shared" si="16"/>
        <v>59.281140849408743</v>
      </c>
      <c r="AG32" s="74">
        <f t="shared" si="16"/>
        <v>61.476738658646106</v>
      </c>
      <c r="AH32" s="74">
        <f t="shared" si="16"/>
        <v>63.672336467883468</v>
      </c>
      <c r="AI32" s="74">
        <f t="shared" si="16"/>
        <v>65.867934277120824</v>
      </c>
      <c r="AJ32" s="74">
        <f t="shared" si="16"/>
        <v>68.06353208635818</v>
      </c>
      <c r="AK32" s="74">
        <f t="shared" si="16"/>
        <v>70.259129895595535</v>
      </c>
      <c r="AL32" s="74">
        <f t="shared" si="16"/>
        <v>72.454727704832891</v>
      </c>
      <c r="AM32" s="74">
        <f t="shared" si="16"/>
        <v>74.650325514070246</v>
      </c>
      <c r="AN32" s="74">
        <f t="shared" si="16"/>
        <v>76.845923323307602</v>
      </c>
      <c r="AO32" s="74">
        <f t="shared" si="16"/>
        <v>79.041521132544958</v>
      </c>
      <c r="AP32" s="74">
        <f t="shared" si="16"/>
        <v>81.237118941782313</v>
      </c>
      <c r="AQ32" s="74">
        <f t="shared" si="16"/>
        <v>83.432716751019669</v>
      </c>
      <c r="AR32" s="74">
        <f t="shared" si="16"/>
        <v>85.628314560257024</v>
      </c>
      <c r="AS32" s="74">
        <f t="shared" si="16"/>
        <v>87.82391236949438</v>
      </c>
      <c r="AT32" s="74">
        <f t="shared" si="16"/>
        <v>90.019510178731736</v>
      </c>
      <c r="AU32" s="74">
        <f t="shared" si="16"/>
        <v>92.215107987969091</v>
      </c>
      <c r="AV32" s="74">
        <f t="shared" si="16"/>
        <v>94.410705797206447</v>
      </c>
      <c r="AW32" s="74">
        <f t="shared" si="16"/>
        <v>96.606303606443802</v>
      </c>
      <c r="AX32" s="74">
        <f t="shared" si="16"/>
        <v>98.801901415681158</v>
      </c>
      <c r="AY32" s="74">
        <f t="shared" si="16"/>
        <v>100.99749922491851</v>
      </c>
      <c r="AZ32" s="74">
        <f t="shared" si="16"/>
        <v>103.19309703415587</v>
      </c>
      <c r="BA32" s="74">
        <f t="shared" si="16"/>
        <v>105.38869484339322</v>
      </c>
      <c r="BB32" s="74">
        <f t="shared" si="16"/>
        <v>107.58429265263058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2.1955978092373596</v>
      </c>
      <c r="F33" s="74">
        <f t="shared" si="17"/>
        <v>2.1955978092373596</v>
      </c>
      <c r="G33" s="74">
        <f t="shared" si="17"/>
        <v>2.1955978092373596</v>
      </c>
      <c r="H33" s="74">
        <f t="shared" si="17"/>
        <v>2.1955978092373596</v>
      </c>
      <c r="I33" s="74">
        <f t="shared" si="17"/>
        <v>2.1955978092373596</v>
      </c>
      <c r="J33" s="74">
        <f t="shared" si="17"/>
        <v>2.1955978092373596</v>
      </c>
      <c r="K33" s="74">
        <f t="shared" si="17"/>
        <v>2.1955978092373596</v>
      </c>
      <c r="L33" s="74">
        <f t="shared" si="17"/>
        <v>2.1955978092373596</v>
      </c>
      <c r="M33" s="74">
        <f t="shared" si="17"/>
        <v>2.1955978092373596</v>
      </c>
      <c r="N33" s="74">
        <f t="shared" si="17"/>
        <v>2.1955978092373596</v>
      </c>
      <c r="O33" s="74">
        <f t="shared" si="17"/>
        <v>2.1955978092373596</v>
      </c>
      <c r="P33" s="74">
        <f t="shared" si="17"/>
        <v>2.1955978092373596</v>
      </c>
      <c r="Q33" s="74">
        <f t="shared" si="17"/>
        <v>2.1955978092373596</v>
      </c>
      <c r="R33" s="74">
        <f t="shared" si="17"/>
        <v>2.1955978092373596</v>
      </c>
      <c r="S33" s="74">
        <f t="shared" si="17"/>
        <v>2.1955978092373596</v>
      </c>
      <c r="T33" s="74">
        <f t="shared" si="17"/>
        <v>2.1955978092373596</v>
      </c>
      <c r="U33" s="74">
        <f t="shared" si="17"/>
        <v>2.1955978092373596</v>
      </c>
      <c r="V33" s="74">
        <f t="shared" si="17"/>
        <v>2.1955978092373596</v>
      </c>
      <c r="W33" s="74">
        <f t="shared" si="17"/>
        <v>2.1955978092373596</v>
      </c>
      <c r="X33" s="74">
        <f t="shared" si="17"/>
        <v>2.1955978092373596</v>
      </c>
      <c r="Y33" s="74">
        <f t="shared" si="17"/>
        <v>2.1955978092373596</v>
      </c>
      <c r="Z33" s="74">
        <f t="shared" si="17"/>
        <v>2.1955978092373596</v>
      </c>
      <c r="AA33" s="74">
        <f t="shared" si="17"/>
        <v>2.1955978092373596</v>
      </c>
      <c r="AB33" s="74">
        <f t="shared" si="17"/>
        <v>2.1955978092373596</v>
      </c>
      <c r="AC33" s="74">
        <f t="shared" si="17"/>
        <v>2.1955978092373596</v>
      </c>
      <c r="AD33" s="74">
        <f t="shared" si="17"/>
        <v>2.1955978092373596</v>
      </c>
      <c r="AE33" s="74">
        <f t="shared" si="17"/>
        <v>2.1955978092373596</v>
      </c>
      <c r="AF33" s="74">
        <f t="shared" si="17"/>
        <v>2.1955978092373596</v>
      </c>
      <c r="AG33" s="74">
        <f t="shared" si="17"/>
        <v>2.1955978092373596</v>
      </c>
      <c r="AH33" s="74">
        <f t="shared" si="17"/>
        <v>2.1955978092373596</v>
      </c>
      <c r="AI33" s="74">
        <f t="shared" si="17"/>
        <v>2.1955978092373596</v>
      </c>
      <c r="AJ33" s="74">
        <f t="shared" si="17"/>
        <v>2.1955978092373596</v>
      </c>
      <c r="AK33" s="74">
        <f t="shared" si="17"/>
        <v>2.1955978092373596</v>
      </c>
      <c r="AL33" s="74">
        <f t="shared" si="17"/>
        <v>2.1955978092373596</v>
      </c>
      <c r="AM33" s="74">
        <f t="shared" si="17"/>
        <v>2.1955978092373596</v>
      </c>
      <c r="AN33" s="74">
        <f t="shared" si="17"/>
        <v>2.1955978092373596</v>
      </c>
      <c r="AO33" s="74">
        <f t="shared" si="17"/>
        <v>2.1955978092373596</v>
      </c>
      <c r="AP33" s="74">
        <f t="shared" si="17"/>
        <v>2.1955978092373596</v>
      </c>
      <c r="AQ33" s="74">
        <f t="shared" si="17"/>
        <v>2.1955978092373596</v>
      </c>
      <c r="AR33" s="74">
        <f t="shared" si="17"/>
        <v>2.1955978092373596</v>
      </c>
      <c r="AS33" s="74">
        <f t="shared" si="17"/>
        <v>2.1955978092373596</v>
      </c>
      <c r="AT33" s="74">
        <f t="shared" si="17"/>
        <v>2.1955978092373596</v>
      </c>
      <c r="AU33" s="74">
        <f t="shared" si="17"/>
        <v>2.1955978092373596</v>
      </c>
      <c r="AV33" s="74">
        <f t="shared" si="17"/>
        <v>2.1955978092373596</v>
      </c>
      <c r="AW33" s="74">
        <f t="shared" si="17"/>
        <v>2.1955978092373596</v>
      </c>
      <c r="AX33" s="74">
        <f t="shared" si="17"/>
        <v>2.1955978092373596</v>
      </c>
      <c r="AY33" s="74">
        <f t="shared" si="17"/>
        <v>2.1955978092373596</v>
      </c>
      <c r="AZ33" s="74">
        <f t="shared" si="17"/>
        <v>2.1955978092373596</v>
      </c>
      <c r="BA33" s="74">
        <f t="shared" si="17"/>
        <v>2.1955978092373596</v>
      </c>
      <c r="BB33" s="74">
        <f t="shared" si="17"/>
        <v>2.1955978092373596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109.77989046186794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-109.77989046186794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-109.77989046186794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2.1955978092373596</v>
      </c>
      <c r="F35" s="74">
        <f t="shared" si="18"/>
        <v>4.3911956184747192</v>
      </c>
      <c r="G35" s="74">
        <f t="shared" si="18"/>
        <v>6.5867934277120792</v>
      </c>
      <c r="H35" s="74">
        <f t="shared" si="18"/>
        <v>8.7823912369494384</v>
      </c>
      <c r="I35" s="74">
        <f t="shared" si="18"/>
        <v>10.977989046186797</v>
      </c>
      <c r="J35" s="74">
        <f t="shared" si="18"/>
        <v>13.173586855424157</v>
      </c>
      <c r="K35" s="74">
        <f t="shared" si="18"/>
        <v>15.369184664661516</v>
      </c>
      <c r="L35" s="74">
        <f t="shared" si="18"/>
        <v>17.564782473898877</v>
      </c>
      <c r="M35" s="74">
        <f t="shared" si="18"/>
        <v>19.760380283136236</v>
      </c>
      <c r="N35" s="74">
        <f t="shared" si="18"/>
        <v>21.955978092373595</v>
      </c>
      <c r="O35" s="74">
        <f t="shared" si="18"/>
        <v>24.151575901610954</v>
      </c>
      <c r="P35" s="74">
        <f t="shared" si="18"/>
        <v>26.347173710848313</v>
      </c>
      <c r="Q35" s="74">
        <f t="shared" si="18"/>
        <v>28.542771520085672</v>
      </c>
      <c r="R35" s="74">
        <f t="shared" si="18"/>
        <v>30.738369329323032</v>
      </c>
      <c r="S35" s="74">
        <f t="shared" si="18"/>
        <v>32.933967138560391</v>
      </c>
      <c r="T35" s="74">
        <f t="shared" si="18"/>
        <v>35.129564947797753</v>
      </c>
      <c r="U35" s="74">
        <f t="shared" si="18"/>
        <v>37.325162757035116</v>
      </c>
      <c r="V35" s="74">
        <f t="shared" si="18"/>
        <v>39.520760566272479</v>
      </c>
      <c r="W35" s="74">
        <f t="shared" si="18"/>
        <v>41.716358375509841</v>
      </c>
      <c r="X35" s="74">
        <f t="shared" si="18"/>
        <v>43.911956184747204</v>
      </c>
      <c r="Y35" s="74">
        <f t="shared" si="18"/>
        <v>46.107553993984567</v>
      </c>
      <c r="Z35" s="74">
        <f t="shared" si="18"/>
        <v>48.30315180322193</v>
      </c>
      <c r="AA35" s="74">
        <f t="shared" si="18"/>
        <v>50.498749612459292</v>
      </c>
      <c r="AB35" s="74">
        <f t="shared" si="18"/>
        <v>52.694347421696655</v>
      </c>
      <c r="AC35" s="74">
        <f t="shared" si="18"/>
        <v>54.889945230934018</v>
      </c>
      <c r="AD35" s="74">
        <f t="shared" si="18"/>
        <v>57.08554304017138</v>
      </c>
      <c r="AE35" s="74">
        <f t="shared" si="18"/>
        <v>59.281140849408743</v>
      </c>
      <c r="AF35" s="74">
        <f t="shared" si="18"/>
        <v>61.476738658646106</v>
      </c>
      <c r="AG35" s="74">
        <f t="shared" si="18"/>
        <v>63.672336467883468</v>
      </c>
      <c r="AH35" s="74">
        <f t="shared" si="18"/>
        <v>65.867934277120824</v>
      </c>
      <c r="AI35" s="74">
        <f t="shared" si="18"/>
        <v>68.06353208635818</v>
      </c>
      <c r="AJ35" s="74">
        <f t="shared" si="18"/>
        <v>70.259129895595535</v>
      </c>
      <c r="AK35" s="74">
        <f t="shared" si="18"/>
        <v>72.454727704832891</v>
      </c>
      <c r="AL35" s="74">
        <f t="shared" si="18"/>
        <v>74.650325514070246</v>
      </c>
      <c r="AM35" s="74">
        <f t="shared" si="18"/>
        <v>76.845923323307602</v>
      </c>
      <c r="AN35" s="74">
        <f t="shared" si="18"/>
        <v>79.041521132544958</v>
      </c>
      <c r="AO35" s="74">
        <f t="shared" si="18"/>
        <v>81.237118941782313</v>
      </c>
      <c r="AP35" s="74">
        <f t="shared" si="18"/>
        <v>83.432716751019669</v>
      </c>
      <c r="AQ35" s="74">
        <f t="shared" si="18"/>
        <v>85.628314560257024</v>
      </c>
      <c r="AR35" s="74">
        <f t="shared" si="18"/>
        <v>87.82391236949438</v>
      </c>
      <c r="AS35" s="74">
        <f t="shared" si="18"/>
        <v>90.019510178731736</v>
      </c>
      <c r="AT35" s="74">
        <f t="shared" si="18"/>
        <v>92.215107987969091</v>
      </c>
      <c r="AU35" s="74">
        <f t="shared" si="18"/>
        <v>94.410705797206447</v>
      </c>
      <c r="AV35" s="74">
        <f t="shared" si="18"/>
        <v>96.606303606443802</v>
      </c>
      <c r="AW35" s="74">
        <f t="shared" si="18"/>
        <v>98.801901415681158</v>
      </c>
      <c r="AX35" s="74">
        <f t="shared" si="18"/>
        <v>100.99749922491851</v>
      </c>
      <c r="AY35" s="74">
        <f t="shared" si="18"/>
        <v>103.19309703415587</v>
      </c>
      <c r="AZ35" s="74">
        <f t="shared" si="18"/>
        <v>105.38869484339322</v>
      </c>
      <c r="BA35" s="74">
        <f t="shared" si="18"/>
        <v>107.58429265263058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1.0977989046186798</v>
      </c>
      <c r="F36" s="68">
        <f t="shared" si="19"/>
        <v>3.2933967138560396</v>
      </c>
      <c r="G36" s="68">
        <f t="shared" si="19"/>
        <v>5.4889945230933996</v>
      </c>
      <c r="H36" s="68">
        <f t="shared" si="19"/>
        <v>7.6845923323307588</v>
      </c>
      <c r="I36" s="68">
        <f t="shared" si="19"/>
        <v>9.8801901415681179</v>
      </c>
      <c r="J36" s="68">
        <f t="shared" si="19"/>
        <v>12.075787950805477</v>
      </c>
      <c r="K36" s="68">
        <f t="shared" si="19"/>
        <v>14.271385760042836</v>
      </c>
      <c r="L36" s="68">
        <f t="shared" si="19"/>
        <v>16.466983569280195</v>
      </c>
      <c r="M36" s="68">
        <f t="shared" si="19"/>
        <v>18.662581378517558</v>
      </c>
      <c r="N36" s="68">
        <f t="shared" si="19"/>
        <v>20.858179187754914</v>
      </c>
      <c r="O36" s="68">
        <f t="shared" si="19"/>
        <v>23.053776996992276</v>
      </c>
      <c r="P36" s="68">
        <f t="shared" si="19"/>
        <v>25.249374806229632</v>
      </c>
      <c r="Q36" s="68">
        <f t="shared" si="19"/>
        <v>27.444972615466995</v>
      </c>
      <c r="R36" s="68">
        <f t="shared" si="19"/>
        <v>29.64057042470435</v>
      </c>
      <c r="S36" s="68">
        <f t="shared" si="19"/>
        <v>31.836168233941713</v>
      </c>
      <c r="T36" s="68">
        <f t="shared" si="19"/>
        <v>34.031766043179076</v>
      </c>
      <c r="U36" s="68">
        <f t="shared" si="19"/>
        <v>36.227363852416431</v>
      </c>
      <c r="V36" s="68">
        <f t="shared" si="19"/>
        <v>38.422961661653801</v>
      </c>
      <c r="W36" s="68">
        <f t="shared" si="19"/>
        <v>40.618559470891157</v>
      </c>
      <c r="X36" s="68">
        <f t="shared" si="19"/>
        <v>42.814157280128526</v>
      </c>
      <c r="Y36" s="68">
        <f t="shared" si="19"/>
        <v>45.009755089365882</v>
      </c>
      <c r="Z36" s="68">
        <f t="shared" si="19"/>
        <v>47.205352898603252</v>
      </c>
      <c r="AA36" s="68">
        <f t="shared" si="19"/>
        <v>49.400950707840607</v>
      </c>
      <c r="AB36" s="68">
        <f t="shared" si="19"/>
        <v>51.596548517077977</v>
      </c>
      <c r="AC36" s="68">
        <f t="shared" si="19"/>
        <v>53.792146326315333</v>
      </c>
      <c r="AD36" s="68">
        <f t="shared" si="19"/>
        <v>55.987744135552703</v>
      </c>
      <c r="AE36" s="68">
        <f t="shared" si="19"/>
        <v>58.183341944790058</v>
      </c>
      <c r="AF36" s="68">
        <f t="shared" si="19"/>
        <v>60.378939754027428</v>
      </c>
      <c r="AG36" s="68">
        <f t="shared" si="19"/>
        <v>62.574537563264784</v>
      </c>
      <c r="AH36" s="68">
        <f t="shared" si="19"/>
        <v>64.770135372502153</v>
      </c>
      <c r="AI36" s="68">
        <f t="shared" si="19"/>
        <v>66.965733181739495</v>
      </c>
      <c r="AJ36" s="68">
        <f t="shared" si="19"/>
        <v>69.161330990976865</v>
      </c>
      <c r="AK36" s="68">
        <f t="shared" si="19"/>
        <v>71.356928800214206</v>
      </c>
      <c r="AL36" s="68">
        <f t="shared" si="19"/>
        <v>73.552526609451576</v>
      </c>
      <c r="AM36" s="68">
        <f t="shared" si="19"/>
        <v>75.748124418688917</v>
      </c>
      <c r="AN36" s="68">
        <f t="shared" si="19"/>
        <v>77.943722227926287</v>
      </c>
      <c r="AO36" s="68">
        <f t="shared" si="19"/>
        <v>80.139320037163628</v>
      </c>
      <c r="AP36" s="68">
        <f t="shared" si="19"/>
        <v>82.334917846400998</v>
      </c>
      <c r="AQ36" s="68">
        <f t="shared" si="19"/>
        <v>84.530515655638339</v>
      </c>
      <c r="AR36" s="68">
        <f t="shared" si="19"/>
        <v>86.726113464875709</v>
      </c>
      <c r="AS36" s="68">
        <f t="shared" si="19"/>
        <v>88.921711274113051</v>
      </c>
      <c r="AT36" s="68">
        <f t="shared" si="19"/>
        <v>91.11730908335042</v>
      </c>
      <c r="AU36" s="68">
        <f t="shared" si="19"/>
        <v>93.312906892587762</v>
      </c>
      <c r="AV36" s="68">
        <f t="shared" si="19"/>
        <v>95.508504701825132</v>
      </c>
      <c r="AW36" s="68">
        <f t="shared" si="19"/>
        <v>97.704102511062473</v>
      </c>
      <c r="AX36" s="68">
        <f t="shared" si="19"/>
        <v>99.899700320299843</v>
      </c>
      <c r="AY36" s="68">
        <f t="shared" si="19"/>
        <v>102.09529812953718</v>
      </c>
      <c r="AZ36" s="68">
        <f t="shared" si="19"/>
        <v>104.29089593877455</v>
      </c>
      <c r="BA36" s="68">
        <f t="shared" si="19"/>
        <v>106.4864937480119</v>
      </c>
      <c r="BB36" s="68">
        <f t="shared" si="19"/>
        <v>53.79214632631529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0.53792146326315293</v>
      </c>
      <c r="G39" s="74">
        <f t="shared" si="20"/>
        <v>2.142156958560522</v>
      </c>
      <c r="H39" s="74">
        <f t="shared" si="20"/>
        <v>3.5797904920929602</v>
      </c>
      <c r="I39" s="74">
        <f t="shared" si="20"/>
        <v>4.8637321789787826</v>
      </c>
      <c r="J39" s="74">
        <f t="shared" si="20"/>
        <v>6.0050478321765466</v>
      </c>
      <c r="K39" s="74">
        <f t="shared" si="20"/>
        <v>7.014803264644808</v>
      </c>
      <c r="L39" s="74">
        <f t="shared" si="20"/>
        <v>7.9025273708756574</v>
      </c>
      <c r="M39" s="74">
        <f t="shared" si="20"/>
        <v>8.6777490453611836</v>
      </c>
      <c r="N39" s="74">
        <f t="shared" si="20"/>
        <v>9.4345276982491164</v>
      </c>
      <c r="O39" s="74">
        <f t="shared" si="20"/>
        <v>10.191306351137049</v>
      </c>
      <c r="P39" s="74">
        <f t="shared" si="20"/>
        <v>10.948085004024982</v>
      </c>
      <c r="Q39" s="74">
        <f t="shared" si="20"/>
        <v>11.704863656912915</v>
      </c>
      <c r="R39" s="74">
        <f t="shared" si="20"/>
        <v>12.461642309800848</v>
      </c>
      <c r="S39" s="74">
        <f t="shared" si="20"/>
        <v>13.21842096268878</v>
      </c>
      <c r="T39" s="74">
        <f t="shared" si="20"/>
        <v>13.975199615576713</v>
      </c>
      <c r="U39" s="74">
        <f t="shared" si="20"/>
        <v>14.731978268464646</v>
      </c>
      <c r="V39" s="74">
        <f t="shared" si="20"/>
        <v>15.488756921352579</v>
      </c>
      <c r="W39" s="74">
        <f t="shared" si="20"/>
        <v>16.245535574240513</v>
      </c>
      <c r="X39" s="74">
        <f t="shared" si="20"/>
        <v>17.002314227128448</v>
      </c>
      <c r="Y39" s="74">
        <f t="shared" si="20"/>
        <v>17.759092880016382</v>
      </c>
      <c r="Z39" s="74">
        <f t="shared" si="20"/>
        <v>17.830098513167119</v>
      </c>
      <c r="AA39" s="74">
        <f t="shared" si="20"/>
        <v>17.215331126580658</v>
      </c>
      <c r="AB39" s="74">
        <f t="shared" si="20"/>
        <v>16.600563739994197</v>
      </c>
      <c r="AC39" s="74">
        <f t="shared" si="20"/>
        <v>15.985796353407736</v>
      </c>
      <c r="AD39" s="74">
        <f t="shared" si="20"/>
        <v>15.371028966821275</v>
      </c>
      <c r="AE39" s="74">
        <f t="shared" si="20"/>
        <v>14.756261580234813</v>
      </c>
      <c r="AF39" s="74">
        <f t="shared" si="20"/>
        <v>14.141494193648352</v>
      </c>
      <c r="AG39" s="74">
        <f t="shared" si="20"/>
        <v>13.526726807061891</v>
      </c>
      <c r="AH39" s="74">
        <f t="shared" si="20"/>
        <v>12.91195942047543</v>
      </c>
      <c r="AI39" s="74">
        <f t="shared" si="20"/>
        <v>12.297192033888969</v>
      </c>
      <c r="AJ39" s="74">
        <f t="shared" si="20"/>
        <v>11.682424647302508</v>
      </c>
      <c r="AK39" s="74">
        <f t="shared" si="20"/>
        <v>11.067657260716047</v>
      </c>
      <c r="AL39" s="74">
        <f t="shared" si="20"/>
        <v>10.452889874129585</v>
      </c>
      <c r="AM39" s="74">
        <f t="shared" si="20"/>
        <v>9.8381224875431244</v>
      </c>
      <c r="AN39" s="74">
        <f t="shared" si="20"/>
        <v>9.2233551009566632</v>
      </c>
      <c r="AO39" s="74">
        <f t="shared" si="20"/>
        <v>8.6085877143702021</v>
      </c>
      <c r="AP39" s="74">
        <f t="shared" si="20"/>
        <v>7.993820327783741</v>
      </c>
      <c r="AQ39" s="74">
        <f t="shared" si="20"/>
        <v>7.3790529411972798</v>
      </c>
      <c r="AR39" s="74">
        <f t="shared" si="20"/>
        <v>6.7642855546108187</v>
      </c>
      <c r="AS39" s="74">
        <f t="shared" si="20"/>
        <v>6.1495181680243576</v>
      </c>
      <c r="AT39" s="74">
        <f t="shared" si="20"/>
        <v>5.5347507814378964</v>
      </c>
      <c r="AU39" s="74">
        <f t="shared" si="20"/>
        <v>4.9199833948514353</v>
      </c>
      <c r="AV39" s="74">
        <f t="shared" si="20"/>
        <v>4.3052160082649742</v>
      </c>
      <c r="AW39" s="74">
        <f t="shared" si="20"/>
        <v>3.6904486216785135</v>
      </c>
      <c r="AX39" s="74">
        <f t="shared" si="20"/>
        <v>3.0756812350920528</v>
      </c>
      <c r="AY39" s="74">
        <f t="shared" si="20"/>
        <v>2.4609138485055921</v>
      </c>
      <c r="AZ39" s="74">
        <f t="shared" si="20"/>
        <v>1.8461464619191315</v>
      </c>
      <c r="BA39" s="74">
        <f t="shared" si="20"/>
        <v>1.2313790753326708</v>
      </c>
      <c r="BB39" s="74">
        <f t="shared" si="20"/>
        <v>0.61661168874621008</v>
      </c>
      <c r="BC39" s="74">
        <f t="shared" si="20"/>
        <v>1.8443021597494003E-3</v>
      </c>
      <c r="BD39" s="74">
        <f t="shared" si="20"/>
        <v>1.8443021597494003E-3</v>
      </c>
      <c r="BE39" s="74">
        <f t="shared" si="20"/>
        <v>1.8443021597494003E-3</v>
      </c>
      <c r="BF39" s="74">
        <f t="shared" si="20"/>
        <v>1.8443021597494003E-3</v>
      </c>
      <c r="BG39" s="74">
        <f t="shared" si="20"/>
        <v>1.8443021597494003E-3</v>
      </c>
      <c r="BH39" s="74">
        <f t="shared" si="20"/>
        <v>1.8443021597494003E-3</v>
      </c>
      <c r="BI39" s="74">
        <f t="shared" si="20"/>
        <v>1.8443021597494003E-3</v>
      </c>
      <c r="BJ39" s="74">
        <f t="shared" si="20"/>
        <v>1.8443021597494003E-3</v>
      </c>
      <c r="BK39" s="74">
        <f t="shared" si="20"/>
        <v>1.8443021597494003E-3</v>
      </c>
      <c r="BL39" s="74">
        <f t="shared" si="20"/>
        <v>1.8443021597494003E-3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0.53792146326315293</v>
      </c>
      <c r="F40" s="76">
        <f>(F26-F114)*'Assumptions (Inputs)'!$D$29</f>
        <v>1.604235495297369</v>
      </c>
      <c r="G40" s="76">
        <f>(G26-G114)*'Assumptions (Inputs)'!$D$29</f>
        <v>1.4376335335324379</v>
      </c>
      <c r="H40" s="76">
        <f>(H26-H114)*'Assumptions (Inputs)'!$D$29</f>
        <v>1.2839416868858229</v>
      </c>
      <c r="I40" s="76">
        <f>(I26-I114)*'Assumptions (Inputs)'!$D$29</f>
        <v>1.141315653197764</v>
      </c>
      <c r="J40" s="76">
        <f>(J26-J114)*'Assumptions (Inputs)'!$D$29</f>
        <v>1.0097554324682616</v>
      </c>
      <c r="K40" s="76">
        <f>(K26-K114)*'Assumptions (Inputs)'!$D$29</f>
        <v>0.88772410623084907</v>
      </c>
      <c r="L40" s="76">
        <f>(L26-L114)*'Assumptions (Inputs)'!$D$29</f>
        <v>0.77522167448552681</v>
      </c>
      <c r="M40" s="76">
        <f>(M26-M114)*'Assumptions (Inputs)'!$D$29</f>
        <v>0.75677865288793311</v>
      </c>
      <c r="N40" s="76">
        <f>(N26-N114)*'Assumptions (Inputs)'!$D$29</f>
        <v>0.75677865288793311</v>
      </c>
      <c r="O40" s="76">
        <f>(O26-O114)*'Assumptions (Inputs)'!$D$29</f>
        <v>0.75677865288793311</v>
      </c>
      <c r="P40" s="76">
        <f>(P26-P114)*'Assumptions (Inputs)'!$D$29</f>
        <v>0.75677865288793311</v>
      </c>
      <c r="Q40" s="76">
        <f>(Q26-Q114)*'Assumptions (Inputs)'!$D$29</f>
        <v>0.75677865288793311</v>
      </c>
      <c r="R40" s="76">
        <f>(R26-R114)*'Assumptions (Inputs)'!$D$29</f>
        <v>0.75677865288793311</v>
      </c>
      <c r="S40" s="76">
        <f>(S26-S114)*'Assumptions (Inputs)'!$D$29</f>
        <v>0.75677865288793311</v>
      </c>
      <c r="T40" s="76">
        <f>(T26-T114)*'Assumptions (Inputs)'!$D$29</f>
        <v>0.75677865288793311</v>
      </c>
      <c r="U40" s="76">
        <f>(U26-U114)*'Assumptions (Inputs)'!$D$29</f>
        <v>0.75677865288793311</v>
      </c>
      <c r="V40" s="76">
        <f>(V26-V114)*'Assumptions (Inputs)'!$D$29</f>
        <v>0.75677865288793311</v>
      </c>
      <c r="W40" s="76">
        <f>(W26-W114)*'Assumptions (Inputs)'!$D$29</f>
        <v>0.75677865288793311</v>
      </c>
      <c r="X40" s="76">
        <f>(X26-X114)*'Assumptions (Inputs)'!$D$29</f>
        <v>0.75677865288793311</v>
      </c>
      <c r="Y40" s="76">
        <f>(Y26-Y114)*'Assumptions (Inputs)'!$D$29</f>
        <v>7.1005633150736214E-2</v>
      </c>
      <c r="Z40" s="76">
        <f>(Z26-Z114)*'Assumptions (Inputs)'!$D$29</f>
        <v>-0.61476738658646068</v>
      </c>
      <c r="AA40" s="76">
        <f>(AA26-AA114)*'Assumptions (Inputs)'!$D$29</f>
        <v>-0.61476738658646068</v>
      </c>
      <c r="AB40" s="76">
        <f>(AB26-AB114)*'Assumptions (Inputs)'!$D$29</f>
        <v>-0.61476738658646068</v>
      </c>
      <c r="AC40" s="76">
        <f>(AC26-AC114)*'Assumptions (Inputs)'!$D$29</f>
        <v>-0.61476738658646068</v>
      </c>
      <c r="AD40" s="76">
        <f>(AD26-AD114)*'Assumptions (Inputs)'!$D$29</f>
        <v>-0.61476738658646068</v>
      </c>
      <c r="AE40" s="76">
        <f>(AE26-AE114)*'Assumptions (Inputs)'!$D$29</f>
        <v>-0.61476738658646068</v>
      </c>
      <c r="AF40" s="76">
        <f>(AF26-AF114)*'Assumptions (Inputs)'!$D$29</f>
        <v>-0.61476738658646068</v>
      </c>
      <c r="AG40" s="76">
        <f>(AG26-AG114)*'Assumptions (Inputs)'!$D$29</f>
        <v>-0.61476738658646068</v>
      </c>
      <c r="AH40" s="76">
        <f>(AH26-AH114)*'Assumptions (Inputs)'!$D$29</f>
        <v>-0.61476738658646068</v>
      </c>
      <c r="AI40" s="76">
        <f>(AI26-AI114)*'Assumptions (Inputs)'!$D$29</f>
        <v>-0.61476738658646068</v>
      </c>
      <c r="AJ40" s="76">
        <f>(AJ26-AJ114)*'Assumptions (Inputs)'!$D$29</f>
        <v>-0.61476738658646068</v>
      </c>
      <c r="AK40" s="76">
        <f>(AK26-AK114)*'Assumptions (Inputs)'!$D$29</f>
        <v>-0.61476738658646068</v>
      </c>
      <c r="AL40" s="76">
        <f>(AL26-AL114)*'Assumptions (Inputs)'!$D$29</f>
        <v>-0.61476738658646068</v>
      </c>
      <c r="AM40" s="76">
        <f>(AM26-AM114)*'Assumptions (Inputs)'!$D$29</f>
        <v>-0.61476738658646068</v>
      </c>
      <c r="AN40" s="76">
        <f>(AN26-AN114)*'Assumptions (Inputs)'!$D$29</f>
        <v>-0.61476738658646068</v>
      </c>
      <c r="AO40" s="76">
        <f>(AO26-AO114)*'Assumptions (Inputs)'!$D$29</f>
        <v>-0.61476738658646068</v>
      </c>
      <c r="AP40" s="76">
        <f>(AP26-AP114)*'Assumptions (Inputs)'!$D$29</f>
        <v>-0.61476738658646068</v>
      </c>
      <c r="AQ40" s="76">
        <f>(AQ26-AQ114)*'Assumptions (Inputs)'!$D$29</f>
        <v>-0.61476738658646068</v>
      </c>
      <c r="AR40" s="76">
        <f>(AR26-AR114)*'Assumptions (Inputs)'!$D$29</f>
        <v>-0.61476738658646068</v>
      </c>
      <c r="AS40" s="76">
        <f>(AS26-AS114)*'Assumptions (Inputs)'!$D$29</f>
        <v>-0.61476738658646068</v>
      </c>
      <c r="AT40" s="76">
        <f>(AT26-AT114)*'Assumptions (Inputs)'!$D$29</f>
        <v>-0.61476738658646068</v>
      </c>
      <c r="AU40" s="76">
        <f>(AU26-AU114)*'Assumptions (Inputs)'!$D$29</f>
        <v>-0.61476738658646068</v>
      </c>
      <c r="AV40" s="76">
        <f>(AV26-AV114)*'Assumptions (Inputs)'!$D$29</f>
        <v>-0.61476738658646068</v>
      </c>
      <c r="AW40" s="76">
        <f>(AW26-AW114)*'Assumptions (Inputs)'!$D$29</f>
        <v>-0.61476738658646068</v>
      </c>
      <c r="AX40" s="76">
        <f>(AX26-AX114)*'Assumptions (Inputs)'!$D$29</f>
        <v>-0.61476738658646068</v>
      </c>
      <c r="AY40" s="76">
        <f>(AY26-AY114)*'Assumptions (Inputs)'!$D$29</f>
        <v>-0.61476738658646068</v>
      </c>
      <c r="AZ40" s="76">
        <f>(AZ26-AZ114)*'Assumptions (Inputs)'!$D$29</f>
        <v>-0.61476738658646068</v>
      </c>
      <c r="BA40" s="76">
        <f>(BA26-BA114)*'Assumptions (Inputs)'!$D$29</f>
        <v>-0.61476738658646068</v>
      </c>
      <c r="BB40" s="76">
        <f>(BB26-BB114)*'Assumptions (Inputs)'!$D$29</f>
        <v>-0.61476738658646068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1.8443021597494003E-3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0.53792146326315293</v>
      </c>
      <c r="F41" s="74">
        <f t="shared" si="21"/>
        <v>2.142156958560522</v>
      </c>
      <c r="G41" s="74">
        <f t="shared" si="21"/>
        <v>3.5797904920929602</v>
      </c>
      <c r="H41" s="74">
        <f t="shared" si="21"/>
        <v>4.8637321789787826</v>
      </c>
      <c r="I41" s="74">
        <f t="shared" si="21"/>
        <v>6.0050478321765466</v>
      </c>
      <c r="J41" s="74">
        <f t="shared" si="21"/>
        <v>7.014803264644808</v>
      </c>
      <c r="K41" s="74">
        <f t="shared" si="21"/>
        <v>7.9025273708756574</v>
      </c>
      <c r="L41" s="74">
        <f t="shared" si="21"/>
        <v>8.6777490453611836</v>
      </c>
      <c r="M41" s="74">
        <f t="shared" si="21"/>
        <v>9.4345276982491164</v>
      </c>
      <c r="N41" s="74">
        <f t="shared" si="21"/>
        <v>10.191306351137049</v>
      </c>
      <c r="O41" s="74">
        <f t="shared" si="21"/>
        <v>10.948085004024982</v>
      </c>
      <c r="P41" s="74">
        <f t="shared" si="21"/>
        <v>11.704863656912915</v>
      </c>
      <c r="Q41" s="74">
        <f t="shared" si="21"/>
        <v>12.461642309800848</v>
      </c>
      <c r="R41" s="74">
        <f t="shared" si="21"/>
        <v>13.21842096268878</v>
      </c>
      <c r="S41" s="74">
        <f t="shared" si="21"/>
        <v>13.975199615576713</v>
      </c>
      <c r="T41" s="74">
        <f t="shared" si="21"/>
        <v>14.731978268464646</v>
      </c>
      <c r="U41" s="74">
        <f t="shared" si="21"/>
        <v>15.488756921352579</v>
      </c>
      <c r="V41" s="74">
        <f t="shared" si="21"/>
        <v>16.245535574240513</v>
      </c>
      <c r="W41" s="74">
        <f t="shared" si="21"/>
        <v>17.002314227128448</v>
      </c>
      <c r="X41" s="74">
        <f t="shared" si="21"/>
        <v>17.759092880016382</v>
      </c>
      <c r="Y41" s="74">
        <f t="shared" si="21"/>
        <v>17.830098513167119</v>
      </c>
      <c r="Z41" s="74">
        <f t="shared" si="21"/>
        <v>17.215331126580658</v>
      </c>
      <c r="AA41" s="74">
        <f t="shared" si="21"/>
        <v>16.600563739994197</v>
      </c>
      <c r="AB41" s="74">
        <f t="shared" si="21"/>
        <v>15.985796353407736</v>
      </c>
      <c r="AC41" s="74">
        <f t="shared" si="21"/>
        <v>15.371028966821275</v>
      </c>
      <c r="AD41" s="74">
        <f t="shared" si="21"/>
        <v>14.756261580234813</v>
      </c>
      <c r="AE41" s="74">
        <f t="shared" si="21"/>
        <v>14.141494193648352</v>
      </c>
      <c r="AF41" s="74">
        <f t="shared" si="21"/>
        <v>13.526726807061891</v>
      </c>
      <c r="AG41" s="74">
        <f t="shared" si="21"/>
        <v>12.91195942047543</v>
      </c>
      <c r="AH41" s="74">
        <f t="shared" si="21"/>
        <v>12.297192033888969</v>
      </c>
      <c r="AI41" s="74">
        <f t="shared" si="21"/>
        <v>11.682424647302508</v>
      </c>
      <c r="AJ41" s="74">
        <f t="shared" si="21"/>
        <v>11.067657260716047</v>
      </c>
      <c r="AK41" s="74">
        <f t="shared" si="21"/>
        <v>10.452889874129585</v>
      </c>
      <c r="AL41" s="74">
        <f t="shared" si="21"/>
        <v>9.8381224875431244</v>
      </c>
      <c r="AM41" s="74">
        <f t="shared" si="21"/>
        <v>9.2233551009566632</v>
      </c>
      <c r="AN41" s="74">
        <f t="shared" si="21"/>
        <v>8.6085877143702021</v>
      </c>
      <c r="AO41" s="74">
        <f t="shared" si="21"/>
        <v>7.993820327783741</v>
      </c>
      <c r="AP41" s="74">
        <f t="shared" si="21"/>
        <v>7.3790529411972798</v>
      </c>
      <c r="AQ41" s="74">
        <f t="shared" si="21"/>
        <v>6.7642855546108187</v>
      </c>
      <c r="AR41" s="74">
        <f t="shared" si="21"/>
        <v>6.1495181680243576</v>
      </c>
      <c r="AS41" s="74">
        <f t="shared" si="21"/>
        <v>5.5347507814378964</v>
      </c>
      <c r="AT41" s="74">
        <f t="shared" si="21"/>
        <v>4.9199833948514353</v>
      </c>
      <c r="AU41" s="74">
        <f t="shared" si="21"/>
        <v>4.3052160082649742</v>
      </c>
      <c r="AV41" s="74">
        <f t="shared" si="21"/>
        <v>3.6904486216785135</v>
      </c>
      <c r="AW41" s="74">
        <f t="shared" si="21"/>
        <v>3.0756812350920528</v>
      </c>
      <c r="AX41" s="74">
        <f t="shared" si="21"/>
        <v>2.4609138485055921</v>
      </c>
      <c r="AY41" s="74">
        <f t="shared" si="21"/>
        <v>1.8461464619191315</v>
      </c>
      <c r="AZ41" s="74">
        <f t="shared" si="21"/>
        <v>1.2313790753326708</v>
      </c>
      <c r="BA41" s="74">
        <f t="shared" si="21"/>
        <v>0.61661168874621008</v>
      </c>
      <c r="BB41" s="74">
        <f t="shared" si="21"/>
        <v>1.8443021597494003E-3</v>
      </c>
      <c r="BC41" s="74">
        <f t="shared" si="21"/>
        <v>1.8443021597494003E-3</v>
      </c>
      <c r="BD41" s="74">
        <f t="shared" si="21"/>
        <v>1.8443021597494003E-3</v>
      </c>
      <c r="BE41" s="74">
        <f t="shared" si="21"/>
        <v>1.8443021597494003E-3</v>
      </c>
      <c r="BF41" s="74">
        <f t="shared" si="21"/>
        <v>1.8443021597494003E-3</v>
      </c>
      <c r="BG41" s="74">
        <f t="shared" si="21"/>
        <v>1.8443021597494003E-3</v>
      </c>
      <c r="BH41" s="74">
        <f t="shared" si="21"/>
        <v>1.8443021597494003E-3</v>
      </c>
      <c r="BI41" s="74">
        <f t="shared" si="21"/>
        <v>1.8443021597494003E-3</v>
      </c>
      <c r="BJ41" s="74">
        <f t="shared" si="21"/>
        <v>1.8443021597494003E-3</v>
      </c>
      <c r="BK41" s="74">
        <f t="shared" si="21"/>
        <v>1.8443021597494003E-3</v>
      </c>
      <c r="BL41" s="74">
        <f t="shared" si="21"/>
        <v>1.8443021597494003E-3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0.26896073163157647</v>
      </c>
      <c r="F42" s="68">
        <f>AVERAGE(F39,F41)</f>
        <v>1.3400392109118375</v>
      </c>
      <c r="G42" s="68">
        <f t="shared" si="22"/>
        <v>2.8609737253267413</v>
      </c>
      <c r="H42" s="68">
        <f t="shared" si="22"/>
        <v>4.2217613355358719</v>
      </c>
      <c r="I42" s="68">
        <f t="shared" si="22"/>
        <v>5.4343900055776651</v>
      </c>
      <c r="J42" s="68">
        <f t="shared" si="22"/>
        <v>6.5099255484106777</v>
      </c>
      <c r="K42" s="68">
        <f t="shared" si="22"/>
        <v>7.4586653177602322</v>
      </c>
      <c r="L42" s="68">
        <f t="shared" si="22"/>
        <v>8.2901382081184209</v>
      </c>
      <c r="M42" s="68">
        <f t="shared" si="22"/>
        <v>9.0561383718051509</v>
      </c>
      <c r="N42" s="68">
        <f t="shared" si="22"/>
        <v>9.8129170246930819</v>
      </c>
      <c r="O42" s="68">
        <f t="shared" si="22"/>
        <v>10.569695677581016</v>
      </c>
      <c r="P42" s="68">
        <f t="shared" si="22"/>
        <v>11.326474330468947</v>
      </c>
      <c r="Q42" s="68">
        <f t="shared" si="22"/>
        <v>12.083252983356882</v>
      </c>
      <c r="R42" s="68">
        <f t="shared" si="22"/>
        <v>12.840031636244813</v>
      </c>
      <c r="S42" s="68">
        <f t="shared" si="22"/>
        <v>13.596810289132748</v>
      </c>
      <c r="T42" s="68">
        <f t="shared" si="22"/>
        <v>14.353588942020679</v>
      </c>
      <c r="U42" s="68">
        <f t="shared" si="22"/>
        <v>15.110367594908613</v>
      </c>
      <c r="V42" s="68">
        <f t="shared" si="22"/>
        <v>15.867146247796546</v>
      </c>
      <c r="W42" s="68">
        <f t="shared" si="22"/>
        <v>16.623924900684479</v>
      </c>
      <c r="X42" s="68">
        <f t="shared" si="22"/>
        <v>17.380703553572417</v>
      </c>
      <c r="Y42" s="68">
        <f t="shared" si="22"/>
        <v>17.794595696591749</v>
      </c>
      <c r="Z42" s="68">
        <f t="shared" si="22"/>
        <v>17.52271481987389</v>
      </c>
      <c r="AA42" s="68">
        <f t="shared" si="22"/>
        <v>16.907947433287426</v>
      </c>
      <c r="AB42" s="68">
        <f t="shared" si="22"/>
        <v>16.293180046700968</v>
      </c>
      <c r="AC42" s="68">
        <f t="shared" si="22"/>
        <v>15.678412660114505</v>
      </c>
      <c r="AD42" s="68">
        <f t="shared" si="22"/>
        <v>15.063645273528044</v>
      </c>
      <c r="AE42" s="68">
        <f t="shared" si="22"/>
        <v>14.448877886941583</v>
      </c>
      <c r="AF42" s="68">
        <f t="shared" si="22"/>
        <v>13.834110500355122</v>
      </c>
      <c r="AG42" s="68">
        <f t="shared" si="22"/>
        <v>13.219343113768661</v>
      </c>
      <c r="AH42" s="68">
        <f t="shared" si="22"/>
        <v>12.604575727182199</v>
      </c>
      <c r="AI42" s="68">
        <f t="shared" si="22"/>
        <v>11.989808340595738</v>
      </c>
      <c r="AJ42" s="68">
        <f t="shared" si="22"/>
        <v>11.375040954009277</v>
      </c>
      <c r="AK42" s="68">
        <f t="shared" si="22"/>
        <v>10.760273567422816</v>
      </c>
      <c r="AL42" s="68">
        <f t="shared" si="22"/>
        <v>10.145506180836355</v>
      </c>
      <c r="AM42" s="68">
        <f t="shared" si="22"/>
        <v>9.5307387942498938</v>
      </c>
      <c r="AN42" s="68">
        <f t="shared" si="22"/>
        <v>8.9159714076634327</v>
      </c>
      <c r="AO42" s="68">
        <f t="shared" si="22"/>
        <v>8.3012040210769715</v>
      </c>
      <c r="AP42" s="68">
        <f t="shared" si="22"/>
        <v>7.6864366344905104</v>
      </c>
      <c r="AQ42" s="68">
        <f t="shared" si="22"/>
        <v>7.0716692479040493</v>
      </c>
      <c r="AR42" s="68">
        <f t="shared" si="22"/>
        <v>6.4569018613175881</v>
      </c>
      <c r="AS42" s="68">
        <f t="shared" si="22"/>
        <v>5.842134474731127</v>
      </c>
      <c r="AT42" s="68">
        <f t="shared" si="22"/>
        <v>5.2273670881446659</v>
      </c>
      <c r="AU42" s="68">
        <f t="shared" si="22"/>
        <v>4.6125997015582048</v>
      </c>
      <c r="AV42" s="68">
        <f t="shared" si="22"/>
        <v>3.9978323149717436</v>
      </c>
      <c r="AW42" s="68">
        <f t="shared" si="22"/>
        <v>3.3830649283852834</v>
      </c>
      <c r="AX42" s="68">
        <f t="shared" si="22"/>
        <v>2.7682975417988223</v>
      </c>
      <c r="AY42" s="68">
        <f t="shared" si="22"/>
        <v>2.153530155212362</v>
      </c>
      <c r="AZ42" s="68">
        <f t="shared" si="22"/>
        <v>1.5387627686259011</v>
      </c>
      <c r="BA42" s="68">
        <f t="shared" si="22"/>
        <v>0.92399538203944043</v>
      </c>
      <c r="BB42" s="68">
        <f t="shared" si="22"/>
        <v>0.30922799545297974</v>
      </c>
      <c r="BC42" s="68">
        <f t="shared" si="22"/>
        <v>1.8443021597494003E-3</v>
      </c>
      <c r="BD42" s="68">
        <f t="shared" si="22"/>
        <v>1.8443021597494003E-3</v>
      </c>
      <c r="BE42" s="68">
        <f t="shared" si="22"/>
        <v>1.8443021597494003E-3</v>
      </c>
      <c r="BF42" s="68">
        <f t="shared" si="22"/>
        <v>1.8443021597494003E-3</v>
      </c>
      <c r="BG42" s="68">
        <f t="shared" si="22"/>
        <v>1.8443021597494003E-3</v>
      </c>
      <c r="BH42" s="68">
        <f t="shared" si="22"/>
        <v>1.8443021597494003E-3</v>
      </c>
      <c r="BI42" s="68">
        <f t="shared" si="22"/>
        <v>1.8443021597494003E-3</v>
      </c>
      <c r="BJ42" s="68">
        <f t="shared" si="22"/>
        <v>1.8443021597494003E-3</v>
      </c>
      <c r="BK42" s="68">
        <f t="shared" si="22"/>
        <v>1.8443021597494003E-3</v>
      </c>
      <c r="BL42" s="68">
        <f t="shared" si="22"/>
        <v>1.8443021597494003E-3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9.989970032029985E-2</v>
      </c>
      <c r="G45" s="55">
        <f t="shared" si="23"/>
        <v>0.39782914944695413</v>
      </c>
      <c r="H45" s="55">
        <f t="shared" si="23"/>
        <v>0.66481823424583553</v>
      </c>
      <c r="I45" s="55">
        <f t="shared" si="23"/>
        <v>0.90326454752463126</v>
      </c>
      <c r="J45" s="55">
        <f t="shared" si="23"/>
        <v>1.1152231688327874</v>
      </c>
      <c r="K45" s="55">
        <f t="shared" si="23"/>
        <v>1.3027491777197502</v>
      </c>
      <c r="L45" s="55">
        <f t="shared" si="23"/>
        <v>1.467612226019765</v>
      </c>
      <c r="M45" s="55">
        <f t="shared" si="23"/>
        <v>1.6115819655670771</v>
      </c>
      <c r="N45" s="55">
        <f t="shared" si="23"/>
        <v>1.752126572531979</v>
      </c>
      <c r="O45" s="55">
        <f t="shared" si="23"/>
        <v>1.8926711794968809</v>
      </c>
      <c r="P45" s="55">
        <f t="shared" si="23"/>
        <v>2.0332157864617826</v>
      </c>
      <c r="Q45" s="55">
        <f t="shared" si="23"/>
        <v>2.1737603934266843</v>
      </c>
      <c r="R45" s="55">
        <f t="shared" si="23"/>
        <v>2.3143050003915859</v>
      </c>
      <c r="S45" s="55">
        <f t="shared" si="23"/>
        <v>2.4548496073564876</v>
      </c>
      <c r="T45" s="55">
        <f t="shared" si="23"/>
        <v>2.5953942143213893</v>
      </c>
      <c r="U45" s="55">
        <f t="shared" si="23"/>
        <v>2.735938821286291</v>
      </c>
      <c r="V45" s="55">
        <f t="shared" si="23"/>
        <v>2.8764834282511926</v>
      </c>
      <c r="W45" s="55">
        <f t="shared" si="23"/>
        <v>3.0170280352160943</v>
      </c>
      <c r="X45" s="55">
        <f t="shared" si="23"/>
        <v>3.157572642180996</v>
      </c>
      <c r="Y45" s="55">
        <f t="shared" si="23"/>
        <v>3.2981172491458977</v>
      </c>
      <c r="Z45" s="55">
        <f t="shared" si="23"/>
        <v>3.3113040095881772</v>
      </c>
      <c r="AA45" s="55">
        <f t="shared" si="23"/>
        <v>3.1971329235078345</v>
      </c>
      <c r="AB45" s="55">
        <f t="shared" si="23"/>
        <v>3.0829618374274919</v>
      </c>
      <c r="AC45" s="55">
        <f t="shared" si="23"/>
        <v>2.9687907513471492</v>
      </c>
      <c r="AD45" s="55">
        <f t="shared" si="23"/>
        <v>2.8546196652668065</v>
      </c>
      <c r="AE45" s="55">
        <f t="shared" si="23"/>
        <v>2.7404485791864639</v>
      </c>
      <c r="AF45" s="55">
        <f t="shared" si="23"/>
        <v>2.6262774931061212</v>
      </c>
      <c r="AG45" s="55">
        <f t="shared" si="23"/>
        <v>2.5121064070257786</v>
      </c>
      <c r="AH45" s="55">
        <f t="shared" si="23"/>
        <v>2.3979353209454359</v>
      </c>
      <c r="AI45" s="55">
        <f t="shared" si="23"/>
        <v>2.2837642348650933</v>
      </c>
      <c r="AJ45" s="55">
        <f t="shared" si="23"/>
        <v>2.1695931487847506</v>
      </c>
      <c r="AK45" s="55">
        <f t="shared" si="23"/>
        <v>2.055422062704408</v>
      </c>
      <c r="AL45" s="55">
        <f t="shared" si="23"/>
        <v>1.9412509766240653</v>
      </c>
      <c r="AM45" s="55">
        <f t="shared" si="23"/>
        <v>1.8270798905437227</v>
      </c>
      <c r="AN45" s="55">
        <f t="shared" si="23"/>
        <v>1.71290880446338</v>
      </c>
      <c r="AO45" s="55">
        <f t="shared" si="23"/>
        <v>1.5987377183830374</v>
      </c>
      <c r="AP45" s="55">
        <f t="shared" si="23"/>
        <v>1.4845666323026947</v>
      </c>
      <c r="AQ45" s="55">
        <f t="shared" si="23"/>
        <v>1.370395546222352</v>
      </c>
      <c r="AR45" s="55">
        <f t="shared" si="23"/>
        <v>1.2562244601420094</v>
      </c>
      <c r="AS45" s="55">
        <f t="shared" si="23"/>
        <v>1.1420533740616667</v>
      </c>
      <c r="AT45" s="55">
        <f t="shared" si="23"/>
        <v>1.0278822879813241</v>
      </c>
      <c r="AU45" s="55">
        <f t="shared" si="23"/>
        <v>0.91371120190098143</v>
      </c>
      <c r="AV45" s="55">
        <f t="shared" si="23"/>
        <v>0.79954011582063877</v>
      </c>
      <c r="AW45" s="55">
        <f t="shared" si="23"/>
        <v>0.68536902974029612</v>
      </c>
      <c r="AX45" s="55">
        <f t="shared" si="23"/>
        <v>0.57119794365995347</v>
      </c>
      <c r="AY45" s="55">
        <f t="shared" si="23"/>
        <v>0.45702685757961076</v>
      </c>
      <c r="AZ45" s="55">
        <f t="shared" si="23"/>
        <v>0.34285577149926805</v>
      </c>
      <c r="BA45" s="55">
        <f t="shared" si="23"/>
        <v>0.22868468541892534</v>
      </c>
      <c r="BB45" s="55">
        <f t="shared" si="23"/>
        <v>0.11451359933858264</v>
      </c>
      <c r="BC45" s="55">
        <f t="shared" si="23"/>
        <v>3.4251325823994594E-4</v>
      </c>
      <c r="BD45" s="55">
        <f t="shared" si="23"/>
        <v>3.4251325823994594E-4</v>
      </c>
      <c r="BE45" s="55">
        <f t="shared" si="23"/>
        <v>3.4251325823994594E-4</v>
      </c>
      <c r="BF45" s="55">
        <f t="shared" si="23"/>
        <v>3.4251325823994594E-4</v>
      </c>
      <c r="BG45" s="55">
        <f t="shared" si="23"/>
        <v>3.4251325823994594E-4</v>
      </c>
      <c r="BH45" s="55">
        <f t="shared" si="23"/>
        <v>3.4251325823994594E-4</v>
      </c>
      <c r="BI45" s="55">
        <f t="shared" si="23"/>
        <v>3.4251325823994594E-4</v>
      </c>
      <c r="BJ45" s="55">
        <f t="shared" si="23"/>
        <v>3.4251325823994594E-4</v>
      </c>
      <c r="BK45" s="55">
        <f t="shared" si="23"/>
        <v>3.4251325823994594E-4</v>
      </c>
      <c r="BL45" s="55">
        <f t="shared" si="23"/>
        <v>3.4251325823994594E-4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9.989970032029985E-2</v>
      </c>
      <c r="F46" s="55">
        <f>(F27-F114)*'Assumptions (Inputs)'!$D$26</f>
        <v>0.29792944912665426</v>
      </c>
      <c r="G46" s="55">
        <f>(G27-G114)*'Assumptions (Inputs)'!$D$26</f>
        <v>0.26698908479888139</v>
      </c>
      <c r="H46" s="55">
        <f>(H27-H114)*'Assumptions (Inputs)'!$D$26</f>
        <v>0.23844631327879573</v>
      </c>
      <c r="I46" s="55">
        <f>(I27-I114)*'Assumptions (Inputs)'!$D$26</f>
        <v>0.21195862130815621</v>
      </c>
      <c r="J46" s="55">
        <f>(J27-J114)*'Assumptions (Inputs)'!$D$26</f>
        <v>0.18752600888696289</v>
      </c>
      <c r="K46" s="55">
        <f>(K27-K114)*'Assumptions (Inputs)'!$D$26</f>
        <v>0.16486304830001486</v>
      </c>
      <c r="L46" s="55">
        <f>(L27-L114)*'Assumptions (Inputs)'!$D$26</f>
        <v>0.14396973954731215</v>
      </c>
      <c r="M46" s="55">
        <f>(M27-M114)*'Assumptions (Inputs)'!$D$26</f>
        <v>0.14054460696490187</v>
      </c>
      <c r="N46" s="55">
        <f>(N27-N114)*'Assumptions (Inputs)'!$D$26</f>
        <v>0.14054460696490187</v>
      </c>
      <c r="O46" s="55">
        <f>(O27-O114)*'Assumptions (Inputs)'!$D$26</f>
        <v>0.14054460696490187</v>
      </c>
      <c r="P46" s="55">
        <f>(P27-P114)*'Assumptions (Inputs)'!$D$26</f>
        <v>0.14054460696490187</v>
      </c>
      <c r="Q46" s="55">
        <f>(Q27-Q114)*'Assumptions (Inputs)'!$D$26</f>
        <v>0.14054460696490187</v>
      </c>
      <c r="R46" s="55">
        <f>(R27-R114)*'Assumptions (Inputs)'!$D$26</f>
        <v>0.14054460696490187</v>
      </c>
      <c r="S46" s="55">
        <f>(S27-S114)*'Assumptions (Inputs)'!$D$26</f>
        <v>0.14054460696490187</v>
      </c>
      <c r="T46" s="55">
        <f>(T27-T114)*'Assumptions (Inputs)'!$D$26</f>
        <v>0.14054460696490187</v>
      </c>
      <c r="U46" s="55">
        <f>(U27-U114)*'Assumptions (Inputs)'!$D$26</f>
        <v>0.14054460696490187</v>
      </c>
      <c r="V46" s="55">
        <f>(V27-V114)*'Assumptions (Inputs)'!$D$26</f>
        <v>0.14054460696490187</v>
      </c>
      <c r="W46" s="55">
        <f>(W27-W114)*'Assumptions (Inputs)'!$D$26</f>
        <v>0.14054460696490187</v>
      </c>
      <c r="X46" s="55">
        <f>(X27-X114)*'Assumptions (Inputs)'!$D$26</f>
        <v>0.14054460696490187</v>
      </c>
      <c r="Y46" s="55">
        <f>(Y27-Y114)*'Assumptions (Inputs)'!$D$26</f>
        <v>1.3186760442279583E-2</v>
      </c>
      <c r="Z46" s="55">
        <f>(Z27-Z114)*'Assumptions (Inputs)'!$D$26</f>
        <v>-0.1141710860803427</v>
      </c>
      <c r="AA46" s="55">
        <f>(AA27-AA114)*'Assumptions (Inputs)'!$D$26</f>
        <v>-0.1141710860803427</v>
      </c>
      <c r="AB46" s="55">
        <f>(AB27-AB114)*'Assumptions (Inputs)'!$D$26</f>
        <v>-0.1141710860803427</v>
      </c>
      <c r="AC46" s="55">
        <f>(AC27-AC114)*'Assumptions (Inputs)'!$D$26</f>
        <v>-0.1141710860803427</v>
      </c>
      <c r="AD46" s="55">
        <f>(AD27-AD114)*'Assumptions (Inputs)'!$D$26</f>
        <v>-0.1141710860803427</v>
      </c>
      <c r="AE46" s="55">
        <f>(AE27-AE114)*'Assumptions (Inputs)'!$D$26</f>
        <v>-0.1141710860803427</v>
      </c>
      <c r="AF46" s="55">
        <f>(AF27-AF114)*'Assumptions (Inputs)'!$D$26</f>
        <v>-0.1141710860803427</v>
      </c>
      <c r="AG46" s="55">
        <f>(AG27-AG114)*'Assumptions (Inputs)'!$D$26</f>
        <v>-0.1141710860803427</v>
      </c>
      <c r="AH46" s="55">
        <f>(AH27-AH114)*'Assumptions (Inputs)'!$D$26</f>
        <v>-0.1141710860803427</v>
      </c>
      <c r="AI46" s="55">
        <f>(AI27-AI114)*'Assumptions (Inputs)'!$D$26</f>
        <v>-0.1141710860803427</v>
      </c>
      <c r="AJ46" s="55">
        <f>(AJ27-AJ114)*'Assumptions (Inputs)'!$D$26</f>
        <v>-0.1141710860803427</v>
      </c>
      <c r="AK46" s="55">
        <f>(AK27-AK114)*'Assumptions (Inputs)'!$D$26</f>
        <v>-0.1141710860803427</v>
      </c>
      <c r="AL46" s="55">
        <f>(AL27-AL114)*'Assumptions (Inputs)'!$D$26</f>
        <v>-0.1141710860803427</v>
      </c>
      <c r="AM46" s="55">
        <f>(AM27-AM114)*'Assumptions (Inputs)'!$D$26</f>
        <v>-0.1141710860803427</v>
      </c>
      <c r="AN46" s="55">
        <f>(AN27-AN114)*'Assumptions (Inputs)'!$D$26</f>
        <v>-0.1141710860803427</v>
      </c>
      <c r="AO46" s="55">
        <f>(AO27-AO114)*'Assumptions (Inputs)'!$D$26</f>
        <v>-0.1141710860803427</v>
      </c>
      <c r="AP46" s="55">
        <f>(AP27-AP114)*'Assumptions (Inputs)'!$D$26</f>
        <v>-0.1141710860803427</v>
      </c>
      <c r="AQ46" s="55">
        <f>(AQ27-AQ114)*'Assumptions (Inputs)'!$D$26</f>
        <v>-0.1141710860803427</v>
      </c>
      <c r="AR46" s="55">
        <f>(AR27-AR114)*'Assumptions (Inputs)'!$D$26</f>
        <v>-0.1141710860803427</v>
      </c>
      <c r="AS46" s="55">
        <f>(AS27-AS114)*'Assumptions (Inputs)'!$D$26</f>
        <v>-0.1141710860803427</v>
      </c>
      <c r="AT46" s="55">
        <f>(AT27-AT114)*'Assumptions (Inputs)'!$D$26</f>
        <v>-0.1141710860803427</v>
      </c>
      <c r="AU46" s="55">
        <f>(AU27-AU114)*'Assumptions (Inputs)'!$D$26</f>
        <v>-0.1141710860803427</v>
      </c>
      <c r="AV46" s="55">
        <f>(AV27-AV114)*'Assumptions (Inputs)'!$D$26</f>
        <v>-0.1141710860803427</v>
      </c>
      <c r="AW46" s="55">
        <f>(AW27-AW114)*'Assumptions (Inputs)'!$D$26</f>
        <v>-0.1141710860803427</v>
      </c>
      <c r="AX46" s="55">
        <f>(AX27-AX114)*'Assumptions (Inputs)'!$D$26</f>
        <v>-0.1141710860803427</v>
      </c>
      <c r="AY46" s="55">
        <f>(AY27-AY114)*'Assumptions (Inputs)'!$D$26</f>
        <v>-0.1141710860803427</v>
      </c>
      <c r="AZ46" s="55">
        <f>(AZ27-AZ114)*'Assumptions (Inputs)'!$D$26</f>
        <v>-0.1141710860803427</v>
      </c>
      <c r="BA46" s="55">
        <f>(BA27-BA114)*'Assumptions (Inputs)'!$D$26</f>
        <v>-0.1141710860803427</v>
      </c>
      <c r="BB46" s="55">
        <f>(BB27-BB114)*'Assumptions (Inputs)'!$D$26</f>
        <v>-0.1141710860803427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3.4251325823994594E-4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9.989970032029985E-2</v>
      </c>
      <c r="F47" s="77">
        <f t="shared" si="24"/>
        <v>0.39782914944695413</v>
      </c>
      <c r="G47" s="77">
        <f t="shared" si="24"/>
        <v>0.66481823424583553</v>
      </c>
      <c r="H47" s="77">
        <f t="shared" si="24"/>
        <v>0.90326454752463126</v>
      </c>
      <c r="I47" s="77">
        <f t="shared" si="24"/>
        <v>1.1152231688327874</v>
      </c>
      <c r="J47" s="77">
        <f t="shared" si="24"/>
        <v>1.3027491777197502</v>
      </c>
      <c r="K47" s="77">
        <f t="shared" si="24"/>
        <v>1.467612226019765</v>
      </c>
      <c r="L47" s="77">
        <f t="shared" si="24"/>
        <v>1.6115819655670771</v>
      </c>
      <c r="M47" s="77">
        <f t="shared" si="24"/>
        <v>1.752126572531979</v>
      </c>
      <c r="N47" s="77">
        <f t="shared" si="24"/>
        <v>1.8926711794968809</v>
      </c>
      <c r="O47" s="77">
        <f t="shared" si="24"/>
        <v>2.0332157864617826</v>
      </c>
      <c r="P47" s="77">
        <f t="shared" si="24"/>
        <v>2.1737603934266843</v>
      </c>
      <c r="Q47" s="77">
        <f t="shared" si="24"/>
        <v>2.3143050003915859</v>
      </c>
      <c r="R47" s="77">
        <f t="shared" si="24"/>
        <v>2.4548496073564876</v>
      </c>
      <c r="S47" s="77">
        <f t="shared" si="24"/>
        <v>2.5953942143213893</v>
      </c>
      <c r="T47" s="77">
        <f t="shared" si="24"/>
        <v>2.735938821286291</v>
      </c>
      <c r="U47" s="77">
        <f t="shared" si="24"/>
        <v>2.8764834282511926</v>
      </c>
      <c r="V47" s="77">
        <f t="shared" si="24"/>
        <v>3.0170280352160943</v>
      </c>
      <c r="W47" s="77">
        <f t="shared" si="24"/>
        <v>3.157572642180996</v>
      </c>
      <c r="X47" s="77">
        <f t="shared" si="24"/>
        <v>3.2981172491458977</v>
      </c>
      <c r="Y47" s="77">
        <f t="shared" si="24"/>
        <v>3.3113040095881772</v>
      </c>
      <c r="Z47" s="77">
        <f t="shared" si="24"/>
        <v>3.1971329235078345</v>
      </c>
      <c r="AA47" s="77">
        <f t="shared" si="24"/>
        <v>3.0829618374274919</v>
      </c>
      <c r="AB47" s="77">
        <f t="shared" si="24"/>
        <v>2.9687907513471492</v>
      </c>
      <c r="AC47" s="77">
        <f t="shared" si="24"/>
        <v>2.8546196652668065</v>
      </c>
      <c r="AD47" s="77">
        <f t="shared" si="24"/>
        <v>2.7404485791864639</v>
      </c>
      <c r="AE47" s="77">
        <f t="shared" si="24"/>
        <v>2.6262774931061212</v>
      </c>
      <c r="AF47" s="77">
        <f t="shared" si="24"/>
        <v>2.5121064070257786</v>
      </c>
      <c r="AG47" s="77">
        <f t="shared" si="24"/>
        <v>2.3979353209454359</v>
      </c>
      <c r="AH47" s="77">
        <f t="shared" si="24"/>
        <v>2.2837642348650933</v>
      </c>
      <c r="AI47" s="77">
        <f t="shared" si="24"/>
        <v>2.1695931487847506</v>
      </c>
      <c r="AJ47" s="77">
        <f t="shared" si="24"/>
        <v>2.055422062704408</v>
      </c>
      <c r="AK47" s="77">
        <f t="shared" si="24"/>
        <v>1.9412509766240653</v>
      </c>
      <c r="AL47" s="77">
        <f t="shared" si="24"/>
        <v>1.8270798905437227</v>
      </c>
      <c r="AM47" s="77">
        <f t="shared" si="24"/>
        <v>1.71290880446338</v>
      </c>
      <c r="AN47" s="77">
        <f t="shared" si="24"/>
        <v>1.5987377183830374</v>
      </c>
      <c r="AO47" s="77">
        <f t="shared" si="24"/>
        <v>1.4845666323026947</v>
      </c>
      <c r="AP47" s="77">
        <f t="shared" si="24"/>
        <v>1.370395546222352</v>
      </c>
      <c r="AQ47" s="77">
        <f t="shared" si="24"/>
        <v>1.2562244601420094</v>
      </c>
      <c r="AR47" s="77">
        <f t="shared" si="24"/>
        <v>1.1420533740616667</v>
      </c>
      <c r="AS47" s="77">
        <f t="shared" si="24"/>
        <v>1.0278822879813241</v>
      </c>
      <c r="AT47" s="77">
        <f t="shared" si="24"/>
        <v>0.91371120190098143</v>
      </c>
      <c r="AU47" s="77">
        <f t="shared" si="24"/>
        <v>0.79954011582063877</v>
      </c>
      <c r="AV47" s="77">
        <f t="shared" si="24"/>
        <v>0.68536902974029612</v>
      </c>
      <c r="AW47" s="77">
        <f t="shared" si="24"/>
        <v>0.57119794365995347</v>
      </c>
      <c r="AX47" s="77">
        <f t="shared" si="24"/>
        <v>0.45702685757961076</v>
      </c>
      <c r="AY47" s="77">
        <f t="shared" si="24"/>
        <v>0.34285577149926805</v>
      </c>
      <c r="AZ47" s="77">
        <f t="shared" si="24"/>
        <v>0.22868468541892534</v>
      </c>
      <c r="BA47" s="77">
        <f t="shared" si="24"/>
        <v>0.11451359933858264</v>
      </c>
      <c r="BB47" s="77">
        <f t="shared" si="24"/>
        <v>3.4251325823994594E-4</v>
      </c>
      <c r="BC47" s="77">
        <f t="shared" si="24"/>
        <v>3.4251325823994594E-4</v>
      </c>
      <c r="BD47" s="77">
        <f t="shared" si="24"/>
        <v>3.4251325823994594E-4</v>
      </c>
      <c r="BE47" s="77">
        <f t="shared" si="24"/>
        <v>3.4251325823994594E-4</v>
      </c>
      <c r="BF47" s="77">
        <f t="shared" si="24"/>
        <v>3.4251325823994594E-4</v>
      </c>
      <c r="BG47" s="77">
        <f t="shared" si="24"/>
        <v>3.4251325823994594E-4</v>
      </c>
      <c r="BH47" s="77">
        <f t="shared" si="24"/>
        <v>3.4251325823994594E-4</v>
      </c>
      <c r="BI47" s="77">
        <f t="shared" si="24"/>
        <v>3.4251325823994594E-4</v>
      </c>
      <c r="BJ47" s="77">
        <f t="shared" si="24"/>
        <v>3.4251325823994594E-4</v>
      </c>
      <c r="BK47" s="77">
        <f t="shared" si="24"/>
        <v>3.4251325823994594E-4</v>
      </c>
      <c r="BL47" s="77">
        <f t="shared" si="24"/>
        <v>3.4251325823994594E-4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4.9949850160149925E-2</v>
      </c>
      <c r="F48" s="68">
        <f t="shared" si="25"/>
        <v>0.24886442488362698</v>
      </c>
      <c r="G48" s="68">
        <f>AVERAGE(G45,G47)</f>
        <v>0.53132369184639483</v>
      </c>
      <c r="H48" s="68">
        <f t="shared" si="25"/>
        <v>0.78404139088523339</v>
      </c>
      <c r="I48" s="68">
        <f t="shared" si="25"/>
        <v>1.0092438581787093</v>
      </c>
      <c r="J48" s="68">
        <f t="shared" si="25"/>
        <v>1.2089861732762688</v>
      </c>
      <c r="K48" s="68">
        <f t="shared" si="25"/>
        <v>1.3851807018697575</v>
      </c>
      <c r="L48" s="68">
        <f>AVERAGE(L45,L47)</f>
        <v>1.5395970957934211</v>
      </c>
      <c r="M48" s="68">
        <f>AVERAGE(M45,M47)</f>
        <v>1.681854269049528</v>
      </c>
      <c r="N48" s="68">
        <f>AVERAGE(N45,N47)</f>
        <v>1.8223988760144301</v>
      </c>
      <c r="O48" s="68">
        <f t="shared" ref="O48:BL48" si="26">AVERAGE(O45,O47)</f>
        <v>1.9629434829793317</v>
      </c>
      <c r="P48" s="68">
        <f t="shared" si="26"/>
        <v>2.1034880899442334</v>
      </c>
      <c r="Q48" s="68">
        <f t="shared" si="26"/>
        <v>2.2440326969091351</v>
      </c>
      <c r="R48" s="68">
        <f t="shared" si="26"/>
        <v>2.3845773038740368</v>
      </c>
      <c r="S48" s="68">
        <f t="shared" si="26"/>
        <v>2.5251219108389384</v>
      </c>
      <c r="T48" s="68">
        <f t="shared" si="26"/>
        <v>2.6656665178038401</v>
      </c>
      <c r="U48" s="68">
        <f t="shared" si="26"/>
        <v>2.8062111247687418</v>
      </c>
      <c r="V48" s="68">
        <f t="shared" si="26"/>
        <v>2.9467557317336435</v>
      </c>
      <c r="W48" s="68">
        <f t="shared" si="26"/>
        <v>3.0873003386985451</v>
      </c>
      <c r="X48" s="68">
        <f t="shared" si="26"/>
        <v>3.2278449456634468</v>
      </c>
      <c r="Y48" s="68">
        <f t="shared" si="26"/>
        <v>3.3047106293670376</v>
      </c>
      <c r="Z48" s="68">
        <f t="shared" si="26"/>
        <v>3.2542184665480058</v>
      </c>
      <c r="AA48" s="68">
        <f t="shared" si="26"/>
        <v>3.1400473804676632</v>
      </c>
      <c r="AB48" s="68">
        <f t="shared" si="26"/>
        <v>3.0258762943873205</v>
      </c>
      <c r="AC48" s="68">
        <f t="shared" si="26"/>
        <v>2.9117052083069779</v>
      </c>
      <c r="AD48" s="68">
        <f t="shared" si="26"/>
        <v>2.7975341222266352</v>
      </c>
      <c r="AE48" s="68">
        <f t="shared" si="26"/>
        <v>2.6833630361462926</v>
      </c>
      <c r="AF48" s="68">
        <f t="shared" si="26"/>
        <v>2.5691919500659499</v>
      </c>
      <c r="AG48" s="68">
        <f t="shared" si="26"/>
        <v>2.4550208639856073</v>
      </c>
      <c r="AH48" s="68">
        <f t="shared" si="26"/>
        <v>2.3408497779052646</v>
      </c>
      <c r="AI48" s="68">
        <f t="shared" si="26"/>
        <v>2.226678691824922</v>
      </c>
      <c r="AJ48" s="68">
        <f t="shared" si="26"/>
        <v>2.1125076057445793</v>
      </c>
      <c r="AK48" s="68">
        <f t="shared" si="26"/>
        <v>1.9983365196642366</v>
      </c>
      <c r="AL48" s="68">
        <f t="shared" si="26"/>
        <v>1.884165433583894</v>
      </c>
      <c r="AM48" s="68">
        <f t="shared" si="26"/>
        <v>1.7699943475035513</v>
      </c>
      <c r="AN48" s="68">
        <f t="shared" si="26"/>
        <v>1.6558232614232087</v>
      </c>
      <c r="AO48" s="68">
        <f t="shared" si="26"/>
        <v>1.541652175342866</v>
      </c>
      <c r="AP48" s="68">
        <f t="shared" si="26"/>
        <v>1.4274810892625234</v>
      </c>
      <c r="AQ48" s="68">
        <f t="shared" si="26"/>
        <v>1.3133100031821807</v>
      </c>
      <c r="AR48" s="68">
        <f t="shared" si="26"/>
        <v>1.1991389171018381</v>
      </c>
      <c r="AS48" s="68">
        <f t="shared" si="26"/>
        <v>1.0849678310214954</v>
      </c>
      <c r="AT48" s="68">
        <f t="shared" si="26"/>
        <v>0.97079674494115276</v>
      </c>
      <c r="AU48" s="68">
        <f t="shared" si="26"/>
        <v>0.8566256588608101</v>
      </c>
      <c r="AV48" s="68">
        <f t="shared" si="26"/>
        <v>0.74245457278046745</v>
      </c>
      <c r="AW48" s="68">
        <f t="shared" si="26"/>
        <v>0.62828348670012479</v>
      </c>
      <c r="AX48" s="68">
        <f t="shared" si="26"/>
        <v>0.51411240061978214</v>
      </c>
      <c r="AY48" s="68">
        <f t="shared" si="26"/>
        <v>0.39994131453943937</v>
      </c>
      <c r="AZ48" s="68">
        <f t="shared" si="26"/>
        <v>0.28577022845909672</v>
      </c>
      <c r="BA48" s="68">
        <f t="shared" si="26"/>
        <v>0.17159914237875398</v>
      </c>
      <c r="BB48" s="68">
        <f t="shared" si="26"/>
        <v>5.7428056298411294E-2</v>
      </c>
      <c r="BC48" s="68">
        <f t="shared" si="26"/>
        <v>3.4251325823994594E-4</v>
      </c>
      <c r="BD48" s="68">
        <f t="shared" si="26"/>
        <v>3.4251325823994594E-4</v>
      </c>
      <c r="BE48" s="68">
        <f t="shared" si="26"/>
        <v>3.4251325823994594E-4</v>
      </c>
      <c r="BF48" s="68">
        <f t="shared" si="26"/>
        <v>3.4251325823994594E-4</v>
      </c>
      <c r="BG48" s="68">
        <f t="shared" si="26"/>
        <v>3.4251325823994594E-4</v>
      </c>
      <c r="BH48" s="68">
        <f t="shared" si="26"/>
        <v>3.4251325823994594E-4</v>
      </c>
      <c r="BI48" s="68">
        <f t="shared" si="26"/>
        <v>3.4251325823994594E-4</v>
      </c>
      <c r="BJ48" s="68">
        <f t="shared" si="26"/>
        <v>3.4251325823994594E-4</v>
      </c>
      <c r="BK48" s="68">
        <f t="shared" si="26"/>
        <v>3.4251325823994594E-4</v>
      </c>
      <c r="BL48" s="68">
        <f t="shared" si="26"/>
        <v>3.4251325823994594E-4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42.495246698336793</v>
      </c>
      <c r="F50" s="71">
        <f t="shared" si="27"/>
        <v>82.941612019842879</v>
      </c>
      <c r="G50" s="71">
        <f t="shared" si="27"/>
        <v>78.942620429227844</v>
      </c>
      <c r="H50" s="71">
        <f t="shared" si="27"/>
        <v>75.133517310742519</v>
      </c>
      <c r="I50" s="71">
        <f t="shared" si="27"/>
        <v>71.500088364169883</v>
      </c>
      <c r="J50" s="71">
        <f t="shared" si="27"/>
        <v>68.029212697001952</v>
      </c>
      <c r="K50" s="71">
        <f t="shared" si="27"/>
        <v>64.708680589821554</v>
      </c>
      <c r="L50" s="71">
        <f t="shared" si="27"/>
        <v>61.527193496302338</v>
      </c>
      <c r="M50" s="71">
        <f t="shared" si="27"/>
        <v>58.423338350122144</v>
      </c>
      <c r="N50" s="71">
        <f t="shared" si="27"/>
        <v>55.330417281031956</v>
      </c>
      <c r="O50" s="71">
        <f t="shared" si="27"/>
        <v>52.237496211941746</v>
      </c>
      <c r="P50" s="71">
        <f t="shared" si="27"/>
        <v>49.144575142851565</v>
      </c>
      <c r="Q50" s="71">
        <f t="shared" si="27"/>
        <v>46.051654073761362</v>
      </c>
      <c r="R50" s="71">
        <f t="shared" si="27"/>
        <v>42.958733004671174</v>
      </c>
      <c r="S50" s="71">
        <f t="shared" si="27"/>
        <v>39.865811935580979</v>
      </c>
      <c r="T50" s="71">
        <f t="shared" si="27"/>
        <v>36.772890866490783</v>
      </c>
      <c r="U50" s="71">
        <f t="shared" si="27"/>
        <v>33.679969797400595</v>
      </c>
      <c r="V50" s="71">
        <f t="shared" si="27"/>
        <v>30.587048728310389</v>
      </c>
      <c r="W50" s="71">
        <f t="shared" si="27"/>
        <v>27.494127659220201</v>
      </c>
      <c r="X50" s="71">
        <f t="shared" si="27"/>
        <v>24.401206590129991</v>
      </c>
      <c r="Y50" s="71">
        <f t="shared" si="27"/>
        <v>21.714850954169712</v>
      </c>
      <c r="Z50" s="71">
        <f t="shared" si="27"/>
        <v>19.841626184469231</v>
      </c>
      <c r="AA50" s="71">
        <f t="shared" si="27"/>
        <v>18.374966847898683</v>
      </c>
      <c r="AB50" s="71">
        <f t="shared" si="27"/>
        <v>16.908307511328115</v>
      </c>
      <c r="AC50" s="71">
        <f t="shared" si="27"/>
        <v>15.441648174757566</v>
      </c>
      <c r="AD50" s="71">
        <f t="shared" si="27"/>
        <v>13.974988838186997</v>
      </c>
      <c r="AE50" s="71">
        <f t="shared" si="27"/>
        <v>12.508329501616446</v>
      </c>
      <c r="AF50" s="71">
        <f t="shared" si="27"/>
        <v>11.041670165045881</v>
      </c>
      <c r="AG50" s="71">
        <f t="shared" si="27"/>
        <v>9.5750108284753281</v>
      </c>
      <c r="AH50" s="71">
        <f t="shared" si="27"/>
        <v>8.108351491904763</v>
      </c>
      <c r="AI50" s="71">
        <f t="shared" si="27"/>
        <v>6.6416921553342245</v>
      </c>
      <c r="AJ50" s="71">
        <f t="shared" si="27"/>
        <v>5.1750328187636594</v>
      </c>
      <c r="AK50" s="71">
        <f t="shared" si="27"/>
        <v>3.7083734821931214</v>
      </c>
      <c r="AL50" s="71">
        <f t="shared" si="27"/>
        <v>2.2417141456225553</v>
      </c>
      <c r="AM50" s="71">
        <f t="shared" si="27"/>
        <v>0.77505480905201773</v>
      </c>
      <c r="AN50" s="71">
        <f t="shared" si="27"/>
        <v>-0.69160452751854828</v>
      </c>
      <c r="AO50" s="71">
        <f t="shared" si="27"/>
        <v>-2.1582638640890859</v>
      </c>
      <c r="AP50" s="71">
        <f t="shared" si="27"/>
        <v>-3.6249232006596519</v>
      </c>
      <c r="AQ50" s="71">
        <f t="shared" si="27"/>
        <v>-5.0915825372301899</v>
      </c>
      <c r="AR50" s="71">
        <f t="shared" si="27"/>
        <v>-6.5582418738007551</v>
      </c>
      <c r="AS50" s="71">
        <f t="shared" si="27"/>
        <v>-8.0249012103712936</v>
      </c>
      <c r="AT50" s="71">
        <f t="shared" si="27"/>
        <v>-9.4915605469418587</v>
      </c>
      <c r="AU50" s="71">
        <f t="shared" si="27"/>
        <v>-10.958219883512397</v>
      </c>
      <c r="AV50" s="71">
        <f t="shared" si="27"/>
        <v>-12.424879220082962</v>
      </c>
      <c r="AW50" s="71">
        <f t="shared" si="27"/>
        <v>-13.891538556653503</v>
      </c>
      <c r="AX50" s="71">
        <f t="shared" si="27"/>
        <v>-15.358197893224068</v>
      </c>
      <c r="AY50" s="71">
        <f t="shared" si="27"/>
        <v>-16.824857229794606</v>
      </c>
      <c r="AZ50" s="71">
        <f t="shared" si="27"/>
        <v>-18.291516566365171</v>
      </c>
      <c r="BA50" s="71">
        <f t="shared" si="27"/>
        <v>-19.758175902935708</v>
      </c>
      <c r="BB50" s="71">
        <f t="shared" si="27"/>
        <v>-10.246846193319492</v>
      </c>
      <c r="BC50" s="71">
        <f>BC22-BC36-BC42-BC48</f>
        <v>-2.1868154179893462E-3</v>
      </c>
      <c r="BD50" s="71">
        <f>BD22-BD36-BD42-BD48</f>
        <v>-2.1868154179893462E-3</v>
      </c>
      <c r="BE50" s="71">
        <f t="shared" si="27"/>
        <v>-2.1868154179893462E-3</v>
      </c>
      <c r="BF50" s="71">
        <f t="shared" si="27"/>
        <v>-2.1868154179893462E-3</v>
      </c>
      <c r="BG50" s="71">
        <f t="shared" si="27"/>
        <v>-2.1868154179893462E-3</v>
      </c>
      <c r="BH50" s="71">
        <f t="shared" si="27"/>
        <v>-2.1868154179893462E-3</v>
      </c>
      <c r="BI50" s="71">
        <f>BI22-BI36-BI42-BI48</f>
        <v>-2.1868154179893462E-3</v>
      </c>
      <c r="BJ50" s="71">
        <f>BJ22-BJ36-BJ42-BJ48</f>
        <v>-2.1868154179893462E-3</v>
      </c>
      <c r="BK50" s="71">
        <f>BK22-BK36-BK42-BK48</f>
        <v>-2.1868154179893462E-3</v>
      </c>
      <c r="BL50" s="71">
        <f>BL22-BL36-BL42-BL48</f>
        <v>-2.1868154179893462E-3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0.2834731020450274</v>
      </c>
      <c r="F53" s="80">
        <f>(+F33-F114)*'Assumptions (Inputs)'!$E$31/'Assumptions (Inputs)'!$E$30</f>
        <v>0.2834731020450274</v>
      </c>
      <c r="G53" s="80">
        <f>(+G33-G114)*'Assumptions (Inputs)'!$E$31/'Assumptions (Inputs)'!$E$30</f>
        <v>0.2834731020450274</v>
      </c>
      <c r="H53" s="80">
        <f>(+H33-H114)*'Assumptions (Inputs)'!$E$31/'Assumptions (Inputs)'!$E$30</f>
        <v>0.2834731020450274</v>
      </c>
      <c r="I53" s="80">
        <f>(+I33-I114)*'Assumptions (Inputs)'!$E$31/'Assumptions (Inputs)'!$E$30</f>
        <v>0.2834731020450274</v>
      </c>
      <c r="J53" s="80">
        <f>(+J33-J114)*'Assumptions (Inputs)'!$E$31/'Assumptions (Inputs)'!$E$30</f>
        <v>0.2834731020450274</v>
      </c>
      <c r="K53" s="80">
        <f>(+K33-K114)*'Assumptions (Inputs)'!$E$31/'Assumptions (Inputs)'!$E$30</f>
        <v>0.2834731020450274</v>
      </c>
      <c r="L53" s="80">
        <f>(+L33-L114)*'Assumptions (Inputs)'!$E$31/'Assumptions (Inputs)'!$E$30</f>
        <v>0.2834731020450274</v>
      </c>
      <c r="M53" s="80">
        <f>(+M33-M114)*'Assumptions (Inputs)'!$E$31/'Assumptions (Inputs)'!$E$30</f>
        <v>0.2834731020450274</v>
      </c>
      <c r="N53" s="80">
        <f>(+N33-N114)*'Assumptions (Inputs)'!$E$31/'Assumptions (Inputs)'!$E$30</f>
        <v>0.2834731020450274</v>
      </c>
      <c r="O53" s="80">
        <f>(+O33-O114)*'Assumptions (Inputs)'!$E$31/'Assumptions (Inputs)'!$E$30</f>
        <v>0.2834731020450274</v>
      </c>
      <c r="P53" s="80">
        <f>(+P33-P114)*'Assumptions (Inputs)'!$E$31/'Assumptions (Inputs)'!$E$30</f>
        <v>0.2834731020450274</v>
      </c>
      <c r="Q53" s="80">
        <f>(+Q33-Q114)*'Assumptions (Inputs)'!$E$31/'Assumptions (Inputs)'!$E$30</f>
        <v>0.2834731020450274</v>
      </c>
      <c r="R53" s="80">
        <f>(+R33-R114)*'Assumptions (Inputs)'!$E$31/'Assumptions (Inputs)'!$E$30</f>
        <v>0.2834731020450274</v>
      </c>
      <c r="S53" s="80">
        <f>(+S33-S114)*'Assumptions (Inputs)'!$E$31/'Assumptions (Inputs)'!$E$30</f>
        <v>0.2834731020450274</v>
      </c>
      <c r="T53" s="80">
        <f>(+T33-T114)*'Assumptions (Inputs)'!$E$31/'Assumptions (Inputs)'!$E$30</f>
        <v>0.2834731020450274</v>
      </c>
      <c r="U53" s="80">
        <f>(+U33-U114)*'Assumptions (Inputs)'!$E$31/'Assumptions (Inputs)'!$E$30</f>
        <v>0.2834731020450274</v>
      </c>
      <c r="V53" s="80">
        <f>(+V33-V114)*'Assumptions (Inputs)'!$E$31/'Assumptions (Inputs)'!$E$30</f>
        <v>0.2834731020450274</v>
      </c>
      <c r="W53" s="80">
        <f>(+W33-W114)*'Assumptions (Inputs)'!$E$31/'Assumptions (Inputs)'!$E$30</f>
        <v>0.2834731020450274</v>
      </c>
      <c r="X53" s="80">
        <f>(+X33-X114)*'Assumptions (Inputs)'!$E$31/'Assumptions (Inputs)'!$E$30</f>
        <v>0.2834731020450274</v>
      </c>
      <c r="Y53" s="80">
        <f>(+Y33-Y114)*'Assumptions (Inputs)'!$E$31/'Assumptions (Inputs)'!$E$30</f>
        <v>0.2834731020450274</v>
      </c>
      <c r="Z53" s="80">
        <f>(+Z33-Z114)*'Assumptions (Inputs)'!$E$31/'Assumptions (Inputs)'!$E$30</f>
        <v>0.2834731020450274</v>
      </c>
      <c r="AA53" s="80">
        <f>(+AA33-AA114)*'Assumptions (Inputs)'!$E$31/'Assumptions (Inputs)'!$E$30</f>
        <v>0.2834731020450274</v>
      </c>
      <c r="AB53" s="80">
        <f>(+AB33-AB114)*'Assumptions (Inputs)'!$E$31/'Assumptions (Inputs)'!$E$30</f>
        <v>0.2834731020450274</v>
      </c>
      <c r="AC53" s="80">
        <f>(+AC33-AC114)*'Assumptions (Inputs)'!$E$31/'Assumptions (Inputs)'!$E$30</f>
        <v>0.2834731020450274</v>
      </c>
      <c r="AD53" s="80">
        <f>(+AD33-AD114)*'Assumptions (Inputs)'!$E$31/'Assumptions (Inputs)'!$E$30</f>
        <v>0.2834731020450274</v>
      </c>
      <c r="AE53" s="80">
        <f>(+AE33-AE114)*'Assumptions (Inputs)'!$E$31/'Assumptions (Inputs)'!$E$30</f>
        <v>0.2834731020450274</v>
      </c>
      <c r="AF53" s="80">
        <f>(+AF33-AF114)*'Assumptions (Inputs)'!$E$31/'Assumptions (Inputs)'!$E$30</f>
        <v>0.2834731020450274</v>
      </c>
      <c r="AG53" s="80">
        <f>(+AG33-AG114)*'Assumptions (Inputs)'!$E$31/'Assumptions (Inputs)'!$E$30</f>
        <v>0.2834731020450274</v>
      </c>
      <c r="AH53" s="80">
        <f>(+AH33-AH114)*'Assumptions (Inputs)'!$E$31/'Assumptions (Inputs)'!$E$30</f>
        <v>0.2834731020450274</v>
      </c>
      <c r="AI53" s="80">
        <f>(+AI33-AI114)*'Assumptions (Inputs)'!$E$31/'Assumptions (Inputs)'!$E$30</f>
        <v>0.2834731020450274</v>
      </c>
      <c r="AJ53" s="80">
        <f>(+AJ33-AJ114)*'Assumptions (Inputs)'!$E$31/'Assumptions (Inputs)'!$E$30</f>
        <v>0.2834731020450274</v>
      </c>
      <c r="AK53" s="80">
        <f>(+AK33-AK114)*'Assumptions (Inputs)'!$E$31/'Assumptions (Inputs)'!$E$30</f>
        <v>0.2834731020450274</v>
      </c>
      <c r="AL53" s="80">
        <f>(+AL33-AL114)*'Assumptions (Inputs)'!$E$31/'Assumptions (Inputs)'!$E$30</f>
        <v>0.2834731020450274</v>
      </c>
      <c r="AM53" s="80">
        <f>(+AM33-AM114)*'Assumptions (Inputs)'!$E$31/'Assumptions (Inputs)'!$E$30</f>
        <v>0.2834731020450274</v>
      </c>
      <c r="AN53" s="80">
        <f>(+AN33-AN114)*'Assumptions (Inputs)'!$E$31/'Assumptions (Inputs)'!$E$30</f>
        <v>0.2834731020450274</v>
      </c>
      <c r="AO53" s="80">
        <f>(+AO33-AO114)*'Assumptions (Inputs)'!$E$31/'Assumptions (Inputs)'!$E$30</f>
        <v>0.2834731020450274</v>
      </c>
      <c r="AP53" s="80">
        <f>(+AP33-AP114)*'Assumptions (Inputs)'!$E$31/'Assumptions (Inputs)'!$E$30</f>
        <v>0.2834731020450274</v>
      </c>
      <c r="AQ53" s="80">
        <f>(+AQ33-AQ114)*'Assumptions (Inputs)'!$E$31/'Assumptions (Inputs)'!$E$30</f>
        <v>0.2834731020450274</v>
      </c>
      <c r="AR53" s="80">
        <f>(+AR33-AR114)*'Assumptions (Inputs)'!$E$31/'Assumptions (Inputs)'!$E$30</f>
        <v>0.2834731020450274</v>
      </c>
      <c r="AS53" s="80">
        <f>(+AS33-AS114)*'Assumptions (Inputs)'!$E$31/'Assumptions (Inputs)'!$E$30</f>
        <v>0.2834731020450274</v>
      </c>
      <c r="AT53" s="80">
        <f>(+AT33-AT114)*'Assumptions (Inputs)'!$E$31/'Assumptions (Inputs)'!$E$30</f>
        <v>0.2834731020450274</v>
      </c>
      <c r="AU53" s="80">
        <f>(+AU33-AU114)*'Assumptions (Inputs)'!$E$31/'Assumptions (Inputs)'!$E$30</f>
        <v>0.2834731020450274</v>
      </c>
      <c r="AV53" s="80">
        <f>(+AV33-AV114)*'Assumptions (Inputs)'!$E$31/'Assumptions (Inputs)'!$E$30</f>
        <v>0.2834731020450274</v>
      </c>
      <c r="AW53" s="80">
        <f>(+AW33-AW114)*'Assumptions (Inputs)'!$E$31/'Assumptions (Inputs)'!$E$30</f>
        <v>0.2834731020450274</v>
      </c>
      <c r="AX53" s="80">
        <f>(+AX33-AX114)*'Assumptions (Inputs)'!$E$31/'Assumptions (Inputs)'!$E$30</f>
        <v>0.2834731020450274</v>
      </c>
      <c r="AY53" s="80">
        <f>(+AY33-AY114)*'Assumptions (Inputs)'!$E$31/'Assumptions (Inputs)'!$E$30</f>
        <v>0.2834731020450274</v>
      </c>
      <c r="AZ53" s="80">
        <f>(+AZ33-AZ114)*'Assumptions (Inputs)'!$E$31/'Assumptions (Inputs)'!$E$30</f>
        <v>0.2834731020450274</v>
      </c>
      <c r="BA53" s="80">
        <f>(+BA33-BA114)*'Assumptions (Inputs)'!$E$31/'Assumptions (Inputs)'!$E$30</f>
        <v>0.2834731020450274</v>
      </c>
      <c r="BB53" s="80">
        <f>(+BB33-BB114)*'Assumptions (Inputs)'!$E$31/'Assumptions (Inputs)'!$E$30</f>
        <v>0.2834731020450274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14.17365510225137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2.1955978092373596</v>
      </c>
      <c r="F54" s="74">
        <f t="shared" si="28"/>
        <v>2.1955978092373596</v>
      </c>
      <c r="G54" s="74">
        <f t="shared" si="28"/>
        <v>2.1955978092373596</v>
      </c>
      <c r="H54" s="74">
        <f t="shared" si="28"/>
        <v>2.1955978092373596</v>
      </c>
      <c r="I54" s="74">
        <f t="shared" si="28"/>
        <v>2.1955978092373596</v>
      </c>
      <c r="J54" s="74">
        <f t="shared" si="28"/>
        <v>2.1955978092373596</v>
      </c>
      <c r="K54" s="74">
        <f t="shared" si="28"/>
        <v>2.1955978092373596</v>
      </c>
      <c r="L54" s="74">
        <f t="shared" si="28"/>
        <v>2.1955978092373596</v>
      </c>
      <c r="M54" s="74">
        <f t="shared" si="28"/>
        <v>2.1955978092373596</v>
      </c>
      <c r="N54" s="74">
        <f t="shared" si="28"/>
        <v>2.1955978092373596</v>
      </c>
      <c r="O54" s="74">
        <f t="shared" si="28"/>
        <v>2.1955978092373596</v>
      </c>
      <c r="P54" s="74">
        <f t="shared" si="28"/>
        <v>2.1955978092373596</v>
      </c>
      <c r="Q54" s="74">
        <f t="shared" si="28"/>
        <v>2.1955978092373596</v>
      </c>
      <c r="R54" s="74">
        <f t="shared" si="28"/>
        <v>2.1955978092373596</v>
      </c>
      <c r="S54" s="74">
        <f t="shared" si="28"/>
        <v>2.1955978092373596</v>
      </c>
      <c r="T54" s="74">
        <f t="shared" si="28"/>
        <v>2.1955978092373596</v>
      </c>
      <c r="U54" s="74">
        <f t="shared" si="28"/>
        <v>2.1955978092373596</v>
      </c>
      <c r="V54" s="74">
        <f t="shared" si="28"/>
        <v>2.1955978092373596</v>
      </c>
      <c r="W54" s="74">
        <f t="shared" si="28"/>
        <v>2.1955978092373596</v>
      </c>
      <c r="X54" s="74">
        <f t="shared" si="28"/>
        <v>2.1955978092373596</v>
      </c>
      <c r="Y54" s="74">
        <f t="shared" si="28"/>
        <v>2.1955978092373596</v>
      </c>
      <c r="Z54" s="74">
        <f t="shared" si="28"/>
        <v>2.1955978092373596</v>
      </c>
      <c r="AA54" s="74">
        <f t="shared" si="28"/>
        <v>2.1955978092373596</v>
      </c>
      <c r="AB54" s="74">
        <f t="shared" si="28"/>
        <v>2.1955978092373596</v>
      </c>
      <c r="AC54" s="74">
        <f t="shared" si="28"/>
        <v>2.1955978092373596</v>
      </c>
      <c r="AD54" s="74">
        <f t="shared" si="28"/>
        <v>2.1955978092373596</v>
      </c>
      <c r="AE54" s="74">
        <f t="shared" si="28"/>
        <v>2.1955978092373596</v>
      </c>
      <c r="AF54" s="74">
        <f t="shared" si="28"/>
        <v>2.1955978092373596</v>
      </c>
      <c r="AG54" s="74">
        <f t="shared" si="28"/>
        <v>2.1955978092373596</v>
      </c>
      <c r="AH54" s="74">
        <f t="shared" si="28"/>
        <v>2.1955978092373596</v>
      </c>
      <c r="AI54" s="74">
        <f t="shared" si="28"/>
        <v>2.1955978092373596</v>
      </c>
      <c r="AJ54" s="74">
        <f t="shared" si="28"/>
        <v>2.1955978092373596</v>
      </c>
      <c r="AK54" s="74">
        <f t="shared" si="28"/>
        <v>2.1955978092373596</v>
      </c>
      <c r="AL54" s="74">
        <f t="shared" si="28"/>
        <v>2.1955978092373596</v>
      </c>
      <c r="AM54" s="74">
        <f t="shared" si="28"/>
        <v>2.1955978092373596</v>
      </c>
      <c r="AN54" s="74">
        <f t="shared" si="28"/>
        <v>2.1955978092373596</v>
      </c>
      <c r="AO54" s="74">
        <f t="shared" si="28"/>
        <v>2.1955978092373596</v>
      </c>
      <c r="AP54" s="74">
        <f t="shared" si="28"/>
        <v>2.1955978092373596</v>
      </c>
      <c r="AQ54" s="74">
        <f t="shared" si="28"/>
        <v>2.1955978092373596</v>
      </c>
      <c r="AR54" s="74">
        <f t="shared" si="28"/>
        <v>2.1955978092373596</v>
      </c>
      <c r="AS54" s="74">
        <f t="shared" si="28"/>
        <v>2.1955978092373596</v>
      </c>
      <c r="AT54" s="74">
        <f t="shared" si="28"/>
        <v>2.1955978092373596</v>
      </c>
      <c r="AU54" s="74">
        <f t="shared" si="28"/>
        <v>2.1955978092373596</v>
      </c>
      <c r="AV54" s="74">
        <f t="shared" si="28"/>
        <v>2.1955978092373596</v>
      </c>
      <c r="AW54" s="74">
        <f t="shared" si="28"/>
        <v>2.1955978092373596</v>
      </c>
      <c r="AX54" s="74">
        <f t="shared" si="28"/>
        <v>2.1955978092373596</v>
      </c>
      <c r="AY54" s="74">
        <f t="shared" si="28"/>
        <v>2.1955978092373596</v>
      </c>
      <c r="AZ54" s="74">
        <f t="shared" si="28"/>
        <v>2.1955978092373596</v>
      </c>
      <c r="BA54" s="74">
        <f t="shared" si="28"/>
        <v>2.1955978092373596</v>
      </c>
      <c r="BB54" s="74">
        <f t="shared" si="28"/>
        <v>2.1955978092373596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109.77989046186794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4.3911956184747192</v>
      </c>
      <c r="F55" s="67">
        <f>F21*'Assumptions (Inputs)'!$D$48</f>
        <v>4.3911956184747192</v>
      </c>
      <c r="G55" s="67">
        <f>G21*'Assumptions (Inputs)'!$D$48</f>
        <v>4.3911956184747192</v>
      </c>
      <c r="H55" s="67">
        <f>H21*'Assumptions (Inputs)'!$D$48</f>
        <v>4.3911956184747192</v>
      </c>
      <c r="I55" s="67">
        <f>I21*'Assumptions (Inputs)'!$D$48</f>
        <v>4.3911956184747192</v>
      </c>
      <c r="J55" s="67">
        <f>J21*'Assumptions (Inputs)'!$D$48</f>
        <v>4.3911956184747192</v>
      </c>
      <c r="K55" s="67">
        <f>K21*'Assumptions (Inputs)'!$D$48</f>
        <v>4.3911956184747192</v>
      </c>
      <c r="L55" s="67">
        <f>L21*'Assumptions (Inputs)'!$D$48</f>
        <v>4.3911956184747192</v>
      </c>
      <c r="M55" s="67">
        <f>M21*'Assumptions (Inputs)'!$D$48</f>
        <v>4.3911956184747192</v>
      </c>
      <c r="N55" s="67">
        <f>N21*'Assumptions (Inputs)'!$D$48</f>
        <v>4.3911956184747192</v>
      </c>
      <c r="O55" s="67">
        <f>O21*'Assumptions (Inputs)'!$D$48</f>
        <v>4.3911956184747192</v>
      </c>
      <c r="P55" s="67">
        <f>P21*'Assumptions (Inputs)'!$D$48</f>
        <v>4.3911956184747192</v>
      </c>
      <c r="Q55" s="67">
        <f>Q21*'Assumptions (Inputs)'!$D$48</f>
        <v>4.3911956184747192</v>
      </c>
      <c r="R55" s="67">
        <f>R21*'Assumptions (Inputs)'!$D$48</f>
        <v>4.3911956184747192</v>
      </c>
      <c r="S55" s="67">
        <f>S21*'Assumptions (Inputs)'!$D$48</f>
        <v>4.3911956184747192</v>
      </c>
      <c r="T55" s="67">
        <f>T21*'Assumptions (Inputs)'!$D$48</f>
        <v>4.3911956184747192</v>
      </c>
      <c r="U55" s="67">
        <f>U21*'Assumptions (Inputs)'!$D$48</f>
        <v>4.3911956184747192</v>
      </c>
      <c r="V55" s="67">
        <f>V21*'Assumptions (Inputs)'!$D$48</f>
        <v>4.3911956184747192</v>
      </c>
      <c r="W55" s="67">
        <f>W21*'Assumptions (Inputs)'!$D$48</f>
        <v>4.3911956184747192</v>
      </c>
      <c r="X55" s="67">
        <f>X21*'Assumptions (Inputs)'!$D$48</f>
        <v>4.3911956184747192</v>
      </c>
      <c r="Y55" s="67">
        <f>Y21*'Assumptions (Inputs)'!$D$48</f>
        <v>4.3911956184747192</v>
      </c>
      <c r="Z55" s="67">
        <f>Z21*'Assumptions (Inputs)'!$D$48</f>
        <v>4.3911956184747192</v>
      </c>
      <c r="AA55" s="67">
        <f>AA21*'Assumptions (Inputs)'!$D$48</f>
        <v>4.3911956184747192</v>
      </c>
      <c r="AB55" s="67">
        <f>AB21*'Assumptions (Inputs)'!$D$48</f>
        <v>4.3911956184747192</v>
      </c>
      <c r="AC55" s="67">
        <f>AC21*'Assumptions (Inputs)'!$D$48</f>
        <v>4.3911956184747192</v>
      </c>
      <c r="AD55" s="67">
        <f>AD21*'Assumptions (Inputs)'!$D$48</f>
        <v>4.3911956184747192</v>
      </c>
      <c r="AE55" s="67">
        <f>AE21*'Assumptions (Inputs)'!$D$48</f>
        <v>4.3911956184747192</v>
      </c>
      <c r="AF55" s="67">
        <f>AF21*'Assumptions (Inputs)'!$D$48</f>
        <v>4.3911956184747192</v>
      </c>
      <c r="AG55" s="67">
        <f>AG21*'Assumptions (Inputs)'!$D$48</f>
        <v>4.3911956184747192</v>
      </c>
      <c r="AH55" s="67">
        <f>AH21*'Assumptions (Inputs)'!$D$48</f>
        <v>4.3911956184747192</v>
      </c>
      <c r="AI55" s="67">
        <f>AI21*'Assumptions (Inputs)'!$D$48</f>
        <v>4.3911956184747192</v>
      </c>
      <c r="AJ55" s="67">
        <f>AJ21*'Assumptions (Inputs)'!$D$48</f>
        <v>4.3911956184747192</v>
      </c>
      <c r="AK55" s="67">
        <f>AK21*'Assumptions (Inputs)'!$D$48</f>
        <v>4.3911956184747192</v>
      </c>
      <c r="AL55" s="67">
        <f>AL21*'Assumptions (Inputs)'!$D$48</f>
        <v>4.3911956184747192</v>
      </c>
      <c r="AM55" s="67">
        <f>AM21*'Assumptions (Inputs)'!$D$48</f>
        <v>4.3911956184747192</v>
      </c>
      <c r="AN55" s="67">
        <f>AN21*'Assumptions (Inputs)'!$D$48</f>
        <v>4.3911956184747192</v>
      </c>
      <c r="AO55" s="67">
        <f>AO21*'Assumptions (Inputs)'!$D$48</f>
        <v>4.3911956184747192</v>
      </c>
      <c r="AP55" s="67">
        <f>AP21*'Assumptions (Inputs)'!$D$48</f>
        <v>4.3911956184747192</v>
      </c>
      <c r="AQ55" s="67">
        <f>AQ21*'Assumptions (Inputs)'!$D$48</f>
        <v>4.3911956184747192</v>
      </c>
      <c r="AR55" s="67">
        <f>AR21*'Assumptions (Inputs)'!$D$48</f>
        <v>4.3911956184747192</v>
      </c>
      <c r="AS55" s="67">
        <f>AS21*'Assumptions (Inputs)'!$D$48</f>
        <v>4.3911956184747192</v>
      </c>
      <c r="AT55" s="67">
        <f>AT21*'Assumptions (Inputs)'!$D$48</f>
        <v>4.3911956184747192</v>
      </c>
      <c r="AU55" s="67">
        <f>AU21*'Assumptions (Inputs)'!$D$48</f>
        <v>4.3911956184747192</v>
      </c>
      <c r="AV55" s="67">
        <f>AV21*'Assumptions (Inputs)'!$D$48</f>
        <v>4.3911956184747192</v>
      </c>
      <c r="AW55" s="67">
        <f>AW21*'Assumptions (Inputs)'!$D$48</f>
        <v>4.3911956184747192</v>
      </c>
      <c r="AX55" s="67">
        <f>AX21*'Assumptions (Inputs)'!$D$48</f>
        <v>4.3911956184747192</v>
      </c>
      <c r="AY55" s="67">
        <f>AY21*'Assumptions (Inputs)'!$D$48</f>
        <v>4.3911956184747192</v>
      </c>
      <c r="AZ55" s="67">
        <f>AZ21*'Assumptions (Inputs)'!$D$48</f>
        <v>4.3911956184747192</v>
      </c>
      <c r="BA55" s="67">
        <f>BA21*'Assumptions (Inputs)'!$D$48</f>
        <v>4.3911956184747192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215.16858530526116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6.8702665297571066</v>
      </c>
      <c r="F56" s="68">
        <f t="shared" si="29"/>
        <v>6.8702665297571066</v>
      </c>
      <c r="G56" s="68">
        <f t="shared" si="29"/>
        <v>6.8702665297571066</v>
      </c>
      <c r="H56" s="68">
        <f t="shared" si="29"/>
        <v>6.8702665297571066</v>
      </c>
      <c r="I56" s="68">
        <f t="shared" si="29"/>
        <v>6.8702665297571066</v>
      </c>
      <c r="J56" s="68">
        <f t="shared" si="29"/>
        <v>6.8702665297571066</v>
      </c>
      <c r="K56" s="68">
        <f t="shared" si="29"/>
        <v>6.8702665297571066</v>
      </c>
      <c r="L56" s="68">
        <f t="shared" si="29"/>
        <v>6.8702665297571066</v>
      </c>
      <c r="M56" s="68">
        <f t="shared" si="29"/>
        <v>6.8702665297571066</v>
      </c>
      <c r="N56" s="68">
        <f t="shared" si="29"/>
        <v>6.8702665297571066</v>
      </c>
      <c r="O56" s="68">
        <f t="shared" si="29"/>
        <v>6.8702665297571066</v>
      </c>
      <c r="P56" s="68">
        <f t="shared" si="29"/>
        <v>6.8702665297571066</v>
      </c>
      <c r="Q56" s="68">
        <f t="shared" si="29"/>
        <v>6.8702665297571066</v>
      </c>
      <c r="R56" s="68">
        <f t="shared" si="29"/>
        <v>6.8702665297571066</v>
      </c>
      <c r="S56" s="68">
        <f t="shared" si="29"/>
        <v>6.8702665297571066</v>
      </c>
      <c r="T56" s="68">
        <f t="shared" si="29"/>
        <v>6.8702665297571066</v>
      </c>
      <c r="U56" s="68">
        <f t="shared" si="29"/>
        <v>6.8702665297571066</v>
      </c>
      <c r="V56" s="68">
        <f t="shared" si="29"/>
        <v>6.8702665297571066</v>
      </c>
      <c r="W56" s="68">
        <f t="shared" si="29"/>
        <v>6.8702665297571066</v>
      </c>
      <c r="X56" s="68">
        <f t="shared" si="29"/>
        <v>6.8702665297571066</v>
      </c>
      <c r="Y56" s="68">
        <f t="shared" si="29"/>
        <v>6.8702665297571066</v>
      </c>
      <c r="Z56" s="68">
        <f t="shared" si="29"/>
        <v>6.8702665297571066</v>
      </c>
      <c r="AA56" s="68">
        <f t="shared" si="29"/>
        <v>6.8702665297571066</v>
      </c>
      <c r="AB56" s="68">
        <f t="shared" si="29"/>
        <v>6.8702665297571066</v>
      </c>
      <c r="AC56" s="68">
        <f t="shared" si="29"/>
        <v>6.8702665297571066</v>
      </c>
      <c r="AD56" s="68">
        <f t="shared" si="29"/>
        <v>6.8702665297571066</v>
      </c>
      <c r="AE56" s="68">
        <f t="shared" si="29"/>
        <v>6.8702665297571066</v>
      </c>
      <c r="AF56" s="68">
        <f t="shared" si="29"/>
        <v>6.8702665297571066</v>
      </c>
      <c r="AG56" s="68">
        <f t="shared" si="29"/>
        <v>6.8702665297571066</v>
      </c>
      <c r="AH56" s="68">
        <f t="shared" si="29"/>
        <v>6.8702665297571066</v>
      </c>
      <c r="AI56" s="68">
        <f t="shared" si="29"/>
        <v>6.8702665297571066</v>
      </c>
      <c r="AJ56" s="68">
        <f t="shared" si="29"/>
        <v>6.8702665297571066</v>
      </c>
      <c r="AK56" s="68">
        <f t="shared" si="29"/>
        <v>6.8702665297571066</v>
      </c>
      <c r="AL56" s="68">
        <f t="shared" si="29"/>
        <v>6.8702665297571066</v>
      </c>
      <c r="AM56" s="68">
        <f t="shared" si="29"/>
        <v>6.8702665297571066</v>
      </c>
      <c r="AN56" s="68">
        <f t="shared" si="29"/>
        <v>6.8702665297571066</v>
      </c>
      <c r="AO56" s="68">
        <f t="shared" si="29"/>
        <v>6.8702665297571066</v>
      </c>
      <c r="AP56" s="68">
        <f t="shared" si="29"/>
        <v>6.8702665297571066</v>
      </c>
      <c r="AQ56" s="68">
        <f t="shared" si="29"/>
        <v>6.8702665297571066</v>
      </c>
      <c r="AR56" s="68">
        <f t="shared" si="29"/>
        <v>6.8702665297571066</v>
      </c>
      <c r="AS56" s="68">
        <f t="shared" si="29"/>
        <v>6.8702665297571066</v>
      </c>
      <c r="AT56" s="68">
        <f t="shared" si="29"/>
        <v>6.8702665297571066</v>
      </c>
      <c r="AU56" s="68">
        <f t="shared" si="29"/>
        <v>6.8702665297571066</v>
      </c>
      <c r="AV56" s="68">
        <f t="shared" si="29"/>
        <v>6.8702665297571066</v>
      </c>
      <c r="AW56" s="68">
        <f t="shared" si="29"/>
        <v>6.8702665297571066</v>
      </c>
      <c r="AX56" s="68">
        <f t="shared" si="29"/>
        <v>6.8702665297571066</v>
      </c>
      <c r="AY56" s="68">
        <f t="shared" si="29"/>
        <v>6.8702665297571066</v>
      </c>
      <c r="AZ56" s="68">
        <f t="shared" si="29"/>
        <v>6.8702665297571066</v>
      </c>
      <c r="BA56" s="68">
        <f t="shared" si="29"/>
        <v>6.8702665297571066</v>
      </c>
      <c r="BB56" s="68">
        <f t="shared" si="29"/>
        <v>2.479070911282387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339.12213086938056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42.495246698336793</v>
      </c>
      <c r="F59" s="74">
        <f t="shared" si="30"/>
        <v>82.941612019842879</v>
      </c>
      <c r="G59" s="74">
        <f t="shared" si="30"/>
        <v>78.942620429227844</v>
      </c>
      <c r="H59" s="74">
        <f t="shared" si="30"/>
        <v>75.133517310742519</v>
      </c>
      <c r="I59" s="74">
        <f t="shared" si="30"/>
        <v>71.500088364169883</v>
      </c>
      <c r="J59" s="74">
        <f t="shared" si="30"/>
        <v>68.029212697001952</v>
      </c>
      <c r="K59" s="74">
        <f t="shared" si="30"/>
        <v>64.708680589821554</v>
      </c>
      <c r="L59" s="74">
        <f t="shared" si="30"/>
        <v>61.527193496302338</v>
      </c>
      <c r="M59" s="74">
        <f t="shared" si="30"/>
        <v>58.423338350122144</v>
      </c>
      <c r="N59" s="74">
        <f t="shared" si="30"/>
        <v>55.330417281031956</v>
      </c>
      <c r="O59" s="74">
        <f t="shared" si="30"/>
        <v>52.237496211941746</v>
      </c>
      <c r="P59" s="74">
        <f t="shared" si="30"/>
        <v>49.144575142851565</v>
      </c>
      <c r="Q59" s="74">
        <f t="shared" si="30"/>
        <v>46.051654073761362</v>
      </c>
      <c r="R59" s="74">
        <f t="shared" si="30"/>
        <v>42.958733004671174</v>
      </c>
      <c r="S59" s="74">
        <f t="shared" si="30"/>
        <v>39.865811935580979</v>
      </c>
      <c r="T59" s="74">
        <f t="shared" si="30"/>
        <v>36.772890866490783</v>
      </c>
      <c r="U59" s="74">
        <f t="shared" si="30"/>
        <v>33.679969797400595</v>
      </c>
      <c r="V59" s="74">
        <f t="shared" si="30"/>
        <v>30.587048728310389</v>
      </c>
      <c r="W59" s="74">
        <f t="shared" si="30"/>
        <v>27.494127659220201</v>
      </c>
      <c r="X59" s="74">
        <f t="shared" si="30"/>
        <v>24.401206590129991</v>
      </c>
      <c r="Y59" s="74">
        <f t="shared" si="30"/>
        <v>21.714850954169712</v>
      </c>
      <c r="Z59" s="74">
        <f t="shared" si="30"/>
        <v>19.841626184469231</v>
      </c>
      <c r="AA59" s="74">
        <f t="shared" si="30"/>
        <v>18.374966847898683</v>
      </c>
      <c r="AB59" s="74">
        <f t="shared" si="30"/>
        <v>16.908307511328115</v>
      </c>
      <c r="AC59" s="74">
        <f t="shared" si="30"/>
        <v>15.441648174757566</v>
      </c>
      <c r="AD59" s="74">
        <f t="shared" si="30"/>
        <v>13.974988838186997</v>
      </c>
      <c r="AE59" s="74">
        <f t="shared" si="30"/>
        <v>12.508329501616446</v>
      </c>
      <c r="AF59" s="74">
        <f t="shared" si="30"/>
        <v>11.041670165045881</v>
      </c>
      <c r="AG59" s="74">
        <f t="shared" si="30"/>
        <v>9.5750108284753281</v>
      </c>
      <c r="AH59" s="74">
        <f t="shared" si="30"/>
        <v>8.108351491904763</v>
      </c>
      <c r="AI59" s="74">
        <f t="shared" si="30"/>
        <v>6.6416921553342245</v>
      </c>
      <c r="AJ59" s="74">
        <f t="shared" si="30"/>
        <v>5.1750328187636594</v>
      </c>
      <c r="AK59" s="74">
        <f t="shared" si="30"/>
        <v>3.7083734821931214</v>
      </c>
      <c r="AL59" s="74">
        <f t="shared" si="30"/>
        <v>2.2417141456225553</v>
      </c>
      <c r="AM59" s="74">
        <f t="shared" si="30"/>
        <v>0.77505480905201773</v>
      </c>
      <c r="AN59" s="74">
        <f t="shared" si="30"/>
        <v>-0.69160452751854828</v>
      </c>
      <c r="AO59" s="74">
        <f t="shared" si="30"/>
        <v>-2.1582638640890859</v>
      </c>
      <c r="AP59" s="74">
        <f t="shared" si="30"/>
        <v>-3.6249232006596519</v>
      </c>
      <c r="AQ59" s="74">
        <f t="shared" si="30"/>
        <v>-5.0915825372301899</v>
      </c>
      <c r="AR59" s="74">
        <f t="shared" si="30"/>
        <v>-6.5582418738007551</v>
      </c>
      <c r="AS59" s="74">
        <f t="shared" si="30"/>
        <v>-8.0249012103712936</v>
      </c>
      <c r="AT59" s="74">
        <f t="shared" si="30"/>
        <v>-9.4915605469418587</v>
      </c>
      <c r="AU59" s="74">
        <f t="shared" si="30"/>
        <v>-10.958219883512397</v>
      </c>
      <c r="AV59" s="74">
        <f t="shared" si="30"/>
        <v>-12.424879220082962</v>
      </c>
      <c r="AW59" s="74">
        <f t="shared" si="30"/>
        <v>-13.891538556653503</v>
      </c>
      <c r="AX59" s="74">
        <f t="shared" si="30"/>
        <v>-15.358197893224068</v>
      </c>
      <c r="AY59" s="74">
        <f t="shared" si="30"/>
        <v>-16.824857229794606</v>
      </c>
      <c r="AZ59" s="74">
        <f t="shared" si="30"/>
        <v>-18.291516566365171</v>
      </c>
      <c r="BA59" s="74">
        <f t="shared" si="30"/>
        <v>-19.758175902935708</v>
      </c>
      <c r="BB59" s="74">
        <f t="shared" si="30"/>
        <v>-10.246846193319492</v>
      </c>
      <c r="BC59" s="74">
        <f t="shared" si="30"/>
        <v>-2.1868154179893462E-3</v>
      </c>
      <c r="BD59" s="74">
        <f t="shared" si="30"/>
        <v>-2.1868154179893462E-3</v>
      </c>
      <c r="BE59" s="74">
        <f t="shared" si="30"/>
        <v>-2.1868154179893462E-3</v>
      </c>
      <c r="BF59" s="74">
        <f t="shared" si="30"/>
        <v>-2.1868154179893462E-3</v>
      </c>
      <c r="BG59" s="74">
        <f t="shared" si="30"/>
        <v>-2.1868154179893462E-3</v>
      </c>
      <c r="BH59" s="74">
        <f t="shared" si="30"/>
        <v>-2.1868154179893462E-3</v>
      </c>
      <c r="BI59" s="74">
        <f t="shared" si="30"/>
        <v>-2.1868154179893462E-3</v>
      </c>
      <c r="BJ59" s="74">
        <f t="shared" si="30"/>
        <v>-2.1868154179893462E-3</v>
      </c>
      <c r="BK59" s="74">
        <f t="shared" si="30"/>
        <v>-2.1868154179893462E-3</v>
      </c>
      <c r="BL59" s="74">
        <f t="shared" si="30"/>
        <v>-2.1868154179893462E-3</v>
      </c>
      <c r="BM59" s="36"/>
      <c r="BN59" s="74">
        <f>SUM(B59:BM59)</f>
        <v>1054.8398817950965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4.0837932077101664</v>
      </c>
      <c r="F61" s="74">
        <f>+F59*F60</f>
        <v>7.9706889151069014</v>
      </c>
      <c r="G61" s="74">
        <f t="shared" ref="G61:BL61" si="33">+G59*G60</f>
        <v>7.5863858232487962</v>
      </c>
      <c r="H61" s="74">
        <f t="shared" si="33"/>
        <v>7.2203310135623564</v>
      </c>
      <c r="I61" s="74">
        <f t="shared" si="33"/>
        <v>6.8711584917967263</v>
      </c>
      <c r="J61" s="74">
        <f t="shared" si="33"/>
        <v>6.5376073401818884</v>
      </c>
      <c r="K61" s="74">
        <f t="shared" si="33"/>
        <v>6.2185042046818513</v>
      </c>
      <c r="L61" s="74">
        <f t="shared" si="33"/>
        <v>5.9127632949946554</v>
      </c>
      <c r="M61" s="74">
        <f t="shared" si="33"/>
        <v>5.6144828154467383</v>
      </c>
      <c r="N61" s="74">
        <f t="shared" si="33"/>
        <v>5.3172531007071715</v>
      </c>
      <c r="O61" s="74">
        <f t="shared" si="33"/>
        <v>5.020023385967602</v>
      </c>
      <c r="P61" s="74">
        <f t="shared" si="33"/>
        <v>4.7227936712280361</v>
      </c>
      <c r="Q61" s="74">
        <f t="shared" si="33"/>
        <v>4.4255639564884675</v>
      </c>
      <c r="R61" s="74">
        <f t="shared" si="33"/>
        <v>4.1283342417488997</v>
      </c>
      <c r="S61" s="74">
        <f t="shared" si="33"/>
        <v>3.8311045270093325</v>
      </c>
      <c r="T61" s="74">
        <f t="shared" si="33"/>
        <v>3.5338748122697643</v>
      </c>
      <c r="U61" s="74">
        <f t="shared" si="33"/>
        <v>3.2366450975301975</v>
      </c>
      <c r="V61" s="74">
        <f t="shared" si="33"/>
        <v>2.9394153827906284</v>
      </c>
      <c r="W61" s="74">
        <f t="shared" si="33"/>
        <v>2.6421856680510616</v>
      </c>
      <c r="X61" s="74">
        <f t="shared" si="33"/>
        <v>2.3449559533114921</v>
      </c>
      <c r="Y61" s="74">
        <f t="shared" si="33"/>
        <v>2.0867971766957094</v>
      </c>
      <c r="Z61" s="74">
        <f t="shared" si="33"/>
        <v>1.9067802763274933</v>
      </c>
      <c r="AA61" s="74">
        <f t="shared" si="33"/>
        <v>1.7658343140830635</v>
      </c>
      <c r="AB61" s="74">
        <f t="shared" si="33"/>
        <v>1.6248883518386319</v>
      </c>
      <c r="AC61" s="74">
        <f t="shared" si="33"/>
        <v>1.4839423895942021</v>
      </c>
      <c r="AD61" s="74">
        <f t="shared" si="33"/>
        <v>1.3429964273497705</v>
      </c>
      <c r="AE61" s="74">
        <f t="shared" si="33"/>
        <v>1.2020504651053405</v>
      </c>
      <c r="AF61" s="74">
        <f t="shared" si="33"/>
        <v>1.0611045028609092</v>
      </c>
      <c r="AG61" s="74">
        <f t="shared" si="33"/>
        <v>0.92015854061647906</v>
      </c>
      <c r="AH61" s="74">
        <f t="shared" si="33"/>
        <v>0.77921257837204772</v>
      </c>
      <c r="AI61" s="74">
        <f t="shared" si="33"/>
        <v>0.63826661612761904</v>
      </c>
      <c r="AJ61" s="74">
        <f t="shared" si="33"/>
        <v>0.49732065388318769</v>
      </c>
      <c r="AK61" s="74">
        <f t="shared" si="33"/>
        <v>0.35637469163875896</v>
      </c>
      <c r="AL61" s="74">
        <f t="shared" si="33"/>
        <v>0.21542872939432758</v>
      </c>
      <c r="AM61" s="74">
        <f t="shared" si="33"/>
        <v>7.4482767149898904E-2</v>
      </c>
      <c r="AN61" s="74">
        <f t="shared" si="33"/>
        <v>-6.6463195094532496E-2</v>
      </c>
      <c r="AO61" s="74">
        <f t="shared" si="33"/>
        <v>-0.20740915733896118</v>
      </c>
      <c r="AP61" s="74">
        <f t="shared" si="33"/>
        <v>-0.34835511958339255</v>
      </c>
      <c r="AQ61" s="74">
        <f t="shared" si="33"/>
        <v>-0.48930108182782128</v>
      </c>
      <c r="AR61" s="74">
        <f t="shared" si="33"/>
        <v>-0.63024704407225263</v>
      </c>
      <c r="AS61" s="74">
        <f t="shared" si="33"/>
        <v>-0.77119300631668131</v>
      </c>
      <c r="AT61" s="74">
        <f t="shared" si="33"/>
        <v>-0.91213896856111265</v>
      </c>
      <c r="AU61" s="74">
        <f t="shared" si="33"/>
        <v>-1.0530849308055414</v>
      </c>
      <c r="AV61" s="74">
        <f t="shared" si="33"/>
        <v>-1.1940308930499728</v>
      </c>
      <c r="AW61" s="74">
        <f t="shared" si="33"/>
        <v>-1.3349768552944017</v>
      </c>
      <c r="AX61" s="74">
        <f t="shared" si="33"/>
        <v>-1.475922817538833</v>
      </c>
      <c r="AY61" s="74">
        <f t="shared" si="33"/>
        <v>-1.6168687797832617</v>
      </c>
      <c r="AZ61" s="74">
        <f t="shared" si="33"/>
        <v>-1.7578147420276931</v>
      </c>
      <c r="BA61" s="74">
        <f t="shared" si="33"/>
        <v>-1.8987607042721217</v>
      </c>
      <c r="BB61" s="74">
        <f t="shared" si="33"/>
        <v>-0.98472191917800322</v>
      </c>
      <c r="BC61" s="74">
        <f t="shared" si="33"/>
        <v>-2.1015296166877618E-4</v>
      </c>
      <c r="BD61" s="74">
        <f t="shared" si="33"/>
        <v>-2.1015296166877618E-4</v>
      </c>
      <c r="BE61" s="74">
        <f t="shared" si="33"/>
        <v>-2.1015296166877618E-4</v>
      </c>
      <c r="BF61" s="74">
        <f t="shared" si="33"/>
        <v>-2.1015296166877618E-4</v>
      </c>
      <c r="BG61" s="74">
        <f t="shared" si="33"/>
        <v>-2.1015296166877618E-4</v>
      </c>
      <c r="BH61" s="74">
        <f t="shared" si="33"/>
        <v>-2.1015296166877618E-4</v>
      </c>
      <c r="BI61" s="74">
        <f t="shared" si="33"/>
        <v>-2.1015296166877618E-4</v>
      </c>
      <c r="BJ61" s="74">
        <f t="shared" si="33"/>
        <v>-2.1015296166877618E-4</v>
      </c>
      <c r="BK61" s="74">
        <f t="shared" si="33"/>
        <v>-2.1015296166877618E-4</v>
      </c>
      <c r="BL61" s="74">
        <f t="shared" si="33"/>
        <v>-2.1015296166877618E-4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6.8702665297571066</v>
      </c>
      <c r="F62" s="67">
        <f t="shared" si="34"/>
        <v>6.8702665297571066</v>
      </c>
      <c r="G62" s="67">
        <f t="shared" si="34"/>
        <v>6.8702665297571066</v>
      </c>
      <c r="H62" s="67">
        <f t="shared" si="34"/>
        <v>6.8702665297571066</v>
      </c>
      <c r="I62" s="67">
        <f t="shared" si="34"/>
        <v>6.8702665297571066</v>
      </c>
      <c r="J62" s="67">
        <f t="shared" si="34"/>
        <v>6.8702665297571066</v>
      </c>
      <c r="K62" s="67">
        <f t="shared" si="34"/>
        <v>6.8702665297571066</v>
      </c>
      <c r="L62" s="67">
        <f t="shared" si="34"/>
        <v>6.8702665297571066</v>
      </c>
      <c r="M62" s="67">
        <f t="shared" si="34"/>
        <v>6.8702665297571066</v>
      </c>
      <c r="N62" s="67">
        <f t="shared" si="34"/>
        <v>6.8702665297571066</v>
      </c>
      <c r="O62" s="67">
        <f t="shared" si="34"/>
        <v>6.8702665297571066</v>
      </c>
      <c r="P62" s="67">
        <f t="shared" si="34"/>
        <v>6.8702665297571066</v>
      </c>
      <c r="Q62" s="67">
        <f t="shared" si="34"/>
        <v>6.8702665297571066</v>
      </c>
      <c r="R62" s="67">
        <f t="shared" si="34"/>
        <v>6.8702665297571066</v>
      </c>
      <c r="S62" s="67">
        <f t="shared" si="34"/>
        <v>6.8702665297571066</v>
      </c>
      <c r="T62" s="67">
        <f t="shared" si="34"/>
        <v>6.8702665297571066</v>
      </c>
      <c r="U62" s="67">
        <f t="shared" si="34"/>
        <v>6.8702665297571066</v>
      </c>
      <c r="V62" s="67">
        <f t="shared" si="34"/>
        <v>6.8702665297571066</v>
      </c>
      <c r="W62" s="67">
        <f t="shared" si="34"/>
        <v>6.8702665297571066</v>
      </c>
      <c r="X62" s="67">
        <f t="shared" si="34"/>
        <v>6.8702665297571066</v>
      </c>
      <c r="Y62" s="67">
        <f t="shared" si="34"/>
        <v>6.8702665297571066</v>
      </c>
      <c r="Z62" s="67">
        <f t="shared" si="34"/>
        <v>6.8702665297571066</v>
      </c>
      <c r="AA62" s="67">
        <f t="shared" si="34"/>
        <v>6.8702665297571066</v>
      </c>
      <c r="AB62" s="67">
        <f t="shared" si="34"/>
        <v>6.8702665297571066</v>
      </c>
      <c r="AC62" s="67">
        <f t="shared" si="34"/>
        <v>6.8702665297571066</v>
      </c>
      <c r="AD62" s="67">
        <f t="shared" si="34"/>
        <v>6.8702665297571066</v>
      </c>
      <c r="AE62" s="67">
        <f t="shared" si="34"/>
        <v>6.8702665297571066</v>
      </c>
      <c r="AF62" s="67">
        <f t="shared" si="34"/>
        <v>6.8702665297571066</v>
      </c>
      <c r="AG62" s="67">
        <f t="shared" si="34"/>
        <v>6.8702665297571066</v>
      </c>
      <c r="AH62" s="67">
        <f t="shared" si="34"/>
        <v>6.8702665297571066</v>
      </c>
      <c r="AI62" s="67">
        <f t="shared" si="34"/>
        <v>6.8702665297571066</v>
      </c>
      <c r="AJ62" s="67">
        <f t="shared" si="34"/>
        <v>6.8702665297571066</v>
      </c>
      <c r="AK62" s="67">
        <f t="shared" si="34"/>
        <v>6.8702665297571066</v>
      </c>
      <c r="AL62" s="67">
        <f t="shared" si="34"/>
        <v>6.8702665297571066</v>
      </c>
      <c r="AM62" s="67">
        <f t="shared" si="34"/>
        <v>6.8702665297571066</v>
      </c>
      <c r="AN62" s="67">
        <f t="shared" si="34"/>
        <v>6.8702665297571066</v>
      </c>
      <c r="AO62" s="67">
        <f t="shared" si="34"/>
        <v>6.8702665297571066</v>
      </c>
      <c r="AP62" s="67">
        <f t="shared" si="34"/>
        <v>6.8702665297571066</v>
      </c>
      <c r="AQ62" s="67">
        <f t="shared" si="34"/>
        <v>6.8702665297571066</v>
      </c>
      <c r="AR62" s="67">
        <f t="shared" si="34"/>
        <v>6.8702665297571066</v>
      </c>
      <c r="AS62" s="67">
        <f t="shared" si="34"/>
        <v>6.8702665297571066</v>
      </c>
      <c r="AT62" s="67">
        <f t="shared" si="34"/>
        <v>6.8702665297571066</v>
      </c>
      <c r="AU62" s="67">
        <f t="shared" si="34"/>
        <v>6.8702665297571066</v>
      </c>
      <c r="AV62" s="67">
        <f t="shared" si="34"/>
        <v>6.8702665297571066</v>
      </c>
      <c r="AW62" s="67">
        <f t="shared" si="34"/>
        <v>6.8702665297571066</v>
      </c>
      <c r="AX62" s="67">
        <f t="shared" si="34"/>
        <v>6.8702665297571066</v>
      </c>
      <c r="AY62" s="67">
        <f t="shared" si="34"/>
        <v>6.8702665297571066</v>
      </c>
      <c r="AZ62" s="67">
        <f t="shared" si="34"/>
        <v>6.8702665297571066</v>
      </c>
      <c r="BA62" s="67">
        <f t="shared" si="34"/>
        <v>6.8702665297571066</v>
      </c>
      <c r="BB62" s="67">
        <f t="shared" si="34"/>
        <v>2.479070911282387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339.12213086938056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10.954059737467272</v>
      </c>
      <c r="F63" s="74">
        <f t="shared" si="35"/>
        <v>14.840955444864008</v>
      </c>
      <c r="G63" s="74">
        <f t="shared" si="35"/>
        <v>14.456652353005904</v>
      </c>
      <c r="H63" s="74">
        <f t="shared" si="35"/>
        <v>14.090597543319463</v>
      </c>
      <c r="I63" s="74">
        <f t="shared" si="35"/>
        <v>13.741425021553834</v>
      </c>
      <c r="J63" s="74">
        <f t="shared" si="35"/>
        <v>13.407873869938996</v>
      </c>
      <c r="K63" s="74">
        <f t="shared" si="35"/>
        <v>13.088770734438958</v>
      </c>
      <c r="L63" s="74">
        <f t="shared" si="35"/>
        <v>12.783029824751761</v>
      </c>
      <c r="M63" s="74">
        <f t="shared" si="35"/>
        <v>12.484749345203845</v>
      </c>
      <c r="N63" s="74">
        <f t="shared" si="35"/>
        <v>12.187519630464278</v>
      </c>
      <c r="O63" s="74">
        <f t="shared" si="35"/>
        <v>11.890289915724708</v>
      </c>
      <c r="P63" s="74">
        <f t="shared" si="35"/>
        <v>11.593060200985143</v>
      </c>
      <c r="Q63" s="74">
        <f t="shared" si="35"/>
        <v>11.295830486245574</v>
      </c>
      <c r="R63" s="74">
        <f t="shared" si="35"/>
        <v>10.998600771506005</v>
      </c>
      <c r="S63" s="74">
        <f t="shared" si="35"/>
        <v>10.701371056766439</v>
      </c>
      <c r="T63" s="74">
        <f t="shared" si="35"/>
        <v>10.404141342026872</v>
      </c>
      <c r="U63" s="74">
        <f t="shared" si="35"/>
        <v>10.106911627287303</v>
      </c>
      <c r="V63" s="74">
        <f t="shared" si="35"/>
        <v>9.8096819125477346</v>
      </c>
      <c r="W63" s="74">
        <f t="shared" si="35"/>
        <v>9.5124521978081678</v>
      </c>
      <c r="X63" s="74">
        <f t="shared" si="35"/>
        <v>9.2152224830685991</v>
      </c>
      <c r="Y63" s="74">
        <f t="shared" si="35"/>
        <v>8.957063706452816</v>
      </c>
      <c r="Z63" s="74">
        <f t="shared" si="35"/>
        <v>8.7770468060846003</v>
      </c>
      <c r="AA63" s="74">
        <f t="shared" si="35"/>
        <v>8.6361008438401701</v>
      </c>
      <c r="AB63" s="74">
        <f t="shared" si="35"/>
        <v>8.4951548815957381</v>
      </c>
      <c r="AC63" s="74">
        <f t="shared" si="35"/>
        <v>8.3542089193513078</v>
      </c>
      <c r="AD63" s="74">
        <f t="shared" si="35"/>
        <v>8.2132629571068776</v>
      </c>
      <c r="AE63" s="74">
        <f t="shared" si="35"/>
        <v>8.0723169948624474</v>
      </c>
      <c r="AF63" s="74">
        <f t="shared" si="35"/>
        <v>7.9313710326180153</v>
      </c>
      <c r="AG63" s="74">
        <f t="shared" si="35"/>
        <v>7.790425070373586</v>
      </c>
      <c r="AH63" s="74">
        <f t="shared" si="35"/>
        <v>7.649479108129154</v>
      </c>
      <c r="AI63" s="74">
        <f t="shared" si="35"/>
        <v>7.5085331458847255</v>
      </c>
      <c r="AJ63" s="74">
        <f t="shared" si="35"/>
        <v>7.3675871836402944</v>
      </c>
      <c r="AK63" s="74">
        <f t="shared" si="35"/>
        <v>7.226641221395866</v>
      </c>
      <c r="AL63" s="74">
        <f t="shared" si="35"/>
        <v>7.0856952591514339</v>
      </c>
      <c r="AM63" s="74">
        <f t="shared" si="35"/>
        <v>6.9447492969070055</v>
      </c>
      <c r="AN63" s="74">
        <f t="shared" si="35"/>
        <v>6.8038033346625744</v>
      </c>
      <c r="AO63" s="74">
        <f t="shared" si="35"/>
        <v>6.662857372418145</v>
      </c>
      <c r="AP63" s="74">
        <f t="shared" si="35"/>
        <v>6.5219114101737139</v>
      </c>
      <c r="AQ63" s="74">
        <f t="shared" si="35"/>
        <v>6.3809654479292854</v>
      </c>
      <c r="AR63" s="74">
        <f t="shared" si="35"/>
        <v>6.2400194856848543</v>
      </c>
      <c r="AS63" s="74">
        <f t="shared" si="35"/>
        <v>6.099073523440425</v>
      </c>
      <c r="AT63" s="74">
        <f t="shared" si="35"/>
        <v>5.9581275611959938</v>
      </c>
      <c r="AU63" s="74">
        <f t="shared" si="35"/>
        <v>5.8171815989515654</v>
      </c>
      <c r="AV63" s="74">
        <f t="shared" si="35"/>
        <v>5.6762356367071334</v>
      </c>
      <c r="AW63" s="74">
        <f t="shared" si="35"/>
        <v>5.5352896744627049</v>
      </c>
      <c r="AX63" s="74">
        <f t="shared" si="35"/>
        <v>5.3943437122182738</v>
      </c>
      <c r="AY63" s="74">
        <f t="shared" si="35"/>
        <v>5.2533977499738445</v>
      </c>
      <c r="AZ63" s="74">
        <f t="shared" si="35"/>
        <v>5.1124517877294133</v>
      </c>
      <c r="BA63" s="74">
        <f t="shared" si="35"/>
        <v>4.9715058254849849</v>
      </c>
      <c r="BB63" s="74">
        <f t="shared" si="35"/>
        <v>1.4943489921043838</v>
      </c>
      <c r="BC63" s="74">
        <f t="shared" si="35"/>
        <v>-2.1015296166877618E-4</v>
      </c>
      <c r="BD63" s="74">
        <f t="shared" si="35"/>
        <v>-2.1015296166877618E-4</v>
      </c>
      <c r="BE63" s="74">
        <f t="shared" si="35"/>
        <v>-2.1015296166877618E-4</v>
      </c>
      <c r="BF63" s="74">
        <f t="shared" si="35"/>
        <v>-2.1015296166877618E-4</v>
      </c>
      <c r="BG63" s="74">
        <f t="shared" si="35"/>
        <v>-2.1015296166877618E-4</v>
      </c>
      <c r="BH63" s="74">
        <f t="shared" si="35"/>
        <v>-2.1015296166877618E-4</v>
      </c>
      <c r="BI63" s="74">
        <f t="shared" si="35"/>
        <v>-2.1015296166877618E-4</v>
      </c>
      <c r="BJ63" s="74">
        <f t="shared" si="35"/>
        <v>-2.1015296166877618E-4</v>
      </c>
      <c r="BK63" s="74">
        <f t="shared" si="35"/>
        <v>-2.1015296166877618E-4</v>
      </c>
      <c r="BL63" s="74">
        <f t="shared" si="35"/>
        <v>-2.1015296166877618E-4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11.280053277177707</v>
      </c>
      <c r="F65" s="118">
        <f t="shared" si="37"/>
        <v>15.28262325699105</v>
      </c>
      <c r="G65" s="118">
        <f t="shared" si="37"/>
        <v>14.886883279791888</v>
      </c>
      <c r="H65" s="118">
        <f t="shared" si="37"/>
        <v>14.509934654844468</v>
      </c>
      <c r="I65" s="118">
        <f t="shared" si="37"/>
        <v>14.150370735819003</v>
      </c>
      <c r="J65" s="118">
        <f t="shared" si="37"/>
        <v>13.806893079949537</v>
      </c>
      <c r="K65" s="118">
        <f t="shared" si="37"/>
        <v>13.47829341410664</v>
      </c>
      <c r="L65" s="118">
        <f t="shared" si="37"/>
        <v>13.163453634797406</v>
      </c>
      <c r="M65" s="118">
        <f t="shared" si="37"/>
        <v>12.856296308520076</v>
      </c>
      <c r="N65" s="118">
        <f t="shared" si="37"/>
        <v>12.550221017881039</v>
      </c>
      <c r="O65" s="118">
        <f t="shared" si="37"/>
        <v>12.244145727242001</v>
      </c>
      <c r="P65" s="118">
        <f t="shared" si="37"/>
        <v>11.938070436602969</v>
      </c>
      <c r="Q65" s="118">
        <f t="shared" si="37"/>
        <v>11.631995145963931</v>
      </c>
      <c r="R65" s="118">
        <f t="shared" si="37"/>
        <v>11.325919855324894</v>
      </c>
      <c r="S65" s="118">
        <f t="shared" si="37"/>
        <v>11.01984456468586</v>
      </c>
      <c r="T65" s="118">
        <f t="shared" si="37"/>
        <v>10.713769274046825</v>
      </c>
      <c r="U65" s="118">
        <f t="shared" si="37"/>
        <v>10.407693983407787</v>
      </c>
      <c r="V65" s="118">
        <f t="shared" si="37"/>
        <v>10.101618692768751</v>
      </c>
      <c r="W65" s="118">
        <f t="shared" si="37"/>
        <v>9.7955434021297165</v>
      </c>
      <c r="X65" s="118">
        <f t="shared" si="37"/>
        <v>9.4894681114906803</v>
      </c>
      <c r="Y65" s="118">
        <f t="shared" si="37"/>
        <v>9.2236265126689485</v>
      </c>
      <c r="Z65" s="118">
        <f t="shared" si="37"/>
        <v>9.038252297481824</v>
      </c>
      <c r="AA65" s="118">
        <f t="shared" si="37"/>
        <v>8.8931117741120076</v>
      </c>
      <c r="AB65" s="118">
        <f t="shared" si="37"/>
        <v>8.7479712507421876</v>
      </c>
      <c r="AC65" s="118">
        <f t="shared" si="37"/>
        <v>8.6028307273723694</v>
      </c>
      <c r="AD65" s="118">
        <f t="shared" si="37"/>
        <v>8.4576902040025512</v>
      </c>
      <c r="AE65" s="118">
        <f t="shared" si="37"/>
        <v>8.312549680632733</v>
      </c>
      <c r="AF65" s="118">
        <f t="shared" si="37"/>
        <v>8.1674091572629131</v>
      </c>
      <c r="AG65" s="118">
        <f t="shared" si="37"/>
        <v>8.0222686338930966</v>
      </c>
      <c r="AH65" s="118">
        <f t="shared" si="37"/>
        <v>7.8771281105232767</v>
      </c>
      <c r="AI65" s="118">
        <f t="shared" si="37"/>
        <v>7.7319875871534602</v>
      </c>
      <c r="AJ65" s="118">
        <f t="shared" si="37"/>
        <v>7.5868470637836412</v>
      </c>
      <c r="AK65" s="118">
        <f t="shared" si="37"/>
        <v>7.4417065404138256</v>
      </c>
      <c r="AL65" s="118">
        <f t="shared" si="37"/>
        <v>7.2965660170440056</v>
      </c>
      <c r="AM65" s="118">
        <f t="shared" si="37"/>
        <v>7.1514254936741892</v>
      </c>
      <c r="AN65" s="118">
        <f t="shared" si="37"/>
        <v>7.0062849703043701</v>
      </c>
      <c r="AO65" s="118">
        <f t="shared" si="37"/>
        <v>6.8611444469345537</v>
      </c>
      <c r="AP65" s="118">
        <f t="shared" si="37"/>
        <v>6.7160039235647346</v>
      </c>
      <c r="AQ65" s="118">
        <f t="shared" si="37"/>
        <v>6.5708634001949182</v>
      </c>
      <c r="AR65" s="118">
        <f t="shared" si="37"/>
        <v>6.4257228768250991</v>
      </c>
      <c r="AS65" s="118">
        <f t="shared" si="37"/>
        <v>6.2805823534552827</v>
      </c>
      <c r="AT65" s="118">
        <f t="shared" si="37"/>
        <v>6.1354418300854636</v>
      </c>
      <c r="AU65" s="118">
        <f t="shared" si="37"/>
        <v>5.9903013067156472</v>
      </c>
      <c r="AV65" s="118">
        <f t="shared" si="37"/>
        <v>5.8451607833458281</v>
      </c>
      <c r="AW65" s="118">
        <f t="shared" si="37"/>
        <v>5.7000202599760117</v>
      </c>
      <c r="AX65" s="118">
        <f t="shared" si="37"/>
        <v>5.5548797366061926</v>
      </c>
      <c r="AY65" s="118">
        <f t="shared" si="37"/>
        <v>5.4097392132363753</v>
      </c>
      <c r="AZ65" s="118">
        <f t="shared" si="37"/>
        <v>5.2645986898665571</v>
      </c>
      <c r="BA65" s="118">
        <f t="shared" si="37"/>
        <v>5.1194581664967407</v>
      </c>
      <c r="BB65" s="118">
        <f t="shared" si="37"/>
        <v>1.5388209165939488</v>
      </c>
      <c r="BC65" s="118">
        <f t="shared" si="37"/>
        <v>-2.1640712765809512E-4</v>
      </c>
      <c r="BD65" s="118">
        <f t="shared" si="37"/>
        <v>-2.1640712765809512E-4</v>
      </c>
      <c r="BE65" s="118">
        <f t="shared" si="37"/>
        <v>-2.1640712765809512E-4</v>
      </c>
      <c r="BF65" s="118">
        <f t="shared" si="37"/>
        <v>-2.1640712765809512E-4</v>
      </c>
      <c r="BG65" s="118">
        <f t="shared" si="37"/>
        <v>-2.1640712765809512E-4</v>
      </c>
      <c r="BH65" s="118">
        <f t="shared" si="37"/>
        <v>-2.1640712765809512E-4</v>
      </c>
      <c r="BI65" s="118">
        <f t="shared" si="37"/>
        <v>-2.1640712765809512E-4</v>
      </c>
      <c r="BJ65" s="118">
        <f t="shared" si="37"/>
        <v>-2.1640712765809512E-4</v>
      </c>
      <c r="BK65" s="118">
        <f t="shared" si="37"/>
        <v>-2.1640712765809512E-4</v>
      </c>
      <c r="BL65" s="118">
        <f t="shared" si="37"/>
        <v>-2.1640712765809512E-4</v>
      </c>
      <c r="BM65" s="112"/>
      <c r="BN65" s="314">
        <f>SUM(B65:BM65)</f>
        <v>453.60132170722846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87.82391236949438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-87.82391236949438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87.82391236949438</v>
      </c>
      <c r="F73" s="86">
        <f>SUM($B$71:F71)-SUM($B$72:F72)</f>
        <v>87.82391236949438</v>
      </c>
      <c r="G73" s="86">
        <f>SUM($B$71:G71)-SUM($B$72:G72)</f>
        <v>87.82391236949438</v>
      </c>
      <c r="H73" s="86">
        <f>SUM($B$71:H71)-SUM($B$72:H72)</f>
        <v>87.82391236949438</v>
      </c>
      <c r="I73" s="86">
        <f>SUM($B$71:I71)-SUM($B$72:I72)</f>
        <v>87.82391236949438</v>
      </c>
      <c r="J73" s="86">
        <f>SUM($B$71:J71)-SUM($B$72:J72)</f>
        <v>87.82391236949438</v>
      </c>
      <c r="K73" s="86">
        <f>SUM($B$71:K71)-SUM($B$72:K72)</f>
        <v>87.82391236949438</v>
      </c>
      <c r="L73" s="86">
        <f>SUM($B$71:L71)-SUM($B$72:L72)</f>
        <v>87.82391236949438</v>
      </c>
      <c r="M73" s="86">
        <f>SUM($B$71:M71)-SUM($B$72:M72)</f>
        <v>87.82391236949438</v>
      </c>
      <c r="N73" s="86">
        <f>SUM($B$71:N71)-SUM($B$72:N72)</f>
        <v>87.82391236949438</v>
      </c>
      <c r="O73" s="86">
        <f>SUM($B$71:O71)-SUM($B$72:O72)</f>
        <v>87.82391236949438</v>
      </c>
      <c r="P73" s="86">
        <f>SUM($B$71:P71)-SUM($B$72:P72)</f>
        <v>87.82391236949438</v>
      </c>
      <c r="Q73" s="86">
        <f>SUM($B$71:Q71)-SUM($B$72:Q72)</f>
        <v>87.82391236949438</v>
      </c>
      <c r="R73" s="86">
        <f>SUM($B$71:R71)-SUM($B$72:R72)</f>
        <v>87.82391236949438</v>
      </c>
      <c r="S73" s="86">
        <f>SUM($B$71:S71)-SUM($B$72:S72)</f>
        <v>87.82391236949438</v>
      </c>
      <c r="T73" s="86">
        <f>SUM($B$71:T71)-SUM($B$72:T72)</f>
        <v>87.82391236949438</v>
      </c>
      <c r="U73" s="86">
        <f>SUM($B$71:U71)-SUM($B$72:U72)</f>
        <v>87.82391236949438</v>
      </c>
      <c r="V73" s="86">
        <f>SUM($B$71:V71)-SUM($B$72:V72)</f>
        <v>87.82391236949438</v>
      </c>
      <c r="W73" s="86">
        <f>SUM($B$71:W71)-SUM($B$72:W72)</f>
        <v>87.82391236949438</v>
      </c>
      <c r="X73" s="86">
        <f>SUM($B$71:X71)-SUM($B$72:X72)</f>
        <v>87.82391236949438</v>
      </c>
      <c r="Y73" s="86">
        <f>SUM($B$71:Y71)-SUM($B$72:Y72)</f>
        <v>87.82391236949438</v>
      </c>
      <c r="Z73" s="86">
        <f>SUM($B$71:Z71)-SUM($B$72:Z72)</f>
        <v>87.82391236949438</v>
      </c>
      <c r="AA73" s="86">
        <f>SUM($B$71:AA71)-SUM($B$72:AA72)</f>
        <v>87.82391236949438</v>
      </c>
      <c r="AB73" s="86">
        <f>SUM($B$71:AB71)-SUM($B$72:AB72)</f>
        <v>87.82391236949438</v>
      </c>
      <c r="AC73" s="86">
        <f>SUM($B$71:AC71)-SUM($B$72:AC72)</f>
        <v>87.82391236949438</v>
      </c>
      <c r="AD73" s="86">
        <f>SUM($B$71:AD71)-SUM($B$72:AD72)</f>
        <v>87.82391236949438</v>
      </c>
      <c r="AE73" s="86">
        <f>SUM($B$71:AE71)-SUM($B$72:AE72)</f>
        <v>87.82391236949438</v>
      </c>
      <c r="AF73" s="86">
        <f>SUM($B$71:AF71)-SUM($B$72:AF72)</f>
        <v>87.82391236949438</v>
      </c>
      <c r="AG73" s="86">
        <f>SUM($B$71:AG71)-SUM($B$72:AG72)</f>
        <v>87.82391236949438</v>
      </c>
      <c r="AH73" s="86">
        <f>SUM($B$71:AH71)-SUM($B$72:AH72)</f>
        <v>87.82391236949438</v>
      </c>
      <c r="AI73" s="86">
        <f>SUM($B$71:AI71)-SUM($B$72:AI72)</f>
        <v>87.82391236949438</v>
      </c>
      <c r="AJ73" s="86">
        <f>SUM($B$71:AJ71)-SUM($B$72:AJ72)</f>
        <v>87.82391236949438</v>
      </c>
      <c r="AK73" s="86">
        <f>SUM($B$71:AK71)-SUM($B$72:AK72)</f>
        <v>87.82391236949438</v>
      </c>
      <c r="AL73" s="86">
        <f>SUM($B$71:AL71)-SUM($B$72:AL72)</f>
        <v>87.82391236949438</v>
      </c>
      <c r="AM73" s="86">
        <f>SUM($B$71:AM71)-SUM($B$72:AM72)</f>
        <v>87.82391236949438</v>
      </c>
      <c r="AN73" s="86">
        <f>SUM($B$71:AN71)-SUM($B$72:AN72)</f>
        <v>87.82391236949438</v>
      </c>
      <c r="AO73" s="86">
        <f>SUM($B$71:AO71)-SUM($B$72:AO72)</f>
        <v>87.82391236949438</v>
      </c>
      <c r="AP73" s="86">
        <f>SUM($B$71:AP71)-SUM($B$72:AP72)</f>
        <v>87.82391236949438</v>
      </c>
      <c r="AQ73" s="86">
        <f>SUM($B$71:AQ71)-SUM($B$72:AQ72)</f>
        <v>87.82391236949438</v>
      </c>
      <c r="AR73" s="86">
        <f>SUM($B$71:AR71)-SUM($B$72:AR72)</f>
        <v>87.82391236949438</v>
      </c>
      <c r="AS73" s="86">
        <f>SUM($B$71:AS71)-SUM($B$72:AS72)</f>
        <v>87.82391236949438</v>
      </c>
      <c r="AT73" s="86">
        <f>SUM($B$71:AT71)-SUM($B$72:AT72)</f>
        <v>87.82391236949438</v>
      </c>
      <c r="AU73" s="86">
        <f>SUM($B$71:AU71)-SUM($B$72:AU72)</f>
        <v>87.82391236949438</v>
      </c>
      <c r="AV73" s="86">
        <f>SUM($B$71:AV71)-SUM($B$72:AV72)</f>
        <v>87.82391236949438</v>
      </c>
      <c r="AW73" s="86">
        <f>SUM($B$71:AW71)-SUM($B$72:AW72)</f>
        <v>87.82391236949438</v>
      </c>
      <c r="AX73" s="86">
        <f>SUM($B$71:AX71)-SUM($B$72:AX72)</f>
        <v>87.82391236949438</v>
      </c>
      <c r="AY73" s="86">
        <f>SUM($B$71:AY71)-SUM($B$72:AY72)</f>
        <v>87.82391236949438</v>
      </c>
      <c r="AZ73" s="86">
        <f>SUM($B$71:AZ71)-SUM($B$72:AZ72)</f>
        <v>87.82391236949438</v>
      </c>
      <c r="BA73" s="86">
        <f>SUM($B$71:BA71)-SUM($B$72:BA72)</f>
        <v>87.82391236949438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>
        <f>($E$71*TaxDepr!B$33)</f>
        <v>3.2933967138560392</v>
      </c>
      <c r="F74" s="329">
        <f>($E$71*TaxDepr!C$33)</f>
        <v>6.3400082339537995</v>
      </c>
      <c r="G74" s="329">
        <f>($E$71*TaxDepr!D$33)</f>
        <v>5.8640026289111393</v>
      </c>
      <c r="H74" s="329">
        <f>($E$71*TaxDepr!E$33)</f>
        <v>5.4248830670636679</v>
      </c>
      <c r="I74" s="329">
        <f>($E$71*TaxDepr!F$33)</f>
        <v>5.0173801136692138</v>
      </c>
      <c r="J74" s="329">
        <f>($E$71*TaxDepr!G$33)</f>
        <v>4.641493768727778</v>
      </c>
      <c r="K74" s="329">
        <f>($E$71*TaxDepr!H$33)</f>
        <v>4.2928328366208852</v>
      </c>
      <c r="L74" s="329">
        <f>($E$71*TaxDepr!I$33)</f>
        <v>3.971397317348536</v>
      </c>
      <c r="M74" s="329">
        <f>($E$71*TaxDepr!J$33)</f>
        <v>3.9187029699268394</v>
      </c>
      <c r="N74" s="329">
        <f>($E$71*TaxDepr!K$33)</f>
        <v>3.9187029699268394</v>
      </c>
      <c r="O74" s="329">
        <f>($E$71*TaxDepr!L$33)</f>
        <v>3.9187029699268394</v>
      </c>
      <c r="P74" s="329">
        <f>($E$71*TaxDepr!M$33)</f>
        <v>3.9187029699268394</v>
      </c>
      <c r="Q74" s="329">
        <f>($E$71*TaxDepr!N$33)</f>
        <v>3.9187029699268394</v>
      </c>
      <c r="R74" s="329">
        <f>($E$71*TaxDepr!O$33)</f>
        <v>3.9187029699268394</v>
      </c>
      <c r="S74" s="329">
        <f>($E$71*TaxDepr!P$33)</f>
        <v>3.9187029699268394</v>
      </c>
      <c r="T74" s="329">
        <f>($E$71*TaxDepr!Q$33)</f>
        <v>3.9187029699268394</v>
      </c>
      <c r="U74" s="329">
        <f>($E$71*TaxDepr!R$33)</f>
        <v>3.9187029699268394</v>
      </c>
      <c r="V74" s="329">
        <f>($E$71*TaxDepr!S$33)</f>
        <v>3.9187029699268394</v>
      </c>
      <c r="W74" s="329">
        <f>($E$71*TaxDepr!T$33)</f>
        <v>3.9187029699268394</v>
      </c>
      <c r="X74" s="329">
        <f>($E$71*TaxDepr!U$33)</f>
        <v>3.9187029699268394</v>
      </c>
      <c r="Y74" s="329">
        <f>($E$71*TaxDepr!V$33)</f>
        <v>1.9593514849634197</v>
      </c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87.829181804236569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3.2933967138560392</v>
      </c>
      <c r="F75" s="94">
        <f t="shared" si="39"/>
        <v>6.3400082339537995</v>
      </c>
      <c r="G75" s="94">
        <f t="shared" si="39"/>
        <v>5.8640026289111393</v>
      </c>
      <c r="H75" s="94">
        <f t="shared" si="39"/>
        <v>5.4248830670636679</v>
      </c>
      <c r="I75" s="94">
        <f t="shared" si="39"/>
        <v>5.0173801136692138</v>
      </c>
      <c r="J75" s="94">
        <f t="shared" si="39"/>
        <v>4.641493768727778</v>
      </c>
      <c r="K75" s="94">
        <f t="shared" si="39"/>
        <v>4.2928328366208852</v>
      </c>
      <c r="L75" s="94">
        <f t="shared" si="39"/>
        <v>3.971397317348536</v>
      </c>
      <c r="M75" s="94">
        <f t="shared" si="39"/>
        <v>3.9187029699268394</v>
      </c>
      <c r="N75" s="94">
        <f t="shared" si="39"/>
        <v>3.9187029699268394</v>
      </c>
      <c r="O75" s="94">
        <f t="shared" si="39"/>
        <v>3.9187029699268394</v>
      </c>
      <c r="P75" s="94">
        <f t="shared" si="39"/>
        <v>3.9187029699268394</v>
      </c>
      <c r="Q75" s="94">
        <f t="shared" si="39"/>
        <v>3.9187029699268394</v>
      </c>
      <c r="R75" s="94">
        <f t="shared" si="39"/>
        <v>3.9187029699268394</v>
      </c>
      <c r="S75" s="94">
        <f t="shared" si="39"/>
        <v>3.9187029699268394</v>
      </c>
      <c r="T75" s="94">
        <f t="shared" si="39"/>
        <v>3.9187029699268394</v>
      </c>
      <c r="U75" s="94">
        <f t="shared" si="39"/>
        <v>3.9187029699268394</v>
      </c>
      <c r="V75" s="94">
        <f t="shared" si="39"/>
        <v>3.9187029699268394</v>
      </c>
      <c r="W75" s="94">
        <f t="shared" si="39"/>
        <v>3.9187029699268394</v>
      </c>
      <c r="X75" s="94">
        <f t="shared" si="39"/>
        <v>3.9187029699268394</v>
      </c>
      <c r="Y75" s="94">
        <f t="shared" si="39"/>
        <v>1.9593514849634197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87.82391236949438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-87.82391236949438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87.82391236949438</v>
      </c>
      <c r="F80" s="86">
        <f>SUM($B$78:F78)</f>
        <v>87.82391236949438</v>
      </c>
      <c r="G80" s="86">
        <f>SUM($B$78:G78)</f>
        <v>87.82391236949438</v>
      </c>
      <c r="H80" s="86">
        <f>SUM($B$78:H78)</f>
        <v>87.82391236949438</v>
      </c>
      <c r="I80" s="86">
        <f>SUM($B$78:I78)</f>
        <v>87.82391236949438</v>
      </c>
      <c r="J80" s="86">
        <f>SUM($B$78:J78)</f>
        <v>87.82391236949438</v>
      </c>
      <c r="K80" s="86">
        <f>SUM($B$78:K78)</f>
        <v>87.82391236949438</v>
      </c>
      <c r="L80" s="86">
        <f>SUM($B$78:L78)</f>
        <v>87.82391236949438</v>
      </c>
      <c r="M80" s="86">
        <f>SUM($B$78:M78)</f>
        <v>87.82391236949438</v>
      </c>
      <c r="N80" s="86">
        <f>SUM($B$78:N78)</f>
        <v>87.82391236949438</v>
      </c>
      <c r="O80" s="86">
        <f>SUM($B$78:O78)</f>
        <v>87.82391236949438</v>
      </c>
      <c r="P80" s="86">
        <f>SUM($B$78:P78)</f>
        <v>87.82391236949438</v>
      </c>
      <c r="Q80" s="86">
        <f>SUM($B$78:Q78)</f>
        <v>87.82391236949438</v>
      </c>
      <c r="R80" s="86">
        <f>SUM($B$78:R78)</f>
        <v>87.82391236949438</v>
      </c>
      <c r="S80" s="86">
        <f>SUM($B$78:S78)</f>
        <v>87.82391236949438</v>
      </c>
      <c r="T80" s="86">
        <f>SUM($B$78:T78)</f>
        <v>87.82391236949438</v>
      </c>
      <c r="U80" s="86">
        <f>SUM($B$78:U78)</f>
        <v>87.82391236949438</v>
      </c>
      <c r="V80" s="86">
        <f>SUM($B$78:V78)</f>
        <v>87.82391236949438</v>
      </c>
      <c r="W80" s="86">
        <f>SUM($B$78:W78)</f>
        <v>87.82391236949438</v>
      </c>
      <c r="X80" s="86">
        <f>SUM($B$78:X78)</f>
        <v>87.82391236949438</v>
      </c>
      <c r="Y80" s="86">
        <f>SUM($B$78:Y78)</f>
        <v>87.82391236949438</v>
      </c>
      <c r="Z80" s="86">
        <f>SUM($B$78:Z78)</f>
        <v>87.82391236949438</v>
      </c>
      <c r="AA80" s="86">
        <f>SUM($B$78:AA78)</f>
        <v>87.82391236949438</v>
      </c>
      <c r="AB80" s="86">
        <f>SUM($B$78:AB78)</f>
        <v>87.82391236949438</v>
      </c>
      <c r="AC80" s="86">
        <f>SUM($B$78:AC78)</f>
        <v>87.82391236949438</v>
      </c>
      <c r="AD80" s="86">
        <f>SUM($B$78:AD78)</f>
        <v>87.82391236949438</v>
      </c>
      <c r="AE80" s="86">
        <f>SUM($B$78:AE78)</f>
        <v>87.82391236949438</v>
      </c>
      <c r="AF80" s="86">
        <f>SUM($B$78:AF78)</f>
        <v>87.82391236949438</v>
      </c>
      <c r="AG80" s="86">
        <f>SUM($B$78:AG78)</f>
        <v>87.82391236949438</v>
      </c>
      <c r="AH80" s="86">
        <f>SUM($B$78:AH78)</f>
        <v>87.82391236949438</v>
      </c>
      <c r="AI80" s="86">
        <f>SUM($B$78:AI78)</f>
        <v>87.82391236949438</v>
      </c>
      <c r="AJ80" s="86">
        <f>SUM($B$78:AJ78)</f>
        <v>87.82391236949438</v>
      </c>
      <c r="AK80" s="86">
        <f>SUM($B$78:AK78)</f>
        <v>87.82391236949438</v>
      </c>
      <c r="AL80" s="86">
        <f>SUM($B$78:AL78)</f>
        <v>87.82391236949438</v>
      </c>
      <c r="AM80" s="86">
        <f>SUM($B$78:AM78)</f>
        <v>87.82391236949438</v>
      </c>
      <c r="AN80" s="86">
        <f>SUM($B$78:AN78)</f>
        <v>87.82391236949438</v>
      </c>
      <c r="AO80" s="86">
        <f>SUM($B$78:AO78)</f>
        <v>87.82391236949438</v>
      </c>
      <c r="AP80" s="86">
        <f>SUM($B$78:AP78)</f>
        <v>87.82391236949438</v>
      </c>
      <c r="AQ80" s="86">
        <f>SUM($B$78:AQ78)</f>
        <v>87.82391236949438</v>
      </c>
      <c r="AR80" s="86">
        <f>SUM($B$78:AR78)</f>
        <v>87.82391236949438</v>
      </c>
      <c r="AS80" s="86">
        <f>SUM($B$78:AS78)</f>
        <v>87.82391236949438</v>
      </c>
      <c r="AT80" s="86">
        <f>SUM($B$78:AT78)</f>
        <v>87.82391236949438</v>
      </c>
      <c r="AU80" s="86">
        <f>SUM($B$78:AU78)</f>
        <v>87.82391236949438</v>
      </c>
      <c r="AV80" s="86">
        <f>SUM($B$78:AV78)</f>
        <v>87.82391236949438</v>
      </c>
      <c r="AW80" s="86">
        <f>SUM($B$78:AW78)</f>
        <v>87.82391236949438</v>
      </c>
      <c r="AX80" s="86">
        <f>SUM($B$78:AX78)</f>
        <v>87.82391236949438</v>
      </c>
      <c r="AY80" s="86">
        <f>SUM($B$78:AY78)</f>
        <v>87.82391236949438</v>
      </c>
      <c r="AZ80" s="86">
        <f>SUM($B$78:AZ78)</f>
        <v>87.82391236949438</v>
      </c>
      <c r="BA80" s="86">
        <f>SUM($B$78:BA78)</f>
        <v>87.82391236949438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3.2933967138560392</v>
      </c>
      <c r="F81" s="328">
        <f t="shared" si="41"/>
        <v>6.3400082339537995</v>
      </c>
      <c r="G81" s="328">
        <f t="shared" si="41"/>
        <v>5.8640026289111393</v>
      </c>
      <c r="H81" s="328">
        <f t="shared" si="41"/>
        <v>5.4248830670636679</v>
      </c>
      <c r="I81" s="328">
        <f t="shared" si="41"/>
        <v>5.0173801136692138</v>
      </c>
      <c r="J81" s="328">
        <f t="shared" si="41"/>
        <v>4.641493768727778</v>
      </c>
      <c r="K81" s="328">
        <f t="shared" si="41"/>
        <v>4.2928328366208852</v>
      </c>
      <c r="L81" s="328">
        <f t="shared" si="41"/>
        <v>3.971397317348536</v>
      </c>
      <c r="M81" s="328">
        <f t="shared" si="41"/>
        <v>3.9187029699268394</v>
      </c>
      <c r="N81" s="328">
        <f t="shared" si="41"/>
        <v>3.9187029699268394</v>
      </c>
      <c r="O81" s="328">
        <f t="shared" si="41"/>
        <v>3.9187029699268394</v>
      </c>
      <c r="P81" s="328">
        <f t="shared" si="41"/>
        <v>3.9187029699268394</v>
      </c>
      <c r="Q81" s="328">
        <f t="shared" si="41"/>
        <v>3.9187029699268394</v>
      </c>
      <c r="R81" s="328">
        <f t="shared" si="41"/>
        <v>3.9187029699268394</v>
      </c>
      <c r="S81" s="328">
        <f t="shared" si="41"/>
        <v>3.9187029699268394</v>
      </c>
      <c r="T81" s="328">
        <f t="shared" si="41"/>
        <v>3.9187029699268394</v>
      </c>
      <c r="U81" s="328">
        <f t="shared" si="41"/>
        <v>3.9187029699268394</v>
      </c>
      <c r="V81" s="328">
        <f t="shared" si="41"/>
        <v>3.9187029699268394</v>
      </c>
      <c r="W81" s="328">
        <f t="shared" si="41"/>
        <v>3.9187029699268394</v>
      </c>
      <c r="X81" s="328">
        <f t="shared" si="41"/>
        <v>3.9187029699268394</v>
      </c>
      <c r="Y81" s="328">
        <f t="shared" si="41"/>
        <v>1.9593514849634197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87.829181804236569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3.2933967138560392</v>
      </c>
      <c r="F82" s="94">
        <f t="shared" si="42"/>
        <v>6.3400082339537995</v>
      </c>
      <c r="G82" s="94">
        <f t="shared" si="42"/>
        <v>5.8640026289111393</v>
      </c>
      <c r="H82" s="94">
        <f t="shared" si="42"/>
        <v>5.4248830670636679</v>
      </c>
      <c r="I82" s="94">
        <f t="shared" si="42"/>
        <v>5.0173801136692138</v>
      </c>
      <c r="J82" s="94">
        <f t="shared" si="42"/>
        <v>4.641493768727778</v>
      </c>
      <c r="K82" s="94">
        <f t="shared" si="42"/>
        <v>4.2928328366208852</v>
      </c>
      <c r="L82" s="94">
        <f t="shared" si="42"/>
        <v>3.971397317348536</v>
      </c>
      <c r="M82" s="94">
        <f t="shared" si="42"/>
        <v>3.9187029699268394</v>
      </c>
      <c r="N82" s="94">
        <f t="shared" si="42"/>
        <v>3.9187029699268394</v>
      </c>
      <c r="O82" s="94">
        <f t="shared" si="42"/>
        <v>3.9187029699268394</v>
      </c>
      <c r="P82" s="94">
        <f t="shared" si="42"/>
        <v>3.9187029699268394</v>
      </c>
      <c r="Q82" s="94">
        <f t="shared" si="42"/>
        <v>3.9187029699268394</v>
      </c>
      <c r="R82" s="94">
        <f t="shared" si="42"/>
        <v>3.9187029699268394</v>
      </c>
      <c r="S82" s="94">
        <f t="shared" si="42"/>
        <v>3.9187029699268394</v>
      </c>
      <c r="T82" s="94">
        <f t="shared" si="42"/>
        <v>3.9187029699268394</v>
      </c>
      <c r="U82" s="94">
        <f t="shared" si="42"/>
        <v>3.9187029699268394</v>
      </c>
      <c r="V82" s="94">
        <f t="shared" si="42"/>
        <v>3.9187029699268394</v>
      </c>
      <c r="W82" s="94">
        <f t="shared" si="42"/>
        <v>3.9187029699268394</v>
      </c>
      <c r="X82" s="94">
        <f t="shared" si="42"/>
        <v>3.9187029699268394</v>
      </c>
      <c r="Y82" s="94">
        <f t="shared" si="42"/>
        <v>1.9593514849634197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2.1955978092373596</v>
      </c>
      <c r="F88" s="74">
        <f t="shared" si="47"/>
        <v>2.1955978092373596</v>
      </c>
      <c r="G88" s="74">
        <f t="shared" si="47"/>
        <v>2.1955978092373596</v>
      </c>
      <c r="H88" s="74">
        <f t="shared" si="47"/>
        <v>2.1955978092373596</v>
      </c>
      <c r="I88" s="74">
        <f t="shared" si="47"/>
        <v>2.1955978092373596</v>
      </c>
      <c r="J88" s="74">
        <f t="shared" si="47"/>
        <v>2.1955978092373596</v>
      </c>
      <c r="K88" s="74">
        <f t="shared" si="47"/>
        <v>2.1955978092373596</v>
      </c>
      <c r="L88" s="74">
        <f t="shared" si="47"/>
        <v>2.1955978092373596</v>
      </c>
      <c r="M88" s="74">
        <f t="shared" si="47"/>
        <v>2.1955978092373596</v>
      </c>
      <c r="N88" s="74">
        <f t="shared" si="47"/>
        <v>2.1955978092373596</v>
      </c>
      <c r="O88" s="74">
        <f t="shared" si="47"/>
        <v>2.1955978092373596</v>
      </c>
      <c r="P88" s="74">
        <f t="shared" si="47"/>
        <v>2.1955978092373596</v>
      </c>
      <c r="Q88" s="74">
        <f t="shared" si="47"/>
        <v>2.1955978092373596</v>
      </c>
      <c r="R88" s="74">
        <f t="shared" si="47"/>
        <v>2.1955978092373596</v>
      </c>
      <c r="S88" s="74">
        <f t="shared" si="47"/>
        <v>2.1955978092373596</v>
      </c>
      <c r="T88" s="74">
        <f t="shared" si="47"/>
        <v>2.1955978092373596</v>
      </c>
      <c r="U88" s="74">
        <f t="shared" si="47"/>
        <v>2.1955978092373596</v>
      </c>
      <c r="V88" s="74">
        <f t="shared" si="47"/>
        <v>2.1955978092373596</v>
      </c>
      <c r="W88" s="74">
        <f t="shared" si="47"/>
        <v>2.1955978092373596</v>
      </c>
      <c r="X88" s="74">
        <f t="shared" si="47"/>
        <v>2.1955978092373596</v>
      </c>
      <c r="Y88" s="74">
        <f t="shared" si="47"/>
        <v>2.1955978092373596</v>
      </c>
      <c r="Z88" s="74">
        <f t="shared" si="47"/>
        <v>2.1955978092373596</v>
      </c>
      <c r="AA88" s="74">
        <f t="shared" si="47"/>
        <v>2.1955978092373596</v>
      </c>
      <c r="AB88" s="74">
        <f t="shared" si="47"/>
        <v>2.1955978092373596</v>
      </c>
      <c r="AC88" s="74">
        <f t="shared" si="47"/>
        <v>2.1955978092373596</v>
      </c>
      <c r="AD88" s="74">
        <f t="shared" si="47"/>
        <v>2.1955978092373596</v>
      </c>
      <c r="AE88" s="74">
        <f t="shared" si="47"/>
        <v>2.1955978092373596</v>
      </c>
      <c r="AF88" s="74">
        <f t="shared" si="47"/>
        <v>2.1955978092373596</v>
      </c>
      <c r="AG88" s="74">
        <f t="shared" si="47"/>
        <v>2.1955978092373596</v>
      </c>
      <c r="AH88" s="74">
        <f t="shared" si="47"/>
        <v>2.1955978092373596</v>
      </c>
      <c r="AI88" s="74">
        <f t="shared" si="47"/>
        <v>2.1955978092373596</v>
      </c>
      <c r="AJ88" s="74">
        <f t="shared" si="47"/>
        <v>2.1955978092373596</v>
      </c>
      <c r="AK88" s="74">
        <f t="shared" si="47"/>
        <v>2.1955978092373596</v>
      </c>
      <c r="AL88" s="74">
        <f t="shared" si="47"/>
        <v>2.1955978092373596</v>
      </c>
      <c r="AM88" s="74">
        <f t="shared" si="47"/>
        <v>2.1955978092373596</v>
      </c>
      <c r="AN88" s="74">
        <f t="shared" si="47"/>
        <v>2.1955978092373596</v>
      </c>
      <c r="AO88" s="74">
        <f t="shared" si="47"/>
        <v>2.1955978092373596</v>
      </c>
      <c r="AP88" s="74">
        <f t="shared" si="47"/>
        <v>2.1955978092373596</v>
      </c>
      <c r="AQ88" s="74">
        <f t="shared" si="47"/>
        <v>2.1955978092373596</v>
      </c>
      <c r="AR88" s="74">
        <f t="shared" si="47"/>
        <v>2.1955978092373596</v>
      </c>
      <c r="AS88" s="74">
        <f t="shared" si="47"/>
        <v>2.1955978092373596</v>
      </c>
      <c r="AT88" s="74">
        <f t="shared" si="47"/>
        <v>2.1955978092373596</v>
      </c>
      <c r="AU88" s="74">
        <f t="shared" si="47"/>
        <v>2.1955978092373596</v>
      </c>
      <c r="AV88" s="74">
        <f t="shared" si="47"/>
        <v>2.1955978092373596</v>
      </c>
      <c r="AW88" s="74">
        <f t="shared" si="47"/>
        <v>2.1955978092373596</v>
      </c>
      <c r="AX88" s="74">
        <f t="shared" si="47"/>
        <v>2.1955978092373596</v>
      </c>
      <c r="AY88" s="74">
        <f t="shared" si="47"/>
        <v>2.1955978092373596</v>
      </c>
      <c r="AZ88" s="74">
        <f t="shared" si="47"/>
        <v>2.1955978092373596</v>
      </c>
      <c r="BA88" s="74">
        <f t="shared" si="47"/>
        <v>2.1955978092373596</v>
      </c>
      <c r="BB88" s="74">
        <f t="shared" si="47"/>
        <v>2.1955978092373596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109.77989046186794</v>
      </c>
      <c r="BO88" s="333">
        <f>BN104*(1+0.25)</f>
        <v>109.77989046186801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2.1955978092373596</v>
      </c>
      <c r="F98" s="103">
        <f t="shared" si="57"/>
        <v>2.1955978092373596</v>
      </c>
      <c r="G98" s="103">
        <f t="shared" si="57"/>
        <v>2.1955978092373596</v>
      </c>
      <c r="H98" s="103">
        <f t="shared" si="57"/>
        <v>2.1955978092373596</v>
      </c>
      <c r="I98" s="103">
        <f t="shared" si="57"/>
        <v>2.1955978092373596</v>
      </c>
      <c r="J98" s="103">
        <f t="shared" si="57"/>
        <v>2.1955978092373596</v>
      </c>
      <c r="K98" s="103">
        <f t="shared" si="57"/>
        <v>2.1955978092373596</v>
      </c>
      <c r="L98" s="103">
        <f t="shared" si="57"/>
        <v>2.1955978092373596</v>
      </c>
      <c r="M98" s="103">
        <f t="shared" si="57"/>
        <v>2.1955978092373596</v>
      </c>
      <c r="N98" s="103">
        <f t="shared" si="57"/>
        <v>2.1955978092373596</v>
      </c>
      <c r="O98" s="103">
        <f t="shared" si="57"/>
        <v>2.1955978092373596</v>
      </c>
      <c r="P98" s="103">
        <f t="shared" si="57"/>
        <v>2.1955978092373596</v>
      </c>
      <c r="Q98" s="103">
        <f t="shared" si="57"/>
        <v>2.1955978092373596</v>
      </c>
      <c r="R98" s="103">
        <f t="shared" si="57"/>
        <v>2.1955978092373596</v>
      </c>
      <c r="S98" s="103">
        <f t="shared" si="57"/>
        <v>2.1955978092373596</v>
      </c>
      <c r="T98" s="103">
        <f t="shared" si="57"/>
        <v>2.1955978092373596</v>
      </c>
      <c r="U98" s="103">
        <f t="shared" si="57"/>
        <v>2.1955978092373596</v>
      </c>
      <c r="V98" s="103">
        <f t="shared" si="57"/>
        <v>2.1955978092373596</v>
      </c>
      <c r="W98" s="103">
        <f t="shared" si="57"/>
        <v>2.1955978092373596</v>
      </c>
      <c r="X98" s="103">
        <f t="shared" si="57"/>
        <v>2.1955978092373596</v>
      </c>
      <c r="Y98" s="103">
        <f t="shared" si="57"/>
        <v>2.1955978092373596</v>
      </c>
      <c r="Z98" s="103">
        <f t="shared" si="57"/>
        <v>2.1955978092373596</v>
      </c>
      <c r="AA98" s="103">
        <f t="shared" si="57"/>
        <v>2.1955978092373596</v>
      </c>
      <c r="AB98" s="103">
        <f t="shared" si="57"/>
        <v>2.1955978092373596</v>
      </c>
      <c r="AC98" s="103">
        <f t="shared" si="57"/>
        <v>2.1955978092373596</v>
      </c>
      <c r="AD98" s="103">
        <f t="shared" si="57"/>
        <v>2.1955978092373596</v>
      </c>
      <c r="AE98" s="103">
        <f t="shared" si="57"/>
        <v>2.1955978092373596</v>
      </c>
      <c r="AF98" s="103">
        <f t="shared" si="57"/>
        <v>2.1955978092373596</v>
      </c>
      <c r="AG98" s="103">
        <f t="shared" si="57"/>
        <v>2.1955978092373596</v>
      </c>
      <c r="AH98" s="103">
        <f t="shared" si="57"/>
        <v>2.1955978092373596</v>
      </c>
      <c r="AI98" s="103">
        <f t="shared" si="57"/>
        <v>2.1955978092373596</v>
      </c>
      <c r="AJ98" s="103">
        <f t="shared" si="57"/>
        <v>2.1955978092373596</v>
      </c>
      <c r="AK98" s="103">
        <f t="shared" si="57"/>
        <v>2.1955978092373596</v>
      </c>
      <c r="AL98" s="103">
        <f t="shared" si="57"/>
        <v>2.1955978092373596</v>
      </c>
      <c r="AM98" s="103">
        <f t="shared" si="57"/>
        <v>2.1955978092373596</v>
      </c>
      <c r="AN98" s="103">
        <f t="shared" si="57"/>
        <v>2.1955978092373596</v>
      </c>
      <c r="AO98" s="103">
        <f t="shared" si="57"/>
        <v>2.1955978092373596</v>
      </c>
      <c r="AP98" s="103">
        <f t="shared" si="57"/>
        <v>2.1955978092373596</v>
      </c>
      <c r="AQ98" s="103">
        <f t="shared" si="57"/>
        <v>2.1955978092373596</v>
      </c>
      <c r="AR98" s="103">
        <f t="shared" si="57"/>
        <v>2.1955978092373596</v>
      </c>
      <c r="AS98" s="103">
        <f t="shared" si="57"/>
        <v>2.1955978092373596</v>
      </c>
      <c r="AT98" s="103">
        <f t="shared" si="57"/>
        <v>2.1955978092373596</v>
      </c>
      <c r="AU98" s="103">
        <f t="shared" si="57"/>
        <v>2.1955978092373596</v>
      </c>
      <c r="AV98" s="103">
        <f t="shared" si="57"/>
        <v>2.1955978092373596</v>
      </c>
      <c r="AW98" s="103">
        <f t="shared" si="57"/>
        <v>2.1955978092373596</v>
      </c>
      <c r="AX98" s="103">
        <f t="shared" si="57"/>
        <v>2.1955978092373596</v>
      </c>
      <c r="AY98" s="103">
        <f t="shared" si="57"/>
        <v>2.1955978092373596</v>
      </c>
      <c r="AZ98" s="103">
        <f t="shared" si="57"/>
        <v>2.1955978092373596</v>
      </c>
      <c r="BA98" s="103">
        <f t="shared" si="57"/>
        <v>2.1955978092373596</v>
      </c>
      <c r="BB98" s="103">
        <f t="shared" si="57"/>
        <v>2.1955978092373596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109.77989046186794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1.7564782473898877</v>
      </c>
      <c r="F104" s="74">
        <f t="shared" si="62"/>
        <v>1.7564782473898877</v>
      </c>
      <c r="G104" s="74">
        <f t="shared" si="62"/>
        <v>1.7564782473898877</v>
      </c>
      <c r="H104" s="74">
        <f t="shared" si="62"/>
        <v>1.7564782473898877</v>
      </c>
      <c r="I104" s="74">
        <f t="shared" si="62"/>
        <v>1.7564782473898877</v>
      </c>
      <c r="J104" s="74">
        <f t="shared" si="62"/>
        <v>1.7564782473898877</v>
      </c>
      <c r="K104" s="74">
        <f t="shared" si="62"/>
        <v>1.7564782473898877</v>
      </c>
      <c r="L104" s="74">
        <f t="shared" si="62"/>
        <v>1.7564782473898877</v>
      </c>
      <c r="M104" s="74">
        <f t="shared" si="62"/>
        <v>1.7564782473898877</v>
      </c>
      <c r="N104" s="74">
        <f t="shared" si="62"/>
        <v>1.7564782473898877</v>
      </c>
      <c r="O104" s="74">
        <f t="shared" si="62"/>
        <v>1.7564782473898877</v>
      </c>
      <c r="P104" s="74">
        <f t="shared" si="62"/>
        <v>1.7564782473898877</v>
      </c>
      <c r="Q104" s="74">
        <f t="shared" si="62"/>
        <v>1.7564782473898877</v>
      </c>
      <c r="R104" s="74">
        <f t="shared" si="62"/>
        <v>1.7564782473898877</v>
      </c>
      <c r="S104" s="74">
        <f t="shared" si="62"/>
        <v>1.7564782473898877</v>
      </c>
      <c r="T104" s="74">
        <f t="shared" si="62"/>
        <v>1.7564782473898877</v>
      </c>
      <c r="U104" s="74">
        <f t="shared" si="62"/>
        <v>1.7564782473898877</v>
      </c>
      <c r="V104" s="74">
        <f t="shared" si="62"/>
        <v>1.7564782473898877</v>
      </c>
      <c r="W104" s="74">
        <f t="shared" si="62"/>
        <v>1.7564782473898877</v>
      </c>
      <c r="X104" s="74">
        <f t="shared" si="62"/>
        <v>1.7564782473898877</v>
      </c>
      <c r="Y104" s="74">
        <f t="shared" si="62"/>
        <v>1.7564782473898877</v>
      </c>
      <c r="Z104" s="74">
        <f t="shared" si="62"/>
        <v>1.7564782473898877</v>
      </c>
      <c r="AA104" s="74">
        <f t="shared" si="62"/>
        <v>1.7564782473898877</v>
      </c>
      <c r="AB104" s="74">
        <f t="shared" si="62"/>
        <v>1.7564782473898877</v>
      </c>
      <c r="AC104" s="74">
        <f t="shared" si="62"/>
        <v>1.7564782473898877</v>
      </c>
      <c r="AD104" s="74">
        <f t="shared" si="62"/>
        <v>1.7564782473898877</v>
      </c>
      <c r="AE104" s="74">
        <f t="shared" si="62"/>
        <v>1.7564782473898877</v>
      </c>
      <c r="AF104" s="74">
        <f t="shared" si="62"/>
        <v>1.7564782473898877</v>
      </c>
      <c r="AG104" s="74">
        <f t="shared" si="62"/>
        <v>1.7564782473898877</v>
      </c>
      <c r="AH104" s="74">
        <f t="shared" si="62"/>
        <v>1.7564782473898877</v>
      </c>
      <c r="AI104" s="74">
        <f t="shared" si="62"/>
        <v>1.7564782473898877</v>
      </c>
      <c r="AJ104" s="74">
        <f t="shared" si="62"/>
        <v>1.7564782473898877</v>
      </c>
      <c r="AK104" s="74">
        <f t="shared" si="62"/>
        <v>1.7564782473898877</v>
      </c>
      <c r="AL104" s="74">
        <f t="shared" si="62"/>
        <v>1.7564782473898877</v>
      </c>
      <c r="AM104" s="74">
        <f t="shared" si="62"/>
        <v>1.7564782473898877</v>
      </c>
      <c r="AN104" s="74">
        <f t="shared" si="62"/>
        <v>1.7564782473898877</v>
      </c>
      <c r="AO104" s="74">
        <f t="shared" si="62"/>
        <v>1.7564782473898877</v>
      </c>
      <c r="AP104" s="74">
        <f t="shared" si="62"/>
        <v>1.7564782473898877</v>
      </c>
      <c r="AQ104" s="74">
        <f t="shared" si="62"/>
        <v>1.7564782473898877</v>
      </c>
      <c r="AR104" s="74">
        <f t="shared" si="62"/>
        <v>1.7564782473898877</v>
      </c>
      <c r="AS104" s="74">
        <f t="shared" si="62"/>
        <v>1.7564782473898877</v>
      </c>
      <c r="AT104" s="74">
        <f t="shared" si="62"/>
        <v>1.7564782473898877</v>
      </c>
      <c r="AU104" s="74">
        <f t="shared" si="62"/>
        <v>1.7564782473898877</v>
      </c>
      <c r="AV104" s="74">
        <f t="shared" si="62"/>
        <v>1.7564782473898877</v>
      </c>
      <c r="AW104" s="74">
        <f t="shared" si="62"/>
        <v>1.7564782473898877</v>
      </c>
      <c r="AX104" s="74">
        <f t="shared" si="62"/>
        <v>1.7564782473898877</v>
      </c>
      <c r="AY104" s="74">
        <f t="shared" si="62"/>
        <v>1.7564782473898877</v>
      </c>
      <c r="AZ104" s="74">
        <f t="shared" si="62"/>
        <v>1.7564782473898877</v>
      </c>
      <c r="BA104" s="74">
        <f t="shared" si="62"/>
        <v>1.7564782473898877</v>
      </c>
      <c r="BB104" s="74">
        <f t="shared" si="62"/>
        <v>1.7564782473898877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87.823912369494408</v>
      </c>
      <c r="BO104" s="333">
        <f>-E14</f>
        <v>87.82391236949438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1.7564782473898877</v>
      </c>
      <c r="F114" s="68">
        <f t="shared" si="72"/>
        <v>1.7564782473898877</v>
      </c>
      <c r="G114" s="68">
        <f t="shared" si="72"/>
        <v>1.7564782473898877</v>
      </c>
      <c r="H114" s="68">
        <f t="shared" si="72"/>
        <v>1.7564782473898877</v>
      </c>
      <c r="I114" s="68">
        <f t="shared" si="72"/>
        <v>1.7564782473898877</v>
      </c>
      <c r="J114" s="68">
        <f t="shared" si="72"/>
        <v>1.7564782473898877</v>
      </c>
      <c r="K114" s="68">
        <f t="shared" si="72"/>
        <v>1.7564782473898877</v>
      </c>
      <c r="L114" s="68">
        <f t="shared" si="72"/>
        <v>1.7564782473898877</v>
      </c>
      <c r="M114" s="68">
        <f t="shared" si="72"/>
        <v>1.7564782473898877</v>
      </c>
      <c r="N114" s="68">
        <f t="shared" si="72"/>
        <v>1.7564782473898877</v>
      </c>
      <c r="O114" s="68">
        <f t="shared" si="72"/>
        <v>1.7564782473898877</v>
      </c>
      <c r="P114" s="68">
        <f t="shared" si="72"/>
        <v>1.7564782473898877</v>
      </c>
      <c r="Q114" s="68">
        <f t="shared" si="72"/>
        <v>1.7564782473898877</v>
      </c>
      <c r="R114" s="68">
        <f t="shared" si="72"/>
        <v>1.7564782473898877</v>
      </c>
      <c r="S114" s="68">
        <f t="shared" si="72"/>
        <v>1.7564782473898877</v>
      </c>
      <c r="T114" s="68">
        <f t="shared" si="72"/>
        <v>1.7564782473898877</v>
      </c>
      <c r="U114" s="68">
        <f t="shared" si="72"/>
        <v>1.7564782473898877</v>
      </c>
      <c r="V114" s="68">
        <f t="shared" si="72"/>
        <v>1.7564782473898877</v>
      </c>
      <c r="W114" s="68">
        <f t="shared" si="72"/>
        <v>1.7564782473898877</v>
      </c>
      <c r="X114" s="68">
        <f t="shared" si="72"/>
        <v>1.7564782473898877</v>
      </c>
      <c r="Y114" s="68">
        <f t="shared" si="72"/>
        <v>1.7564782473898877</v>
      </c>
      <c r="Z114" s="68">
        <f t="shared" si="72"/>
        <v>1.7564782473898877</v>
      </c>
      <c r="AA114" s="68">
        <f t="shared" si="72"/>
        <v>1.7564782473898877</v>
      </c>
      <c r="AB114" s="68">
        <f t="shared" si="72"/>
        <v>1.7564782473898877</v>
      </c>
      <c r="AC114" s="68">
        <f t="shared" si="72"/>
        <v>1.7564782473898877</v>
      </c>
      <c r="AD114" s="68">
        <f t="shared" si="72"/>
        <v>1.7564782473898877</v>
      </c>
      <c r="AE114" s="68">
        <f t="shared" si="72"/>
        <v>1.7564782473898877</v>
      </c>
      <c r="AF114" s="68">
        <f t="shared" si="72"/>
        <v>1.7564782473898877</v>
      </c>
      <c r="AG114" s="68">
        <f t="shared" si="72"/>
        <v>1.7564782473898877</v>
      </c>
      <c r="AH114" s="68">
        <f t="shared" si="72"/>
        <v>1.7564782473898877</v>
      </c>
      <c r="AI114" s="68">
        <f t="shared" si="72"/>
        <v>1.7564782473898877</v>
      </c>
      <c r="AJ114" s="68">
        <f t="shared" si="72"/>
        <v>1.7564782473898877</v>
      </c>
      <c r="AK114" s="68">
        <f t="shared" si="72"/>
        <v>1.7564782473898877</v>
      </c>
      <c r="AL114" s="68">
        <f t="shared" si="72"/>
        <v>1.7564782473898877</v>
      </c>
      <c r="AM114" s="68">
        <f t="shared" si="72"/>
        <v>1.7564782473898877</v>
      </c>
      <c r="AN114" s="68">
        <f t="shared" si="72"/>
        <v>1.7564782473898877</v>
      </c>
      <c r="AO114" s="68">
        <f t="shared" si="72"/>
        <v>1.7564782473898877</v>
      </c>
      <c r="AP114" s="68">
        <f t="shared" si="72"/>
        <v>1.7564782473898877</v>
      </c>
      <c r="AQ114" s="68">
        <f t="shared" si="72"/>
        <v>1.7564782473898877</v>
      </c>
      <c r="AR114" s="68">
        <f t="shared" si="72"/>
        <v>1.7564782473898877</v>
      </c>
      <c r="AS114" s="68">
        <f t="shared" si="72"/>
        <v>1.7564782473898877</v>
      </c>
      <c r="AT114" s="68">
        <f t="shared" si="72"/>
        <v>1.7564782473898877</v>
      </c>
      <c r="AU114" s="68">
        <f t="shared" si="72"/>
        <v>1.7564782473898877</v>
      </c>
      <c r="AV114" s="68">
        <f t="shared" si="72"/>
        <v>1.7564782473898877</v>
      </c>
      <c r="AW114" s="68">
        <f t="shared" si="72"/>
        <v>1.7564782473898877</v>
      </c>
      <c r="AX114" s="68">
        <f t="shared" si="72"/>
        <v>1.7564782473898877</v>
      </c>
      <c r="AY114" s="68">
        <f t="shared" si="72"/>
        <v>1.7564782473898877</v>
      </c>
      <c r="AZ114" s="68">
        <f t="shared" si="72"/>
        <v>1.7564782473898877</v>
      </c>
      <c r="BA114" s="68">
        <f t="shared" si="72"/>
        <v>1.7564782473898877</v>
      </c>
      <c r="BB114" s="68">
        <f t="shared" si="72"/>
        <v>1.7564782473898877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87.823912369494408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331</v>
      </c>
    </row>
    <row r="2" spans="1:67" ht="15" customHeight="1" x14ac:dyDescent="0.2">
      <c r="A2" s="59" t="s">
        <v>21</v>
      </c>
      <c r="B2" s="107" t="str">
        <f>VLOOKUP($B$1,'Assumptions (Inputs)'!$B$7:$G$24,2,FALSE)</f>
        <v>NEW Gowanus Expansion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10.54610968504713</v>
      </c>
      <c r="K11" s="56">
        <f t="shared" si="0"/>
        <v>32.410304284086841</v>
      </c>
      <c r="L11" s="56">
        <f t="shared" si="0"/>
        <v>72.073046496474831</v>
      </c>
      <c r="M11" s="56">
        <f t="shared" si="0"/>
        <v>101.44047405173296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(Escalated)'!E38</f>
        <v>0</v>
      </c>
      <c r="C13" s="128">
        <f>'CapEx (Escalated)'!F38</f>
        <v>0</v>
      </c>
      <c r="D13" s="128">
        <f>'CapEx (Escalated)'!G38</f>
        <v>0</v>
      </c>
      <c r="E13" s="128">
        <f>'CapEx (Escalated)'!H38</f>
        <v>0</v>
      </c>
      <c r="F13" s="128">
        <f>'CapEx (Escalated)'!I38</f>
        <v>0</v>
      </c>
      <c r="G13" s="128">
        <f>'CapEx (Escalated)'!J38</f>
        <v>0</v>
      </c>
      <c r="H13" s="128">
        <f>'CapEx (Escalated)'!K38</f>
        <v>0</v>
      </c>
      <c r="I13" s="128">
        <f>'CapEx (Escalated)'!L38</f>
        <v>10.54610968504713</v>
      </c>
      <c r="J13" s="128">
        <f>'CapEx (Escalated)'!M38</f>
        <v>21.86419459903971</v>
      </c>
      <c r="K13" s="128">
        <f>'CapEx (Escalated)'!N38</f>
        <v>39.662742212387982</v>
      </c>
      <c r="L13" s="128">
        <f>'CapEx (Escalated)'!O38</f>
        <v>29.367427555258129</v>
      </c>
      <c r="M13" s="128">
        <f>'CapEx (Escalated)'!P38</f>
        <v>12.176910161512229</v>
      </c>
      <c r="N13" s="128">
        <f>'CapEx (Escalated)'!Q38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113.61738421324519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>
        <f>-SUM(B13:E13)</f>
        <v>0</v>
      </c>
      <c r="F14" s="128"/>
      <c r="G14" s="128"/>
      <c r="H14" s="128"/>
      <c r="I14" s="128"/>
      <c r="J14" s="128"/>
      <c r="K14" s="128"/>
      <c r="L14" s="128"/>
      <c r="M14" s="128">
        <f>-SUM(I13:M13)</f>
        <v>-113.61738421324519</v>
      </c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-113.61738421324519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10.54610968504713</v>
      </c>
      <c r="J15" s="67">
        <f t="shared" si="2"/>
        <v>32.410304284086841</v>
      </c>
      <c r="K15" s="67">
        <f>SUM(K11:K14)</f>
        <v>72.073046496474831</v>
      </c>
      <c r="L15" s="67">
        <f>SUM(L11:L14)</f>
        <v>101.44047405173296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5.2730548425235648</v>
      </c>
      <c r="J16" s="68">
        <f t="shared" si="4"/>
        <v>21.478206984566985</v>
      </c>
      <c r="K16" s="68">
        <f t="shared" si="4"/>
        <v>52.241675390280832</v>
      </c>
      <c r="L16" s="68">
        <f t="shared" si="4"/>
        <v>86.756760274103897</v>
      </c>
      <c r="M16" s="68">
        <f t="shared" si="4"/>
        <v>50.720237025866481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113.61738421324519</v>
      </c>
      <c r="O19" s="74">
        <f t="shared" si="5"/>
        <v>113.61738421324519</v>
      </c>
      <c r="P19" s="74">
        <f t="shared" si="5"/>
        <v>113.61738421324519</v>
      </c>
      <c r="Q19" s="74">
        <f t="shared" si="5"/>
        <v>113.61738421324519</v>
      </c>
      <c r="R19" s="74">
        <f t="shared" si="5"/>
        <v>113.61738421324519</v>
      </c>
      <c r="S19" s="74">
        <f t="shared" si="5"/>
        <v>113.61738421324519</v>
      </c>
      <c r="T19" s="74">
        <f t="shared" si="5"/>
        <v>113.61738421324519</v>
      </c>
      <c r="U19" s="74">
        <f t="shared" si="5"/>
        <v>113.61738421324519</v>
      </c>
      <c r="V19" s="74">
        <f t="shared" si="5"/>
        <v>113.61738421324519</v>
      </c>
      <c r="W19" s="74">
        <f t="shared" si="5"/>
        <v>113.61738421324519</v>
      </c>
      <c r="X19" s="74">
        <f t="shared" si="5"/>
        <v>113.61738421324519</v>
      </c>
      <c r="Y19" s="74">
        <f t="shared" si="5"/>
        <v>113.61738421324519</v>
      </c>
      <c r="Z19" s="74">
        <f t="shared" si="5"/>
        <v>113.61738421324519</v>
      </c>
      <c r="AA19" s="74">
        <f t="shared" si="5"/>
        <v>113.61738421324519</v>
      </c>
      <c r="AB19" s="74">
        <f t="shared" si="5"/>
        <v>113.61738421324519</v>
      </c>
      <c r="AC19" s="74">
        <f t="shared" si="5"/>
        <v>113.61738421324519</v>
      </c>
      <c r="AD19" s="74">
        <f t="shared" si="5"/>
        <v>113.61738421324519</v>
      </c>
      <c r="AE19" s="74">
        <f t="shared" si="5"/>
        <v>113.61738421324519</v>
      </c>
      <c r="AF19" s="74">
        <f t="shared" si="5"/>
        <v>113.61738421324519</v>
      </c>
      <c r="AG19" s="74">
        <f t="shared" si="5"/>
        <v>113.61738421324519</v>
      </c>
      <c r="AH19" s="74">
        <f t="shared" si="5"/>
        <v>113.61738421324519</v>
      </c>
      <c r="AI19" s="74">
        <f t="shared" si="5"/>
        <v>113.61738421324519</v>
      </c>
      <c r="AJ19" s="74">
        <f t="shared" si="5"/>
        <v>113.61738421324519</v>
      </c>
      <c r="AK19" s="74">
        <f t="shared" si="5"/>
        <v>113.61738421324519</v>
      </c>
      <c r="AL19" s="74">
        <f t="shared" si="5"/>
        <v>113.61738421324519</v>
      </c>
      <c r="AM19" s="74">
        <f t="shared" si="5"/>
        <v>113.61738421324519</v>
      </c>
      <c r="AN19" s="74">
        <f t="shared" si="5"/>
        <v>113.61738421324519</v>
      </c>
      <c r="AO19" s="74">
        <f t="shared" si="5"/>
        <v>113.61738421324519</v>
      </c>
      <c r="AP19" s="74">
        <f t="shared" si="5"/>
        <v>113.61738421324519</v>
      </c>
      <c r="AQ19" s="74">
        <f t="shared" si="5"/>
        <v>113.61738421324519</v>
      </c>
      <c r="AR19" s="74">
        <f t="shared" si="5"/>
        <v>113.61738421324519</v>
      </c>
      <c r="AS19" s="74">
        <f t="shared" si="5"/>
        <v>113.61738421324519</v>
      </c>
      <c r="AT19" s="74">
        <f t="shared" si="5"/>
        <v>113.61738421324519</v>
      </c>
      <c r="AU19" s="74">
        <f t="shared" si="5"/>
        <v>113.61738421324519</v>
      </c>
      <c r="AV19" s="74">
        <f t="shared" si="5"/>
        <v>113.61738421324519</v>
      </c>
      <c r="AW19" s="74">
        <f t="shared" si="5"/>
        <v>113.61738421324519</v>
      </c>
      <c r="AX19" s="74">
        <f t="shared" si="5"/>
        <v>113.61738421324519</v>
      </c>
      <c r="AY19" s="74">
        <f t="shared" si="5"/>
        <v>113.61738421324519</v>
      </c>
      <c r="AZ19" s="74">
        <f t="shared" si="5"/>
        <v>113.61738421324519</v>
      </c>
      <c r="BA19" s="74">
        <f t="shared" si="5"/>
        <v>113.61738421324519</v>
      </c>
      <c r="BB19" s="74">
        <f t="shared" si="5"/>
        <v>113.61738421324519</v>
      </c>
      <c r="BC19" s="74">
        <f t="shared" si="5"/>
        <v>113.61738421324519</v>
      </c>
      <c r="BD19" s="74">
        <f t="shared" si="5"/>
        <v>113.61738421324519</v>
      </c>
      <c r="BE19" s="74">
        <f t="shared" si="5"/>
        <v>113.61738421324519</v>
      </c>
      <c r="BF19" s="74">
        <f t="shared" si="5"/>
        <v>113.61738421324519</v>
      </c>
      <c r="BG19" s="74">
        <f t="shared" si="5"/>
        <v>113.61738421324519</v>
      </c>
      <c r="BH19" s="74">
        <f t="shared" si="5"/>
        <v>113.61738421324519</v>
      </c>
      <c r="BI19" s="74">
        <f t="shared" si="5"/>
        <v>113.61738421324519</v>
      </c>
      <c r="BJ19" s="74">
        <f t="shared" si="5"/>
        <v>113.61738421324519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113.61738421324519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/>
      <c r="BJ20" s="288">
        <f>-M20</f>
        <v>-113.61738421324519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113.61738421324519</v>
      </c>
      <c r="N21" s="74">
        <f t="shared" si="9"/>
        <v>113.61738421324519</v>
      </c>
      <c r="O21" s="74">
        <f t="shared" si="9"/>
        <v>113.61738421324519</v>
      </c>
      <c r="P21" s="74">
        <f t="shared" si="9"/>
        <v>113.61738421324519</v>
      </c>
      <c r="Q21" s="74">
        <f t="shared" si="9"/>
        <v>113.61738421324519</v>
      </c>
      <c r="R21" s="74">
        <f t="shared" si="9"/>
        <v>113.61738421324519</v>
      </c>
      <c r="S21" s="74">
        <f t="shared" si="9"/>
        <v>113.61738421324519</v>
      </c>
      <c r="T21" s="74">
        <f t="shared" si="9"/>
        <v>113.61738421324519</v>
      </c>
      <c r="U21" s="74">
        <f t="shared" si="9"/>
        <v>113.61738421324519</v>
      </c>
      <c r="V21" s="74">
        <f t="shared" si="9"/>
        <v>113.61738421324519</v>
      </c>
      <c r="W21" s="74">
        <f t="shared" si="9"/>
        <v>113.61738421324519</v>
      </c>
      <c r="X21" s="74">
        <f t="shared" si="9"/>
        <v>113.61738421324519</v>
      </c>
      <c r="Y21" s="74">
        <f t="shared" si="9"/>
        <v>113.61738421324519</v>
      </c>
      <c r="Z21" s="74">
        <f t="shared" si="9"/>
        <v>113.61738421324519</v>
      </c>
      <c r="AA21" s="74">
        <f t="shared" si="9"/>
        <v>113.61738421324519</v>
      </c>
      <c r="AB21" s="74">
        <f t="shared" si="9"/>
        <v>113.61738421324519</v>
      </c>
      <c r="AC21" s="74">
        <f t="shared" si="9"/>
        <v>113.61738421324519</v>
      </c>
      <c r="AD21" s="74">
        <f t="shared" si="9"/>
        <v>113.61738421324519</v>
      </c>
      <c r="AE21" s="74">
        <f t="shared" si="9"/>
        <v>113.61738421324519</v>
      </c>
      <c r="AF21" s="74">
        <f t="shared" si="9"/>
        <v>113.61738421324519</v>
      </c>
      <c r="AG21" s="74">
        <f t="shared" si="9"/>
        <v>113.61738421324519</v>
      </c>
      <c r="AH21" s="74">
        <f t="shared" si="9"/>
        <v>113.61738421324519</v>
      </c>
      <c r="AI21" s="74">
        <f t="shared" si="9"/>
        <v>113.61738421324519</v>
      </c>
      <c r="AJ21" s="74">
        <f t="shared" si="9"/>
        <v>113.61738421324519</v>
      </c>
      <c r="AK21" s="74">
        <f t="shared" si="9"/>
        <v>113.61738421324519</v>
      </c>
      <c r="AL21" s="74">
        <f t="shared" si="9"/>
        <v>113.61738421324519</v>
      </c>
      <c r="AM21" s="74">
        <f t="shared" si="9"/>
        <v>113.61738421324519</v>
      </c>
      <c r="AN21" s="74">
        <f t="shared" si="9"/>
        <v>113.61738421324519</v>
      </c>
      <c r="AO21" s="74">
        <f t="shared" si="9"/>
        <v>113.61738421324519</v>
      </c>
      <c r="AP21" s="74">
        <f t="shared" si="9"/>
        <v>113.61738421324519</v>
      </c>
      <c r="AQ21" s="74">
        <f t="shared" si="9"/>
        <v>113.61738421324519</v>
      </c>
      <c r="AR21" s="74">
        <f t="shared" si="9"/>
        <v>113.61738421324519</v>
      </c>
      <c r="AS21" s="74">
        <f t="shared" si="9"/>
        <v>113.61738421324519</v>
      </c>
      <c r="AT21" s="74">
        <f t="shared" si="9"/>
        <v>113.61738421324519</v>
      </c>
      <c r="AU21" s="74">
        <f t="shared" si="9"/>
        <v>113.61738421324519</v>
      </c>
      <c r="AV21" s="74">
        <f t="shared" si="9"/>
        <v>113.61738421324519</v>
      </c>
      <c r="AW21" s="74">
        <f t="shared" si="9"/>
        <v>113.61738421324519</v>
      </c>
      <c r="AX21" s="74">
        <f t="shared" si="9"/>
        <v>113.61738421324519</v>
      </c>
      <c r="AY21" s="74">
        <f t="shared" si="9"/>
        <v>113.61738421324519</v>
      </c>
      <c r="AZ21" s="74">
        <f t="shared" si="9"/>
        <v>113.61738421324519</v>
      </c>
      <c r="BA21" s="74">
        <f t="shared" si="9"/>
        <v>113.61738421324519</v>
      </c>
      <c r="BB21" s="74">
        <f t="shared" si="9"/>
        <v>113.61738421324519</v>
      </c>
      <c r="BC21" s="74">
        <f t="shared" si="9"/>
        <v>113.61738421324519</v>
      </c>
      <c r="BD21" s="74">
        <f t="shared" si="9"/>
        <v>113.61738421324519</v>
      </c>
      <c r="BE21" s="74">
        <f t="shared" si="9"/>
        <v>113.61738421324519</v>
      </c>
      <c r="BF21" s="74">
        <f t="shared" si="9"/>
        <v>113.61738421324519</v>
      </c>
      <c r="BG21" s="74">
        <f t="shared" si="9"/>
        <v>113.61738421324519</v>
      </c>
      <c r="BH21" s="74">
        <f t="shared" si="9"/>
        <v>113.61738421324519</v>
      </c>
      <c r="BI21" s="74">
        <f t="shared" si="9"/>
        <v>113.61738421324519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56.808692106622594</v>
      </c>
      <c r="N22" s="68">
        <f t="shared" si="10"/>
        <v>113.61738421324519</v>
      </c>
      <c r="O22" s="68">
        <f t="shared" si="10"/>
        <v>113.61738421324519</v>
      </c>
      <c r="P22" s="68">
        <f t="shared" si="10"/>
        <v>113.61738421324519</v>
      </c>
      <c r="Q22" s="68">
        <f t="shared" si="10"/>
        <v>113.61738421324519</v>
      </c>
      <c r="R22" s="68">
        <f t="shared" si="10"/>
        <v>113.61738421324519</v>
      </c>
      <c r="S22" s="68">
        <f t="shared" si="10"/>
        <v>113.61738421324519</v>
      </c>
      <c r="T22" s="68">
        <f t="shared" si="10"/>
        <v>113.61738421324519</v>
      </c>
      <c r="U22" s="68">
        <f t="shared" si="10"/>
        <v>113.61738421324519</v>
      </c>
      <c r="V22" s="68">
        <f t="shared" si="10"/>
        <v>113.61738421324519</v>
      </c>
      <c r="W22" s="68">
        <f t="shared" si="10"/>
        <v>113.61738421324519</v>
      </c>
      <c r="X22" s="68">
        <f t="shared" si="10"/>
        <v>113.61738421324519</v>
      </c>
      <c r="Y22" s="68">
        <f t="shared" si="10"/>
        <v>113.61738421324519</v>
      </c>
      <c r="Z22" s="68">
        <f t="shared" si="10"/>
        <v>113.61738421324519</v>
      </c>
      <c r="AA22" s="68">
        <f t="shared" si="10"/>
        <v>113.61738421324519</v>
      </c>
      <c r="AB22" s="68">
        <f t="shared" si="10"/>
        <v>113.61738421324519</v>
      </c>
      <c r="AC22" s="68">
        <f t="shared" si="10"/>
        <v>113.61738421324519</v>
      </c>
      <c r="AD22" s="68">
        <f t="shared" si="10"/>
        <v>113.61738421324519</v>
      </c>
      <c r="AE22" s="68">
        <f t="shared" si="10"/>
        <v>113.61738421324519</v>
      </c>
      <c r="AF22" s="68">
        <f t="shared" si="10"/>
        <v>113.61738421324519</v>
      </c>
      <c r="AG22" s="68">
        <f t="shared" si="10"/>
        <v>113.61738421324519</v>
      </c>
      <c r="AH22" s="68">
        <f t="shared" si="10"/>
        <v>113.61738421324519</v>
      </c>
      <c r="AI22" s="68">
        <f t="shared" si="10"/>
        <v>113.61738421324519</v>
      </c>
      <c r="AJ22" s="68">
        <f t="shared" si="10"/>
        <v>113.61738421324519</v>
      </c>
      <c r="AK22" s="68">
        <f t="shared" si="10"/>
        <v>113.61738421324519</v>
      </c>
      <c r="AL22" s="68">
        <f t="shared" si="10"/>
        <v>113.61738421324519</v>
      </c>
      <c r="AM22" s="68">
        <f t="shared" si="10"/>
        <v>113.61738421324519</v>
      </c>
      <c r="AN22" s="68">
        <f t="shared" si="10"/>
        <v>113.61738421324519</v>
      </c>
      <c r="AO22" s="68">
        <f t="shared" si="10"/>
        <v>113.61738421324519</v>
      </c>
      <c r="AP22" s="68">
        <f t="shared" si="10"/>
        <v>113.61738421324519</v>
      </c>
      <c r="AQ22" s="68">
        <f t="shared" si="10"/>
        <v>113.61738421324519</v>
      </c>
      <c r="AR22" s="68">
        <f t="shared" si="10"/>
        <v>113.61738421324519</v>
      </c>
      <c r="AS22" s="68">
        <f t="shared" si="10"/>
        <v>113.61738421324519</v>
      </c>
      <c r="AT22" s="68">
        <f t="shared" si="10"/>
        <v>113.61738421324519</v>
      </c>
      <c r="AU22" s="68">
        <f t="shared" si="10"/>
        <v>113.61738421324519</v>
      </c>
      <c r="AV22" s="68">
        <f t="shared" si="10"/>
        <v>113.61738421324519</v>
      </c>
      <c r="AW22" s="68">
        <f t="shared" si="10"/>
        <v>113.61738421324519</v>
      </c>
      <c r="AX22" s="68">
        <f t="shared" si="10"/>
        <v>113.61738421324519</v>
      </c>
      <c r="AY22" s="68">
        <f t="shared" si="10"/>
        <v>113.61738421324519</v>
      </c>
      <c r="AZ22" s="68">
        <f t="shared" si="10"/>
        <v>113.61738421324519</v>
      </c>
      <c r="BA22" s="68">
        <f t="shared" si="10"/>
        <v>113.61738421324519</v>
      </c>
      <c r="BB22" s="68">
        <f t="shared" si="10"/>
        <v>113.61738421324519</v>
      </c>
      <c r="BC22" s="68">
        <f t="shared" si="10"/>
        <v>113.61738421324519</v>
      </c>
      <c r="BD22" s="68">
        <f t="shared" si="10"/>
        <v>113.61738421324519</v>
      </c>
      <c r="BE22" s="68">
        <f t="shared" si="10"/>
        <v>113.61738421324519</v>
      </c>
      <c r="BF22" s="68">
        <f t="shared" si="10"/>
        <v>113.61738421324519</v>
      </c>
      <c r="BG22" s="68">
        <f t="shared" si="10"/>
        <v>113.61738421324519</v>
      </c>
      <c r="BH22" s="68">
        <f t="shared" si="10"/>
        <v>113.61738421324519</v>
      </c>
      <c r="BI22" s="68">
        <f t="shared" si="10"/>
        <v>113.61738421324519</v>
      </c>
      <c r="BJ22" s="68">
        <f t="shared" si="10"/>
        <v>56.808692106622594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8.521303815993388</v>
      </c>
      <c r="O25" s="74">
        <f t="shared" si="11"/>
        <v>24.925381748701728</v>
      </c>
      <c r="P25" s="74">
        <f t="shared" si="11"/>
        <v>40.097847236538492</v>
      </c>
      <c r="Q25" s="74">
        <f t="shared" si="11"/>
        <v>54.134138882242802</v>
      </c>
      <c r="R25" s="74">
        <f t="shared" si="11"/>
        <v>67.116061202448194</v>
      </c>
      <c r="S25" s="74">
        <f t="shared" si="11"/>
        <v>79.125418713788221</v>
      </c>
      <c r="T25" s="74">
        <f t="shared" si="11"/>
        <v>90.232654194475074</v>
      </c>
      <c r="U25" s="74">
        <f t="shared" si="11"/>
        <v>100.50821042272098</v>
      </c>
      <c r="V25" s="74">
        <f t="shared" si="11"/>
        <v>110.64742578991097</v>
      </c>
      <c r="W25" s="74">
        <f t="shared" si="11"/>
        <v>120.78664115710096</v>
      </c>
      <c r="X25" s="74">
        <f t="shared" si="11"/>
        <v>130.92585652429096</v>
      </c>
      <c r="Y25" s="74">
        <f t="shared" si="11"/>
        <v>141.06507189148095</v>
      </c>
      <c r="Z25" s="74">
        <f t="shared" si="11"/>
        <v>151.20428725867094</v>
      </c>
      <c r="AA25" s="74">
        <f t="shared" si="11"/>
        <v>161.34350262586094</v>
      </c>
      <c r="AB25" s="74">
        <f t="shared" si="11"/>
        <v>171.48271799305093</v>
      </c>
      <c r="AC25" s="74">
        <f t="shared" si="11"/>
        <v>181.62193336024092</v>
      </c>
      <c r="AD25" s="74">
        <f t="shared" si="11"/>
        <v>191.76114872743091</v>
      </c>
      <c r="AE25" s="74">
        <f t="shared" si="11"/>
        <v>201.9003640946209</v>
      </c>
      <c r="AF25" s="74">
        <f t="shared" si="11"/>
        <v>212.03957946181089</v>
      </c>
      <c r="AG25" s="74">
        <f t="shared" si="11"/>
        <v>222.17879482900088</v>
      </c>
      <c r="AH25" s="74">
        <f t="shared" si="11"/>
        <v>227.24840251259587</v>
      </c>
      <c r="AI25" s="74">
        <f t="shared" si="11"/>
        <v>227.24840251259587</v>
      </c>
      <c r="AJ25" s="74">
        <f t="shared" si="11"/>
        <v>227.24840251259587</v>
      </c>
      <c r="AK25" s="74">
        <f t="shared" si="11"/>
        <v>227.24840251259587</v>
      </c>
      <c r="AL25" s="74">
        <f t="shared" si="11"/>
        <v>227.24840251259587</v>
      </c>
      <c r="AM25" s="74">
        <f t="shared" si="11"/>
        <v>227.24840251259587</v>
      </c>
      <c r="AN25" s="74">
        <f t="shared" si="11"/>
        <v>227.24840251259587</v>
      </c>
      <c r="AO25" s="74">
        <f t="shared" si="11"/>
        <v>227.24840251259587</v>
      </c>
      <c r="AP25" s="74">
        <f t="shared" si="11"/>
        <v>227.24840251259587</v>
      </c>
      <c r="AQ25" s="74">
        <f t="shared" si="11"/>
        <v>227.24840251259587</v>
      </c>
      <c r="AR25" s="74">
        <f t="shared" si="11"/>
        <v>227.24840251259587</v>
      </c>
      <c r="AS25" s="74">
        <f t="shared" si="11"/>
        <v>227.24840251259587</v>
      </c>
      <c r="AT25" s="74">
        <f t="shared" si="11"/>
        <v>227.24840251259587</v>
      </c>
      <c r="AU25" s="74">
        <f t="shared" si="11"/>
        <v>227.24840251259587</v>
      </c>
      <c r="AV25" s="74">
        <f t="shared" si="11"/>
        <v>227.24840251259587</v>
      </c>
      <c r="AW25" s="74">
        <f t="shared" si="11"/>
        <v>227.24840251259587</v>
      </c>
      <c r="AX25" s="74">
        <f t="shared" si="11"/>
        <v>227.24840251259587</v>
      </c>
      <c r="AY25" s="74">
        <f t="shared" si="11"/>
        <v>227.24840251259587</v>
      </c>
      <c r="AZ25" s="74">
        <f t="shared" si="11"/>
        <v>227.24840251259587</v>
      </c>
      <c r="BA25" s="74">
        <f t="shared" si="11"/>
        <v>227.24840251259587</v>
      </c>
      <c r="BB25" s="74">
        <f t="shared" si="11"/>
        <v>227.24840251259587</v>
      </c>
      <c r="BC25" s="74">
        <f t="shared" si="11"/>
        <v>227.24840251259587</v>
      </c>
      <c r="BD25" s="74">
        <f t="shared" si="11"/>
        <v>227.24840251259587</v>
      </c>
      <c r="BE25" s="74">
        <f t="shared" si="11"/>
        <v>227.24840251259587</v>
      </c>
      <c r="BF25" s="74">
        <f t="shared" si="11"/>
        <v>227.24840251259587</v>
      </c>
      <c r="BG25" s="74">
        <f t="shared" si="11"/>
        <v>227.24840251259587</v>
      </c>
      <c r="BH25" s="74">
        <f t="shared" si="11"/>
        <v>227.24840251259587</v>
      </c>
      <c r="BI25" s="74">
        <f t="shared" si="11"/>
        <v>227.24840251259587</v>
      </c>
      <c r="BJ25" s="74">
        <f t="shared" si="11"/>
        <v>227.24840251259587</v>
      </c>
      <c r="BK25" s="74">
        <f t="shared" si="11"/>
        <v>227.24840251259587</v>
      </c>
      <c r="BL25" s="74">
        <f t="shared" si="11"/>
        <v>227.24840251259587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4.260651907996694</v>
      </c>
      <c r="N26" s="74">
        <f t="shared" si="12"/>
        <v>8.20203896635417</v>
      </c>
      <c r="O26" s="74">
        <f t="shared" si="12"/>
        <v>7.586232743918381</v>
      </c>
      <c r="P26" s="74">
        <f t="shared" si="12"/>
        <v>7.0181458228521549</v>
      </c>
      <c r="Q26" s="74">
        <f t="shared" si="12"/>
        <v>6.4909611601026977</v>
      </c>
      <c r="R26" s="74">
        <f t="shared" si="12"/>
        <v>6.0046787556700085</v>
      </c>
      <c r="S26" s="74">
        <f t="shared" si="12"/>
        <v>5.5536177403434248</v>
      </c>
      <c r="T26" s="74">
        <f t="shared" si="12"/>
        <v>5.1377781141229475</v>
      </c>
      <c r="U26" s="74">
        <f t="shared" si="12"/>
        <v>5.0696076835950006</v>
      </c>
      <c r="V26" s="74">
        <f t="shared" si="12"/>
        <v>5.0696076835950006</v>
      </c>
      <c r="W26" s="74">
        <f t="shared" si="12"/>
        <v>5.0696076835950006</v>
      </c>
      <c r="X26" s="74">
        <f t="shared" si="12"/>
        <v>5.0696076835950006</v>
      </c>
      <c r="Y26" s="74">
        <f t="shared" si="12"/>
        <v>5.0696076835950006</v>
      </c>
      <c r="Z26" s="74">
        <f t="shared" si="12"/>
        <v>5.0696076835950006</v>
      </c>
      <c r="AA26" s="74">
        <f t="shared" si="12"/>
        <v>5.0696076835950006</v>
      </c>
      <c r="AB26" s="74">
        <f t="shared" si="12"/>
        <v>5.0696076835950006</v>
      </c>
      <c r="AC26" s="74">
        <f t="shared" si="12"/>
        <v>5.0696076835950006</v>
      </c>
      <c r="AD26" s="74">
        <f t="shared" si="12"/>
        <v>5.0696076835950006</v>
      </c>
      <c r="AE26" s="74">
        <f t="shared" si="12"/>
        <v>5.0696076835950006</v>
      </c>
      <c r="AF26" s="74">
        <f t="shared" si="12"/>
        <v>5.0696076835950006</v>
      </c>
      <c r="AG26" s="74">
        <f t="shared" si="12"/>
        <v>2.5348038417975003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113.62420125629794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4.260651907996694</v>
      </c>
      <c r="N27" s="74">
        <f t="shared" si="13"/>
        <v>8.20203896635417</v>
      </c>
      <c r="O27" s="74">
        <f t="shared" si="13"/>
        <v>7.586232743918381</v>
      </c>
      <c r="P27" s="74">
        <f t="shared" si="13"/>
        <v>7.0181458228521549</v>
      </c>
      <c r="Q27" s="74">
        <f t="shared" si="13"/>
        <v>6.4909611601026977</v>
      </c>
      <c r="R27" s="74">
        <f t="shared" si="13"/>
        <v>6.0046787556700085</v>
      </c>
      <c r="S27" s="74">
        <f t="shared" si="13"/>
        <v>5.5536177403434248</v>
      </c>
      <c r="T27" s="74">
        <f t="shared" si="13"/>
        <v>5.1377781141229475</v>
      </c>
      <c r="U27" s="74">
        <f t="shared" si="13"/>
        <v>5.0696076835950006</v>
      </c>
      <c r="V27" s="74">
        <f t="shared" si="13"/>
        <v>5.0696076835950006</v>
      </c>
      <c r="W27" s="74">
        <f t="shared" si="13"/>
        <v>5.0696076835950006</v>
      </c>
      <c r="X27" s="74">
        <f t="shared" si="13"/>
        <v>5.0696076835950006</v>
      </c>
      <c r="Y27" s="74">
        <f t="shared" si="13"/>
        <v>5.0696076835950006</v>
      </c>
      <c r="Z27" s="74">
        <f t="shared" si="13"/>
        <v>5.0696076835950006</v>
      </c>
      <c r="AA27" s="74">
        <f t="shared" si="13"/>
        <v>5.0696076835950006</v>
      </c>
      <c r="AB27" s="74">
        <f t="shared" si="13"/>
        <v>5.0696076835950006</v>
      </c>
      <c r="AC27" s="74">
        <f t="shared" si="13"/>
        <v>5.0696076835950006</v>
      </c>
      <c r="AD27" s="74">
        <f t="shared" si="13"/>
        <v>5.0696076835950006</v>
      </c>
      <c r="AE27" s="74">
        <f t="shared" si="13"/>
        <v>5.0696076835950006</v>
      </c>
      <c r="AF27" s="74">
        <f t="shared" si="13"/>
        <v>5.0696076835950006</v>
      </c>
      <c r="AG27" s="74">
        <f t="shared" si="13"/>
        <v>2.5348038417975003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113.62420125629794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8.521303815993388</v>
      </c>
      <c r="N28" s="74">
        <f t="shared" si="14"/>
        <v>24.925381748701728</v>
      </c>
      <c r="O28" s="74">
        <f t="shared" si="14"/>
        <v>40.097847236538492</v>
      </c>
      <c r="P28" s="74">
        <f t="shared" si="14"/>
        <v>54.134138882242802</v>
      </c>
      <c r="Q28" s="74">
        <f t="shared" si="14"/>
        <v>67.116061202448194</v>
      </c>
      <c r="R28" s="74">
        <f t="shared" si="14"/>
        <v>79.125418713788221</v>
      </c>
      <c r="S28" s="74">
        <f t="shared" si="14"/>
        <v>90.232654194475074</v>
      </c>
      <c r="T28" s="74">
        <f t="shared" si="14"/>
        <v>100.50821042272098</v>
      </c>
      <c r="U28" s="74">
        <f t="shared" si="14"/>
        <v>110.64742578991097</v>
      </c>
      <c r="V28" s="74">
        <f t="shared" si="14"/>
        <v>120.78664115710096</v>
      </c>
      <c r="W28" s="74">
        <f t="shared" si="14"/>
        <v>130.92585652429096</v>
      </c>
      <c r="X28" s="74">
        <f t="shared" si="14"/>
        <v>141.06507189148095</v>
      </c>
      <c r="Y28" s="74">
        <f t="shared" si="14"/>
        <v>151.20428725867094</v>
      </c>
      <c r="Z28" s="74">
        <f t="shared" si="14"/>
        <v>161.34350262586094</v>
      </c>
      <c r="AA28" s="74">
        <f t="shared" si="14"/>
        <v>171.48271799305093</v>
      </c>
      <c r="AB28" s="74">
        <f t="shared" si="14"/>
        <v>181.62193336024092</v>
      </c>
      <c r="AC28" s="74">
        <f t="shared" si="14"/>
        <v>191.76114872743091</v>
      </c>
      <c r="AD28" s="74">
        <f t="shared" si="14"/>
        <v>201.9003640946209</v>
      </c>
      <c r="AE28" s="74">
        <f t="shared" si="14"/>
        <v>212.03957946181089</v>
      </c>
      <c r="AF28" s="74">
        <f t="shared" si="14"/>
        <v>222.17879482900088</v>
      </c>
      <c r="AG28" s="74">
        <f t="shared" si="14"/>
        <v>227.24840251259587</v>
      </c>
      <c r="AH28" s="74">
        <f t="shared" si="14"/>
        <v>227.24840251259587</v>
      </c>
      <c r="AI28" s="74">
        <f t="shared" si="14"/>
        <v>227.24840251259587</v>
      </c>
      <c r="AJ28" s="74">
        <f t="shared" si="14"/>
        <v>227.24840251259587</v>
      </c>
      <c r="AK28" s="74">
        <f t="shared" si="14"/>
        <v>227.24840251259587</v>
      </c>
      <c r="AL28" s="74">
        <f t="shared" si="14"/>
        <v>227.24840251259587</v>
      </c>
      <c r="AM28" s="74">
        <f t="shared" si="14"/>
        <v>227.24840251259587</v>
      </c>
      <c r="AN28" s="74">
        <f t="shared" si="14"/>
        <v>227.24840251259587</v>
      </c>
      <c r="AO28" s="74">
        <f t="shared" si="14"/>
        <v>227.24840251259587</v>
      </c>
      <c r="AP28" s="74">
        <f t="shared" si="14"/>
        <v>227.24840251259587</v>
      </c>
      <c r="AQ28" s="74">
        <f t="shared" si="14"/>
        <v>227.24840251259587</v>
      </c>
      <c r="AR28" s="74">
        <f t="shared" si="14"/>
        <v>227.24840251259587</v>
      </c>
      <c r="AS28" s="74">
        <f t="shared" si="14"/>
        <v>227.24840251259587</v>
      </c>
      <c r="AT28" s="74">
        <f t="shared" si="14"/>
        <v>227.24840251259587</v>
      </c>
      <c r="AU28" s="74">
        <f t="shared" si="14"/>
        <v>227.24840251259587</v>
      </c>
      <c r="AV28" s="74">
        <f t="shared" si="14"/>
        <v>227.24840251259587</v>
      </c>
      <c r="AW28" s="74">
        <f t="shared" si="14"/>
        <v>227.24840251259587</v>
      </c>
      <c r="AX28" s="74">
        <f t="shared" si="14"/>
        <v>227.24840251259587</v>
      </c>
      <c r="AY28" s="74">
        <f t="shared" si="14"/>
        <v>227.24840251259587</v>
      </c>
      <c r="AZ28" s="74">
        <f t="shared" si="14"/>
        <v>227.24840251259587</v>
      </c>
      <c r="BA28" s="74">
        <f t="shared" si="14"/>
        <v>227.24840251259587</v>
      </c>
      <c r="BB28" s="74">
        <f t="shared" si="14"/>
        <v>227.24840251259587</v>
      </c>
      <c r="BC28" s="74">
        <f t="shared" si="14"/>
        <v>227.24840251259587</v>
      </c>
      <c r="BD28" s="74">
        <f t="shared" si="14"/>
        <v>227.24840251259587</v>
      </c>
      <c r="BE28" s="74">
        <f t="shared" si="14"/>
        <v>227.24840251259587</v>
      </c>
      <c r="BF28" s="74">
        <f t="shared" si="14"/>
        <v>227.24840251259587</v>
      </c>
      <c r="BG28" s="74">
        <f t="shared" si="14"/>
        <v>227.24840251259587</v>
      </c>
      <c r="BH28" s="74">
        <f t="shared" si="14"/>
        <v>227.24840251259587</v>
      </c>
      <c r="BI28" s="74">
        <f t="shared" si="14"/>
        <v>227.24840251259587</v>
      </c>
      <c r="BJ28" s="74">
        <f t="shared" si="14"/>
        <v>227.24840251259587</v>
      </c>
      <c r="BK28" s="74">
        <f t="shared" si="14"/>
        <v>227.24840251259587</v>
      </c>
      <c r="BL28" s="74">
        <f t="shared" si="14"/>
        <v>227.24840251259587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4.260651907996694</v>
      </c>
      <c r="N29" s="68">
        <f t="shared" si="15"/>
        <v>16.723342782347558</v>
      </c>
      <c r="O29" s="68">
        <f t="shared" si="15"/>
        <v>32.511614492620112</v>
      </c>
      <c r="P29" s="68">
        <f t="shared" si="15"/>
        <v>47.115993059390647</v>
      </c>
      <c r="Q29" s="68">
        <f t="shared" si="15"/>
        <v>60.625100042345494</v>
      </c>
      <c r="R29" s="68">
        <f t="shared" si="15"/>
        <v>73.120739958118207</v>
      </c>
      <c r="S29" s="68">
        <f t="shared" si="15"/>
        <v>84.679036454131648</v>
      </c>
      <c r="T29" s="68">
        <f t="shared" si="15"/>
        <v>95.370432308598026</v>
      </c>
      <c r="U29" s="68">
        <f t="shared" si="15"/>
        <v>105.57781810631597</v>
      </c>
      <c r="V29" s="68">
        <f t="shared" si="15"/>
        <v>115.71703347350596</v>
      </c>
      <c r="W29" s="68">
        <f t="shared" si="15"/>
        <v>125.85624884069597</v>
      </c>
      <c r="X29" s="68">
        <f t="shared" si="15"/>
        <v>135.99546420788596</v>
      </c>
      <c r="Y29" s="68">
        <f t="shared" si="15"/>
        <v>146.13467957507595</v>
      </c>
      <c r="Z29" s="68">
        <f t="shared" si="15"/>
        <v>156.27389494226594</v>
      </c>
      <c r="AA29" s="68">
        <f t="shared" si="15"/>
        <v>166.41311030945593</v>
      </c>
      <c r="AB29" s="68">
        <f t="shared" si="15"/>
        <v>176.55232567664592</v>
      </c>
      <c r="AC29" s="68">
        <f t="shared" si="15"/>
        <v>186.69154104383591</v>
      </c>
      <c r="AD29" s="68">
        <f t="shared" si="15"/>
        <v>196.8307564110259</v>
      </c>
      <c r="AE29" s="68">
        <f t="shared" si="15"/>
        <v>206.96997177821589</v>
      </c>
      <c r="AF29" s="68">
        <f t="shared" si="15"/>
        <v>217.10918714540588</v>
      </c>
      <c r="AG29" s="68">
        <f t="shared" si="15"/>
        <v>224.71359867079838</v>
      </c>
      <c r="AH29" s="68">
        <f t="shared" si="15"/>
        <v>227.24840251259587</v>
      </c>
      <c r="AI29" s="68">
        <f t="shared" si="15"/>
        <v>227.24840251259587</v>
      </c>
      <c r="AJ29" s="68">
        <f t="shared" si="15"/>
        <v>227.24840251259587</v>
      </c>
      <c r="AK29" s="68">
        <f t="shared" si="15"/>
        <v>227.24840251259587</v>
      </c>
      <c r="AL29" s="68">
        <f t="shared" si="15"/>
        <v>227.24840251259587</v>
      </c>
      <c r="AM29" s="68">
        <f t="shared" si="15"/>
        <v>227.24840251259587</v>
      </c>
      <c r="AN29" s="68">
        <f t="shared" si="15"/>
        <v>227.24840251259587</v>
      </c>
      <c r="AO29" s="68">
        <f t="shared" si="15"/>
        <v>227.24840251259587</v>
      </c>
      <c r="AP29" s="68">
        <f t="shared" si="15"/>
        <v>227.24840251259587</v>
      </c>
      <c r="AQ29" s="68">
        <f t="shared" si="15"/>
        <v>227.24840251259587</v>
      </c>
      <c r="AR29" s="68">
        <f t="shared" si="15"/>
        <v>227.24840251259587</v>
      </c>
      <c r="AS29" s="68">
        <f t="shared" si="15"/>
        <v>227.24840251259587</v>
      </c>
      <c r="AT29" s="68">
        <f t="shared" si="15"/>
        <v>227.24840251259587</v>
      </c>
      <c r="AU29" s="68">
        <f t="shared" si="15"/>
        <v>227.24840251259587</v>
      </c>
      <c r="AV29" s="68">
        <f t="shared" si="15"/>
        <v>227.24840251259587</v>
      </c>
      <c r="AW29" s="68">
        <f t="shared" si="15"/>
        <v>227.24840251259587</v>
      </c>
      <c r="AX29" s="68">
        <f t="shared" si="15"/>
        <v>227.24840251259587</v>
      </c>
      <c r="AY29" s="68">
        <f t="shared" si="15"/>
        <v>227.24840251259587</v>
      </c>
      <c r="AZ29" s="68">
        <f t="shared" si="15"/>
        <v>227.24840251259587</v>
      </c>
      <c r="BA29" s="68">
        <f t="shared" si="15"/>
        <v>227.24840251259587</v>
      </c>
      <c r="BB29" s="68">
        <f t="shared" si="15"/>
        <v>227.24840251259587</v>
      </c>
      <c r="BC29" s="68">
        <f t="shared" si="15"/>
        <v>227.24840251259587</v>
      </c>
      <c r="BD29" s="68">
        <f t="shared" si="15"/>
        <v>227.24840251259587</v>
      </c>
      <c r="BE29" s="68">
        <f t="shared" si="15"/>
        <v>227.24840251259587</v>
      </c>
      <c r="BF29" s="68">
        <f t="shared" si="15"/>
        <v>227.24840251259587</v>
      </c>
      <c r="BG29" s="68">
        <f t="shared" si="15"/>
        <v>227.24840251259587</v>
      </c>
      <c r="BH29" s="68">
        <f t="shared" si="15"/>
        <v>227.24840251259587</v>
      </c>
      <c r="BI29" s="68">
        <f t="shared" si="15"/>
        <v>227.24840251259587</v>
      </c>
      <c r="BJ29" s="68">
        <f t="shared" si="15"/>
        <v>227.24840251259587</v>
      </c>
      <c r="BK29" s="68">
        <f t="shared" si="15"/>
        <v>227.24840251259587</v>
      </c>
      <c r="BL29" s="68">
        <f t="shared" si="15"/>
        <v>227.24840251259587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2.8404346053311298</v>
      </c>
      <c r="O32" s="74">
        <f t="shared" si="16"/>
        <v>5.6808692106622596</v>
      </c>
      <c r="P32" s="74">
        <f t="shared" si="16"/>
        <v>8.5213038159933898</v>
      </c>
      <c r="Q32" s="74">
        <f t="shared" si="16"/>
        <v>11.361738421324519</v>
      </c>
      <c r="R32" s="74">
        <f t="shared" si="16"/>
        <v>14.202173026655649</v>
      </c>
      <c r="S32" s="74">
        <f t="shared" si="16"/>
        <v>17.04260763198678</v>
      </c>
      <c r="T32" s="74">
        <f t="shared" si="16"/>
        <v>19.883042237317909</v>
      </c>
      <c r="U32" s="74">
        <f t="shared" si="16"/>
        <v>22.723476842649038</v>
      </c>
      <c r="V32" s="74">
        <f t="shared" si="16"/>
        <v>25.563911447980168</v>
      </c>
      <c r="W32" s="74">
        <f t="shared" si="16"/>
        <v>28.404346053311297</v>
      </c>
      <c r="X32" s="74">
        <f t="shared" si="16"/>
        <v>31.244780658642426</v>
      </c>
      <c r="Y32" s="74">
        <f t="shared" si="16"/>
        <v>34.085215263973559</v>
      </c>
      <c r="Z32" s="74">
        <f t="shared" si="16"/>
        <v>36.925649869304692</v>
      </c>
      <c r="AA32" s="74">
        <f t="shared" si="16"/>
        <v>39.766084474635825</v>
      </c>
      <c r="AB32" s="74">
        <f t="shared" si="16"/>
        <v>42.606519079966958</v>
      </c>
      <c r="AC32" s="74">
        <f t="shared" si="16"/>
        <v>45.446953685298091</v>
      </c>
      <c r="AD32" s="74">
        <f t="shared" si="16"/>
        <v>48.287388290629224</v>
      </c>
      <c r="AE32" s="74">
        <f t="shared" si="16"/>
        <v>51.127822895960357</v>
      </c>
      <c r="AF32" s="74">
        <f t="shared" si="16"/>
        <v>53.96825750129149</v>
      </c>
      <c r="AG32" s="74">
        <f t="shared" si="16"/>
        <v>56.808692106622622</v>
      </c>
      <c r="AH32" s="74">
        <f t="shared" si="16"/>
        <v>59.649126711953755</v>
      </c>
      <c r="AI32" s="74">
        <f t="shared" si="16"/>
        <v>62.489561317284888</v>
      </c>
      <c r="AJ32" s="74">
        <f t="shared" si="16"/>
        <v>65.329995922616021</v>
      </c>
      <c r="AK32" s="74">
        <f t="shared" si="16"/>
        <v>68.170430527947147</v>
      </c>
      <c r="AL32" s="74">
        <f t="shared" si="16"/>
        <v>71.010865133278273</v>
      </c>
      <c r="AM32" s="74">
        <f t="shared" si="16"/>
        <v>73.851299738609399</v>
      </c>
      <c r="AN32" s="74">
        <f t="shared" si="16"/>
        <v>76.691734343940524</v>
      </c>
      <c r="AO32" s="74">
        <f t="shared" si="16"/>
        <v>79.53216894927165</v>
      </c>
      <c r="AP32" s="74">
        <f t="shared" si="16"/>
        <v>82.372603554602776</v>
      </c>
      <c r="AQ32" s="74">
        <f t="shared" si="16"/>
        <v>85.213038159933902</v>
      </c>
      <c r="AR32" s="74">
        <f t="shared" si="16"/>
        <v>88.053472765265028</v>
      </c>
      <c r="AS32" s="74">
        <f t="shared" si="16"/>
        <v>90.893907370596153</v>
      </c>
      <c r="AT32" s="74">
        <f t="shared" si="16"/>
        <v>93.734341975927279</v>
      </c>
      <c r="AU32" s="74">
        <f t="shared" si="16"/>
        <v>96.574776581258405</v>
      </c>
      <c r="AV32" s="74">
        <f t="shared" si="16"/>
        <v>99.415211186589531</v>
      </c>
      <c r="AW32" s="74">
        <f t="shared" si="16"/>
        <v>102.25564579192066</v>
      </c>
      <c r="AX32" s="74">
        <f t="shared" si="16"/>
        <v>105.09608039725178</v>
      </c>
      <c r="AY32" s="74">
        <f t="shared" si="16"/>
        <v>107.93651500258291</v>
      </c>
      <c r="AZ32" s="74">
        <f t="shared" si="16"/>
        <v>110.77694960791403</v>
      </c>
      <c r="BA32" s="74">
        <f t="shared" si="16"/>
        <v>113.61738421324516</v>
      </c>
      <c r="BB32" s="74">
        <f t="shared" si="16"/>
        <v>116.45781881857629</v>
      </c>
      <c r="BC32" s="74">
        <f t="shared" si="16"/>
        <v>119.29825342390741</v>
      </c>
      <c r="BD32" s="74">
        <f t="shared" si="16"/>
        <v>122.13868802923854</v>
      </c>
      <c r="BE32" s="74">
        <f t="shared" si="16"/>
        <v>124.97912263456966</v>
      </c>
      <c r="BF32" s="74">
        <f t="shared" si="16"/>
        <v>127.81955723990079</v>
      </c>
      <c r="BG32" s="74">
        <f t="shared" si="16"/>
        <v>130.65999184523193</v>
      </c>
      <c r="BH32" s="74">
        <f t="shared" si="16"/>
        <v>133.50042645056305</v>
      </c>
      <c r="BI32" s="74">
        <f t="shared" si="16"/>
        <v>136.34086105589418</v>
      </c>
      <c r="BJ32" s="74">
        <f t="shared" si="16"/>
        <v>139.18129566122531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2.8404346053311298</v>
      </c>
      <c r="N33" s="74">
        <f t="shared" si="17"/>
        <v>2.8404346053311298</v>
      </c>
      <c r="O33" s="74">
        <f t="shared" si="17"/>
        <v>2.8404346053311298</v>
      </c>
      <c r="P33" s="74">
        <f t="shared" si="17"/>
        <v>2.8404346053311298</v>
      </c>
      <c r="Q33" s="74">
        <f t="shared" si="17"/>
        <v>2.8404346053311298</v>
      </c>
      <c r="R33" s="74">
        <f t="shared" si="17"/>
        <v>2.8404346053311298</v>
      </c>
      <c r="S33" s="74">
        <f t="shared" si="17"/>
        <v>2.8404346053311298</v>
      </c>
      <c r="T33" s="74">
        <f t="shared" si="17"/>
        <v>2.8404346053311298</v>
      </c>
      <c r="U33" s="74">
        <f t="shared" si="17"/>
        <v>2.8404346053311298</v>
      </c>
      <c r="V33" s="74">
        <f t="shared" si="17"/>
        <v>2.8404346053311298</v>
      </c>
      <c r="W33" s="74">
        <f t="shared" si="17"/>
        <v>2.8404346053311298</v>
      </c>
      <c r="X33" s="74">
        <f t="shared" si="17"/>
        <v>2.8404346053311298</v>
      </c>
      <c r="Y33" s="74">
        <f t="shared" si="17"/>
        <v>2.8404346053311298</v>
      </c>
      <c r="Z33" s="74">
        <f t="shared" si="17"/>
        <v>2.8404346053311298</v>
      </c>
      <c r="AA33" s="74">
        <f t="shared" si="17"/>
        <v>2.8404346053311298</v>
      </c>
      <c r="AB33" s="74">
        <f t="shared" si="17"/>
        <v>2.8404346053311298</v>
      </c>
      <c r="AC33" s="74">
        <f t="shared" si="17"/>
        <v>2.8404346053311298</v>
      </c>
      <c r="AD33" s="74">
        <f t="shared" si="17"/>
        <v>2.8404346053311298</v>
      </c>
      <c r="AE33" s="74">
        <f t="shared" si="17"/>
        <v>2.8404346053311298</v>
      </c>
      <c r="AF33" s="74">
        <f t="shared" si="17"/>
        <v>2.8404346053311298</v>
      </c>
      <c r="AG33" s="74">
        <f t="shared" si="17"/>
        <v>2.8404346053311298</v>
      </c>
      <c r="AH33" s="74">
        <f t="shared" si="17"/>
        <v>2.8404346053311298</v>
      </c>
      <c r="AI33" s="74">
        <f t="shared" si="17"/>
        <v>2.8404346053311298</v>
      </c>
      <c r="AJ33" s="74">
        <f t="shared" si="17"/>
        <v>2.8404346053311298</v>
      </c>
      <c r="AK33" s="74">
        <f t="shared" si="17"/>
        <v>2.8404346053311298</v>
      </c>
      <c r="AL33" s="74">
        <f t="shared" si="17"/>
        <v>2.8404346053311298</v>
      </c>
      <c r="AM33" s="74">
        <f t="shared" si="17"/>
        <v>2.8404346053311298</v>
      </c>
      <c r="AN33" s="74">
        <f t="shared" si="17"/>
        <v>2.8404346053311298</v>
      </c>
      <c r="AO33" s="74">
        <f t="shared" si="17"/>
        <v>2.8404346053311298</v>
      </c>
      <c r="AP33" s="74">
        <f t="shared" si="17"/>
        <v>2.8404346053311298</v>
      </c>
      <c r="AQ33" s="74">
        <f t="shared" si="17"/>
        <v>2.8404346053311298</v>
      </c>
      <c r="AR33" s="74">
        <f t="shared" si="17"/>
        <v>2.8404346053311298</v>
      </c>
      <c r="AS33" s="74">
        <f t="shared" si="17"/>
        <v>2.8404346053311298</v>
      </c>
      <c r="AT33" s="74">
        <f t="shared" si="17"/>
        <v>2.8404346053311298</v>
      </c>
      <c r="AU33" s="74">
        <f t="shared" si="17"/>
        <v>2.8404346053311298</v>
      </c>
      <c r="AV33" s="74">
        <f t="shared" si="17"/>
        <v>2.8404346053311298</v>
      </c>
      <c r="AW33" s="74">
        <f t="shared" si="17"/>
        <v>2.8404346053311298</v>
      </c>
      <c r="AX33" s="74">
        <f t="shared" si="17"/>
        <v>2.8404346053311298</v>
      </c>
      <c r="AY33" s="74">
        <f t="shared" si="17"/>
        <v>2.8404346053311298</v>
      </c>
      <c r="AZ33" s="74">
        <f t="shared" si="17"/>
        <v>2.8404346053311298</v>
      </c>
      <c r="BA33" s="74">
        <f t="shared" si="17"/>
        <v>2.8404346053311298</v>
      </c>
      <c r="BB33" s="74">
        <f t="shared" si="17"/>
        <v>2.8404346053311298</v>
      </c>
      <c r="BC33" s="74">
        <f t="shared" si="17"/>
        <v>2.8404346053311298</v>
      </c>
      <c r="BD33" s="74">
        <f t="shared" si="17"/>
        <v>2.8404346053311298</v>
      </c>
      <c r="BE33" s="74">
        <f t="shared" si="17"/>
        <v>2.8404346053311298</v>
      </c>
      <c r="BF33" s="74">
        <f t="shared" si="17"/>
        <v>2.8404346053311298</v>
      </c>
      <c r="BG33" s="74">
        <f t="shared" si="17"/>
        <v>2.8404346053311298</v>
      </c>
      <c r="BH33" s="74">
        <f t="shared" si="17"/>
        <v>2.8404346053311298</v>
      </c>
      <c r="BI33" s="74">
        <f t="shared" si="17"/>
        <v>2.8404346053311298</v>
      </c>
      <c r="BJ33" s="74">
        <f t="shared" si="17"/>
        <v>2.8404346053311298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142.02173026655643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-142.02173026655643</v>
      </c>
      <c r="BK34" s="291">
        <f>-BN97</f>
        <v>0</v>
      </c>
      <c r="BL34" s="288"/>
      <c r="BM34" s="290"/>
      <c r="BN34" s="288">
        <f>SUM(B34:BM34)</f>
        <v>-142.02173026655643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2.8404346053311298</v>
      </c>
      <c r="N35" s="74">
        <f t="shared" si="18"/>
        <v>5.6808692106622596</v>
      </c>
      <c r="O35" s="74">
        <f t="shared" si="18"/>
        <v>8.5213038159933898</v>
      </c>
      <c r="P35" s="74">
        <f t="shared" si="18"/>
        <v>11.361738421324519</v>
      </c>
      <c r="Q35" s="74">
        <f t="shared" si="18"/>
        <v>14.202173026655649</v>
      </c>
      <c r="R35" s="74">
        <f t="shared" si="18"/>
        <v>17.04260763198678</v>
      </c>
      <c r="S35" s="74">
        <f t="shared" si="18"/>
        <v>19.883042237317909</v>
      </c>
      <c r="T35" s="74">
        <f t="shared" si="18"/>
        <v>22.723476842649038</v>
      </c>
      <c r="U35" s="74">
        <f t="shared" si="18"/>
        <v>25.563911447980168</v>
      </c>
      <c r="V35" s="74">
        <f t="shared" si="18"/>
        <v>28.404346053311297</v>
      </c>
      <c r="W35" s="74">
        <f t="shared" si="18"/>
        <v>31.244780658642426</v>
      </c>
      <c r="X35" s="74">
        <f t="shared" si="18"/>
        <v>34.085215263973559</v>
      </c>
      <c r="Y35" s="74">
        <f t="shared" si="18"/>
        <v>36.925649869304692</v>
      </c>
      <c r="Z35" s="74">
        <f t="shared" si="18"/>
        <v>39.766084474635825</v>
      </c>
      <c r="AA35" s="74">
        <f t="shared" si="18"/>
        <v>42.606519079966958</v>
      </c>
      <c r="AB35" s="74">
        <f t="shared" si="18"/>
        <v>45.446953685298091</v>
      </c>
      <c r="AC35" s="74">
        <f t="shared" si="18"/>
        <v>48.287388290629224</v>
      </c>
      <c r="AD35" s="74">
        <f t="shared" si="18"/>
        <v>51.127822895960357</v>
      </c>
      <c r="AE35" s="74">
        <f t="shared" si="18"/>
        <v>53.96825750129149</v>
      </c>
      <c r="AF35" s="74">
        <f t="shared" si="18"/>
        <v>56.808692106622622</v>
      </c>
      <c r="AG35" s="74">
        <f t="shared" si="18"/>
        <v>59.649126711953755</v>
      </c>
      <c r="AH35" s="74">
        <f t="shared" si="18"/>
        <v>62.489561317284888</v>
      </c>
      <c r="AI35" s="74">
        <f t="shared" si="18"/>
        <v>65.329995922616021</v>
      </c>
      <c r="AJ35" s="74">
        <f t="shared" si="18"/>
        <v>68.170430527947147</v>
      </c>
      <c r="AK35" s="74">
        <f t="shared" si="18"/>
        <v>71.010865133278273</v>
      </c>
      <c r="AL35" s="74">
        <f t="shared" si="18"/>
        <v>73.851299738609399</v>
      </c>
      <c r="AM35" s="74">
        <f t="shared" si="18"/>
        <v>76.691734343940524</v>
      </c>
      <c r="AN35" s="74">
        <f t="shared" si="18"/>
        <v>79.53216894927165</v>
      </c>
      <c r="AO35" s="74">
        <f t="shared" si="18"/>
        <v>82.372603554602776</v>
      </c>
      <c r="AP35" s="74">
        <f t="shared" si="18"/>
        <v>85.213038159933902</v>
      </c>
      <c r="AQ35" s="74">
        <f t="shared" si="18"/>
        <v>88.053472765265028</v>
      </c>
      <c r="AR35" s="74">
        <f t="shared" si="18"/>
        <v>90.893907370596153</v>
      </c>
      <c r="AS35" s="74">
        <f t="shared" si="18"/>
        <v>93.734341975927279</v>
      </c>
      <c r="AT35" s="74">
        <f t="shared" si="18"/>
        <v>96.574776581258405</v>
      </c>
      <c r="AU35" s="74">
        <f t="shared" si="18"/>
        <v>99.415211186589531</v>
      </c>
      <c r="AV35" s="74">
        <f t="shared" si="18"/>
        <v>102.25564579192066</v>
      </c>
      <c r="AW35" s="74">
        <f t="shared" si="18"/>
        <v>105.09608039725178</v>
      </c>
      <c r="AX35" s="74">
        <f t="shared" si="18"/>
        <v>107.93651500258291</v>
      </c>
      <c r="AY35" s="74">
        <f t="shared" si="18"/>
        <v>110.77694960791403</v>
      </c>
      <c r="AZ35" s="74">
        <f t="shared" si="18"/>
        <v>113.61738421324516</v>
      </c>
      <c r="BA35" s="74">
        <f t="shared" si="18"/>
        <v>116.45781881857629</v>
      </c>
      <c r="BB35" s="74">
        <f t="shared" si="18"/>
        <v>119.29825342390741</v>
      </c>
      <c r="BC35" s="74">
        <f t="shared" si="18"/>
        <v>122.13868802923854</v>
      </c>
      <c r="BD35" s="74">
        <f t="shared" si="18"/>
        <v>124.97912263456966</v>
      </c>
      <c r="BE35" s="74">
        <f t="shared" si="18"/>
        <v>127.81955723990079</v>
      </c>
      <c r="BF35" s="74">
        <f t="shared" si="18"/>
        <v>130.65999184523193</v>
      </c>
      <c r="BG35" s="74">
        <f t="shared" si="18"/>
        <v>133.50042645056305</v>
      </c>
      <c r="BH35" s="74">
        <f t="shared" si="18"/>
        <v>136.34086105589418</v>
      </c>
      <c r="BI35" s="74">
        <f t="shared" si="18"/>
        <v>139.18129566122531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1.4202173026655649</v>
      </c>
      <c r="N36" s="68">
        <f t="shared" si="19"/>
        <v>4.2606519079966949</v>
      </c>
      <c r="O36" s="68">
        <f t="shared" si="19"/>
        <v>7.1010865133278251</v>
      </c>
      <c r="P36" s="68">
        <f t="shared" si="19"/>
        <v>9.9415211186589545</v>
      </c>
      <c r="Q36" s="68">
        <f t="shared" si="19"/>
        <v>12.781955723990084</v>
      </c>
      <c r="R36" s="68">
        <f t="shared" si="19"/>
        <v>15.622390329321213</v>
      </c>
      <c r="S36" s="68">
        <f t="shared" si="19"/>
        <v>18.462824934652346</v>
      </c>
      <c r="T36" s="68">
        <f t="shared" si="19"/>
        <v>21.303259539983472</v>
      </c>
      <c r="U36" s="68">
        <f t="shared" si="19"/>
        <v>24.143694145314605</v>
      </c>
      <c r="V36" s="68">
        <f t="shared" si="19"/>
        <v>26.984128750645731</v>
      </c>
      <c r="W36" s="68">
        <f t="shared" si="19"/>
        <v>29.824563355976863</v>
      </c>
      <c r="X36" s="68">
        <f t="shared" si="19"/>
        <v>32.664997961307989</v>
      </c>
      <c r="Y36" s="68">
        <f t="shared" si="19"/>
        <v>35.505432566639129</v>
      </c>
      <c r="Z36" s="68">
        <f t="shared" si="19"/>
        <v>38.345867171970255</v>
      </c>
      <c r="AA36" s="68">
        <f t="shared" si="19"/>
        <v>41.186301777301395</v>
      </c>
      <c r="AB36" s="68">
        <f t="shared" si="19"/>
        <v>44.026736382632521</v>
      </c>
      <c r="AC36" s="68">
        <f t="shared" si="19"/>
        <v>46.867170987963661</v>
      </c>
      <c r="AD36" s="68">
        <f t="shared" si="19"/>
        <v>49.707605593294787</v>
      </c>
      <c r="AE36" s="68">
        <f t="shared" si="19"/>
        <v>52.548040198625927</v>
      </c>
      <c r="AF36" s="68">
        <f t="shared" si="19"/>
        <v>55.388474803957052</v>
      </c>
      <c r="AG36" s="68">
        <f t="shared" si="19"/>
        <v>58.228909409288192</v>
      </c>
      <c r="AH36" s="68">
        <f t="shared" si="19"/>
        <v>61.069344014619318</v>
      </c>
      <c r="AI36" s="68">
        <f t="shared" si="19"/>
        <v>63.909778619950458</v>
      </c>
      <c r="AJ36" s="68">
        <f t="shared" si="19"/>
        <v>66.750213225281584</v>
      </c>
      <c r="AK36" s="68">
        <f t="shared" si="19"/>
        <v>69.59064783061271</v>
      </c>
      <c r="AL36" s="68">
        <f t="shared" si="19"/>
        <v>72.431082435943836</v>
      </c>
      <c r="AM36" s="68">
        <f t="shared" si="19"/>
        <v>75.271517041274961</v>
      </c>
      <c r="AN36" s="68">
        <f t="shared" si="19"/>
        <v>78.111951646606087</v>
      </c>
      <c r="AO36" s="68">
        <f t="shared" si="19"/>
        <v>80.952386251937213</v>
      </c>
      <c r="AP36" s="68">
        <f t="shared" si="19"/>
        <v>83.792820857268339</v>
      </c>
      <c r="AQ36" s="68">
        <f t="shared" si="19"/>
        <v>86.633255462599465</v>
      </c>
      <c r="AR36" s="68">
        <f t="shared" si="19"/>
        <v>89.47369006793059</v>
      </c>
      <c r="AS36" s="68">
        <f t="shared" si="19"/>
        <v>92.314124673261716</v>
      </c>
      <c r="AT36" s="68">
        <f t="shared" si="19"/>
        <v>95.154559278592842</v>
      </c>
      <c r="AU36" s="68">
        <f t="shared" si="19"/>
        <v>97.994993883923968</v>
      </c>
      <c r="AV36" s="68">
        <f t="shared" si="19"/>
        <v>100.83542848925509</v>
      </c>
      <c r="AW36" s="68">
        <f t="shared" si="19"/>
        <v>103.67586309458622</v>
      </c>
      <c r="AX36" s="68">
        <f t="shared" si="19"/>
        <v>106.51629769991735</v>
      </c>
      <c r="AY36" s="68">
        <f t="shared" si="19"/>
        <v>109.35673230524847</v>
      </c>
      <c r="AZ36" s="68">
        <f t="shared" si="19"/>
        <v>112.1971669105796</v>
      </c>
      <c r="BA36" s="68">
        <f t="shared" si="19"/>
        <v>115.03760151591072</v>
      </c>
      <c r="BB36" s="68">
        <f t="shared" si="19"/>
        <v>117.87803612124185</v>
      </c>
      <c r="BC36" s="68">
        <f t="shared" si="19"/>
        <v>120.71847072657297</v>
      </c>
      <c r="BD36" s="68">
        <f t="shared" si="19"/>
        <v>123.5589053319041</v>
      </c>
      <c r="BE36" s="68">
        <f t="shared" si="19"/>
        <v>126.39933993723523</v>
      </c>
      <c r="BF36" s="68">
        <f t="shared" si="19"/>
        <v>129.23977454256635</v>
      </c>
      <c r="BG36" s="68">
        <f t="shared" si="19"/>
        <v>132.08020914789751</v>
      </c>
      <c r="BH36" s="68">
        <f t="shared" si="19"/>
        <v>134.9206437532286</v>
      </c>
      <c r="BI36" s="68">
        <f t="shared" si="19"/>
        <v>137.76107835855976</v>
      </c>
      <c r="BJ36" s="68">
        <f t="shared" si="19"/>
        <v>69.590647830612653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0.69590647830612651</v>
      </c>
      <c r="O39" s="74">
        <f t="shared" si="20"/>
        <v>2.7712984270373697</v>
      </c>
      <c r="P39" s="74">
        <f t="shared" si="20"/>
        <v>4.6311581979160863</v>
      </c>
      <c r="Q39" s="74">
        <f t="shared" si="20"/>
        <v>6.2921875464216237</v>
      </c>
      <c r="R39" s="74">
        <f t="shared" si="20"/>
        <v>7.768702262964851</v>
      </c>
      <c r="S39" s="74">
        <f t="shared" si="20"/>
        <v>9.0750181379566381</v>
      </c>
      <c r="T39" s="74">
        <f t="shared" si="20"/>
        <v>10.22346265758412</v>
      </c>
      <c r="U39" s="74">
        <f t="shared" si="20"/>
        <v>11.226363308034436</v>
      </c>
      <c r="V39" s="74">
        <f t="shared" si="20"/>
        <v>12.20540430779997</v>
      </c>
      <c r="W39" s="74">
        <f t="shared" si="20"/>
        <v>13.184445307565504</v>
      </c>
      <c r="X39" s="74">
        <f t="shared" si="20"/>
        <v>14.163486307331038</v>
      </c>
      <c r="Y39" s="74">
        <f t="shared" si="20"/>
        <v>15.142527307096572</v>
      </c>
      <c r="Z39" s="74">
        <f t="shared" si="20"/>
        <v>16.121568306862105</v>
      </c>
      <c r="AA39" s="74">
        <f t="shared" si="20"/>
        <v>17.100609306627639</v>
      </c>
      <c r="AB39" s="74">
        <f t="shared" si="20"/>
        <v>18.079650306393173</v>
      </c>
      <c r="AC39" s="74">
        <f t="shared" si="20"/>
        <v>19.058691306158707</v>
      </c>
      <c r="AD39" s="74">
        <f t="shared" si="20"/>
        <v>20.037732305924241</v>
      </c>
      <c r="AE39" s="74">
        <f t="shared" si="20"/>
        <v>21.016773305689775</v>
      </c>
      <c r="AF39" s="74">
        <f t="shared" si="20"/>
        <v>21.995814305455308</v>
      </c>
      <c r="AG39" s="74">
        <f t="shared" si="20"/>
        <v>22.974855305220842</v>
      </c>
      <c r="AH39" s="74">
        <f t="shared" si="20"/>
        <v>23.066714960357253</v>
      </c>
      <c r="AI39" s="74">
        <f t="shared" si="20"/>
        <v>22.271393270864536</v>
      </c>
      <c r="AJ39" s="74">
        <f t="shared" si="20"/>
        <v>21.476071581371819</v>
      </c>
      <c r="AK39" s="74">
        <f t="shared" si="20"/>
        <v>20.680749891879103</v>
      </c>
      <c r="AL39" s="74">
        <f t="shared" si="20"/>
        <v>19.885428202386386</v>
      </c>
      <c r="AM39" s="74">
        <f t="shared" si="20"/>
        <v>19.090106512893669</v>
      </c>
      <c r="AN39" s="74">
        <f t="shared" si="20"/>
        <v>18.294784823400953</v>
      </c>
      <c r="AO39" s="74">
        <f t="shared" si="20"/>
        <v>17.499463133908236</v>
      </c>
      <c r="AP39" s="74">
        <f t="shared" si="20"/>
        <v>16.704141444415519</v>
      </c>
      <c r="AQ39" s="74">
        <f t="shared" si="20"/>
        <v>15.908819754922803</v>
      </c>
      <c r="AR39" s="74">
        <f t="shared" si="20"/>
        <v>15.113498065430086</v>
      </c>
      <c r="AS39" s="74">
        <f t="shared" si="20"/>
        <v>14.318176375937369</v>
      </c>
      <c r="AT39" s="74">
        <f t="shared" si="20"/>
        <v>13.522854686444653</v>
      </c>
      <c r="AU39" s="74">
        <f t="shared" si="20"/>
        <v>12.727532996951936</v>
      </c>
      <c r="AV39" s="74">
        <f t="shared" si="20"/>
        <v>11.93221130745922</v>
      </c>
      <c r="AW39" s="74">
        <f t="shared" si="20"/>
        <v>11.136889617966503</v>
      </c>
      <c r="AX39" s="74">
        <f t="shared" si="20"/>
        <v>10.341567928473786</v>
      </c>
      <c r="AY39" s="74">
        <f t="shared" si="20"/>
        <v>9.5462462389810696</v>
      </c>
      <c r="AZ39" s="74">
        <f t="shared" si="20"/>
        <v>8.750924549488353</v>
      </c>
      <c r="BA39" s="74">
        <f t="shared" si="20"/>
        <v>7.9556028599956363</v>
      </c>
      <c r="BB39" s="74">
        <f t="shared" si="20"/>
        <v>7.1602811705029197</v>
      </c>
      <c r="BC39" s="74">
        <f t="shared" si="20"/>
        <v>6.364959481010203</v>
      </c>
      <c r="BD39" s="74">
        <f t="shared" si="20"/>
        <v>5.5696377915174864</v>
      </c>
      <c r="BE39" s="74">
        <f t="shared" si="20"/>
        <v>4.7743161020247697</v>
      </c>
      <c r="BF39" s="74">
        <f t="shared" si="20"/>
        <v>3.9789944125320535</v>
      </c>
      <c r="BG39" s="74">
        <f t="shared" si="20"/>
        <v>3.1836727230393373</v>
      </c>
      <c r="BH39" s="74">
        <f t="shared" si="20"/>
        <v>2.3883510335466211</v>
      </c>
      <c r="BI39" s="74">
        <f t="shared" si="20"/>
        <v>1.5930293440539049</v>
      </c>
      <c r="BJ39" s="74">
        <f t="shared" si="20"/>
        <v>0.79770765456118864</v>
      </c>
      <c r="BK39" s="74">
        <f t="shared" si="20"/>
        <v>2.3859650684723288E-3</v>
      </c>
      <c r="BL39" s="74">
        <f t="shared" si="20"/>
        <v>2.3859650684723288E-3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0.69590647830612651</v>
      </c>
      <c r="N40" s="76">
        <f>(N26-N114)*'Assumptions (Inputs)'!$D$29</f>
        <v>2.0753919487312431</v>
      </c>
      <c r="O40" s="76">
        <f>(O26-O114)*'Assumptions (Inputs)'!$D$29</f>
        <v>1.859859770878717</v>
      </c>
      <c r="P40" s="76">
        <f>(P26-P114)*'Assumptions (Inputs)'!$D$29</f>
        <v>1.6610293485055376</v>
      </c>
      <c r="Q40" s="76">
        <f>(Q26-Q114)*'Assumptions (Inputs)'!$D$29</f>
        <v>1.4765147165432277</v>
      </c>
      <c r="R40" s="76">
        <f>(R26-R114)*'Assumptions (Inputs)'!$D$29</f>
        <v>1.3063158749917867</v>
      </c>
      <c r="S40" s="76">
        <f>(S26-S114)*'Assumptions (Inputs)'!$D$29</f>
        <v>1.1484445196274824</v>
      </c>
      <c r="T40" s="76">
        <f>(T26-T114)*'Assumptions (Inputs)'!$D$29</f>
        <v>1.0029006504503153</v>
      </c>
      <c r="U40" s="76">
        <f>(U26-U114)*'Assumptions (Inputs)'!$D$29</f>
        <v>0.97904099976553383</v>
      </c>
      <c r="V40" s="76">
        <f>(V26-V114)*'Assumptions (Inputs)'!$D$29</f>
        <v>0.97904099976553383</v>
      </c>
      <c r="W40" s="76">
        <f>(W26-W114)*'Assumptions (Inputs)'!$D$29</f>
        <v>0.97904099976553383</v>
      </c>
      <c r="X40" s="76">
        <f>(X26-X114)*'Assumptions (Inputs)'!$D$29</f>
        <v>0.97904099976553383</v>
      </c>
      <c r="Y40" s="76">
        <f>(Y26-Y114)*'Assumptions (Inputs)'!$D$29</f>
        <v>0.97904099976553383</v>
      </c>
      <c r="Z40" s="76">
        <f>(Z26-Z114)*'Assumptions (Inputs)'!$D$29</f>
        <v>0.97904099976553383</v>
      </c>
      <c r="AA40" s="76">
        <f>(AA26-AA114)*'Assumptions (Inputs)'!$D$29</f>
        <v>0.97904099976553383</v>
      </c>
      <c r="AB40" s="76">
        <f>(AB26-AB114)*'Assumptions (Inputs)'!$D$29</f>
        <v>0.97904099976553383</v>
      </c>
      <c r="AC40" s="76">
        <f>(AC26-AC114)*'Assumptions (Inputs)'!$D$29</f>
        <v>0.97904099976553383</v>
      </c>
      <c r="AD40" s="76">
        <f>(AD26-AD114)*'Assumptions (Inputs)'!$D$29</f>
        <v>0.97904099976553383</v>
      </c>
      <c r="AE40" s="76">
        <f>(AE26-AE114)*'Assumptions (Inputs)'!$D$29</f>
        <v>0.97904099976553383</v>
      </c>
      <c r="AF40" s="76">
        <f>(AF26-AF114)*'Assumptions (Inputs)'!$D$29</f>
        <v>0.97904099976553383</v>
      </c>
      <c r="AG40" s="76">
        <f>(AG26-AG114)*'Assumptions (Inputs)'!$D$29</f>
        <v>9.1859655136408785E-2</v>
      </c>
      <c r="AH40" s="76">
        <f>(AH26-AH114)*'Assumptions (Inputs)'!$D$29</f>
        <v>-0.79532168949271631</v>
      </c>
      <c r="AI40" s="76">
        <f>(AI26-AI114)*'Assumptions (Inputs)'!$D$29</f>
        <v>-0.79532168949271631</v>
      </c>
      <c r="AJ40" s="76">
        <f>(AJ26-AJ114)*'Assumptions (Inputs)'!$D$29</f>
        <v>-0.79532168949271631</v>
      </c>
      <c r="AK40" s="76">
        <f>(AK26-AK114)*'Assumptions (Inputs)'!$D$29</f>
        <v>-0.79532168949271631</v>
      </c>
      <c r="AL40" s="76">
        <f>(AL26-AL114)*'Assumptions (Inputs)'!$D$29</f>
        <v>-0.79532168949271631</v>
      </c>
      <c r="AM40" s="76">
        <f>(AM26-AM114)*'Assumptions (Inputs)'!$D$29</f>
        <v>-0.79532168949271631</v>
      </c>
      <c r="AN40" s="76">
        <f>(AN26-AN114)*'Assumptions (Inputs)'!$D$29</f>
        <v>-0.79532168949271631</v>
      </c>
      <c r="AO40" s="76">
        <f>(AO26-AO114)*'Assumptions (Inputs)'!$D$29</f>
        <v>-0.79532168949271631</v>
      </c>
      <c r="AP40" s="76">
        <f>(AP26-AP114)*'Assumptions (Inputs)'!$D$29</f>
        <v>-0.79532168949271631</v>
      </c>
      <c r="AQ40" s="76">
        <f>(AQ26-AQ114)*'Assumptions (Inputs)'!$D$29</f>
        <v>-0.79532168949271631</v>
      </c>
      <c r="AR40" s="76">
        <f>(AR26-AR114)*'Assumptions (Inputs)'!$D$29</f>
        <v>-0.79532168949271631</v>
      </c>
      <c r="AS40" s="76">
        <f>(AS26-AS114)*'Assumptions (Inputs)'!$D$29</f>
        <v>-0.79532168949271631</v>
      </c>
      <c r="AT40" s="76">
        <f>(AT26-AT114)*'Assumptions (Inputs)'!$D$29</f>
        <v>-0.79532168949271631</v>
      </c>
      <c r="AU40" s="76">
        <f>(AU26-AU114)*'Assumptions (Inputs)'!$D$29</f>
        <v>-0.79532168949271631</v>
      </c>
      <c r="AV40" s="76">
        <f>(AV26-AV114)*'Assumptions (Inputs)'!$D$29</f>
        <v>-0.79532168949271631</v>
      </c>
      <c r="AW40" s="76">
        <f>(AW26-AW114)*'Assumptions (Inputs)'!$D$29</f>
        <v>-0.79532168949271631</v>
      </c>
      <c r="AX40" s="76">
        <f>(AX26-AX114)*'Assumptions (Inputs)'!$D$29</f>
        <v>-0.79532168949271631</v>
      </c>
      <c r="AY40" s="76">
        <f>(AY26-AY114)*'Assumptions (Inputs)'!$D$29</f>
        <v>-0.79532168949271631</v>
      </c>
      <c r="AZ40" s="76">
        <f>(AZ26-AZ114)*'Assumptions (Inputs)'!$D$29</f>
        <v>-0.79532168949271631</v>
      </c>
      <c r="BA40" s="76">
        <f>(BA26-BA114)*'Assumptions (Inputs)'!$D$29</f>
        <v>-0.79532168949271631</v>
      </c>
      <c r="BB40" s="76">
        <f>(BB26-BB114)*'Assumptions (Inputs)'!$D$29</f>
        <v>-0.79532168949271631</v>
      </c>
      <c r="BC40" s="76">
        <f>(BC26-BC114)*'Assumptions (Inputs)'!$D$29</f>
        <v>-0.79532168949271631</v>
      </c>
      <c r="BD40" s="76">
        <f>(BD26-BD114)*'Assumptions (Inputs)'!$D$29</f>
        <v>-0.79532168949271631</v>
      </c>
      <c r="BE40" s="76">
        <f>(BE26-BE114)*'Assumptions (Inputs)'!$D$29</f>
        <v>-0.79532168949271631</v>
      </c>
      <c r="BF40" s="76">
        <f>(BF26-BF114)*'Assumptions (Inputs)'!$D$29</f>
        <v>-0.79532168949271631</v>
      </c>
      <c r="BG40" s="76">
        <f>(BG26-BG114)*'Assumptions (Inputs)'!$D$29</f>
        <v>-0.79532168949271631</v>
      </c>
      <c r="BH40" s="76">
        <f>(BH26-BH114)*'Assumptions (Inputs)'!$D$29</f>
        <v>-0.79532168949271631</v>
      </c>
      <c r="BI40" s="76">
        <f>(BI26-BI114)*'Assumptions (Inputs)'!$D$29</f>
        <v>-0.79532168949271631</v>
      </c>
      <c r="BJ40" s="76">
        <f>(BJ26-BJ114)*'Assumptions (Inputs)'!$D$29</f>
        <v>-0.79532168949271631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2.3859650684723288E-3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0.69590647830612651</v>
      </c>
      <c r="N41" s="74">
        <f t="shared" si="21"/>
        <v>2.7712984270373697</v>
      </c>
      <c r="O41" s="74">
        <f t="shared" si="21"/>
        <v>4.6311581979160863</v>
      </c>
      <c r="P41" s="74">
        <f t="shared" si="21"/>
        <v>6.2921875464216237</v>
      </c>
      <c r="Q41" s="74">
        <f t="shared" si="21"/>
        <v>7.768702262964851</v>
      </c>
      <c r="R41" s="74">
        <f t="shared" si="21"/>
        <v>9.0750181379566381</v>
      </c>
      <c r="S41" s="74">
        <f t="shared" si="21"/>
        <v>10.22346265758412</v>
      </c>
      <c r="T41" s="74">
        <f t="shared" si="21"/>
        <v>11.226363308034436</v>
      </c>
      <c r="U41" s="74">
        <f t="shared" si="21"/>
        <v>12.20540430779997</v>
      </c>
      <c r="V41" s="74">
        <f t="shared" si="21"/>
        <v>13.184445307565504</v>
      </c>
      <c r="W41" s="74">
        <f t="shared" si="21"/>
        <v>14.163486307331038</v>
      </c>
      <c r="X41" s="74">
        <f t="shared" si="21"/>
        <v>15.142527307096572</v>
      </c>
      <c r="Y41" s="74">
        <f t="shared" si="21"/>
        <v>16.121568306862105</v>
      </c>
      <c r="Z41" s="74">
        <f t="shared" si="21"/>
        <v>17.100609306627639</v>
      </c>
      <c r="AA41" s="74">
        <f t="shared" si="21"/>
        <v>18.079650306393173</v>
      </c>
      <c r="AB41" s="74">
        <f t="shared" si="21"/>
        <v>19.058691306158707</v>
      </c>
      <c r="AC41" s="74">
        <f t="shared" si="21"/>
        <v>20.037732305924241</v>
      </c>
      <c r="AD41" s="74">
        <f t="shared" si="21"/>
        <v>21.016773305689775</v>
      </c>
      <c r="AE41" s="74">
        <f t="shared" si="21"/>
        <v>21.995814305455308</v>
      </c>
      <c r="AF41" s="74">
        <f t="shared" si="21"/>
        <v>22.974855305220842</v>
      </c>
      <c r="AG41" s="74">
        <f t="shared" si="21"/>
        <v>23.066714960357253</v>
      </c>
      <c r="AH41" s="74">
        <f t="shared" si="21"/>
        <v>22.271393270864536</v>
      </c>
      <c r="AI41" s="74">
        <f t="shared" si="21"/>
        <v>21.476071581371819</v>
      </c>
      <c r="AJ41" s="74">
        <f t="shared" si="21"/>
        <v>20.680749891879103</v>
      </c>
      <c r="AK41" s="74">
        <f t="shared" si="21"/>
        <v>19.885428202386386</v>
      </c>
      <c r="AL41" s="74">
        <f t="shared" si="21"/>
        <v>19.090106512893669</v>
      </c>
      <c r="AM41" s="74">
        <f t="shared" si="21"/>
        <v>18.294784823400953</v>
      </c>
      <c r="AN41" s="74">
        <f t="shared" si="21"/>
        <v>17.499463133908236</v>
      </c>
      <c r="AO41" s="74">
        <f t="shared" si="21"/>
        <v>16.704141444415519</v>
      </c>
      <c r="AP41" s="74">
        <f t="shared" si="21"/>
        <v>15.908819754922803</v>
      </c>
      <c r="AQ41" s="74">
        <f t="shared" si="21"/>
        <v>15.113498065430086</v>
      </c>
      <c r="AR41" s="74">
        <f t="shared" si="21"/>
        <v>14.318176375937369</v>
      </c>
      <c r="AS41" s="74">
        <f t="shared" si="21"/>
        <v>13.522854686444653</v>
      </c>
      <c r="AT41" s="74">
        <f t="shared" si="21"/>
        <v>12.727532996951936</v>
      </c>
      <c r="AU41" s="74">
        <f t="shared" si="21"/>
        <v>11.93221130745922</v>
      </c>
      <c r="AV41" s="74">
        <f t="shared" si="21"/>
        <v>11.136889617966503</v>
      </c>
      <c r="AW41" s="74">
        <f t="shared" si="21"/>
        <v>10.341567928473786</v>
      </c>
      <c r="AX41" s="74">
        <f t="shared" si="21"/>
        <v>9.5462462389810696</v>
      </c>
      <c r="AY41" s="74">
        <f t="shared" si="21"/>
        <v>8.750924549488353</v>
      </c>
      <c r="AZ41" s="74">
        <f t="shared" si="21"/>
        <v>7.9556028599956363</v>
      </c>
      <c r="BA41" s="74">
        <f t="shared" si="21"/>
        <v>7.1602811705029197</v>
      </c>
      <c r="BB41" s="74">
        <f t="shared" si="21"/>
        <v>6.364959481010203</v>
      </c>
      <c r="BC41" s="74">
        <f t="shared" si="21"/>
        <v>5.5696377915174864</v>
      </c>
      <c r="BD41" s="74">
        <f t="shared" si="21"/>
        <v>4.7743161020247697</v>
      </c>
      <c r="BE41" s="74">
        <f t="shared" si="21"/>
        <v>3.9789944125320535</v>
      </c>
      <c r="BF41" s="74">
        <f t="shared" si="21"/>
        <v>3.1836727230393373</v>
      </c>
      <c r="BG41" s="74">
        <f t="shared" si="21"/>
        <v>2.3883510335466211</v>
      </c>
      <c r="BH41" s="74">
        <f t="shared" si="21"/>
        <v>1.5930293440539049</v>
      </c>
      <c r="BI41" s="74">
        <f t="shared" si="21"/>
        <v>0.79770765456118864</v>
      </c>
      <c r="BJ41" s="74">
        <f t="shared" si="21"/>
        <v>2.3859650684723288E-3</v>
      </c>
      <c r="BK41" s="74">
        <f t="shared" si="21"/>
        <v>2.3859650684723288E-3</v>
      </c>
      <c r="BL41" s="74">
        <f t="shared" si="21"/>
        <v>2.3859650684723288E-3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0.34795323915306325</v>
      </c>
      <c r="N42" s="68">
        <f t="shared" si="22"/>
        <v>1.7336024526717482</v>
      </c>
      <c r="O42" s="68">
        <f t="shared" si="22"/>
        <v>3.701228312476728</v>
      </c>
      <c r="P42" s="68">
        <f t="shared" si="22"/>
        <v>5.4616728721688546</v>
      </c>
      <c r="Q42" s="68">
        <f t="shared" si="22"/>
        <v>7.0304449046932369</v>
      </c>
      <c r="R42" s="68">
        <f t="shared" si="22"/>
        <v>8.4218602004607455</v>
      </c>
      <c r="S42" s="68">
        <f t="shared" si="22"/>
        <v>9.6492403977703791</v>
      </c>
      <c r="T42" s="68">
        <f t="shared" si="22"/>
        <v>10.724912982809279</v>
      </c>
      <c r="U42" s="68">
        <f t="shared" si="22"/>
        <v>11.715883807917203</v>
      </c>
      <c r="V42" s="68">
        <f t="shared" si="22"/>
        <v>12.694924807682737</v>
      </c>
      <c r="W42" s="68">
        <f t="shared" si="22"/>
        <v>13.673965807448271</v>
      </c>
      <c r="X42" s="68">
        <f t="shared" si="22"/>
        <v>14.653006807213805</v>
      </c>
      <c r="Y42" s="68">
        <f t="shared" si="22"/>
        <v>15.632047806979338</v>
      </c>
      <c r="Z42" s="68">
        <f t="shared" si="22"/>
        <v>16.611088806744874</v>
      </c>
      <c r="AA42" s="68">
        <f t="shared" si="22"/>
        <v>17.590129806510404</v>
      </c>
      <c r="AB42" s="68">
        <f t="shared" si="22"/>
        <v>18.569170806275942</v>
      </c>
      <c r="AC42" s="68">
        <f t="shared" si="22"/>
        <v>19.548211806041472</v>
      </c>
      <c r="AD42" s="68">
        <f t="shared" si="22"/>
        <v>20.527252805807009</v>
      </c>
      <c r="AE42" s="68">
        <f t="shared" si="22"/>
        <v>21.50629380557254</v>
      </c>
      <c r="AF42" s="68">
        <f t="shared" si="22"/>
        <v>22.485334805338077</v>
      </c>
      <c r="AG42" s="68">
        <f t="shared" si="22"/>
        <v>23.020785132789047</v>
      </c>
      <c r="AH42" s="68">
        <f t="shared" si="22"/>
        <v>22.669054115610894</v>
      </c>
      <c r="AI42" s="68">
        <f t="shared" si="22"/>
        <v>21.873732426118178</v>
      </c>
      <c r="AJ42" s="68">
        <f t="shared" si="22"/>
        <v>21.078410736625461</v>
      </c>
      <c r="AK42" s="68">
        <f t="shared" si="22"/>
        <v>20.283089047132744</v>
      </c>
      <c r="AL42" s="68">
        <f t="shared" si="22"/>
        <v>19.487767357640028</v>
      </c>
      <c r="AM42" s="68">
        <f t="shared" si="22"/>
        <v>18.692445668147311</v>
      </c>
      <c r="AN42" s="68">
        <f t="shared" si="22"/>
        <v>17.897123978654594</v>
      </c>
      <c r="AO42" s="68">
        <f t="shared" si="22"/>
        <v>17.101802289161878</v>
      </c>
      <c r="AP42" s="68">
        <f t="shared" si="22"/>
        <v>16.306480599669161</v>
      </c>
      <c r="AQ42" s="68">
        <f t="shared" si="22"/>
        <v>15.511158910176444</v>
      </c>
      <c r="AR42" s="68">
        <f t="shared" si="22"/>
        <v>14.715837220683728</v>
      </c>
      <c r="AS42" s="68">
        <f t="shared" si="22"/>
        <v>13.920515531191011</v>
      </c>
      <c r="AT42" s="68">
        <f t="shared" si="22"/>
        <v>13.125193841698295</v>
      </c>
      <c r="AU42" s="68">
        <f t="shared" si="22"/>
        <v>12.329872152205578</v>
      </c>
      <c r="AV42" s="68">
        <f t="shared" si="22"/>
        <v>11.534550462712861</v>
      </c>
      <c r="AW42" s="68">
        <f t="shared" si="22"/>
        <v>10.739228773220145</v>
      </c>
      <c r="AX42" s="68">
        <f t="shared" si="22"/>
        <v>9.9439070837274279</v>
      </c>
      <c r="AY42" s="68">
        <f t="shared" si="22"/>
        <v>9.1485853942347113</v>
      </c>
      <c r="AZ42" s="68">
        <f t="shared" si="22"/>
        <v>8.3532637047419946</v>
      </c>
      <c r="BA42" s="68">
        <f t="shared" si="22"/>
        <v>7.557942015249278</v>
      </c>
      <c r="BB42" s="68">
        <f t="shared" si="22"/>
        <v>6.7626203257565614</v>
      </c>
      <c r="BC42" s="68">
        <f t="shared" si="22"/>
        <v>5.9672986362638447</v>
      </c>
      <c r="BD42" s="68">
        <f t="shared" si="22"/>
        <v>5.1719769467711281</v>
      </c>
      <c r="BE42" s="68">
        <f t="shared" si="22"/>
        <v>4.3766552572784114</v>
      </c>
      <c r="BF42" s="68">
        <f t="shared" si="22"/>
        <v>3.5813335677856957</v>
      </c>
      <c r="BG42" s="68">
        <f t="shared" si="22"/>
        <v>2.786011878292979</v>
      </c>
      <c r="BH42" s="68">
        <f t="shared" si="22"/>
        <v>1.990690188800263</v>
      </c>
      <c r="BI42" s="68">
        <f t="shared" si="22"/>
        <v>1.1953684993075469</v>
      </c>
      <c r="BJ42" s="68">
        <f t="shared" si="22"/>
        <v>0.40004680981483048</v>
      </c>
      <c r="BK42" s="68">
        <f t="shared" si="22"/>
        <v>2.3859650684723288E-3</v>
      </c>
      <c r="BL42" s="68">
        <f t="shared" si="22"/>
        <v>2.3859650684723288E-3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0.12923977454256638</v>
      </c>
      <c r="O45" s="55">
        <f t="shared" si="23"/>
        <v>0.51466970787836863</v>
      </c>
      <c r="P45" s="55">
        <f t="shared" si="23"/>
        <v>0.86007223675584465</v>
      </c>
      <c r="Q45" s="55">
        <f t="shared" si="23"/>
        <v>1.168549115764016</v>
      </c>
      <c r="R45" s="55">
        <f t="shared" si="23"/>
        <v>1.4427589916934727</v>
      </c>
      <c r="S45" s="55">
        <f t="shared" si="23"/>
        <v>1.6853605113348045</v>
      </c>
      <c r="T45" s="55">
        <f t="shared" si="23"/>
        <v>1.8986430649799084</v>
      </c>
      <c r="U45" s="55">
        <f t="shared" si="23"/>
        <v>2.0848960429206813</v>
      </c>
      <c r="V45" s="55">
        <f t="shared" si="23"/>
        <v>2.2667179428771376</v>
      </c>
      <c r="W45" s="55">
        <f t="shared" si="23"/>
        <v>2.4485398428335938</v>
      </c>
      <c r="X45" s="55">
        <f t="shared" si="23"/>
        <v>2.6303617427900501</v>
      </c>
      <c r="Y45" s="55">
        <f t="shared" si="23"/>
        <v>2.8121836427465063</v>
      </c>
      <c r="Z45" s="55">
        <f t="shared" si="23"/>
        <v>2.9940055427029626</v>
      </c>
      <c r="AA45" s="55">
        <f t="shared" si="23"/>
        <v>3.1758274426594189</v>
      </c>
      <c r="AB45" s="55">
        <f t="shared" si="23"/>
        <v>3.3576493426158751</v>
      </c>
      <c r="AC45" s="55">
        <f t="shared" si="23"/>
        <v>3.5394712425723314</v>
      </c>
      <c r="AD45" s="55">
        <f t="shared" si="23"/>
        <v>3.7212931425287876</v>
      </c>
      <c r="AE45" s="55">
        <f t="shared" si="23"/>
        <v>3.9031150424852439</v>
      </c>
      <c r="AF45" s="55">
        <f t="shared" si="23"/>
        <v>4.0849369424417006</v>
      </c>
      <c r="AG45" s="55">
        <f t="shared" si="23"/>
        <v>4.2667588423981568</v>
      </c>
      <c r="AH45" s="55">
        <f t="shared" si="23"/>
        <v>4.283818492637776</v>
      </c>
      <c r="AI45" s="55">
        <f t="shared" si="23"/>
        <v>4.1361158931605573</v>
      </c>
      <c r="AJ45" s="55">
        <f t="shared" si="23"/>
        <v>3.9884132936833385</v>
      </c>
      <c r="AK45" s="55">
        <f t="shared" si="23"/>
        <v>3.8407106942061198</v>
      </c>
      <c r="AL45" s="55">
        <f t="shared" si="23"/>
        <v>3.693008094728901</v>
      </c>
      <c r="AM45" s="55">
        <f t="shared" si="23"/>
        <v>3.5453054952516823</v>
      </c>
      <c r="AN45" s="55">
        <f t="shared" si="23"/>
        <v>3.3976028957744635</v>
      </c>
      <c r="AO45" s="55">
        <f t="shared" si="23"/>
        <v>3.2499002962972448</v>
      </c>
      <c r="AP45" s="55">
        <f t="shared" si="23"/>
        <v>3.102197696820026</v>
      </c>
      <c r="AQ45" s="55">
        <f t="shared" si="23"/>
        <v>2.9544950973428072</v>
      </c>
      <c r="AR45" s="55">
        <f t="shared" si="23"/>
        <v>2.8067924978655885</v>
      </c>
      <c r="AS45" s="55">
        <f t="shared" si="23"/>
        <v>2.6590898983883697</v>
      </c>
      <c r="AT45" s="55">
        <f t="shared" si="23"/>
        <v>2.511387298911151</v>
      </c>
      <c r="AU45" s="55">
        <f t="shared" si="23"/>
        <v>2.3636846994339322</v>
      </c>
      <c r="AV45" s="55">
        <f t="shared" si="23"/>
        <v>2.2159820999567135</v>
      </c>
      <c r="AW45" s="55">
        <f t="shared" si="23"/>
        <v>2.0682795004794947</v>
      </c>
      <c r="AX45" s="55">
        <f t="shared" si="23"/>
        <v>1.920576901002276</v>
      </c>
      <c r="AY45" s="55">
        <f t="shared" si="23"/>
        <v>1.7728743015250572</v>
      </c>
      <c r="AZ45" s="55">
        <f t="shared" si="23"/>
        <v>1.6251717020478385</v>
      </c>
      <c r="BA45" s="55">
        <f t="shared" si="23"/>
        <v>1.4774691025706197</v>
      </c>
      <c r="BB45" s="55">
        <f t="shared" si="23"/>
        <v>1.3297665030934009</v>
      </c>
      <c r="BC45" s="55">
        <f t="shared" si="23"/>
        <v>1.1820639036161822</v>
      </c>
      <c r="BD45" s="55">
        <f t="shared" si="23"/>
        <v>1.0343613041389634</v>
      </c>
      <c r="BE45" s="55">
        <f t="shared" si="23"/>
        <v>0.88665870466174468</v>
      </c>
      <c r="BF45" s="55">
        <f t="shared" si="23"/>
        <v>0.73895610518452592</v>
      </c>
      <c r="BG45" s="55">
        <f t="shared" si="23"/>
        <v>0.59125350570730717</v>
      </c>
      <c r="BH45" s="55">
        <f t="shared" si="23"/>
        <v>0.44355090623008842</v>
      </c>
      <c r="BI45" s="55">
        <f t="shared" si="23"/>
        <v>0.29584830675286966</v>
      </c>
      <c r="BJ45" s="55">
        <f t="shared" si="23"/>
        <v>0.14814570727565091</v>
      </c>
      <c r="BK45" s="55">
        <f t="shared" si="23"/>
        <v>4.4310779843215187E-4</v>
      </c>
      <c r="BL45" s="55">
        <f t="shared" si="23"/>
        <v>4.4310779843215187E-4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0.12923977454256638</v>
      </c>
      <c r="N46" s="55">
        <f>(N27-N114)*'Assumptions (Inputs)'!$D$26</f>
        <v>0.38542993333580228</v>
      </c>
      <c r="O46" s="55">
        <f>(O27-O114)*'Assumptions (Inputs)'!$D$26</f>
        <v>0.34540252887747608</v>
      </c>
      <c r="P46" s="55">
        <f>(P27-P114)*'Assumptions (Inputs)'!$D$26</f>
        <v>0.30847687900817133</v>
      </c>
      <c r="Q46" s="55">
        <f>(Q27-Q114)*'Assumptions (Inputs)'!$D$26</f>
        <v>0.27420987592945661</v>
      </c>
      <c r="R46" s="55">
        <f>(R27-R114)*'Assumptions (Inputs)'!$D$26</f>
        <v>0.24260151964133181</v>
      </c>
      <c r="S46" s="55">
        <f>(S27-S114)*'Assumptions (Inputs)'!$D$26</f>
        <v>0.21328255364510387</v>
      </c>
      <c r="T46" s="55">
        <f>(T27-T114)*'Assumptions (Inputs)'!$D$26</f>
        <v>0.18625297794077286</v>
      </c>
      <c r="U46" s="55">
        <f>(U27-U114)*'Assumptions (Inputs)'!$D$26</f>
        <v>0.18182189995645631</v>
      </c>
      <c r="V46" s="55">
        <f>(V27-V114)*'Assumptions (Inputs)'!$D$26</f>
        <v>0.18182189995645631</v>
      </c>
      <c r="W46" s="55">
        <f>(W27-W114)*'Assumptions (Inputs)'!$D$26</f>
        <v>0.18182189995645631</v>
      </c>
      <c r="X46" s="55">
        <f>(X27-X114)*'Assumptions (Inputs)'!$D$26</f>
        <v>0.18182189995645631</v>
      </c>
      <c r="Y46" s="55">
        <f>(Y27-Y114)*'Assumptions (Inputs)'!$D$26</f>
        <v>0.18182189995645631</v>
      </c>
      <c r="Z46" s="55">
        <f>(Z27-Z114)*'Assumptions (Inputs)'!$D$26</f>
        <v>0.18182189995645631</v>
      </c>
      <c r="AA46" s="55">
        <f>(AA27-AA114)*'Assumptions (Inputs)'!$D$26</f>
        <v>0.18182189995645631</v>
      </c>
      <c r="AB46" s="55">
        <f>(AB27-AB114)*'Assumptions (Inputs)'!$D$26</f>
        <v>0.18182189995645631</v>
      </c>
      <c r="AC46" s="55">
        <f>(AC27-AC114)*'Assumptions (Inputs)'!$D$26</f>
        <v>0.18182189995645631</v>
      </c>
      <c r="AD46" s="55">
        <f>(AD27-AD114)*'Assumptions (Inputs)'!$D$26</f>
        <v>0.18182189995645631</v>
      </c>
      <c r="AE46" s="55">
        <f>(AE27-AE114)*'Assumptions (Inputs)'!$D$26</f>
        <v>0.18182189995645631</v>
      </c>
      <c r="AF46" s="55">
        <f>(AF27-AF114)*'Assumptions (Inputs)'!$D$26</f>
        <v>0.18182189995645631</v>
      </c>
      <c r="AG46" s="55">
        <f>(AG27-AG114)*'Assumptions (Inputs)'!$D$26</f>
        <v>1.7059650239618775E-2</v>
      </c>
      <c r="AH46" s="55">
        <f>(AH27-AH114)*'Assumptions (Inputs)'!$D$26</f>
        <v>-0.14770259947721875</v>
      </c>
      <c r="AI46" s="55">
        <f>(AI27-AI114)*'Assumptions (Inputs)'!$D$26</f>
        <v>-0.14770259947721875</v>
      </c>
      <c r="AJ46" s="55">
        <f>(AJ27-AJ114)*'Assumptions (Inputs)'!$D$26</f>
        <v>-0.14770259947721875</v>
      </c>
      <c r="AK46" s="55">
        <f>(AK27-AK114)*'Assumptions (Inputs)'!$D$26</f>
        <v>-0.14770259947721875</v>
      </c>
      <c r="AL46" s="55">
        <f>(AL27-AL114)*'Assumptions (Inputs)'!$D$26</f>
        <v>-0.14770259947721875</v>
      </c>
      <c r="AM46" s="55">
        <f>(AM27-AM114)*'Assumptions (Inputs)'!$D$26</f>
        <v>-0.14770259947721875</v>
      </c>
      <c r="AN46" s="55">
        <f>(AN27-AN114)*'Assumptions (Inputs)'!$D$26</f>
        <v>-0.14770259947721875</v>
      </c>
      <c r="AO46" s="55">
        <f>(AO27-AO114)*'Assumptions (Inputs)'!$D$26</f>
        <v>-0.14770259947721875</v>
      </c>
      <c r="AP46" s="55">
        <f>(AP27-AP114)*'Assumptions (Inputs)'!$D$26</f>
        <v>-0.14770259947721875</v>
      </c>
      <c r="AQ46" s="55">
        <f>(AQ27-AQ114)*'Assumptions (Inputs)'!$D$26</f>
        <v>-0.14770259947721875</v>
      </c>
      <c r="AR46" s="55">
        <f>(AR27-AR114)*'Assumptions (Inputs)'!$D$26</f>
        <v>-0.14770259947721875</v>
      </c>
      <c r="AS46" s="55">
        <f>(AS27-AS114)*'Assumptions (Inputs)'!$D$26</f>
        <v>-0.14770259947721875</v>
      </c>
      <c r="AT46" s="55">
        <f>(AT27-AT114)*'Assumptions (Inputs)'!$D$26</f>
        <v>-0.14770259947721875</v>
      </c>
      <c r="AU46" s="55">
        <f>(AU27-AU114)*'Assumptions (Inputs)'!$D$26</f>
        <v>-0.14770259947721875</v>
      </c>
      <c r="AV46" s="55">
        <f>(AV27-AV114)*'Assumptions (Inputs)'!$D$26</f>
        <v>-0.14770259947721875</v>
      </c>
      <c r="AW46" s="55">
        <f>(AW27-AW114)*'Assumptions (Inputs)'!$D$26</f>
        <v>-0.14770259947721875</v>
      </c>
      <c r="AX46" s="55">
        <f>(AX27-AX114)*'Assumptions (Inputs)'!$D$26</f>
        <v>-0.14770259947721875</v>
      </c>
      <c r="AY46" s="55">
        <f>(AY27-AY114)*'Assumptions (Inputs)'!$D$26</f>
        <v>-0.14770259947721875</v>
      </c>
      <c r="AZ46" s="55">
        <f>(AZ27-AZ114)*'Assumptions (Inputs)'!$D$26</f>
        <v>-0.14770259947721875</v>
      </c>
      <c r="BA46" s="55">
        <f>(BA27-BA114)*'Assumptions (Inputs)'!$D$26</f>
        <v>-0.14770259947721875</v>
      </c>
      <c r="BB46" s="55">
        <f>(BB27-BB114)*'Assumptions (Inputs)'!$D$26</f>
        <v>-0.14770259947721875</v>
      </c>
      <c r="BC46" s="55">
        <f>(BC27-BC114)*'Assumptions (Inputs)'!$D$26</f>
        <v>-0.14770259947721875</v>
      </c>
      <c r="BD46" s="55">
        <f>(BD27-BD114)*'Assumptions (Inputs)'!$D$26</f>
        <v>-0.14770259947721875</v>
      </c>
      <c r="BE46" s="55">
        <f>(BE27-BE114)*'Assumptions (Inputs)'!$D$26</f>
        <v>-0.14770259947721875</v>
      </c>
      <c r="BF46" s="55">
        <f>(BF27-BF114)*'Assumptions (Inputs)'!$D$26</f>
        <v>-0.14770259947721875</v>
      </c>
      <c r="BG46" s="55">
        <f>(BG27-BG114)*'Assumptions (Inputs)'!$D$26</f>
        <v>-0.14770259947721875</v>
      </c>
      <c r="BH46" s="55">
        <f>(BH27-BH114)*'Assumptions (Inputs)'!$D$26</f>
        <v>-0.14770259947721875</v>
      </c>
      <c r="BI46" s="55">
        <f>(BI27-BI114)*'Assumptions (Inputs)'!$D$26</f>
        <v>-0.14770259947721875</v>
      </c>
      <c r="BJ46" s="55">
        <f>(BJ27-BJ114)*'Assumptions (Inputs)'!$D$26</f>
        <v>-0.14770259947721875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4.4310779843215187E-4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0.12923977454256638</v>
      </c>
      <c r="N47" s="77">
        <f t="shared" si="24"/>
        <v>0.51466970787836863</v>
      </c>
      <c r="O47" s="77">
        <f t="shared" si="24"/>
        <v>0.86007223675584465</v>
      </c>
      <c r="P47" s="77">
        <f t="shared" si="24"/>
        <v>1.168549115764016</v>
      </c>
      <c r="Q47" s="77">
        <f t="shared" si="24"/>
        <v>1.4427589916934727</v>
      </c>
      <c r="R47" s="77">
        <f t="shared" si="24"/>
        <v>1.6853605113348045</v>
      </c>
      <c r="S47" s="77">
        <f t="shared" si="24"/>
        <v>1.8986430649799084</v>
      </c>
      <c r="T47" s="77">
        <f t="shared" si="24"/>
        <v>2.0848960429206813</v>
      </c>
      <c r="U47" s="77">
        <f t="shared" si="24"/>
        <v>2.2667179428771376</v>
      </c>
      <c r="V47" s="77">
        <f t="shared" si="24"/>
        <v>2.4485398428335938</v>
      </c>
      <c r="W47" s="77">
        <f t="shared" si="24"/>
        <v>2.6303617427900501</v>
      </c>
      <c r="X47" s="77">
        <f t="shared" si="24"/>
        <v>2.8121836427465063</v>
      </c>
      <c r="Y47" s="77">
        <f t="shared" si="24"/>
        <v>2.9940055427029626</v>
      </c>
      <c r="Z47" s="77">
        <f t="shared" si="24"/>
        <v>3.1758274426594189</v>
      </c>
      <c r="AA47" s="77">
        <f t="shared" si="24"/>
        <v>3.3576493426158751</v>
      </c>
      <c r="AB47" s="77">
        <f t="shared" si="24"/>
        <v>3.5394712425723314</v>
      </c>
      <c r="AC47" s="77">
        <f t="shared" si="24"/>
        <v>3.7212931425287876</v>
      </c>
      <c r="AD47" s="77">
        <f t="shared" si="24"/>
        <v>3.9031150424852439</v>
      </c>
      <c r="AE47" s="77">
        <f t="shared" si="24"/>
        <v>4.0849369424417006</v>
      </c>
      <c r="AF47" s="77">
        <f t="shared" si="24"/>
        <v>4.2667588423981568</v>
      </c>
      <c r="AG47" s="77">
        <f t="shared" si="24"/>
        <v>4.283818492637776</v>
      </c>
      <c r="AH47" s="77">
        <f t="shared" si="24"/>
        <v>4.1361158931605573</v>
      </c>
      <c r="AI47" s="77">
        <f t="shared" si="24"/>
        <v>3.9884132936833385</v>
      </c>
      <c r="AJ47" s="77">
        <f t="shared" si="24"/>
        <v>3.8407106942061198</v>
      </c>
      <c r="AK47" s="77">
        <f t="shared" si="24"/>
        <v>3.693008094728901</v>
      </c>
      <c r="AL47" s="77">
        <f t="shared" si="24"/>
        <v>3.5453054952516823</v>
      </c>
      <c r="AM47" s="77">
        <f t="shared" si="24"/>
        <v>3.3976028957744635</v>
      </c>
      <c r="AN47" s="77">
        <f t="shared" si="24"/>
        <v>3.2499002962972448</v>
      </c>
      <c r="AO47" s="77">
        <f t="shared" si="24"/>
        <v>3.102197696820026</v>
      </c>
      <c r="AP47" s="77">
        <f t="shared" si="24"/>
        <v>2.9544950973428072</v>
      </c>
      <c r="AQ47" s="77">
        <f t="shared" si="24"/>
        <v>2.8067924978655885</v>
      </c>
      <c r="AR47" s="77">
        <f t="shared" si="24"/>
        <v>2.6590898983883697</v>
      </c>
      <c r="AS47" s="77">
        <f t="shared" si="24"/>
        <v>2.511387298911151</v>
      </c>
      <c r="AT47" s="77">
        <f t="shared" si="24"/>
        <v>2.3636846994339322</v>
      </c>
      <c r="AU47" s="77">
        <f t="shared" si="24"/>
        <v>2.2159820999567135</v>
      </c>
      <c r="AV47" s="77">
        <f t="shared" si="24"/>
        <v>2.0682795004794947</v>
      </c>
      <c r="AW47" s="77">
        <f t="shared" si="24"/>
        <v>1.920576901002276</v>
      </c>
      <c r="AX47" s="77">
        <f t="shared" si="24"/>
        <v>1.7728743015250572</v>
      </c>
      <c r="AY47" s="77">
        <f t="shared" si="24"/>
        <v>1.6251717020478385</v>
      </c>
      <c r="AZ47" s="77">
        <f t="shared" si="24"/>
        <v>1.4774691025706197</v>
      </c>
      <c r="BA47" s="77">
        <f t="shared" si="24"/>
        <v>1.3297665030934009</v>
      </c>
      <c r="BB47" s="77">
        <f t="shared" si="24"/>
        <v>1.1820639036161822</v>
      </c>
      <c r="BC47" s="77">
        <f t="shared" si="24"/>
        <v>1.0343613041389634</v>
      </c>
      <c r="BD47" s="77">
        <f t="shared" si="24"/>
        <v>0.88665870466174468</v>
      </c>
      <c r="BE47" s="77">
        <f t="shared" si="24"/>
        <v>0.73895610518452592</v>
      </c>
      <c r="BF47" s="77">
        <f t="shared" si="24"/>
        <v>0.59125350570730717</v>
      </c>
      <c r="BG47" s="77">
        <f t="shared" si="24"/>
        <v>0.44355090623008842</v>
      </c>
      <c r="BH47" s="77">
        <f t="shared" si="24"/>
        <v>0.29584830675286966</v>
      </c>
      <c r="BI47" s="77">
        <f t="shared" si="24"/>
        <v>0.14814570727565091</v>
      </c>
      <c r="BJ47" s="77">
        <f t="shared" si="24"/>
        <v>4.4310779843215187E-4</v>
      </c>
      <c r="BK47" s="77">
        <f t="shared" si="24"/>
        <v>4.4310779843215187E-4</v>
      </c>
      <c r="BL47" s="77">
        <f t="shared" si="24"/>
        <v>4.4310779843215187E-4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6.4619887271283191E-2</v>
      </c>
      <c r="N48" s="68">
        <f>AVERAGE(N45,N47)</f>
        <v>0.32195474121046752</v>
      </c>
      <c r="O48" s="68">
        <f t="shared" ref="O48:BL48" si="26">AVERAGE(O45,O47)</f>
        <v>0.68737097231710664</v>
      </c>
      <c r="P48" s="68">
        <f t="shared" si="26"/>
        <v>1.0143106762599303</v>
      </c>
      <c r="Q48" s="68">
        <f t="shared" si="26"/>
        <v>1.3056540537287442</v>
      </c>
      <c r="R48" s="68">
        <f t="shared" si="26"/>
        <v>1.5640597515141386</v>
      </c>
      <c r="S48" s="68">
        <f t="shared" si="26"/>
        <v>1.7920017881573564</v>
      </c>
      <c r="T48" s="68">
        <f t="shared" si="26"/>
        <v>1.9917695539502949</v>
      </c>
      <c r="U48" s="68">
        <f t="shared" si="26"/>
        <v>2.1758069928989094</v>
      </c>
      <c r="V48" s="68">
        <f t="shared" si="26"/>
        <v>2.3576288928553657</v>
      </c>
      <c r="W48" s="68">
        <f t="shared" si="26"/>
        <v>2.539450792811822</v>
      </c>
      <c r="X48" s="68">
        <f t="shared" si="26"/>
        <v>2.7212726927682782</v>
      </c>
      <c r="Y48" s="68">
        <f t="shared" si="26"/>
        <v>2.9030945927247345</v>
      </c>
      <c r="Z48" s="68">
        <f t="shared" si="26"/>
        <v>3.0849164926811907</v>
      </c>
      <c r="AA48" s="68">
        <f t="shared" si="26"/>
        <v>3.266738392637647</v>
      </c>
      <c r="AB48" s="68">
        <f t="shared" si="26"/>
        <v>3.4485602925941032</v>
      </c>
      <c r="AC48" s="68">
        <f t="shared" si="26"/>
        <v>3.6303821925505595</v>
      </c>
      <c r="AD48" s="68">
        <f t="shared" si="26"/>
        <v>3.8122040925070158</v>
      </c>
      <c r="AE48" s="68">
        <f t="shared" si="26"/>
        <v>3.994025992463472</v>
      </c>
      <c r="AF48" s="68">
        <f t="shared" si="26"/>
        <v>4.1758478924199292</v>
      </c>
      <c r="AG48" s="68">
        <f t="shared" si="26"/>
        <v>4.275288667517966</v>
      </c>
      <c r="AH48" s="68">
        <f t="shared" si="26"/>
        <v>4.2099671928991667</v>
      </c>
      <c r="AI48" s="68">
        <f t="shared" si="26"/>
        <v>4.0622645934219479</v>
      </c>
      <c r="AJ48" s="68">
        <f t="shared" si="26"/>
        <v>3.9145619939447291</v>
      </c>
      <c r="AK48" s="68">
        <f t="shared" si="26"/>
        <v>3.7668593944675104</v>
      </c>
      <c r="AL48" s="68">
        <f t="shared" si="26"/>
        <v>3.6191567949902916</v>
      </c>
      <c r="AM48" s="68">
        <f t="shared" si="26"/>
        <v>3.4714541955130729</v>
      </c>
      <c r="AN48" s="68">
        <f t="shared" si="26"/>
        <v>3.3237515960358541</v>
      </c>
      <c r="AO48" s="68">
        <f t="shared" si="26"/>
        <v>3.1760489965586354</v>
      </c>
      <c r="AP48" s="68">
        <f t="shared" si="26"/>
        <v>3.0283463970814166</v>
      </c>
      <c r="AQ48" s="68">
        <f t="shared" si="26"/>
        <v>2.8806437976041979</v>
      </c>
      <c r="AR48" s="68">
        <f t="shared" si="26"/>
        <v>2.7329411981269791</v>
      </c>
      <c r="AS48" s="68">
        <f t="shared" si="26"/>
        <v>2.5852385986497604</v>
      </c>
      <c r="AT48" s="68">
        <f t="shared" si="26"/>
        <v>2.4375359991725416</v>
      </c>
      <c r="AU48" s="68">
        <f t="shared" si="26"/>
        <v>2.2898333996953228</v>
      </c>
      <c r="AV48" s="68">
        <f t="shared" si="26"/>
        <v>2.1421308002181041</v>
      </c>
      <c r="AW48" s="68">
        <f t="shared" si="26"/>
        <v>1.9944282007408853</v>
      </c>
      <c r="AX48" s="68">
        <f t="shared" si="26"/>
        <v>1.8467256012636666</v>
      </c>
      <c r="AY48" s="68">
        <f t="shared" si="26"/>
        <v>1.6990230017864478</v>
      </c>
      <c r="AZ48" s="68">
        <f t="shared" si="26"/>
        <v>1.5513204023092291</v>
      </c>
      <c r="BA48" s="68">
        <f t="shared" si="26"/>
        <v>1.4036178028320103</v>
      </c>
      <c r="BB48" s="68">
        <f t="shared" si="26"/>
        <v>1.2559152033547916</v>
      </c>
      <c r="BC48" s="68">
        <f t="shared" si="26"/>
        <v>1.1082126038775728</v>
      </c>
      <c r="BD48" s="68">
        <f t="shared" si="26"/>
        <v>0.96051000440035406</v>
      </c>
      <c r="BE48" s="68">
        <f t="shared" si="26"/>
        <v>0.8128074049231353</v>
      </c>
      <c r="BF48" s="68">
        <f t="shared" si="26"/>
        <v>0.66510480544591655</v>
      </c>
      <c r="BG48" s="68">
        <f t="shared" si="26"/>
        <v>0.51740220596869779</v>
      </c>
      <c r="BH48" s="68">
        <f t="shared" si="26"/>
        <v>0.36969960649147904</v>
      </c>
      <c r="BI48" s="68">
        <f t="shared" si="26"/>
        <v>0.22199700701426028</v>
      </c>
      <c r="BJ48" s="68">
        <f t="shared" si="26"/>
        <v>7.4294407537041529E-2</v>
      </c>
      <c r="BK48" s="68">
        <f t="shared" si="26"/>
        <v>4.4310779843215187E-4</v>
      </c>
      <c r="BL48" s="68">
        <f t="shared" si="26"/>
        <v>4.4310779843215187E-4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54.975901677532683</v>
      </c>
      <c r="N50" s="71">
        <f t="shared" si="27"/>
        <v>107.30117511136629</v>
      </c>
      <c r="O50" s="71">
        <f t="shared" si="27"/>
        <v>102.12769841512352</v>
      </c>
      <c r="P50" s="71">
        <f t="shared" si="27"/>
        <v>97.199879546157462</v>
      </c>
      <c r="Q50" s="71">
        <f t="shared" si="27"/>
        <v>92.499329530833123</v>
      </c>
      <c r="R50" s="71">
        <f t="shared" si="27"/>
        <v>88.009073931949089</v>
      </c>
      <c r="S50" s="71">
        <f t="shared" si="27"/>
        <v>83.713317092665108</v>
      </c>
      <c r="T50" s="71">
        <f t="shared" si="27"/>
        <v>79.597442136502139</v>
      </c>
      <c r="U50" s="71">
        <f t="shared" si="27"/>
        <v>75.581999267114469</v>
      </c>
      <c r="V50" s="71">
        <f t="shared" si="27"/>
        <v>71.580701762061366</v>
      </c>
      <c r="W50" s="71">
        <f t="shared" si="27"/>
        <v>67.579404257008235</v>
      </c>
      <c r="X50" s="71">
        <f t="shared" si="27"/>
        <v>63.578106751955119</v>
      </c>
      <c r="Y50" s="71">
        <f t="shared" si="27"/>
        <v>59.576809246901988</v>
      </c>
      <c r="Z50" s="71">
        <f t="shared" si="27"/>
        <v>55.575511741848871</v>
      </c>
      <c r="AA50" s="71">
        <f t="shared" si="27"/>
        <v>51.57421423679574</v>
      </c>
      <c r="AB50" s="71">
        <f t="shared" si="27"/>
        <v>47.572916731742623</v>
      </c>
      <c r="AC50" s="71">
        <f t="shared" si="27"/>
        <v>43.571619226689492</v>
      </c>
      <c r="AD50" s="71">
        <f t="shared" si="27"/>
        <v>39.570321721636375</v>
      </c>
      <c r="AE50" s="71">
        <f t="shared" si="27"/>
        <v>35.569024216583252</v>
      </c>
      <c r="AF50" s="71">
        <f t="shared" si="27"/>
        <v>31.567726711530128</v>
      </c>
      <c r="AG50" s="71">
        <f t="shared" si="27"/>
        <v>28.092401003649986</v>
      </c>
      <c r="AH50" s="71">
        <f t="shared" si="27"/>
        <v>25.669018890115808</v>
      </c>
      <c r="AI50" s="71">
        <f t="shared" si="27"/>
        <v>23.771608573754605</v>
      </c>
      <c r="AJ50" s="71">
        <f t="shared" si="27"/>
        <v>21.874198257393413</v>
      </c>
      <c r="AK50" s="71">
        <f t="shared" si="27"/>
        <v>19.976787941032224</v>
      </c>
      <c r="AL50" s="71">
        <f t="shared" si="27"/>
        <v>18.079377624671032</v>
      </c>
      <c r="AM50" s="71">
        <f t="shared" si="27"/>
        <v>16.181967308309844</v>
      </c>
      <c r="AN50" s="71">
        <f t="shared" si="27"/>
        <v>14.284556991948651</v>
      </c>
      <c r="AO50" s="71">
        <f t="shared" si="27"/>
        <v>12.387146675587463</v>
      </c>
      <c r="AP50" s="71">
        <f t="shared" si="27"/>
        <v>10.489736359226271</v>
      </c>
      <c r="AQ50" s="71">
        <f t="shared" si="27"/>
        <v>8.5923260428650821</v>
      </c>
      <c r="AR50" s="71">
        <f t="shared" si="27"/>
        <v>6.6949157265038908</v>
      </c>
      <c r="AS50" s="71">
        <f t="shared" si="27"/>
        <v>4.7975054101427004</v>
      </c>
      <c r="AT50" s="71">
        <f t="shared" si="27"/>
        <v>2.90009509378151</v>
      </c>
      <c r="AU50" s="71">
        <f t="shared" si="27"/>
        <v>1.0026847774203196</v>
      </c>
      <c r="AV50" s="71">
        <f t="shared" si="27"/>
        <v>-0.89472553894087081</v>
      </c>
      <c r="AW50" s="71">
        <f t="shared" si="27"/>
        <v>-2.7921358553020612</v>
      </c>
      <c r="AX50" s="71">
        <f t="shared" si="27"/>
        <v>-4.6895461716632516</v>
      </c>
      <c r="AY50" s="71">
        <f t="shared" si="27"/>
        <v>-6.586956488024442</v>
      </c>
      <c r="AZ50" s="71">
        <f t="shared" si="27"/>
        <v>-8.4843668043856333</v>
      </c>
      <c r="BA50" s="71">
        <f t="shared" si="27"/>
        <v>-10.381777120746822</v>
      </c>
      <c r="BB50" s="71">
        <f t="shared" si="27"/>
        <v>-12.279187437108014</v>
      </c>
      <c r="BC50" s="71">
        <f>BC22-BC36-BC42-BC48</f>
        <v>-14.176597753469203</v>
      </c>
      <c r="BD50" s="71">
        <f>BD22-BD36-BD42-BD48</f>
        <v>-16.074008069830395</v>
      </c>
      <c r="BE50" s="71">
        <f t="shared" si="27"/>
        <v>-17.971418386191583</v>
      </c>
      <c r="BF50" s="71">
        <f t="shared" si="27"/>
        <v>-19.868828702552776</v>
      </c>
      <c r="BG50" s="71">
        <f t="shared" si="27"/>
        <v>-21.766239018913993</v>
      </c>
      <c r="BH50" s="71">
        <f t="shared" si="27"/>
        <v>-23.663649335275156</v>
      </c>
      <c r="BI50" s="71">
        <f>BI22-BI36-BI42-BI48</f>
        <v>-25.561059651636377</v>
      </c>
      <c r="BJ50" s="71">
        <f>BJ22-BJ36-BJ42-BJ48</f>
        <v>-13.25629694134193</v>
      </c>
      <c r="BK50" s="71">
        <f>BK22-BK36-BK42-BK48</f>
        <v>-2.8290728669044807E-3</v>
      </c>
      <c r="BL50" s="71">
        <f>BL22-BL36-BL42-BL48</f>
        <v>-2.8290728669044807E-3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0.36672782480546384</v>
      </c>
      <c r="N53" s="80">
        <f>(+N33-N114)*'Assumptions (Inputs)'!$E$31/'Assumptions (Inputs)'!$E$30</f>
        <v>0.36672782480546384</v>
      </c>
      <c r="O53" s="80">
        <f>(+O33-O114)*'Assumptions (Inputs)'!$E$31/'Assumptions (Inputs)'!$E$30</f>
        <v>0.36672782480546384</v>
      </c>
      <c r="P53" s="80">
        <f>(+P33-P114)*'Assumptions (Inputs)'!$E$31/'Assumptions (Inputs)'!$E$30</f>
        <v>0.36672782480546384</v>
      </c>
      <c r="Q53" s="80">
        <f>(+Q33-Q114)*'Assumptions (Inputs)'!$E$31/'Assumptions (Inputs)'!$E$30</f>
        <v>0.36672782480546384</v>
      </c>
      <c r="R53" s="80">
        <f>(+R33-R114)*'Assumptions (Inputs)'!$E$31/'Assumptions (Inputs)'!$E$30</f>
        <v>0.36672782480546384</v>
      </c>
      <c r="S53" s="80">
        <f>(+S33-S114)*'Assumptions (Inputs)'!$E$31/'Assumptions (Inputs)'!$E$30</f>
        <v>0.36672782480546384</v>
      </c>
      <c r="T53" s="80">
        <f>(+T33-T114)*'Assumptions (Inputs)'!$E$31/'Assumptions (Inputs)'!$E$30</f>
        <v>0.36672782480546384</v>
      </c>
      <c r="U53" s="80">
        <f>(+U33-U114)*'Assumptions (Inputs)'!$E$31/'Assumptions (Inputs)'!$E$30</f>
        <v>0.36672782480546384</v>
      </c>
      <c r="V53" s="80">
        <f>(+V33-V114)*'Assumptions (Inputs)'!$E$31/'Assumptions (Inputs)'!$E$30</f>
        <v>0.36672782480546384</v>
      </c>
      <c r="W53" s="80">
        <f>(+W33-W114)*'Assumptions (Inputs)'!$E$31/'Assumptions (Inputs)'!$E$30</f>
        <v>0.36672782480546384</v>
      </c>
      <c r="X53" s="80">
        <f>(+X33-X114)*'Assumptions (Inputs)'!$E$31/'Assumptions (Inputs)'!$E$30</f>
        <v>0.36672782480546384</v>
      </c>
      <c r="Y53" s="80">
        <f>(+Y33-Y114)*'Assumptions (Inputs)'!$E$31/'Assumptions (Inputs)'!$E$30</f>
        <v>0.36672782480546384</v>
      </c>
      <c r="Z53" s="80">
        <f>(+Z33-Z114)*'Assumptions (Inputs)'!$E$31/'Assumptions (Inputs)'!$E$30</f>
        <v>0.36672782480546384</v>
      </c>
      <c r="AA53" s="80">
        <f>(+AA33-AA114)*'Assumptions (Inputs)'!$E$31/'Assumptions (Inputs)'!$E$30</f>
        <v>0.36672782480546384</v>
      </c>
      <c r="AB53" s="80">
        <f>(+AB33-AB114)*'Assumptions (Inputs)'!$E$31/'Assumptions (Inputs)'!$E$30</f>
        <v>0.36672782480546384</v>
      </c>
      <c r="AC53" s="80">
        <f>(+AC33-AC114)*'Assumptions (Inputs)'!$E$31/'Assumptions (Inputs)'!$E$30</f>
        <v>0.36672782480546384</v>
      </c>
      <c r="AD53" s="80">
        <f>(+AD33-AD114)*'Assumptions (Inputs)'!$E$31/'Assumptions (Inputs)'!$E$30</f>
        <v>0.36672782480546384</v>
      </c>
      <c r="AE53" s="80">
        <f>(+AE33-AE114)*'Assumptions (Inputs)'!$E$31/'Assumptions (Inputs)'!$E$30</f>
        <v>0.36672782480546384</v>
      </c>
      <c r="AF53" s="80">
        <f>(+AF33-AF114)*'Assumptions (Inputs)'!$E$31/'Assumptions (Inputs)'!$E$30</f>
        <v>0.36672782480546384</v>
      </c>
      <c r="AG53" s="80">
        <f>(+AG33-AG114)*'Assumptions (Inputs)'!$E$31/'Assumptions (Inputs)'!$E$30</f>
        <v>0.36672782480546384</v>
      </c>
      <c r="AH53" s="80">
        <f>(+AH33-AH114)*'Assumptions (Inputs)'!$E$31/'Assumptions (Inputs)'!$E$30</f>
        <v>0.36672782480546384</v>
      </c>
      <c r="AI53" s="80">
        <f>(+AI33-AI114)*'Assumptions (Inputs)'!$E$31/'Assumptions (Inputs)'!$E$30</f>
        <v>0.36672782480546384</v>
      </c>
      <c r="AJ53" s="80">
        <f>(+AJ33-AJ114)*'Assumptions (Inputs)'!$E$31/'Assumptions (Inputs)'!$E$30</f>
        <v>0.36672782480546384</v>
      </c>
      <c r="AK53" s="80">
        <f>(+AK33-AK114)*'Assumptions (Inputs)'!$E$31/'Assumptions (Inputs)'!$E$30</f>
        <v>0.36672782480546384</v>
      </c>
      <c r="AL53" s="80">
        <f>(+AL33-AL114)*'Assumptions (Inputs)'!$E$31/'Assumptions (Inputs)'!$E$30</f>
        <v>0.36672782480546384</v>
      </c>
      <c r="AM53" s="80">
        <f>(+AM33-AM114)*'Assumptions (Inputs)'!$E$31/'Assumptions (Inputs)'!$E$30</f>
        <v>0.36672782480546384</v>
      </c>
      <c r="AN53" s="80">
        <f>(+AN33-AN114)*'Assumptions (Inputs)'!$E$31/'Assumptions (Inputs)'!$E$30</f>
        <v>0.36672782480546384</v>
      </c>
      <c r="AO53" s="80">
        <f>(+AO33-AO114)*'Assumptions (Inputs)'!$E$31/'Assumptions (Inputs)'!$E$30</f>
        <v>0.36672782480546384</v>
      </c>
      <c r="AP53" s="80">
        <f>(+AP33-AP114)*'Assumptions (Inputs)'!$E$31/'Assumptions (Inputs)'!$E$30</f>
        <v>0.36672782480546384</v>
      </c>
      <c r="AQ53" s="80">
        <f>(+AQ33-AQ114)*'Assumptions (Inputs)'!$E$31/'Assumptions (Inputs)'!$E$30</f>
        <v>0.36672782480546384</v>
      </c>
      <c r="AR53" s="80">
        <f>(+AR33-AR114)*'Assumptions (Inputs)'!$E$31/'Assumptions (Inputs)'!$E$30</f>
        <v>0.36672782480546384</v>
      </c>
      <c r="AS53" s="80">
        <f>(+AS33-AS114)*'Assumptions (Inputs)'!$E$31/'Assumptions (Inputs)'!$E$30</f>
        <v>0.36672782480546384</v>
      </c>
      <c r="AT53" s="80">
        <f>(+AT33-AT114)*'Assumptions (Inputs)'!$E$31/'Assumptions (Inputs)'!$E$30</f>
        <v>0.36672782480546384</v>
      </c>
      <c r="AU53" s="80">
        <f>(+AU33-AU114)*'Assumptions (Inputs)'!$E$31/'Assumptions (Inputs)'!$E$30</f>
        <v>0.36672782480546384</v>
      </c>
      <c r="AV53" s="80">
        <f>(+AV33-AV114)*'Assumptions (Inputs)'!$E$31/'Assumptions (Inputs)'!$E$30</f>
        <v>0.36672782480546384</v>
      </c>
      <c r="AW53" s="80">
        <f>(+AW33-AW114)*'Assumptions (Inputs)'!$E$31/'Assumptions (Inputs)'!$E$30</f>
        <v>0.36672782480546384</v>
      </c>
      <c r="AX53" s="80">
        <f>(+AX33-AX114)*'Assumptions (Inputs)'!$E$31/'Assumptions (Inputs)'!$E$30</f>
        <v>0.36672782480546384</v>
      </c>
      <c r="AY53" s="80">
        <f>(+AY33-AY114)*'Assumptions (Inputs)'!$E$31/'Assumptions (Inputs)'!$E$30</f>
        <v>0.36672782480546384</v>
      </c>
      <c r="AZ53" s="80">
        <f>(+AZ33-AZ114)*'Assumptions (Inputs)'!$E$31/'Assumptions (Inputs)'!$E$30</f>
        <v>0.36672782480546384</v>
      </c>
      <c r="BA53" s="80">
        <f>(+BA33-BA114)*'Assumptions (Inputs)'!$E$31/'Assumptions (Inputs)'!$E$30</f>
        <v>0.36672782480546384</v>
      </c>
      <c r="BB53" s="80">
        <f>(+BB33-BB114)*'Assumptions (Inputs)'!$E$31/'Assumptions (Inputs)'!$E$30</f>
        <v>0.36672782480546384</v>
      </c>
      <c r="BC53" s="80">
        <f>(+BC33-BC114)*'Assumptions (Inputs)'!$E$31/'Assumptions (Inputs)'!$E$30</f>
        <v>0.36672782480546384</v>
      </c>
      <c r="BD53" s="80">
        <f>(+BD33-BD114)*'Assumptions (Inputs)'!$E$31/'Assumptions (Inputs)'!$E$30</f>
        <v>0.36672782480546384</v>
      </c>
      <c r="BE53" s="80">
        <f>(+BE33-BE114)*'Assumptions (Inputs)'!$E$31/'Assumptions (Inputs)'!$E$30</f>
        <v>0.36672782480546384</v>
      </c>
      <c r="BF53" s="80">
        <f>(+BF33-BF114)*'Assumptions (Inputs)'!$E$31/'Assumptions (Inputs)'!$E$30</f>
        <v>0.36672782480546384</v>
      </c>
      <c r="BG53" s="80">
        <f>(+BG33-BG114)*'Assumptions (Inputs)'!$E$31/'Assumptions (Inputs)'!$E$30</f>
        <v>0.36672782480546384</v>
      </c>
      <c r="BH53" s="80">
        <f>(+BH33-BH114)*'Assumptions (Inputs)'!$E$31/'Assumptions (Inputs)'!$E$30</f>
        <v>0.36672782480546384</v>
      </c>
      <c r="BI53" s="80">
        <f>(+BI33-BI114)*'Assumptions (Inputs)'!$E$31/'Assumptions (Inputs)'!$E$30</f>
        <v>0.36672782480546384</v>
      </c>
      <c r="BJ53" s="80">
        <f>(+BJ33-BJ114)*'Assumptions (Inputs)'!$E$31/'Assumptions (Inputs)'!$E$30</f>
        <v>0.36672782480546384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18.336391240273183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2.8404346053311298</v>
      </c>
      <c r="N54" s="74">
        <f t="shared" si="28"/>
        <v>2.8404346053311298</v>
      </c>
      <c r="O54" s="74">
        <f t="shared" si="28"/>
        <v>2.8404346053311298</v>
      </c>
      <c r="P54" s="74">
        <f t="shared" si="28"/>
        <v>2.8404346053311298</v>
      </c>
      <c r="Q54" s="74">
        <f t="shared" si="28"/>
        <v>2.8404346053311298</v>
      </c>
      <c r="R54" s="74">
        <f t="shared" si="28"/>
        <v>2.8404346053311298</v>
      </c>
      <c r="S54" s="74">
        <f t="shared" si="28"/>
        <v>2.8404346053311298</v>
      </c>
      <c r="T54" s="74">
        <f t="shared" si="28"/>
        <v>2.8404346053311298</v>
      </c>
      <c r="U54" s="74">
        <f t="shared" si="28"/>
        <v>2.8404346053311298</v>
      </c>
      <c r="V54" s="74">
        <f t="shared" si="28"/>
        <v>2.8404346053311298</v>
      </c>
      <c r="W54" s="74">
        <f t="shared" si="28"/>
        <v>2.8404346053311298</v>
      </c>
      <c r="X54" s="74">
        <f t="shared" si="28"/>
        <v>2.8404346053311298</v>
      </c>
      <c r="Y54" s="74">
        <f t="shared" si="28"/>
        <v>2.8404346053311298</v>
      </c>
      <c r="Z54" s="74">
        <f t="shared" si="28"/>
        <v>2.8404346053311298</v>
      </c>
      <c r="AA54" s="74">
        <f t="shared" si="28"/>
        <v>2.8404346053311298</v>
      </c>
      <c r="AB54" s="74">
        <f t="shared" si="28"/>
        <v>2.8404346053311298</v>
      </c>
      <c r="AC54" s="74">
        <f t="shared" si="28"/>
        <v>2.8404346053311298</v>
      </c>
      <c r="AD54" s="74">
        <f t="shared" si="28"/>
        <v>2.8404346053311298</v>
      </c>
      <c r="AE54" s="74">
        <f t="shared" si="28"/>
        <v>2.8404346053311298</v>
      </c>
      <c r="AF54" s="74">
        <f t="shared" si="28"/>
        <v>2.8404346053311298</v>
      </c>
      <c r="AG54" s="74">
        <f t="shared" si="28"/>
        <v>2.8404346053311298</v>
      </c>
      <c r="AH54" s="74">
        <f t="shared" si="28"/>
        <v>2.8404346053311298</v>
      </c>
      <c r="AI54" s="74">
        <f t="shared" si="28"/>
        <v>2.8404346053311298</v>
      </c>
      <c r="AJ54" s="74">
        <f t="shared" si="28"/>
        <v>2.8404346053311298</v>
      </c>
      <c r="AK54" s="74">
        <f t="shared" si="28"/>
        <v>2.8404346053311298</v>
      </c>
      <c r="AL54" s="74">
        <f t="shared" si="28"/>
        <v>2.8404346053311298</v>
      </c>
      <c r="AM54" s="74">
        <f t="shared" si="28"/>
        <v>2.8404346053311298</v>
      </c>
      <c r="AN54" s="74">
        <f t="shared" si="28"/>
        <v>2.8404346053311298</v>
      </c>
      <c r="AO54" s="74">
        <f t="shared" si="28"/>
        <v>2.8404346053311298</v>
      </c>
      <c r="AP54" s="74">
        <f t="shared" si="28"/>
        <v>2.8404346053311298</v>
      </c>
      <c r="AQ54" s="74">
        <f t="shared" si="28"/>
        <v>2.8404346053311298</v>
      </c>
      <c r="AR54" s="74">
        <f t="shared" si="28"/>
        <v>2.8404346053311298</v>
      </c>
      <c r="AS54" s="74">
        <f t="shared" si="28"/>
        <v>2.8404346053311298</v>
      </c>
      <c r="AT54" s="74">
        <f t="shared" si="28"/>
        <v>2.8404346053311298</v>
      </c>
      <c r="AU54" s="74">
        <f t="shared" si="28"/>
        <v>2.8404346053311298</v>
      </c>
      <c r="AV54" s="74">
        <f t="shared" si="28"/>
        <v>2.8404346053311298</v>
      </c>
      <c r="AW54" s="74">
        <f t="shared" si="28"/>
        <v>2.8404346053311298</v>
      </c>
      <c r="AX54" s="74">
        <f t="shared" si="28"/>
        <v>2.8404346053311298</v>
      </c>
      <c r="AY54" s="74">
        <f t="shared" si="28"/>
        <v>2.8404346053311298</v>
      </c>
      <c r="AZ54" s="74">
        <f t="shared" si="28"/>
        <v>2.8404346053311298</v>
      </c>
      <c r="BA54" s="74">
        <f t="shared" si="28"/>
        <v>2.8404346053311298</v>
      </c>
      <c r="BB54" s="74">
        <f t="shared" si="28"/>
        <v>2.8404346053311298</v>
      </c>
      <c r="BC54" s="74">
        <f t="shared" si="28"/>
        <v>2.8404346053311298</v>
      </c>
      <c r="BD54" s="74">
        <f t="shared" si="28"/>
        <v>2.8404346053311298</v>
      </c>
      <c r="BE54" s="74">
        <f t="shared" si="28"/>
        <v>2.8404346053311298</v>
      </c>
      <c r="BF54" s="74">
        <f t="shared" si="28"/>
        <v>2.8404346053311298</v>
      </c>
      <c r="BG54" s="74">
        <f t="shared" si="28"/>
        <v>2.8404346053311298</v>
      </c>
      <c r="BH54" s="74">
        <f t="shared" si="28"/>
        <v>2.8404346053311298</v>
      </c>
      <c r="BI54" s="74">
        <f t="shared" si="28"/>
        <v>2.8404346053311298</v>
      </c>
      <c r="BJ54" s="74">
        <f t="shared" si="28"/>
        <v>2.8404346053311298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142.02173026655643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5.6808692106622596</v>
      </c>
      <c r="N55" s="67">
        <f>N21*'Assumptions (Inputs)'!$D$48</f>
        <v>5.6808692106622596</v>
      </c>
      <c r="O55" s="67">
        <f>O21*'Assumptions (Inputs)'!$D$48</f>
        <v>5.6808692106622596</v>
      </c>
      <c r="P55" s="67">
        <f>P21*'Assumptions (Inputs)'!$D$48</f>
        <v>5.6808692106622596</v>
      </c>
      <c r="Q55" s="67">
        <f>Q21*'Assumptions (Inputs)'!$D$48</f>
        <v>5.6808692106622596</v>
      </c>
      <c r="R55" s="67">
        <f>R21*'Assumptions (Inputs)'!$D$48</f>
        <v>5.6808692106622596</v>
      </c>
      <c r="S55" s="67">
        <f>S21*'Assumptions (Inputs)'!$D$48</f>
        <v>5.6808692106622596</v>
      </c>
      <c r="T55" s="67">
        <f>T21*'Assumptions (Inputs)'!$D$48</f>
        <v>5.6808692106622596</v>
      </c>
      <c r="U55" s="67">
        <f>U21*'Assumptions (Inputs)'!$D$48</f>
        <v>5.6808692106622596</v>
      </c>
      <c r="V55" s="67">
        <f>V21*'Assumptions (Inputs)'!$D$48</f>
        <v>5.6808692106622596</v>
      </c>
      <c r="W55" s="67">
        <f>W21*'Assumptions (Inputs)'!$D$48</f>
        <v>5.6808692106622596</v>
      </c>
      <c r="X55" s="67">
        <f>X21*'Assumptions (Inputs)'!$D$48</f>
        <v>5.6808692106622596</v>
      </c>
      <c r="Y55" s="67">
        <f>Y21*'Assumptions (Inputs)'!$D$48</f>
        <v>5.6808692106622596</v>
      </c>
      <c r="Z55" s="67">
        <f>Z21*'Assumptions (Inputs)'!$D$48</f>
        <v>5.6808692106622596</v>
      </c>
      <c r="AA55" s="67">
        <f>AA21*'Assumptions (Inputs)'!$D$48</f>
        <v>5.6808692106622596</v>
      </c>
      <c r="AB55" s="67">
        <f>AB21*'Assumptions (Inputs)'!$D$48</f>
        <v>5.6808692106622596</v>
      </c>
      <c r="AC55" s="67">
        <f>AC21*'Assumptions (Inputs)'!$D$48</f>
        <v>5.6808692106622596</v>
      </c>
      <c r="AD55" s="67">
        <f>AD21*'Assumptions (Inputs)'!$D$48</f>
        <v>5.6808692106622596</v>
      </c>
      <c r="AE55" s="67">
        <f>AE21*'Assumptions (Inputs)'!$D$48</f>
        <v>5.6808692106622596</v>
      </c>
      <c r="AF55" s="67">
        <f>AF21*'Assumptions (Inputs)'!$D$48</f>
        <v>5.6808692106622596</v>
      </c>
      <c r="AG55" s="67">
        <f>AG21*'Assumptions (Inputs)'!$D$48</f>
        <v>5.6808692106622596</v>
      </c>
      <c r="AH55" s="67">
        <f>AH21*'Assumptions (Inputs)'!$D$48</f>
        <v>5.6808692106622596</v>
      </c>
      <c r="AI55" s="67">
        <f>AI21*'Assumptions (Inputs)'!$D$48</f>
        <v>5.6808692106622596</v>
      </c>
      <c r="AJ55" s="67">
        <f>AJ21*'Assumptions (Inputs)'!$D$48</f>
        <v>5.6808692106622596</v>
      </c>
      <c r="AK55" s="67">
        <f>AK21*'Assumptions (Inputs)'!$D$48</f>
        <v>5.6808692106622596</v>
      </c>
      <c r="AL55" s="67">
        <f>AL21*'Assumptions (Inputs)'!$D$48</f>
        <v>5.6808692106622596</v>
      </c>
      <c r="AM55" s="67">
        <f>AM21*'Assumptions (Inputs)'!$D$48</f>
        <v>5.6808692106622596</v>
      </c>
      <c r="AN55" s="67">
        <f>AN21*'Assumptions (Inputs)'!$D$48</f>
        <v>5.6808692106622596</v>
      </c>
      <c r="AO55" s="67">
        <f>AO21*'Assumptions (Inputs)'!$D$48</f>
        <v>5.6808692106622596</v>
      </c>
      <c r="AP55" s="67">
        <f>AP21*'Assumptions (Inputs)'!$D$48</f>
        <v>5.6808692106622596</v>
      </c>
      <c r="AQ55" s="67">
        <f>AQ21*'Assumptions (Inputs)'!$D$48</f>
        <v>5.6808692106622596</v>
      </c>
      <c r="AR55" s="67">
        <f>AR21*'Assumptions (Inputs)'!$D$48</f>
        <v>5.6808692106622596</v>
      </c>
      <c r="AS55" s="67">
        <f>AS21*'Assumptions (Inputs)'!$D$48</f>
        <v>5.6808692106622596</v>
      </c>
      <c r="AT55" s="67">
        <f>AT21*'Assumptions (Inputs)'!$D$48</f>
        <v>5.6808692106622596</v>
      </c>
      <c r="AU55" s="67">
        <f>AU21*'Assumptions (Inputs)'!$D$48</f>
        <v>5.6808692106622596</v>
      </c>
      <c r="AV55" s="67">
        <f>AV21*'Assumptions (Inputs)'!$D$48</f>
        <v>5.6808692106622596</v>
      </c>
      <c r="AW55" s="67">
        <f>AW21*'Assumptions (Inputs)'!$D$48</f>
        <v>5.6808692106622596</v>
      </c>
      <c r="AX55" s="67">
        <f>AX21*'Assumptions (Inputs)'!$D$48</f>
        <v>5.6808692106622596</v>
      </c>
      <c r="AY55" s="67">
        <f>AY21*'Assumptions (Inputs)'!$D$48</f>
        <v>5.6808692106622596</v>
      </c>
      <c r="AZ55" s="67">
        <f>AZ21*'Assumptions (Inputs)'!$D$48</f>
        <v>5.6808692106622596</v>
      </c>
      <c r="BA55" s="67">
        <f>BA21*'Assumptions (Inputs)'!$D$48</f>
        <v>5.6808692106622596</v>
      </c>
      <c r="BB55" s="67">
        <f>BB21*'Assumptions (Inputs)'!$D$48</f>
        <v>5.6808692106622596</v>
      </c>
      <c r="BC55" s="67">
        <f>BC21*'Assumptions (Inputs)'!$D$48</f>
        <v>5.6808692106622596</v>
      </c>
      <c r="BD55" s="67">
        <f>BD21*'Assumptions (Inputs)'!$D$48</f>
        <v>5.6808692106622596</v>
      </c>
      <c r="BE55" s="67">
        <f>BE21*'Assumptions (Inputs)'!$D$48</f>
        <v>5.6808692106622596</v>
      </c>
      <c r="BF55" s="67">
        <f>BF21*'Assumptions (Inputs)'!$D$48</f>
        <v>5.6808692106622596</v>
      </c>
      <c r="BG55" s="67">
        <f>BG21*'Assumptions (Inputs)'!$D$48</f>
        <v>5.6808692106622596</v>
      </c>
      <c r="BH55" s="67">
        <f>BH21*'Assumptions (Inputs)'!$D$48</f>
        <v>5.6808692106622596</v>
      </c>
      <c r="BI55" s="67">
        <f>BI21*'Assumptions (Inputs)'!$D$48</f>
        <v>5.6808692106622596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278.36259132245061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8.8880316407988538</v>
      </c>
      <c r="N56" s="68">
        <f t="shared" si="29"/>
        <v>8.8880316407988538</v>
      </c>
      <c r="O56" s="68">
        <f t="shared" si="29"/>
        <v>8.8880316407988538</v>
      </c>
      <c r="P56" s="68">
        <f t="shared" si="29"/>
        <v>8.8880316407988538</v>
      </c>
      <c r="Q56" s="68">
        <f t="shared" si="29"/>
        <v>8.8880316407988538</v>
      </c>
      <c r="R56" s="68">
        <f t="shared" si="29"/>
        <v>8.8880316407988538</v>
      </c>
      <c r="S56" s="68">
        <f t="shared" si="29"/>
        <v>8.8880316407988538</v>
      </c>
      <c r="T56" s="68">
        <f t="shared" si="29"/>
        <v>8.8880316407988538</v>
      </c>
      <c r="U56" s="68">
        <f t="shared" si="29"/>
        <v>8.8880316407988538</v>
      </c>
      <c r="V56" s="68">
        <f t="shared" si="29"/>
        <v>8.8880316407988538</v>
      </c>
      <c r="W56" s="68">
        <f t="shared" si="29"/>
        <v>8.8880316407988538</v>
      </c>
      <c r="X56" s="68">
        <f t="shared" si="29"/>
        <v>8.8880316407988538</v>
      </c>
      <c r="Y56" s="68">
        <f t="shared" si="29"/>
        <v>8.8880316407988538</v>
      </c>
      <c r="Z56" s="68">
        <f t="shared" si="29"/>
        <v>8.8880316407988538</v>
      </c>
      <c r="AA56" s="68">
        <f t="shared" si="29"/>
        <v>8.8880316407988538</v>
      </c>
      <c r="AB56" s="68">
        <f t="shared" si="29"/>
        <v>8.8880316407988538</v>
      </c>
      <c r="AC56" s="68">
        <f t="shared" si="29"/>
        <v>8.8880316407988538</v>
      </c>
      <c r="AD56" s="68">
        <f t="shared" si="29"/>
        <v>8.8880316407988538</v>
      </c>
      <c r="AE56" s="68">
        <f t="shared" si="29"/>
        <v>8.8880316407988538</v>
      </c>
      <c r="AF56" s="68">
        <f t="shared" si="29"/>
        <v>8.8880316407988538</v>
      </c>
      <c r="AG56" s="68">
        <f t="shared" si="29"/>
        <v>8.8880316407988538</v>
      </c>
      <c r="AH56" s="68">
        <f t="shared" si="29"/>
        <v>8.8880316407988538</v>
      </c>
      <c r="AI56" s="68">
        <f t="shared" si="29"/>
        <v>8.8880316407988538</v>
      </c>
      <c r="AJ56" s="68">
        <f t="shared" si="29"/>
        <v>8.8880316407988538</v>
      </c>
      <c r="AK56" s="68">
        <f t="shared" si="29"/>
        <v>8.8880316407988538</v>
      </c>
      <c r="AL56" s="68">
        <f t="shared" si="29"/>
        <v>8.8880316407988538</v>
      </c>
      <c r="AM56" s="68">
        <f t="shared" si="29"/>
        <v>8.8880316407988538</v>
      </c>
      <c r="AN56" s="68">
        <f t="shared" si="29"/>
        <v>8.8880316407988538</v>
      </c>
      <c r="AO56" s="68">
        <f t="shared" si="29"/>
        <v>8.8880316407988538</v>
      </c>
      <c r="AP56" s="68">
        <f t="shared" si="29"/>
        <v>8.8880316407988538</v>
      </c>
      <c r="AQ56" s="68">
        <f t="shared" si="29"/>
        <v>8.8880316407988538</v>
      </c>
      <c r="AR56" s="68">
        <f t="shared" si="29"/>
        <v>8.8880316407988538</v>
      </c>
      <c r="AS56" s="68">
        <f t="shared" si="29"/>
        <v>8.8880316407988538</v>
      </c>
      <c r="AT56" s="68">
        <f t="shared" si="29"/>
        <v>8.8880316407988538</v>
      </c>
      <c r="AU56" s="68">
        <f t="shared" si="29"/>
        <v>8.8880316407988538</v>
      </c>
      <c r="AV56" s="68">
        <f t="shared" si="29"/>
        <v>8.8880316407988538</v>
      </c>
      <c r="AW56" s="68">
        <f t="shared" si="29"/>
        <v>8.8880316407988538</v>
      </c>
      <c r="AX56" s="68">
        <f t="shared" si="29"/>
        <v>8.8880316407988538</v>
      </c>
      <c r="AY56" s="68">
        <f t="shared" si="29"/>
        <v>8.8880316407988538</v>
      </c>
      <c r="AZ56" s="68">
        <f t="shared" si="29"/>
        <v>8.8880316407988538</v>
      </c>
      <c r="BA56" s="68">
        <f t="shared" si="29"/>
        <v>8.8880316407988538</v>
      </c>
      <c r="BB56" s="68">
        <f t="shared" si="29"/>
        <v>8.8880316407988538</v>
      </c>
      <c r="BC56" s="68">
        <f t="shared" si="29"/>
        <v>8.8880316407988538</v>
      </c>
      <c r="BD56" s="68">
        <f t="shared" si="29"/>
        <v>8.8880316407988538</v>
      </c>
      <c r="BE56" s="68">
        <f t="shared" si="29"/>
        <v>8.8880316407988538</v>
      </c>
      <c r="BF56" s="68">
        <f t="shared" si="29"/>
        <v>8.8880316407988538</v>
      </c>
      <c r="BG56" s="68">
        <f t="shared" si="29"/>
        <v>8.8880316407988538</v>
      </c>
      <c r="BH56" s="68">
        <f t="shared" si="29"/>
        <v>8.8880316407988538</v>
      </c>
      <c r="BI56" s="68">
        <f t="shared" si="29"/>
        <v>8.8880316407988538</v>
      </c>
      <c r="BJ56" s="68">
        <f t="shared" si="29"/>
        <v>3.2071624301365937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438.72071282927999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54.975901677532683</v>
      </c>
      <c r="N59" s="74">
        <f t="shared" si="30"/>
        <v>107.30117511136629</v>
      </c>
      <c r="O59" s="74">
        <f t="shared" si="30"/>
        <v>102.12769841512352</v>
      </c>
      <c r="P59" s="74">
        <f t="shared" si="30"/>
        <v>97.199879546157462</v>
      </c>
      <c r="Q59" s="74">
        <f t="shared" si="30"/>
        <v>92.499329530833123</v>
      </c>
      <c r="R59" s="74">
        <f t="shared" si="30"/>
        <v>88.009073931949089</v>
      </c>
      <c r="S59" s="74">
        <f t="shared" si="30"/>
        <v>83.713317092665108</v>
      </c>
      <c r="T59" s="74">
        <f t="shared" si="30"/>
        <v>79.597442136502139</v>
      </c>
      <c r="U59" s="74">
        <f t="shared" si="30"/>
        <v>75.581999267114469</v>
      </c>
      <c r="V59" s="74">
        <f t="shared" si="30"/>
        <v>71.580701762061366</v>
      </c>
      <c r="W59" s="74">
        <f t="shared" si="30"/>
        <v>67.579404257008235</v>
      </c>
      <c r="X59" s="74">
        <f t="shared" si="30"/>
        <v>63.578106751955119</v>
      </c>
      <c r="Y59" s="74">
        <f t="shared" si="30"/>
        <v>59.576809246901988</v>
      </c>
      <c r="Z59" s="74">
        <f t="shared" si="30"/>
        <v>55.575511741848871</v>
      </c>
      <c r="AA59" s="74">
        <f t="shared" si="30"/>
        <v>51.57421423679574</v>
      </c>
      <c r="AB59" s="74">
        <f t="shared" si="30"/>
        <v>47.572916731742623</v>
      </c>
      <c r="AC59" s="74">
        <f t="shared" si="30"/>
        <v>43.571619226689492</v>
      </c>
      <c r="AD59" s="74">
        <f t="shared" si="30"/>
        <v>39.570321721636375</v>
      </c>
      <c r="AE59" s="74">
        <f t="shared" si="30"/>
        <v>35.569024216583252</v>
      </c>
      <c r="AF59" s="74">
        <f t="shared" si="30"/>
        <v>31.567726711530128</v>
      </c>
      <c r="AG59" s="74">
        <f t="shared" si="30"/>
        <v>28.092401003649986</v>
      </c>
      <c r="AH59" s="74">
        <f t="shared" si="30"/>
        <v>25.669018890115808</v>
      </c>
      <c r="AI59" s="74">
        <f t="shared" si="30"/>
        <v>23.771608573754605</v>
      </c>
      <c r="AJ59" s="74">
        <f t="shared" si="30"/>
        <v>21.874198257393413</v>
      </c>
      <c r="AK59" s="74">
        <f t="shared" si="30"/>
        <v>19.976787941032224</v>
      </c>
      <c r="AL59" s="74">
        <f t="shared" si="30"/>
        <v>18.079377624671032</v>
      </c>
      <c r="AM59" s="74">
        <f t="shared" si="30"/>
        <v>16.181967308309844</v>
      </c>
      <c r="AN59" s="74">
        <f t="shared" si="30"/>
        <v>14.284556991948651</v>
      </c>
      <c r="AO59" s="74">
        <f t="shared" si="30"/>
        <v>12.387146675587463</v>
      </c>
      <c r="AP59" s="74">
        <f t="shared" si="30"/>
        <v>10.489736359226271</v>
      </c>
      <c r="AQ59" s="74">
        <f t="shared" si="30"/>
        <v>8.5923260428650821</v>
      </c>
      <c r="AR59" s="74">
        <f t="shared" si="30"/>
        <v>6.6949157265038908</v>
      </c>
      <c r="AS59" s="74">
        <f t="shared" si="30"/>
        <v>4.7975054101427004</v>
      </c>
      <c r="AT59" s="74">
        <f t="shared" si="30"/>
        <v>2.90009509378151</v>
      </c>
      <c r="AU59" s="74">
        <f t="shared" si="30"/>
        <v>1.0026847774203196</v>
      </c>
      <c r="AV59" s="74">
        <f t="shared" si="30"/>
        <v>-0.89472553894087081</v>
      </c>
      <c r="AW59" s="74">
        <f t="shared" si="30"/>
        <v>-2.7921358553020612</v>
      </c>
      <c r="AX59" s="74">
        <f t="shared" si="30"/>
        <v>-4.6895461716632516</v>
      </c>
      <c r="AY59" s="74">
        <f t="shared" si="30"/>
        <v>-6.586956488024442</v>
      </c>
      <c r="AZ59" s="74">
        <f t="shared" si="30"/>
        <v>-8.4843668043856333</v>
      </c>
      <c r="BA59" s="74">
        <f t="shared" si="30"/>
        <v>-10.381777120746822</v>
      </c>
      <c r="BB59" s="74">
        <f t="shared" si="30"/>
        <v>-12.279187437108014</v>
      </c>
      <c r="BC59" s="74">
        <f t="shared" si="30"/>
        <v>-14.176597753469203</v>
      </c>
      <c r="BD59" s="74">
        <f t="shared" si="30"/>
        <v>-16.074008069830395</v>
      </c>
      <c r="BE59" s="74">
        <f t="shared" si="30"/>
        <v>-17.971418386191583</v>
      </c>
      <c r="BF59" s="74">
        <f t="shared" si="30"/>
        <v>-19.868828702552776</v>
      </c>
      <c r="BG59" s="74">
        <f t="shared" si="30"/>
        <v>-21.766239018913993</v>
      </c>
      <c r="BH59" s="74">
        <f t="shared" si="30"/>
        <v>-23.663649335275156</v>
      </c>
      <c r="BI59" s="74">
        <f t="shared" si="30"/>
        <v>-25.561059651636377</v>
      </c>
      <c r="BJ59" s="74">
        <f t="shared" si="30"/>
        <v>-13.25629694134193</v>
      </c>
      <c r="BK59" s="74">
        <f t="shared" si="30"/>
        <v>-2.8290728669044807E-3</v>
      </c>
      <c r="BL59" s="74">
        <f t="shared" si="30"/>
        <v>-2.8290728669044807E-3</v>
      </c>
      <c r="BM59" s="36"/>
      <c r="BN59" s="74">
        <f>SUM(B59:BM59)</f>
        <v>1364.6640485692842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5.2831841512108912</v>
      </c>
      <c r="N61" s="74">
        <f t="shared" si="33"/>
        <v>10.311642928202302</v>
      </c>
      <c r="O61" s="74">
        <f t="shared" si="33"/>
        <v>9.8144718176933701</v>
      </c>
      <c r="P61" s="74">
        <f t="shared" si="33"/>
        <v>9.3409084243857325</v>
      </c>
      <c r="Q61" s="74">
        <f t="shared" si="33"/>
        <v>8.8891855679130636</v>
      </c>
      <c r="R61" s="74">
        <f t="shared" si="33"/>
        <v>8.4576720048603082</v>
      </c>
      <c r="S61" s="74">
        <f t="shared" si="33"/>
        <v>8.0448497726051169</v>
      </c>
      <c r="T61" s="74">
        <f t="shared" si="33"/>
        <v>7.649314189317856</v>
      </c>
      <c r="U61" s="74">
        <f t="shared" si="33"/>
        <v>7.2634301295697012</v>
      </c>
      <c r="V61" s="74">
        <f t="shared" si="33"/>
        <v>6.8789054393340976</v>
      </c>
      <c r="W61" s="74">
        <f t="shared" si="33"/>
        <v>6.4943807490984922</v>
      </c>
      <c r="X61" s="74">
        <f t="shared" si="33"/>
        <v>6.1098560588628876</v>
      </c>
      <c r="Y61" s="74">
        <f t="shared" si="33"/>
        <v>5.7253313686272813</v>
      </c>
      <c r="Z61" s="74">
        <f t="shared" si="33"/>
        <v>5.3408066783916768</v>
      </c>
      <c r="AA61" s="74">
        <f t="shared" si="33"/>
        <v>4.9562819881560705</v>
      </c>
      <c r="AB61" s="74">
        <f t="shared" si="33"/>
        <v>4.5717572979204659</v>
      </c>
      <c r="AC61" s="74">
        <f t="shared" si="33"/>
        <v>4.1872326076848605</v>
      </c>
      <c r="AD61" s="74">
        <f t="shared" si="33"/>
        <v>3.802707917449256</v>
      </c>
      <c r="AE61" s="74">
        <f t="shared" si="33"/>
        <v>3.4181832272136505</v>
      </c>
      <c r="AF61" s="74">
        <f t="shared" si="33"/>
        <v>3.0336585369780456</v>
      </c>
      <c r="AG61" s="74">
        <f t="shared" si="33"/>
        <v>2.6996797364507636</v>
      </c>
      <c r="AH61" s="74">
        <f t="shared" si="33"/>
        <v>2.4667927153401292</v>
      </c>
      <c r="AI61" s="74">
        <f t="shared" si="33"/>
        <v>2.2844515839378179</v>
      </c>
      <c r="AJ61" s="74">
        <f t="shared" si="33"/>
        <v>2.102110452535507</v>
      </c>
      <c r="AK61" s="74">
        <f t="shared" si="33"/>
        <v>1.9197693211331968</v>
      </c>
      <c r="AL61" s="74">
        <f t="shared" si="33"/>
        <v>1.7374281897308863</v>
      </c>
      <c r="AM61" s="74">
        <f t="shared" si="33"/>
        <v>1.5550870583285761</v>
      </c>
      <c r="AN61" s="74">
        <f t="shared" si="33"/>
        <v>1.3727459269262654</v>
      </c>
      <c r="AO61" s="74">
        <f t="shared" si="33"/>
        <v>1.1904047955239552</v>
      </c>
      <c r="AP61" s="74">
        <f t="shared" si="33"/>
        <v>1.0080636641216447</v>
      </c>
      <c r="AQ61" s="74">
        <f t="shared" si="33"/>
        <v>0.82572253271933438</v>
      </c>
      <c r="AR61" s="74">
        <f t="shared" si="33"/>
        <v>0.64338140131702393</v>
      </c>
      <c r="AS61" s="74">
        <f t="shared" si="33"/>
        <v>0.46104026991471353</v>
      </c>
      <c r="AT61" s="74">
        <f t="shared" si="33"/>
        <v>0.27869913851240313</v>
      </c>
      <c r="AU61" s="74">
        <f t="shared" si="33"/>
        <v>9.6358007110092722E-2</v>
      </c>
      <c r="AV61" s="74">
        <f t="shared" si="33"/>
        <v>-8.5983124292217689E-2</v>
      </c>
      <c r="AW61" s="74">
        <f t="shared" si="33"/>
        <v>-0.26832425569452811</v>
      </c>
      <c r="AX61" s="74">
        <f t="shared" si="33"/>
        <v>-0.45066538709683851</v>
      </c>
      <c r="AY61" s="74">
        <f t="shared" si="33"/>
        <v>-0.63300651849914891</v>
      </c>
      <c r="AZ61" s="74">
        <f t="shared" si="33"/>
        <v>-0.81534764990145936</v>
      </c>
      <c r="BA61" s="74">
        <f t="shared" si="33"/>
        <v>-0.99768878130376959</v>
      </c>
      <c r="BB61" s="74">
        <f t="shared" si="33"/>
        <v>-1.1800299127060803</v>
      </c>
      <c r="BC61" s="74">
        <f t="shared" si="33"/>
        <v>-1.3623710441083905</v>
      </c>
      <c r="BD61" s="74">
        <f t="shared" si="33"/>
        <v>-1.5447121755107009</v>
      </c>
      <c r="BE61" s="74">
        <f t="shared" si="33"/>
        <v>-1.7270533069130112</v>
      </c>
      <c r="BF61" s="74">
        <f t="shared" si="33"/>
        <v>-1.9093944383153219</v>
      </c>
      <c r="BG61" s="74">
        <f t="shared" si="33"/>
        <v>-2.0917355697176347</v>
      </c>
      <c r="BH61" s="74">
        <f t="shared" si="33"/>
        <v>-2.2740767011199425</v>
      </c>
      <c r="BI61" s="74">
        <f t="shared" si="33"/>
        <v>-2.4564178325222561</v>
      </c>
      <c r="BJ61" s="74">
        <f t="shared" si="33"/>
        <v>-1.2739301360629596</v>
      </c>
      <c r="BK61" s="74">
        <f t="shared" si="33"/>
        <v>-2.7187390250952063E-4</v>
      </c>
      <c r="BL61" s="74">
        <f t="shared" si="33"/>
        <v>-2.7187390250952063E-4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8.8880316407988538</v>
      </c>
      <c r="N62" s="67">
        <f t="shared" si="34"/>
        <v>8.8880316407988538</v>
      </c>
      <c r="O62" s="67">
        <f t="shared" si="34"/>
        <v>8.8880316407988538</v>
      </c>
      <c r="P62" s="67">
        <f t="shared" si="34"/>
        <v>8.8880316407988538</v>
      </c>
      <c r="Q62" s="67">
        <f t="shared" si="34"/>
        <v>8.8880316407988538</v>
      </c>
      <c r="R62" s="67">
        <f t="shared" si="34"/>
        <v>8.8880316407988538</v>
      </c>
      <c r="S62" s="67">
        <f t="shared" si="34"/>
        <v>8.8880316407988538</v>
      </c>
      <c r="T62" s="67">
        <f t="shared" si="34"/>
        <v>8.8880316407988538</v>
      </c>
      <c r="U62" s="67">
        <f t="shared" si="34"/>
        <v>8.8880316407988538</v>
      </c>
      <c r="V62" s="67">
        <f t="shared" si="34"/>
        <v>8.8880316407988538</v>
      </c>
      <c r="W62" s="67">
        <f t="shared" si="34"/>
        <v>8.8880316407988538</v>
      </c>
      <c r="X62" s="67">
        <f t="shared" si="34"/>
        <v>8.8880316407988538</v>
      </c>
      <c r="Y62" s="67">
        <f t="shared" si="34"/>
        <v>8.8880316407988538</v>
      </c>
      <c r="Z62" s="67">
        <f t="shared" si="34"/>
        <v>8.8880316407988538</v>
      </c>
      <c r="AA62" s="67">
        <f t="shared" si="34"/>
        <v>8.8880316407988538</v>
      </c>
      <c r="AB62" s="67">
        <f t="shared" si="34"/>
        <v>8.8880316407988538</v>
      </c>
      <c r="AC62" s="67">
        <f t="shared" si="34"/>
        <v>8.8880316407988538</v>
      </c>
      <c r="AD62" s="67">
        <f t="shared" si="34"/>
        <v>8.8880316407988538</v>
      </c>
      <c r="AE62" s="67">
        <f t="shared" si="34"/>
        <v>8.8880316407988538</v>
      </c>
      <c r="AF62" s="67">
        <f t="shared" si="34"/>
        <v>8.8880316407988538</v>
      </c>
      <c r="AG62" s="67">
        <f t="shared" si="34"/>
        <v>8.8880316407988538</v>
      </c>
      <c r="AH62" s="67">
        <f t="shared" si="34"/>
        <v>8.8880316407988538</v>
      </c>
      <c r="AI62" s="67">
        <f t="shared" si="34"/>
        <v>8.8880316407988538</v>
      </c>
      <c r="AJ62" s="67">
        <f t="shared" si="34"/>
        <v>8.8880316407988538</v>
      </c>
      <c r="AK62" s="67">
        <f t="shared" si="34"/>
        <v>8.8880316407988538</v>
      </c>
      <c r="AL62" s="67">
        <f t="shared" si="34"/>
        <v>8.8880316407988538</v>
      </c>
      <c r="AM62" s="67">
        <f t="shared" si="34"/>
        <v>8.8880316407988538</v>
      </c>
      <c r="AN62" s="67">
        <f t="shared" si="34"/>
        <v>8.8880316407988538</v>
      </c>
      <c r="AO62" s="67">
        <f t="shared" si="34"/>
        <v>8.8880316407988538</v>
      </c>
      <c r="AP62" s="67">
        <f t="shared" si="34"/>
        <v>8.8880316407988538</v>
      </c>
      <c r="AQ62" s="67">
        <f t="shared" si="34"/>
        <v>8.8880316407988538</v>
      </c>
      <c r="AR62" s="67">
        <f t="shared" si="34"/>
        <v>8.8880316407988538</v>
      </c>
      <c r="AS62" s="67">
        <f t="shared" si="34"/>
        <v>8.8880316407988538</v>
      </c>
      <c r="AT62" s="67">
        <f t="shared" si="34"/>
        <v>8.8880316407988538</v>
      </c>
      <c r="AU62" s="67">
        <f t="shared" si="34"/>
        <v>8.8880316407988538</v>
      </c>
      <c r="AV62" s="67">
        <f t="shared" si="34"/>
        <v>8.8880316407988538</v>
      </c>
      <c r="AW62" s="67">
        <f t="shared" si="34"/>
        <v>8.8880316407988538</v>
      </c>
      <c r="AX62" s="67">
        <f t="shared" si="34"/>
        <v>8.8880316407988538</v>
      </c>
      <c r="AY62" s="67">
        <f t="shared" si="34"/>
        <v>8.8880316407988538</v>
      </c>
      <c r="AZ62" s="67">
        <f t="shared" si="34"/>
        <v>8.8880316407988538</v>
      </c>
      <c r="BA62" s="67">
        <f t="shared" si="34"/>
        <v>8.8880316407988538</v>
      </c>
      <c r="BB62" s="67">
        <f t="shared" si="34"/>
        <v>8.8880316407988538</v>
      </c>
      <c r="BC62" s="67">
        <f t="shared" si="34"/>
        <v>8.8880316407988538</v>
      </c>
      <c r="BD62" s="67">
        <f t="shared" si="34"/>
        <v>8.8880316407988538</v>
      </c>
      <c r="BE62" s="67">
        <f t="shared" si="34"/>
        <v>8.8880316407988538</v>
      </c>
      <c r="BF62" s="67">
        <f t="shared" si="34"/>
        <v>8.8880316407988538</v>
      </c>
      <c r="BG62" s="67">
        <f t="shared" si="34"/>
        <v>8.8880316407988538</v>
      </c>
      <c r="BH62" s="67">
        <f t="shared" si="34"/>
        <v>8.8880316407988538</v>
      </c>
      <c r="BI62" s="67">
        <f t="shared" si="34"/>
        <v>8.8880316407988538</v>
      </c>
      <c r="BJ62" s="67">
        <f t="shared" si="34"/>
        <v>3.2071624301365937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438.72071282927999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14.171215792009745</v>
      </c>
      <c r="N63" s="74">
        <f t="shared" si="35"/>
        <v>19.199674569001154</v>
      </c>
      <c r="O63" s="74">
        <f t="shared" si="35"/>
        <v>18.702503458492224</v>
      </c>
      <c r="P63" s="74">
        <f t="shared" si="35"/>
        <v>18.228940065184588</v>
      </c>
      <c r="Q63" s="74">
        <f t="shared" si="35"/>
        <v>17.777217208711917</v>
      </c>
      <c r="R63" s="74">
        <f t="shared" si="35"/>
        <v>17.345703645659164</v>
      </c>
      <c r="S63" s="74">
        <f t="shared" si="35"/>
        <v>16.932881413403969</v>
      </c>
      <c r="T63" s="74">
        <f t="shared" si="35"/>
        <v>16.53734583011671</v>
      </c>
      <c r="U63" s="74">
        <f t="shared" si="35"/>
        <v>16.151461770368556</v>
      </c>
      <c r="V63" s="74">
        <f t="shared" si="35"/>
        <v>15.766937080132951</v>
      </c>
      <c r="W63" s="74">
        <f t="shared" si="35"/>
        <v>15.382412389897347</v>
      </c>
      <c r="X63" s="74">
        <f t="shared" si="35"/>
        <v>14.997887699661742</v>
      </c>
      <c r="Y63" s="74">
        <f t="shared" si="35"/>
        <v>14.613363009426134</v>
      </c>
      <c r="Z63" s="74">
        <f t="shared" si="35"/>
        <v>14.22883831919053</v>
      </c>
      <c r="AA63" s="74">
        <f t="shared" si="35"/>
        <v>13.844313628954925</v>
      </c>
      <c r="AB63" s="74">
        <f t="shared" si="35"/>
        <v>13.459788938719321</v>
      </c>
      <c r="AC63" s="74">
        <f t="shared" si="35"/>
        <v>13.075264248483714</v>
      </c>
      <c r="AD63" s="74">
        <f t="shared" si="35"/>
        <v>12.69073955824811</v>
      </c>
      <c r="AE63" s="74">
        <f t="shared" si="35"/>
        <v>12.306214868012503</v>
      </c>
      <c r="AF63" s="74">
        <f t="shared" si="35"/>
        <v>11.921690177776899</v>
      </c>
      <c r="AG63" s="74">
        <f t="shared" si="35"/>
        <v>11.587711377249617</v>
      </c>
      <c r="AH63" s="74">
        <f t="shared" si="35"/>
        <v>11.354824356138984</v>
      </c>
      <c r="AI63" s="74">
        <f t="shared" si="35"/>
        <v>11.172483224736672</v>
      </c>
      <c r="AJ63" s="74">
        <f t="shared" si="35"/>
        <v>10.990142093334361</v>
      </c>
      <c r="AK63" s="74">
        <f t="shared" si="35"/>
        <v>10.807800961932051</v>
      </c>
      <c r="AL63" s="74">
        <f t="shared" si="35"/>
        <v>10.62545983052974</v>
      </c>
      <c r="AM63" s="74">
        <f t="shared" si="35"/>
        <v>10.44311869912743</v>
      </c>
      <c r="AN63" s="74">
        <f t="shared" si="35"/>
        <v>10.260777567725119</v>
      </c>
      <c r="AO63" s="74">
        <f t="shared" si="35"/>
        <v>10.078436436322809</v>
      </c>
      <c r="AP63" s="74">
        <f t="shared" si="35"/>
        <v>9.8960953049204985</v>
      </c>
      <c r="AQ63" s="74">
        <f t="shared" si="35"/>
        <v>9.713754173518188</v>
      </c>
      <c r="AR63" s="74">
        <f t="shared" si="35"/>
        <v>9.5314130421158776</v>
      </c>
      <c r="AS63" s="74">
        <f t="shared" si="35"/>
        <v>9.3490719107135671</v>
      </c>
      <c r="AT63" s="74">
        <f t="shared" si="35"/>
        <v>9.1667307793112567</v>
      </c>
      <c r="AU63" s="74">
        <f t="shared" si="35"/>
        <v>8.9843896479089462</v>
      </c>
      <c r="AV63" s="74">
        <f t="shared" si="35"/>
        <v>8.8020485165066358</v>
      </c>
      <c r="AW63" s="74">
        <f t="shared" si="35"/>
        <v>8.6197073851043253</v>
      </c>
      <c r="AX63" s="74">
        <f t="shared" si="35"/>
        <v>8.4373662537020149</v>
      </c>
      <c r="AY63" s="74">
        <f t="shared" si="35"/>
        <v>8.2550251222997044</v>
      </c>
      <c r="AZ63" s="74">
        <f t="shared" si="35"/>
        <v>8.072683990897394</v>
      </c>
      <c r="BA63" s="74">
        <f t="shared" si="35"/>
        <v>7.8903428594950844</v>
      </c>
      <c r="BB63" s="74">
        <f t="shared" si="35"/>
        <v>7.7080017280927731</v>
      </c>
      <c r="BC63" s="74">
        <f t="shared" si="35"/>
        <v>7.5256605966904635</v>
      </c>
      <c r="BD63" s="74">
        <f t="shared" si="35"/>
        <v>7.343319465288153</v>
      </c>
      <c r="BE63" s="74">
        <f t="shared" si="35"/>
        <v>7.1609783338858426</v>
      </c>
      <c r="BF63" s="74">
        <f t="shared" si="35"/>
        <v>6.9786372024835321</v>
      </c>
      <c r="BG63" s="74">
        <f t="shared" si="35"/>
        <v>6.796296071081219</v>
      </c>
      <c r="BH63" s="74">
        <f t="shared" si="35"/>
        <v>6.6139549396789112</v>
      </c>
      <c r="BI63" s="74">
        <f t="shared" si="35"/>
        <v>6.4316138082765981</v>
      </c>
      <c r="BJ63" s="74">
        <f t="shared" si="35"/>
        <v>1.9332322940736342</v>
      </c>
      <c r="BK63" s="74">
        <f t="shared" si="35"/>
        <v>-2.7187390250952063E-4</v>
      </c>
      <c r="BL63" s="74">
        <f t="shared" si="35"/>
        <v>-2.7187390250952063E-4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0</v>
      </c>
      <c r="H65" s="118">
        <f t="shared" si="37"/>
        <v>0</v>
      </c>
      <c r="I65" s="118">
        <f t="shared" si="37"/>
        <v>0</v>
      </c>
      <c r="J65" s="118">
        <f t="shared" si="37"/>
        <v>0</v>
      </c>
      <c r="K65" s="118">
        <f t="shared" si="37"/>
        <v>0</v>
      </c>
      <c r="L65" s="118">
        <f t="shared" si="37"/>
        <v>0</v>
      </c>
      <c r="M65" s="118">
        <f t="shared" si="37"/>
        <v>14.592952107928889</v>
      </c>
      <c r="N65" s="118">
        <f t="shared" si="37"/>
        <v>19.77105814952235</v>
      </c>
      <c r="O65" s="118">
        <f t="shared" si="37"/>
        <v>19.259091193998788</v>
      </c>
      <c r="P65" s="118">
        <f t="shared" si="37"/>
        <v>18.771434522896289</v>
      </c>
      <c r="Q65" s="118">
        <f t="shared" si="37"/>
        <v>18.30626836444436</v>
      </c>
      <c r="R65" s="118">
        <f t="shared" si="37"/>
        <v>17.861912929316407</v>
      </c>
      <c r="S65" s="118">
        <f t="shared" si="37"/>
        <v>17.436805080222396</v>
      </c>
      <c r="T65" s="118">
        <f t="shared" si="37"/>
        <v>17.029498331908876</v>
      </c>
      <c r="U65" s="118">
        <f t="shared" si="37"/>
        <v>16.632130337111064</v>
      </c>
      <c r="V65" s="118">
        <f t="shared" si="37"/>
        <v>16.236162166752088</v>
      </c>
      <c r="W65" s="118">
        <f t="shared" si="37"/>
        <v>15.840193996393108</v>
      </c>
      <c r="X65" s="118">
        <f t="shared" si="37"/>
        <v>15.444225826034128</v>
      </c>
      <c r="Y65" s="118">
        <f t="shared" si="37"/>
        <v>15.048257655675146</v>
      </c>
      <c r="Z65" s="118">
        <f t="shared" si="37"/>
        <v>14.652289485316167</v>
      </c>
      <c r="AA65" s="118">
        <f t="shared" si="37"/>
        <v>14.256321314957187</v>
      </c>
      <c r="AB65" s="118">
        <f t="shared" si="37"/>
        <v>13.860353144598209</v>
      </c>
      <c r="AC65" s="118">
        <f t="shared" si="37"/>
        <v>13.464384974239227</v>
      </c>
      <c r="AD65" s="118">
        <f t="shared" si="37"/>
        <v>13.068416803880249</v>
      </c>
      <c r="AE65" s="118">
        <f t="shared" si="37"/>
        <v>12.672448633521268</v>
      </c>
      <c r="AF65" s="118">
        <f t="shared" si="37"/>
        <v>12.276480463162288</v>
      </c>
      <c r="AG65" s="118">
        <f t="shared" si="37"/>
        <v>11.932562431520561</v>
      </c>
      <c r="AH65" s="118">
        <f t="shared" si="37"/>
        <v>11.692744677313339</v>
      </c>
      <c r="AI65" s="118">
        <f t="shared" si="37"/>
        <v>11.504977061823366</v>
      </c>
      <c r="AJ65" s="118">
        <f t="shared" si="37"/>
        <v>11.317209446333397</v>
      </c>
      <c r="AK65" s="118">
        <f t="shared" si="37"/>
        <v>11.129441830843426</v>
      </c>
      <c r="AL65" s="118">
        <f t="shared" si="37"/>
        <v>10.941674215353455</v>
      </c>
      <c r="AM65" s="118">
        <f t="shared" si="37"/>
        <v>10.753906599863484</v>
      </c>
      <c r="AN65" s="118">
        <f t="shared" si="37"/>
        <v>10.566138984373513</v>
      </c>
      <c r="AO65" s="118">
        <f t="shared" si="37"/>
        <v>10.378371368883544</v>
      </c>
      <c r="AP65" s="118">
        <f t="shared" si="37"/>
        <v>10.190603753393573</v>
      </c>
      <c r="AQ65" s="118">
        <f t="shared" si="37"/>
        <v>10.002836137903602</v>
      </c>
      <c r="AR65" s="118">
        <f t="shared" si="37"/>
        <v>9.8150685224136307</v>
      </c>
      <c r="AS65" s="118">
        <f t="shared" si="37"/>
        <v>9.6273009069236615</v>
      </c>
      <c r="AT65" s="118">
        <f t="shared" si="37"/>
        <v>9.4395332914336905</v>
      </c>
      <c r="AU65" s="118">
        <f t="shared" si="37"/>
        <v>9.2517656759437195</v>
      </c>
      <c r="AV65" s="118">
        <f t="shared" si="37"/>
        <v>9.0639980604537485</v>
      </c>
      <c r="AW65" s="118">
        <f t="shared" si="37"/>
        <v>8.8762304449637774</v>
      </c>
      <c r="AX65" s="118">
        <f t="shared" si="37"/>
        <v>8.6884628294738082</v>
      </c>
      <c r="AY65" s="118">
        <f t="shared" si="37"/>
        <v>8.5006952139838372</v>
      </c>
      <c r="AZ65" s="118">
        <f t="shared" si="37"/>
        <v>8.3129275984938662</v>
      </c>
      <c r="BA65" s="118">
        <f t="shared" si="37"/>
        <v>8.125159983003897</v>
      </c>
      <c r="BB65" s="118">
        <f t="shared" si="37"/>
        <v>7.9373923675139251</v>
      </c>
      <c r="BC65" s="118">
        <f t="shared" si="37"/>
        <v>7.7496247520239558</v>
      </c>
      <c r="BD65" s="118">
        <f t="shared" si="37"/>
        <v>7.5618571365339848</v>
      </c>
      <c r="BE65" s="118">
        <f t="shared" si="37"/>
        <v>7.3740895210440147</v>
      </c>
      <c r="BF65" s="118">
        <f t="shared" si="37"/>
        <v>7.1863219055540437</v>
      </c>
      <c r="BG65" s="118">
        <f t="shared" si="37"/>
        <v>6.9985542900640709</v>
      </c>
      <c r="BH65" s="118">
        <f t="shared" si="37"/>
        <v>6.8107866745741026</v>
      </c>
      <c r="BI65" s="118">
        <f t="shared" si="37"/>
        <v>6.6230190590841289</v>
      </c>
      <c r="BJ65" s="118">
        <f t="shared" si="37"/>
        <v>1.9907654145542519</v>
      </c>
      <c r="BK65" s="118">
        <f t="shared" si="37"/>
        <v>-2.7996488776595678E-4</v>
      </c>
      <c r="BL65" s="118">
        <f t="shared" si="37"/>
        <v>-2.7996488776595678E-4</v>
      </c>
      <c r="BM65" s="112"/>
      <c r="BN65" s="314">
        <f>SUM(B65:BM65)</f>
        <v>586.82414570774199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113.61738421324519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-113.61738421324519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113.61738421324519</v>
      </c>
      <c r="N73" s="86">
        <f>SUM($B$71:N71)-SUM($B$72:N72)</f>
        <v>113.61738421324519</v>
      </c>
      <c r="O73" s="86">
        <f>SUM($B$71:O71)-SUM($B$72:O72)</f>
        <v>113.61738421324519</v>
      </c>
      <c r="P73" s="86">
        <f>SUM($B$71:P71)-SUM($B$72:P72)</f>
        <v>113.61738421324519</v>
      </c>
      <c r="Q73" s="86">
        <f>SUM($B$71:Q71)-SUM($B$72:Q72)</f>
        <v>113.61738421324519</v>
      </c>
      <c r="R73" s="86">
        <f>SUM($B$71:R71)-SUM($B$72:R72)</f>
        <v>113.61738421324519</v>
      </c>
      <c r="S73" s="86">
        <f>SUM($B$71:S71)-SUM($B$72:S72)</f>
        <v>113.61738421324519</v>
      </c>
      <c r="T73" s="86">
        <f>SUM($B$71:T71)-SUM($B$72:T72)</f>
        <v>113.61738421324519</v>
      </c>
      <c r="U73" s="86">
        <f>SUM($B$71:U71)-SUM($B$72:U72)</f>
        <v>113.61738421324519</v>
      </c>
      <c r="V73" s="86">
        <f>SUM($B$71:V71)-SUM($B$72:V72)</f>
        <v>113.61738421324519</v>
      </c>
      <c r="W73" s="86">
        <f>SUM($B$71:W71)-SUM($B$72:W72)</f>
        <v>113.61738421324519</v>
      </c>
      <c r="X73" s="86">
        <f>SUM($B$71:X71)-SUM($B$72:X72)</f>
        <v>113.61738421324519</v>
      </c>
      <c r="Y73" s="86">
        <f>SUM($B$71:Y71)-SUM($B$72:Y72)</f>
        <v>113.61738421324519</v>
      </c>
      <c r="Z73" s="86">
        <f>SUM($B$71:Z71)-SUM($B$72:Z72)</f>
        <v>113.61738421324519</v>
      </c>
      <c r="AA73" s="86">
        <f>SUM($B$71:AA71)-SUM($B$72:AA72)</f>
        <v>113.61738421324519</v>
      </c>
      <c r="AB73" s="86">
        <f>SUM($B$71:AB71)-SUM($B$72:AB72)</f>
        <v>113.61738421324519</v>
      </c>
      <c r="AC73" s="86">
        <f>SUM($B$71:AC71)-SUM($B$72:AC72)</f>
        <v>113.61738421324519</v>
      </c>
      <c r="AD73" s="86">
        <f>SUM($B$71:AD71)-SUM($B$72:AD72)</f>
        <v>113.61738421324519</v>
      </c>
      <c r="AE73" s="86">
        <f>SUM($B$71:AE71)-SUM($B$72:AE72)</f>
        <v>113.61738421324519</v>
      </c>
      <c r="AF73" s="86">
        <f>SUM($B$71:AF71)-SUM($B$72:AF72)</f>
        <v>113.61738421324519</v>
      </c>
      <c r="AG73" s="86">
        <f>SUM($B$71:AG71)-SUM($B$72:AG72)</f>
        <v>113.61738421324519</v>
      </c>
      <c r="AH73" s="86">
        <f>SUM($B$71:AH71)-SUM($B$72:AH72)</f>
        <v>113.61738421324519</v>
      </c>
      <c r="AI73" s="86">
        <f>SUM($B$71:AI71)-SUM($B$72:AI72)</f>
        <v>113.61738421324519</v>
      </c>
      <c r="AJ73" s="86">
        <f>SUM($B$71:AJ71)-SUM($B$72:AJ72)</f>
        <v>113.61738421324519</v>
      </c>
      <c r="AK73" s="86">
        <f>SUM($B$71:AK71)-SUM($B$72:AK72)</f>
        <v>113.61738421324519</v>
      </c>
      <c r="AL73" s="86">
        <f>SUM($B$71:AL71)-SUM($B$72:AL72)</f>
        <v>113.61738421324519</v>
      </c>
      <c r="AM73" s="86">
        <f>SUM($B$71:AM71)-SUM($B$72:AM72)</f>
        <v>113.61738421324519</v>
      </c>
      <c r="AN73" s="86">
        <f>SUM($B$71:AN71)-SUM($B$72:AN72)</f>
        <v>113.61738421324519</v>
      </c>
      <c r="AO73" s="86">
        <f>SUM($B$71:AO71)-SUM($B$72:AO72)</f>
        <v>113.61738421324519</v>
      </c>
      <c r="AP73" s="86">
        <f>SUM($B$71:AP71)-SUM($B$72:AP72)</f>
        <v>113.61738421324519</v>
      </c>
      <c r="AQ73" s="86">
        <f>SUM($B$71:AQ71)-SUM($B$72:AQ72)</f>
        <v>113.61738421324519</v>
      </c>
      <c r="AR73" s="86">
        <f>SUM($B$71:AR71)-SUM($B$72:AR72)</f>
        <v>113.61738421324519</v>
      </c>
      <c r="AS73" s="86">
        <f>SUM($B$71:AS71)-SUM($B$72:AS72)</f>
        <v>113.61738421324519</v>
      </c>
      <c r="AT73" s="86">
        <f>SUM($B$71:AT71)-SUM($B$72:AT72)</f>
        <v>113.61738421324519</v>
      </c>
      <c r="AU73" s="86">
        <f>SUM($B$71:AU71)-SUM($B$72:AU72)</f>
        <v>113.61738421324519</v>
      </c>
      <c r="AV73" s="86">
        <f>SUM($B$71:AV71)-SUM($B$72:AV72)</f>
        <v>113.61738421324519</v>
      </c>
      <c r="AW73" s="86">
        <f>SUM($B$71:AW71)-SUM($B$72:AW72)</f>
        <v>113.61738421324519</v>
      </c>
      <c r="AX73" s="86">
        <f>SUM($B$71:AX71)-SUM($B$72:AX72)</f>
        <v>113.61738421324519</v>
      </c>
      <c r="AY73" s="86">
        <f>SUM($B$71:AY71)-SUM($B$72:AY72)</f>
        <v>113.61738421324519</v>
      </c>
      <c r="AZ73" s="86">
        <f>SUM($B$71:AZ71)-SUM($B$72:AZ72)</f>
        <v>113.61738421324519</v>
      </c>
      <c r="BA73" s="86">
        <f>SUM($B$71:BA71)-SUM($B$72:BA72)</f>
        <v>113.61738421324519</v>
      </c>
      <c r="BB73" s="86">
        <f>SUM($B$71:BB71)-SUM($B$72:BB72)</f>
        <v>113.61738421324519</v>
      </c>
      <c r="BC73" s="86">
        <f>SUM($B$71:BC71)-SUM($B$72:BC72)</f>
        <v>113.61738421324519</v>
      </c>
      <c r="BD73" s="86">
        <f>SUM($B$71:BD71)-SUM($B$72:BD72)</f>
        <v>113.61738421324519</v>
      </c>
      <c r="BE73" s="86">
        <f>SUM($B$71:BE71)-SUM($B$72:BE72)</f>
        <v>113.61738421324519</v>
      </c>
      <c r="BF73" s="86">
        <f>SUM($B$71:BF71)-SUM($B$72:BF72)</f>
        <v>113.61738421324519</v>
      </c>
      <c r="BG73" s="86">
        <f>SUM($B$71:BG71)-SUM($B$72:BG72)</f>
        <v>113.61738421324519</v>
      </c>
      <c r="BH73" s="86">
        <f>SUM($B$71:BH71)-SUM($B$72:BH72)</f>
        <v>113.61738421324519</v>
      </c>
      <c r="BI73" s="86">
        <f>SUM($B$71:BI71)-SUM($B$72:BI72)</f>
        <v>113.61738421324519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/>
      <c r="G74" s="329"/>
      <c r="H74" s="329"/>
      <c r="I74" s="329"/>
      <c r="J74" s="329"/>
      <c r="K74" s="329"/>
      <c r="L74" s="329">
        <f>($L$71*TaxDepr!B$33)</f>
        <v>0</v>
      </c>
      <c r="M74" s="329">
        <f>($M$71*TaxDepr!B$33)</f>
        <v>4.260651907996694</v>
      </c>
      <c r="N74" s="329">
        <f>($M$71*TaxDepr!C$33)</f>
        <v>8.20203896635417</v>
      </c>
      <c r="O74" s="329">
        <f>($M$71*TaxDepr!D$33)</f>
        <v>7.586232743918381</v>
      </c>
      <c r="P74" s="329">
        <f>($M$71*TaxDepr!E$33)</f>
        <v>7.0181458228521549</v>
      </c>
      <c r="Q74" s="329">
        <f>($M$71*TaxDepr!F$33)</f>
        <v>6.4909611601026977</v>
      </c>
      <c r="R74" s="329">
        <f>($M$71*TaxDepr!G$33)</f>
        <v>6.0046787556700085</v>
      </c>
      <c r="S74" s="329">
        <f>($M$71*TaxDepr!H$33)</f>
        <v>5.5536177403434248</v>
      </c>
      <c r="T74" s="329">
        <f>($M$71*TaxDepr!I$33)</f>
        <v>5.1377781141229475</v>
      </c>
      <c r="U74" s="329">
        <f>($M$71*TaxDepr!J$33)</f>
        <v>5.0696076835950006</v>
      </c>
      <c r="V74" s="329">
        <f>($M$71*TaxDepr!K$33)</f>
        <v>5.0696076835950006</v>
      </c>
      <c r="W74" s="329">
        <f>($M$71*TaxDepr!L$33)</f>
        <v>5.0696076835950006</v>
      </c>
      <c r="X74" s="329">
        <f>($M$71*TaxDepr!M$33)</f>
        <v>5.0696076835950006</v>
      </c>
      <c r="Y74" s="329">
        <f>($M$71*TaxDepr!N$33)</f>
        <v>5.0696076835950006</v>
      </c>
      <c r="Z74" s="329">
        <f>($M$71*TaxDepr!O$33)</f>
        <v>5.0696076835950006</v>
      </c>
      <c r="AA74" s="329">
        <f>($M$71*TaxDepr!P$33)</f>
        <v>5.0696076835950006</v>
      </c>
      <c r="AB74" s="329">
        <f>($M$71*TaxDepr!Q$33)</f>
        <v>5.0696076835950006</v>
      </c>
      <c r="AC74" s="329">
        <f>($M$71*TaxDepr!R$33)</f>
        <v>5.0696076835950006</v>
      </c>
      <c r="AD74" s="329">
        <f>($M$71*TaxDepr!S$33)</f>
        <v>5.0696076835950006</v>
      </c>
      <c r="AE74" s="329">
        <f>($M$71*TaxDepr!T$33)</f>
        <v>5.0696076835950006</v>
      </c>
      <c r="AF74" s="329">
        <f>($M$71*TaxDepr!U$33)</f>
        <v>5.0696076835950006</v>
      </c>
      <c r="AG74" s="329">
        <f>($M$71*TaxDepr!V$33)</f>
        <v>2.5348038417975003</v>
      </c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113.62420125629794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0</v>
      </c>
      <c r="H75" s="94">
        <f t="shared" si="39"/>
        <v>0</v>
      </c>
      <c r="I75" s="94">
        <f t="shared" si="39"/>
        <v>0</v>
      </c>
      <c r="J75" s="94">
        <f t="shared" si="39"/>
        <v>0</v>
      </c>
      <c r="K75" s="94">
        <f t="shared" si="39"/>
        <v>0</v>
      </c>
      <c r="L75" s="94">
        <f t="shared" si="39"/>
        <v>0</v>
      </c>
      <c r="M75" s="94">
        <f t="shared" si="39"/>
        <v>4.260651907996694</v>
      </c>
      <c r="N75" s="94">
        <f t="shared" si="39"/>
        <v>8.20203896635417</v>
      </c>
      <c r="O75" s="94">
        <f t="shared" si="39"/>
        <v>7.586232743918381</v>
      </c>
      <c r="P75" s="94">
        <f t="shared" si="39"/>
        <v>7.0181458228521549</v>
      </c>
      <c r="Q75" s="94">
        <f t="shared" si="39"/>
        <v>6.4909611601026977</v>
      </c>
      <c r="R75" s="94">
        <f t="shared" si="39"/>
        <v>6.0046787556700085</v>
      </c>
      <c r="S75" s="94">
        <f t="shared" si="39"/>
        <v>5.5536177403434248</v>
      </c>
      <c r="T75" s="94">
        <f t="shared" si="39"/>
        <v>5.1377781141229475</v>
      </c>
      <c r="U75" s="94">
        <f t="shared" si="39"/>
        <v>5.0696076835950006</v>
      </c>
      <c r="V75" s="94">
        <f t="shared" si="39"/>
        <v>5.0696076835950006</v>
      </c>
      <c r="W75" s="94">
        <f t="shared" si="39"/>
        <v>5.0696076835950006</v>
      </c>
      <c r="X75" s="94">
        <f t="shared" si="39"/>
        <v>5.0696076835950006</v>
      </c>
      <c r="Y75" s="94">
        <f t="shared" si="39"/>
        <v>5.0696076835950006</v>
      </c>
      <c r="Z75" s="94">
        <f t="shared" si="39"/>
        <v>5.0696076835950006</v>
      </c>
      <c r="AA75" s="94">
        <f t="shared" si="39"/>
        <v>5.0696076835950006</v>
      </c>
      <c r="AB75" s="94">
        <f t="shared" si="39"/>
        <v>5.0696076835950006</v>
      </c>
      <c r="AC75" s="94">
        <f t="shared" si="39"/>
        <v>5.0696076835950006</v>
      </c>
      <c r="AD75" s="94">
        <f t="shared" si="39"/>
        <v>5.0696076835950006</v>
      </c>
      <c r="AE75" s="94">
        <f t="shared" si="39"/>
        <v>5.0696076835950006</v>
      </c>
      <c r="AF75" s="94">
        <f t="shared" si="39"/>
        <v>5.0696076835950006</v>
      </c>
      <c r="AG75" s="94">
        <f t="shared" si="39"/>
        <v>2.5348038417975003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113.61738421324519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-113.61738421324519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113.61738421324519</v>
      </c>
      <c r="N80" s="86">
        <f>SUM($B$78:N78)</f>
        <v>113.61738421324519</v>
      </c>
      <c r="O80" s="86">
        <f>SUM($B$78:O78)</f>
        <v>113.61738421324519</v>
      </c>
      <c r="P80" s="86">
        <f>SUM($B$78:P78)</f>
        <v>113.61738421324519</v>
      </c>
      <c r="Q80" s="86">
        <f>SUM($B$78:Q78)</f>
        <v>113.61738421324519</v>
      </c>
      <c r="R80" s="86">
        <f>SUM($B$78:R78)</f>
        <v>113.61738421324519</v>
      </c>
      <c r="S80" s="86">
        <f>SUM($B$78:S78)</f>
        <v>113.61738421324519</v>
      </c>
      <c r="T80" s="86">
        <f>SUM($B$78:T78)</f>
        <v>113.61738421324519</v>
      </c>
      <c r="U80" s="86">
        <f>SUM($B$78:U78)</f>
        <v>113.61738421324519</v>
      </c>
      <c r="V80" s="86">
        <f>SUM($B$78:V78)</f>
        <v>113.61738421324519</v>
      </c>
      <c r="W80" s="86">
        <f>SUM($B$78:W78)</f>
        <v>113.61738421324519</v>
      </c>
      <c r="X80" s="86">
        <f>SUM($B$78:X78)</f>
        <v>113.61738421324519</v>
      </c>
      <c r="Y80" s="86">
        <f>SUM($B$78:Y78)</f>
        <v>113.61738421324519</v>
      </c>
      <c r="Z80" s="86">
        <f>SUM($B$78:Z78)</f>
        <v>113.61738421324519</v>
      </c>
      <c r="AA80" s="86">
        <f>SUM($B$78:AA78)</f>
        <v>113.61738421324519</v>
      </c>
      <c r="AB80" s="86">
        <f>SUM($B$78:AB78)</f>
        <v>113.61738421324519</v>
      </c>
      <c r="AC80" s="86">
        <f>SUM($B$78:AC78)</f>
        <v>113.61738421324519</v>
      </c>
      <c r="AD80" s="86">
        <f>SUM($B$78:AD78)</f>
        <v>113.61738421324519</v>
      </c>
      <c r="AE80" s="86">
        <f>SUM($B$78:AE78)</f>
        <v>113.61738421324519</v>
      </c>
      <c r="AF80" s="86">
        <f>SUM($B$78:AF78)</f>
        <v>113.61738421324519</v>
      </c>
      <c r="AG80" s="86">
        <f>SUM($B$78:AG78)</f>
        <v>113.61738421324519</v>
      </c>
      <c r="AH80" s="86">
        <f>SUM($B$78:AH78)</f>
        <v>113.61738421324519</v>
      </c>
      <c r="AI80" s="86">
        <f>SUM($B$78:AI78)</f>
        <v>113.61738421324519</v>
      </c>
      <c r="AJ80" s="86">
        <f>SUM($B$78:AJ78)</f>
        <v>113.61738421324519</v>
      </c>
      <c r="AK80" s="86">
        <f>SUM($B$78:AK78)</f>
        <v>113.61738421324519</v>
      </c>
      <c r="AL80" s="86">
        <f>SUM($B$78:AL78)</f>
        <v>113.61738421324519</v>
      </c>
      <c r="AM80" s="86">
        <f>SUM($B$78:AM78)</f>
        <v>113.61738421324519</v>
      </c>
      <c r="AN80" s="86">
        <f>SUM($B$78:AN78)</f>
        <v>113.61738421324519</v>
      </c>
      <c r="AO80" s="86">
        <f>SUM($B$78:AO78)</f>
        <v>113.61738421324519</v>
      </c>
      <c r="AP80" s="86">
        <f>SUM($B$78:AP78)</f>
        <v>113.61738421324519</v>
      </c>
      <c r="AQ80" s="86">
        <f>SUM($B$78:AQ78)</f>
        <v>113.61738421324519</v>
      </c>
      <c r="AR80" s="86">
        <f>SUM($B$78:AR78)</f>
        <v>113.61738421324519</v>
      </c>
      <c r="AS80" s="86">
        <f>SUM($B$78:AS78)</f>
        <v>113.61738421324519</v>
      </c>
      <c r="AT80" s="86">
        <f>SUM($B$78:AT78)</f>
        <v>113.61738421324519</v>
      </c>
      <c r="AU80" s="86">
        <f>SUM($B$78:AU78)</f>
        <v>113.61738421324519</v>
      </c>
      <c r="AV80" s="86">
        <f>SUM($B$78:AV78)</f>
        <v>113.61738421324519</v>
      </c>
      <c r="AW80" s="86">
        <f>SUM($B$78:AW78)</f>
        <v>113.61738421324519</v>
      </c>
      <c r="AX80" s="86">
        <f>SUM($B$78:AX78)</f>
        <v>113.61738421324519</v>
      </c>
      <c r="AY80" s="86">
        <f>SUM($B$78:AY78)</f>
        <v>113.61738421324519</v>
      </c>
      <c r="AZ80" s="86">
        <f>SUM($B$78:AZ78)</f>
        <v>113.61738421324519</v>
      </c>
      <c r="BA80" s="86">
        <f>SUM($B$78:BA78)</f>
        <v>113.61738421324519</v>
      </c>
      <c r="BB80" s="86">
        <f>SUM($B$78:BB78)</f>
        <v>113.61738421324519</v>
      </c>
      <c r="BC80" s="86">
        <f>SUM($B$78:BC78)</f>
        <v>113.61738421324519</v>
      </c>
      <c r="BD80" s="86">
        <f>SUM($B$78:BD78)</f>
        <v>113.61738421324519</v>
      </c>
      <c r="BE80" s="86">
        <f>SUM($B$78:BE78)</f>
        <v>113.61738421324519</v>
      </c>
      <c r="BF80" s="86">
        <f>SUM($B$78:BF78)</f>
        <v>113.61738421324519</v>
      </c>
      <c r="BG80" s="86">
        <f>SUM($B$78:BG78)</f>
        <v>113.61738421324519</v>
      </c>
      <c r="BH80" s="86">
        <f>SUM($B$78:BH78)</f>
        <v>113.61738421324519</v>
      </c>
      <c r="BI80" s="86">
        <f>SUM($B$78:BI78)</f>
        <v>113.61738421324519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0</v>
      </c>
      <c r="H81" s="328">
        <f t="shared" si="41"/>
        <v>0</v>
      </c>
      <c r="I81" s="328">
        <f t="shared" si="41"/>
        <v>0</v>
      </c>
      <c r="J81" s="328">
        <f t="shared" si="41"/>
        <v>0</v>
      </c>
      <c r="K81" s="328">
        <f t="shared" si="41"/>
        <v>0</v>
      </c>
      <c r="L81" s="328">
        <f t="shared" si="41"/>
        <v>0</v>
      </c>
      <c r="M81" s="328">
        <f t="shared" si="41"/>
        <v>4.260651907996694</v>
      </c>
      <c r="N81" s="328">
        <f t="shared" si="41"/>
        <v>8.20203896635417</v>
      </c>
      <c r="O81" s="328">
        <f t="shared" si="41"/>
        <v>7.586232743918381</v>
      </c>
      <c r="P81" s="328">
        <f t="shared" si="41"/>
        <v>7.0181458228521549</v>
      </c>
      <c r="Q81" s="328">
        <f t="shared" si="41"/>
        <v>6.4909611601026977</v>
      </c>
      <c r="R81" s="328">
        <f t="shared" si="41"/>
        <v>6.0046787556700085</v>
      </c>
      <c r="S81" s="328">
        <f t="shared" si="41"/>
        <v>5.5536177403434248</v>
      </c>
      <c r="T81" s="328">
        <f t="shared" si="41"/>
        <v>5.1377781141229475</v>
      </c>
      <c r="U81" s="328">
        <f t="shared" si="41"/>
        <v>5.0696076835950006</v>
      </c>
      <c r="V81" s="328">
        <f t="shared" si="41"/>
        <v>5.0696076835950006</v>
      </c>
      <c r="W81" s="328">
        <f t="shared" si="41"/>
        <v>5.0696076835950006</v>
      </c>
      <c r="X81" s="328">
        <f t="shared" si="41"/>
        <v>5.0696076835950006</v>
      </c>
      <c r="Y81" s="328">
        <f t="shared" si="41"/>
        <v>5.0696076835950006</v>
      </c>
      <c r="Z81" s="328">
        <f t="shared" si="41"/>
        <v>5.0696076835950006</v>
      </c>
      <c r="AA81" s="328">
        <f t="shared" si="41"/>
        <v>5.0696076835950006</v>
      </c>
      <c r="AB81" s="328">
        <f t="shared" si="41"/>
        <v>5.0696076835950006</v>
      </c>
      <c r="AC81" s="328">
        <f t="shared" si="41"/>
        <v>5.0696076835950006</v>
      </c>
      <c r="AD81" s="328">
        <f t="shared" si="41"/>
        <v>5.0696076835950006</v>
      </c>
      <c r="AE81" s="328">
        <f t="shared" si="41"/>
        <v>5.0696076835950006</v>
      </c>
      <c r="AF81" s="328">
        <f t="shared" si="41"/>
        <v>5.0696076835950006</v>
      </c>
      <c r="AG81" s="328">
        <f t="shared" si="41"/>
        <v>2.5348038417975003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113.62420125629794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0</v>
      </c>
      <c r="H82" s="94">
        <f t="shared" si="42"/>
        <v>0</v>
      </c>
      <c r="I82" s="94">
        <f t="shared" si="42"/>
        <v>0</v>
      </c>
      <c r="J82" s="94">
        <f t="shared" si="42"/>
        <v>0</v>
      </c>
      <c r="K82" s="94">
        <f t="shared" si="42"/>
        <v>0</v>
      </c>
      <c r="L82" s="94">
        <f t="shared" si="42"/>
        <v>0</v>
      </c>
      <c r="M82" s="94">
        <f t="shared" si="42"/>
        <v>4.260651907996694</v>
      </c>
      <c r="N82" s="94">
        <f t="shared" si="42"/>
        <v>8.20203896635417</v>
      </c>
      <c r="O82" s="94">
        <f t="shared" si="42"/>
        <v>7.586232743918381</v>
      </c>
      <c r="P82" s="94">
        <f t="shared" si="42"/>
        <v>7.0181458228521549</v>
      </c>
      <c r="Q82" s="94">
        <f t="shared" si="42"/>
        <v>6.4909611601026977</v>
      </c>
      <c r="R82" s="94">
        <f t="shared" si="42"/>
        <v>6.0046787556700085</v>
      </c>
      <c r="S82" s="94">
        <f t="shared" si="42"/>
        <v>5.5536177403434248</v>
      </c>
      <c r="T82" s="94">
        <f t="shared" si="42"/>
        <v>5.1377781141229475</v>
      </c>
      <c r="U82" s="94">
        <f t="shared" si="42"/>
        <v>5.0696076835950006</v>
      </c>
      <c r="V82" s="94">
        <f t="shared" si="42"/>
        <v>5.0696076835950006</v>
      </c>
      <c r="W82" s="94">
        <f t="shared" si="42"/>
        <v>5.0696076835950006</v>
      </c>
      <c r="X82" s="94">
        <f t="shared" si="42"/>
        <v>5.0696076835950006</v>
      </c>
      <c r="Y82" s="94">
        <f t="shared" si="42"/>
        <v>5.0696076835950006</v>
      </c>
      <c r="Z82" s="94">
        <f t="shared" si="42"/>
        <v>5.0696076835950006</v>
      </c>
      <c r="AA82" s="94">
        <f t="shared" si="42"/>
        <v>5.0696076835950006</v>
      </c>
      <c r="AB82" s="94">
        <f t="shared" si="42"/>
        <v>5.0696076835950006</v>
      </c>
      <c r="AC82" s="94">
        <f t="shared" si="42"/>
        <v>5.0696076835950006</v>
      </c>
      <c r="AD82" s="94">
        <f t="shared" si="42"/>
        <v>5.0696076835950006</v>
      </c>
      <c r="AE82" s="94">
        <f t="shared" si="42"/>
        <v>5.0696076835950006</v>
      </c>
      <c r="AF82" s="94">
        <f t="shared" si="42"/>
        <v>5.0696076835950006</v>
      </c>
      <c r="AG82" s="94">
        <f t="shared" si="42"/>
        <v>2.5348038417975003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2.8404346053311298</v>
      </c>
      <c r="N96" s="74">
        <f t="shared" ref="N96:BJ96" si="55">$M$20*(1-$B$5)/$B$3</f>
        <v>2.8404346053311298</v>
      </c>
      <c r="O96" s="74">
        <f t="shared" si="55"/>
        <v>2.8404346053311298</v>
      </c>
      <c r="P96" s="74">
        <f t="shared" si="55"/>
        <v>2.8404346053311298</v>
      </c>
      <c r="Q96" s="74">
        <f t="shared" si="55"/>
        <v>2.8404346053311298</v>
      </c>
      <c r="R96" s="74">
        <f t="shared" si="55"/>
        <v>2.8404346053311298</v>
      </c>
      <c r="S96" s="74">
        <f t="shared" si="55"/>
        <v>2.8404346053311298</v>
      </c>
      <c r="T96" s="74">
        <f t="shared" si="55"/>
        <v>2.8404346053311298</v>
      </c>
      <c r="U96" s="74">
        <f t="shared" si="55"/>
        <v>2.8404346053311298</v>
      </c>
      <c r="V96" s="74">
        <f t="shared" si="55"/>
        <v>2.8404346053311298</v>
      </c>
      <c r="W96" s="74">
        <f t="shared" si="55"/>
        <v>2.8404346053311298</v>
      </c>
      <c r="X96" s="74">
        <f t="shared" si="55"/>
        <v>2.8404346053311298</v>
      </c>
      <c r="Y96" s="74">
        <f t="shared" si="55"/>
        <v>2.8404346053311298</v>
      </c>
      <c r="Z96" s="74">
        <f t="shared" si="55"/>
        <v>2.8404346053311298</v>
      </c>
      <c r="AA96" s="74">
        <f t="shared" si="55"/>
        <v>2.8404346053311298</v>
      </c>
      <c r="AB96" s="74">
        <f t="shared" si="55"/>
        <v>2.8404346053311298</v>
      </c>
      <c r="AC96" s="74">
        <f t="shared" si="55"/>
        <v>2.8404346053311298</v>
      </c>
      <c r="AD96" s="74">
        <f t="shared" si="55"/>
        <v>2.8404346053311298</v>
      </c>
      <c r="AE96" s="74">
        <f t="shared" si="55"/>
        <v>2.8404346053311298</v>
      </c>
      <c r="AF96" s="74">
        <f t="shared" si="55"/>
        <v>2.8404346053311298</v>
      </c>
      <c r="AG96" s="74">
        <f t="shared" si="55"/>
        <v>2.8404346053311298</v>
      </c>
      <c r="AH96" s="74">
        <f t="shared" si="55"/>
        <v>2.8404346053311298</v>
      </c>
      <c r="AI96" s="74">
        <f t="shared" si="55"/>
        <v>2.8404346053311298</v>
      </c>
      <c r="AJ96" s="74">
        <f t="shared" si="55"/>
        <v>2.8404346053311298</v>
      </c>
      <c r="AK96" s="74">
        <f t="shared" si="55"/>
        <v>2.8404346053311298</v>
      </c>
      <c r="AL96" s="74">
        <f t="shared" si="55"/>
        <v>2.8404346053311298</v>
      </c>
      <c r="AM96" s="74">
        <f t="shared" si="55"/>
        <v>2.8404346053311298</v>
      </c>
      <c r="AN96" s="74">
        <f t="shared" si="55"/>
        <v>2.8404346053311298</v>
      </c>
      <c r="AO96" s="74">
        <f t="shared" si="55"/>
        <v>2.8404346053311298</v>
      </c>
      <c r="AP96" s="74">
        <f t="shared" si="55"/>
        <v>2.8404346053311298</v>
      </c>
      <c r="AQ96" s="74">
        <f t="shared" si="55"/>
        <v>2.8404346053311298</v>
      </c>
      <c r="AR96" s="74">
        <f t="shared" si="55"/>
        <v>2.8404346053311298</v>
      </c>
      <c r="AS96" s="74">
        <f t="shared" si="55"/>
        <v>2.8404346053311298</v>
      </c>
      <c r="AT96" s="74">
        <f t="shared" si="55"/>
        <v>2.8404346053311298</v>
      </c>
      <c r="AU96" s="74">
        <f t="shared" si="55"/>
        <v>2.8404346053311298</v>
      </c>
      <c r="AV96" s="74">
        <f t="shared" si="55"/>
        <v>2.8404346053311298</v>
      </c>
      <c r="AW96" s="74">
        <f t="shared" si="55"/>
        <v>2.8404346053311298</v>
      </c>
      <c r="AX96" s="74">
        <f t="shared" si="55"/>
        <v>2.8404346053311298</v>
      </c>
      <c r="AY96" s="74">
        <f t="shared" si="55"/>
        <v>2.8404346053311298</v>
      </c>
      <c r="AZ96" s="74">
        <f t="shared" si="55"/>
        <v>2.8404346053311298</v>
      </c>
      <c r="BA96" s="74">
        <f t="shared" si="55"/>
        <v>2.8404346053311298</v>
      </c>
      <c r="BB96" s="74">
        <f t="shared" si="55"/>
        <v>2.8404346053311298</v>
      </c>
      <c r="BC96" s="74">
        <f t="shared" si="55"/>
        <v>2.8404346053311298</v>
      </c>
      <c r="BD96" s="74">
        <f t="shared" si="55"/>
        <v>2.8404346053311298</v>
      </c>
      <c r="BE96" s="74">
        <f t="shared" si="55"/>
        <v>2.8404346053311298</v>
      </c>
      <c r="BF96" s="74">
        <f t="shared" si="55"/>
        <v>2.8404346053311298</v>
      </c>
      <c r="BG96" s="74">
        <f t="shared" si="55"/>
        <v>2.8404346053311298</v>
      </c>
      <c r="BH96" s="74">
        <f t="shared" si="55"/>
        <v>2.8404346053311298</v>
      </c>
      <c r="BI96" s="74">
        <f t="shared" si="55"/>
        <v>2.8404346053311298</v>
      </c>
      <c r="BJ96" s="74">
        <f t="shared" si="55"/>
        <v>2.8404346053311298</v>
      </c>
      <c r="BK96" s="74"/>
      <c r="BL96" s="74"/>
      <c r="BM96" s="36"/>
      <c r="BN96" s="74">
        <f t="shared" si="44"/>
        <v>142.02173026655643</v>
      </c>
      <c r="BO96" s="333">
        <f>M20*(1+0.25)</f>
        <v>142.02173026655649</v>
      </c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0</v>
      </c>
      <c r="H98" s="103">
        <f t="shared" si="57"/>
        <v>0</v>
      </c>
      <c r="I98" s="103">
        <f t="shared" si="57"/>
        <v>0</v>
      </c>
      <c r="J98" s="103">
        <f t="shared" si="57"/>
        <v>0</v>
      </c>
      <c r="K98" s="103">
        <f t="shared" si="57"/>
        <v>0</v>
      </c>
      <c r="L98" s="103">
        <f t="shared" si="57"/>
        <v>0</v>
      </c>
      <c r="M98" s="103">
        <f t="shared" si="57"/>
        <v>2.8404346053311298</v>
      </c>
      <c r="N98" s="103">
        <f t="shared" si="57"/>
        <v>2.8404346053311298</v>
      </c>
      <c r="O98" s="103">
        <f t="shared" si="57"/>
        <v>2.8404346053311298</v>
      </c>
      <c r="P98" s="103">
        <f t="shared" si="57"/>
        <v>2.8404346053311298</v>
      </c>
      <c r="Q98" s="103">
        <f t="shared" si="57"/>
        <v>2.8404346053311298</v>
      </c>
      <c r="R98" s="103">
        <f t="shared" si="57"/>
        <v>2.8404346053311298</v>
      </c>
      <c r="S98" s="103">
        <f t="shared" si="57"/>
        <v>2.8404346053311298</v>
      </c>
      <c r="T98" s="103">
        <f t="shared" si="57"/>
        <v>2.8404346053311298</v>
      </c>
      <c r="U98" s="103">
        <f t="shared" si="57"/>
        <v>2.8404346053311298</v>
      </c>
      <c r="V98" s="103">
        <f t="shared" si="57"/>
        <v>2.8404346053311298</v>
      </c>
      <c r="W98" s="103">
        <f t="shared" si="57"/>
        <v>2.8404346053311298</v>
      </c>
      <c r="X98" s="103">
        <f t="shared" si="57"/>
        <v>2.8404346053311298</v>
      </c>
      <c r="Y98" s="103">
        <f t="shared" si="57"/>
        <v>2.8404346053311298</v>
      </c>
      <c r="Z98" s="103">
        <f t="shared" si="57"/>
        <v>2.8404346053311298</v>
      </c>
      <c r="AA98" s="103">
        <f t="shared" si="57"/>
        <v>2.8404346053311298</v>
      </c>
      <c r="AB98" s="103">
        <f t="shared" si="57"/>
        <v>2.8404346053311298</v>
      </c>
      <c r="AC98" s="103">
        <f t="shared" si="57"/>
        <v>2.8404346053311298</v>
      </c>
      <c r="AD98" s="103">
        <f t="shared" si="57"/>
        <v>2.8404346053311298</v>
      </c>
      <c r="AE98" s="103">
        <f t="shared" si="57"/>
        <v>2.8404346053311298</v>
      </c>
      <c r="AF98" s="103">
        <f t="shared" si="57"/>
        <v>2.8404346053311298</v>
      </c>
      <c r="AG98" s="103">
        <f t="shared" si="57"/>
        <v>2.8404346053311298</v>
      </c>
      <c r="AH98" s="103">
        <f t="shared" si="57"/>
        <v>2.8404346053311298</v>
      </c>
      <c r="AI98" s="103">
        <f t="shared" si="57"/>
        <v>2.8404346053311298</v>
      </c>
      <c r="AJ98" s="103">
        <f t="shared" si="57"/>
        <v>2.8404346053311298</v>
      </c>
      <c r="AK98" s="103">
        <f t="shared" si="57"/>
        <v>2.8404346053311298</v>
      </c>
      <c r="AL98" s="103">
        <f t="shared" si="57"/>
        <v>2.8404346053311298</v>
      </c>
      <c r="AM98" s="103">
        <f t="shared" si="57"/>
        <v>2.8404346053311298</v>
      </c>
      <c r="AN98" s="103">
        <f t="shared" si="57"/>
        <v>2.8404346053311298</v>
      </c>
      <c r="AO98" s="103">
        <f t="shared" si="57"/>
        <v>2.8404346053311298</v>
      </c>
      <c r="AP98" s="103">
        <f t="shared" si="57"/>
        <v>2.8404346053311298</v>
      </c>
      <c r="AQ98" s="103">
        <f t="shared" si="57"/>
        <v>2.8404346053311298</v>
      </c>
      <c r="AR98" s="103">
        <f t="shared" si="57"/>
        <v>2.8404346053311298</v>
      </c>
      <c r="AS98" s="103">
        <f t="shared" si="57"/>
        <v>2.8404346053311298</v>
      </c>
      <c r="AT98" s="103">
        <f t="shared" si="57"/>
        <v>2.8404346053311298</v>
      </c>
      <c r="AU98" s="103">
        <f t="shared" si="57"/>
        <v>2.8404346053311298</v>
      </c>
      <c r="AV98" s="103">
        <f t="shared" si="57"/>
        <v>2.8404346053311298</v>
      </c>
      <c r="AW98" s="103">
        <f t="shared" si="57"/>
        <v>2.8404346053311298</v>
      </c>
      <c r="AX98" s="103">
        <f t="shared" si="57"/>
        <v>2.8404346053311298</v>
      </c>
      <c r="AY98" s="103">
        <f t="shared" si="57"/>
        <v>2.8404346053311298</v>
      </c>
      <c r="AZ98" s="103">
        <f t="shared" si="57"/>
        <v>2.8404346053311298</v>
      </c>
      <c r="BA98" s="103">
        <f t="shared" si="57"/>
        <v>2.8404346053311298</v>
      </c>
      <c r="BB98" s="103">
        <f t="shared" si="57"/>
        <v>2.8404346053311298</v>
      </c>
      <c r="BC98" s="103">
        <f t="shared" si="57"/>
        <v>2.8404346053311298</v>
      </c>
      <c r="BD98" s="103">
        <f t="shared" si="57"/>
        <v>2.8404346053311298</v>
      </c>
      <c r="BE98" s="103">
        <f t="shared" si="57"/>
        <v>2.8404346053311298</v>
      </c>
      <c r="BF98" s="103">
        <f t="shared" si="57"/>
        <v>2.8404346053311298</v>
      </c>
      <c r="BG98" s="103">
        <f t="shared" si="57"/>
        <v>2.8404346053311298</v>
      </c>
      <c r="BH98" s="103">
        <f t="shared" si="57"/>
        <v>2.8404346053311298</v>
      </c>
      <c r="BI98" s="103">
        <f t="shared" si="57"/>
        <v>2.8404346053311298</v>
      </c>
      <c r="BJ98" s="103">
        <f t="shared" si="57"/>
        <v>2.8404346053311298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142.02173026655643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2.2723476842649037</v>
      </c>
      <c r="N112" s="74">
        <f>$M$20/$B$3</f>
        <v>2.2723476842649037</v>
      </c>
      <c r="O112" s="74">
        <f t="shared" ref="O112:BJ112" si="70">$M$20/$B$3</f>
        <v>2.2723476842649037</v>
      </c>
      <c r="P112" s="74">
        <f t="shared" si="70"/>
        <v>2.2723476842649037</v>
      </c>
      <c r="Q112" s="74">
        <f t="shared" si="70"/>
        <v>2.2723476842649037</v>
      </c>
      <c r="R112" s="74">
        <f t="shared" si="70"/>
        <v>2.2723476842649037</v>
      </c>
      <c r="S112" s="74">
        <f t="shared" si="70"/>
        <v>2.2723476842649037</v>
      </c>
      <c r="T112" s="74">
        <f t="shared" si="70"/>
        <v>2.2723476842649037</v>
      </c>
      <c r="U112" s="74">
        <f t="shared" si="70"/>
        <v>2.2723476842649037</v>
      </c>
      <c r="V112" s="74">
        <f t="shared" si="70"/>
        <v>2.2723476842649037</v>
      </c>
      <c r="W112" s="74">
        <f t="shared" si="70"/>
        <v>2.2723476842649037</v>
      </c>
      <c r="X112" s="74">
        <f t="shared" si="70"/>
        <v>2.2723476842649037</v>
      </c>
      <c r="Y112" s="74">
        <f t="shared" si="70"/>
        <v>2.2723476842649037</v>
      </c>
      <c r="Z112" s="74">
        <f t="shared" si="70"/>
        <v>2.2723476842649037</v>
      </c>
      <c r="AA112" s="74">
        <f t="shared" si="70"/>
        <v>2.2723476842649037</v>
      </c>
      <c r="AB112" s="74">
        <f t="shared" si="70"/>
        <v>2.2723476842649037</v>
      </c>
      <c r="AC112" s="74">
        <f t="shared" si="70"/>
        <v>2.2723476842649037</v>
      </c>
      <c r="AD112" s="74">
        <f t="shared" si="70"/>
        <v>2.2723476842649037</v>
      </c>
      <c r="AE112" s="74">
        <f t="shared" si="70"/>
        <v>2.2723476842649037</v>
      </c>
      <c r="AF112" s="74">
        <f t="shared" si="70"/>
        <v>2.2723476842649037</v>
      </c>
      <c r="AG112" s="74">
        <f t="shared" si="70"/>
        <v>2.2723476842649037</v>
      </c>
      <c r="AH112" s="74">
        <f t="shared" si="70"/>
        <v>2.2723476842649037</v>
      </c>
      <c r="AI112" s="74">
        <f t="shared" si="70"/>
        <v>2.2723476842649037</v>
      </c>
      <c r="AJ112" s="74">
        <f t="shared" si="70"/>
        <v>2.2723476842649037</v>
      </c>
      <c r="AK112" s="74">
        <f t="shared" si="70"/>
        <v>2.2723476842649037</v>
      </c>
      <c r="AL112" s="74">
        <f t="shared" si="70"/>
        <v>2.2723476842649037</v>
      </c>
      <c r="AM112" s="74">
        <f t="shared" si="70"/>
        <v>2.2723476842649037</v>
      </c>
      <c r="AN112" s="74">
        <f t="shared" si="70"/>
        <v>2.2723476842649037</v>
      </c>
      <c r="AO112" s="74">
        <f t="shared" si="70"/>
        <v>2.2723476842649037</v>
      </c>
      <c r="AP112" s="74">
        <f t="shared" si="70"/>
        <v>2.2723476842649037</v>
      </c>
      <c r="AQ112" s="74">
        <f t="shared" si="70"/>
        <v>2.2723476842649037</v>
      </c>
      <c r="AR112" s="74">
        <f t="shared" si="70"/>
        <v>2.2723476842649037</v>
      </c>
      <c r="AS112" s="74">
        <f t="shared" si="70"/>
        <v>2.2723476842649037</v>
      </c>
      <c r="AT112" s="74">
        <f t="shared" si="70"/>
        <v>2.2723476842649037</v>
      </c>
      <c r="AU112" s="74">
        <f t="shared" si="70"/>
        <v>2.2723476842649037</v>
      </c>
      <c r="AV112" s="74">
        <f t="shared" si="70"/>
        <v>2.2723476842649037</v>
      </c>
      <c r="AW112" s="74">
        <f t="shared" si="70"/>
        <v>2.2723476842649037</v>
      </c>
      <c r="AX112" s="74">
        <f t="shared" si="70"/>
        <v>2.2723476842649037</v>
      </c>
      <c r="AY112" s="74">
        <f t="shared" si="70"/>
        <v>2.2723476842649037</v>
      </c>
      <c r="AZ112" s="74">
        <f t="shared" si="70"/>
        <v>2.2723476842649037</v>
      </c>
      <c r="BA112" s="74">
        <f t="shared" si="70"/>
        <v>2.2723476842649037</v>
      </c>
      <c r="BB112" s="74">
        <f t="shared" si="70"/>
        <v>2.2723476842649037</v>
      </c>
      <c r="BC112" s="74">
        <f t="shared" si="70"/>
        <v>2.2723476842649037</v>
      </c>
      <c r="BD112" s="74">
        <f t="shared" si="70"/>
        <v>2.2723476842649037</v>
      </c>
      <c r="BE112" s="74">
        <f t="shared" si="70"/>
        <v>2.2723476842649037</v>
      </c>
      <c r="BF112" s="74">
        <f t="shared" si="70"/>
        <v>2.2723476842649037</v>
      </c>
      <c r="BG112" s="74">
        <f t="shared" si="70"/>
        <v>2.2723476842649037</v>
      </c>
      <c r="BH112" s="74">
        <f t="shared" si="70"/>
        <v>2.2723476842649037</v>
      </c>
      <c r="BI112" s="74">
        <f t="shared" si="70"/>
        <v>2.2723476842649037</v>
      </c>
      <c r="BJ112" s="74">
        <f t="shared" si="70"/>
        <v>2.2723476842649037</v>
      </c>
      <c r="BK112" s="74"/>
      <c r="BL112" s="74"/>
      <c r="BM112" s="36"/>
      <c r="BN112" s="74">
        <f t="shared" si="59"/>
        <v>113.61738421324509</v>
      </c>
      <c r="BO112" s="333">
        <f>M20</f>
        <v>113.61738421324519</v>
      </c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0</v>
      </c>
      <c r="H114" s="68">
        <f t="shared" si="72"/>
        <v>0</v>
      </c>
      <c r="I114" s="68">
        <f t="shared" si="72"/>
        <v>0</v>
      </c>
      <c r="J114" s="68">
        <f t="shared" si="72"/>
        <v>0</v>
      </c>
      <c r="K114" s="68">
        <f t="shared" si="72"/>
        <v>0</v>
      </c>
      <c r="L114" s="68">
        <f t="shared" si="72"/>
        <v>0</v>
      </c>
      <c r="M114" s="68">
        <f t="shared" si="72"/>
        <v>2.2723476842649037</v>
      </c>
      <c r="N114" s="68">
        <f t="shared" si="72"/>
        <v>2.2723476842649037</v>
      </c>
      <c r="O114" s="68">
        <f t="shared" si="72"/>
        <v>2.2723476842649037</v>
      </c>
      <c r="P114" s="68">
        <f t="shared" si="72"/>
        <v>2.2723476842649037</v>
      </c>
      <c r="Q114" s="68">
        <f t="shared" si="72"/>
        <v>2.2723476842649037</v>
      </c>
      <c r="R114" s="68">
        <f t="shared" si="72"/>
        <v>2.2723476842649037</v>
      </c>
      <c r="S114" s="68">
        <f t="shared" si="72"/>
        <v>2.2723476842649037</v>
      </c>
      <c r="T114" s="68">
        <f t="shared" si="72"/>
        <v>2.2723476842649037</v>
      </c>
      <c r="U114" s="68">
        <f t="shared" si="72"/>
        <v>2.2723476842649037</v>
      </c>
      <c r="V114" s="68">
        <f t="shared" si="72"/>
        <v>2.2723476842649037</v>
      </c>
      <c r="W114" s="68">
        <f t="shared" si="72"/>
        <v>2.2723476842649037</v>
      </c>
      <c r="X114" s="68">
        <f t="shared" si="72"/>
        <v>2.2723476842649037</v>
      </c>
      <c r="Y114" s="68">
        <f t="shared" si="72"/>
        <v>2.2723476842649037</v>
      </c>
      <c r="Z114" s="68">
        <f t="shared" si="72"/>
        <v>2.2723476842649037</v>
      </c>
      <c r="AA114" s="68">
        <f t="shared" si="72"/>
        <v>2.2723476842649037</v>
      </c>
      <c r="AB114" s="68">
        <f t="shared" si="72"/>
        <v>2.2723476842649037</v>
      </c>
      <c r="AC114" s="68">
        <f t="shared" si="72"/>
        <v>2.2723476842649037</v>
      </c>
      <c r="AD114" s="68">
        <f t="shared" si="72"/>
        <v>2.2723476842649037</v>
      </c>
      <c r="AE114" s="68">
        <f t="shared" si="72"/>
        <v>2.2723476842649037</v>
      </c>
      <c r="AF114" s="68">
        <f t="shared" si="72"/>
        <v>2.2723476842649037</v>
      </c>
      <c r="AG114" s="68">
        <f t="shared" si="72"/>
        <v>2.2723476842649037</v>
      </c>
      <c r="AH114" s="68">
        <f t="shared" si="72"/>
        <v>2.2723476842649037</v>
      </c>
      <c r="AI114" s="68">
        <f t="shared" si="72"/>
        <v>2.2723476842649037</v>
      </c>
      <c r="AJ114" s="68">
        <f t="shared" si="72"/>
        <v>2.2723476842649037</v>
      </c>
      <c r="AK114" s="68">
        <f t="shared" si="72"/>
        <v>2.2723476842649037</v>
      </c>
      <c r="AL114" s="68">
        <f t="shared" si="72"/>
        <v>2.2723476842649037</v>
      </c>
      <c r="AM114" s="68">
        <f t="shared" si="72"/>
        <v>2.2723476842649037</v>
      </c>
      <c r="AN114" s="68">
        <f t="shared" si="72"/>
        <v>2.2723476842649037</v>
      </c>
      <c r="AO114" s="68">
        <f t="shared" si="72"/>
        <v>2.2723476842649037</v>
      </c>
      <c r="AP114" s="68">
        <f t="shared" si="72"/>
        <v>2.2723476842649037</v>
      </c>
      <c r="AQ114" s="68">
        <f t="shared" si="72"/>
        <v>2.2723476842649037</v>
      </c>
      <c r="AR114" s="68">
        <f t="shared" si="72"/>
        <v>2.2723476842649037</v>
      </c>
      <c r="AS114" s="68">
        <f t="shared" si="72"/>
        <v>2.2723476842649037</v>
      </c>
      <c r="AT114" s="68">
        <f t="shared" si="72"/>
        <v>2.2723476842649037</v>
      </c>
      <c r="AU114" s="68">
        <f t="shared" si="72"/>
        <v>2.2723476842649037</v>
      </c>
      <c r="AV114" s="68">
        <f t="shared" si="72"/>
        <v>2.2723476842649037</v>
      </c>
      <c r="AW114" s="68">
        <f t="shared" si="72"/>
        <v>2.2723476842649037</v>
      </c>
      <c r="AX114" s="68">
        <f t="shared" si="72"/>
        <v>2.2723476842649037</v>
      </c>
      <c r="AY114" s="68">
        <f t="shared" si="72"/>
        <v>2.2723476842649037</v>
      </c>
      <c r="AZ114" s="68">
        <f t="shared" si="72"/>
        <v>2.2723476842649037</v>
      </c>
      <c r="BA114" s="68">
        <f t="shared" si="72"/>
        <v>2.2723476842649037</v>
      </c>
      <c r="BB114" s="68">
        <f t="shared" si="72"/>
        <v>2.2723476842649037</v>
      </c>
      <c r="BC114" s="68">
        <f t="shared" si="72"/>
        <v>2.2723476842649037</v>
      </c>
      <c r="BD114" s="68">
        <f t="shared" si="72"/>
        <v>2.2723476842649037</v>
      </c>
      <c r="BE114" s="68">
        <f t="shared" si="72"/>
        <v>2.2723476842649037</v>
      </c>
      <c r="BF114" s="68">
        <f t="shared" si="72"/>
        <v>2.2723476842649037</v>
      </c>
      <c r="BG114" s="68">
        <f t="shared" si="72"/>
        <v>2.2723476842649037</v>
      </c>
      <c r="BH114" s="68">
        <f t="shared" si="72"/>
        <v>2.2723476842649037</v>
      </c>
      <c r="BI114" s="68">
        <f t="shared" si="72"/>
        <v>2.2723476842649037</v>
      </c>
      <c r="BJ114" s="68">
        <f t="shared" si="72"/>
        <v>2.2723476842649037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113.61738421324509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E54" activePane="bottomRight" state="frozen"/>
      <selection activeCell="N7" sqref="N7"/>
      <selection pane="topRight" activeCell="N7" sqref="N7"/>
      <selection pane="bottomLeft" activeCell="N7" sqref="N7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331</v>
      </c>
    </row>
    <row r="2" spans="1:67" ht="15" customHeight="1" x14ac:dyDescent="0.2">
      <c r="A2" s="59" t="s">
        <v>21</v>
      </c>
      <c r="B2" s="107" t="str">
        <f>VLOOKUP($B$1,'Assumptions (Inputs)'!$B$7:$G$24,2,FALSE)</f>
        <v>NEW Gowanus Expansion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(Escalated)'!E40</f>
        <v>0</v>
      </c>
      <c r="C13" s="128">
        <f>'CapEx (Escalated)'!F40</f>
        <v>0</v>
      </c>
      <c r="D13" s="128">
        <f>'CapEx (Escalated)'!G40</f>
        <v>0</v>
      </c>
      <c r="E13" s="128">
        <f>'CapEx (Escalated)'!H40</f>
        <v>0</v>
      </c>
      <c r="F13" s="128">
        <f>'CapEx (Escalated)'!I40</f>
        <v>0</v>
      </c>
      <c r="G13" s="128">
        <f>'CapEx (Escalated)'!J40</f>
        <v>0</v>
      </c>
      <c r="H13" s="128">
        <f>'CapEx (Escalated)'!K40</f>
        <v>0</v>
      </c>
      <c r="I13" s="128">
        <f>'CapEx (Escalated)'!L40</f>
        <v>0</v>
      </c>
      <c r="J13" s="128">
        <f>'CapEx (Escalated)'!M40</f>
        <v>0</v>
      </c>
      <c r="K13" s="128">
        <f>'CapEx (Escalated)'!N40</f>
        <v>0</v>
      </c>
      <c r="L13" s="128">
        <f>'CapEx (Escalated)'!O40</f>
        <v>0</v>
      </c>
      <c r="M13" s="128">
        <f>'CapEx (Escalated)'!P40</f>
        <v>0</v>
      </c>
      <c r="N13" s="128">
        <f>'CapEx (Escalated)'!Q40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>
        <f>-SUM(B13:E13)</f>
        <v>0</v>
      </c>
      <c r="F14" s="128"/>
      <c r="G14" s="128"/>
      <c r="H14" s="128"/>
      <c r="I14" s="128"/>
      <c r="J14" s="128"/>
      <c r="K14" s="128"/>
      <c r="L14" s="128">
        <f>-SUM(I13:L13)</f>
        <v>0</v>
      </c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0</v>
      </c>
      <c r="O21" s="74">
        <f t="shared" si="9"/>
        <v>0</v>
      </c>
      <c r="P21" s="74">
        <f t="shared" si="9"/>
        <v>0</v>
      </c>
      <c r="Q21" s="74">
        <f t="shared" si="9"/>
        <v>0</v>
      </c>
      <c r="R21" s="74">
        <f t="shared" si="9"/>
        <v>0</v>
      </c>
      <c r="S21" s="74">
        <f t="shared" si="9"/>
        <v>0</v>
      </c>
      <c r="T21" s="74">
        <f t="shared" si="9"/>
        <v>0</v>
      </c>
      <c r="U21" s="74">
        <f t="shared" si="9"/>
        <v>0</v>
      </c>
      <c r="V21" s="74">
        <f t="shared" si="9"/>
        <v>0</v>
      </c>
      <c r="W21" s="74">
        <f t="shared" si="9"/>
        <v>0</v>
      </c>
      <c r="X21" s="74">
        <f t="shared" si="9"/>
        <v>0</v>
      </c>
      <c r="Y21" s="74">
        <f t="shared" si="9"/>
        <v>0</v>
      </c>
      <c r="Z21" s="74">
        <f t="shared" si="9"/>
        <v>0</v>
      </c>
      <c r="AA21" s="74">
        <f t="shared" si="9"/>
        <v>0</v>
      </c>
      <c r="AB21" s="74">
        <f t="shared" si="9"/>
        <v>0</v>
      </c>
      <c r="AC21" s="74">
        <f t="shared" si="9"/>
        <v>0</v>
      </c>
      <c r="AD21" s="74">
        <f t="shared" si="9"/>
        <v>0</v>
      </c>
      <c r="AE21" s="74">
        <f t="shared" si="9"/>
        <v>0</v>
      </c>
      <c r="AF21" s="74">
        <f t="shared" si="9"/>
        <v>0</v>
      </c>
      <c r="AG21" s="74">
        <f t="shared" si="9"/>
        <v>0</v>
      </c>
      <c r="AH21" s="74">
        <f t="shared" si="9"/>
        <v>0</v>
      </c>
      <c r="AI21" s="74">
        <f t="shared" si="9"/>
        <v>0</v>
      </c>
      <c r="AJ21" s="74">
        <f t="shared" si="9"/>
        <v>0</v>
      </c>
      <c r="AK21" s="74">
        <f t="shared" si="9"/>
        <v>0</v>
      </c>
      <c r="AL21" s="74">
        <f t="shared" si="9"/>
        <v>0</v>
      </c>
      <c r="AM21" s="74">
        <f t="shared" si="9"/>
        <v>0</v>
      </c>
      <c r="AN21" s="74">
        <f t="shared" si="9"/>
        <v>0</v>
      </c>
      <c r="AO21" s="74">
        <f t="shared" si="9"/>
        <v>0</v>
      </c>
      <c r="AP21" s="74">
        <f t="shared" si="9"/>
        <v>0</v>
      </c>
      <c r="AQ21" s="74">
        <f t="shared" si="9"/>
        <v>0</v>
      </c>
      <c r="AR21" s="74">
        <f t="shared" si="9"/>
        <v>0</v>
      </c>
      <c r="AS21" s="74">
        <f t="shared" si="9"/>
        <v>0</v>
      </c>
      <c r="AT21" s="74">
        <f t="shared" si="9"/>
        <v>0</v>
      </c>
      <c r="AU21" s="74">
        <f t="shared" si="9"/>
        <v>0</v>
      </c>
      <c r="AV21" s="74">
        <f t="shared" si="9"/>
        <v>0</v>
      </c>
      <c r="AW21" s="74">
        <f t="shared" si="9"/>
        <v>0</v>
      </c>
      <c r="AX21" s="74">
        <f t="shared" si="9"/>
        <v>0</v>
      </c>
      <c r="AY21" s="74">
        <f t="shared" si="9"/>
        <v>0</v>
      </c>
      <c r="AZ21" s="74">
        <f t="shared" si="9"/>
        <v>0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0</v>
      </c>
      <c r="O22" s="68">
        <f t="shared" si="10"/>
        <v>0</v>
      </c>
      <c r="P22" s="68">
        <f t="shared" si="10"/>
        <v>0</v>
      </c>
      <c r="Q22" s="68">
        <f t="shared" si="10"/>
        <v>0</v>
      </c>
      <c r="R22" s="68">
        <f t="shared" si="10"/>
        <v>0</v>
      </c>
      <c r="S22" s="68">
        <f t="shared" si="10"/>
        <v>0</v>
      </c>
      <c r="T22" s="68">
        <f t="shared" si="10"/>
        <v>0</v>
      </c>
      <c r="U22" s="68">
        <f t="shared" si="10"/>
        <v>0</v>
      </c>
      <c r="V22" s="68">
        <f t="shared" si="10"/>
        <v>0</v>
      </c>
      <c r="W22" s="68">
        <f t="shared" si="10"/>
        <v>0</v>
      </c>
      <c r="X22" s="68">
        <f t="shared" si="10"/>
        <v>0</v>
      </c>
      <c r="Y22" s="68">
        <f t="shared" si="10"/>
        <v>0</v>
      </c>
      <c r="Z22" s="68">
        <f t="shared" si="10"/>
        <v>0</v>
      </c>
      <c r="AA22" s="68">
        <f t="shared" si="10"/>
        <v>0</v>
      </c>
      <c r="AB22" s="68">
        <f t="shared" si="10"/>
        <v>0</v>
      </c>
      <c r="AC22" s="68">
        <f t="shared" si="10"/>
        <v>0</v>
      </c>
      <c r="AD22" s="68">
        <f t="shared" si="10"/>
        <v>0</v>
      </c>
      <c r="AE22" s="68">
        <f t="shared" si="10"/>
        <v>0</v>
      </c>
      <c r="AF22" s="68">
        <f t="shared" si="10"/>
        <v>0</v>
      </c>
      <c r="AG22" s="68">
        <f t="shared" si="10"/>
        <v>0</v>
      </c>
      <c r="AH22" s="68">
        <f t="shared" si="10"/>
        <v>0</v>
      </c>
      <c r="AI22" s="68">
        <f t="shared" si="10"/>
        <v>0</v>
      </c>
      <c r="AJ22" s="68">
        <f t="shared" si="10"/>
        <v>0</v>
      </c>
      <c r="AK22" s="68">
        <f t="shared" si="10"/>
        <v>0</v>
      </c>
      <c r="AL22" s="68">
        <f t="shared" si="10"/>
        <v>0</v>
      </c>
      <c r="AM22" s="68">
        <f t="shared" si="10"/>
        <v>0</v>
      </c>
      <c r="AN22" s="68">
        <f t="shared" si="10"/>
        <v>0</v>
      </c>
      <c r="AO22" s="68">
        <f t="shared" si="10"/>
        <v>0</v>
      </c>
      <c r="AP22" s="68">
        <f t="shared" si="10"/>
        <v>0</v>
      </c>
      <c r="AQ22" s="68">
        <f t="shared" si="10"/>
        <v>0</v>
      </c>
      <c r="AR22" s="68">
        <f t="shared" si="10"/>
        <v>0</v>
      </c>
      <c r="AS22" s="68">
        <f t="shared" si="10"/>
        <v>0</v>
      </c>
      <c r="AT22" s="68">
        <f t="shared" si="10"/>
        <v>0</v>
      </c>
      <c r="AU22" s="68">
        <f t="shared" si="10"/>
        <v>0</v>
      </c>
      <c r="AV22" s="68">
        <f t="shared" si="10"/>
        <v>0</v>
      </c>
      <c r="AW22" s="68">
        <f t="shared" si="10"/>
        <v>0</v>
      </c>
      <c r="AX22" s="68">
        <f t="shared" si="10"/>
        <v>0</v>
      </c>
      <c r="AY22" s="68">
        <f t="shared" si="10"/>
        <v>0</v>
      </c>
      <c r="AZ22" s="68">
        <f t="shared" si="10"/>
        <v>0</v>
      </c>
      <c r="BA22" s="68">
        <f t="shared" si="10"/>
        <v>0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74">
        <f t="shared" si="11"/>
        <v>0</v>
      </c>
      <c r="Z25" s="74">
        <f t="shared" si="11"/>
        <v>0</v>
      </c>
      <c r="AA25" s="74">
        <f t="shared" si="11"/>
        <v>0</v>
      </c>
      <c r="AB25" s="74">
        <f t="shared" si="11"/>
        <v>0</v>
      </c>
      <c r="AC25" s="74">
        <f t="shared" si="11"/>
        <v>0</v>
      </c>
      <c r="AD25" s="74">
        <f t="shared" si="11"/>
        <v>0</v>
      </c>
      <c r="AE25" s="74">
        <f t="shared" si="11"/>
        <v>0</v>
      </c>
      <c r="AF25" s="74">
        <f t="shared" si="11"/>
        <v>0</v>
      </c>
      <c r="AG25" s="74">
        <f t="shared" si="11"/>
        <v>0</v>
      </c>
      <c r="AH25" s="74">
        <f t="shared" si="11"/>
        <v>0</v>
      </c>
      <c r="AI25" s="74">
        <f t="shared" si="11"/>
        <v>0</v>
      </c>
      <c r="AJ25" s="74">
        <f t="shared" si="11"/>
        <v>0</v>
      </c>
      <c r="AK25" s="74">
        <f t="shared" si="11"/>
        <v>0</v>
      </c>
      <c r="AL25" s="74">
        <f t="shared" si="11"/>
        <v>0</v>
      </c>
      <c r="AM25" s="74">
        <f t="shared" si="11"/>
        <v>0</v>
      </c>
      <c r="AN25" s="74">
        <f t="shared" si="11"/>
        <v>0</v>
      </c>
      <c r="AO25" s="74">
        <f t="shared" si="11"/>
        <v>0</v>
      </c>
      <c r="AP25" s="74">
        <f t="shared" si="11"/>
        <v>0</v>
      </c>
      <c r="AQ25" s="74">
        <f t="shared" si="11"/>
        <v>0</v>
      </c>
      <c r="AR25" s="74">
        <f t="shared" si="11"/>
        <v>0</v>
      </c>
      <c r="AS25" s="74">
        <f t="shared" si="11"/>
        <v>0</v>
      </c>
      <c r="AT25" s="74">
        <f t="shared" si="11"/>
        <v>0</v>
      </c>
      <c r="AU25" s="74">
        <f t="shared" si="11"/>
        <v>0</v>
      </c>
      <c r="AV25" s="74">
        <f t="shared" si="11"/>
        <v>0</v>
      </c>
      <c r="AW25" s="74">
        <f t="shared" si="11"/>
        <v>0</v>
      </c>
      <c r="AX25" s="74">
        <f t="shared" si="11"/>
        <v>0</v>
      </c>
      <c r="AY25" s="74">
        <f t="shared" si="11"/>
        <v>0</v>
      </c>
      <c r="AZ25" s="74">
        <f t="shared" si="11"/>
        <v>0</v>
      </c>
      <c r="BA25" s="74">
        <f t="shared" si="11"/>
        <v>0</v>
      </c>
      <c r="BB25" s="74">
        <f t="shared" si="11"/>
        <v>0</v>
      </c>
      <c r="BC25" s="74">
        <f t="shared" si="11"/>
        <v>0</v>
      </c>
      <c r="BD25" s="74">
        <f t="shared" si="11"/>
        <v>0</v>
      </c>
      <c r="BE25" s="74">
        <f t="shared" si="11"/>
        <v>0</v>
      </c>
      <c r="BF25" s="74">
        <f t="shared" si="11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0</v>
      </c>
      <c r="O26" s="74">
        <f t="shared" si="12"/>
        <v>0</v>
      </c>
      <c r="P26" s="74">
        <f t="shared" si="12"/>
        <v>0</v>
      </c>
      <c r="Q26" s="74">
        <f t="shared" si="12"/>
        <v>0</v>
      </c>
      <c r="R26" s="74">
        <f t="shared" si="12"/>
        <v>0</v>
      </c>
      <c r="S26" s="74">
        <f t="shared" si="12"/>
        <v>0</v>
      </c>
      <c r="T26" s="74">
        <f t="shared" si="12"/>
        <v>0</v>
      </c>
      <c r="U26" s="74">
        <f t="shared" si="12"/>
        <v>0</v>
      </c>
      <c r="V26" s="74">
        <f t="shared" si="12"/>
        <v>0</v>
      </c>
      <c r="W26" s="74">
        <f t="shared" si="12"/>
        <v>0</v>
      </c>
      <c r="X26" s="74">
        <f t="shared" si="12"/>
        <v>0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0</v>
      </c>
      <c r="O27" s="74">
        <f t="shared" si="13"/>
        <v>0</v>
      </c>
      <c r="P27" s="74">
        <f t="shared" si="13"/>
        <v>0</v>
      </c>
      <c r="Q27" s="74">
        <f t="shared" si="13"/>
        <v>0</v>
      </c>
      <c r="R27" s="74">
        <f t="shared" si="13"/>
        <v>0</v>
      </c>
      <c r="S27" s="74">
        <f t="shared" si="13"/>
        <v>0</v>
      </c>
      <c r="T27" s="74">
        <f t="shared" si="13"/>
        <v>0</v>
      </c>
      <c r="U27" s="74">
        <f t="shared" si="13"/>
        <v>0</v>
      </c>
      <c r="V27" s="74">
        <f t="shared" si="13"/>
        <v>0</v>
      </c>
      <c r="W27" s="74">
        <f t="shared" si="13"/>
        <v>0</v>
      </c>
      <c r="X27" s="74">
        <f t="shared" si="13"/>
        <v>0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0</v>
      </c>
      <c r="O28" s="74">
        <f t="shared" si="14"/>
        <v>0</v>
      </c>
      <c r="P28" s="74">
        <f t="shared" si="14"/>
        <v>0</v>
      </c>
      <c r="Q28" s="74">
        <f t="shared" si="14"/>
        <v>0</v>
      </c>
      <c r="R28" s="74">
        <f t="shared" si="14"/>
        <v>0</v>
      </c>
      <c r="S28" s="74">
        <f t="shared" si="14"/>
        <v>0</v>
      </c>
      <c r="T28" s="74">
        <f t="shared" si="14"/>
        <v>0</v>
      </c>
      <c r="U28" s="74">
        <f t="shared" si="14"/>
        <v>0</v>
      </c>
      <c r="V28" s="74">
        <f t="shared" si="14"/>
        <v>0</v>
      </c>
      <c r="W28" s="74">
        <f t="shared" si="14"/>
        <v>0</v>
      </c>
      <c r="X28" s="74">
        <f t="shared" si="14"/>
        <v>0</v>
      </c>
      <c r="Y28" s="74">
        <f t="shared" si="14"/>
        <v>0</v>
      </c>
      <c r="Z28" s="74">
        <f t="shared" si="14"/>
        <v>0</v>
      </c>
      <c r="AA28" s="74">
        <f t="shared" si="14"/>
        <v>0</v>
      </c>
      <c r="AB28" s="74">
        <f t="shared" si="14"/>
        <v>0</v>
      </c>
      <c r="AC28" s="74">
        <f t="shared" si="14"/>
        <v>0</v>
      </c>
      <c r="AD28" s="74">
        <f t="shared" si="14"/>
        <v>0</v>
      </c>
      <c r="AE28" s="74">
        <f t="shared" si="14"/>
        <v>0</v>
      </c>
      <c r="AF28" s="74">
        <f t="shared" si="14"/>
        <v>0</v>
      </c>
      <c r="AG28" s="74">
        <f t="shared" si="14"/>
        <v>0</v>
      </c>
      <c r="AH28" s="74">
        <f t="shared" si="14"/>
        <v>0</v>
      </c>
      <c r="AI28" s="74">
        <f t="shared" si="14"/>
        <v>0</v>
      </c>
      <c r="AJ28" s="74">
        <f t="shared" si="14"/>
        <v>0</v>
      </c>
      <c r="AK28" s="74">
        <f t="shared" si="14"/>
        <v>0</v>
      </c>
      <c r="AL28" s="74">
        <f t="shared" si="14"/>
        <v>0</v>
      </c>
      <c r="AM28" s="74">
        <f t="shared" si="14"/>
        <v>0</v>
      </c>
      <c r="AN28" s="74">
        <f t="shared" si="14"/>
        <v>0</v>
      </c>
      <c r="AO28" s="74">
        <f t="shared" si="14"/>
        <v>0</v>
      </c>
      <c r="AP28" s="74">
        <f t="shared" si="14"/>
        <v>0</v>
      </c>
      <c r="AQ28" s="74">
        <f t="shared" si="14"/>
        <v>0</v>
      </c>
      <c r="AR28" s="74">
        <f t="shared" si="14"/>
        <v>0</v>
      </c>
      <c r="AS28" s="74">
        <f t="shared" si="14"/>
        <v>0</v>
      </c>
      <c r="AT28" s="74">
        <f t="shared" si="14"/>
        <v>0</v>
      </c>
      <c r="AU28" s="74">
        <f t="shared" si="14"/>
        <v>0</v>
      </c>
      <c r="AV28" s="74">
        <f t="shared" si="14"/>
        <v>0</v>
      </c>
      <c r="AW28" s="74">
        <f t="shared" si="14"/>
        <v>0</v>
      </c>
      <c r="AX28" s="74">
        <f t="shared" si="14"/>
        <v>0</v>
      </c>
      <c r="AY28" s="74">
        <f t="shared" si="14"/>
        <v>0</v>
      </c>
      <c r="AZ28" s="74">
        <f t="shared" si="14"/>
        <v>0</v>
      </c>
      <c r="BA28" s="74">
        <f t="shared" si="14"/>
        <v>0</v>
      </c>
      <c r="BB28" s="74">
        <f t="shared" si="14"/>
        <v>0</v>
      </c>
      <c r="BC28" s="74">
        <f t="shared" si="14"/>
        <v>0</v>
      </c>
      <c r="BD28" s="74">
        <f t="shared" si="14"/>
        <v>0</v>
      </c>
      <c r="BE28" s="74">
        <f t="shared" si="14"/>
        <v>0</v>
      </c>
      <c r="BF28" s="74">
        <f t="shared" si="14"/>
        <v>0</v>
      </c>
      <c r="BG28" s="74">
        <f t="shared" si="14"/>
        <v>0</v>
      </c>
      <c r="BH28" s="74">
        <f t="shared" si="14"/>
        <v>0</v>
      </c>
      <c r="BI28" s="74">
        <f t="shared" si="14"/>
        <v>0</v>
      </c>
      <c r="BJ28" s="74">
        <f t="shared" si="14"/>
        <v>0</v>
      </c>
      <c r="BK28" s="74">
        <f t="shared" si="14"/>
        <v>0</v>
      </c>
      <c r="BL28" s="74">
        <f t="shared" si="14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0</v>
      </c>
      <c r="O29" s="68">
        <f t="shared" si="15"/>
        <v>0</v>
      </c>
      <c r="P29" s="68">
        <f t="shared" si="15"/>
        <v>0</v>
      </c>
      <c r="Q29" s="68">
        <f t="shared" si="15"/>
        <v>0</v>
      </c>
      <c r="R29" s="68">
        <f t="shared" si="15"/>
        <v>0</v>
      </c>
      <c r="S29" s="68">
        <f t="shared" si="15"/>
        <v>0</v>
      </c>
      <c r="T29" s="68">
        <f t="shared" si="15"/>
        <v>0</v>
      </c>
      <c r="U29" s="68">
        <f t="shared" si="15"/>
        <v>0</v>
      </c>
      <c r="V29" s="68">
        <f t="shared" si="15"/>
        <v>0</v>
      </c>
      <c r="W29" s="68">
        <f t="shared" si="15"/>
        <v>0</v>
      </c>
      <c r="X29" s="68">
        <f t="shared" si="15"/>
        <v>0</v>
      </c>
      <c r="Y29" s="68">
        <f t="shared" si="15"/>
        <v>0</v>
      </c>
      <c r="Z29" s="68">
        <f t="shared" si="15"/>
        <v>0</v>
      </c>
      <c r="AA29" s="68">
        <f t="shared" si="15"/>
        <v>0</v>
      </c>
      <c r="AB29" s="68">
        <f t="shared" si="15"/>
        <v>0</v>
      </c>
      <c r="AC29" s="68">
        <f t="shared" si="15"/>
        <v>0</v>
      </c>
      <c r="AD29" s="68">
        <f t="shared" si="15"/>
        <v>0</v>
      </c>
      <c r="AE29" s="68">
        <f t="shared" si="15"/>
        <v>0</v>
      </c>
      <c r="AF29" s="68">
        <f t="shared" si="15"/>
        <v>0</v>
      </c>
      <c r="AG29" s="68">
        <f t="shared" si="15"/>
        <v>0</v>
      </c>
      <c r="AH29" s="68">
        <f t="shared" si="15"/>
        <v>0</v>
      </c>
      <c r="AI29" s="68">
        <f t="shared" si="15"/>
        <v>0</v>
      </c>
      <c r="AJ29" s="68">
        <f t="shared" si="15"/>
        <v>0</v>
      </c>
      <c r="AK29" s="68">
        <f t="shared" si="15"/>
        <v>0</v>
      </c>
      <c r="AL29" s="68">
        <f t="shared" si="15"/>
        <v>0</v>
      </c>
      <c r="AM29" s="68">
        <f t="shared" si="15"/>
        <v>0</v>
      </c>
      <c r="AN29" s="68">
        <f t="shared" si="15"/>
        <v>0</v>
      </c>
      <c r="AO29" s="68">
        <f t="shared" si="15"/>
        <v>0</v>
      </c>
      <c r="AP29" s="68">
        <f t="shared" si="15"/>
        <v>0</v>
      </c>
      <c r="AQ29" s="68">
        <f t="shared" si="15"/>
        <v>0</v>
      </c>
      <c r="AR29" s="68">
        <f t="shared" si="15"/>
        <v>0</v>
      </c>
      <c r="AS29" s="68">
        <f t="shared" si="15"/>
        <v>0</v>
      </c>
      <c r="AT29" s="68">
        <f t="shared" si="15"/>
        <v>0</v>
      </c>
      <c r="AU29" s="68">
        <f t="shared" si="15"/>
        <v>0</v>
      </c>
      <c r="AV29" s="68">
        <f t="shared" si="15"/>
        <v>0</v>
      </c>
      <c r="AW29" s="68">
        <f t="shared" si="15"/>
        <v>0</v>
      </c>
      <c r="AX29" s="68">
        <f t="shared" si="15"/>
        <v>0</v>
      </c>
      <c r="AY29" s="68">
        <f t="shared" si="15"/>
        <v>0</v>
      </c>
      <c r="AZ29" s="68">
        <f t="shared" si="15"/>
        <v>0</v>
      </c>
      <c r="BA29" s="68">
        <f t="shared" si="15"/>
        <v>0</v>
      </c>
      <c r="BB29" s="68">
        <f t="shared" si="15"/>
        <v>0</v>
      </c>
      <c r="BC29" s="68">
        <f t="shared" si="15"/>
        <v>0</v>
      </c>
      <c r="BD29" s="68">
        <f t="shared" si="15"/>
        <v>0</v>
      </c>
      <c r="BE29" s="68">
        <f t="shared" si="15"/>
        <v>0</v>
      </c>
      <c r="BF29" s="68">
        <f t="shared" si="15"/>
        <v>0</v>
      </c>
      <c r="BG29" s="68">
        <f t="shared" si="15"/>
        <v>0</v>
      </c>
      <c r="BH29" s="68">
        <f t="shared" si="15"/>
        <v>0</v>
      </c>
      <c r="BI29" s="68">
        <f t="shared" si="15"/>
        <v>0</v>
      </c>
      <c r="BJ29" s="68">
        <f t="shared" si="15"/>
        <v>0</v>
      </c>
      <c r="BK29" s="68">
        <f t="shared" si="15"/>
        <v>0</v>
      </c>
      <c r="BL29" s="68">
        <f t="shared" si="15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0</v>
      </c>
      <c r="P32" s="74">
        <f t="shared" si="16"/>
        <v>0</v>
      </c>
      <c r="Q32" s="74">
        <f t="shared" si="16"/>
        <v>0</v>
      </c>
      <c r="R32" s="74">
        <f t="shared" si="16"/>
        <v>0</v>
      </c>
      <c r="S32" s="74">
        <f t="shared" si="16"/>
        <v>0</v>
      </c>
      <c r="T32" s="74">
        <f t="shared" si="16"/>
        <v>0</v>
      </c>
      <c r="U32" s="74">
        <f t="shared" si="16"/>
        <v>0</v>
      </c>
      <c r="V32" s="74">
        <f t="shared" si="16"/>
        <v>0</v>
      </c>
      <c r="W32" s="74">
        <f t="shared" si="16"/>
        <v>0</v>
      </c>
      <c r="X32" s="74">
        <f t="shared" si="16"/>
        <v>0</v>
      </c>
      <c r="Y32" s="74">
        <f t="shared" si="16"/>
        <v>0</v>
      </c>
      <c r="Z32" s="74">
        <f t="shared" si="16"/>
        <v>0</v>
      </c>
      <c r="AA32" s="74">
        <f t="shared" si="16"/>
        <v>0</v>
      </c>
      <c r="AB32" s="74">
        <f t="shared" si="16"/>
        <v>0</v>
      </c>
      <c r="AC32" s="74">
        <f t="shared" si="16"/>
        <v>0</v>
      </c>
      <c r="AD32" s="74">
        <f t="shared" si="16"/>
        <v>0</v>
      </c>
      <c r="AE32" s="74">
        <f t="shared" si="16"/>
        <v>0</v>
      </c>
      <c r="AF32" s="74">
        <f t="shared" si="16"/>
        <v>0</v>
      </c>
      <c r="AG32" s="74">
        <f t="shared" si="16"/>
        <v>0</v>
      </c>
      <c r="AH32" s="74">
        <f t="shared" si="16"/>
        <v>0</v>
      </c>
      <c r="AI32" s="74">
        <f t="shared" si="16"/>
        <v>0</v>
      </c>
      <c r="AJ32" s="74">
        <f t="shared" si="16"/>
        <v>0</v>
      </c>
      <c r="AK32" s="74">
        <f t="shared" si="16"/>
        <v>0</v>
      </c>
      <c r="AL32" s="74">
        <f t="shared" si="16"/>
        <v>0</v>
      </c>
      <c r="AM32" s="74">
        <f t="shared" si="16"/>
        <v>0</v>
      </c>
      <c r="AN32" s="74">
        <f t="shared" si="16"/>
        <v>0</v>
      </c>
      <c r="AO32" s="74">
        <f t="shared" si="16"/>
        <v>0</v>
      </c>
      <c r="AP32" s="74">
        <f t="shared" si="16"/>
        <v>0</v>
      </c>
      <c r="AQ32" s="74">
        <f t="shared" si="16"/>
        <v>0</v>
      </c>
      <c r="AR32" s="74">
        <f t="shared" si="16"/>
        <v>0</v>
      </c>
      <c r="AS32" s="74">
        <f t="shared" si="16"/>
        <v>0</v>
      </c>
      <c r="AT32" s="74">
        <f t="shared" si="16"/>
        <v>0</v>
      </c>
      <c r="AU32" s="74">
        <f t="shared" si="16"/>
        <v>0</v>
      </c>
      <c r="AV32" s="74">
        <f t="shared" si="16"/>
        <v>0</v>
      </c>
      <c r="AW32" s="74">
        <f t="shared" si="16"/>
        <v>0</v>
      </c>
      <c r="AX32" s="74">
        <f t="shared" si="16"/>
        <v>0</v>
      </c>
      <c r="AY32" s="74">
        <f t="shared" si="16"/>
        <v>0</v>
      </c>
      <c r="AZ32" s="74">
        <f t="shared" si="16"/>
        <v>0</v>
      </c>
      <c r="BA32" s="74">
        <f t="shared" si="16"/>
        <v>0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0</v>
      </c>
      <c r="O33" s="74">
        <f t="shared" si="17"/>
        <v>0</v>
      </c>
      <c r="P33" s="74">
        <f t="shared" si="17"/>
        <v>0</v>
      </c>
      <c r="Q33" s="74">
        <f t="shared" si="17"/>
        <v>0</v>
      </c>
      <c r="R33" s="74">
        <f t="shared" si="17"/>
        <v>0</v>
      </c>
      <c r="S33" s="74">
        <f t="shared" si="17"/>
        <v>0</v>
      </c>
      <c r="T33" s="74">
        <f t="shared" si="17"/>
        <v>0</v>
      </c>
      <c r="U33" s="74">
        <f t="shared" si="17"/>
        <v>0</v>
      </c>
      <c r="V33" s="74">
        <f t="shared" si="17"/>
        <v>0</v>
      </c>
      <c r="W33" s="74">
        <f t="shared" si="17"/>
        <v>0</v>
      </c>
      <c r="X33" s="74">
        <f t="shared" si="17"/>
        <v>0</v>
      </c>
      <c r="Y33" s="74">
        <f t="shared" si="17"/>
        <v>0</v>
      </c>
      <c r="Z33" s="74">
        <f t="shared" si="17"/>
        <v>0</v>
      </c>
      <c r="AA33" s="74">
        <f t="shared" si="17"/>
        <v>0</v>
      </c>
      <c r="AB33" s="74">
        <f t="shared" si="17"/>
        <v>0</v>
      </c>
      <c r="AC33" s="74">
        <f t="shared" si="17"/>
        <v>0</v>
      </c>
      <c r="AD33" s="74">
        <f t="shared" si="17"/>
        <v>0</v>
      </c>
      <c r="AE33" s="74">
        <f t="shared" si="17"/>
        <v>0</v>
      </c>
      <c r="AF33" s="74">
        <f t="shared" si="17"/>
        <v>0</v>
      </c>
      <c r="AG33" s="74">
        <f t="shared" si="17"/>
        <v>0</v>
      </c>
      <c r="AH33" s="74">
        <f t="shared" si="17"/>
        <v>0</v>
      </c>
      <c r="AI33" s="74">
        <f t="shared" si="17"/>
        <v>0</v>
      </c>
      <c r="AJ33" s="74">
        <f t="shared" si="17"/>
        <v>0</v>
      </c>
      <c r="AK33" s="74">
        <f t="shared" si="17"/>
        <v>0</v>
      </c>
      <c r="AL33" s="74">
        <f t="shared" si="17"/>
        <v>0</v>
      </c>
      <c r="AM33" s="74">
        <f t="shared" si="17"/>
        <v>0</v>
      </c>
      <c r="AN33" s="74">
        <f t="shared" si="17"/>
        <v>0</v>
      </c>
      <c r="AO33" s="74">
        <f t="shared" si="17"/>
        <v>0</v>
      </c>
      <c r="AP33" s="74">
        <f t="shared" si="17"/>
        <v>0</v>
      </c>
      <c r="AQ33" s="74">
        <f t="shared" si="17"/>
        <v>0</v>
      </c>
      <c r="AR33" s="74">
        <f t="shared" si="17"/>
        <v>0</v>
      </c>
      <c r="AS33" s="74">
        <f t="shared" si="17"/>
        <v>0</v>
      </c>
      <c r="AT33" s="74">
        <f t="shared" si="17"/>
        <v>0</v>
      </c>
      <c r="AU33" s="74">
        <f t="shared" si="17"/>
        <v>0</v>
      </c>
      <c r="AV33" s="74">
        <f t="shared" si="17"/>
        <v>0</v>
      </c>
      <c r="AW33" s="74">
        <f t="shared" si="17"/>
        <v>0</v>
      </c>
      <c r="AX33" s="74">
        <f t="shared" si="17"/>
        <v>0</v>
      </c>
      <c r="AY33" s="74">
        <f t="shared" si="17"/>
        <v>0</v>
      </c>
      <c r="AZ33" s="74">
        <f t="shared" si="17"/>
        <v>0</v>
      </c>
      <c r="BA33" s="74">
        <f t="shared" si="17"/>
        <v>0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0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0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0</v>
      </c>
      <c r="O35" s="74">
        <f t="shared" si="18"/>
        <v>0</v>
      </c>
      <c r="P35" s="74">
        <f t="shared" si="18"/>
        <v>0</v>
      </c>
      <c r="Q35" s="74">
        <f t="shared" si="18"/>
        <v>0</v>
      </c>
      <c r="R35" s="74">
        <f t="shared" si="18"/>
        <v>0</v>
      </c>
      <c r="S35" s="74">
        <f t="shared" si="18"/>
        <v>0</v>
      </c>
      <c r="T35" s="74">
        <f t="shared" si="18"/>
        <v>0</v>
      </c>
      <c r="U35" s="74">
        <f t="shared" si="18"/>
        <v>0</v>
      </c>
      <c r="V35" s="74">
        <f t="shared" si="18"/>
        <v>0</v>
      </c>
      <c r="W35" s="74">
        <f t="shared" si="18"/>
        <v>0</v>
      </c>
      <c r="X35" s="74">
        <f t="shared" si="18"/>
        <v>0</v>
      </c>
      <c r="Y35" s="74">
        <f t="shared" si="18"/>
        <v>0</v>
      </c>
      <c r="Z35" s="74">
        <f t="shared" si="18"/>
        <v>0</v>
      </c>
      <c r="AA35" s="74">
        <f t="shared" si="18"/>
        <v>0</v>
      </c>
      <c r="AB35" s="74">
        <f t="shared" si="18"/>
        <v>0</v>
      </c>
      <c r="AC35" s="74">
        <f t="shared" si="18"/>
        <v>0</v>
      </c>
      <c r="AD35" s="74">
        <f t="shared" si="18"/>
        <v>0</v>
      </c>
      <c r="AE35" s="74">
        <f t="shared" si="18"/>
        <v>0</v>
      </c>
      <c r="AF35" s="74">
        <f t="shared" si="18"/>
        <v>0</v>
      </c>
      <c r="AG35" s="74">
        <f t="shared" si="18"/>
        <v>0</v>
      </c>
      <c r="AH35" s="74">
        <f t="shared" si="18"/>
        <v>0</v>
      </c>
      <c r="AI35" s="74">
        <f t="shared" si="18"/>
        <v>0</v>
      </c>
      <c r="AJ35" s="74">
        <f t="shared" si="18"/>
        <v>0</v>
      </c>
      <c r="AK35" s="74">
        <f t="shared" si="18"/>
        <v>0</v>
      </c>
      <c r="AL35" s="74">
        <f t="shared" si="18"/>
        <v>0</v>
      </c>
      <c r="AM35" s="74">
        <f t="shared" si="18"/>
        <v>0</v>
      </c>
      <c r="AN35" s="74">
        <f t="shared" si="18"/>
        <v>0</v>
      </c>
      <c r="AO35" s="74">
        <f t="shared" si="18"/>
        <v>0</v>
      </c>
      <c r="AP35" s="74">
        <f t="shared" si="18"/>
        <v>0</v>
      </c>
      <c r="AQ35" s="74">
        <f t="shared" si="18"/>
        <v>0</v>
      </c>
      <c r="AR35" s="74">
        <f t="shared" si="18"/>
        <v>0</v>
      </c>
      <c r="AS35" s="74">
        <f t="shared" si="18"/>
        <v>0</v>
      </c>
      <c r="AT35" s="74">
        <f t="shared" si="18"/>
        <v>0</v>
      </c>
      <c r="AU35" s="74">
        <f t="shared" si="18"/>
        <v>0</v>
      </c>
      <c r="AV35" s="74">
        <f t="shared" si="18"/>
        <v>0</v>
      </c>
      <c r="AW35" s="74">
        <f t="shared" si="18"/>
        <v>0</v>
      </c>
      <c r="AX35" s="74">
        <f t="shared" si="18"/>
        <v>0</v>
      </c>
      <c r="AY35" s="74">
        <f t="shared" si="18"/>
        <v>0</v>
      </c>
      <c r="AZ35" s="74">
        <f t="shared" si="18"/>
        <v>0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0</v>
      </c>
      <c r="O36" s="68">
        <f t="shared" si="19"/>
        <v>0</v>
      </c>
      <c r="P36" s="68">
        <f t="shared" si="19"/>
        <v>0</v>
      </c>
      <c r="Q36" s="68">
        <f t="shared" si="19"/>
        <v>0</v>
      </c>
      <c r="R36" s="68">
        <f t="shared" si="19"/>
        <v>0</v>
      </c>
      <c r="S36" s="68">
        <f t="shared" si="19"/>
        <v>0</v>
      </c>
      <c r="T36" s="68">
        <f t="shared" si="19"/>
        <v>0</v>
      </c>
      <c r="U36" s="68">
        <f t="shared" si="19"/>
        <v>0</v>
      </c>
      <c r="V36" s="68">
        <f t="shared" si="19"/>
        <v>0</v>
      </c>
      <c r="W36" s="68">
        <f t="shared" si="19"/>
        <v>0</v>
      </c>
      <c r="X36" s="68">
        <f t="shared" si="19"/>
        <v>0</v>
      </c>
      <c r="Y36" s="68">
        <f t="shared" si="19"/>
        <v>0</v>
      </c>
      <c r="Z36" s="68">
        <f t="shared" si="19"/>
        <v>0</v>
      </c>
      <c r="AA36" s="68">
        <f t="shared" si="19"/>
        <v>0</v>
      </c>
      <c r="AB36" s="68">
        <f t="shared" si="19"/>
        <v>0</v>
      </c>
      <c r="AC36" s="68">
        <f t="shared" si="19"/>
        <v>0</v>
      </c>
      <c r="AD36" s="68">
        <f t="shared" si="19"/>
        <v>0</v>
      </c>
      <c r="AE36" s="68">
        <f t="shared" si="19"/>
        <v>0</v>
      </c>
      <c r="AF36" s="68">
        <f t="shared" si="19"/>
        <v>0</v>
      </c>
      <c r="AG36" s="68">
        <f t="shared" si="19"/>
        <v>0</v>
      </c>
      <c r="AH36" s="68">
        <f t="shared" si="19"/>
        <v>0</v>
      </c>
      <c r="AI36" s="68">
        <f t="shared" si="19"/>
        <v>0</v>
      </c>
      <c r="AJ36" s="68">
        <f t="shared" si="19"/>
        <v>0</v>
      </c>
      <c r="AK36" s="68">
        <f t="shared" si="19"/>
        <v>0</v>
      </c>
      <c r="AL36" s="68">
        <f t="shared" si="19"/>
        <v>0</v>
      </c>
      <c r="AM36" s="68">
        <f t="shared" si="19"/>
        <v>0</v>
      </c>
      <c r="AN36" s="68">
        <f t="shared" si="19"/>
        <v>0</v>
      </c>
      <c r="AO36" s="68">
        <f t="shared" si="19"/>
        <v>0</v>
      </c>
      <c r="AP36" s="68">
        <f t="shared" si="19"/>
        <v>0</v>
      </c>
      <c r="AQ36" s="68">
        <f t="shared" si="19"/>
        <v>0</v>
      </c>
      <c r="AR36" s="68">
        <f t="shared" si="19"/>
        <v>0</v>
      </c>
      <c r="AS36" s="68">
        <f t="shared" si="19"/>
        <v>0</v>
      </c>
      <c r="AT36" s="68">
        <f t="shared" si="19"/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0</v>
      </c>
      <c r="P39" s="74">
        <f t="shared" si="20"/>
        <v>0</v>
      </c>
      <c r="Q39" s="74">
        <f t="shared" si="20"/>
        <v>0</v>
      </c>
      <c r="R39" s="74">
        <f t="shared" si="20"/>
        <v>0</v>
      </c>
      <c r="S39" s="74">
        <f t="shared" si="20"/>
        <v>0</v>
      </c>
      <c r="T39" s="74">
        <f t="shared" si="20"/>
        <v>0</v>
      </c>
      <c r="U39" s="74">
        <f t="shared" si="20"/>
        <v>0</v>
      </c>
      <c r="V39" s="74">
        <f t="shared" si="20"/>
        <v>0</v>
      </c>
      <c r="W39" s="74">
        <f t="shared" si="20"/>
        <v>0</v>
      </c>
      <c r="X39" s="74">
        <f t="shared" si="20"/>
        <v>0</v>
      </c>
      <c r="Y39" s="74">
        <f t="shared" si="20"/>
        <v>0</v>
      </c>
      <c r="Z39" s="74">
        <f t="shared" si="20"/>
        <v>0</v>
      </c>
      <c r="AA39" s="74">
        <f t="shared" si="20"/>
        <v>0</v>
      </c>
      <c r="AB39" s="74">
        <f t="shared" si="20"/>
        <v>0</v>
      </c>
      <c r="AC39" s="74">
        <f t="shared" si="20"/>
        <v>0</v>
      </c>
      <c r="AD39" s="74">
        <f t="shared" si="20"/>
        <v>0</v>
      </c>
      <c r="AE39" s="74">
        <f t="shared" si="20"/>
        <v>0</v>
      </c>
      <c r="AF39" s="74">
        <f t="shared" si="20"/>
        <v>0</v>
      </c>
      <c r="AG39" s="74">
        <f t="shared" si="20"/>
        <v>0</v>
      </c>
      <c r="AH39" s="74">
        <f t="shared" si="20"/>
        <v>0</v>
      </c>
      <c r="AI39" s="74">
        <f t="shared" si="20"/>
        <v>0</v>
      </c>
      <c r="AJ39" s="74">
        <f t="shared" si="20"/>
        <v>0</v>
      </c>
      <c r="AK39" s="74">
        <f t="shared" si="20"/>
        <v>0</v>
      </c>
      <c r="AL39" s="74">
        <f t="shared" si="20"/>
        <v>0</v>
      </c>
      <c r="AM39" s="74">
        <f t="shared" si="20"/>
        <v>0</v>
      </c>
      <c r="AN39" s="74">
        <f t="shared" si="20"/>
        <v>0</v>
      </c>
      <c r="AO39" s="74">
        <f t="shared" si="20"/>
        <v>0</v>
      </c>
      <c r="AP39" s="74">
        <f t="shared" si="20"/>
        <v>0</v>
      </c>
      <c r="AQ39" s="74">
        <f t="shared" si="20"/>
        <v>0</v>
      </c>
      <c r="AR39" s="74">
        <f t="shared" si="20"/>
        <v>0</v>
      </c>
      <c r="AS39" s="74">
        <f t="shared" si="20"/>
        <v>0</v>
      </c>
      <c r="AT39" s="74">
        <f t="shared" si="20"/>
        <v>0</v>
      </c>
      <c r="AU39" s="74">
        <f t="shared" si="20"/>
        <v>0</v>
      </c>
      <c r="AV39" s="74">
        <f t="shared" si="20"/>
        <v>0</v>
      </c>
      <c r="AW39" s="74">
        <f t="shared" si="20"/>
        <v>0</v>
      </c>
      <c r="AX39" s="74">
        <f t="shared" si="20"/>
        <v>0</v>
      </c>
      <c r="AY39" s="74">
        <f t="shared" si="20"/>
        <v>0</v>
      </c>
      <c r="AZ39" s="74">
        <f t="shared" si="20"/>
        <v>0</v>
      </c>
      <c r="BA39" s="74">
        <f t="shared" si="20"/>
        <v>0</v>
      </c>
      <c r="BB39" s="74">
        <f t="shared" si="20"/>
        <v>0</v>
      </c>
      <c r="BC39" s="74">
        <f t="shared" si="20"/>
        <v>0</v>
      </c>
      <c r="BD39" s="74">
        <f t="shared" si="20"/>
        <v>0</v>
      </c>
      <c r="BE39" s="74">
        <f t="shared" si="20"/>
        <v>0</v>
      </c>
      <c r="BF39" s="74">
        <f t="shared" si="20"/>
        <v>0</v>
      </c>
      <c r="BG39" s="74">
        <f t="shared" si="20"/>
        <v>0</v>
      </c>
      <c r="BH39" s="74">
        <f t="shared" si="20"/>
        <v>0</v>
      </c>
      <c r="BI39" s="74">
        <f t="shared" si="20"/>
        <v>0</v>
      </c>
      <c r="BJ39" s="74">
        <f t="shared" si="20"/>
        <v>0</v>
      </c>
      <c r="BK39" s="74">
        <f t="shared" si="20"/>
        <v>0</v>
      </c>
      <c r="BL39" s="74">
        <f t="shared" si="20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0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si="21"/>
        <v>0</v>
      </c>
      <c r="AM41" s="74">
        <f t="shared" si="21"/>
        <v>0</v>
      </c>
      <c r="AN41" s="74">
        <f t="shared" si="21"/>
        <v>0</v>
      </c>
      <c r="AO41" s="74">
        <f t="shared" si="21"/>
        <v>0</v>
      </c>
      <c r="AP41" s="74">
        <f t="shared" si="21"/>
        <v>0</v>
      </c>
      <c r="AQ41" s="74">
        <f t="shared" si="21"/>
        <v>0</v>
      </c>
      <c r="AR41" s="74">
        <f t="shared" si="21"/>
        <v>0</v>
      </c>
      <c r="AS41" s="74">
        <f t="shared" si="21"/>
        <v>0</v>
      </c>
      <c r="AT41" s="74">
        <f t="shared" si="21"/>
        <v>0</v>
      </c>
      <c r="AU41" s="74">
        <f t="shared" si="21"/>
        <v>0</v>
      </c>
      <c r="AV41" s="74">
        <f t="shared" si="21"/>
        <v>0</v>
      </c>
      <c r="AW41" s="74">
        <f t="shared" si="21"/>
        <v>0</v>
      </c>
      <c r="AX41" s="74">
        <f t="shared" si="21"/>
        <v>0</v>
      </c>
      <c r="AY41" s="74">
        <f t="shared" si="21"/>
        <v>0</v>
      </c>
      <c r="AZ41" s="74">
        <f t="shared" si="21"/>
        <v>0</v>
      </c>
      <c r="BA41" s="74">
        <f t="shared" si="21"/>
        <v>0</v>
      </c>
      <c r="BB41" s="74">
        <f t="shared" si="21"/>
        <v>0</v>
      </c>
      <c r="BC41" s="74">
        <f t="shared" si="21"/>
        <v>0</v>
      </c>
      <c r="BD41" s="74">
        <f t="shared" si="21"/>
        <v>0</v>
      </c>
      <c r="BE41" s="74">
        <f t="shared" si="21"/>
        <v>0</v>
      </c>
      <c r="BF41" s="74">
        <f t="shared" si="21"/>
        <v>0</v>
      </c>
      <c r="BG41" s="74">
        <f t="shared" si="21"/>
        <v>0</v>
      </c>
      <c r="BH41" s="74">
        <f t="shared" si="21"/>
        <v>0</v>
      </c>
      <c r="BI41" s="74">
        <f t="shared" si="21"/>
        <v>0</v>
      </c>
      <c r="BJ41" s="74">
        <f t="shared" si="21"/>
        <v>0</v>
      </c>
      <c r="BK41" s="74">
        <f t="shared" si="21"/>
        <v>0</v>
      </c>
      <c r="BL41" s="74">
        <f t="shared" si="21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</v>
      </c>
      <c r="O42" s="68">
        <f t="shared" si="22"/>
        <v>0</v>
      </c>
      <c r="P42" s="68">
        <f t="shared" si="22"/>
        <v>0</v>
      </c>
      <c r="Q42" s="68">
        <f t="shared" si="22"/>
        <v>0</v>
      </c>
      <c r="R42" s="68">
        <f t="shared" si="22"/>
        <v>0</v>
      </c>
      <c r="S42" s="68">
        <f t="shared" si="22"/>
        <v>0</v>
      </c>
      <c r="T42" s="68">
        <f t="shared" si="22"/>
        <v>0</v>
      </c>
      <c r="U42" s="68">
        <f t="shared" si="22"/>
        <v>0</v>
      </c>
      <c r="V42" s="68">
        <f t="shared" si="22"/>
        <v>0</v>
      </c>
      <c r="W42" s="68">
        <f t="shared" si="22"/>
        <v>0</v>
      </c>
      <c r="X42" s="68">
        <f t="shared" si="22"/>
        <v>0</v>
      </c>
      <c r="Y42" s="68">
        <f t="shared" si="22"/>
        <v>0</v>
      </c>
      <c r="Z42" s="68">
        <f t="shared" si="22"/>
        <v>0</v>
      </c>
      <c r="AA42" s="68">
        <f t="shared" si="22"/>
        <v>0</v>
      </c>
      <c r="AB42" s="68">
        <f t="shared" si="22"/>
        <v>0</v>
      </c>
      <c r="AC42" s="68">
        <f t="shared" si="22"/>
        <v>0</v>
      </c>
      <c r="AD42" s="68">
        <f t="shared" si="22"/>
        <v>0</v>
      </c>
      <c r="AE42" s="68">
        <f t="shared" si="22"/>
        <v>0</v>
      </c>
      <c r="AF42" s="68">
        <f t="shared" si="22"/>
        <v>0</v>
      </c>
      <c r="AG42" s="68">
        <f t="shared" si="22"/>
        <v>0</v>
      </c>
      <c r="AH42" s="68">
        <f t="shared" si="22"/>
        <v>0</v>
      </c>
      <c r="AI42" s="68">
        <f t="shared" si="22"/>
        <v>0</v>
      </c>
      <c r="AJ42" s="68">
        <f t="shared" si="22"/>
        <v>0</v>
      </c>
      <c r="AK42" s="68">
        <f t="shared" si="22"/>
        <v>0</v>
      </c>
      <c r="AL42" s="68">
        <f t="shared" si="22"/>
        <v>0</v>
      </c>
      <c r="AM42" s="68">
        <f t="shared" si="22"/>
        <v>0</v>
      </c>
      <c r="AN42" s="68">
        <f t="shared" si="22"/>
        <v>0</v>
      </c>
      <c r="AO42" s="68">
        <f t="shared" si="22"/>
        <v>0</v>
      </c>
      <c r="AP42" s="68">
        <f t="shared" si="22"/>
        <v>0</v>
      </c>
      <c r="AQ42" s="68">
        <f t="shared" si="22"/>
        <v>0</v>
      </c>
      <c r="AR42" s="68">
        <f t="shared" si="22"/>
        <v>0</v>
      </c>
      <c r="AS42" s="68">
        <f t="shared" si="22"/>
        <v>0</v>
      </c>
      <c r="AT42" s="68">
        <f t="shared" si="22"/>
        <v>0</v>
      </c>
      <c r="AU42" s="68">
        <f t="shared" si="22"/>
        <v>0</v>
      </c>
      <c r="AV42" s="68">
        <f t="shared" si="22"/>
        <v>0</v>
      </c>
      <c r="AW42" s="68">
        <f t="shared" si="22"/>
        <v>0</v>
      </c>
      <c r="AX42" s="68">
        <f t="shared" si="22"/>
        <v>0</v>
      </c>
      <c r="AY42" s="68">
        <f t="shared" si="22"/>
        <v>0</v>
      </c>
      <c r="AZ42" s="68">
        <f t="shared" si="22"/>
        <v>0</v>
      </c>
      <c r="BA42" s="68">
        <f t="shared" si="22"/>
        <v>0</v>
      </c>
      <c r="BB42" s="68">
        <f t="shared" si="22"/>
        <v>0</v>
      </c>
      <c r="BC42" s="68">
        <f t="shared" si="22"/>
        <v>0</v>
      </c>
      <c r="BD42" s="68">
        <f t="shared" si="22"/>
        <v>0</v>
      </c>
      <c r="BE42" s="68">
        <f t="shared" si="22"/>
        <v>0</v>
      </c>
      <c r="BF42" s="68">
        <f t="shared" si="22"/>
        <v>0</v>
      </c>
      <c r="BG42" s="68">
        <f t="shared" si="22"/>
        <v>0</v>
      </c>
      <c r="BH42" s="68">
        <f t="shared" si="22"/>
        <v>0</v>
      </c>
      <c r="BI42" s="68">
        <f t="shared" si="22"/>
        <v>0</v>
      </c>
      <c r="BJ42" s="68">
        <f t="shared" si="22"/>
        <v>0</v>
      </c>
      <c r="BK42" s="68">
        <f t="shared" si="22"/>
        <v>0</v>
      </c>
      <c r="BL42" s="68">
        <f t="shared" si="22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</v>
      </c>
      <c r="P45" s="55">
        <f t="shared" si="23"/>
        <v>0</v>
      </c>
      <c r="Q45" s="55">
        <f t="shared" si="23"/>
        <v>0</v>
      </c>
      <c r="R45" s="55">
        <f t="shared" si="23"/>
        <v>0</v>
      </c>
      <c r="S45" s="55">
        <f t="shared" si="23"/>
        <v>0</v>
      </c>
      <c r="T45" s="55">
        <f t="shared" si="23"/>
        <v>0</v>
      </c>
      <c r="U45" s="55">
        <f t="shared" si="23"/>
        <v>0</v>
      </c>
      <c r="V45" s="55">
        <f t="shared" si="23"/>
        <v>0</v>
      </c>
      <c r="W45" s="55">
        <f t="shared" si="23"/>
        <v>0</v>
      </c>
      <c r="X45" s="55">
        <f t="shared" si="23"/>
        <v>0</v>
      </c>
      <c r="Y45" s="55">
        <f t="shared" si="23"/>
        <v>0</v>
      </c>
      <c r="Z45" s="55">
        <f t="shared" si="23"/>
        <v>0</v>
      </c>
      <c r="AA45" s="55">
        <f t="shared" si="23"/>
        <v>0</v>
      </c>
      <c r="AB45" s="55">
        <f t="shared" si="23"/>
        <v>0</v>
      </c>
      <c r="AC45" s="55">
        <f t="shared" si="23"/>
        <v>0</v>
      </c>
      <c r="AD45" s="55">
        <f t="shared" si="23"/>
        <v>0</v>
      </c>
      <c r="AE45" s="55">
        <f t="shared" si="23"/>
        <v>0</v>
      </c>
      <c r="AF45" s="55">
        <f t="shared" si="23"/>
        <v>0</v>
      </c>
      <c r="AG45" s="55">
        <f t="shared" si="23"/>
        <v>0</v>
      </c>
      <c r="AH45" s="55">
        <f t="shared" si="23"/>
        <v>0</v>
      </c>
      <c r="AI45" s="55">
        <f t="shared" si="23"/>
        <v>0</v>
      </c>
      <c r="AJ45" s="55">
        <f t="shared" si="23"/>
        <v>0</v>
      </c>
      <c r="AK45" s="55">
        <f t="shared" si="23"/>
        <v>0</v>
      </c>
      <c r="AL45" s="55">
        <f t="shared" si="23"/>
        <v>0</v>
      </c>
      <c r="AM45" s="55">
        <f t="shared" si="23"/>
        <v>0</v>
      </c>
      <c r="AN45" s="55">
        <f t="shared" si="23"/>
        <v>0</v>
      </c>
      <c r="AO45" s="55">
        <f t="shared" si="23"/>
        <v>0</v>
      </c>
      <c r="AP45" s="55">
        <f t="shared" si="23"/>
        <v>0</v>
      </c>
      <c r="AQ45" s="55">
        <f t="shared" si="23"/>
        <v>0</v>
      </c>
      <c r="AR45" s="55">
        <f t="shared" si="23"/>
        <v>0</v>
      </c>
      <c r="AS45" s="55">
        <f t="shared" si="23"/>
        <v>0</v>
      </c>
      <c r="AT45" s="55">
        <f t="shared" si="23"/>
        <v>0</v>
      </c>
      <c r="AU45" s="55">
        <f t="shared" si="23"/>
        <v>0</v>
      </c>
      <c r="AV45" s="55">
        <f t="shared" si="23"/>
        <v>0</v>
      </c>
      <c r="AW45" s="55">
        <f t="shared" si="23"/>
        <v>0</v>
      </c>
      <c r="AX45" s="55">
        <f t="shared" si="23"/>
        <v>0</v>
      </c>
      <c r="AY45" s="55">
        <f t="shared" si="23"/>
        <v>0</v>
      </c>
      <c r="AZ45" s="55">
        <f t="shared" si="23"/>
        <v>0</v>
      </c>
      <c r="BA45" s="55">
        <f t="shared" si="23"/>
        <v>0</v>
      </c>
      <c r="BB45" s="55">
        <f t="shared" si="23"/>
        <v>0</v>
      </c>
      <c r="BC45" s="55">
        <f t="shared" si="23"/>
        <v>0</v>
      </c>
      <c r="BD45" s="55">
        <f t="shared" si="23"/>
        <v>0</v>
      </c>
      <c r="BE45" s="55">
        <f t="shared" si="23"/>
        <v>0</v>
      </c>
      <c r="BF45" s="55">
        <f t="shared" si="23"/>
        <v>0</v>
      </c>
      <c r="BG45" s="55">
        <f t="shared" si="23"/>
        <v>0</v>
      </c>
      <c r="BH45" s="55">
        <f t="shared" si="23"/>
        <v>0</v>
      </c>
      <c r="BI45" s="55">
        <f t="shared" si="23"/>
        <v>0</v>
      </c>
      <c r="BJ45" s="55">
        <f t="shared" si="23"/>
        <v>0</v>
      </c>
      <c r="BK45" s="55">
        <f t="shared" si="23"/>
        <v>0</v>
      </c>
      <c r="BL45" s="55">
        <f t="shared" si="23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</v>
      </c>
      <c r="O47" s="77">
        <f t="shared" si="24"/>
        <v>0</v>
      </c>
      <c r="P47" s="77">
        <f t="shared" si="24"/>
        <v>0</v>
      </c>
      <c r="Q47" s="77">
        <f t="shared" si="24"/>
        <v>0</v>
      </c>
      <c r="R47" s="77">
        <f t="shared" si="24"/>
        <v>0</v>
      </c>
      <c r="S47" s="77">
        <f t="shared" si="24"/>
        <v>0</v>
      </c>
      <c r="T47" s="77">
        <f t="shared" si="24"/>
        <v>0</v>
      </c>
      <c r="U47" s="77">
        <f t="shared" si="24"/>
        <v>0</v>
      </c>
      <c r="V47" s="77">
        <f t="shared" si="24"/>
        <v>0</v>
      </c>
      <c r="W47" s="77">
        <f t="shared" si="24"/>
        <v>0</v>
      </c>
      <c r="X47" s="77">
        <f t="shared" si="24"/>
        <v>0</v>
      </c>
      <c r="Y47" s="77">
        <f t="shared" si="24"/>
        <v>0</v>
      </c>
      <c r="Z47" s="77">
        <f t="shared" si="24"/>
        <v>0</v>
      </c>
      <c r="AA47" s="77">
        <f t="shared" si="24"/>
        <v>0</v>
      </c>
      <c r="AB47" s="77">
        <f t="shared" si="24"/>
        <v>0</v>
      </c>
      <c r="AC47" s="77">
        <f t="shared" si="24"/>
        <v>0</v>
      </c>
      <c r="AD47" s="77">
        <f t="shared" si="24"/>
        <v>0</v>
      </c>
      <c r="AE47" s="77">
        <f t="shared" si="24"/>
        <v>0</v>
      </c>
      <c r="AF47" s="77">
        <f t="shared" si="24"/>
        <v>0</v>
      </c>
      <c r="AG47" s="77">
        <f t="shared" si="24"/>
        <v>0</v>
      </c>
      <c r="AH47" s="77">
        <f t="shared" si="24"/>
        <v>0</v>
      </c>
      <c r="AI47" s="77">
        <f t="shared" si="24"/>
        <v>0</v>
      </c>
      <c r="AJ47" s="77">
        <f t="shared" si="24"/>
        <v>0</v>
      </c>
      <c r="AK47" s="77">
        <f t="shared" si="24"/>
        <v>0</v>
      </c>
      <c r="AL47" s="77">
        <f t="shared" si="24"/>
        <v>0</v>
      </c>
      <c r="AM47" s="77">
        <f t="shared" si="24"/>
        <v>0</v>
      </c>
      <c r="AN47" s="77">
        <f t="shared" si="24"/>
        <v>0</v>
      </c>
      <c r="AO47" s="77">
        <f t="shared" si="24"/>
        <v>0</v>
      </c>
      <c r="AP47" s="77">
        <f t="shared" si="24"/>
        <v>0</v>
      </c>
      <c r="AQ47" s="77">
        <f t="shared" si="24"/>
        <v>0</v>
      </c>
      <c r="AR47" s="77">
        <f t="shared" si="24"/>
        <v>0</v>
      </c>
      <c r="AS47" s="77">
        <f t="shared" si="24"/>
        <v>0</v>
      </c>
      <c r="AT47" s="77">
        <f t="shared" si="24"/>
        <v>0</v>
      </c>
      <c r="AU47" s="77">
        <f t="shared" si="24"/>
        <v>0</v>
      </c>
      <c r="AV47" s="77">
        <f t="shared" si="24"/>
        <v>0</v>
      </c>
      <c r="AW47" s="77">
        <f t="shared" si="24"/>
        <v>0</v>
      </c>
      <c r="AX47" s="77">
        <f t="shared" si="24"/>
        <v>0</v>
      </c>
      <c r="AY47" s="77">
        <f t="shared" si="24"/>
        <v>0</v>
      </c>
      <c r="AZ47" s="77">
        <f t="shared" si="24"/>
        <v>0</v>
      </c>
      <c r="BA47" s="77">
        <f t="shared" si="24"/>
        <v>0</v>
      </c>
      <c r="BB47" s="77">
        <f t="shared" si="24"/>
        <v>0</v>
      </c>
      <c r="BC47" s="77">
        <f t="shared" si="24"/>
        <v>0</v>
      </c>
      <c r="BD47" s="77">
        <f t="shared" si="24"/>
        <v>0</v>
      </c>
      <c r="BE47" s="77">
        <f t="shared" si="24"/>
        <v>0</v>
      </c>
      <c r="BF47" s="77">
        <f t="shared" si="24"/>
        <v>0</v>
      </c>
      <c r="BG47" s="77">
        <f t="shared" si="24"/>
        <v>0</v>
      </c>
      <c r="BH47" s="77">
        <f t="shared" si="24"/>
        <v>0</v>
      </c>
      <c r="BI47" s="77">
        <f t="shared" si="24"/>
        <v>0</v>
      </c>
      <c r="BJ47" s="77">
        <f t="shared" si="24"/>
        <v>0</v>
      </c>
      <c r="BK47" s="77">
        <f t="shared" si="24"/>
        <v>0</v>
      </c>
      <c r="BL47" s="77">
        <f t="shared" si="24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6">AVERAGE(O45,O47)</f>
        <v>0</v>
      </c>
      <c r="P48" s="68">
        <f t="shared" si="26"/>
        <v>0</v>
      </c>
      <c r="Q48" s="68">
        <f t="shared" si="26"/>
        <v>0</v>
      </c>
      <c r="R48" s="68">
        <f t="shared" si="26"/>
        <v>0</v>
      </c>
      <c r="S48" s="68">
        <f t="shared" si="26"/>
        <v>0</v>
      </c>
      <c r="T48" s="68">
        <f t="shared" si="26"/>
        <v>0</v>
      </c>
      <c r="U48" s="68">
        <f t="shared" si="26"/>
        <v>0</v>
      </c>
      <c r="V48" s="68">
        <f t="shared" si="26"/>
        <v>0</v>
      </c>
      <c r="W48" s="68">
        <f t="shared" si="26"/>
        <v>0</v>
      </c>
      <c r="X48" s="68">
        <f t="shared" si="26"/>
        <v>0</v>
      </c>
      <c r="Y48" s="68">
        <f t="shared" si="26"/>
        <v>0</v>
      </c>
      <c r="Z48" s="68">
        <f t="shared" si="26"/>
        <v>0</v>
      </c>
      <c r="AA48" s="68">
        <f t="shared" si="26"/>
        <v>0</v>
      </c>
      <c r="AB48" s="68">
        <f t="shared" si="26"/>
        <v>0</v>
      </c>
      <c r="AC48" s="68">
        <f t="shared" si="26"/>
        <v>0</v>
      </c>
      <c r="AD48" s="68">
        <f t="shared" si="26"/>
        <v>0</v>
      </c>
      <c r="AE48" s="68">
        <f t="shared" si="26"/>
        <v>0</v>
      </c>
      <c r="AF48" s="68">
        <f t="shared" si="26"/>
        <v>0</v>
      </c>
      <c r="AG48" s="68">
        <f t="shared" si="26"/>
        <v>0</v>
      </c>
      <c r="AH48" s="68">
        <f t="shared" si="26"/>
        <v>0</v>
      </c>
      <c r="AI48" s="68">
        <f t="shared" si="26"/>
        <v>0</v>
      </c>
      <c r="AJ48" s="68">
        <f t="shared" si="26"/>
        <v>0</v>
      </c>
      <c r="AK48" s="68">
        <f t="shared" si="26"/>
        <v>0</v>
      </c>
      <c r="AL48" s="68">
        <f t="shared" si="26"/>
        <v>0</v>
      </c>
      <c r="AM48" s="68">
        <f t="shared" si="26"/>
        <v>0</v>
      </c>
      <c r="AN48" s="68">
        <f t="shared" si="26"/>
        <v>0</v>
      </c>
      <c r="AO48" s="68">
        <f t="shared" si="26"/>
        <v>0</v>
      </c>
      <c r="AP48" s="68">
        <f t="shared" si="26"/>
        <v>0</v>
      </c>
      <c r="AQ48" s="68">
        <f t="shared" si="26"/>
        <v>0</v>
      </c>
      <c r="AR48" s="68">
        <f t="shared" si="26"/>
        <v>0</v>
      </c>
      <c r="AS48" s="68">
        <f t="shared" si="26"/>
        <v>0</v>
      </c>
      <c r="AT48" s="68">
        <f t="shared" si="26"/>
        <v>0</v>
      </c>
      <c r="AU48" s="68">
        <f t="shared" si="26"/>
        <v>0</v>
      </c>
      <c r="AV48" s="68">
        <f t="shared" si="26"/>
        <v>0</v>
      </c>
      <c r="AW48" s="68">
        <f t="shared" si="26"/>
        <v>0</v>
      </c>
      <c r="AX48" s="68">
        <f t="shared" si="26"/>
        <v>0</v>
      </c>
      <c r="AY48" s="68">
        <f t="shared" si="26"/>
        <v>0</v>
      </c>
      <c r="AZ48" s="68">
        <f t="shared" si="26"/>
        <v>0</v>
      </c>
      <c r="BA48" s="68">
        <f t="shared" si="26"/>
        <v>0</v>
      </c>
      <c r="BB48" s="68">
        <f t="shared" si="26"/>
        <v>0</v>
      </c>
      <c r="BC48" s="68">
        <f t="shared" si="26"/>
        <v>0</v>
      </c>
      <c r="BD48" s="68">
        <f t="shared" si="26"/>
        <v>0</v>
      </c>
      <c r="BE48" s="68">
        <f t="shared" si="26"/>
        <v>0</v>
      </c>
      <c r="BF48" s="68">
        <f t="shared" si="26"/>
        <v>0</v>
      </c>
      <c r="BG48" s="68">
        <f t="shared" si="26"/>
        <v>0</v>
      </c>
      <c r="BH48" s="68">
        <f t="shared" si="26"/>
        <v>0</v>
      </c>
      <c r="BI48" s="68">
        <f t="shared" si="26"/>
        <v>0</v>
      </c>
      <c r="BJ48" s="68">
        <f t="shared" si="26"/>
        <v>0</v>
      </c>
      <c r="BK48" s="68">
        <f t="shared" si="26"/>
        <v>0</v>
      </c>
      <c r="BL48" s="68">
        <f t="shared" si="26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0</v>
      </c>
      <c r="O50" s="71">
        <f t="shared" si="27"/>
        <v>0</v>
      </c>
      <c r="P50" s="71">
        <f t="shared" si="27"/>
        <v>0</v>
      </c>
      <c r="Q50" s="71">
        <f t="shared" si="27"/>
        <v>0</v>
      </c>
      <c r="R50" s="71">
        <f t="shared" si="27"/>
        <v>0</v>
      </c>
      <c r="S50" s="71">
        <f t="shared" si="27"/>
        <v>0</v>
      </c>
      <c r="T50" s="71">
        <f t="shared" si="27"/>
        <v>0</v>
      </c>
      <c r="U50" s="71">
        <f t="shared" si="27"/>
        <v>0</v>
      </c>
      <c r="V50" s="71">
        <f t="shared" si="27"/>
        <v>0</v>
      </c>
      <c r="W50" s="71">
        <f t="shared" si="27"/>
        <v>0</v>
      </c>
      <c r="X50" s="71">
        <f t="shared" si="27"/>
        <v>0</v>
      </c>
      <c r="Y50" s="71">
        <f t="shared" si="27"/>
        <v>0</v>
      </c>
      <c r="Z50" s="71">
        <f t="shared" si="27"/>
        <v>0</v>
      </c>
      <c r="AA50" s="71">
        <f t="shared" si="27"/>
        <v>0</v>
      </c>
      <c r="AB50" s="71">
        <f t="shared" si="27"/>
        <v>0</v>
      </c>
      <c r="AC50" s="71">
        <f t="shared" si="27"/>
        <v>0</v>
      </c>
      <c r="AD50" s="71">
        <f t="shared" si="27"/>
        <v>0</v>
      </c>
      <c r="AE50" s="71">
        <f t="shared" si="27"/>
        <v>0</v>
      </c>
      <c r="AF50" s="71">
        <f t="shared" si="27"/>
        <v>0</v>
      </c>
      <c r="AG50" s="71">
        <f t="shared" si="27"/>
        <v>0</v>
      </c>
      <c r="AH50" s="71">
        <f t="shared" si="27"/>
        <v>0</v>
      </c>
      <c r="AI50" s="71">
        <f t="shared" si="27"/>
        <v>0</v>
      </c>
      <c r="AJ50" s="71">
        <f t="shared" si="27"/>
        <v>0</v>
      </c>
      <c r="AK50" s="71">
        <f t="shared" si="27"/>
        <v>0</v>
      </c>
      <c r="AL50" s="71">
        <f t="shared" si="27"/>
        <v>0</v>
      </c>
      <c r="AM50" s="71">
        <f t="shared" si="27"/>
        <v>0</v>
      </c>
      <c r="AN50" s="71">
        <f t="shared" si="27"/>
        <v>0</v>
      </c>
      <c r="AO50" s="71">
        <f t="shared" si="27"/>
        <v>0</v>
      </c>
      <c r="AP50" s="71">
        <f t="shared" si="27"/>
        <v>0</v>
      </c>
      <c r="AQ50" s="71">
        <f t="shared" si="27"/>
        <v>0</v>
      </c>
      <c r="AR50" s="71">
        <f t="shared" si="27"/>
        <v>0</v>
      </c>
      <c r="AS50" s="71">
        <f t="shared" si="27"/>
        <v>0</v>
      </c>
      <c r="AT50" s="71">
        <f t="shared" si="27"/>
        <v>0</v>
      </c>
      <c r="AU50" s="71">
        <f t="shared" si="27"/>
        <v>0</v>
      </c>
      <c r="AV50" s="71">
        <f t="shared" si="27"/>
        <v>0</v>
      </c>
      <c r="AW50" s="71">
        <f t="shared" si="27"/>
        <v>0</v>
      </c>
      <c r="AX50" s="71">
        <f t="shared" si="27"/>
        <v>0</v>
      </c>
      <c r="AY50" s="71">
        <f t="shared" si="27"/>
        <v>0</v>
      </c>
      <c r="AZ50" s="71">
        <f t="shared" si="27"/>
        <v>0</v>
      </c>
      <c r="BA50" s="71">
        <f t="shared" si="27"/>
        <v>0</v>
      </c>
      <c r="BB50" s="71">
        <f t="shared" si="27"/>
        <v>0</v>
      </c>
      <c r="BC50" s="71">
        <f>BC22-BC36-BC42-BC48</f>
        <v>0</v>
      </c>
      <c r="BD50" s="71">
        <f>BD22-BD36-BD42-BD48</f>
        <v>0</v>
      </c>
      <c r="BE50" s="71">
        <f t="shared" si="27"/>
        <v>0</v>
      </c>
      <c r="BF50" s="71">
        <f t="shared" si="27"/>
        <v>0</v>
      </c>
      <c r="BG50" s="71">
        <f t="shared" si="27"/>
        <v>0</v>
      </c>
      <c r="BH50" s="71">
        <f t="shared" si="27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0</v>
      </c>
      <c r="O54" s="74">
        <f t="shared" si="28"/>
        <v>0</v>
      </c>
      <c r="P54" s="74">
        <f t="shared" si="28"/>
        <v>0</v>
      </c>
      <c r="Q54" s="74">
        <f t="shared" si="28"/>
        <v>0</v>
      </c>
      <c r="R54" s="74">
        <f t="shared" si="28"/>
        <v>0</v>
      </c>
      <c r="S54" s="74">
        <f t="shared" si="28"/>
        <v>0</v>
      </c>
      <c r="T54" s="74">
        <f t="shared" si="28"/>
        <v>0</v>
      </c>
      <c r="U54" s="74">
        <f t="shared" si="28"/>
        <v>0</v>
      </c>
      <c r="V54" s="74">
        <f t="shared" si="28"/>
        <v>0</v>
      </c>
      <c r="W54" s="74">
        <f t="shared" si="28"/>
        <v>0</v>
      </c>
      <c r="X54" s="74">
        <f t="shared" si="28"/>
        <v>0</v>
      </c>
      <c r="Y54" s="74">
        <f t="shared" si="28"/>
        <v>0</v>
      </c>
      <c r="Z54" s="74">
        <f t="shared" si="28"/>
        <v>0</v>
      </c>
      <c r="AA54" s="74">
        <f t="shared" si="28"/>
        <v>0</v>
      </c>
      <c r="AB54" s="74">
        <f t="shared" si="28"/>
        <v>0</v>
      </c>
      <c r="AC54" s="74">
        <f t="shared" si="28"/>
        <v>0</v>
      </c>
      <c r="AD54" s="74">
        <f t="shared" si="28"/>
        <v>0</v>
      </c>
      <c r="AE54" s="74">
        <f t="shared" si="28"/>
        <v>0</v>
      </c>
      <c r="AF54" s="74">
        <f t="shared" si="28"/>
        <v>0</v>
      </c>
      <c r="AG54" s="74">
        <f t="shared" si="28"/>
        <v>0</v>
      </c>
      <c r="AH54" s="74">
        <f t="shared" si="28"/>
        <v>0</v>
      </c>
      <c r="AI54" s="74">
        <f t="shared" si="28"/>
        <v>0</v>
      </c>
      <c r="AJ54" s="74">
        <f t="shared" si="28"/>
        <v>0</v>
      </c>
      <c r="AK54" s="74">
        <f t="shared" si="28"/>
        <v>0</v>
      </c>
      <c r="AL54" s="74">
        <f t="shared" si="28"/>
        <v>0</v>
      </c>
      <c r="AM54" s="74">
        <f t="shared" si="28"/>
        <v>0</v>
      </c>
      <c r="AN54" s="74">
        <f t="shared" si="28"/>
        <v>0</v>
      </c>
      <c r="AO54" s="74">
        <f t="shared" si="28"/>
        <v>0</v>
      </c>
      <c r="AP54" s="74">
        <f t="shared" si="28"/>
        <v>0</v>
      </c>
      <c r="AQ54" s="74">
        <f t="shared" si="28"/>
        <v>0</v>
      </c>
      <c r="AR54" s="74">
        <f t="shared" si="28"/>
        <v>0</v>
      </c>
      <c r="AS54" s="74">
        <f t="shared" si="28"/>
        <v>0</v>
      </c>
      <c r="AT54" s="74">
        <f t="shared" si="28"/>
        <v>0</v>
      </c>
      <c r="AU54" s="74">
        <f t="shared" si="28"/>
        <v>0</v>
      </c>
      <c r="AV54" s="74">
        <f t="shared" si="28"/>
        <v>0</v>
      </c>
      <c r="AW54" s="74">
        <f t="shared" si="28"/>
        <v>0</v>
      </c>
      <c r="AX54" s="74">
        <f t="shared" si="28"/>
        <v>0</v>
      </c>
      <c r="AY54" s="74">
        <f t="shared" si="28"/>
        <v>0</v>
      </c>
      <c r="AZ54" s="74">
        <f t="shared" si="28"/>
        <v>0</v>
      </c>
      <c r="BA54" s="74">
        <f t="shared" si="28"/>
        <v>0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0</v>
      </c>
      <c r="O56" s="68">
        <f t="shared" si="29"/>
        <v>0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0</v>
      </c>
      <c r="AF56" s="68">
        <f t="shared" si="29"/>
        <v>0</v>
      </c>
      <c r="AG56" s="68">
        <f t="shared" si="29"/>
        <v>0</v>
      </c>
      <c r="AH56" s="68">
        <f t="shared" si="29"/>
        <v>0</v>
      </c>
      <c r="AI56" s="68">
        <f t="shared" si="29"/>
        <v>0</v>
      </c>
      <c r="AJ56" s="68">
        <f t="shared" si="29"/>
        <v>0</v>
      </c>
      <c r="AK56" s="68">
        <f t="shared" si="29"/>
        <v>0</v>
      </c>
      <c r="AL56" s="68">
        <f t="shared" si="29"/>
        <v>0</v>
      </c>
      <c r="AM56" s="68">
        <f t="shared" si="29"/>
        <v>0</v>
      </c>
      <c r="AN56" s="68">
        <f t="shared" si="29"/>
        <v>0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8">
        <f t="shared" si="29"/>
        <v>0</v>
      </c>
      <c r="AT56" s="68">
        <f t="shared" si="29"/>
        <v>0</v>
      </c>
      <c r="AU56" s="68">
        <f t="shared" si="29"/>
        <v>0</v>
      </c>
      <c r="AV56" s="68">
        <f t="shared" si="29"/>
        <v>0</v>
      </c>
      <c r="AW56" s="68">
        <f t="shared" si="29"/>
        <v>0</v>
      </c>
      <c r="AX56" s="68">
        <f t="shared" si="29"/>
        <v>0</v>
      </c>
      <c r="AY56" s="68">
        <f t="shared" si="29"/>
        <v>0</v>
      </c>
      <c r="AZ56" s="68">
        <f t="shared" si="29"/>
        <v>0</v>
      </c>
      <c r="BA56" s="68">
        <f t="shared" si="29"/>
        <v>0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0</v>
      </c>
      <c r="O59" s="74">
        <f t="shared" si="30"/>
        <v>0</v>
      </c>
      <c r="P59" s="74">
        <f t="shared" si="30"/>
        <v>0</v>
      </c>
      <c r="Q59" s="74">
        <f t="shared" si="30"/>
        <v>0</v>
      </c>
      <c r="R59" s="74">
        <f t="shared" si="30"/>
        <v>0</v>
      </c>
      <c r="S59" s="74">
        <f t="shared" si="30"/>
        <v>0</v>
      </c>
      <c r="T59" s="74">
        <f t="shared" si="30"/>
        <v>0</v>
      </c>
      <c r="U59" s="74">
        <f t="shared" si="30"/>
        <v>0</v>
      </c>
      <c r="V59" s="74">
        <f t="shared" si="30"/>
        <v>0</v>
      </c>
      <c r="W59" s="74">
        <f t="shared" si="30"/>
        <v>0</v>
      </c>
      <c r="X59" s="74">
        <f t="shared" si="30"/>
        <v>0</v>
      </c>
      <c r="Y59" s="74">
        <f t="shared" si="30"/>
        <v>0</v>
      </c>
      <c r="Z59" s="74">
        <f t="shared" si="30"/>
        <v>0</v>
      </c>
      <c r="AA59" s="74">
        <f t="shared" si="30"/>
        <v>0</v>
      </c>
      <c r="AB59" s="74">
        <f t="shared" si="30"/>
        <v>0</v>
      </c>
      <c r="AC59" s="74">
        <f t="shared" si="30"/>
        <v>0</v>
      </c>
      <c r="AD59" s="74">
        <f t="shared" si="30"/>
        <v>0</v>
      </c>
      <c r="AE59" s="74">
        <f t="shared" si="30"/>
        <v>0</v>
      </c>
      <c r="AF59" s="74">
        <f t="shared" si="30"/>
        <v>0</v>
      </c>
      <c r="AG59" s="74">
        <f t="shared" si="30"/>
        <v>0</v>
      </c>
      <c r="AH59" s="74">
        <f t="shared" si="30"/>
        <v>0</v>
      </c>
      <c r="AI59" s="74">
        <f t="shared" si="30"/>
        <v>0</v>
      </c>
      <c r="AJ59" s="74">
        <f t="shared" si="30"/>
        <v>0</v>
      </c>
      <c r="AK59" s="74">
        <f t="shared" si="30"/>
        <v>0</v>
      </c>
      <c r="AL59" s="74">
        <f t="shared" si="30"/>
        <v>0</v>
      </c>
      <c r="AM59" s="74">
        <f t="shared" si="30"/>
        <v>0</v>
      </c>
      <c r="AN59" s="74">
        <f t="shared" si="30"/>
        <v>0</v>
      </c>
      <c r="AO59" s="74">
        <f t="shared" si="30"/>
        <v>0</v>
      </c>
      <c r="AP59" s="74">
        <f t="shared" si="30"/>
        <v>0</v>
      </c>
      <c r="AQ59" s="74">
        <f t="shared" si="30"/>
        <v>0</v>
      </c>
      <c r="AR59" s="74">
        <f t="shared" si="30"/>
        <v>0</v>
      </c>
      <c r="AS59" s="74">
        <f t="shared" si="30"/>
        <v>0</v>
      </c>
      <c r="AT59" s="74">
        <f t="shared" si="30"/>
        <v>0</v>
      </c>
      <c r="AU59" s="74">
        <f t="shared" si="30"/>
        <v>0</v>
      </c>
      <c r="AV59" s="74">
        <f t="shared" si="30"/>
        <v>0</v>
      </c>
      <c r="AW59" s="74">
        <f t="shared" si="30"/>
        <v>0</v>
      </c>
      <c r="AX59" s="74">
        <f t="shared" si="30"/>
        <v>0</v>
      </c>
      <c r="AY59" s="74">
        <f t="shared" si="30"/>
        <v>0</v>
      </c>
      <c r="AZ59" s="74">
        <f t="shared" si="30"/>
        <v>0</v>
      </c>
      <c r="BA59" s="74">
        <f t="shared" si="30"/>
        <v>0</v>
      </c>
      <c r="BB59" s="74">
        <f t="shared" si="30"/>
        <v>0</v>
      </c>
      <c r="BC59" s="74">
        <f t="shared" si="30"/>
        <v>0</v>
      </c>
      <c r="BD59" s="74">
        <f t="shared" si="30"/>
        <v>0</v>
      </c>
      <c r="BE59" s="74">
        <f t="shared" si="30"/>
        <v>0</v>
      </c>
      <c r="BF59" s="74">
        <f t="shared" si="30"/>
        <v>0</v>
      </c>
      <c r="BG59" s="74">
        <f t="shared" si="30"/>
        <v>0</v>
      </c>
      <c r="BH59" s="74">
        <f t="shared" si="30"/>
        <v>0</v>
      </c>
      <c r="BI59" s="74">
        <f t="shared" si="30"/>
        <v>0</v>
      </c>
      <c r="BJ59" s="74">
        <f t="shared" si="30"/>
        <v>0</v>
      </c>
      <c r="BK59" s="74">
        <f t="shared" si="30"/>
        <v>0</v>
      </c>
      <c r="BL59" s="74">
        <f t="shared" si="30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0</v>
      </c>
      <c r="O61" s="74">
        <f t="shared" si="33"/>
        <v>0</v>
      </c>
      <c r="P61" s="74">
        <f t="shared" si="33"/>
        <v>0</v>
      </c>
      <c r="Q61" s="74">
        <f t="shared" si="33"/>
        <v>0</v>
      </c>
      <c r="R61" s="74">
        <f t="shared" si="33"/>
        <v>0</v>
      </c>
      <c r="S61" s="74">
        <f t="shared" si="33"/>
        <v>0</v>
      </c>
      <c r="T61" s="74">
        <f t="shared" si="33"/>
        <v>0</v>
      </c>
      <c r="U61" s="74">
        <f t="shared" si="33"/>
        <v>0</v>
      </c>
      <c r="V61" s="74">
        <f t="shared" si="33"/>
        <v>0</v>
      </c>
      <c r="W61" s="74">
        <f t="shared" si="33"/>
        <v>0</v>
      </c>
      <c r="X61" s="74">
        <f t="shared" si="33"/>
        <v>0</v>
      </c>
      <c r="Y61" s="74">
        <f t="shared" si="33"/>
        <v>0</v>
      </c>
      <c r="Z61" s="74">
        <f t="shared" si="33"/>
        <v>0</v>
      </c>
      <c r="AA61" s="74">
        <f t="shared" si="33"/>
        <v>0</v>
      </c>
      <c r="AB61" s="74">
        <f t="shared" si="33"/>
        <v>0</v>
      </c>
      <c r="AC61" s="74">
        <f t="shared" si="33"/>
        <v>0</v>
      </c>
      <c r="AD61" s="74">
        <f t="shared" si="33"/>
        <v>0</v>
      </c>
      <c r="AE61" s="74">
        <f t="shared" si="33"/>
        <v>0</v>
      </c>
      <c r="AF61" s="74">
        <f t="shared" si="33"/>
        <v>0</v>
      </c>
      <c r="AG61" s="74">
        <f t="shared" si="33"/>
        <v>0</v>
      </c>
      <c r="AH61" s="74">
        <f t="shared" si="33"/>
        <v>0</v>
      </c>
      <c r="AI61" s="74">
        <f t="shared" si="33"/>
        <v>0</v>
      </c>
      <c r="AJ61" s="74">
        <f t="shared" si="33"/>
        <v>0</v>
      </c>
      <c r="AK61" s="74">
        <f t="shared" si="33"/>
        <v>0</v>
      </c>
      <c r="AL61" s="74">
        <f t="shared" si="33"/>
        <v>0</v>
      </c>
      <c r="AM61" s="74">
        <f t="shared" si="33"/>
        <v>0</v>
      </c>
      <c r="AN61" s="74">
        <f t="shared" si="33"/>
        <v>0</v>
      </c>
      <c r="AO61" s="74">
        <f t="shared" si="33"/>
        <v>0</v>
      </c>
      <c r="AP61" s="74">
        <f t="shared" si="33"/>
        <v>0</v>
      </c>
      <c r="AQ61" s="74">
        <f t="shared" si="33"/>
        <v>0</v>
      </c>
      <c r="AR61" s="74">
        <f t="shared" si="33"/>
        <v>0</v>
      </c>
      <c r="AS61" s="74">
        <f t="shared" si="33"/>
        <v>0</v>
      </c>
      <c r="AT61" s="74">
        <f t="shared" si="33"/>
        <v>0</v>
      </c>
      <c r="AU61" s="74">
        <f t="shared" si="33"/>
        <v>0</v>
      </c>
      <c r="AV61" s="74">
        <f t="shared" si="33"/>
        <v>0</v>
      </c>
      <c r="AW61" s="74">
        <f t="shared" si="33"/>
        <v>0</v>
      </c>
      <c r="AX61" s="74">
        <f t="shared" si="33"/>
        <v>0</v>
      </c>
      <c r="AY61" s="74">
        <f t="shared" si="33"/>
        <v>0</v>
      </c>
      <c r="AZ61" s="74">
        <f t="shared" si="33"/>
        <v>0</v>
      </c>
      <c r="BA61" s="74">
        <f t="shared" si="33"/>
        <v>0</v>
      </c>
      <c r="BB61" s="74">
        <f t="shared" si="33"/>
        <v>0</v>
      </c>
      <c r="BC61" s="74">
        <f t="shared" si="33"/>
        <v>0</v>
      </c>
      <c r="BD61" s="74">
        <f t="shared" si="33"/>
        <v>0</v>
      </c>
      <c r="BE61" s="74">
        <f t="shared" si="33"/>
        <v>0</v>
      </c>
      <c r="BF61" s="74">
        <f t="shared" si="33"/>
        <v>0</v>
      </c>
      <c r="BG61" s="74">
        <f t="shared" si="33"/>
        <v>0</v>
      </c>
      <c r="BH61" s="74">
        <f t="shared" si="33"/>
        <v>0</v>
      </c>
      <c r="BI61" s="74">
        <f t="shared" si="33"/>
        <v>0</v>
      </c>
      <c r="BJ61" s="74">
        <f t="shared" si="33"/>
        <v>0</v>
      </c>
      <c r="BK61" s="74">
        <f t="shared" si="33"/>
        <v>0</v>
      </c>
      <c r="BL61" s="74">
        <f t="shared" si="33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0</v>
      </c>
      <c r="O62" s="67">
        <f t="shared" si="34"/>
        <v>0</v>
      </c>
      <c r="P62" s="67">
        <f t="shared" si="34"/>
        <v>0</v>
      </c>
      <c r="Q62" s="67">
        <f t="shared" si="34"/>
        <v>0</v>
      </c>
      <c r="R62" s="67">
        <f t="shared" si="34"/>
        <v>0</v>
      </c>
      <c r="S62" s="67">
        <f t="shared" si="34"/>
        <v>0</v>
      </c>
      <c r="T62" s="67">
        <f t="shared" si="34"/>
        <v>0</v>
      </c>
      <c r="U62" s="67">
        <f t="shared" si="34"/>
        <v>0</v>
      </c>
      <c r="V62" s="67">
        <f t="shared" si="34"/>
        <v>0</v>
      </c>
      <c r="W62" s="67">
        <f t="shared" si="34"/>
        <v>0</v>
      </c>
      <c r="X62" s="67">
        <f t="shared" si="34"/>
        <v>0</v>
      </c>
      <c r="Y62" s="67">
        <f t="shared" si="34"/>
        <v>0</v>
      </c>
      <c r="Z62" s="67">
        <f t="shared" si="34"/>
        <v>0</v>
      </c>
      <c r="AA62" s="67">
        <f t="shared" si="34"/>
        <v>0</v>
      </c>
      <c r="AB62" s="67">
        <f t="shared" si="34"/>
        <v>0</v>
      </c>
      <c r="AC62" s="67">
        <f t="shared" si="34"/>
        <v>0</v>
      </c>
      <c r="AD62" s="67">
        <f t="shared" si="34"/>
        <v>0</v>
      </c>
      <c r="AE62" s="67">
        <f t="shared" si="34"/>
        <v>0</v>
      </c>
      <c r="AF62" s="67">
        <f t="shared" si="34"/>
        <v>0</v>
      </c>
      <c r="AG62" s="67">
        <f t="shared" si="34"/>
        <v>0</v>
      </c>
      <c r="AH62" s="67">
        <f t="shared" si="34"/>
        <v>0</v>
      </c>
      <c r="AI62" s="67">
        <f t="shared" si="34"/>
        <v>0</v>
      </c>
      <c r="AJ62" s="67">
        <f t="shared" si="34"/>
        <v>0</v>
      </c>
      <c r="AK62" s="67">
        <f t="shared" si="34"/>
        <v>0</v>
      </c>
      <c r="AL62" s="67">
        <f t="shared" si="34"/>
        <v>0</v>
      </c>
      <c r="AM62" s="67">
        <f t="shared" si="34"/>
        <v>0</v>
      </c>
      <c r="AN62" s="67">
        <f t="shared" si="34"/>
        <v>0</v>
      </c>
      <c r="AO62" s="67">
        <f t="shared" si="34"/>
        <v>0</v>
      </c>
      <c r="AP62" s="67">
        <f t="shared" si="34"/>
        <v>0</v>
      </c>
      <c r="AQ62" s="67">
        <f t="shared" si="34"/>
        <v>0</v>
      </c>
      <c r="AR62" s="67">
        <f t="shared" si="34"/>
        <v>0</v>
      </c>
      <c r="AS62" s="67">
        <f t="shared" si="34"/>
        <v>0</v>
      </c>
      <c r="AT62" s="67">
        <f t="shared" si="34"/>
        <v>0</v>
      </c>
      <c r="AU62" s="67">
        <f t="shared" si="34"/>
        <v>0</v>
      </c>
      <c r="AV62" s="67">
        <f t="shared" si="34"/>
        <v>0</v>
      </c>
      <c r="AW62" s="67">
        <f t="shared" si="34"/>
        <v>0</v>
      </c>
      <c r="AX62" s="67">
        <f t="shared" si="34"/>
        <v>0</v>
      </c>
      <c r="AY62" s="67">
        <f t="shared" si="34"/>
        <v>0</v>
      </c>
      <c r="AZ62" s="67">
        <f t="shared" si="34"/>
        <v>0</v>
      </c>
      <c r="BA62" s="67">
        <f t="shared" si="34"/>
        <v>0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0</v>
      </c>
      <c r="O63" s="74">
        <f t="shared" si="35"/>
        <v>0</v>
      </c>
      <c r="P63" s="74">
        <f t="shared" si="35"/>
        <v>0</v>
      </c>
      <c r="Q63" s="74">
        <f t="shared" si="35"/>
        <v>0</v>
      </c>
      <c r="R63" s="74">
        <f t="shared" si="35"/>
        <v>0</v>
      </c>
      <c r="S63" s="74">
        <f t="shared" si="35"/>
        <v>0</v>
      </c>
      <c r="T63" s="74">
        <f t="shared" si="35"/>
        <v>0</v>
      </c>
      <c r="U63" s="74">
        <f t="shared" si="35"/>
        <v>0</v>
      </c>
      <c r="V63" s="74">
        <f t="shared" si="35"/>
        <v>0</v>
      </c>
      <c r="W63" s="74">
        <f t="shared" si="35"/>
        <v>0</v>
      </c>
      <c r="X63" s="74">
        <f t="shared" si="35"/>
        <v>0</v>
      </c>
      <c r="Y63" s="74">
        <f t="shared" si="35"/>
        <v>0</v>
      </c>
      <c r="Z63" s="74">
        <f t="shared" si="35"/>
        <v>0</v>
      </c>
      <c r="AA63" s="74">
        <f t="shared" si="35"/>
        <v>0</v>
      </c>
      <c r="AB63" s="74">
        <f t="shared" si="35"/>
        <v>0</v>
      </c>
      <c r="AC63" s="74">
        <f t="shared" si="35"/>
        <v>0</v>
      </c>
      <c r="AD63" s="74">
        <f t="shared" si="35"/>
        <v>0</v>
      </c>
      <c r="AE63" s="74">
        <f t="shared" si="35"/>
        <v>0</v>
      </c>
      <c r="AF63" s="74">
        <f t="shared" si="35"/>
        <v>0</v>
      </c>
      <c r="AG63" s="74">
        <f t="shared" si="35"/>
        <v>0</v>
      </c>
      <c r="AH63" s="74">
        <f t="shared" si="35"/>
        <v>0</v>
      </c>
      <c r="AI63" s="74">
        <f t="shared" si="35"/>
        <v>0</v>
      </c>
      <c r="AJ63" s="74">
        <f t="shared" si="35"/>
        <v>0</v>
      </c>
      <c r="AK63" s="74">
        <f t="shared" si="35"/>
        <v>0</v>
      </c>
      <c r="AL63" s="74">
        <f t="shared" si="35"/>
        <v>0</v>
      </c>
      <c r="AM63" s="74">
        <f t="shared" si="35"/>
        <v>0</v>
      </c>
      <c r="AN63" s="74">
        <f t="shared" si="35"/>
        <v>0</v>
      </c>
      <c r="AO63" s="74">
        <f t="shared" si="35"/>
        <v>0</v>
      </c>
      <c r="AP63" s="74">
        <f t="shared" si="35"/>
        <v>0</v>
      </c>
      <c r="AQ63" s="74">
        <f t="shared" si="35"/>
        <v>0</v>
      </c>
      <c r="AR63" s="74">
        <f t="shared" si="35"/>
        <v>0</v>
      </c>
      <c r="AS63" s="74">
        <f t="shared" si="35"/>
        <v>0</v>
      </c>
      <c r="AT63" s="74">
        <f t="shared" si="35"/>
        <v>0</v>
      </c>
      <c r="AU63" s="74">
        <f t="shared" si="35"/>
        <v>0</v>
      </c>
      <c r="AV63" s="74">
        <f t="shared" si="35"/>
        <v>0</v>
      </c>
      <c r="AW63" s="74">
        <f t="shared" si="35"/>
        <v>0</v>
      </c>
      <c r="AX63" s="74">
        <f t="shared" si="35"/>
        <v>0</v>
      </c>
      <c r="AY63" s="74">
        <f t="shared" si="35"/>
        <v>0</v>
      </c>
      <c r="AZ63" s="74">
        <f t="shared" si="35"/>
        <v>0</v>
      </c>
      <c r="BA63" s="74">
        <f t="shared" si="35"/>
        <v>0</v>
      </c>
      <c r="BB63" s="74">
        <f t="shared" si="35"/>
        <v>0</v>
      </c>
      <c r="BC63" s="74">
        <f t="shared" si="35"/>
        <v>0</v>
      </c>
      <c r="BD63" s="74">
        <f t="shared" si="35"/>
        <v>0</v>
      </c>
      <c r="BE63" s="74">
        <f t="shared" si="35"/>
        <v>0</v>
      </c>
      <c r="BF63" s="74">
        <f t="shared" si="35"/>
        <v>0</v>
      </c>
      <c r="BG63" s="74">
        <f t="shared" si="35"/>
        <v>0</v>
      </c>
      <c r="BH63" s="74">
        <f t="shared" si="35"/>
        <v>0</v>
      </c>
      <c r="BI63" s="74">
        <f t="shared" si="35"/>
        <v>0</v>
      </c>
      <c r="BJ63" s="74">
        <f t="shared" si="35"/>
        <v>0</v>
      </c>
      <c r="BK63" s="74">
        <f t="shared" si="35"/>
        <v>0</v>
      </c>
      <c r="BL63" s="74">
        <f t="shared" si="35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0</v>
      </c>
      <c r="H65" s="118">
        <f t="shared" si="37"/>
        <v>0</v>
      </c>
      <c r="I65" s="118">
        <f t="shared" si="37"/>
        <v>0</v>
      </c>
      <c r="J65" s="118">
        <f t="shared" si="37"/>
        <v>0</v>
      </c>
      <c r="K65" s="118">
        <f t="shared" si="37"/>
        <v>0</v>
      </c>
      <c r="L65" s="118">
        <f t="shared" si="37"/>
        <v>0</v>
      </c>
      <c r="M65" s="118">
        <f t="shared" si="37"/>
        <v>0</v>
      </c>
      <c r="N65" s="118">
        <f t="shared" si="37"/>
        <v>0</v>
      </c>
      <c r="O65" s="118">
        <f t="shared" si="37"/>
        <v>0</v>
      </c>
      <c r="P65" s="118">
        <f t="shared" si="37"/>
        <v>0</v>
      </c>
      <c r="Q65" s="118">
        <f t="shared" si="37"/>
        <v>0</v>
      </c>
      <c r="R65" s="118">
        <f t="shared" si="37"/>
        <v>0</v>
      </c>
      <c r="S65" s="118">
        <f t="shared" si="37"/>
        <v>0</v>
      </c>
      <c r="T65" s="118">
        <f t="shared" si="37"/>
        <v>0</v>
      </c>
      <c r="U65" s="118">
        <f t="shared" si="37"/>
        <v>0</v>
      </c>
      <c r="V65" s="118">
        <f t="shared" si="37"/>
        <v>0</v>
      </c>
      <c r="W65" s="118">
        <f t="shared" si="37"/>
        <v>0</v>
      </c>
      <c r="X65" s="118">
        <f t="shared" si="37"/>
        <v>0</v>
      </c>
      <c r="Y65" s="118">
        <f t="shared" si="37"/>
        <v>0</v>
      </c>
      <c r="Z65" s="118">
        <f t="shared" si="37"/>
        <v>0</v>
      </c>
      <c r="AA65" s="118">
        <f t="shared" si="37"/>
        <v>0</v>
      </c>
      <c r="AB65" s="118">
        <f t="shared" si="37"/>
        <v>0</v>
      </c>
      <c r="AC65" s="118">
        <f t="shared" si="37"/>
        <v>0</v>
      </c>
      <c r="AD65" s="118">
        <f t="shared" si="37"/>
        <v>0</v>
      </c>
      <c r="AE65" s="118">
        <f t="shared" si="37"/>
        <v>0</v>
      </c>
      <c r="AF65" s="118">
        <f t="shared" si="37"/>
        <v>0</v>
      </c>
      <c r="AG65" s="118">
        <f t="shared" si="37"/>
        <v>0</v>
      </c>
      <c r="AH65" s="118">
        <f t="shared" si="37"/>
        <v>0</v>
      </c>
      <c r="AI65" s="118">
        <f t="shared" si="37"/>
        <v>0</v>
      </c>
      <c r="AJ65" s="118">
        <f t="shared" si="37"/>
        <v>0</v>
      </c>
      <c r="AK65" s="118">
        <f t="shared" si="37"/>
        <v>0</v>
      </c>
      <c r="AL65" s="118">
        <f t="shared" si="37"/>
        <v>0</v>
      </c>
      <c r="AM65" s="118">
        <f t="shared" si="37"/>
        <v>0</v>
      </c>
      <c r="AN65" s="118">
        <f t="shared" si="37"/>
        <v>0</v>
      </c>
      <c r="AO65" s="118">
        <f t="shared" si="37"/>
        <v>0</v>
      </c>
      <c r="AP65" s="118">
        <f t="shared" si="37"/>
        <v>0</v>
      </c>
      <c r="AQ65" s="118">
        <f t="shared" si="37"/>
        <v>0</v>
      </c>
      <c r="AR65" s="118">
        <f t="shared" si="37"/>
        <v>0</v>
      </c>
      <c r="AS65" s="118">
        <f t="shared" si="37"/>
        <v>0</v>
      </c>
      <c r="AT65" s="118">
        <f t="shared" si="37"/>
        <v>0</v>
      </c>
      <c r="AU65" s="118">
        <f t="shared" si="37"/>
        <v>0</v>
      </c>
      <c r="AV65" s="118">
        <f t="shared" si="37"/>
        <v>0</v>
      </c>
      <c r="AW65" s="118">
        <f t="shared" si="37"/>
        <v>0</v>
      </c>
      <c r="AX65" s="118">
        <f t="shared" si="37"/>
        <v>0</v>
      </c>
      <c r="AY65" s="118">
        <f t="shared" si="37"/>
        <v>0</v>
      </c>
      <c r="AZ65" s="118">
        <f t="shared" si="37"/>
        <v>0</v>
      </c>
      <c r="BA65" s="118">
        <f t="shared" si="37"/>
        <v>0</v>
      </c>
      <c r="BB65" s="118">
        <f t="shared" si="37"/>
        <v>0</v>
      </c>
      <c r="BC65" s="118">
        <f t="shared" si="37"/>
        <v>0</v>
      </c>
      <c r="BD65" s="118">
        <f t="shared" si="37"/>
        <v>0</v>
      </c>
      <c r="BE65" s="118">
        <f t="shared" si="37"/>
        <v>0</v>
      </c>
      <c r="BF65" s="118">
        <f t="shared" si="37"/>
        <v>0</v>
      </c>
      <c r="BG65" s="118">
        <f t="shared" si="37"/>
        <v>0</v>
      </c>
      <c r="BH65" s="118">
        <f t="shared" si="37"/>
        <v>0</v>
      </c>
      <c r="BI65" s="118">
        <f t="shared" si="37"/>
        <v>0</v>
      </c>
      <c r="BJ65" s="118">
        <f t="shared" si="37"/>
        <v>0</v>
      </c>
      <c r="BK65" s="118">
        <f t="shared" si="37"/>
        <v>0</v>
      </c>
      <c r="BL65" s="118">
        <f t="shared" si="37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0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0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/>
      <c r="G74" s="329"/>
      <c r="H74" s="329"/>
      <c r="I74" s="329"/>
      <c r="J74" s="329"/>
      <c r="K74" s="329"/>
      <c r="L74" s="329">
        <f>($L$71*TaxDepr!B$33)</f>
        <v>0</v>
      </c>
      <c r="M74" s="329">
        <f>($L$71*TaxDepr!C$33)</f>
        <v>0</v>
      </c>
      <c r="N74" s="329">
        <f>($L$71*TaxDepr!D$33)</f>
        <v>0</v>
      </c>
      <c r="O74" s="329">
        <f>($L$71*TaxDepr!E$33)</f>
        <v>0</v>
      </c>
      <c r="P74" s="329">
        <f>($L$71*TaxDepr!F$33)</f>
        <v>0</v>
      </c>
      <c r="Q74" s="329">
        <f>($L$71*TaxDepr!G$33)</f>
        <v>0</v>
      </c>
      <c r="R74" s="329">
        <f>($L$71*TaxDepr!H$33)</f>
        <v>0</v>
      </c>
      <c r="S74" s="329">
        <f>($L$71*TaxDepr!I$33)</f>
        <v>0</v>
      </c>
      <c r="T74" s="329">
        <f>($L$71*TaxDepr!J$33)</f>
        <v>0</v>
      </c>
      <c r="U74" s="329">
        <f>($L$71*TaxDepr!K$33)</f>
        <v>0</v>
      </c>
      <c r="V74" s="329">
        <f>($L$71*TaxDepr!L$33)</f>
        <v>0</v>
      </c>
      <c r="W74" s="329">
        <f>($L$71*TaxDepr!M$33)</f>
        <v>0</v>
      </c>
      <c r="X74" s="329">
        <f>($L$71*TaxDepr!N$33)</f>
        <v>0</v>
      </c>
      <c r="Y74" s="329">
        <f>($L$71*TaxDepr!O$33)</f>
        <v>0</v>
      </c>
      <c r="Z74" s="329">
        <f>($L$71*TaxDepr!P$33)</f>
        <v>0</v>
      </c>
      <c r="AA74" s="329">
        <f>($L$71*TaxDepr!Q$33)</f>
        <v>0</v>
      </c>
      <c r="AB74" s="329">
        <f>($L$71*TaxDepr!R$33)</f>
        <v>0</v>
      </c>
      <c r="AC74" s="329">
        <f>($L$71*TaxDepr!S$33)</f>
        <v>0</v>
      </c>
      <c r="AD74" s="329">
        <f>($L$71*TaxDepr!T$33)</f>
        <v>0</v>
      </c>
      <c r="AE74" s="329">
        <f>($L$71*TaxDepr!U$33)</f>
        <v>0</v>
      </c>
      <c r="AF74" s="329">
        <f>($L$71*TaxDepr!V$33)</f>
        <v>0</v>
      </c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0</v>
      </c>
      <c r="H75" s="94">
        <f t="shared" si="39"/>
        <v>0</v>
      </c>
      <c r="I75" s="94">
        <f t="shared" si="39"/>
        <v>0</v>
      </c>
      <c r="J75" s="94">
        <f t="shared" si="39"/>
        <v>0</v>
      </c>
      <c r="K75" s="94">
        <f t="shared" si="39"/>
        <v>0</v>
      </c>
      <c r="L75" s="94">
        <f t="shared" si="39"/>
        <v>0</v>
      </c>
      <c r="M75" s="94">
        <f t="shared" si="39"/>
        <v>0</v>
      </c>
      <c r="N75" s="94">
        <f t="shared" si="39"/>
        <v>0</v>
      </c>
      <c r="O75" s="94">
        <f t="shared" si="39"/>
        <v>0</v>
      </c>
      <c r="P75" s="94">
        <f t="shared" si="39"/>
        <v>0</v>
      </c>
      <c r="Q75" s="94">
        <f t="shared" si="39"/>
        <v>0</v>
      </c>
      <c r="R75" s="94">
        <f t="shared" si="39"/>
        <v>0</v>
      </c>
      <c r="S75" s="94">
        <f t="shared" si="39"/>
        <v>0</v>
      </c>
      <c r="T75" s="94">
        <f t="shared" si="39"/>
        <v>0</v>
      </c>
      <c r="U75" s="94">
        <f t="shared" si="39"/>
        <v>0</v>
      </c>
      <c r="V75" s="94">
        <f t="shared" si="39"/>
        <v>0</v>
      </c>
      <c r="W75" s="94">
        <f t="shared" si="39"/>
        <v>0</v>
      </c>
      <c r="X75" s="94">
        <f t="shared" si="39"/>
        <v>0</v>
      </c>
      <c r="Y75" s="94">
        <f t="shared" si="39"/>
        <v>0</v>
      </c>
      <c r="Z75" s="94">
        <f t="shared" si="39"/>
        <v>0</v>
      </c>
      <c r="AA75" s="94">
        <f t="shared" si="39"/>
        <v>0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0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0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0</v>
      </c>
      <c r="H81" s="328">
        <f t="shared" si="41"/>
        <v>0</v>
      </c>
      <c r="I81" s="328">
        <f t="shared" si="41"/>
        <v>0</v>
      </c>
      <c r="J81" s="328">
        <f t="shared" si="41"/>
        <v>0</v>
      </c>
      <c r="K81" s="328">
        <f t="shared" si="41"/>
        <v>0</v>
      </c>
      <c r="L81" s="328">
        <f t="shared" si="41"/>
        <v>0</v>
      </c>
      <c r="M81" s="328">
        <f t="shared" si="41"/>
        <v>0</v>
      </c>
      <c r="N81" s="328">
        <f t="shared" si="41"/>
        <v>0</v>
      </c>
      <c r="O81" s="328">
        <f t="shared" si="41"/>
        <v>0</v>
      </c>
      <c r="P81" s="328">
        <f t="shared" si="41"/>
        <v>0</v>
      </c>
      <c r="Q81" s="328">
        <f t="shared" si="41"/>
        <v>0</v>
      </c>
      <c r="R81" s="328">
        <f t="shared" si="41"/>
        <v>0</v>
      </c>
      <c r="S81" s="328">
        <f t="shared" si="41"/>
        <v>0</v>
      </c>
      <c r="T81" s="328">
        <f t="shared" si="41"/>
        <v>0</v>
      </c>
      <c r="U81" s="328">
        <f t="shared" si="41"/>
        <v>0</v>
      </c>
      <c r="V81" s="328">
        <f t="shared" si="41"/>
        <v>0</v>
      </c>
      <c r="W81" s="328">
        <f t="shared" si="41"/>
        <v>0</v>
      </c>
      <c r="X81" s="328">
        <f t="shared" si="41"/>
        <v>0</v>
      </c>
      <c r="Y81" s="328">
        <f t="shared" si="41"/>
        <v>0</v>
      </c>
      <c r="Z81" s="328">
        <f t="shared" si="41"/>
        <v>0</v>
      </c>
      <c r="AA81" s="328">
        <f t="shared" si="41"/>
        <v>0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0</v>
      </c>
      <c r="H82" s="94">
        <f t="shared" si="42"/>
        <v>0</v>
      </c>
      <c r="I82" s="94">
        <f t="shared" si="42"/>
        <v>0</v>
      </c>
      <c r="J82" s="94">
        <f t="shared" si="42"/>
        <v>0</v>
      </c>
      <c r="K82" s="94">
        <f t="shared" si="42"/>
        <v>0</v>
      </c>
      <c r="L82" s="94">
        <f t="shared" si="42"/>
        <v>0</v>
      </c>
      <c r="M82" s="94">
        <f t="shared" si="42"/>
        <v>0</v>
      </c>
      <c r="N82" s="94">
        <f t="shared" si="42"/>
        <v>0</v>
      </c>
      <c r="O82" s="94">
        <f t="shared" si="42"/>
        <v>0</v>
      </c>
      <c r="P82" s="94">
        <f t="shared" si="42"/>
        <v>0</v>
      </c>
      <c r="Q82" s="94">
        <f t="shared" si="42"/>
        <v>0</v>
      </c>
      <c r="R82" s="94">
        <f t="shared" si="42"/>
        <v>0</v>
      </c>
      <c r="S82" s="94">
        <f t="shared" si="42"/>
        <v>0</v>
      </c>
      <c r="T82" s="94">
        <f t="shared" si="42"/>
        <v>0</v>
      </c>
      <c r="U82" s="94">
        <f t="shared" si="42"/>
        <v>0</v>
      </c>
      <c r="V82" s="94">
        <f t="shared" si="42"/>
        <v>0</v>
      </c>
      <c r="W82" s="94">
        <f t="shared" si="42"/>
        <v>0</v>
      </c>
      <c r="X82" s="94">
        <f t="shared" si="42"/>
        <v>0</v>
      </c>
      <c r="Y82" s="94">
        <f t="shared" si="42"/>
        <v>0</v>
      </c>
      <c r="Z82" s="94">
        <f t="shared" si="42"/>
        <v>0</v>
      </c>
      <c r="AA82" s="94">
        <f t="shared" si="42"/>
        <v>0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0</v>
      </c>
      <c r="H90" s="74">
        <f t="shared" si="49"/>
        <v>0</v>
      </c>
      <c r="I90" s="74">
        <f t="shared" si="49"/>
        <v>0</v>
      </c>
      <c r="J90" s="74">
        <f t="shared" si="49"/>
        <v>0</v>
      </c>
      <c r="K90" s="74">
        <f t="shared" si="49"/>
        <v>0</v>
      </c>
      <c r="L90" s="74">
        <f t="shared" si="49"/>
        <v>0</v>
      </c>
      <c r="M90" s="74">
        <f t="shared" si="49"/>
        <v>0</v>
      </c>
      <c r="N90" s="74">
        <f t="shared" si="49"/>
        <v>0</v>
      </c>
      <c r="O90" s="74">
        <f t="shared" si="49"/>
        <v>0</v>
      </c>
      <c r="P90" s="74">
        <f t="shared" si="49"/>
        <v>0</v>
      </c>
      <c r="Q90" s="74">
        <f t="shared" si="49"/>
        <v>0</v>
      </c>
      <c r="R90" s="74">
        <f t="shared" si="49"/>
        <v>0</v>
      </c>
      <c r="S90" s="74">
        <f t="shared" si="49"/>
        <v>0</v>
      </c>
      <c r="T90" s="74">
        <f t="shared" si="49"/>
        <v>0</v>
      </c>
      <c r="U90" s="74">
        <f t="shared" si="49"/>
        <v>0</v>
      </c>
      <c r="V90" s="74">
        <f t="shared" si="49"/>
        <v>0</v>
      </c>
      <c r="W90" s="74">
        <f t="shared" si="49"/>
        <v>0</v>
      </c>
      <c r="X90" s="74">
        <f t="shared" si="49"/>
        <v>0</v>
      </c>
      <c r="Y90" s="74">
        <f t="shared" si="49"/>
        <v>0</v>
      </c>
      <c r="Z90" s="74">
        <f t="shared" si="49"/>
        <v>0</v>
      </c>
      <c r="AA90" s="74">
        <f t="shared" si="49"/>
        <v>0</v>
      </c>
      <c r="AB90" s="74">
        <f t="shared" si="49"/>
        <v>0</v>
      </c>
      <c r="AC90" s="74">
        <f t="shared" si="49"/>
        <v>0</v>
      </c>
      <c r="AD90" s="74">
        <f t="shared" si="49"/>
        <v>0</v>
      </c>
      <c r="AE90" s="74">
        <f t="shared" si="49"/>
        <v>0</v>
      </c>
      <c r="AF90" s="74">
        <f t="shared" si="49"/>
        <v>0</v>
      </c>
      <c r="AG90" s="74">
        <f t="shared" si="49"/>
        <v>0</v>
      </c>
      <c r="AH90" s="74">
        <f t="shared" si="49"/>
        <v>0</v>
      </c>
      <c r="AI90" s="74">
        <f t="shared" si="49"/>
        <v>0</v>
      </c>
      <c r="AJ90" s="74">
        <f t="shared" si="49"/>
        <v>0</v>
      </c>
      <c r="AK90" s="74">
        <f t="shared" si="49"/>
        <v>0</v>
      </c>
      <c r="AL90" s="74">
        <f t="shared" si="49"/>
        <v>0</v>
      </c>
      <c r="AM90" s="74">
        <f t="shared" si="49"/>
        <v>0</v>
      </c>
      <c r="AN90" s="74">
        <f t="shared" si="49"/>
        <v>0</v>
      </c>
      <c r="AO90" s="74">
        <f t="shared" si="49"/>
        <v>0</v>
      </c>
      <c r="AP90" s="74">
        <f t="shared" si="49"/>
        <v>0</v>
      </c>
      <c r="AQ90" s="74">
        <f t="shared" si="49"/>
        <v>0</v>
      </c>
      <c r="AR90" s="74">
        <f t="shared" si="49"/>
        <v>0</v>
      </c>
      <c r="AS90" s="74">
        <f t="shared" si="49"/>
        <v>0</v>
      </c>
      <c r="AT90" s="74">
        <f t="shared" si="49"/>
        <v>0</v>
      </c>
      <c r="AU90" s="74">
        <f t="shared" si="49"/>
        <v>0</v>
      </c>
      <c r="AV90" s="74">
        <f t="shared" si="49"/>
        <v>0</v>
      </c>
      <c r="AW90" s="74">
        <f t="shared" si="49"/>
        <v>0</v>
      </c>
      <c r="AX90" s="74">
        <f t="shared" si="49"/>
        <v>0</v>
      </c>
      <c r="AY90" s="74">
        <f t="shared" si="49"/>
        <v>0</v>
      </c>
      <c r="AZ90" s="74">
        <f t="shared" si="49"/>
        <v>0</v>
      </c>
      <c r="BA90" s="74">
        <f t="shared" si="49"/>
        <v>0</v>
      </c>
      <c r="BB90" s="74">
        <f t="shared" si="49"/>
        <v>0</v>
      </c>
      <c r="BC90" s="74">
        <f t="shared" si="49"/>
        <v>0</v>
      </c>
      <c r="BD90" s="74">
        <f t="shared" si="49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0</v>
      </c>
      <c r="H98" s="103">
        <f t="shared" si="57"/>
        <v>0</v>
      </c>
      <c r="I98" s="103">
        <f t="shared" si="57"/>
        <v>0</v>
      </c>
      <c r="J98" s="103">
        <f t="shared" si="57"/>
        <v>0</v>
      </c>
      <c r="K98" s="103">
        <f t="shared" si="57"/>
        <v>0</v>
      </c>
      <c r="L98" s="103">
        <f t="shared" si="57"/>
        <v>0</v>
      </c>
      <c r="M98" s="103">
        <f t="shared" si="57"/>
        <v>0</v>
      </c>
      <c r="N98" s="103">
        <f t="shared" si="57"/>
        <v>0</v>
      </c>
      <c r="O98" s="103">
        <f t="shared" si="57"/>
        <v>0</v>
      </c>
      <c r="P98" s="103">
        <f t="shared" si="57"/>
        <v>0</v>
      </c>
      <c r="Q98" s="103">
        <f t="shared" si="57"/>
        <v>0</v>
      </c>
      <c r="R98" s="103">
        <f t="shared" si="57"/>
        <v>0</v>
      </c>
      <c r="S98" s="103">
        <f t="shared" si="57"/>
        <v>0</v>
      </c>
      <c r="T98" s="103">
        <f t="shared" si="57"/>
        <v>0</v>
      </c>
      <c r="U98" s="103">
        <f t="shared" si="57"/>
        <v>0</v>
      </c>
      <c r="V98" s="103">
        <f t="shared" si="57"/>
        <v>0</v>
      </c>
      <c r="W98" s="103">
        <f t="shared" si="57"/>
        <v>0</v>
      </c>
      <c r="X98" s="103">
        <f t="shared" si="57"/>
        <v>0</v>
      </c>
      <c r="Y98" s="103">
        <f t="shared" si="57"/>
        <v>0</v>
      </c>
      <c r="Z98" s="103">
        <f t="shared" si="57"/>
        <v>0</v>
      </c>
      <c r="AA98" s="103">
        <f t="shared" si="57"/>
        <v>0</v>
      </c>
      <c r="AB98" s="103">
        <f t="shared" si="57"/>
        <v>0</v>
      </c>
      <c r="AC98" s="103">
        <f t="shared" si="57"/>
        <v>0</v>
      </c>
      <c r="AD98" s="103">
        <f t="shared" si="57"/>
        <v>0</v>
      </c>
      <c r="AE98" s="103">
        <f t="shared" si="57"/>
        <v>0</v>
      </c>
      <c r="AF98" s="103">
        <f t="shared" si="57"/>
        <v>0</v>
      </c>
      <c r="AG98" s="103">
        <f t="shared" si="57"/>
        <v>0</v>
      </c>
      <c r="AH98" s="103">
        <f t="shared" si="57"/>
        <v>0</v>
      </c>
      <c r="AI98" s="103">
        <f t="shared" si="57"/>
        <v>0</v>
      </c>
      <c r="AJ98" s="103">
        <f t="shared" si="57"/>
        <v>0</v>
      </c>
      <c r="AK98" s="103">
        <f t="shared" si="57"/>
        <v>0</v>
      </c>
      <c r="AL98" s="103">
        <f t="shared" si="57"/>
        <v>0</v>
      </c>
      <c r="AM98" s="103">
        <f t="shared" si="57"/>
        <v>0</v>
      </c>
      <c r="AN98" s="103">
        <f t="shared" si="57"/>
        <v>0</v>
      </c>
      <c r="AO98" s="103">
        <f t="shared" si="57"/>
        <v>0</v>
      </c>
      <c r="AP98" s="103">
        <f t="shared" si="57"/>
        <v>0</v>
      </c>
      <c r="AQ98" s="103">
        <f t="shared" si="57"/>
        <v>0</v>
      </c>
      <c r="AR98" s="103">
        <f t="shared" si="57"/>
        <v>0</v>
      </c>
      <c r="AS98" s="103">
        <f t="shared" si="57"/>
        <v>0</v>
      </c>
      <c r="AT98" s="103">
        <f t="shared" si="57"/>
        <v>0</v>
      </c>
      <c r="AU98" s="103">
        <f t="shared" si="57"/>
        <v>0</v>
      </c>
      <c r="AV98" s="103">
        <f t="shared" si="57"/>
        <v>0</v>
      </c>
      <c r="AW98" s="103">
        <f t="shared" si="57"/>
        <v>0</v>
      </c>
      <c r="AX98" s="103">
        <f t="shared" si="57"/>
        <v>0</v>
      </c>
      <c r="AY98" s="103">
        <f t="shared" si="57"/>
        <v>0</v>
      </c>
      <c r="AZ98" s="103">
        <f t="shared" si="57"/>
        <v>0</v>
      </c>
      <c r="BA98" s="103">
        <f t="shared" si="57"/>
        <v>0</v>
      </c>
      <c r="BB98" s="103">
        <f t="shared" si="57"/>
        <v>0</v>
      </c>
      <c r="BC98" s="103">
        <f t="shared" si="57"/>
        <v>0</v>
      </c>
      <c r="BD98" s="103">
        <f t="shared" si="57"/>
        <v>0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</v>
      </c>
      <c r="H106" s="74">
        <f t="shared" si="64"/>
        <v>0</v>
      </c>
      <c r="I106" s="74">
        <f t="shared" si="64"/>
        <v>0</v>
      </c>
      <c r="J106" s="74">
        <f t="shared" si="64"/>
        <v>0</v>
      </c>
      <c r="K106" s="74">
        <f t="shared" si="64"/>
        <v>0</v>
      </c>
      <c r="L106" s="74">
        <f t="shared" si="64"/>
        <v>0</v>
      </c>
      <c r="M106" s="74">
        <f t="shared" si="64"/>
        <v>0</v>
      </c>
      <c r="N106" s="74">
        <f t="shared" si="64"/>
        <v>0</v>
      </c>
      <c r="O106" s="74">
        <f t="shared" si="64"/>
        <v>0</v>
      </c>
      <c r="P106" s="74">
        <f t="shared" si="64"/>
        <v>0</v>
      </c>
      <c r="Q106" s="74">
        <f t="shared" si="64"/>
        <v>0</v>
      </c>
      <c r="R106" s="74">
        <f t="shared" si="64"/>
        <v>0</v>
      </c>
      <c r="S106" s="74">
        <f t="shared" si="64"/>
        <v>0</v>
      </c>
      <c r="T106" s="74">
        <f t="shared" si="64"/>
        <v>0</v>
      </c>
      <c r="U106" s="74">
        <f t="shared" si="64"/>
        <v>0</v>
      </c>
      <c r="V106" s="74">
        <f t="shared" si="64"/>
        <v>0</v>
      </c>
      <c r="W106" s="74">
        <f t="shared" si="64"/>
        <v>0</v>
      </c>
      <c r="X106" s="74">
        <f t="shared" si="64"/>
        <v>0</v>
      </c>
      <c r="Y106" s="74">
        <f t="shared" si="64"/>
        <v>0</v>
      </c>
      <c r="Z106" s="74">
        <f t="shared" si="64"/>
        <v>0</v>
      </c>
      <c r="AA106" s="74">
        <f t="shared" si="64"/>
        <v>0</v>
      </c>
      <c r="AB106" s="74">
        <f t="shared" si="64"/>
        <v>0</v>
      </c>
      <c r="AC106" s="74">
        <f t="shared" si="64"/>
        <v>0</v>
      </c>
      <c r="AD106" s="74">
        <f t="shared" si="64"/>
        <v>0</v>
      </c>
      <c r="AE106" s="74">
        <f t="shared" si="64"/>
        <v>0</v>
      </c>
      <c r="AF106" s="74">
        <f t="shared" si="64"/>
        <v>0</v>
      </c>
      <c r="AG106" s="74">
        <f t="shared" si="64"/>
        <v>0</v>
      </c>
      <c r="AH106" s="74">
        <f t="shared" si="64"/>
        <v>0</v>
      </c>
      <c r="AI106" s="74">
        <f t="shared" si="64"/>
        <v>0</v>
      </c>
      <c r="AJ106" s="74">
        <f t="shared" si="64"/>
        <v>0</v>
      </c>
      <c r="AK106" s="74">
        <f t="shared" si="64"/>
        <v>0</v>
      </c>
      <c r="AL106" s="74">
        <f t="shared" si="64"/>
        <v>0</v>
      </c>
      <c r="AM106" s="74">
        <f t="shared" si="64"/>
        <v>0</v>
      </c>
      <c r="AN106" s="74">
        <f t="shared" si="64"/>
        <v>0</v>
      </c>
      <c r="AO106" s="74">
        <f t="shared" si="64"/>
        <v>0</v>
      </c>
      <c r="AP106" s="74">
        <f t="shared" si="64"/>
        <v>0</v>
      </c>
      <c r="AQ106" s="74">
        <f t="shared" si="64"/>
        <v>0</v>
      </c>
      <c r="AR106" s="74">
        <f t="shared" si="64"/>
        <v>0</v>
      </c>
      <c r="AS106" s="74">
        <f t="shared" si="64"/>
        <v>0</v>
      </c>
      <c r="AT106" s="74">
        <f t="shared" si="64"/>
        <v>0</v>
      </c>
      <c r="AU106" s="74">
        <f t="shared" si="64"/>
        <v>0</v>
      </c>
      <c r="AV106" s="74">
        <f t="shared" si="64"/>
        <v>0</v>
      </c>
      <c r="AW106" s="74">
        <f t="shared" si="64"/>
        <v>0</v>
      </c>
      <c r="AX106" s="74">
        <f t="shared" si="64"/>
        <v>0</v>
      </c>
      <c r="AY106" s="74">
        <f t="shared" si="64"/>
        <v>0</v>
      </c>
      <c r="AZ106" s="74">
        <f t="shared" si="64"/>
        <v>0</v>
      </c>
      <c r="BA106" s="74">
        <f t="shared" si="64"/>
        <v>0</v>
      </c>
      <c r="BB106" s="74">
        <f t="shared" si="64"/>
        <v>0</v>
      </c>
      <c r="BC106" s="74">
        <f t="shared" si="64"/>
        <v>0</v>
      </c>
      <c r="BD106" s="74">
        <f t="shared" si="64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0</v>
      </c>
      <c r="H114" s="68">
        <f t="shared" si="72"/>
        <v>0</v>
      </c>
      <c r="I114" s="68">
        <f t="shared" si="72"/>
        <v>0</v>
      </c>
      <c r="J114" s="68">
        <f t="shared" si="72"/>
        <v>0</v>
      </c>
      <c r="K114" s="68">
        <f t="shared" si="72"/>
        <v>0</v>
      </c>
      <c r="L114" s="68">
        <f t="shared" si="72"/>
        <v>0</v>
      </c>
      <c r="M114" s="68">
        <f t="shared" si="72"/>
        <v>0</v>
      </c>
      <c r="N114" s="68">
        <f t="shared" si="72"/>
        <v>0</v>
      </c>
      <c r="O114" s="68">
        <f t="shared" si="72"/>
        <v>0</v>
      </c>
      <c r="P114" s="68">
        <f t="shared" si="72"/>
        <v>0</v>
      </c>
      <c r="Q114" s="68">
        <f t="shared" si="72"/>
        <v>0</v>
      </c>
      <c r="R114" s="68">
        <f t="shared" si="72"/>
        <v>0</v>
      </c>
      <c r="S114" s="68">
        <f t="shared" si="72"/>
        <v>0</v>
      </c>
      <c r="T114" s="68">
        <f t="shared" si="72"/>
        <v>0</v>
      </c>
      <c r="U114" s="68">
        <f t="shared" si="72"/>
        <v>0</v>
      </c>
      <c r="V114" s="68">
        <f t="shared" si="72"/>
        <v>0</v>
      </c>
      <c r="W114" s="68">
        <f t="shared" si="72"/>
        <v>0</v>
      </c>
      <c r="X114" s="68">
        <f t="shared" si="72"/>
        <v>0</v>
      </c>
      <c r="Y114" s="68">
        <f t="shared" si="72"/>
        <v>0</v>
      </c>
      <c r="Z114" s="68">
        <f t="shared" si="72"/>
        <v>0</v>
      </c>
      <c r="AA114" s="68">
        <f t="shared" si="72"/>
        <v>0</v>
      </c>
      <c r="AB114" s="68">
        <f t="shared" si="72"/>
        <v>0</v>
      </c>
      <c r="AC114" s="68">
        <f t="shared" si="72"/>
        <v>0</v>
      </c>
      <c r="AD114" s="68">
        <f t="shared" si="72"/>
        <v>0</v>
      </c>
      <c r="AE114" s="68">
        <f t="shared" si="72"/>
        <v>0</v>
      </c>
      <c r="AF114" s="68">
        <f t="shared" si="72"/>
        <v>0</v>
      </c>
      <c r="AG114" s="68">
        <f t="shared" si="72"/>
        <v>0</v>
      </c>
      <c r="AH114" s="68">
        <f t="shared" si="72"/>
        <v>0</v>
      </c>
      <c r="AI114" s="68">
        <f t="shared" si="72"/>
        <v>0</v>
      </c>
      <c r="AJ114" s="68">
        <f t="shared" si="72"/>
        <v>0</v>
      </c>
      <c r="AK114" s="68">
        <f t="shared" si="72"/>
        <v>0</v>
      </c>
      <c r="AL114" s="68">
        <f t="shared" si="72"/>
        <v>0</v>
      </c>
      <c r="AM114" s="68">
        <f t="shared" si="72"/>
        <v>0</v>
      </c>
      <c r="AN114" s="68">
        <f t="shared" si="72"/>
        <v>0</v>
      </c>
      <c r="AO114" s="68">
        <f t="shared" si="72"/>
        <v>0</v>
      </c>
      <c r="AP114" s="68">
        <f t="shared" si="72"/>
        <v>0</v>
      </c>
      <c r="AQ114" s="68">
        <f t="shared" si="72"/>
        <v>0</v>
      </c>
      <c r="AR114" s="68">
        <f t="shared" si="72"/>
        <v>0</v>
      </c>
      <c r="AS114" s="68">
        <f t="shared" si="72"/>
        <v>0</v>
      </c>
      <c r="AT114" s="68">
        <f t="shared" si="72"/>
        <v>0</v>
      </c>
      <c r="AU114" s="68">
        <f t="shared" si="72"/>
        <v>0</v>
      </c>
      <c r="AV114" s="68">
        <f t="shared" si="72"/>
        <v>0</v>
      </c>
      <c r="AW114" s="68">
        <f t="shared" si="72"/>
        <v>0</v>
      </c>
      <c r="AX114" s="68">
        <f t="shared" si="72"/>
        <v>0</v>
      </c>
      <c r="AY114" s="68">
        <f t="shared" si="72"/>
        <v>0</v>
      </c>
      <c r="AZ114" s="68">
        <f t="shared" si="72"/>
        <v>0</v>
      </c>
      <c r="BA114" s="68">
        <f t="shared" si="72"/>
        <v>0</v>
      </c>
      <c r="BB114" s="68">
        <f t="shared" si="72"/>
        <v>0</v>
      </c>
      <c r="BC114" s="68">
        <f t="shared" si="72"/>
        <v>0</v>
      </c>
      <c r="BD114" s="68">
        <f t="shared" si="72"/>
        <v>0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51" activePane="bottomRight" state="frozen"/>
      <selection activeCell="A113" sqref="A113"/>
      <selection pane="topRight" activeCell="A113" sqref="A113"/>
      <selection pane="bottomLeft" activeCell="A113" sqref="A113"/>
      <selection pane="bottomRight" activeCell="G64" sqref="G64:BL64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331</v>
      </c>
    </row>
    <row r="2" spans="1:67" ht="15" customHeight="1" x14ac:dyDescent="0.2">
      <c r="A2" s="59" t="s">
        <v>21</v>
      </c>
      <c r="B2" s="107" t="str">
        <f>VLOOKUP($B$1,'Assumptions (Inputs)'!$B$7:$G$24,2,FALSE)</f>
        <v>NEW Gowanus Expansion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4.0832503279999992</v>
      </c>
      <c r="F11" s="56">
        <f t="shared" si="0"/>
        <v>21.014039488019193</v>
      </c>
      <c r="G11" s="56">
        <f t="shared" si="0"/>
        <v>38.564495531295094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(Escalated)'!E41</f>
        <v>0</v>
      </c>
      <c r="C13" s="128">
        <f>'CapEx (Escalated)'!F41</f>
        <v>0</v>
      </c>
      <c r="D13" s="128">
        <f>'CapEx (Escalated)'!G41</f>
        <v>4.0832503279999992</v>
      </c>
      <c r="E13" s="128">
        <f>'CapEx (Escalated)'!H41</f>
        <v>16.930789160019195</v>
      </c>
      <c r="F13" s="128">
        <f>'CapEx (Escalated)'!I41</f>
        <v>17.550456043275897</v>
      </c>
      <c r="G13" s="128">
        <f>'CapEx (Escalated)'!J41</f>
        <v>4.5482006836149482</v>
      </c>
      <c r="H13" s="128">
        <f>'CapEx (Escalated)'!K41</f>
        <v>0</v>
      </c>
      <c r="I13" s="128">
        <f>'CapEx (Escalated)'!L41</f>
        <v>0</v>
      </c>
      <c r="J13" s="128">
        <f>'CapEx (Escalated)'!M41</f>
        <v>0</v>
      </c>
      <c r="K13" s="128">
        <f>'CapEx (Escalated)'!N41</f>
        <v>0</v>
      </c>
      <c r="L13" s="128">
        <f>'CapEx (Escalated)'!O41</f>
        <v>0</v>
      </c>
      <c r="M13" s="128">
        <f>'CapEx (Escalated)'!P41</f>
        <v>0</v>
      </c>
      <c r="N13" s="128">
        <f>'CapEx (Escalated)'!Q41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43.112696214910045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/>
      <c r="G14" s="128">
        <f>-SUM(D13:G13)</f>
        <v>-43.112696214910045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-43.112696214910045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4.0832503279999992</v>
      </c>
      <c r="E15" s="67">
        <f>SUM(E11:E14)</f>
        <v>21.014039488019193</v>
      </c>
      <c r="F15" s="67">
        <f t="shared" si="2"/>
        <v>38.564495531295094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2.0416251639999996</v>
      </c>
      <c r="E16" s="68">
        <f t="shared" si="4"/>
        <v>12.548644908009596</v>
      </c>
      <c r="F16" s="68">
        <f t="shared" si="4"/>
        <v>29.789267509657144</v>
      </c>
      <c r="G16" s="68">
        <f t="shared" si="4"/>
        <v>19.282247765647547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43.112696214910045</v>
      </c>
      <c r="I19" s="74">
        <f t="shared" si="5"/>
        <v>43.112696214910045</v>
      </c>
      <c r="J19" s="74">
        <f t="shared" si="5"/>
        <v>43.112696214910045</v>
      </c>
      <c r="K19" s="74">
        <f t="shared" si="5"/>
        <v>43.112696214910045</v>
      </c>
      <c r="L19" s="74">
        <f t="shared" si="5"/>
        <v>43.112696214910045</v>
      </c>
      <c r="M19" s="74">
        <f t="shared" si="5"/>
        <v>43.112696214910045</v>
      </c>
      <c r="N19" s="74">
        <f t="shared" si="5"/>
        <v>43.112696214910045</v>
      </c>
      <c r="O19" s="74">
        <f t="shared" si="5"/>
        <v>43.112696214910045</v>
      </c>
      <c r="P19" s="74">
        <f t="shared" si="5"/>
        <v>43.112696214910045</v>
      </c>
      <c r="Q19" s="74">
        <f t="shared" si="5"/>
        <v>43.112696214910045</v>
      </c>
      <c r="R19" s="74">
        <f t="shared" si="5"/>
        <v>43.112696214910045</v>
      </c>
      <c r="S19" s="74">
        <f t="shared" si="5"/>
        <v>43.112696214910045</v>
      </c>
      <c r="T19" s="74">
        <f t="shared" si="5"/>
        <v>43.112696214910045</v>
      </c>
      <c r="U19" s="74">
        <f t="shared" si="5"/>
        <v>43.112696214910045</v>
      </c>
      <c r="V19" s="74">
        <f t="shared" si="5"/>
        <v>43.112696214910045</v>
      </c>
      <c r="W19" s="74">
        <f t="shared" si="5"/>
        <v>43.112696214910045</v>
      </c>
      <c r="X19" s="74">
        <f t="shared" si="5"/>
        <v>43.112696214910045</v>
      </c>
      <c r="Y19" s="74">
        <f t="shared" si="5"/>
        <v>43.112696214910045</v>
      </c>
      <c r="Z19" s="74">
        <f t="shared" si="5"/>
        <v>43.112696214910045</v>
      </c>
      <c r="AA19" s="74">
        <f t="shared" si="5"/>
        <v>43.112696214910045</v>
      </c>
      <c r="AB19" s="74">
        <f t="shared" si="5"/>
        <v>43.112696214910045</v>
      </c>
      <c r="AC19" s="74">
        <f t="shared" si="5"/>
        <v>43.112696214910045</v>
      </c>
      <c r="AD19" s="74">
        <f t="shared" si="5"/>
        <v>43.112696214910045</v>
      </c>
      <c r="AE19" s="74">
        <f t="shared" si="5"/>
        <v>43.112696214910045</v>
      </c>
      <c r="AF19" s="74">
        <f t="shared" si="5"/>
        <v>43.112696214910045</v>
      </c>
      <c r="AG19" s="74">
        <f t="shared" si="5"/>
        <v>43.112696214910045</v>
      </c>
      <c r="AH19" s="74">
        <f t="shared" si="5"/>
        <v>43.112696214910045</v>
      </c>
      <c r="AI19" s="74">
        <f t="shared" si="5"/>
        <v>43.112696214910045</v>
      </c>
      <c r="AJ19" s="74">
        <f t="shared" si="5"/>
        <v>43.112696214910045</v>
      </c>
      <c r="AK19" s="74">
        <f t="shared" si="5"/>
        <v>43.112696214910045</v>
      </c>
      <c r="AL19" s="74">
        <f t="shared" si="5"/>
        <v>43.112696214910045</v>
      </c>
      <c r="AM19" s="74">
        <f t="shared" si="5"/>
        <v>43.112696214910045</v>
      </c>
      <c r="AN19" s="74">
        <f t="shared" si="5"/>
        <v>43.112696214910045</v>
      </c>
      <c r="AO19" s="74">
        <f t="shared" si="5"/>
        <v>43.112696214910045</v>
      </c>
      <c r="AP19" s="74">
        <f t="shared" si="5"/>
        <v>43.112696214910045</v>
      </c>
      <c r="AQ19" s="74">
        <f t="shared" si="5"/>
        <v>43.112696214910045</v>
      </c>
      <c r="AR19" s="74">
        <f t="shared" si="5"/>
        <v>43.112696214910045</v>
      </c>
      <c r="AS19" s="74">
        <f t="shared" si="5"/>
        <v>43.112696214910045</v>
      </c>
      <c r="AT19" s="74">
        <f t="shared" si="5"/>
        <v>43.112696214910045</v>
      </c>
      <c r="AU19" s="74">
        <f t="shared" si="5"/>
        <v>43.112696214910045</v>
      </c>
      <c r="AV19" s="74">
        <f t="shared" si="5"/>
        <v>43.112696214910045</v>
      </c>
      <c r="AW19" s="74">
        <f t="shared" si="5"/>
        <v>43.112696214910045</v>
      </c>
      <c r="AX19" s="74">
        <f t="shared" si="5"/>
        <v>43.112696214910045</v>
      </c>
      <c r="AY19" s="74">
        <f t="shared" si="5"/>
        <v>43.112696214910045</v>
      </c>
      <c r="AZ19" s="74">
        <f t="shared" si="5"/>
        <v>43.112696214910045</v>
      </c>
      <c r="BA19" s="74">
        <f t="shared" si="5"/>
        <v>43.112696214910045</v>
      </c>
      <c r="BB19" s="74">
        <f t="shared" si="5"/>
        <v>43.112696214910045</v>
      </c>
      <c r="BC19" s="74">
        <f t="shared" si="5"/>
        <v>43.112696214910045</v>
      </c>
      <c r="BD19" s="74">
        <f t="shared" si="5"/>
        <v>43.112696214910045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43.112696214910045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-43.112696214910045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43.112696214910045</v>
      </c>
      <c r="H21" s="74">
        <f t="shared" si="9"/>
        <v>43.112696214910045</v>
      </c>
      <c r="I21" s="74">
        <f t="shared" si="9"/>
        <v>43.112696214910045</v>
      </c>
      <c r="J21" s="74">
        <f t="shared" si="9"/>
        <v>43.112696214910045</v>
      </c>
      <c r="K21" s="74">
        <f t="shared" si="9"/>
        <v>43.112696214910045</v>
      </c>
      <c r="L21" s="74">
        <f t="shared" si="9"/>
        <v>43.112696214910045</v>
      </c>
      <c r="M21" s="74">
        <f t="shared" si="9"/>
        <v>43.112696214910045</v>
      </c>
      <c r="N21" s="74">
        <f t="shared" si="9"/>
        <v>43.112696214910045</v>
      </c>
      <c r="O21" s="74">
        <f t="shared" si="9"/>
        <v>43.112696214910045</v>
      </c>
      <c r="P21" s="74">
        <f t="shared" si="9"/>
        <v>43.112696214910045</v>
      </c>
      <c r="Q21" s="74">
        <f t="shared" si="9"/>
        <v>43.112696214910045</v>
      </c>
      <c r="R21" s="74">
        <f t="shared" si="9"/>
        <v>43.112696214910045</v>
      </c>
      <c r="S21" s="74">
        <f t="shared" si="9"/>
        <v>43.112696214910045</v>
      </c>
      <c r="T21" s="74">
        <f t="shared" si="9"/>
        <v>43.112696214910045</v>
      </c>
      <c r="U21" s="74">
        <f t="shared" si="9"/>
        <v>43.112696214910045</v>
      </c>
      <c r="V21" s="74">
        <f t="shared" si="9"/>
        <v>43.112696214910045</v>
      </c>
      <c r="W21" s="74">
        <f t="shared" si="9"/>
        <v>43.112696214910045</v>
      </c>
      <c r="X21" s="74">
        <f t="shared" si="9"/>
        <v>43.112696214910045</v>
      </c>
      <c r="Y21" s="74">
        <f t="shared" si="9"/>
        <v>43.112696214910045</v>
      </c>
      <c r="Z21" s="74">
        <f t="shared" si="9"/>
        <v>43.112696214910045</v>
      </c>
      <c r="AA21" s="74">
        <f t="shared" si="9"/>
        <v>43.112696214910045</v>
      </c>
      <c r="AB21" s="74">
        <f t="shared" si="9"/>
        <v>43.112696214910045</v>
      </c>
      <c r="AC21" s="74">
        <f t="shared" si="9"/>
        <v>43.112696214910045</v>
      </c>
      <c r="AD21" s="74">
        <f t="shared" si="9"/>
        <v>43.112696214910045</v>
      </c>
      <c r="AE21" s="74">
        <f t="shared" si="9"/>
        <v>43.112696214910045</v>
      </c>
      <c r="AF21" s="74">
        <f t="shared" si="9"/>
        <v>43.112696214910045</v>
      </c>
      <c r="AG21" s="74">
        <f t="shared" si="9"/>
        <v>43.112696214910045</v>
      </c>
      <c r="AH21" s="74">
        <f t="shared" si="9"/>
        <v>43.112696214910045</v>
      </c>
      <c r="AI21" s="74">
        <f t="shared" si="9"/>
        <v>43.112696214910045</v>
      </c>
      <c r="AJ21" s="74">
        <f t="shared" si="9"/>
        <v>43.112696214910045</v>
      </c>
      <c r="AK21" s="74">
        <f t="shared" si="9"/>
        <v>43.112696214910045</v>
      </c>
      <c r="AL21" s="74">
        <f t="shared" si="9"/>
        <v>43.112696214910045</v>
      </c>
      <c r="AM21" s="74">
        <f t="shared" si="9"/>
        <v>43.112696214910045</v>
      </c>
      <c r="AN21" s="74">
        <f t="shared" si="9"/>
        <v>43.112696214910045</v>
      </c>
      <c r="AO21" s="74">
        <f t="shared" si="9"/>
        <v>43.112696214910045</v>
      </c>
      <c r="AP21" s="74">
        <f t="shared" si="9"/>
        <v>43.112696214910045</v>
      </c>
      <c r="AQ21" s="74">
        <f t="shared" si="9"/>
        <v>43.112696214910045</v>
      </c>
      <c r="AR21" s="74">
        <f t="shared" si="9"/>
        <v>43.112696214910045</v>
      </c>
      <c r="AS21" s="74">
        <f t="shared" si="9"/>
        <v>43.112696214910045</v>
      </c>
      <c r="AT21" s="74">
        <f t="shared" si="9"/>
        <v>43.112696214910045</v>
      </c>
      <c r="AU21" s="74">
        <f t="shared" si="9"/>
        <v>43.112696214910045</v>
      </c>
      <c r="AV21" s="74">
        <f t="shared" si="9"/>
        <v>43.112696214910045</v>
      </c>
      <c r="AW21" s="74">
        <f t="shared" si="9"/>
        <v>43.112696214910045</v>
      </c>
      <c r="AX21" s="74">
        <f t="shared" si="9"/>
        <v>43.112696214910045</v>
      </c>
      <c r="AY21" s="74">
        <f t="shared" si="9"/>
        <v>43.112696214910045</v>
      </c>
      <c r="AZ21" s="74">
        <f t="shared" si="9"/>
        <v>43.112696214910045</v>
      </c>
      <c r="BA21" s="74">
        <f t="shared" si="9"/>
        <v>43.112696214910045</v>
      </c>
      <c r="BB21" s="74">
        <f t="shared" si="9"/>
        <v>43.112696214910045</v>
      </c>
      <c r="BC21" s="74">
        <f t="shared" si="9"/>
        <v>43.112696214910045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21.556348107455023</v>
      </c>
      <c r="H22" s="68">
        <f t="shared" si="10"/>
        <v>43.112696214910045</v>
      </c>
      <c r="I22" s="68">
        <f t="shared" si="10"/>
        <v>43.112696214910045</v>
      </c>
      <c r="J22" s="68">
        <f t="shared" si="10"/>
        <v>43.112696214910045</v>
      </c>
      <c r="K22" s="68">
        <f t="shared" si="10"/>
        <v>43.112696214910045</v>
      </c>
      <c r="L22" s="68">
        <f t="shared" si="10"/>
        <v>43.112696214910045</v>
      </c>
      <c r="M22" s="68">
        <f t="shared" si="10"/>
        <v>43.112696214910045</v>
      </c>
      <c r="N22" s="68">
        <f t="shared" si="10"/>
        <v>43.112696214910045</v>
      </c>
      <c r="O22" s="68">
        <f t="shared" si="10"/>
        <v>43.112696214910045</v>
      </c>
      <c r="P22" s="68">
        <f t="shared" si="10"/>
        <v>43.112696214910045</v>
      </c>
      <c r="Q22" s="68">
        <f t="shared" si="10"/>
        <v>43.112696214910045</v>
      </c>
      <c r="R22" s="68">
        <f t="shared" si="10"/>
        <v>43.112696214910045</v>
      </c>
      <c r="S22" s="68">
        <f t="shared" si="10"/>
        <v>43.112696214910045</v>
      </c>
      <c r="T22" s="68">
        <f t="shared" si="10"/>
        <v>43.112696214910045</v>
      </c>
      <c r="U22" s="68">
        <f t="shared" si="10"/>
        <v>43.112696214910045</v>
      </c>
      <c r="V22" s="68">
        <f t="shared" si="10"/>
        <v>43.112696214910045</v>
      </c>
      <c r="W22" s="68">
        <f t="shared" si="10"/>
        <v>43.112696214910045</v>
      </c>
      <c r="X22" s="68">
        <f t="shared" si="10"/>
        <v>43.112696214910045</v>
      </c>
      <c r="Y22" s="68">
        <f t="shared" si="10"/>
        <v>43.112696214910045</v>
      </c>
      <c r="Z22" s="68">
        <f t="shared" si="10"/>
        <v>43.112696214910045</v>
      </c>
      <c r="AA22" s="68">
        <f t="shared" si="10"/>
        <v>43.112696214910045</v>
      </c>
      <c r="AB22" s="68">
        <f t="shared" si="10"/>
        <v>43.112696214910045</v>
      </c>
      <c r="AC22" s="68">
        <f t="shared" si="10"/>
        <v>43.112696214910045</v>
      </c>
      <c r="AD22" s="68">
        <f t="shared" si="10"/>
        <v>43.112696214910045</v>
      </c>
      <c r="AE22" s="68">
        <f t="shared" si="10"/>
        <v>43.112696214910045</v>
      </c>
      <c r="AF22" s="68">
        <f t="shared" si="10"/>
        <v>43.112696214910045</v>
      </c>
      <c r="AG22" s="68">
        <f t="shared" si="10"/>
        <v>43.112696214910045</v>
      </c>
      <c r="AH22" s="68">
        <f t="shared" si="10"/>
        <v>43.112696214910045</v>
      </c>
      <c r="AI22" s="68">
        <f t="shared" si="10"/>
        <v>43.112696214910045</v>
      </c>
      <c r="AJ22" s="68">
        <f t="shared" si="10"/>
        <v>43.112696214910045</v>
      </c>
      <c r="AK22" s="68">
        <f t="shared" si="10"/>
        <v>43.112696214910045</v>
      </c>
      <c r="AL22" s="68">
        <f t="shared" si="10"/>
        <v>43.112696214910045</v>
      </c>
      <c r="AM22" s="68">
        <f t="shared" si="10"/>
        <v>43.112696214910045</v>
      </c>
      <c r="AN22" s="68">
        <f t="shared" si="10"/>
        <v>43.112696214910045</v>
      </c>
      <c r="AO22" s="68">
        <f t="shared" si="10"/>
        <v>43.112696214910045</v>
      </c>
      <c r="AP22" s="68">
        <f t="shared" si="10"/>
        <v>43.112696214910045</v>
      </c>
      <c r="AQ22" s="68">
        <f t="shared" si="10"/>
        <v>43.112696214910045</v>
      </c>
      <c r="AR22" s="68">
        <f t="shared" si="10"/>
        <v>43.112696214910045</v>
      </c>
      <c r="AS22" s="68">
        <f t="shared" si="10"/>
        <v>43.112696214910045</v>
      </c>
      <c r="AT22" s="68">
        <f t="shared" si="10"/>
        <v>43.112696214910045</v>
      </c>
      <c r="AU22" s="68">
        <f t="shared" si="10"/>
        <v>43.112696214910045</v>
      </c>
      <c r="AV22" s="68">
        <f t="shared" si="10"/>
        <v>43.112696214910045</v>
      </c>
      <c r="AW22" s="68">
        <f t="shared" si="10"/>
        <v>43.112696214910045</v>
      </c>
      <c r="AX22" s="68">
        <f t="shared" si="10"/>
        <v>43.112696214910045</v>
      </c>
      <c r="AY22" s="68">
        <f t="shared" si="10"/>
        <v>43.112696214910045</v>
      </c>
      <c r="AZ22" s="68">
        <f t="shared" si="10"/>
        <v>43.112696214910045</v>
      </c>
      <c r="BA22" s="68">
        <f t="shared" si="10"/>
        <v>43.112696214910045</v>
      </c>
      <c r="BB22" s="68">
        <f t="shared" si="10"/>
        <v>43.112696214910045</v>
      </c>
      <c r="BC22" s="68">
        <f t="shared" si="10"/>
        <v>43.112696214910045</v>
      </c>
      <c r="BD22" s="68">
        <f t="shared" si="10"/>
        <v>21.556348107455023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3.2334522161182533</v>
      </c>
      <c r="I25" s="74">
        <f t="shared" si="11"/>
        <v>9.4580632956269657</v>
      </c>
      <c r="J25" s="74">
        <f t="shared" si="11"/>
        <v>15.215332748166054</v>
      </c>
      <c r="K25" s="74">
        <f t="shared" si="11"/>
        <v>20.541475238556039</v>
      </c>
      <c r="L25" s="74">
        <f t="shared" si="11"/>
        <v>25.467531908071663</v>
      </c>
      <c r="M25" s="74">
        <f t="shared" si="11"/>
        <v>30.024543897987655</v>
      </c>
      <c r="N25" s="74">
        <f t="shared" si="11"/>
        <v>34.239241079957267</v>
      </c>
      <c r="O25" s="74">
        <f t="shared" si="11"/>
        <v>38.13835332563373</v>
      </c>
      <c r="P25" s="74">
        <f t="shared" si="11"/>
        <v>41.985730335852296</v>
      </c>
      <c r="Q25" s="74">
        <f t="shared" si="11"/>
        <v>45.833107346070861</v>
      </c>
      <c r="R25" s="74">
        <f t="shared" si="11"/>
        <v>49.680484356289426</v>
      </c>
      <c r="S25" s="74">
        <f t="shared" si="11"/>
        <v>53.527861366507992</v>
      </c>
      <c r="T25" s="74">
        <f t="shared" si="11"/>
        <v>57.375238376726557</v>
      </c>
      <c r="U25" s="74">
        <f t="shared" si="11"/>
        <v>61.222615386945122</v>
      </c>
      <c r="V25" s="74">
        <f t="shared" si="11"/>
        <v>65.069992397163688</v>
      </c>
      <c r="W25" s="74">
        <f t="shared" si="11"/>
        <v>68.917369407382253</v>
      </c>
      <c r="X25" s="74">
        <f t="shared" si="11"/>
        <v>72.764746417600819</v>
      </c>
      <c r="Y25" s="74">
        <f t="shared" si="11"/>
        <v>76.612123427819384</v>
      </c>
      <c r="Z25" s="74">
        <f t="shared" si="11"/>
        <v>80.459500438037949</v>
      </c>
      <c r="AA25" s="74">
        <f t="shared" si="11"/>
        <v>84.306877448256515</v>
      </c>
      <c r="AB25" s="74">
        <f t="shared" si="11"/>
        <v>86.230565953365797</v>
      </c>
      <c r="AC25" s="74">
        <f t="shared" si="11"/>
        <v>86.230565953365797</v>
      </c>
      <c r="AD25" s="74">
        <f t="shared" si="11"/>
        <v>86.230565953365797</v>
      </c>
      <c r="AE25" s="74">
        <f t="shared" si="11"/>
        <v>86.230565953365797</v>
      </c>
      <c r="AF25" s="74">
        <f t="shared" si="11"/>
        <v>86.230565953365797</v>
      </c>
      <c r="AG25" s="74">
        <f t="shared" si="11"/>
        <v>86.230565953365797</v>
      </c>
      <c r="AH25" s="74">
        <f t="shared" si="11"/>
        <v>86.230565953365797</v>
      </c>
      <c r="AI25" s="74">
        <f t="shared" si="11"/>
        <v>86.230565953365797</v>
      </c>
      <c r="AJ25" s="74">
        <f t="shared" si="11"/>
        <v>86.230565953365797</v>
      </c>
      <c r="AK25" s="74">
        <f t="shared" si="11"/>
        <v>86.230565953365797</v>
      </c>
      <c r="AL25" s="74">
        <f t="shared" si="11"/>
        <v>86.230565953365797</v>
      </c>
      <c r="AM25" s="74">
        <f t="shared" si="11"/>
        <v>86.230565953365797</v>
      </c>
      <c r="AN25" s="74">
        <f t="shared" si="11"/>
        <v>86.230565953365797</v>
      </c>
      <c r="AO25" s="74">
        <f t="shared" si="11"/>
        <v>86.230565953365797</v>
      </c>
      <c r="AP25" s="74">
        <f t="shared" si="11"/>
        <v>86.230565953365797</v>
      </c>
      <c r="AQ25" s="74">
        <f t="shared" si="11"/>
        <v>86.230565953365797</v>
      </c>
      <c r="AR25" s="74">
        <f t="shared" si="11"/>
        <v>86.230565953365797</v>
      </c>
      <c r="AS25" s="74">
        <f t="shared" si="11"/>
        <v>86.230565953365797</v>
      </c>
      <c r="AT25" s="74">
        <f t="shared" si="11"/>
        <v>86.230565953365797</v>
      </c>
      <c r="AU25" s="74">
        <f t="shared" si="11"/>
        <v>86.230565953365797</v>
      </c>
      <c r="AV25" s="74">
        <f t="shared" si="11"/>
        <v>86.230565953365797</v>
      </c>
      <c r="AW25" s="74">
        <f t="shared" si="11"/>
        <v>86.230565953365797</v>
      </c>
      <c r="AX25" s="74">
        <f t="shared" si="11"/>
        <v>86.230565953365797</v>
      </c>
      <c r="AY25" s="74">
        <f t="shared" si="11"/>
        <v>86.230565953365797</v>
      </c>
      <c r="AZ25" s="74">
        <f t="shared" si="11"/>
        <v>86.230565953365797</v>
      </c>
      <c r="BA25" s="74">
        <f t="shared" si="11"/>
        <v>86.230565953365797</v>
      </c>
      <c r="BB25" s="74">
        <f t="shared" si="11"/>
        <v>86.230565953365797</v>
      </c>
      <c r="BC25" s="74">
        <f t="shared" si="11"/>
        <v>86.230565953365797</v>
      </c>
      <c r="BD25" s="74">
        <f t="shared" si="11"/>
        <v>86.230565953365797</v>
      </c>
      <c r="BE25" s="74">
        <f t="shared" si="11"/>
        <v>86.230565953365797</v>
      </c>
      <c r="BF25" s="74">
        <f t="shared" si="11"/>
        <v>86.230565953365797</v>
      </c>
      <c r="BG25" s="74">
        <f t="shared" si="11"/>
        <v>86.230565953365797</v>
      </c>
      <c r="BH25" s="74">
        <f t="shared" si="11"/>
        <v>86.230565953365797</v>
      </c>
      <c r="BI25" s="74">
        <f t="shared" si="11"/>
        <v>86.230565953365797</v>
      </c>
      <c r="BJ25" s="74">
        <f t="shared" si="11"/>
        <v>86.230565953365797</v>
      </c>
      <c r="BK25" s="74">
        <f t="shared" si="11"/>
        <v>86.230565953365797</v>
      </c>
      <c r="BL25" s="74">
        <f t="shared" si="11"/>
        <v>86.230565953365797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1.6167261080591266</v>
      </c>
      <c r="H26" s="74">
        <f t="shared" si="12"/>
        <v>3.1123055397543564</v>
      </c>
      <c r="I26" s="74">
        <f t="shared" si="12"/>
        <v>2.8786347262695435</v>
      </c>
      <c r="J26" s="74">
        <f t="shared" si="12"/>
        <v>2.6630712451949936</v>
      </c>
      <c r="K26" s="74">
        <f t="shared" si="12"/>
        <v>2.4630283347578108</v>
      </c>
      <c r="L26" s="74">
        <f t="shared" si="12"/>
        <v>2.278505994957996</v>
      </c>
      <c r="M26" s="74">
        <f t="shared" si="12"/>
        <v>2.1073485909848029</v>
      </c>
      <c r="N26" s="74">
        <f t="shared" si="12"/>
        <v>1.9495561228382323</v>
      </c>
      <c r="O26" s="74">
        <f t="shared" si="12"/>
        <v>1.9236885051092862</v>
      </c>
      <c r="P26" s="74">
        <f t="shared" si="12"/>
        <v>1.9236885051092862</v>
      </c>
      <c r="Q26" s="74">
        <f t="shared" si="12"/>
        <v>1.9236885051092862</v>
      </c>
      <c r="R26" s="74">
        <f t="shared" si="12"/>
        <v>1.9236885051092862</v>
      </c>
      <c r="S26" s="74">
        <f t="shared" si="12"/>
        <v>1.9236885051092862</v>
      </c>
      <c r="T26" s="74">
        <f t="shared" si="12"/>
        <v>1.9236885051092862</v>
      </c>
      <c r="U26" s="74">
        <f t="shared" si="12"/>
        <v>1.9236885051092862</v>
      </c>
      <c r="V26" s="74">
        <f t="shared" si="12"/>
        <v>1.9236885051092862</v>
      </c>
      <c r="W26" s="74">
        <f t="shared" si="12"/>
        <v>1.9236885051092862</v>
      </c>
      <c r="X26" s="74">
        <f t="shared" si="12"/>
        <v>1.9236885051092862</v>
      </c>
      <c r="Y26" s="74">
        <f t="shared" si="12"/>
        <v>1.9236885051092862</v>
      </c>
      <c r="Z26" s="74">
        <f t="shared" si="12"/>
        <v>1.9236885051092862</v>
      </c>
      <c r="AA26" s="74">
        <f t="shared" si="12"/>
        <v>0.96184425255464312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43.11528297668292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1.6167261080591266</v>
      </c>
      <c r="H27" s="74">
        <f t="shared" si="13"/>
        <v>3.1123055397543564</v>
      </c>
      <c r="I27" s="74">
        <f t="shared" si="13"/>
        <v>2.8786347262695435</v>
      </c>
      <c r="J27" s="74">
        <f t="shared" si="13"/>
        <v>2.6630712451949936</v>
      </c>
      <c r="K27" s="74">
        <f t="shared" si="13"/>
        <v>2.4630283347578108</v>
      </c>
      <c r="L27" s="74">
        <f t="shared" si="13"/>
        <v>2.278505994957996</v>
      </c>
      <c r="M27" s="74">
        <f t="shared" si="13"/>
        <v>2.1073485909848029</v>
      </c>
      <c r="N27" s="74">
        <f t="shared" si="13"/>
        <v>1.9495561228382323</v>
      </c>
      <c r="O27" s="74">
        <f t="shared" si="13"/>
        <v>1.9236885051092862</v>
      </c>
      <c r="P27" s="74">
        <f t="shared" si="13"/>
        <v>1.9236885051092862</v>
      </c>
      <c r="Q27" s="74">
        <f t="shared" si="13"/>
        <v>1.9236885051092862</v>
      </c>
      <c r="R27" s="74">
        <f t="shared" si="13"/>
        <v>1.9236885051092862</v>
      </c>
      <c r="S27" s="74">
        <f t="shared" si="13"/>
        <v>1.9236885051092862</v>
      </c>
      <c r="T27" s="74">
        <f t="shared" si="13"/>
        <v>1.9236885051092862</v>
      </c>
      <c r="U27" s="74">
        <f t="shared" si="13"/>
        <v>1.9236885051092862</v>
      </c>
      <c r="V27" s="74">
        <f t="shared" si="13"/>
        <v>1.9236885051092862</v>
      </c>
      <c r="W27" s="74">
        <f t="shared" si="13"/>
        <v>1.9236885051092862</v>
      </c>
      <c r="X27" s="74">
        <f t="shared" si="13"/>
        <v>1.9236885051092862</v>
      </c>
      <c r="Y27" s="74">
        <f t="shared" si="13"/>
        <v>1.9236885051092862</v>
      </c>
      <c r="Z27" s="74">
        <f t="shared" si="13"/>
        <v>1.9236885051092862</v>
      </c>
      <c r="AA27" s="74">
        <f t="shared" si="13"/>
        <v>0.96184425255464312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43.11528297668292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3.2334522161182533</v>
      </c>
      <c r="H28" s="74">
        <f t="shared" si="14"/>
        <v>9.4580632956269657</v>
      </c>
      <c r="I28" s="74">
        <f t="shared" si="14"/>
        <v>15.215332748166054</v>
      </c>
      <c r="J28" s="74">
        <f t="shared" si="14"/>
        <v>20.541475238556039</v>
      </c>
      <c r="K28" s="74">
        <f t="shared" si="14"/>
        <v>25.467531908071663</v>
      </c>
      <c r="L28" s="74">
        <f t="shared" si="14"/>
        <v>30.024543897987655</v>
      </c>
      <c r="M28" s="74">
        <f t="shared" si="14"/>
        <v>34.239241079957267</v>
      </c>
      <c r="N28" s="74">
        <f t="shared" si="14"/>
        <v>38.13835332563373</v>
      </c>
      <c r="O28" s="74">
        <f t="shared" si="14"/>
        <v>41.985730335852296</v>
      </c>
      <c r="P28" s="74">
        <f t="shared" si="14"/>
        <v>45.833107346070861</v>
      </c>
      <c r="Q28" s="74">
        <f t="shared" si="14"/>
        <v>49.680484356289426</v>
      </c>
      <c r="R28" s="74">
        <f t="shared" si="14"/>
        <v>53.527861366507992</v>
      </c>
      <c r="S28" s="74">
        <f t="shared" si="14"/>
        <v>57.375238376726557</v>
      </c>
      <c r="T28" s="74">
        <f t="shared" si="14"/>
        <v>61.222615386945122</v>
      </c>
      <c r="U28" s="74">
        <f t="shared" si="14"/>
        <v>65.069992397163688</v>
      </c>
      <c r="V28" s="74">
        <f t="shared" si="14"/>
        <v>68.917369407382253</v>
      </c>
      <c r="W28" s="74">
        <f t="shared" si="14"/>
        <v>72.764746417600819</v>
      </c>
      <c r="X28" s="74">
        <f t="shared" si="14"/>
        <v>76.612123427819384</v>
      </c>
      <c r="Y28" s="74">
        <f t="shared" si="14"/>
        <v>80.459500438037949</v>
      </c>
      <c r="Z28" s="74">
        <f t="shared" si="14"/>
        <v>84.306877448256515</v>
      </c>
      <c r="AA28" s="74">
        <f t="shared" si="14"/>
        <v>86.230565953365797</v>
      </c>
      <c r="AB28" s="74">
        <f t="shared" si="14"/>
        <v>86.230565953365797</v>
      </c>
      <c r="AC28" s="74">
        <f t="shared" si="14"/>
        <v>86.230565953365797</v>
      </c>
      <c r="AD28" s="74">
        <f t="shared" si="14"/>
        <v>86.230565953365797</v>
      </c>
      <c r="AE28" s="74">
        <f t="shared" si="14"/>
        <v>86.230565953365797</v>
      </c>
      <c r="AF28" s="74">
        <f t="shared" si="14"/>
        <v>86.230565953365797</v>
      </c>
      <c r="AG28" s="74">
        <f t="shared" si="14"/>
        <v>86.230565953365797</v>
      </c>
      <c r="AH28" s="74">
        <f t="shared" si="14"/>
        <v>86.230565953365797</v>
      </c>
      <c r="AI28" s="74">
        <f t="shared" si="14"/>
        <v>86.230565953365797</v>
      </c>
      <c r="AJ28" s="74">
        <f t="shared" si="14"/>
        <v>86.230565953365797</v>
      </c>
      <c r="AK28" s="74">
        <f t="shared" si="14"/>
        <v>86.230565953365797</v>
      </c>
      <c r="AL28" s="74">
        <f t="shared" si="14"/>
        <v>86.230565953365797</v>
      </c>
      <c r="AM28" s="74">
        <f t="shared" si="14"/>
        <v>86.230565953365797</v>
      </c>
      <c r="AN28" s="74">
        <f t="shared" si="14"/>
        <v>86.230565953365797</v>
      </c>
      <c r="AO28" s="74">
        <f t="shared" si="14"/>
        <v>86.230565953365797</v>
      </c>
      <c r="AP28" s="74">
        <f t="shared" si="14"/>
        <v>86.230565953365797</v>
      </c>
      <c r="AQ28" s="74">
        <f t="shared" si="14"/>
        <v>86.230565953365797</v>
      </c>
      <c r="AR28" s="74">
        <f t="shared" si="14"/>
        <v>86.230565953365797</v>
      </c>
      <c r="AS28" s="74">
        <f t="shared" si="14"/>
        <v>86.230565953365797</v>
      </c>
      <c r="AT28" s="74">
        <f t="shared" si="14"/>
        <v>86.230565953365797</v>
      </c>
      <c r="AU28" s="74">
        <f t="shared" si="14"/>
        <v>86.230565953365797</v>
      </c>
      <c r="AV28" s="74">
        <f t="shared" si="14"/>
        <v>86.230565953365797</v>
      </c>
      <c r="AW28" s="74">
        <f t="shared" si="14"/>
        <v>86.230565953365797</v>
      </c>
      <c r="AX28" s="74">
        <f t="shared" si="14"/>
        <v>86.230565953365797</v>
      </c>
      <c r="AY28" s="74">
        <f t="shared" si="14"/>
        <v>86.230565953365797</v>
      </c>
      <c r="AZ28" s="74">
        <f t="shared" si="14"/>
        <v>86.230565953365797</v>
      </c>
      <c r="BA28" s="74">
        <f t="shared" si="14"/>
        <v>86.230565953365797</v>
      </c>
      <c r="BB28" s="74">
        <f t="shared" si="14"/>
        <v>86.230565953365797</v>
      </c>
      <c r="BC28" s="74">
        <f t="shared" si="14"/>
        <v>86.230565953365797</v>
      </c>
      <c r="BD28" s="74">
        <f t="shared" si="14"/>
        <v>86.230565953365797</v>
      </c>
      <c r="BE28" s="74">
        <f t="shared" si="14"/>
        <v>86.230565953365797</v>
      </c>
      <c r="BF28" s="74">
        <f t="shared" si="14"/>
        <v>86.230565953365797</v>
      </c>
      <c r="BG28" s="74">
        <f t="shared" si="14"/>
        <v>86.230565953365797</v>
      </c>
      <c r="BH28" s="74">
        <f t="shared" si="14"/>
        <v>86.230565953365797</v>
      </c>
      <c r="BI28" s="74">
        <f t="shared" si="14"/>
        <v>86.230565953365797</v>
      </c>
      <c r="BJ28" s="74">
        <f t="shared" si="14"/>
        <v>86.230565953365797</v>
      </c>
      <c r="BK28" s="74">
        <f t="shared" si="14"/>
        <v>86.230565953365797</v>
      </c>
      <c r="BL28" s="74">
        <f t="shared" si="14"/>
        <v>86.230565953365797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1.6167261080591266</v>
      </c>
      <c r="H29" s="68">
        <f t="shared" si="15"/>
        <v>6.3457577558726097</v>
      </c>
      <c r="I29" s="68">
        <f t="shared" si="15"/>
        <v>12.33669802189651</v>
      </c>
      <c r="J29" s="68">
        <f t="shared" si="15"/>
        <v>17.878403993361047</v>
      </c>
      <c r="K29" s="68">
        <f t="shared" si="15"/>
        <v>23.004503573313851</v>
      </c>
      <c r="L29" s="68">
        <f t="shared" si="15"/>
        <v>27.746037903029659</v>
      </c>
      <c r="M29" s="68">
        <f t="shared" si="15"/>
        <v>32.131892488972461</v>
      </c>
      <c r="N29" s="68">
        <f t="shared" si="15"/>
        <v>36.188797202795499</v>
      </c>
      <c r="O29" s="68">
        <f t="shared" si="15"/>
        <v>40.062041830743013</v>
      </c>
      <c r="P29" s="68">
        <f t="shared" si="15"/>
        <v>43.909418840961578</v>
      </c>
      <c r="Q29" s="68">
        <f t="shared" si="15"/>
        <v>47.756795851180144</v>
      </c>
      <c r="R29" s="68">
        <f t="shared" si="15"/>
        <v>51.604172861398709</v>
      </c>
      <c r="S29" s="68">
        <f t="shared" si="15"/>
        <v>55.451549871617274</v>
      </c>
      <c r="T29" s="68">
        <f t="shared" si="15"/>
        <v>59.29892688183584</v>
      </c>
      <c r="U29" s="68">
        <f t="shared" si="15"/>
        <v>63.146303892054405</v>
      </c>
      <c r="V29" s="68">
        <f t="shared" si="15"/>
        <v>66.99368090227297</v>
      </c>
      <c r="W29" s="68">
        <f t="shared" si="15"/>
        <v>70.841057912491536</v>
      </c>
      <c r="X29" s="68">
        <f t="shared" si="15"/>
        <v>74.688434922710101</v>
      </c>
      <c r="Y29" s="68">
        <f t="shared" si="15"/>
        <v>78.535811932928667</v>
      </c>
      <c r="Z29" s="68">
        <f t="shared" si="15"/>
        <v>82.383188943147232</v>
      </c>
      <c r="AA29" s="68">
        <f t="shared" si="15"/>
        <v>85.268721700811156</v>
      </c>
      <c r="AB29" s="68">
        <f t="shared" si="15"/>
        <v>86.230565953365797</v>
      </c>
      <c r="AC29" s="68">
        <f t="shared" si="15"/>
        <v>86.230565953365797</v>
      </c>
      <c r="AD29" s="68">
        <f t="shared" si="15"/>
        <v>86.230565953365797</v>
      </c>
      <c r="AE29" s="68">
        <f t="shared" si="15"/>
        <v>86.230565953365797</v>
      </c>
      <c r="AF29" s="68">
        <f t="shared" si="15"/>
        <v>86.230565953365797</v>
      </c>
      <c r="AG29" s="68">
        <f t="shared" si="15"/>
        <v>86.230565953365797</v>
      </c>
      <c r="AH29" s="68">
        <f t="shared" si="15"/>
        <v>86.230565953365797</v>
      </c>
      <c r="AI29" s="68">
        <f t="shared" si="15"/>
        <v>86.230565953365797</v>
      </c>
      <c r="AJ29" s="68">
        <f t="shared" si="15"/>
        <v>86.230565953365797</v>
      </c>
      <c r="AK29" s="68">
        <f t="shared" si="15"/>
        <v>86.230565953365797</v>
      </c>
      <c r="AL29" s="68">
        <f t="shared" si="15"/>
        <v>86.230565953365797</v>
      </c>
      <c r="AM29" s="68">
        <f t="shared" si="15"/>
        <v>86.230565953365797</v>
      </c>
      <c r="AN29" s="68">
        <f t="shared" si="15"/>
        <v>86.230565953365797</v>
      </c>
      <c r="AO29" s="68">
        <f t="shared" si="15"/>
        <v>86.230565953365797</v>
      </c>
      <c r="AP29" s="68">
        <f t="shared" si="15"/>
        <v>86.230565953365797</v>
      </c>
      <c r="AQ29" s="68">
        <f t="shared" si="15"/>
        <v>86.230565953365797</v>
      </c>
      <c r="AR29" s="68">
        <f t="shared" si="15"/>
        <v>86.230565953365797</v>
      </c>
      <c r="AS29" s="68">
        <f t="shared" si="15"/>
        <v>86.230565953365797</v>
      </c>
      <c r="AT29" s="68">
        <f t="shared" si="15"/>
        <v>86.230565953365797</v>
      </c>
      <c r="AU29" s="68">
        <f t="shared" si="15"/>
        <v>86.230565953365797</v>
      </c>
      <c r="AV29" s="68">
        <f t="shared" si="15"/>
        <v>86.230565953365797</v>
      </c>
      <c r="AW29" s="68">
        <f t="shared" si="15"/>
        <v>86.230565953365797</v>
      </c>
      <c r="AX29" s="68">
        <f t="shared" si="15"/>
        <v>86.230565953365797</v>
      </c>
      <c r="AY29" s="68">
        <f t="shared" si="15"/>
        <v>86.230565953365797</v>
      </c>
      <c r="AZ29" s="68">
        <f t="shared" si="15"/>
        <v>86.230565953365797</v>
      </c>
      <c r="BA29" s="68">
        <f t="shared" si="15"/>
        <v>86.230565953365797</v>
      </c>
      <c r="BB29" s="68">
        <f t="shared" si="15"/>
        <v>86.230565953365797</v>
      </c>
      <c r="BC29" s="68">
        <f t="shared" si="15"/>
        <v>86.230565953365797</v>
      </c>
      <c r="BD29" s="68">
        <f t="shared" si="15"/>
        <v>86.230565953365797</v>
      </c>
      <c r="BE29" s="68">
        <f t="shared" si="15"/>
        <v>86.230565953365797</v>
      </c>
      <c r="BF29" s="68">
        <f t="shared" si="15"/>
        <v>86.230565953365797</v>
      </c>
      <c r="BG29" s="68">
        <f t="shared" si="15"/>
        <v>86.230565953365797</v>
      </c>
      <c r="BH29" s="68">
        <f t="shared" si="15"/>
        <v>86.230565953365797</v>
      </c>
      <c r="BI29" s="68">
        <f t="shared" si="15"/>
        <v>86.230565953365797</v>
      </c>
      <c r="BJ29" s="68">
        <f t="shared" si="15"/>
        <v>86.230565953365797</v>
      </c>
      <c r="BK29" s="68">
        <f t="shared" si="15"/>
        <v>86.230565953365797</v>
      </c>
      <c r="BL29" s="68">
        <f t="shared" si="15"/>
        <v>86.230565953365797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1.0778174053727512</v>
      </c>
      <c r="I32" s="74">
        <f t="shared" si="16"/>
        <v>2.1556348107455023</v>
      </c>
      <c r="J32" s="74">
        <f t="shared" si="16"/>
        <v>3.2334522161182537</v>
      </c>
      <c r="K32" s="74">
        <f t="shared" si="16"/>
        <v>4.3112696214910047</v>
      </c>
      <c r="L32" s="74">
        <f t="shared" si="16"/>
        <v>5.3890870268637556</v>
      </c>
      <c r="M32" s="74">
        <f t="shared" si="16"/>
        <v>6.4669044322365066</v>
      </c>
      <c r="N32" s="74">
        <f t="shared" si="16"/>
        <v>7.5447218376092575</v>
      </c>
      <c r="O32" s="74">
        <f t="shared" si="16"/>
        <v>8.6225392429820094</v>
      </c>
      <c r="P32" s="74">
        <f t="shared" si="16"/>
        <v>9.7003566483547612</v>
      </c>
      <c r="Q32" s="74">
        <f t="shared" si="16"/>
        <v>10.778174053727513</v>
      </c>
      <c r="R32" s="74">
        <f t="shared" si="16"/>
        <v>11.855991459100265</v>
      </c>
      <c r="S32" s="74">
        <f t="shared" si="16"/>
        <v>12.933808864473017</v>
      </c>
      <c r="T32" s="74">
        <f t="shared" si="16"/>
        <v>14.011626269845769</v>
      </c>
      <c r="U32" s="74">
        <f t="shared" si="16"/>
        <v>15.08944367521852</v>
      </c>
      <c r="V32" s="74">
        <f t="shared" si="16"/>
        <v>16.16726108059127</v>
      </c>
      <c r="W32" s="74">
        <f t="shared" si="16"/>
        <v>17.245078485964022</v>
      </c>
      <c r="X32" s="74">
        <f t="shared" si="16"/>
        <v>18.322895891336774</v>
      </c>
      <c r="Y32" s="74">
        <f t="shared" si="16"/>
        <v>19.400713296709526</v>
      </c>
      <c r="Z32" s="74">
        <f t="shared" si="16"/>
        <v>20.478530702082278</v>
      </c>
      <c r="AA32" s="74">
        <f t="shared" si="16"/>
        <v>21.55634810745503</v>
      </c>
      <c r="AB32" s="74">
        <f t="shared" si="16"/>
        <v>22.634165512827781</v>
      </c>
      <c r="AC32" s="74">
        <f t="shared" si="16"/>
        <v>23.711982918200533</v>
      </c>
      <c r="AD32" s="74">
        <f t="shared" si="16"/>
        <v>24.789800323573285</v>
      </c>
      <c r="AE32" s="74">
        <f t="shared" si="16"/>
        <v>25.867617728946037</v>
      </c>
      <c r="AF32" s="74">
        <f t="shared" si="16"/>
        <v>26.945435134318789</v>
      </c>
      <c r="AG32" s="74">
        <f t="shared" si="16"/>
        <v>28.023252539691541</v>
      </c>
      <c r="AH32" s="74">
        <f t="shared" si="16"/>
        <v>29.101069945064292</v>
      </c>
      <c r="AI32" s="74">
        <f t="shared" si="16"/>
        <v>30.178887350437044</v>
      </c>
      <c r="AJ32" s="74">
        <f t="shared" si="16"/>
        <v>31.256704755809796</v>
      </c>
      <c r="AK32" s="74">
        <f t="shared" si="16"/>
        <v>32.334522161182548</v>
      </c>
      <c r="AL32" s="74">
        <f t="shared" si="16"/>
        <v>33.412339566555296</v>
      </c>
      <c r="AM32" s="74">
        <f t="shared" si="16"/>
        <v>34.490156971928045</v>
      </c>
      <c r="AN32" s="74">
        <f t="shared" si="16"/>
        <v>35.567974377300793</v>
      </c>
      <c r="AO32" s="74">
        <f t="shared" si="16"/>
        <v>36.645791782673541</v>
      </c>
      <c r="AP32" s="74">
        <f t="shared" si="16"/>
        <v>37.723609188046289</v>
      </c>
      <c r="AQ32" s="74">
        <f t="shared" si="16"/>
        <v>38.801426593419038</v>
      </c>
      <c r="AR32" s="74">
        <f t="shared" si="16"/>
        <v>39.879243998791786</v>
      </c>
      <c r="AS32" s="74">
        <f t="shared" si="16"/>
        <v>40.957061404164534</v>
      </c>
      <c r="AT32" s="74">
        <f t="shared" si="16"/>
        <v>42.034878809537283</v>
      </c>
      <c r="AU32" s="74">
        <f t="shared" si="16"/>
        <v>43.112696214910031</v>
      </c>
      <c r="AV32" s="74">
        <f t="shared" si="16"/>
        <v>44.190513620282779</v>
      </c>
      <c r="AW32" s="74">
        <f t="shared" si="16"/>
        <v>45.268331025655527</v>
      </c>
      <c r="AX32" s="74">
        <f t="shared" si="16"/>
        <v>46.346148431028276</v>
      </c>
      <c r="AY32" s="74">
        <f t="shared" si="16"/>
        <v>47.423965836401024</v>
      </c>
      <c r="AZ32" s="74">
        <f t="shared" si="16"/>
        <v>48.501783241773772</v>
      </c>
      <c r="BA32" s="74">
        <f t="shared" si="16"/>
        <v>49.57960064714652</v>
      </c>
      <c r="BB32" s="74">
        <f t="shared" si="16"/>
        <v>50.657418052519269</v>
      </c>
      <c r="BC32" s="74">
        <f t="shared" si="16"/>
        <v>51.735235457892017</v>
      </c>
      <c r="BD32" s="74">
        <f t="shared" si="16"/>
        <v>52.813052863264765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1.0778174053727512</v>
      </c>
      <c r="H33" s="74">
        <f t="shared" si="17"/>
        <v>1.0778174053727512</v>
      </c>
      <c r="I33" s="74">
        <f t="shared" si="17"/>
        <v>1.0778174053727512</v>
      </c>
      <c r="J33" s="74">
        <f t="shared" si="17"/>
        <v>1.0778174053727512</v>
      </c>
      <c r="K33" s="74">
        <f t="shared" si="17"/>
        <v>1.0778174053727512</v>
      </c>
      <c r="L33" s="74">
        <f t="shared" si="17"/>
        <v>1.0778174053727512</v>
      </c>
      <c r="M33" s="74">
        <f t="shared" si="17"/>
        <v>1.0778174053727512</v>
      </c>
      <c r="N33" s="74">
        <f t="shared" si="17"/>
        <v>1.0778174053727512</v>
      </c>
      <c r="O33" s="74">
        <f t="shared" si="17"/>
        <v>1.0778174053727512</v>
      </c>
      <c r="P33" s="74">
        <f t="shared" si="17"/>
        <v>1.0778174053727512</v>
      </c>
      <c r="Q33" s="74">
        <f t="shared" si="17"/>
        <v>1.0778174053727512</v>
      </c>
      <c r="R33" s="74">
        <f t="shared" si="17"/>
        <v>1.0778174053727512</v>
      </c>
      <c r="S33" s="74">
        <f t="shared" si="17"/>
        <v>1.0778174053727512</v>
      </c>
      <c r="T33" s="74">
        <f t="shared" si="17"/>
        <v>1.0778174053727512</v>
      </c>
      <c r="U33" s="74">
        <f t="shared" si="17"/>
        <v>1.0778174053727512</v>
      </c>
      <c r="V33" s="74">
        <f t="shared" si="17"/>
        <v>1.0778174053727512</v>
      </c>
      <c r="W33" s="74">
        <f t="shared" si="17"/>
        <v>1.0778174053727512</v>
      </c>
      <c r="X33" s="74">
        <f t="shared" si="17"/>
        <v>1.0778174053727512</v>
      </c>
      <c r="Y33" s="74">
        <f t="shared" si="17"/>
        <v>1.0778174053727512</v>
      </c>
      <c r="Z33" s="74">
        <f t="shared" si="17"/>
        <v>1.0778174053727512</v>
      </c>
      <c r="AA33" s="74">
        <f t="shared" si="17"/>
        <v>1.0778174053727512</v>
      </c>
      <c r="AB33" s="74">
        <f t="shared" si="17"/>
        <v>1.0778174053727512</v>
      </c>
      <c r="AC33" s="74">
        <f t="shared" si="17"/>
        <v>1.0778174053727512</v>
      </c>
      <c r="AD33" s="74">
        <f t="shared" si="17"/>
        <v>1.0778174053727512</v>
      </c>
      <c r="AE33" s="74">
        <f t="shared" si="17"/>
        <v>1.0778174053727512</v>
      </c>
      <c r="AF33" s="74">
        <f t="shared" si="17"/>
        <v>1.0778174053727512</v>
      </c>
      <c r="AG33" s="74">
        <f t="shared" si="17"/>
        <v>1.0778174053727512</v>
      </c>
      <c r="AH33" s="74">
        <f t="shared" si="17"/>
        <v>1.0778174053727512</v>
      </c>
      <c r="AI33" s="74">
        <f t="shared" si="17"/>
        <v>1.0778174053727512</v>
      </c>
      <c r="AJ33" s="74">
        <f t="shared" si="17"/>
        <v>1.0778174053727512</v>
      </c>
      <c r="AK33" s="74">
        <f t="shared" si="17"/>
        <v>1.0778174053727512</v>
      </c>
      <c r="AL33" s="74">
        <f t="shared" si="17"/>
        <v>1.0778174053727512</v>
      </c>
      <c r="AM33" s="74">
        <f t="shared" si="17"/>
        <v>1.0778174053727512</v>
      </c>
      <c r="AN33" s="74">
        <f t="shared" si="17"/>
        <v>1.0778174053727512</v>
      </c>
      <c r="AO33" s="74">
        <f t="shared" si="17"/>
        <v>1.0778174053727512</v>
      </c>
      <c r="AP33" s="74">
        <f t="shared" si="17"/>
        <v>1.0778174053727512</v>
      </c>
      <c r="AQ33" s="74">
        <f t="shared" si="17"/>
        <v>1.0778174053727512</v>
      </c>
      <c r="AR33" s="74">
        <f t="shared" si="17"/>
        <v>1.0778174053727512</v>
      </c>
      <c r="AS33" s="74">
        <f t="shared" si="17"/>
        <v>1.0778174053727512</v>
      </c>
      <c r="AT33" s="74">
        <f t="shared" si="17"/>
        <v>1.0778174053727512</v>
      </c>
      <c r="AU33" s="74">
        <f t="shared" si="17"/>
        <v>1.0778174053727512</v>
      </c>
      <c r="AV33" s="74">
        <f t="shared" si="17"/>
        <v>1.0778174053727512</v>
      </c>
      <c r="AW33" s="74">
        <f t="shared" si="17"/>
        <v>1.0778174053727512</v>
      </c>
      <c r="AX33" s="74">
        <f t="shared" si="17"/>
        <v>1.0778174053727512</v>
      </c>
      <c r="AY33" s="74">
        <f t="shared" si="17"/>
        <v>1.0778174053727512</v>
      </c>
      <c r="AZ33" s="74">
        <f t="shared" si="17"/>
        <v>1.0778174053727512</v>
      </c>
      <c r="BA33" s="74">
        <f t="shared" si="17"/>
        <v>1.0778174053727512</v>
      </c>
      <c r="BB33" s="74">
        <f t="shared" si="17"/>
        <v>1.0778174053727512</v>
      </c>
      <c r="BC33" s="74">
        <f t="shared" si="17"/>
        <v>1.0778174053727512</v>
      </c>
      <c r="BD33" s="74">
        <f t="shared" si="17"/>
        <v>1.0778174053727512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53.890870268637514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-53.890870268637514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-53.890870268637514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1.0778174053727512</v>
      </c>
      <c r="H35" s="74">
        <f t="shared" si="18"/>
        <v>2.1556348107455023</v>
      </c>
      <c r="I35" s="74">
        <f t="shared" si="18"/>
        <v>3.2334522161182537</v>
      </c>
      <c r="J35" s="74">
        <f t="shared" si="18"/>
        <v>4.3112696214910047</v>
      </c>
      <c r="K35" s="74">
        <f t="shared" si="18"/>
        <v>5.3890870268637556</v>
      </c>
      <c r="L35" s="74">
        <f t="shared" si="18"/>
        <v>6.4669044322365066</v>
      </c>
      <c r="M35" s="74">
        <f t="shared" si="18"/>
        <v>7.5447218376092575</v>
      </c>
      <c r="N35" s="74">
        <f t="shared" si="18"/>
        <v>8.6225392429820094</v>
      </c>
      <c r="O35" s="74">
        <f t="shared" si="18"/>
        <v>9.7003566483547612</v>
      </c>
      <c r="P35" s="74">
        <f t="shared" si="18"/>
        <v>10.778174053727513</v>
      </c>
      <c r="Q35" s="74">
        <f t="shared" si="18"/>
        <v>11.855991459100265</v>
      </c>
      <c r="R35" s="74">
        <f t="shared" si="18"/>
        <v>12.933808864473017</v>
      </c>
      <c r="S35" s="74">
        <f t="shared" si="18"/>
        <v>14.011626269845769</v>
      </c>
      <c r="T35" s="74">
        <f t="shared" si="18"/>
        <v>15.08944367521852</v>
      </c>
      <c r="U35" s="74">
        <f t="shared" si="18"/>
        <v>16.16726108059127</v>
      </c>
      <c r="V35" s="74">
        <f t="shared" si="18"/>
        <v>17.245078485964022</v>
      </c>
      <c r="W35" s="74">
        <f t="shared" si="18"/>
        <v>18.322895891336774</v>
      </c>
      <c r="X35" s="74">
        <f t="shared" si="18"/>
        <v>19.400713296709526</v>
      </c>
      <c r="Y35" s="74">
        <f t="shared" si="18"/>
        <v>20.478530702082278</v>
      </c>
      <c r="Z35" s="74">
        <f t="shared" si="18"/>
        <v>21.55634810745503</v>
      </c>
      <c r="AA35" s="74">
        <f t="shared" si="18"/>
        <v>22.634165512827781</v>
      </c>
      <c r="AB35" s="74">
        <f t="shared" si="18"/>
        <v>23.711982918200533</v>
      </c>
      <c r="AC35" s="74">
        <f t="shared" si="18"/>
        <v>24.789800323573285</v>
      </c>
      <c r="AD35" s="74">
        <f t="shared" si="18"/>
        <v>25.867617728946037</v>
      </c>
      <c r="AE35" s="74">
        <f t="shared" si="18"/>
        <v>26.945435134318789</v>
      </c>
      <c r="AF35" s="74">
        <f t="shared" si="18"/>
        <v>28.023252539691541</v>
      </c>
      <c r="AG35" s="74">
        <f t="shared" si="18"/>
        <v>29.101069945064292</v>
      </c>
      <c r="AH35" s="74">
        <f t="shared" si="18"/>
        <v>30.178887350437044</v>
      </c>
      <c r="AI35" s="74">
        <f t="shared" si="18"/>
        <v>31.256704755809796</v>
      </c>
      <c r="AJ35" s="74">
        <f t="shared" si="18"/>
        <v>32.334522161182548</v>
      </c>
      <c r="AK35" s="74">
        <f t="shared" si="18"/>
        <v>33.412339566555296</v>
      </c>
      <c r="AL35" s="74">
        <f t="shared" si="18"/>
        <v>34.490156971928045</v>
      </c>
      <c r="AM35" s="74">
        <f t="shared" si="18"/>
        <v>35.567974377300793</v>
      </c>
      <c r="AN35" s="74">
        <f t="shared" si="18"/>
        <v>36.645791782673541</v>
      </c>
      <c r="AO35" s="74">
        <f t="shared" si="18"/>
        <v>37.723609188046289</v>
      </c>
      <c r="AP35" s="74">
        <f t="shared" si="18"/>
        <v>38.801426593419038</v>
      </c>
      <c r="AQ35" s="74">
        <f t="shared" si="18"/>
        <v>39.879243998791786</v>
      </c>
      <c r="AR35" s="74">
        <f t="shared" si="18"/>
        <v>40.957061404164534</v>
      </c>
      <c r="AS35" s="74">
        <f t="shared" si="18"/>
        <v>42.034878809537283</v>
      </c>
      <c r="AT35" s="74">
        <f t="shared" si="18"/>
        <v>43.112696214910031</v>
      </c>
      <c r="AU35" s="74">
        <f t="shared" si="18"/>
        <v>44.190513620282779</v>
      </c>
      <c r="AV35" s="74">
        <f t="shared" si="18"/>
        <v>45.268331025655527</v>
      </c>
      <c r="AW35" s="74">
        <f t="shared" si="18"/>
        <v>46.346148431028276</v>
      </c>
      <c r="AX35" s="74">
        <f t="shared" si="18"/>
        <v>47.423965836401024</v>
      </c>
      <c r="AY35" s="74">
        <f t="shared" si="18"/>
        <v>48.501783241773772</v>
      </c>
      <c r="AZ35" s="74">
        <f t="shared" si="18"/>
        <v>49.57960064714652</v>
      </c>
      <c r="BA35" s="74">
        <f t="shared" si="18"/>
        <v>50.657418052519269</v>
      </c>
      <c r="BB35" s="74">
        <f t="shared" si="18"/>
        <v>51.735235457892017</v>
      </c>
      <c r="BC35" s="74">
        <f t="shared" si="18"/>
        <v>52.813052863264765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0.53890870268637558</v>
      </c>
      <c r="H36" s="68">
        <f t="shared" si="19"/>
        <v>1.6167261080591269</v>
      </c>
      <c r="I36" s="68">
        <f t="shared" si="19"/>
        <v>2.6945435134318778</v>
      </c>
      <c r="J36" s="68">
        <f t="shared" si="19"/>
        <v>3.7723609188046292</v>
      </c>
      <c r="K36" s="68">
        <f t="shared" si="19"/>
        <v>4.8501783241773797</v>
      </c>
      <c r="L36" s="68">
        <f t="shared" si="19"/>
        <v>5.9279957295501315</v>
      </c>
      <c r="M36" s="68">
        <f t="shared" si="19"/>
        <v>7.0058131349228816</v>
      </c>
      <c r="N36" s="68">
        <f t="shared" si="19"/>
        <v>8.0836305402956334</v>
      </c>
      <c r="O36" s="68">
        <f t="shared" si="19"/>
        <v>9.1614479456683853</v>
      </c>
      <c r="P36" s="68">
        <f t="shared" si="19"/>
        <v>10.239265351041137</v>
      </c>
      <c r="Q36" s="68">
        <f t="shared" si="19"/>
        <v>11.317082756413889</v>
      </c>
      <c r="R36" s="68">
        <f t="shared" si="19"/>
        <v>12.394900161786641</v>
      </c>
      <c r="S36" s="68">
        <f t="shared" si="19"/>
        <v>13.472717567159393</v>
      </c>
      <c r="T36" s="68">
        <f t="shared" si="19"/>
        <v>14.550534972532144</v>
      </c>
      <c r="U36" s="68">
        <f t="shared" si="19"/>
        <v>15.628352377904896</v>
      </c>
      <c r="V36" s="68">
        <f t="shared" si="19"/>
        <v>16.706169783277645</v>
      </c>
      <c r="W36" s="68">
        <f t="shared" si="19"/>
        <v>17.7839871886504</v>
      </c>
      <c r="X36" s="68">
        <f t="shared" si="19"/>
        <v>18.861804594023148</v>
      </c>
      <c r="Y36" s="68">
        <f t="shared" si="19"/>
        <v>19.939621999395904</v>
      </c>
      <c r="Z36" s="68">
        <f t="shared" si="19"/>
        <v>21.017439404768652</v>
      </c>
      <c r="AA36" s="68">
        <f t="shared" si="19"/>
        <v>22.095256810141407</v>
      </c>
      <c r="AB36" s="68">
        <f t="shared" si="19"/>
        <v>23.173074215514156</v>
      </c>
      <c r="AC36" s="68">
        <f t="shared" si="19"/>
        <v>24.250891620886911</v>
      </c>
      <c r="AD36" s="68">
        <f t="shared" si="19"/>
        <v>25.328709026259659</v>
      </c>
      <c r="AE36" s="68">
        <f t="shared" si="19"/>
        <v>26.406526431632415</v>
      </c>
      <c r="AF36" s="68">
        <f t="shared" si="19"/>
        <v>27.484343837005163</v>
      </c>
      <c r="AG36" s="68">
        <f t="shared" si="19"/>
        <v>28.562161242377918</v>
      </c>
      <c r="AH36" s="68">
        <f t="shared" si="19"/>
        <v>29.639978647750667</v>
      </c>
      <c r="AI36" s="68">
        <f t="shared" si="19"/>
        <v>30.717796053123422</v>
      </c>
      <c r="AJ36" s="68">
        <f t="shared" si="19"/>
        <v>31.79561345849617</v>
      </c>
      <c r="AK36" s="68">
        <f t="shared" si="19"/>
        <v>32.873430863868919</v>
      </c>
      <c r="AL36" s="68">
        <f t="shared" si="19"/>
        <v>33.951248269241674</v>
      </c>
      <c r="AM36" s="68">
        <f t="shared" si="19"/>
        <v>35.029065674614415</v>
      </c>
      <c r="AN36" s="68">
        <f t="shared" si="19"/>
        <v>36.106883079987171</v>
      </c>
      <c r="AO36" s="68">
        <f t="shared" si="19"/>
        <v>37.184700485359912</v>
      </c>
      <c r="AP36" s="68">
        <f t="shared" si="19"/>
        <v>38.262517890732667</v>
      </c>
      <c r="AQ36" s="68">
        <f t="shared" si="19"/>
        <v>39.340335296105408</v>
      </c>
      <c r="AR36" s="68">
        <f t="shared" si="19"/>
        <v>40.418152701478164</v>
      </c>
      <c r="AS36" s="68">
        <f t="shared" si="19"/>
        <v>41.495970106850905</v>
      </c>
      <c r="AT36" s="68">
        <f t="shared" si="19"/>
        <v>42.57378751222366</v>
      </c>
      <c r="AU36" s="68">
        <f t="shared" si="19"/>
        <v>43.651604917596401</v>
      </c>
      <c r="AV36" s="68">
        <f t="shared" si="19"/>
        <v>44.729422322969157</v>
      </c>
      <c r="AW36" s="68">
        <f t="shared" si="19"/>
        <v>45.807239728341898</v>
      </c>
      <c r="AX36" s="68">
        <f t="shared" si="19"/>
        <v>46.885057133714653</v>
      </c>
      <c r="AY36" s="68">
        <f t="shared" si="19"/>
        <v>47.962874539087395</v>
      </c>
      <c r="AZ36" s="68">
        <f t="shared" si="19"/>
        <v>49.04069194446015</v>
      </c>
      <c r="BA36" s="68">
        <f t="shared" si="19"/>
        <v>50.118509349832891</v>
      </c>
      <c r="BB36" s="68">
        <f t="shared" si="19"/>
        <v>51.196326755205646</v>
      </c>
      <c r="BC36" s="68">
        <f t="shared" si="19"/>
        <v>52.274144160578388</v>
      </c>
      <c r="BD36" s="68">
        <f t="shared" si="19"/>
        <v>26.406526431632383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0.26406526431632399</v>
      </c>
      <c r="I39" s="74">
        <f t="shared" si="20"/>
        <v>1.0515833297259782</v>
      </c>
      <c r="J39" s="74">
        <f t="shared" si="20"/>
        <v>1.7573166104159481</v>
      </c>
      <c r="K39" s="74">
        <f t="shared" si="20"/>
        <v>2.3876026727298254</v>
      </c>
      <c r="L39" s="74">
        <f t="shared" si="20"/>
        <v>2.9478737163906885</v>
      </c>
      <c r="M39" s="74">
        <f t="shared" si="20"/>
        <v>3.443561941121617</v>
      </c>
      <c r="N39" s="74">
        <f t="shared" si="20"/>
        <v>3.8793450744619276</v>
      </c>
      <c r="O39" s="74">
        <f t="shared" si="20"/>
        <v>4.2599008439509385</v>
      </c>
      <c r="P39" s="74">
        <f t="shared" si="20"/>
        <v>4.6314029472348182</v>
      </c>
      <c r="Q39" s="74">
        <f t="shared" si="20"/>
        <v>5.0029050505186978</v>
      </c>
      <c r="R39" s="74">
        <f t="shared" si="20"/>
        <v>5.3744071538025775</v>
      </c>
      <c r="S39" s="74">
        <f t="shared" si="20"/>
        <v>5.7459092570864572</v>
      </c>
      <c r="T39" s="74">
        <f t="shared" si="20"/>
        <v>6.1174113603703368</v>
      </c>
      <c r="U39" s="74">
        <f t="shared" si="20"/>
        <v>6.4889134636542165</v>
      </c>
      <c r="V39" s="74">
        <f t="shared" si="20"/>
        <v>6.8604155669380962</v>
      </c>
      <c r="W39" s="74">
        <f t="shared" si="20"/>
        <v>7.2319176702219758</v>
      </c>
      <c r="X39" s="74">
        <f t="shared" si="20"/>
        <v>7.6034197735058555</v>
      </c>
      <c r="Y39" s="74">
        <f t="shared" si="20"/>
        <v>7.9749218767897352</v>
      </c>
      <c r="Z39" s="74">
        <f t="shared" si="20"/>
        <v>8.3464239800736149</v>
      </c>
      <c r="AA39" s="74">
        <f t="shared" si="20"/>
        <v>8.7179260833574954</v>
      </c>
      <c r="AB39" s="74">
        <f t="shared" si="20"/>
        <v>8.7527826982472501</v>
      </c>
      <c r="AC39" s="74">
        <f t="shared" si="20"/>
        <v>8.4509938247428806</v>
      </c>
      <c r="AD39" s="74">
        <f t="shared" si="20"/>
        <v>8.1492049512385112</v>
      </c>
      <c r="AE39" s="74">
        <f t="shared" si="20"/>
        <v>7.8474160777341408</v>
      </c>
      <c r="AF39" s="74">
        <f t="shared" si="20"/>
        <v>7.5456272042297705</v>
      </c>
      <c r="AG39" s="74">
        <f t="shared" si="20"/>
        <v>7.2438383307254002</v>
      </c>
      <c r="AH39" s="74">
        <f t="shared" si="20"/>
        <v>6.9420494572210298</v>
      </c>
      <c r="AI39" s="74">
        <f t="shared" si="20"/>
        <v>6.6402605837166595</v>
      </c>
      <c r="AJ39" s="74">
        <f t="shared" si="20"/>
        <v>6.3384717102122892</v>
      </c>
      <c r="AK39" s="74">
        <f t="shared" si="20"/>
        <v>6.0366828367079188</v>
      </c>
      <c r="AL39" s="74">
        <f t="shared" si="20"/>
        <v>5.7348939632035485</v>
      </c>
      <c r="AM39" s="74">
        <f t="shared" si="20"/>
        <v>5.4331050896991782</v>
      </c>
      <c r="AN39" s="74">
        <f t="shared" si="20"/>
        <v>5.1313162161948078</v>
      </c>
      <c r="AO39" s="74">
        <f t="shared" si="20"/>
        <v>4.8295273426904375</v>
      </c>
      <c r="AP39" s="74">
        <f t="shared" si="20"/>
        <v>4.5277384691860671</v>
      </c>
      <c r="AQ39" s="74">
        <f t="shared" si="20"/>
        <v>4.2259495956816968</v>
      </c>
      <c r="AR39" s="74">
        <f t="shared" si="20"/>
        <v>3.9241607221773265</v>
      </c>
      <c r="AS39" s="74">
        <f t="shared" si="20"/>
        <v>3.6223718486729561</v>
      </c>
      <c r="AT39" s="74">
        <f t="shared" si="20"/>
        <v>3.3205829751685858</v>
      </c>
      <c r="AU39" s="74">
        <f t="shared" si="20"/>
        <v>3.0187941016642155</v>
      </c>
      <c r="AV39" s="74">
        <f t="shared" si="20"/>
        <v>2.7170052281598451</v>
      </c>
      <c r="AW39" s="74">
        <f t="shared" si="20"/>
        <v>2.4152163546554748</v>
      </c>
      <c r="AX39" s="74">
        <f t="shared" si="20"/>
        <v>2.1134274811511045</v>
      </c>
      <c r="AY39" s="74">
        <f t="shared" si="20"/>
        <v>1.8116386076467341</v>
      </c>
      <c r="AZ39" s="74">
        <f t="shared" si="20"/>
        <v>1.5098497341423638</v>
      </c>
      <c r="BA39" s="74">
        <f t="shared" si="20"/>
        <v>1.2080608606379934</v>
      </c>
      <c r="BB39" s="74">
        <f t="shared" si="20"/>
        <v>0.90627198713362311</v>
      </c>
      <c r="BC39" s="74">
        <f t="shared" si="20"/>
        <v>0.60448311362925278</v>
      </c>
      <c r="BD39" s="74">
        <f t="shared" si="20"/>
        <v>0.3026942401248825</v>
      </c>
      <c r="BE39" s="74">
        <f t="shared" si="20"/>
        <v>9.0536662051221573E-4</v>
      </c>
      <c r="BF39" s="74">
        <f t="shared" si="20"/>
        <v>9.0536662051221573E-4</v>
      </c>
      <c r="BG39" s="74">
        <f t="shared" si="20"/>
        <v>9.0536662051221573E-4</v>
      </c>
      <c r="BH39" s="74">
        <f t="shared" si="20"/>
        <v>9.0536662051221573E-4</v>
      </c>
      <c r="BI39" s="74">
        <f t="shared" si="20"/>
        <v>9.0536662051221573E-4</v>
      </c>
      <c r="BJ39" s="74">
        <f t="shared" si="20"/>
        <v>9.0536662051221573E-4</v>
      </c>
      <c r="BK39" s="74">
        <f t="shared" si="20"/>
        <v>9.0536662051221573E-4</v>
      </c>
      <c r="BL39" s="74">
        <f t="shared" si="20"/>
        <v>9.0536662051221573E-4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0.26406526431632399</v>
      </c>
      <c r="H40" s="76">
        <f>(H26-H114)*'Assumptions (Inputs)'!$D$29</f>
        <v>0.7875180654096543</v>
      </c>
      <c r="I40" s="76">
        <f>(I26-I114)*'Assumptions (Inputs)'!$D$29</f>
        <v>0.70573328068996988</v>
      </c>
      <c r="J40" s="76">
        <f>(J26-J114)*'Assumptions (Inputs)'!$D$29</f>
        <v>0.6302860623138774</v>
      </c>
      <c r="K40" s="76">
        <f>(K26-K114)*'Assumptions (Inputs)'!$D$29</f>
        <v>0.56027104366086333</v>
      </c>
      <c r="L40" s="76">
        <f>(L26-L114)*'Assumptions (Inputs)'!$D$29</f>
        <v>0.49568822473092822</v>
      </c>
      <c r="M40" s="76">
        <f>(M26-M114)*'Assumptions (Inputs)'!$D$29</f>
        <v>0.4357831333403106</v>
      </c>
      <c r="N40" s="76">
        <f>(N26-N114)*'Assumptions (Inputs)'!$D$29</f>
        <v>0.38055576948901093</v>
      </c>
      <c r="O40" s="76">
        <f>(O26-O114)*'Assumptions (Inputs)'!$D$29</f>
        <v>0.37150210328387978</v>
      </c>
      <c r="P40" s="76">
        <f>(P26-P114)*'Assumptions (Inputs)'!$D$29</f>
        <v>0.37150210328387978</v>
      </c>
      <c r="Q40" s="76">
        <f>(Q26-Q114)*'Assumptions (Inputs)'!$D$29</f>
        <v>0.37150210328387978</v>
      </c>
      <c r="R40" s="76">
        <f>(R26-R114)*'Assumptions (Inputs)'!$D$29</f>
        <v>0.37150210328387978</v>
      </c>
      <c r="S40" s="76">
        <f>(S26-S114)*'Assumptions (Inputs)'!$D$29</f>
        <v>0.37150210328387978</v>
      </c>
      <c r="T40" s="76">
        <f>(T26-T114)*'Assumptions (Inputs)'!$D$29</f>
        <v>0.37150210328387978</v>
      </c>
      <c r="U40" s="76">
        <f>(U26-U114)*'Assumptions (Inputs)'!$D$29</f>
        <v>0.37150210328387978</v>
      </c>
      <c r="V40" s="76">
        <f>(V26-V114)*'Assumptions (Inputs)'!$D$29</f>
        <v>0.37150210328387978</v>
      </c>
      <c r="W40" s="76">
        <f>(W26-W114)*'Assumptions (Inputs)'!$D$29</f>
        <v>0.37150210328387978</v>
      </c>
      <c r="X40" s="76">
        <f>(X26-X114)*'Assumptions (Inputs)'!$D$29</f>
        <v>0.37150210328387978</v>
      </c>
      <c r="Y40" s="76">
        <f>(Y26-Y114)*'Assumptions (Inputs)'!$D$29</f>
        <v>0.37150210328387978</v>
      </c>
      <c r="Z40" s="76">
        <f>(Z26-Z114)*'Assumptions (Inputs)'!$D$29</f>
        <v>0.37150210328387978</v>
      </c>
      <c r="AA40" s="76">
        <f>(AA26-AA114)*'Assumptions (Inputs)'!$D$29</f>
        <v>3.4856614889754771E-2</v>
      </c>
      <c r="AB40" s="76">
        <f>(AB26-AB114)*'Assumptions (Inputs)'!$D$29</f>
        <v>-0.30178887350437028</v>
      </c>
      <c r="AC40" s="76">
        <f>(AC26-AC114)*'Assumptions (Inputs)'!$D$29</f>
        <v>-0.30178887350437028</v>
      </c>
      <c r="AD40" s="76">
        <f>(AD26-AD114)*'Assumptions (Inputs)'!$D$29</f>
        <v>-0.30178887350437028</v>
      </c>
      <c r="AE40" s="76">
        <f>(AE26-AE114)*'Assumptions (Inputs)'!$D$29</f>
        <v>-0.30178887350437028</v>
      </c>
      <c r="AF40" s="76">
        <f>(AF26-AF114)*'Assumptions (Inputs)'!$D$29</f>
        <v>-0.30178887350437028</v>
      </c>
      <c r="AG40" s="76">
        <f>(AG26-AG114)*'Assumptions (Inputs)'!$D$29</f>
        <v>-0.30178887350437028</v>
      </c>
      <c r="AH40" s="76">
        <f>(AH26-AH114)*'Assumptions (Inputs)'!$D$29</f>
        <v>-0.30178887350437028</v>
      </c>
      <c r="AI40" s="76">
        <f>(AI26-AI114)*'Assumptions (Inputs)'!$D$29</f>
        <v>-0.30178887350437028</v>
      </c>
      <c r="AJ40" s="76">
        <f>(AJ26-AJ114)*'Assumptions (Inputs)'!$D$29</f>
        <v>-0.30178887350437028</v>
      </c>
      <c r="AK40" s="76">
        <f>(AK26-AK114)*'Assumptions (Inputs)'!$D$29</f>
        <v>-0.30178887350437028</v>
      </c>
      <c r="AL40" s="76">
        <f>(AL26-AL114)*'Assumptions (Inputs)'!$D$29</f>
        <v>-0.30178887350437028</v>
      </c>
      <c r="AM40" s="76">
        <f>(AM26-AM114)*'Assumptions (Inputs)'!$D$29</f>
        <v>-0.30178887350437028</v>
      </c>
      <c r="AN40" s="76">
        <f>(AN26-AN114)*'Assumptions (Inputs)'!$D$29</f>
        <v>-0.30178887350437028</v>
      </c>
      <c r="AO40" s="76">
        <f>(AO26-AO114)*'Assumptions (Inputs)'!$D$29</f>
        <v>-0.30178887350437028</v>
      </c>
      <c r="AP40" s="76">
        <f>(AP26-AP114)*'Assumptions (Inputs)'!$D$29</f>
        <v>-0.30178887350437028</v>
      </c>
      <c r="AQ40" s="76">
        <f>(AQ26-AQ114)*'Assumptions (Inputs)'!$D$29</f>
        <v>-0.30178887350437028</v>
      </c>
      <c r="AR40" s="76">
        <f>(AR26-AR114)*'Assumptions (Inputs)'!$D$29</f>
        <v>-0.30178887350437028</v>
      </c>
      <c r="AS40" s="76">
        <f>(AS26-AS114)*'Assumptions (Inputs)'!$D$29</f>
        <v>-0.30178887350437028</v>
      </c>
      <c r="AT40" s="76">
        <f>(AT26-AT114)*'Assumptions (Inputs)'!$D$29</f>
        <v>-0.30178887350437028</v>
      </c>
      <c r="AU40" s="76">
        <f>(AU26-AU114)*'Assumptions (Inputs)'!$D$29</f>
        <v>-0.30178887350437028</v>
      </c>
      <c r="AV40" s="76">
        <f>(AV26-AV114)*'Assumptions (Inputs)'!$D$29</f>
        <v>-0.30178887350437028</v>
      </c>
      <c r="AW40" s="76">
        <f>(AW26-AW114)*'Assumptions (Inputs)'!$D$29</f>
        <v>-0.30178887350437028</v>
      </c>
      <c r="AX40" s="76">
        <f>(AX26-AX114)*'Assumptions (Inputs)'!$D$29</f>
        <v>-0.30178887350437028</v>
      </c>
      <c r="AY40" s="76">
        <f>(AY26-AY114)*'Assumptions (Inputs)'!$D$29</f>
        <v>-0.30178887350437028</v>
      </c>
      <c r="AZ40" s="76">
        <f>(AZ26-AZ114)*'Assumptions (Inputs)'!$D$29</f>
        <v>-0.30178887350437028</v>
      </c>
      <c r="BA40" s="76">
        <f>(BA26-BA114)*'Assumptions (Inputs)'!$D$29</f>
        <v>-0.30178887350437028</v>
      </c>
      <c r="BB40" s="76">
        <f>(BB26-BB114)*'Assumptions (Inputs)'!$D$29</f>
        <v>-0.30178887350437028</v>
      </c>
      <c r="BC40" s="76">
        <f>(BC26-BC114)*'Assumptions (Inputs)'!$D$29</f>
        <v>-0.30178887350437028</v>
      </c>
      <c r="BD40" s="76">
        <f>(BD26-BD114)*'Assumptions (Inputs)'!$D$29</f>
        <v>-0.30178887350437028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9.0536662051221573E-4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0.26406526431632399</v>
      </c>
      <c r="H41" s="74">
        <f t="shared" si="21"/>
        <v>1.0515833297259782</v>
      </c>
      <c r="I41" s="74">
        <f t="shared" si="21"/>
        <v>1.7573166104159481</v>
      </c>
      <c r="J41" s="74">
        <f t="shared" si="21"/>
        <v>2.3876026727298254</v>
      </c>
      <c r="K41" s="74">
        <f t="shared" si="21"/>
        <v>2.9478737163906885</v>
      </c>
      <c r="L41" s="74">
        <f t="shared" si="21"/>
        <v>3.443561941121617</v>
      </c>
      <c r="M41" s="74">
        <f t="shared" si="21"/>
        <v>3.8793450744619276</v>
      </c>
      <c r="N41" s="74">
        <f t="shared" si="21"/>
        <v>4.2599008439509385</v>
      </c>
      <c r="O41" s="74">
        <f t="shared" si="21"/>
        <v>4.6314029472348182</v>
      </c>
      <c r="P41" s="74">
        <f t="shared" si="21"/>
        <v>5.0029050505186978</v>
      </c>
      <c r="Q41" s="74">
        <f t="shared" si="21"/>
        <v>5.3744071538025775</v>
      </c>
      <c r="R41" s="74">
        <f t="shared" si="21"/>
        <v>5.7459092570864572</v>
      </c>
      <c r="S41" s="74">
        <f t="shared" si="21"/>
        <v>6.1174113603703368</v>
      </c>
      <c r="T41" s="74">
        <f t="shared" si="21"/>
        <v>6.4889134636542165</v>
      </c>
      <c r="U41" s="74">
        <f t="shared" si="21"/>
        <v>6.8604155669380962</v>
      </c>
      <c r="V41" s="74">
        <f t="shared" si="21"/>
        <v>7.2319176702219758</v>
      </c>
      <c r="W41" s="74">
        <f t="shared" si="21"/>
        <v>7.6034197735058555</v>
      </c>
      <c r="X41" s="74">
        <f t="shared" si="21"/>
        <v>7.9749218767897352</v>
      </c>
      <c r="Y41" s="74">
        <f t="shared" si="21"/>
        <v>8.3464239800736149</v>
      </c>
      <c r="Z41" s="74">
        <f t="shared" si="21"/>
        <v>8.7179260833574954</v>
      </c>
      <c r="AA41" s="74">
        <f t="shared" si="21"/>
        <v>8.7527826982472501</v>
      </c>
      <c r="AB41" s="74">
        <f t="shared" si="21"/>
        <v>8.4509938247428806</v>
      </c>
      <c r="AC41" s="74">
        <f t="shared" si="21"/>
        <v>8.1492049512385112</v>
      </c>
      <c r="AD41" s="74">
        <f t="shared" si="21"/>
        <v>7.8474160777341408</v>
      </c>
      <c r="AE41" s="74">
        <f t="shared" si="21"/>
        <v>7.5456272042297705</v>
      </c>
      <c r="AF41" s="74">
        <f t="shared" si="21"/>
        <v>7.2438383307254002</v>
      </c>
      <c r="AG41" s="74">
        <f t="shared" si="21"/>
        <v>6.9420494572210298</v>
      </c>
      <c r="AH41" s="74">
        <f t="shared" si="21"/>
        <v>6.6402605837166595</v>
      </c>
      <c r="AI41" s="74">
        <f t="shared" si="21"/>
        <v>6.3384717102122892</v>
      </c>
      <c r="AJ41" s="74">
        <f t="shared" si="21"/>
        <v>6.0366828367079188</v>
      </c>
      <c r="AK41" s="74">
        <f t="shared" si="21"/>
        <v>5.7348939632035485</v>
      </c>
      <c r="AL41" s="74">
        <f t="shared" si="21"/>
        <v>5.4331050896991782</v>
      </c>
      <c r="AM41" s="74">
        <f t="shared" si="21"/>
        <v>5.1313162161948078</v>
      </c>
      <c r="AN41" s="74">
        <f t="shared" si="21"/>
        <v>4.8295273426904375</v>
      </c>
      <c r="AO41" s="74">
        <f t="shared" si="21"/>
        <v>4.5277384691860671</v>
      </c>
      <c r="AP41" s="74">
        <f t="shared" si="21"/>
        <v>4.2259495956816968</v>
      </c>
      <c r="AQ41" s="74">
        <f t="shared" si="21"/>
        <v>3.9241607221773265</v>
      </c>
      <c r="AR41" s="74">
        <f t="shared" si="21"/>
        <v>3.6223718486729561</v>
      </c>
      <c r="AS41" s="74">
        <f t="shared" si="21"/>
        <v>3.3205829751685858</v>
      </c>
      <c r="AT41" s="74">
        <f t="shared" si="21"/>
        <v>3.0187941016642155</v>
      </c>
      <c r="AU41" s="74">
        <f t="shared" si="21"/>
        <v>2.7170052281598451</v>
      </c>
      <c r="AV41" s="74">
        <f t="shared" si="21"/>
        <v>2.4152163546554748</v>
      </c>
      <c r="AW41" s="74">
        <f t="shared" si="21"/>
        <v>2.1134274811511045</v>
      </c>
      <c r="AX41" s="74">
        <f t="shared" si="21"/>
        <v>1.8116386076467341</v>
      </c>
      <c r="AY41" s="74">
        <f t="shared" si="21"/>
        <v>1.5098497341423638</v>
      </c>
      <c r="AZ41" s="74">
        <f t="shared" si="21"/>
        <v>1.2080608606379934</v>
      </c>
      <c r="BA41" s="74">
        <f t="shared" si="21"/>
        <v>0.90627198713362311</v>
      </c>
      <c r="BB41" s="74">
        <f t="shared" si="21"/>
        <v>0.60448311362925278</v>
      </c>
      <c r="BC41" s="74">
        <f t="shared" si="21"/>
        <v>0.3026942401248825</v>
      </c>
      <c r="BD41" s="74">
        <f t="shared" si="21"/>
        <v>9.0536662051221573E-4</v>
      </c>
      <c r="BE41" s="74">
        <f t="shared" si="21"/>
        <v>9.0536662051221573E-4</v>
      </c>
      <c r="BF41" s="74">
        <f t="shared" si="21"/>
        <v>9.0536662051221573E-4</v>
      </c>
      <c r="BG41" s="74">
        <f t="shared" si="21"/>
        <v>9.0536662051221573E-4</v>
      </c>
      <c r="BH41" s="74">
        <f t="shared" si="21"/>
        <v>9.0536662051221573E-4</v>
      </c>
      <c r="BI41" s="74">
        <f t="shared" si="21"/>
        <v>9.0536662051221573E-4</v>
      </c>
      <c r="BJ41" s="74">
        <f t="shared" si="21"/>
        <v>9.0536662051221573E-4</v>
      </c>
      <c r="BK41" s="74">
        <f t="shared" si="21"/>
        <v>9.0536662051221573E-4</v>
      </c>
      <c r="BL41" s="74">
        <f t="shared" si="21"/>
        <v>9.0536662051221573E-4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0.13203263215816199</v>
      </c>
      <c r="H42" s="68">
        <f t="shared" si="22"/>
        <v>0.65782429702115108</v>
      </c>
      <c r="I42" s="68">
        <f t="shared" si="22"/>
        <v>1.4044499700709632</v>
      </c>
      <c r="J42" s="68">
        <f t="shared" si="22"/>
        <v>2.0724596415728866</v>
      </c>
      <c r="K42" s="68">
        <f t="shared" si="22"/>
        <v>2.6677381945602567</v>
      </c>
      <c r="L42" s="68">
        <f t="shared" si="22"/>
        <v>3.1957178287561527</v>
      </c>
      <c r="M42" s="68">
        <f t="shared" si="22"/>
        <v>3.661453507791772</v>
      </c>
      <c r="N42" s="68">
        <f t="shared" si="22"/>
        <v>4.0696229592064332</v>
      </c>
      <c r="O42" s="68">
        <f t="shared" si="22"/>
        <v>4.4456518955928779</v>
      </c>
      <c r="P42" s="68">
        <f t="shared" si="22"/>
        <v>4.8171539988767584</v>
      </c>
      <c r="Q42" s="68">
        <f t="shared" si="22"/>
        <v>5.1886561021606372</v>
      </c>
      <c r="R42" s="68">
        <f t="shared" si="22"/>
        <v>5.5601582054445178</v>
      </c>
      <c r="S42" s="68">
        <f t="shared" si="22"/>
        <v>5.9316603087283966</v>
      </c>
      <c r="T42" s="68">
        <f t="shared" si="22"/>
        <v>6.3031624120122771</v>
      </c>
      <c r="U42" s="68">
        <f t="shared" si="22"/>
        <v>6.6746645152961559</v>
      </c>
      <c r="V42" s="68">
        <f t="shared" si="22"/>
        <v>7.0461666185800365</v>
      </c>
      <c r="W42" s="68">
        <f t="shared" si="22"/>
        <v>7.4176687218639152</v>
      </c>
      <c r="X42" s="68">
        <f t="shared" si="22"/>
        <v>7.7891708251477958</v>
      </c>
      <c r="Y42" s="68">
        <f t="shared" si="22"/>
        <v>8.1606729284316746</v>
      </c>
      <c r="Z42" s="68">
        <f t="shared" si="22"/>
        <v>8.5321750317155551</v>
      </c>
      <c r="AA42" s="68">
        <f t="shared" si="22"/>
        <v>8.7353543908023727</v>
      </c>
      <c r="AB42" s="68">
        <f t="shared" si="22"/>
        <v>8.6018882614950662</v>
      </c>
      <c r="AC42" s="68">
        <f t="shared" si="22"/>
        <v>8.300099387990695</v>
      </c>
      <c r="AD42" s="68">
        <f t="shared" si="22"/>
        <v>7.9983105144863256</v>
      </c>
      <c r="AE42" s="68">
        <f t="shared" si="22"/>
        <v>7.6965216409819561</v>
      </c>
      <c r="AF42" s="68">
        <f t="shared" si="22"/>
        <v>7.3947327674775849</v>
      </c>
      <c r="AG42" s="68">
        <f t="shared" si="22"/>
        <v>7.0929438939732155</v>
      </c>
      <c r="AH42" s="68">
        <f t="shared" si="22"/>
        <v>6.7911550204688442</v>
      </c>
      <c r="AI42" s="68">
        <f t="shared" si="22"/>
        <v>6.4893661469644748</v>
      </c>
      <c r="AJ42" s="68">
        <f t="shared" si="22"/>
        <v>6.1875772734601036</v>
      </c>
      <c r="AK42" s="68">
        <f t="shared" si="22"/>
        <v>5.8857883999557341</v>
      </c>
      <c r="AL42" s="68">
        <f t="shared" si="22"/>
        <v>5.5839995264513629</v>
      </c>
      <c r="AM42" s="68">
        <f t="shared" si="22"/>
        <v>5.2822106529469934</v>
      </c>
      <c r="AN42" s="68">
        <f t="shared" si="22"/>
        <v>4.9804217794426222</v>
      </c>
      <c r="AO42" s="68">
        <f t="shared" si="22"/>
        <v>4.6786329059382528</v>
      </c>
      <c r="AP42" s="68">
        <f t="shared" si="22"/>
        <v>4.3768440324338815</v>
      </c>
      <c r="AQ42" s="68">
        <f t="shared" si="22"/>
        <v>4.0750551589295121</v>
      </c>
      <c r="AR42" s="68">
        <f t="shared" si="22"/>
        <v>3.7732662854251413</v>
      </c>
      <c r="AS42" s="68">
        <f t="shared" si="22"/>
        <v>3.471477411920771</v>
      </c>
      <c r="AT42" s="68">
        <f t="shared" si="22"/>
        <v>3.1696885384164006</v>
      </c>
      <c r="AU42" s="68">
        <f t="shared" si="22"/>
        <v>2.8678996649120303</v>
      </c>
      <c r="AV42" s="68">
        <f t="shared" si="22"/>
        <v>2.56611079140766</v>
      </c>
      <c r="AW42" s="68">
        <f t="shared" si="22"/>
        <v>2.2643219179032896</v>
      </c>
      <c r="AX42" s="68">
        <f t="shared" si="22"/>
        <v>1.9625330443989193</v>
      </c>
      <c r="AY42" s="68">
        <f t="shared" si="22"/>
        <v>1.660744170894549</v>
      </c>
      <c r="AZ42" s="68">
        <f t="shared" si="22"/>
        <v>1.3589552973901786</v>
      </c>
      <c r="BA42" s="68">
        <f t="shared" si="22"/>
        <v>1.0571664238858083</v>
      </c>
      <c r="BB42" s="68">
        <f t="shared" si="22"/>
        <v>0.75537755038143795</v>
      </c>
      <c r="BC42" s="68">
        <f t="shared" si="22"/>
        <v>0.45358867687706761</v>
      </c>
      <c r="BD42" s="68">
        <f t="shared" si="22"/>
        <v>0.15179980337269736</v>
      </c>
      <c r="BE42" s="68">
        <f t="shared" si="22"/>
        <v>9.0536662051221573E-4</v>
      </c>
      <c r="BF42" s="68">
        <f t="shared" si="22"/>
        <v>9.0536662051221573E-4</v>
      </c>
      <c r="BG42" s="68">
        <f t="shared" si="22"/>
        <v>9.0536662051221573E-4</v>
      </c>
      <c r="BH42" s="68">
        <f t="shared" si="22"/>
        <v>9.0536662051221573E-4</v>
      </c>
      <c r="BI42" s="68">
        <f t="shared" si="22"/>
        <v>9.0536662051221573E-4</v>
      </c>
      <c r="BJ42" s="68">
        <f t="shared" si="22"/>
        <v>9.0536662051221573E-4</v>
      </c>
      <c r="BK42" s="68">
        <f t="shared" si="22"/>
        <v>9.0536662051221573E-4</v>
      </c>
      <c r="BL42" s="68">
        <f t="shared" si="22"/>
        <v>9.0536662051221573E-4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4.9040691944460174E-2</v>
      </c>
      <c r="I45" s="55">
        <f t="shared" si="23"/>
        <v>0.19529404694911029</v>
      </c>
      <c r="J45" s="55">
        <f t="shared" si="23"/>
        <v>0.32635879907724752</v>
      </c>
      <c r="K45" s="55">
        <f t="shared" si="23"/>
        <v>0.44341192493553905</v>
      </c>
      <c r="L45" s="55">
        <f t="shared" si="23"/>
        <v>0.54746226161541367</v>
      </c>
      <c r="M45" s="55">
        <f t="shared" si="23"/>
        <v>0.63951864620830035</v>
      </c>
      <c r="N45" s="55">
        <f t="shared" si="23"/>
        <v>0.72044979954292943</v>
      </c>
      <c r="O45" s="55">
        <f t="shared" si="23"/>
        <v>0.79112444244803148</v>
      </c>
      <c r="P45" s="55">
        <f t="shared" si="23"/>
        <v>0.86011769020075202</v>
      </c>
      <c r="Q45" s="55">
        <f t="shared" si="23"/>
        <v>0.92911093795347255</v>
      </c>
      <c r="R45" s="55">
        <f t="shared" si="23"/>
        <v>0.99810418570619308</v>
      </c>
      <c r="S45" s="55">
        <f t="shared" si="23"/>
        <v>1.0670974334589136</v>
      </c>
      <c r="T45" s="55">
        <f t="shared" si="23"/>
        <v>1.1360906812116343</v>
      </c>
      <c r="U45" s="55">
        <f t="shared" si="23"/>
        <v>1.2050839289643549</v>
      </c>
      <c r="V45" s="55">
        <f t="shared" si="23"/>
        <v>1.2740771767170755</v>
      </c>
      <c r="W45" s="55">
        <f t="shared" si="23"/>
        <v>1.3430704244697962</v>
      </c>
      <c r="X45" s="55">
        <f t="shared" si="23"/>
        <v>1.4120636722225168</v>
      </c>
      <c r="Y45" s="55">
        <f t="shared" si="23"/>
        <v>1.4810569199752375</v>
      </c>
      <c r="Z45" s="55">
        <f t="shared" si="23"/>
        <v>1.5500501677279581</v>
      </c>
      <c r="AA45" s="55">
        <f t="shared" si="23"/>
        <v>1.6190434154806788</v>
      </c>
      <c r="AB45" s="55">
        <f t="shared" si="23"/>
        <v>1.6255167868173475</v>
      </c>
      <c r="AC45" s="55">
        <f t="shared" si="23"/>
        <v>1.5694702817379644</v>
      </c>
      <c r="AD45" s="55">
        <f t="shared" si="23"/>
        <v>1.5134237766585814</v>
      </c>
      <c r="AE45" s="55">
        <f t="shared" si="23"/>
        <v>1.4573772715791984</v>
      </c>
      <c r="AF45" s="55">
        <f t="shared" si="23"/>
        <v>1.4013307664998154</v>
      </c>
      <c r="AG45" s="55">
        <f t="shared" si="23"/>
        <v>1.3452842614204323</v>
      </c>
      <c r="AH45" s="55">
        <f t="shared" si="23"/>
        <v>1.2892377563410493</v>
      </c>
      <c r="AI45" s="55">
        <f t="shared" si="23"/>
        <v>1.2331912512616663</v>
      </c>
      <c r="AJ45" s="55">
        <f t="shared" si="23"/>
        <v>1.1771447461822833</v>
      </c>
      <c r="AK45" s="55">
        <f t="shared" si="23"/>
        <v>1.1210982411029002</v>
      </c>
      <c r="AL45" s="55">
        <f t="shared" si="23"/>
        <v>1.0650517360235172</v>
      </c>
      <c r="AM45" s="55">
        <f t="shared" si="23"/>
        <v>1.0090052309441342</v>
      </c>
      <c r="AN45" s="55">
        <f t="shared" si="23"/>
        <v>0.95295872586475117</v>
      </c>
      <c r="AO45" s="55">
        <f t="shared" si="23"/>
        <v>0.89691222078536814</v>
      </c>
      <c r="AP45" s="55">
        <f t="shared" si="23"/>
        <v>0.84086571570598512</v>
      </c>
      <c r="AQ45" s="55">
        <f t="shared" si="23"/>
        <v>0.78481921062660209</v>
      </c>
      <c r="AR45" s="55">
        <f t="shared" si="23"/>
        <v>0.72877270554721907</v>
      </c>
      <c r="AS45" s="55">
        <f t="shared" si="23"/>
        <v>0.67272620046783604</v>
      </c>
      <c r="AT45" s="55">
        <f t="shared" si="23"/>
        <v>0.61667969538845302</v>
      </c>
      <c r="AU45" s="55">
        <f t="shared" si="23"/>
        <v>0.56063319030907</v>
      </c>
      <c r="AV45" s="55">
        <f t="shared" si="23"/>
        <v>0.50458668522968697</v>
      </c>
      <c r="AW45" s="55">
        <f t="shared" si="23"/>
        <v>0.44854018015030389</v>
      </c>
      <c r="AX45" s="55">
        <f t="shared" si="23"/>
        <v>0.39249367507092081</v>
      </c>
      <c r="AY45" s="55">
        <f t="shared" si="23"/>
        <v>0.33644716999153773</v>
      </c>
      <c r="AZ45" s="55">
        <f t="shared" si="23"/>
        <v>0.28040066491215465</v>
      </c>
      <c r="BA45" s="55">
        <f t="shared" si="23"/>
        <v>0.2243541598327716</v>
      </c>
      <c r="BB45" s="55">
        <f t="shared" si="23"/>
        <v>0.16830765475338855</v>
      </c>
      <c r="BC45" s="55">
        <f t="shared" si="23"/>
        <v>0.11226114967400549</v>
      </c>
      <c r="BD45" s="55">
        <f t="shared" si="23"/>
        <v>5.6214644594622436E-2</v>
      </c>
      <c r="BE45" s="55">
        <f t="shared" si="23"/>
        <v>1.6813951523937665E-4</v>
      </c>
      <c r="BF45" s="55">
        <f t="shared" si="23"/>
        <v>1.6813951523937665E-4</v>
      </c>
      <c r="BG45" s="55">
        <f t="shared" si="23"/>
        <v>1.6813951523937665E-4</v>
      </c>
      <c r="BH45" s="55">
        <f t="shared" si="23"/>
        <v>1.6813951523937665E-4</v>
      </c>
      <c r="BI45" s="55">
        <f t="shared" si="23"/>
        <v>1.6813951523937665E-4</v>
      </c>
      <c r="BJ45" s="55">
        <f t="shared" si="23"/>
        <v>1.6813951523937665E-4</v>
      </c>
      <c r="BK45" s="55">
        <f t="shared" si="23"/>
        <v>1.6813951523937665E-4</v>
      </c>
      <c r="BL45" s="55">
        <f t="shared" si="23"/>
        <v>1.6813951523937665E-4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4.9040691944460174E-2</v>
      </c>
      <c r="H46" s="55">
        <f>(H27-H114)*'Assumptions (Inputs)'!$D$26</f>
        <v>0.14625335500465012</v>
      </c>
      <c r="I46" s="55">
        <f>(I27-I114)*'Assumptions (Inputs)'!$D$26</f>
        <v>0.13106475212813726</v>
      </c>
      <c r="J46" s="55">
        <f>(J27-J114)*'Assumptions (Inputs)'!$D$26</f>
        <v>0.11705312585829152</v>
      </c>
      <c r="K46" s="55">
        <f>(K27-K114)*'Assumptions (Inputs)'!$D$26</f>
        <v>0.10405033667987464</v>
      </c>
      <c r="L46" s="55">
        <f>(L27-L114)*'Assumptions (Inputs)'!$D$26</f>
        <v>9.2056384592886675E-2</v>
      </c>
      <c r="M46" s="55">
        <f>(M27-M114)*'Assumptions (Inputs)'!$D$26</f>
        <v>8.0931153334629122E-2</v>
      </c>
      <c r="N46" s="55">
        <f>(N27-N114)*'Assumptions (Inputs)'!$D$26</f>
        <v>7.0674642905102031E-2</v>
      </c>
      <c r="O46" s="55">
        <f>(O27-O114)*'Assumptions (Inputs)'!$D$26</f>
        <v>6.8993247752720546E-2</v>
      </c>
      <c r="P46" s="55">
        <f>(P27-P114)*'Assumptions (Inputs)'!$D$26</f>
        <v>6.8993247752720546E-2</v>
      </c>
      <c r="Q46" s="55">
        <f>(Q27-Q114)*'Assumptions (Inputs)'!$D$26</f>
        <v>6.8993247752720546E-2</v>
      </c>
      <c r="R46" s="55">
        <f>(R27-R114)*'Assumptions (Inputs)'!$D$26</f>
        <v>6.8993247752720546E-2</v>
      </c>
      <c r="S46" s="55">
        <f>(S27-S114)*'Assumptions (Inputs)'!$D$26</f>
        <v>6.8993247752720546E-2</v>
      </c>
      <c r="T46" s="55">
        <f>(T27-T114)*'Assumptions (Inputs)'!$D$26</f>
        <v>6.8993247752720546E-2</v>
      </c>
      <c r="U46" s="55">
        <f>(U27-U114)*'Assumptions (Inputs)'!$D$26</f>
        <v>6.8993247752720546E-2</v>
      </c>
      <c r="V46" s="55">
        <f>(V27-V114)*'Assumptions (Inputs)'!$D$26</f>
        <v>6.8993247752720546E-2</v>
      </c>
      <c r="W46" s="55">
        <f>(W27-W114)*'Assumptions (Inputs)'!$D$26</f>
        <v>6.8993247752720546E-2</v>
      </c>
      <c r="X46" s="55">
        <f>(X27-X114)*'Assumptions (Inputs)'!$D$26</f>
        <v>6.8993247752720546E-2</v>
      </c>
      <c r="Y46" s="55">
        <f>(Y27-Y114)*'Assumptions (Inputs)'!$D$26</f>
        <v>6.8993247752720546E-2</v>
      </c>
      <c r="Z46" s="55">
        <f>(Z27-Z114)*'Assumptions (Inputs)'!$D$26</f>
        <v>6.8993247752720546E-2</v>
      </c>
      <c r="AA46" s="55">
        <f>(AA27-AA114)*'Assumptions (Inputs)'!$D$26</f>
        <v>6.4733713366687436E-3</v>
      </c>
      <c r="AB46" s="55">
        <f>(AB27-AB114)*'Assumptions (Inputs)'!$D$26</f>
        <v>-5.6046505079383059E-2</v>
      </c>
      <c r="AC46" s="55">
        <f>(AC27-AC114)*'Assumptions (Inputs)'!$D$26</f>
        <v>-5.6046505079383059E-2</v>
      </c>
      <c r="AD46" s="55">
        <f>(AD27-AD114)*'Assumptions (Inputs)'!$D$26</f>
        <v>-5.6046505079383059E-2</v>
      </c>
      <c r="AE46" s="55">
        <f>(AE27-AE114)*'Assumptions (Inputs)'!$D$26</f>
        <v>-5.6046505079383059E-2</v>
      </c>
      <c r="AF46" s="55">
        <f>(AF27-AF114)*'Assumptions (Inputs)'!$D$26</f>
        <v>-5.6046505079383059E-2</v>
      </c>
      <c r="AG46" s="55">
        <f>(AG27-AG114)*'Assumptions (Inputs)'!$D$26</f>
        <v>-5.6046505079383059E-2</v>
      </c>
      <c r="AH46" s="55">
        <f>(AH27-AH114)*'Assumptions (Inputs)'!$D$26</f>
        <v>-5.6046505079383059E-2</v>
      </c>
      <c r="AI46" s="55">
        <f>(AI27-AI114)*'Assumptions (Inputs)'!$D$26</f>
        <v>-5.6046505079383059E-2</v>
      </c>
      <c r="AJ46" s="55">
        <f>(AJ27-AJ114)*'Assumptions (Inputs)'!$D$26</f>
        <v>-5.6046505079383059E-2</v>
      </c>
      <c r="AK46" s="55">
        <f>(AK27-AK114)*'Assumptions (Inputs)'!$D$26</f>
        <v>-5.6046505079383059E-2</v>
      </c>
      <c r="AL46" s="55">
        <f>(AL27-AL114)*'Assumptions (Inputs)'!$D$26</f>
        <v>-5.6046505079383059E-2</v>
      </c>
      <c r="AM46" s="55">
        <f>(AM27-AM114)*'Assumptions (Inputs)'!$D$26</f>
        <v>-5.6046505079383059E-2</v>
      </c>
      <c r="AN46" s="55">
        <f>(AN27-AN114)*'Assumptions (Inputs)'!$D$26</f>
        <v>-5.6046505079383059E-2</v>
      </c>
      <c r="AO46" s="55">
        <f>(AO27-AO114)*'Assumptions (Inputs)'!$D$26</f>
        <v>-5.6046505079383059E-2</v>
      </c>
      <c r="AP46" s="55">
        <f>(AP27-AP114)*'Assumptions (Inputs)'!$D$26</f>
        <v>-5.6046505079383059E-2</v>
      </c>
      <c r="AQ46" s="55">
        <f>(AQ27-AQ114)*'Assumptions (Inputs)'!$D$26</f>
        <v>-5.6046505079383059E-2</v>
      </c>
      <c r="AR46" s="55">
        <f>(AR27-AR114)*'Assumptions (Inputs)'!$D$26</f>
        <v>-5.6046505079383059E-2</v>
      </c>
      <c r="AS46" s="55">
        <f>(AS27-AS114)*'Assumptions (Inputs)'!$D$26</f>
        <v>-5.6046505079383059E-2</v>
      </c>
      <c r="AT46" s="55">
        <f>(AT27-AT114)*'Assumptions (Inputs)'!$D$26</f>
        <v>-5.6046505079383059E-2</v>
      </c>
      <c r="AU46" s="55">
        <f>(AU27-AU114)*'Assumptions (Inputs)'!$D$26</f>
        <v>-5.6046505079383059E-2</v>
      </c>
      <c r="AV46" s="55">
        <f>(AV27-AV114)*'Assumptions (Inputs)'!$D$26</f>
        <v>-5.6046505079383059E-2</v>
      </c>
      <c r="AW46" s="55">
        <f>(AW27-AW114)*'Assumptions (Inputs)'!$D$26</f>
        <v>-5.6046505079383059E-2</v>
      </c>
      <c r="AX46" s="55">
        <f>(AX27-AX114)*'Assumptions (Inputs)'!$D$26</f>
        <v>-5.6046505079383059E-2</v>
      </c>
      <c r="AY46" s="55">
        <f>(AY27-AY114)*'Assumptions (Inputs)'!$D$26</f>
        <v>-5.6046505079383059E-2</v>
      </c>
      <c r="AZ46" s="55">
        <f>(AZ27-AZ114)*'Assumptions (Inputs)'!$D$26</f>
        <v>-5.6046505079383059E-2</v>
      </c>
      <c r="BA46" s="55">
        <f>(BA27-BA114)*'Assumptions (Inputs)'!$D$26</f>
        <v>-5.6046505079383059E-2</v>
      </c>
      <c r="BB46" s="55">
        <f>(BB27-BB114)*'Assumptions (Inputs)'!$D$26</f>
        <v>-5.6046505079383059E-2</v>
      </c>
      <c r="BC46" s="55">
        <f>(BC27-BC114)*'Assumptions (Inputs)'!$D$26</f>
        <v>-5.6046505079383059E-2</v>
      </c>
      <c r="BD46" s="55">
        <f>(BD27-BD114)*'Assumptions (Inputs)'!$D$26</f>
        <v>-5.6046505079383059E-2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1.6813951523937665E-4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4.9040691944460174E-2</v>
      </c>
      <c r="H47" s="77">
        <f t="shared" si="24"/>
        <v>0.19529404694911029</v>
      </c>
      <c r="I47" s="77">
        <f t="shared" si="24"/>
        <v>0.32635879907724752</v>
      </c>
      <c r="J47" s="77">
        <f t="shared" si="24"/>
        <v>0.44341192493553905</v>
      </c>
      <c r="K47" s="77">
        <f t="shared" si="24"/>
        <v>0.54746226161541367</v>
      </c>
      <c r="L47" s="77">
        <f t="shared" si="24"/>
        <v>0.63951864620830035</v>
      </c>
      <c r="M47" s="77">
        <f t="shared" si="24"/>
        <v>0.72044979954292943</v>
      </c>
      <c r="N47" s="77">
        <f t="shared" si="24"/>
        <v>0.79112444244803148</v>
      </c>
      <c r="O47" s="77">
        <f t="shared" si="24"/>
        <v>0.86011769020075202</v>
      </c>
      <c r="P47" s="77">
        <f t="shared" si="24"/>
        <v>0.92911093795347255</v>
      </c>
      <c r="Q47" s="77">
        <f t="shared" si="24"/>
        <v>0.99810418570619308</v>
      </c>
      <c r="R47" s="77">
        <f t="shared" si="24"/>
        <v>1.0670974334589136</v>
      </c>
      <c r="S47" s="77">
        <f t="shared" si="24"/>
        <v>1.1360906812116343</v>
      </c>
      <c r="T47" s="77">
        <f t="shared" si="24"/>
        <v>1.2050839289643549</v>
      </c>
      <c r="U47" s="77">
        <f t="shared" si="24"/>
        <v>1.2740771767170755</v>
      </c>
      <c r="V47" s="77">
        <f t="shared" si="24"/>
        <v>1.3430704244697962</v>
      </c>
      <c r="W47" s="77">
        <f t="shared" si="24"/>
        <v>1.4120636722225168</v>
      </c>
      <c r="X47" s="77">
        <f t="shared" si="24"/>
        <v>1.4810569199752375</v>
      </c>
      <c r="Y47" s="77">
        <f t="shared" si="24"/>
        <v>1.5500501677279581</v>
      </c>
      <c r="Z47" s="77">
        <f t="shared" si="24"/>
        <v>1.6190434154806788</v>
      </c>
      <c r="AA47" s="77">
        <f t="shared" si="24"/>
        <v>1.6255167868173475</v>
      </c>
      <c r="AB47" s="77">
        <f t="shared" si="24"/>
        <v>1.5694702817379644</v>
      </c>
      <c r="AC47" s="77">
        <f t="shared" si="24"/>
        <v>1.5134237766585814</v>
      </c>
      <c r="AD47" s="77">
        <f t="shared" si="24"/>
        <v>1.4573772715791984</v>
      </c>
      <c r="AE47" s="77">
        <f t="shared" si="24"/>
        <v>1.4013307664998154</v>
      </c>
      <c r="AF47" s="77">
        <f t="shared" si="24"/>
        <v>1.3452842614204323</v>
      </c>
      <c r="AG47" s="77">
        <f t="shared" si="24"/>
        <v>1.2892377563410493</v>
      </c>
      <c r="AH47" s="77">
        <f t="shared" si="24"/>
        <v>1.2331912512616663</v>
      </c>
      <c r="AI47" s="77">
        <f t="shared" si="24"/>
        <v>1.1771447461822833</v>
      </c>
      <c r="AJ47" s="77">
        <f t="shared" si="24"/>
        <v>1.1210982411029002</v>
      </c>
      <c r="AK47" s="77">
        <f t="shared" si="24"/>
        <v>1.0650517360235172</v>
      </c>
      <c r="AL47" s="77">
        <f t="shared" si="24"/>
        <v>1.0090052309441342</v>
      </c>
      <c r="AM47" s="77">
        <f t="shared" si="24"/>
        <v>0.95295872586475117</v>
      </c>
      <c r="AN47" s="77">
        <f t="shared" si="24"/>
        <v>0.89691222078536814</v>
      </c>
      <c r="AO47" s="77">
        <f t="shared" si="24"/>
        <v>0.84086571570598512</v>
      </c>
      <c r="AP47" s="77">
        <f t="shared" si="24"/>
        <v>0.78481921062660209</v>
      </c>
      <c r="AQ47" s="77">
        <f t="shared" si="24"/>
        <v>0.72877270554721907</v>
      </c>
      <c r="AR47" s="77">
        <f t="shared" si="24"/>
        <v>0.67272620046783604</v>
      </c>
      <c r="AS47" s="77">
        <f t="shared" si="24"/>
        <v>0.61667969538845302</v>
      </c>
      <c r="AT47" s="77">
        <f t="shared" si="24"/>
        <v>0.56063319030907</v>
      </c>
      <c r="AU47" s="77">
        <f t="shared" si="24"/>
        <v>0.50458668522968697</v>
      </c>
      <c r="AV47" s="77">
        <f t="shared" si="24"/>
        <v>0.44854018015030389</v>
      </c>
      <c r="AW47" s="77">
        <f t="shared" si="24"/>
        <v>0.39249367507092081</v>
      </c>
      <c r="AX47" s="77">
        <f t="shared" si="24"/>
        <v>0.33644716999153773</v>
      </c>
      <c r="AY47" s="77">
        <f t="shared" si="24"/>
        <v>0.28040066491215465</v>
      </c>
      <c r="AZ47" s="77">
        <f t="shared" si="24"/>
        <v>0.2243541598327716</v>
      </c>
      <c r="BA47" s="77">
        <f t="shared" si="24"/>
        <v>0.16830765475338855</v>
      </c>
      <c r="BB47" s="77">
        <f t="shared" si="24"/>
        <v>0.11226114967400549</v>
      </c>
      <c r="BC47" s="77">
        <f t="shared" si="24"/>
        <v>5.6214644594622436E-2</v>
      </c>
      <c r="BD47" s="77">
        <f t="shared" si="24"/>
        <v>1.6813951523937665E-4</v>
      </c>
      <c r="BE47" s="77">
        <f t="shared" si="24"/>
        <v>1.6813951523937665E-4</v>
      </c>
      <c r="BF47" s="77">
        <f t="shared" si="24"/>
        <v>1.6813951523937665E-4</v>
      </c>
      <c r="BG47" s="77">
        <f t="shared" si="24"/>
        <v>1.6813951523937665E-4</v>
      </c>
      <c r="BH47" s="77">
        <f t="shared" si="24"/>
        <v>1.6813951523937665E-4</v>
      </c>
      <c r="BI47" s="77">
        <f t="shared" si="24"/>
        <v>1.6813951523937665E-4</v>
      </c>
      <c r="BJ47" s="77">
        <f t="shared" si="24"/>
        <v>1.6813951523937665E-4</v>
      </c>
      <c r="BK47" s="77">
        <f t="shared" si="24"/>
        <v>1.6813951523937665E-4</v>
      </c>
      <c r="BL47" s="77">
        <f t="shared" si="24"/>
        <v>1.6813951523937665E-4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2.4520345972230087E-2</v>
      </c>
      <c r="H48" s="68">
        <f t="shared" si="25"/>
        <v>0.12216736944678523</v>
      </c>
      <c r="I48" s="68">
        <f t="shared" si="25"/>
        <v>0.26082642301317893</v>
      </c>
      <c r="J48" s="68">
        <f t="shared" si="25"/>
        <v>0.38488536200639328</v>
      </c>
      <c r="K48" s="68">
        <f t="shared" si="25"/>
        <v>0.49543709327547636</v>
      </c>
      <c r="L48" s="68">
        <f>AVERAGE(L45,L47)</f>
        <v>0.59349045391185706</v>
      </c>
      <c r="M48" s="68">
        <f>AVERAGE(M45,M47)</f>
        <v>0.67998422287561489</v>
      </c>
      <c r="N48" s="68">
        <f>AVERAGE(N45,N47)</f>
        <v>0.75578712099548051</v>
      </c>
      <c r="O48" s="68">
        <f t="shared" ref="O48:BL48" si="26">AVERAGE(O45,O47)</f>
        <v>0.82562106632439169</v>
      </c>
      <c r="P48" s="68">
        <f t="shared" si="26"/>
        <v>0.89461431407711234</v>
      </c>
      <c r="Q48" s="68">
        <f t="shared" si="26"/>
        <v>0.96360756182983276</v>
      </c>
      <c r="R48" s="68">
        <f t="shared" si="26"/>
        <v>1.0326008095825534</v>
      </c>
      <c r="S48" s="68">
        <f t="shared" si="26"/>
        <v>1.1015940573352738</v>
      </c>
      <c r="T48" s="68">
        <f t="shared" si="26"/>
        <v>1.1705873050879947</v>
      </c>
      <c r="U48" s="68">
        <f t="shared" si="26"/>
        <v>1.2395805528407151</v>
      </c>
      <c r="V48" s="68">
        <f t="shared" si="26"/>
        <v>1.308573800593436</v>
      </c>
      <c r="W48" s="68">
        <f t="shared" si="26"/>
        <v>1.3775670483461564</v>
      </c>
      <c r="X48" s="68">
        <f t="shared" si="26"/>
        <v>1.4465602960988773</v>
      </c>
      <c r="Y48" s="68">
        <f t="shared" si="26"/>
        <v>1.5155535438515977</v>
      </c>
      <c r="Z48" s="68">
        <f t="shared" si="26"/>
        <v>1.5845467916043185</v>
      </c>
      <c r="AA48" s="68">
        <f t="shared" si="26"/>
        <v>1.6222801011490131</v>
      </c>
      <c r="AB48" s="68">
        <f t="shared" si="26"/>
        <v>1.5974935342776559</v>
      </c>
      <c r="AC48" s="68">
        <f t="shared" si="26"/>
        <v>1.5414470291982729</v>
      </c>
      <c r="AD48" s="68">
        <f t="shared" si="26"/>
        <v>1.4854005241188899</v>
      </c>
      <c r="AE48" s="68">
        <f t="shared" si="26"/>
        <v>1.4293540190395069</v>
      </c>
      <c r="AF48" s="68">
        <f t="shared" si="26"/>
        <v>1.3733075139601238</v>
      </c>
      <c r="AG48" s="68">
        <f t="shared" si="26"/>
        <v>1.3172610088807408</v>
      </c>
      <c r="AH48" s="68">
        <f t="shared" si="26"/>
        <v>1.2612145038013578</v>
      </c>
      <c r="AI48" s="68">
        <f t="shared" si="26"/>
        <v>1.2051679987219748</v>
      </c>
      <c r="AJ48" s="68">
        <f t="shared" si="26"/>
        <v>1.1491214936425918</v>
      </c>
      <c r="AK48" s="68">
        <f t="shared" si="26"/>
        <v>1.0930749885632087</v>
      </c>
      <c r="AL48" s="68">
        <f t="shared" si="26"/>
        <v>1.0370284834838257</v>
      </c>
      <c r="AM48" s="68">
        <f t="shared" si="26"/>
        <v>0.98098197840444268</v>
      </c>
      <c r="AN48" s="68">
        <f t="shared" si="26"/>
        <v>0.92493547332505965</v>
      </c>
      <c r="AO48" s="68">
        <f t="shared" si="26"/>
        <v>0.86888896824567663</v>
      </c>
      <c r="AP48" s="68">
        <f t="shared" si="26"/>
        <v>0.81284246316629361</v>
      </c>
      <c r="AQ48" s="68">
        <f t="shared" si="26"/>
        <v>0.75679595808691058</v>
      </c>
      <c r="AR48" s="68">
        <f t="shared" si="26"/>
        <v>0.70074945300752756</v>
      </c>
      <c r="AS48" s="68">
        <f t="shared" si="26"/>
        <v>0.64470294792814453</v>
      </c>
      <c r="AT48" s="68">
        <f t="shared" si="26"/>
        <v>0.58865644284876151</v>
      </c>
      <c r="AU48" s="68">
        <f t="shared" si="26"/>
        <v>0.53260993776937848</v>
      </c>
      <c r="AV48" s="68">
        <f t="shared" si="26"/>
        <v>0.47656343268999546</v>
      </c>
      <c r="AW48" s="68">
        <f t="shared" si="26"/>
        <v>0.42051692761061232</v>
      </c>
      <c r="AX48" s="68">
        <f t="shared" si="26"/>
        <v>0.3644704225312293</v>
      </c>
      <c r="AY48" s="68">
        <f t="shared" si="26"/>
        <v>0.30842391745184616</v>
      </c>
      <c r="AZ48" s="68">
        <f t="shared" si="26"/>
        <v>0.25237741237246314</v>
      </c>
      <c r="BA48" s="68">
        <f t="shared" si="26"/>
        <v>0.19633090729308006</v>
      </c>
      <c r="BB48" s="68">
        <f t="shared" si="26"/>
        <v>0.14028440221369703</v>
      </c>
      <c r="BC48" s="68">
        <f t="shared" si="26"/>
        <v>8.4237897134313969E-2</v>
      </c>
      <c r="BD48" s="68">
        <f t="shared" si="26"/>
        <v>2.8191392054930906E-2</v>
      </c>
      <c r="BE48" s="68">
        <f t="shared" si="26"/>
        <v>1.6813951523937665E-4</v>
      </c>
      <c r="BF48" s="68">
        <f t="shared" si="26"/>
        <v>1.6813951523937665E-4</v>
      </c>
      <c r="BG48" s="68">
        <f t="shared" si="26"/>
        <v>1.6813951523937665E-4</v>
      </c>
      <c r="BH48" s="68">
        <f t="shared" si="26"/>
        <v>1.6813951523937665E-4</v>
      </c>
      <c r="BI48" s="68">
        <f t="shared" si="26"/>
        <v>1.6813951523937665E-4</v>
      </c>
      <c r="BJ48" s="68">
        <f t="shared" si="26"/>
        <v>1.6813951523937665E-4</v>
      </c>
      <c r="BK48" s="68">
        <f t="shared" si="26"/>
        <v>1.6813951523937665E-4</v>
      </c>
      <c r="BL48" s="68">
        <f t="shared" si="26"/>
        <v>1.6813951523937665E-4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20.860886426638256</v>
      </c>
      <c r="H50" s="71">
        <f t="shared" si="27"/>
        <v>40.715978440382983</v>
      </c>
      <c r="I50" s="71">
        <f t="shared" si="27"/>
        <v>38.752876308394022</v>
      </c>
      <c r="J50" s="71">
        <f t="shared" si="27"/>
        <v>36.882990292526138</v>
      </c>
      <c r="K50" s="71">
        <f t="shared" si="27"/>
        <v>35.099342602896932</v>
      </c>
      <c r="L50" s="71">
        <f t="shared" si="27"/>
        <v>33.395492202691905</v>
      </c>
      <c r="M50" s="71">
        <f t="shared" si="27"/>
        <v>31.76544534931978</v>
      </c>
      <c r="N50" s="71">
        <f t="shared" si="27"/>
        <v>30.203655594412499</v>
      </c>
      <c r="O50" s="71">
        <f t="shared" si="27"/>
        <v>28.679975307324391</v>
      </c>
      <c r="P50" s="71">
        <f t="shared" si="27"/>
        <v>27.161662550915032</v>
      </c>
      <c r="Q50" s="71">
        <f t="shared" si="27"/>
        <v>25.643349794505689</v>
      </c>
      <c r="R50" s="71">
        <f t="shared" si="27"/>
        <v>24.12503703809633</v>
      </c>
      <c r="S50" s="71">
        <f t="shared" si="27"/>
        <v>22.606724281686983</v>
      </c>
      <c r="T50" s="71">
        <f t="shared" si="27"/>
        <v>21.088411525277628</v>
      </c>
      <c r="U50" s="71">
        <f t="shared" si="27"/>
        <v>19.570098768868277</v>
      </c>
      <c r="V50" s="71">
        <f t="shared" si="27"/>
        <v>18.051786012458926</v>
      </c>
      <c r="W50" s="71">
        <f t="shared" si="27"/>
        <v>16.533473256049575</v>
      </c>
      <c r="X50" s="71">
        <f t="shared" si="27"/>
        <v>15.015160499640224</v>
      </c>
      <c r="Y50" s="71">
        <f t="shared" si="27"/>
        <v>13.49684774323087</v>
      </c>
      <c r="Z50" s="71">
        <f t="shared" si="27"/>
        <v>11.978534986821519</v>
      </c>
      <c r="AA50" s="71">
        <f t="shared" si="27"/>
        <v>10.659804912817252</v>
      </c>
      <c r="AB50" s="71">
        <f t="shared" si="27"/>
        <v>9.7402402036231663</v>
      </c>
      <c r="AC50" s="71">
        <f t="shared" si="27"/>
        <v>9.0202581768341652</v>
      </c>
      <c r="AD50" s="71">
        <f t="shared" si="27"/>
        <v>8.3002761500451712</v>
      </c>
      <c r="AE50" s="71">
        <f t="shared" si="27"/>
        <v>7.5802941232561674</v>
      </c>
      <c r="AF50" s="71">
        <f t="shared" si="27"/>
        <v>6.8603120964671733</v>
      </c>
      <c r="AG50" s="71">
        <f t="shared" si="27"/>
        <v>6.1403300696781704</v>
      </c>
      <c r="AH50" s="71">
        <f t="shared" si="27"/>
        <v>5.4203480428891764</v>
      </c>
      <c r="AI50" s="71">
        <f t="shared" si="27"/>
        <v>4.7003660161001735</v>
      </c>
      <c r="AJ50" s="71">
        <f t="shared" si="27"/>
        <v>3.9803839893111794</v>
      </c>
      <c r="AK50" s="71">
        <f t="shared" si="27"/>
        <v>3.2604019625221836</v>
      </c>
      <c r="AL50" s="71">
        <f t="shared" si="27"/>
        <v>2.5404199357331825</v>
      </c>
      <c r="AM50" s="71">
        <f t="shared" si="27"/>
        <v>1.8204379089441938</v>
      </c>
      <c r="AN50" s="71">
        <f t="shared" si="27"/>
        <v>1.1004558821551926</v>
      </c>
      <c r="AO50" s="71">
        <f t="shared" si="27"/>
        <v>0.38047385536620393</v>
      </c>
      <c r="AP50" s="71">
        <f t="shared" si="27"/>
        <v>-0.33950817142279721</v>
      </c>
      <c r="AQ50" s="71">
        <f t="shared" si="27"/>
        <v>-1.0594901982117859</v>
      </c>
      <c r="AR50" s="71">
        <f t="shared" si="27"/>
        <v>-1.7794722250007875</v>
      </c>
      <c r="AS50" s="71">
        <f t="shared" si="27"/>
        <v>-2.4994542517897753</v>
      </c>
      <c r="AT50" s="71">
        <f t="shared" si="27"/>
        <v>-3.2194362785787773</v>
      </c>
      <c r="AU50" s="71">
        <f t="shared" si="27"/>
        <v>-3.9394183053677652</v>
      </c>
      <c r="AV50" s="71">
        <f t="shared" si="27"/>
        <v>-4.6594003321567667</v>
      </c>
      <c r="AW50" s="71">
        <f t="shared" si="27"/>
        <v>-5.3793823589457554</v>
      </c>
      <c r="AX50" s="71">
        <f t="shared" si="27"/>
        <v>-6.0993643857347566</v>
      </c>
      <c r="AY50" s="71">
        <f t="shared" si="27"/>
        <v>-6.8193464125237453</v>
      </c>
      <c r="AZ50" s="71">
        <f t="shared" si="27"/>
        <v>-7.5393284393127464</v>
      </c>
      <c r="BA50" s="71">
        <f t="shared" si="27"/>
        <v>-8.2593104661017342</v>
      </c>
      <c r="BB50" s="71">
        <f t="shared" si="27"/>
        <v>-8.9792924928907354</v>
      </c>
      <c r="BC50" s="71">
        <f>BC22-BC36-BC42-BC48</f>
        <v>-9.6992745196797241</v>
      </c>
      <c r="BD50" s="71">
        <f>BD22-BD36-BD42-BD48</f>
        <v>-5.0301695196049891</v>
      </c>
      <c r="BE50" s="71">
        <f t="shared" si="27"/>
        <v>-1.0735061357515924E-3</v>
      </c>
      <c r="BF50" s="71">
        <f t="shared" si="27"/>
        <v>-1.0735061357515924E-3</v>
      </c>
      <c r="BG50" s="71">
        <f t="shared" si="27"/>
        <v>-1.0735061357515924E-3</v>
      </c>
      <c r="BH50" s="71">
        <f t="shared" si="27"/>
        <v>-1.0735061357515924E-3</v>
      </c>
      <c r="BI50" s="71">
        <f>BI22-BI36-BI42-BI48</f>
        <v>-1.0735061357515924E-3</v>
      </c>
      <c r="BJ50" s="71">
        <f>BJ22-BJ36-BJ42-BJ48</f>
        <v>-1.0735061357515924E-3</v>
      </c>
      <c r="BK50" s="71">
        <f>BK22-BK36-BK42-BK48</f>
        <v>-1.0735061357515924E-3</v>
      </c>
      <c r="BL50" s="71">
        <f>BL22-BL36-BL42-BL48</f>
        <v>-1.0735061357515924E-3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0.13915674448831006</v>
      </c>
      <c r="H53" s="80">
        <f>(+H33-H114)*'Assumptions (Inputs)'!$E$31/'Assumptions (Inputs)'!$E$30</f>
        <v>0.13915674448831006</v>
      </c>
      <c r="I53" s="80">
        <f>(+I33-I114)*'Assumptions (Inputs)'!$E$31/'Assumptions (Inputs)'!$E$30</f>
        <v>0.13915674448831006</v>
      </c>
      <c r="J53" s="80">
        <f>(+J33-J114)*'Assumptions (Inputs)'!$E$31/'Assumptions (Inputs)'!$E$30</f>
        <v>0.13915674448831006</v>
      </c>
      <c r="K53" s="80">
        <f>(+K33-K114)*'Assumptions (Inputs)'!$E$31/'Assumptions (Inputs)'!$E$30</f>
        <v>0.13915674448831006</v>
      </c>
      <c r="L53" s="80">
        <f>(+L33-L114)*'Assumptions (Inputs)'!$E$31/'Assumptions (Inputs)'!$E$30</f>
        <v>0.13915674448831006</v>
      </c>
      <c r="M53" s="80">
        <f>(+M33-M114)*'Assumptions (Inputs)'!$E$31/'Assumptions (Inputs)'!$E$30</f>
        <v>0.13915674448831006</v>
      </c>
      <c r="N53" s="80">
        <f>(+N33-N114)*'Assumptions (Inputs)'!$E$31/'Assumptions (Inputs)'!$E$30</f>
        <v>0.13915674448831006</v>
      </c>
      <c r="O53" s="80">
        <f>(+O33-O114)*'Assumptions (Inputs)'!$E$31/'Assumptions (Inputs)'!$E$30</f>
        <v>0.13915674448831006</v>
      </c>
      <c r="P53" s="80">
        <f>(+P33-P114)*'Assumptions (Inputs)'!$E$31/'Assumptions (Inputs)'!$E$30</f>
        <v>0.13915674448831006</v>
      </c>
      <c r="Q53" s="80">
        <f>(+Q33-Q114)*'Assumptions (Inputs)'!$E$31/'Assumptions (Inputs)'!$E$30</f>
        <v>0.13915674448831006</v>
      </c>
      <c r="R53" s="80">
        <f>(+R33-R114)*'Assumptions (Inputs)'!$E$31/'Assumptions (Inputs)'!$E$30</f>
        <v>0.13915674448831006</v>
      </c>
      <c r="S53" s="80">
        <f>(+S33-S114)*'Assumptions (Inputs)'!$E$31/'Assumptions (Inputs)'!$E$30</f>
        <v>0.13915674448831006</v>
      </c>
      <c r="T53" s="80">
        <f>(+T33-T114)*'Assumptions (Inputs)'!$E$31/'Assumptions (Inputs)'!$E$30</f>
        <v>0.13915674448831006</v>
      </c>
      <c r="U53" s="80">
        <f>(+U33-U114)*'Assumptions (Inputs)'!$E$31/'Assumptions (Inputs)'!$E$30</f>
        <v>0.13915674448831006</v>
      </c>
      <c r="V53" s="80">
        <f>(+V33-V114)*'Assumptions (Inputs)'!$E$31/'Assumptions (Inputs)'!$E$30</f>
        <v>0.13915674448831006</v>
      </c>
      <c r="W53" s="80">
        <f>(+W33-W114)*'Assumptions (Inputs)'!$E$31/'Assumptions (Inputs)'!$E$30</f>
        <v>0.13915674448831006</v>
      </c>
      <c r="X53" s="80">
        <f>(+X33-X114)*'Assumptions (Inputs)'!$E$31/'Assumptions (Inputs)'!$E$30</f>
        <v>0.13915674448831006</v>
      </c>
      <c r="Y53" s="80">
        <f>(+Y33-Y114)*'Assumptions (Inputs)'!$E$31/'Assumptions (Inputs)'!$E$30</f>
        <v>0.13915674448831006</v>
      </c>
      <c r="Z53" s="80">
        <f>(+Z33-Z114)*'Assumptions (Inputs)'!$E$31/'Assumptions (Inputs)'!$E$30</f>
        <v>0.13915674448831006</v>
      </c>
      <c r="AA53" s="80">
        <f>(+AA33-AA114)*'Assumptions (Inputs)'!$E$31/'Assumptions (Inputs)'!$E$30</f>
        <v>0.13915674448831006</v>
      </c>
      <c r="AB53" s="80">
        <f>(+AB33-AB114)*'Assumptions (Inputs)'!$E$31/'Assumptions (Inputs)'!$E$30</f>
        <v>0.13915674448831006</v>
      </c>
      <c r="AC53" s="80">
        <f>(+AC33-AC114)*'Assumptions (Inputs)'!$E$31/'Assumptions (Inputs)'!$E$30</f>
        <v>0.13915674448831006</v>
      </c>
      <c r="AD53" s="80">
        <f>(+AD33-AD114)*'Assumptions (Inputs)'!$E$31/'Assumptions (Inputs)'!$E$30</f>
        <v>0.13915674448831006</v>
      </c>
      <c r="AE53" s="80">
        <f>(+AE33-AE114)*'Assumptions (Inputs)'!$E$31/'Assumptions (Inputs)'!$E$30</f>
        <v>0.13915674448831006</v>
      </c>
      <c r="AF53" s="80">
        <f>(+AF33-AF114)*'Assumptions (Inputs)'!$E$31/'Assumptions (Inputs)'!$E$30</f>
        <v>0.13915674448831006</v>
      </c>
      <c r="AG53" s="80">
        <f>(+AG33-AG114)*'Assumptions (Inputs)'!$E$31/'Assumptions (Inputs)'!$E$30</f>
        <v>0.13915674448831006</v>
      </c>
      <c r="AH53" s="80">
        <f>(+AH33-AH114)*'Assumptions (Inputs)'!$E$31/'Assumptions (Inputs)'!$E$30</f>
        <v>0.13915674448831006</v>
      </c>
      <c r="AI53" s="80">
        <f>(+AI33-AI114)*'Assumptions (Inputs)'!$E$31/'Assumptions (Inputs)'!$E$30</f>
        <v>0.13915674448831006</v>
      </c>
      <c r="AJ53" s="80">
        <f>(+AJ33-AJ114)*'Assumptions (Inputs)'!$E$31/'Assumptions (Inputs)'!$E$30</f>
        <v>0.13915674448831006</v>
      </c>
      <c r="AK53" s="80">
        <f>(+AK33-AK114)*'Assumptions (Inputs)'!$E$31/'Assumptions (Inputs)'!$E$30</f>
        <v>0.13915674448831006</v>
      </c>
      <c r="AL53" s="80">
        <f>(+AL33-AL114)*'Assumptions (Inputs)'!$E$31/'Assumptions (Inputs)'!$E$30</f>
        <v>0.13915674448831006</v>
      </c>
      <c r="AM53" s="80">
        <f>(+AM33-AM114)*'Assumptions (Inputs)'!$E$31/'Assumptions (Inputs)'!$E$30</f>
        <v>0.13915674448831006</v>
      </c>
      <c r="AN53" s="80">
        <f>(+AN33-AN114)*'Assumptions (Inputs)'!$E$31/'Assumptions (Inputs)'!$E$30</f>
        <v>0.13915674448831006</v>
      </c>
      <c r="AO53" s="80">
        <f>(+AO33-AO114)*'Assumptions (Inputs)'!$E$31/'Assumptions (Inputs)'!$E$30</f>
        <v>0.13915674448831006</v>
      </c>
      <c r="AP53" s="80">
        <f>(+AP33-AP114)*'Assumptions (Inputs)'!$E$31/'Assumptions (Inputs)'!$E$30</f>
        <v>0.13915674448831006</v>
      </c>
      <c r="AQ53" s="80">
        <f>(+AQ33-AQ114)*'Assumptions (Inputs)'!$E$31/'Assumptions (Inputs)'!$E$30</f>
        <v>0.13915674448831006</v>
      </c>
      <c r="AR53" s="80">
        <f>(+AR33-AR114)*'Assumptions (Inputs)'!$E$31/'Assumptions (Inputs)'!$E$30</f>
        <v>0.13915674448831006</v>
      </c>
      <c r="AS53" s="80">
        <f>(+AS33-AS114)*'Assumptions (Inputs)'!$E$31/'Assumptions (Inputs)'!$E$30</f>
        <v>0.13915674448831006</v>
      </c>
      <c r="AT53" s="80">
        <f>(+AT33-AT114)*'Assumptions (Inputs)'!$E$31/'Assumptions (Inputs)'!$E$30</f>
        <v>0.13915674448831006</v>
      </c>
      <c r="AU53" s="80">
        <f>(+AU33-AU114)*'Assumptions (Inputs)'!$E$31/'Assumptions (Inputs)'!$E$30</f>
        <v>0.13915674448831006</v>
      </c>
      <c r="AV53" s="80">
        <f>(+AV33-AV114)*'Assumptions (Inputs)'!$E$31/'Assumptions (Inputs)'!$E$30</f>
        <v>0.13915674448831006</v>
      </c>
      <c r="AW53" s="80">
        <f>(+AW33-AW114)*'Assumptions (Inputs)'!$E$31/'Assumptions (Inputs)'!$E$30</f>
        <v>0.13915674448831006</v>
      </c>
      <c r="AX53" s="80">
        <f>(+AX33-AX114)*'Assumptions (Inputs)'!$E$31/'Assumptions (Inputs)'!$E$30</f>
        <v>0.13915674448831006</v>
      </c>
      <c r="AY53" s="80">
        <f>(+AY33-AY114)*'Assumptions (Inputs)'!$E$31/'Assumptions (Inputs)'!$E$30</f>
        <v>0.13915674448831006</v>
      </c>
      <c r="AZ53" s="80">
        <f>(+AZ33-AZ114)*'Assumptions (Inputs)'!$E$31/'Assumptions (Inputs)'!$E$30</f>
        <v>0.13915674448831006</v>
      </c>
      <c r="BA53" s="80">
        <f>(+BA33-BA114)*'Assumptions (Inputs)'!$E$31/'Assumptions (Inputs)'!$E$30</f>
        <v>0.13915674448831006</v>
      </c>
      <c r="BB53" s="80">
        <f>(+BB33-BB114)*'Assumptions (Inputs)'!$E$31/'Assumptions (Inputs)'!$E$30</f>
        <v>0.13915674448831006</v>
      </c>
      <c r="BC53" s="80">
        <f>(+BC33-BC114)*'Assumptions (Inputs)'!$E$31/'Assumptions (Inputs)'!$E$30</f>
        <v>0.13915674448831006</v>
      </c>
      <c r="BD53" s="80">
        <f>(+BD33-BD114)*'Assumptions (Inputs)'!$E$31/'Assumptions (Inputs)'!$E$30</f>
        <v>0.13915674448831006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6.9578372244154982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1.0778174053727512</v>
      </c>
      <c r="H54" s="74">
        <f t="shared" si="28"/>
        <v>1.0778174053727512</v>
      </c>
      <c r="I54" s="74">
        <f t="shared" si="28"/>
        <v>1.0778174053727512</v>
      </c>
      <c r="J54" s="74">
        <f t="shared" si="28"/>
        <v>1.0778174053727512</v>
      </c>
      <c r="K54" s="74">
        <f t="shared" si="28"/>
        <v>1.0778174053727512</v>
      </c>
      <c r="L54" s="74">
        <f t="shared" si="28"/>
        <v>1.0778174053727512</v>
      </c>
      <c r="M54" s="74">
        <f t="shared" si="28"/>
        <v>1.0778174053727512</v>
      </c>
      <c r="N54" s="74">
        <f t="shared" si="28"/>
        <v>1.0778174053727512</v>
      </c>
      <c r="O54" s="74">
        <f t="shared" si="28"/>
        <v>1.0778174053727512</v>
      </c>
      <c r="P54" s="74">
        <f t="shared" si="28"/>
        <v>1.0778174053727512</v>
      </c>
      <c r="Q54" s="74">
        <f t="shared" si="28"/>
        <v>1.0778174053727512</v>
      </c>
      <c r="R54" s="74">
        <f t="shared" si="28"/>
        <v>1.0778174053727512</v>
      </c>
      <c r="S54" s="74">
        <f t="shared" si="28"/>
        <v>1.0778174053727512</v>
      </c>
      <c r="T54" s="74">
        <f t="shared" si="28"/>
        <v>1.0778174053727512</v>
      </c>
      <c r="U54" s="74">
        <f t="shared" si="28"/>
        <v>1.0778174053727512</v>
      </c>
      <c r="V54" s="74">
        <f t="shared" si="28"/>
        <v>1.0778174053727512</v>
      </c>
      <c r="W54" s="74">
        <f t="shared" si="28"/>
        <v>1.0778174053727512</v>
      </c>
      <c r="X54" s="74">
        <f t="shared" si="28"/>
        <v>1.0778174053727512</v>
      </c>
      <c r="Y54" s="74">
        <f t="shared" si="28"/>
        <v>1.0778174053727512</v>
      </c>
      <c r="Z54" s="74">
        <f t="shared" si="28"/>
        <v>1.0778174053727512</v>
      </c>
      <c r="AA54" s="74">
        <f t="shared" si="28"/>
        <v>1.0778174053727512</v>
      </c>
      <c r="AB54" s="74">
        <f t="shared" si="28"/>
        <v>1.0778174053727512</v>
      </c>
      <c r="AC54" s="74">
        <f t="shared" si="28"/>
        <v>1.0778174053727512</v>
      </c>
      <c r="AD54" s="74">
        <f t="shared" si="28"/>
        <v>1.0778174053727512</v>
      </c>
      <c r="AE54" s="74">
        <f t="shared" si="28"/>
        <v>1.0778174053727512</v>
      </c>
      <c r="AF54" s="74">
        <f t="shared" si="28"/>
        <v>1.0778174053727512</v>
      </c>
      <c r="AG54" s="74">
        <f t="shared" si="28"/>
        <v>1.0778174053727512</v>
      </c>
      <c r="AH54" s="74">
        <f t="shared" si="28"/>
        <v>1.0778174053727512</v>
      </c>
      <c r="AI54" s="74">
        <f t="shared" si="28"/>
        <v>1.0778174053727512</v>
      </c>
      <c r="AJ54" s="74">
        <f t="shared" si="28"/>
        <v>1.0778174053727512</v>
      </c>
      <c r="AK54" s="74">
        <f t="shared" si="28"/>
        <v>1.0778174053727512</v>
      </c>
      <c r="AL54" s="74">
        <f t="shared" si="28"/>
        <v>1.0778174053727512</v>
      </c>
      <c r="AM54" s="74">
        <f t="shared" si="28"/>
        <v>1.0778174053727512</v>
      </c>
      <c r="AN54" s="74">
        <f t="shared" si="28"/>
        <v>1.0778174053727512</v>
      </c>
      <c r="AO54" s="74">
        <f t="shared" si="28"/>
        <v>1.0778174053727512</v>
      </c>
      <c r="AP54" s="74">
        <f t="shared" si="28"/>
        <v>1.0778174053727512</v>
      </c>
      <c r="AQ54" s="74">
        <f t="shared" si="28"/>
        <v>1.0778174053727512</v>
      </c>
      <c r="AR54" s="74">
        <f t="shared" si="28"/>
        <v>1.0778174053727512</v>
      </c>
      <c r="AS54" s="74">
        <f t="shared" si="28"/>
        <v>1.0778174053727512</v>
      </c>
      <c r="AT54" s="74">
        <f t="shared" si="28"/>
        <v>1.0778174053727512</v>
      </c>
      <c r="AU54" s="74">
        <f t="shared" si="28"/>
        <v>1.0778174053727512</v>
      </c>
      <c r="AV54" s="74">
        <f t="shared" si="28"/>
        <v>1.0778174053727512</v>
      </c>
      <c r="AW54" s="74">
        <f t="shared" si="28"/>
        <v>1.0778174053727512</v>
      </c>
      <c r="AX54" s="74">
        <f t="shared" si="28"/>
        <v>1.0778174053727512</v>
      </c>
      <c r="AY54" s="74">
        <f t="shared" si="28"/>
        <v>1.0778174053727512</v>
      </c>
      <c r="AZ54" s="74">
        <f t="shared" si="28"/>
        <v>1.0778174053727512</v>
      </c>
      <c r="BA54" s="74">
        <f t="shared" si="28"/>
        <v>1.0778174053727512</v>
      </c>
      <c r="BB54" s="74">
        <f t="shared" si="28"/>
        <v>1.0778174053727512</v>
      </c>
      <c r="BC54" s="74">
        <f t="shared" si="28"/>
        <v>1.0778174053727512</v>
      </c>
      <c r="BD54" s="74">
        <f t="shared" si="28"/>
        <v>1.0778174053727512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53.890870268637514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2.1556348107455023</v>
      </c>
      <c r="H55" s="67">
        <f>H21*'Assumptions (Inputs)'!$D$48</f>
        <v>2.1556348107455023</v>
      </c>
      <c r="I55" s="67">
        <f>I21*'Assumptions (Inputs)'!$D$48</f>
        <v>2.1556348107455023</v>
      </c>
      <c r="J55" s="67">
        <f>J21*'Assumptions (Inputs)'!$D$48</f>
        <v>2.1556348107455023</v>
      </c>
      <c r="K55" s="67">
        <f>K21*'Assumptions (Inputs)'!$D$48</f>
        <v>2.1556348107455023</v>
      </c>
      <c r="L55" s="67">
        <f>L21*'Assumptions (Inputs)'!$D$48</f>
        <v>2.1556348107455023</v>
      </c>
      <c r="M55" s="67">
        <f>M21*'Assumptions (Inputs)'!$D$48</f>
        <v>2.1556348107455023</v>
      </c>
      <c r="N55" s="67">
        <f>N21*'Assumptions (Inputs)'!$D$48</f>
        <v>2.1556348107455023</v>
      </c>
      <c r="O55" s="67">
        <f>O21*'Assumptions (Inputs)'!$D$48</f>
        <v>2.1556348107455023</v>
      </c>
      <c r="P55" s="67">
        <f>P21*'Assumptions (Inputs)'!$D$48</f>
        <v>2.1556348107455023</v>
      </c>
      <c r="Q55" s="67">
        <f>Q21*'Assumptions (Inputs)'!$D$48</f>
        <v>2.1556348107455023</v>
      </c>
      <c r="R55" s="67">
        <f>R21*'Assumptions (Inputs)'!$D$48</f>
        <v>2.1556348107455023</v>
      </c>
      <c r="S55" s="67">
        <f>S21*'Assumptions (Inputs)'!$D$48</f>
        <v>2.1556348107455023</v>
      </c>
      <c r="T55" s="67">
        <f>T21*'Assumptions (Inputs)'!$D$48</f>
        <v>2.1556348107455023</v>
      </c>
      <c r="U55" s="67">
        <f>U21*'Assumptions (Inputs)'!$D$48</f>
        <v>2.1556348107455023</v>
      </c>
      <c r="V55" s="67">
        <f>V21*'Assumptions (Inputs)'!$D$48</f>
        <v>2.1556348107455023</v>
      </c>
      <c r="W55" s="67">
        <f>W21*'Assumptions (Inputs)'!$D$48</f>
        <v>2.1556348107455023</v>
      </c>
      <c r="X55" s="67">
        <f>X21*'Assumptions (Inputs)'!$D$48</f>
        <v>2.1556348107455023</v>
      </c>
      <c r="Y55" s="67">
        <f>Y21*'Assumptions (Inputs)'!$D$48</f>
        <v>2.1556348107455023</v>
      </c>
      <c r="Z55" s="67">
        <f>Z21*'Assumptions (Inputs)'!$D$48</f>
        <v>2.1556348107455023</v>
      </c>
      <c r="AA55" s="67">
        <f>AA21*'Assumptions (Inputs)'!$D$48</f>
        <v>2.1556348107455023</v>
      </c>
      <c r="AB55" s="67">
        <f>AB21*'Assumptions (Inputs)'!$D$48</f>
        <v>2.1556348107455023</v>
      </c>
      <c r="AC55" s="67">
        <f>AC21*'Assumptions (Inputs)'!$D$48</f>
        <v>2.1556348107455023</v>
      </c>
      <c r="AD55" s="67">
        <f>AD21*'Assumptions (Inputs)'!$D$48</f>
        <v>2.1556348107455023</v>
      </c>
      <c r="AE55" s="67">
        <f>AE21*'Assumptions (Inputs)'!$D$48</f>
        <v>2.1556348107455023</v>
      </c>
      <c r="AF55" s="67">
        <f>AF21*'Assumptions (Inputs)'!$D$48</f>
        <v>2.1556348107455023</v>
      </c>
      <c r="AG55" s="67">
        <f>AG21*'Assumptions (Inputs)'!$D$48</f>
        <v>2.1556348107455023</v>
      </c>
      <c r="AH55" s="67">
        <f>AH21*'Assumptions (Inputs)'!$D$48</f>
        <v>2.1556348107455023</v>
      </c>
      <c r="AI55" s="67">
        <f>AI21*'Assumptions (Inputs)'!$D$48</f>
        <v>2.1556348107455023</v>
      </c>
      <c r="AJ55" s="67">
        <f>AJ21*'Assumptions (Inputs)'!$D$48</f>
        <v>2.1556348107455023</v>
      </c>
      <c r="AK55" s="67">
        <f>AK21*'Assumptions (Inputs)'!$D$48</f>
        <v>2.1556348107455023</v>
      </c>
      <c r="AL55" s="67">
        <f>AL21*'Assumptions (Inputs)'!$D$48</f>
        <v>2.1556348107455023</v>
      </c>
      <c r="AM55" s="67">
        <f>AM21*'Assumptions (Inputs)'!$D$48</f>
        <v>2.1556348107455023</v>
      </c>
      <c r="AN55" s="67">
        <f>AN21*'Assumptions (Inputs)'!$D$48</f>
        <v>2.1556348107455023</v>
      </c>
      <c r="AO55" s="67">
        <f>AO21*'Assumptions (Inputs)'!$D$48</f>
        <v>2.1556348107455023</v>
      </c>
      <c r="AP55" s="67">
        <f>AP21*'Assumptions (Inputs)'!$D$48</f>
        <v>2.1556348107455023</v>
      </c>
      <c r="AQ55" s="67">
        <f>AQ21*'Assumptions (Inputs)'!$D$48</f>
        <v>2.1556348107455023</v>
      </c>
      <c r="AR55" s="67">
        <f>AR21*'Assumptions (Inputs)'!$D$48</f>
        <v>2.1556348107455023</v>
      </c>
      <c r="AS55" s="67">
        <f>AS21*'Assumptions (Inputs)'!$D$48</f>
        <v>2.1556348107455023</v>
      </c>
      <c r="AT55" s="67">
        <f>AT21*'Assumptions (Inputs)'!$D$48</f>
        <v>2.1556348107455023</v>
      </c>
      <c r="AU55" s="67">
        <f>AU21*'Assumptions (Inputs)'!$D$48</f>
        <v>2.1556348107455023</v>
      </c>
      <c r="AV55" s="67">
        <f>AV21*'Assumptions (Inputs)'!$D$48</f>
        <v>2.1556348107455023</v>
      </c>
      <c r="AW55" s="67">
        <f>AW21*'Assumptions (Inputs)'!$D$48</f>
        <v>2.1556348107455023</v>
      </c>
      <c r="AX55" s="67">
        <f>AX21*'Assumptions (Inputs)'!$D$48</f>
        <v>2.1556348107455023</v>
      </c>
      <c r="AY55" s="67">
        <f>AY21*'Assumptions (Inputs)'!$D$48</f>
        <v>2.1556348107455023</v>
      </c>
      <c r="AZ55" s="67">
        <f>AZ21*'Assumptions (Inputs)'!$D$48</f>
        <v>2.1556348107455023</v>
      </c>
      <c r="BA55" s="67">
        <f>BA21*'Assumptions (Inputs)'!$D$48</f>
        <v>2.1556348107455023</v>
      </c>
      <c r="BB55" s="67">
        <f>BB21*'Assumptions (Inputs)'!$D$48</f>
        <v>2.1556348107455023</v>
      </c>
      <c r="BC55" s="67">
        <f>BC21*'Assumptions (Inputs)'!$D$48</f>
        <v>2.1556348107455023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105.62610572652953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3.3726089606065637</v>
      </c>
      <c r="H56" s="68">
        <f t="shared" si="29"/>
        <v>3.3726089606065637</v>
      </c>
      <c r="I56" s="68">
        <f t="shared" si="29"/>
        <v>3.3726089606065637</v>
      </c>
      <c r="J56" s="68">
        <f t="shared" si="29"/>
        <v>3.3726089606065637</v>
      </c>
      <c r="K56" s="68">
        <f t="shared" si="29"/>
        <v>3.3726089606065637</v>
      </c>
      <c r="L56" s="68">
        <f t="shared" si="29"/>
        <v>3.3726089606065637</v>
      </c>
      <c r="M56" s="68">
        <f t="shared" si="29"/>
        <v>3.3726089606065637</v>
      </c>
      <c r="N56" s="68">
        <f t="shared" si="29"/>
        <v>3.3726089606065637</v>
      </c>
      <c r="O56" s="68">
        <f t="shared" si="29"/>
        <v>3.3726089606065637</v>
      </c>
      <c r="P56" s="68">
        <f t="shared" si="29"/>
        <v>3.3726089606065637</v>
      </c>
      <c r="Q56" s="68">
        <f t="shared" si="29"/>
        <v>3.3726089606065637</v>
      </c>
      <c r="R56" s="68">
        <f t="shared" si="29"/>
        <v>3.3726089606065637</v>
      </c>
      <c r="S56" s="68">
        <f t="shared" si="29"/>
        <v>3.3726089606065637</v>
      </c>
      <c r="T56" s="68">
        <f t="shared" si="29"/>
        <v>3.3726089606065637</v>
      </c>
      <c r="U56" s="68">
        <f t="shared" si="29"/>
        <v>3.3726089606065637</v>
      </c>
      <c r="V56" s="68">
        <f t="shared" si="29"/>
        <v>3.3726089606065637</v>
      </c>
      <c r="W56" s="68">
        <f t="shared" si="29"/>
        <v>3.3726089606065637</v>
      </c>
      <c r="X56" s="68">
        <f t="shared" si="29"/>
        <v>3.3726089606065637</v>
      </c>
      <c r="Y56" s="68">
        <f t="shared" si="29"/>
        <v>3.3726089606065637</v>
      </c>
      <c r="Z56" s="68">
        <f t="shared" si="29"/>
        <v>3.3726089606065637</v>
      </c>
      <c r="AA56" s="68">
        <f t="shared" si="29"/>
        <v>3.3726089606065637</v>
      </c>
      <c r="AB56" s="68">
        <f t="shared" si="29"/>
        <v>3.3726089606065637</v>
      </c>
      <c r="AC56" s="68">
        <f t="shared" si="29"/>
        <v>3.3726089606065637</v>
      </c>
      <c r="AD56" s="68">
        <f t="shared" si="29"/>
        <v>3.3726089606065637</v>
      </c>
      <c r="AE56" s="68">
        <f t="shared" si="29"/>
        <v>3.3726089606065637</v>
      </c>
      <c r="AF56" s="68">
        <f t="shared" si="29"/>
        <v>3.3726089606065637</v>
      </c>
      <c r="AG56" s="68">
        <f t="shared" si="29"/>
        <v>3.3726089606065637</v>
      </c>
      <c r="AH56" s="68">
        <f t="shared" si="29"/>
        <v>3.3726089606065637</v>
      </c>
      <c r="AI56" s="68">
        <f t="shared" si="29"/>
        <v>3.3726089606065637</v>
      </c>
      <c r="AJ56" s="68">
        <f t="shared" si="29"/>
        <v>3.3726089606065637</v>
      </c>
      <c r="AK56" s="68">
        <f t="shared" si="29"/>
        <v>3.3726089606065637</v>
      </c>
      <c r="AL56" s="68">
        <f t="shared" si="29"/>
        <v>3.3726089606065637</v>
      </c>
      <c r="AM56" s="68">
        <f t="shared" si="29"/>
        <v>3.3726089606065637</v>
      </c>
      <c r="AN56" s="68">
        <f t="shared" si="29"/>
        <v>3.3726089606065637</v>
      </c>
      <c r="AO56" s="68">
        <f t="shared" si="29"/>
        <v>3.3726089606065637</v>
      </c>
      <c r="AP56" s="68">
        <f t="shared" si="29"/>
        <v>3.3726089606065637</v>
      </c>
      <c r="AQ56" s="68">
        <f t="shared" si="29"/>
        <v>3.3726089606065637</v>
      </c>
      <c r="AR56" s="68">
        <f t="shared" si="29"/>
        <v>3.3726089606065637</v>
      </c>
      <c r="AS56" s="68">
        <f t="shared" si="29"/>
        <v>3.3726089606065637</v>
      </c>
      <c r="AT56" s="68">
        <f t="shared" si="29"/>
        <v>3.3726089606065637</v>
      </c>
      <c r="AU56" s="68">
        <f t="shared" si="29"/>
        <v>3.3726089606065637</v>
      </c>
      <c r="AV56" s="68">
        <f t="shared" si="29"/>
        <v>3.3726089606065637</v>
      </c>
      <c r="AW56" s="68">
        <f t="shared" si="29"/>
        <v>3.3726089606065637</v>
      </c>
      <c r="AX56" s="68">
        <f t="shared" si="29"/>
        <v>3.3726089606065637</v>
      </c>
      <c r="AY56" s="68">
        <f t="shared" si="29"/>
        <v>3.3726089606065637</v>
      </c>
      <c r="AZ56" s="68">
        <f t="shared" si="29"/>
        <v>3.3726089606065637</v>
      </c>
      <c r="BA56" s="68">
        <f t="shared" si="29"/>
        <v>3.3726089606065637</v>
      </c>
      <c r="BB56" s="68">
        <f t="shared" si="29"/>
        <v>3.3726089606065637</v>
      </c>
      <c r="BC56" s="68">
        <f t="shared" si="29"/>
        <v>3.3726089606065637</v>
      </c>
      <c r="BD56" s="68">
        <f t="shared" si="29"/>
        <v>1.2169741498610613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166.4748132195827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20.860886426638256</v>
      </c>
      <c r="H59" s="74">
        <f t="shared" si="30"/>
        <v>40.715978440382983</v>
      </c>
      <c r="I59" s="74">
        <f t="shared" si="30"/>
        <v>38.752876308394022</v>
      </c>
      <c r="J59" s="74">
        <f t="shared" si="30"/>
        <v>36.882990292526138</v>
      </c>
      <c r="K59" s="74">
        <f t="shared" si="30"/>
        <v>35.099342602896932</v>
      </c>
      <c r="L59" s="74">
        <f t="shared" si="30"/>
        <v>33.395492202691905</v>
      </c>
      <c r="M59" s="74">
        <f t="shared" si="30"/>
        <v>31.76544534931978</v>
      </c>
      <c r="N59" s="74">
        <f t="shared" si="30"/>
        <v>30.203655594412499</v>
      </c>
      <c r="O59" s="74">
        <f t="shared" si="30"/>
        <v>28.679975307324391</v>
      </c>
      <c r="P59" s="74">
        <f t="shared" si="30"/>
        <v>27.161662550915032</v>
      </c>
      <c r="Q59" s="74">
        <f t="shared" si="30"/>
        <v>25.643349794505689</v>
      </c>
      <c r="R59" s="74">
        <f t="shared" si="30"/>
        <v>24.12503703809633</v>
      </c>
      <c r="S59" s="74">
        <f t="shared" si="30"/>
        <v>22.606724281686983</v>
      </c>
      <c r="T59" s="74">
        <f t="shared" si="30"/>
        <v>21.088411525277628</v>
      </c>
      <c r="U59" s="74">
        <f t="shared" si="30"/>
        <v>19.570098768868277</v>
      </c>
      <c r="V59" s="74">
        <f t="shared" si="30"/>
        <v>18.051786012458926</v>
      </c>
      <c r="W59" s="74">
        <f t="shared" si="30"/>
        <v>16.533473256049575</v>
      </c>
      <c r="X59" s="74">
        <f t="shared" si="30"/>
        <v>15.015160499640224</v>
      </c>
      <c r="Y59" s="74">
        <f t="shared" si="30"/>
        <v>13.49684774323087</v>
      </c>
      <c r="Z59" s="74">
        <f t="shared" si="30"/>
        <v>11.978534986821519</v>
      </c>
      <c r="AA59" s="74">
        <f t="shared" si="30"/>
        <v>10.659804912817252</v>
      </c>
      <c r="AB59" s="74">
        <f t="shared" si="30"/>
        <v>9.7402402036231663</v>
      </c>
      <c r="AC59" s="74">
        <f t="shared" si="30"/>
        <v>9.0202581768341652</v>
      </c>
      <c r="AD59" s="74">
        <f t="shared" si="30"/>
        <v>8.3002761500451712</v>
      </c>
      <c r="AE59" s="74">
        <f t="shared" si="30"/>
        <v>7.5802941232561674</v>
      </c>
      <c r="AF59" s="74">
        <f t="shared" si="30"/>
        <v>6.8603120964671733</v>
      </c>
      <c r="AG59" s="74">
        <f t="shared" si="30"/>
        <v>6.1403300696781704</v>
      </c>
      <c r="AH59" s="74">
        <f t="shared" si="30"/>
        <v>5.4203480428891764</v>
      </c>
      <c r="AI59" s="74">
        <f t="shared" si="30"/>
        <v>4.7003660161001735</v>
      </c>
      <c r="AJ59" s="74">
        <f t="shared" si="30"/>
        <v>3.9803839893111794</v>
      </c>
      <c r="AK59" s="74">
        <f t="shared" si="30"/>
        <v>3.2604019625221836</v>
      </c>
      <c r="AL59" s="74">
        <f t="shared" si="30"/>
        <v>2.5404199357331825</v>
      </c>
      <c r="AM59" s="74">
        <f t="shared" si="30"/>
        <v>1.8204379089441938</v>
      </c>
      <c r="AN59" s="74">
        <f t="shared" si="30"/>
        <v>1.1004558821551926</v>
      </c>
      <c r="AO59" s="74">
        <f t="shared" si="30"/>
        <v>0.38047385536620393</v>
      </c>
      <c r="AP59" s="74">
        <f t="shared" si="30"/>
        <v>-0.33950817142279721</v>
      </c>
      <c r="AQ59" s="74">
        <f t="shared" si="30"/>
        <v>-1.0594901982117859</v>
      </c>
      <c r="AR59" s="74">
        <f t="shared" si="30"/>
        <v>-1.7794722250007875</v>
      </c>
      <c r="AS59" s="74">
        <f t="shared" si="30"/>
        <v>-2.4994542517897753</v>
      </c>
      <c r="AT59" s="74">
        <f t="shared" si="30"/>
        <v>-3.2194362785787773</v>
      </c>
      <c r="AU59" s="74">
        <f t="shared" si="30"/>
        <v>-3.9394183053677652</v>
      </c>
      <c r="AV59" s="74">
        <f t="shared" si="30"/>
        <v>-4.6594003321567667</v>
      </c>
      <c r="AW59" s="74">
        <f t="shared" si="30"/>
        <v>-5.3793823589457554</v>
      </c>
      <c r="AX59" s="74">
        <f t="shared" si="30"/>
        <v>-6.0993643857347566</v>
      </c>
      <c r="AY59" s="74">
        <f t="shared" si="30"/>
        <v>-6.8193464125237453</v>
      </c>
      <c r="AZ59" s="74">
        <f t="shared" si="30"/>
        <v>-7.5393284393127464</v>
      </c>
      <c r="BA59" s="74">
        <f t="shared" si="30"/>
        <v>-8.2593104661017342</v>
      </c>
      <c r="BB59" s="74">
        <f t="shared" si="30"/>
        <v>-8.9792924928907354</v>
      </c>
      <c r="BC59" s="74">
        <f t="shared" si="30"/>
        <v>-9.6992745196797241</v>
      </c>
      <c r="BD59" s="74">
        <f t="shared" si="30"/>
        <v>-5.0301695196049891</v>
      </c>
      <c r="BE59" s="74">
        <f t="shared" si="30"/>
        <v>-1.0735061357515924E-3</v>
      </c>
      <c r="BF59" s="74">
        <f t="shared" si="30"/>
        <v>-1.0735061357515924E-3</v>
      </c>
      <c r="BG59" s="74">
        <f t="shared" si="30"/>
        <v>-1.0735061357515924E-3</v>
      </c>
      <c r="BH59" s="74">
        <f t="shared" si="30"/>
        <v>-1.0735061357515924E-3</v>
      </c>
      <c r="BI59" s="74">
        <f t="shared" si="30"/>
        <v>-1.0735061357515924E-3</v>
      </c>
      <c r="BJ59" s="74">
        <f t="shared" si="30"/>
        <v>-1.0735061357515924E-3</v>
      </c>
      <c r="BK59" s="74">
        <f t="shared" si="30"/>
        <v>-1.0735061357515924E-3</v>
      </c>
      <c r="BL59" s="74">
        <f t="shared" si="30"/>
        <v>-1.0735061357515924E-3</v>
      </c>
      <c r="BM59" s="36"/>
      <c r="BN59" s="74">
        <f>SUM(B59:BM59)</f>
        <v>517.82229590147222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'Capital Structure'!Q16</f>
        <v>9.6100000000000005E-2</v>
      </c>
      <c r="F60" s="367">
        <f t="shared" ref="F60:BL60" si="31">E60</f>
        <v>9.6100000000000005E-2</v>
      </c>
      <c r="G60" s="367">
        <f t="shared" si="31"/>
        <v>9.6100000000000005E-2</v>
      </c>
      <c r="H60" s="367">
        <f t="shared" si="31"/>
        <v>9.6100000000000005E-2</v>
      </c>
      <c r="I60" s="367">
        <f t="shared" si="31"/>
        <v>9.6100000000000005E-2</v>
      </c>
      <c r="J60" s="367">
        <f t="shared" si="31"/>
        <v>9.6100000000000005E-2</v>
      </c>
      <c r="K60" s="367">
        <f t="shared" si="31"/>
        <v>9.6100000000000005E-2</v>
      </c>
      <c r="L60" s="367">
        <f t="shared" si="31"/>
        <v>9.6100000000000005E-2</v>
      </c>
      <c r="M60" s="367">
        <f t="shared" si="31"/>
        <v>9.6100000000000005E-2</v>
      </c>
      <c r="N60" s="367">
        <f t="shared" si="31"/>
        <v>9.6100000000000005E-2</v>
      </c>
      <c r="O60" s="367">
        <f t="shared" si="31"/>
        <v>9.6100000000000005E-2</v>
      </c>
      <c r="P60" s="367">
        <f t="shared" si="31"/>
        <v>9.6100000000000005E-2</v>
      </c>
      <c r="Q60" s="367">
        <f t="shared" si="31"/>
        <v>9.6100000000000005E-2</v>
      </c>
      <c r="R60" s="367">
        <f t="shared" si="31"/>
        <v>9.6100000000000005E-2</v>
      </c>
      <c r="S60" s="367">
        <f t="shared" si="31"/>
        <v>9.6100000000000005E-2</v>
      </c>
      <c r="T60" s="367">
        <f t="shared" si="31"/>
        <v>9.6100000000000005E-2</v>
      </c>
      <c r="U60" s="367">
        <f t="shared" si="31"/>
        <v>9.6100000000000005E-2</v>
      </c>
      <c r="V60" s="367">
        <f t="shared" si="31"/>
        <v>9.6100000000000005E-2</v>
      </c>
      <c r="W60" s="367">
        <f t="shared" si="31"/>
        <v>9.6100000000000005E-2</v>
      </c>
      <c r="X60" s="367">
        <f t="shared" si="31"/>
        <v>9.6100000000000005E-2</v>
      </c>
      <c r="Y60" s="367">
        <f t="shared" si="31"/>
        <v>9.6100000000000005E-2</v>
      </c>
      <c r="Z60" s="367">
        <f t="shared" si="31"/>
        <v>9.6100000000000005E-2</v>
      </c>
      <c r="AA60" s="367">
        <f t="shared" si="31"/>
        <v>9.6100000000000005E-2</v>
      </c>
      <c r="AB60" s="367">
        <f t="shared" si="31"/>
        <v>9.6100000000000005E-2</v>
      </c>
      <c r="AC60" s="367">
        <f t="shared" si="31"/>
        <v>9.6100000000000005E-2</v>
      </c>
      <c r="AD60" s="367">
        <f t="shared" si="31"/>
        <v>9.6100000000000005E-2</v>
      </c>
      <c r="AE60" s="367">
        <f t="shared" si="31"/>
        <v>9.6100000000000005E-2</v>
      </c>
      <c r="AF60" s="367">
        <f t="shared" si="31"/>
        <v>9.6100000000000005E-2</v>
      </c>
      <c r="AG60" s="367">
        <f t="shared" si="31"/>
        <v>9.6100000000000005E-2</v>
      </c>
      <c r="AH60" s="367">
        <f t="shared" si="31"/>
        <v>9.6100000000000005E-2</v>
      </c>
      <c r="AI60" s="367">
        <f t="shared" si="31"/>
        <v>9.6100000000000005E-2</v>
      </c>
      <c r="AJ60" s="367">
        <f t="shared" si="31"/>
        <v>9.6100000000000005E-2</v>
      </c>
      <c r="AK60" s="367">
        <f t="shared" si="31"/>
        <v>9.6100000000000005E-2</v>
      </c>
      <c r="AL60" s="367">
        <f t="shared" si="31"/>
        <v>9.6100000000000005E-2</v>
      </c>
      <c r="AM60" s="367">
        <f t="shared" si="31"/>
        <v>9.6100000000000005E-2</v>
      </c>
      <c r="AN60" s="367">
        <f t="shared" si="31"/>
        <v>9.6100000000000005E-2</v>
      </c>
      <c r="AO60" s="367">
        <f t="shared" si="31"/>
        <v>9.6100000000000005E-2</v>
      </c>
      <c r="AP60" s="367">
        <f t="shared" si="31"/>
        <v>9.6100000000000005E-2</v>
      </c>
      <c r="AQ60" s="367">
        <f t="shared" si="31"/>
        <v>9.6100000000000005E-2</v>
      </c>
      <c r="AR60" s="367">
        <f t="shared" si="31"/>
        <v>9.6100000000000005E-2</v>
      </c>
      <c r="AS60" s="367">
        <f t="shared" si="31"/>
        <v>9.6100000000000005E-2</v>
      </c>
      <c r="AT60" s="367">
        <f t="shared" si="31"/>
        <v>9.6100000000000005E-2</v>
      </c>
      <c r="AU60" s="367">
        <f t="shared" si="31"/>
        <v>9.6100000000000005E-2</v>
      </c>
      <c r="AV60" s="367">
        <f t="shared" si="31"/>
        <v>9.6100000000000005E-2</v>
      </c>
      <c r="AW60" s="367">
        <f t="shared" si="31"/>
        <v>9.6100000000000005E-2</v>
      </c>
      <c r="AX60" s="367">
        <f t="shared" si="31"/>
        <v>9.6100000000000005E-2</v>
      </c>
      <c r="AY60" s="367">
        <f t="shared" si="31"/>
        <v>9.6100000000000005E-2</v>
      </c>
      <c r="AZ60" s="367">
        <f t="shared" si="31"/>
        <v>9.6100000000000005E-2</v>
      </c>
      <c r="BA60" s="367">
        <f t="shared" si="31"/>
        <v>9.6100000000000005E-2</v>
      </c>
      <c r="BB60" s="367">
        <f t="shared" si="31"/>
        <v>9.6100000000000005E-2</v>
      </c>
      <c r="BC60" s="367">
        <f t="shared" si="31"/>
        <v>9.6100000000000005E-2</v>
      </c>
      <c r="BD60" s="367">
        <f t="shared" si="31"/>
        <v>9.6100000000000005E-2</v>
      </c>
      <c r="BE60" s="367">
        <f t="shared" si="31"/>
        <v>9.6100000000000005E-2</v>
      </c>
      <c r="BF60" s="367">
        <f t="shared" si="31"/>
        <v>9.6100000000000005E-2</v>
      </c>
      <c r="BG60" s="367">
        <f t="shared" si="31"/>
        <v>9.6100000000000005E-2</v>
      </c>
      <c r="BH60" s="367">
        <f t="shared" si="31"/>
        <v>9.6100000000000005E-2</v>
      </c>
      <c r="BI60" s="367">
        <f t="shared" si="31"/>
        <v>9.6100000000000005E-2</v>
      </c>
      <c r="BJ60" s="367">
        <f t="shared" si="31"/>
        <v>9.6100000000000005E-2</v>
      </c>
      <c r="BK60" s="367">
        <f t="shared" si="31"/>
        <v>9.6100000000000005E-2</v>
      </c>
      <c r="BL60" s="367">
        <f t="shared" si="31"/>
        <v>9.6100000000000005E-2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2.0047311855999363</v>
      </c>
      <c r="H61" s="74">
        <f t="shared" si="33"/>
        <v>3.912805528120805</v>
      </c>
      <c r="I61" s="74">
        <f t="shared" si="33"/>
        <v>3.7241514132366658</v>
      </c>
      <c r="J61" s="74">
        <f t="shared" si="33"/>
        <v>3.544455367111762</v>
      </c>
      <c r="K61" s="74">
        <f t="shared" si="33"/>
        <v>3.3730468241383953</v>
      </c>
      <c r="L61" s="74">
        <f t="shared" si="33"/>
        <v>3.2093068006786925</v>
      </c>
      <c r="M61" s="74">
        <f t="shared" si="33"/>
        <v>3.052659298069631</v>
      </c>
      <c r="N61" s="74">
        <f t="shared" si="33"/>
        <v>2.9025713026230413</v>
      </c>
      <c r="O61" s="74">
        <f t="shared" si="33"/>
        <v>2.7561456270338742</v>
      </c>
      <c r="P61" s="74">
        <f t="shared" si="33"/>
        <v>2.6102357711429347</v>
      </c>
      <c r="Q61" s="74">
        <f t="shared" si="33"/>
        <v>2.464325915251997</v>
      </c>
      <c r="R61" s="74">
        <f t="shared" si="33"/>
        <v>2.3184160593610574</v>
      </c>
      <c r="S61" s="74">
        <f t="shared" si="33"/>
        <v>2.1725062034701192</v>
      </c>
      <c r="T61" s="74">
        <f t="shared" si="33"/>
        <v>2.0265963475791802</v>
      </c>
      <c r="U61" s="74">
        <f t="shared" si="33"/>
        <v>1.8806864916882415</v>
      </c>
      <c r="V61" s="74">
        <f t="shared" si="33"/>
        <v>1.7347766357973029</v>
      </c>
      <c r="W61" s="74">
        <f t="shared" si="33"/>
        <v>1.5888667799063643</v>
      </c>
      <c r="X61" s="74">
        <f t="shared" si="33"/>
        <v>1.4429569240154256</v>
      </c>
      <c r="Y61" s="74">
        <f t="shared" si="33"/>
        <v>1.2970470681244866</v>
      </c>
      <c r="Z61" s="74">
        <f t="shared" si="33"/>
        <v>1.1511372122335479</v>
      </c>
      <c r="AA61" s="74">
        <f t="shared" si="33"/>
        <v>1.024407252121738</v>
      </c>
      <c r="AB61" s="74">
        <f t="shared" si="33"/>
        <v>0.93603708356818638</v>
      </c>
      <c r="AC61" s="74">
        <f t="shared" si="33"/>
        <v>0.86684681079376336</v>
      </c>
      <c r="AD61" s="74">
        <f t="shared" si="33"/>
        <v>0.797656538019341</v>
      </c>
      <c r="AE61" s="74">
        <f t="shared" si="33"/>
        <v>0.72846626524491775</v>
      </c>
      <c r="AF61" s="74">
        <f t="shared" si="33"/>
        <v>0.6592759924704954</v>
      </c>
      <c r="AG61" s="74">
        <f t="shared" si="33"/>
        <v>0.59008571969607215</v>
      </c>
      <c r="AH61" s="74">
        <f t="shared" si="33"/>
        <v>0.52089544692164991</v>
      </c>
      <c r="AI61" s="74">
        <f t="shared" si="33"/>
        <v>0.45170517414722672</v>
      </c>
      <c r="AJ61" s="74">
        <f t="shared" si="33"/>
        <v>0.38251490137280436</v>
      </c>
      <c r="AK61" s="74">
        <f t="shared" si="33"/>
        <v>0.31332462859838184</v>
      </c>
      <c r="AL61" s="74">
        <f t="shared" si="33"/>
        <v>0.24413435582395884</v>
      </c>
      <c r="AM61" s="74">
        <f t="shared" si="33"/>
        <v>0.17494408304953704</v>
      </c>
      <c r="AN61" s="74">
        <f t="shared" si="33"/>
        <v>0.10575381027511402</v>
      </c>
      <c r="AO61" s="74">
        <f t="shared" si="33"/>
        <v>3.6563537500692196E-2</v>
      </c>
      <c r="AP61" s="74">
        <f t="shared" si="33"/>
        <v>-3.2626735273730813E-2</v>
      </c>
      <c r="AQ61" s="74">
        <f t="shared" si="33"/>
        <v>-0.10181700804815264</v>
      </c>
      <c r="AR61" s="74">
        <f t="shared" si="33"/>
        <v>-0.17100728082257569</v>
      </c>
      <c r="AS61" s="74">
        <f t="shared" si="33"/>
        <v>-0.24019755359699743</v>
      </c>
      <c r="AT61" s="74">
        <f t="shared" si="33"/>
        <v>-0.30938782637142054</v>
      </c>
      <c r="AU61" s="74">
        <f t="shared" si="33"/>
        <v>-0.37857809914584223</v>
      </c>
      <c r="AV61" s="74">
        <f t="shared" si="33"/>
        <v>-0.44776837192026531</v>
      </c>
      <c r="AW61" s="74">
        <f t="shared" si="33"/>
        <v>-0.51695864469468711</v>
      </c>
      <c r="AX61" s="74">
        <f t="shared" si="33"/>
        <v>-0.58614891746911013</v>
      </c>
      <c r="AY61" s="74">
        <f t="shared" si="33"/>
        <v>-0.65533919024353193</v>
      </c>
      <c r="AZ61" s="74">
        <f t="shared" si="33"/>
        <v>-0.72452946301795496</v>
      </c>
      <c r="BA61" s="74">
        <f t="shared" si="33"/>
        <v>-0.79371973579237665</v>
      </c>
      <c r="BB61" s="74">
        <f t="shared" si="33"/>
        <v>-0.86291000856679967</v>
      </c>
      <c r="BC61" s="74">
        <f t="shared" si="33"/>
        <v>-0.93210028134122158</v>
      </c>
      <c r="BD61" s="74">
        <f t="shared" si="33"/>
        <v>-0.48339929083403949</v>
      </c>
      <c r="BE61" s="74">
        <f t="shared" si="33"/>
        <v>-1.0316393964572804E-4</v>
      </c>
      <c r="BF61" s="74">
        <f t="shared" si="33"/>
        <v>-1.0316393964572804E-4</v>
      </c>
      <c r="BG61" s="74">
        <f t="shared" si="33"/>
        <v>-1.0316393964572804E-4</v>
      </c>
      <c r="BH61" s="74">
        <f t="shared" si="33"/>
        <v>-1.0316393964572804E-4</v>
      </c>
      <c r="BI61" s="74">
        <f t="shared" si="33"/>
        <v>-1.0316393964572804E-4</v>
      </c>
      <c r="BJ61" s="74">
        <f t="shared" si="33"/>
        <v>-1.0316393964572804E-4</v>
      </c>
      <c r="BK61" s="74">
        <f t="shared" si="33"/>
        <v>-1.0316393964572804E-4</v>
      </c>
      <c r="BL61" s="74">
        <f t="shared" si="33"/>
        <v>-1.0316393964572804E-4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3.3726089606065637</v>
      </c>
      <c r="H62" s="67">
        <f t="shared" si="34"/>
        <v>3.3726089606065637</v>
      </c>
      <c r="I62" s="67">
        <f t="shared" si="34"/>
        <v>3.3726089606065637</v>
      </c>
      <c r="J62" s="67">
        <f t="shared" si="34"/>
        <v>3.3726089606065637</v>
      </c>
      <c r="K62" s="67">
        <f t="shared" si="34"/>
        <v>3.3726089606065637</v>
      </c>
      <c r="L62" s="67">
        <f t="shared" si="34"/>
        <v>3.3726089606065637</v>
      </c>
      <c r="M62" s="67">
        <f t="shared" si="34"/>
        <v>3.3726089606065637</v>
      </c>
      <c r="N62" s="67">
        <f t="shared" si="34"/>
        <v>3.3726089606065637</v>
      </c>
      <c r="O62" s="67">
        <f t="shared" si="34"/>
        <v>3.3726089606065637</v>
      </c>
      <c r="P62" s="67">
        <f t="shared" si="34"/>
        <v>3.3726089606065637</v>
      </c>
      <c r="Q62" s="67">
        <f t="shared" si="34"/>
        <v>3.3726089606065637</v>
      </c>
      <c r="R62" s="67">
        <f t="shared" si="34"/>
        <v>3.3726089606065637</v>
      </c>
      <c r="S62" s="67">
        <f t="shared" si="34"/>
        <v>3.3726089606065637</v>
      </c>
      <c r="T62" s="67">
        <f t="shared" si="34"/>
        <v>3.3726089606065637</v>
      </c>
      <c r="U62" s="67">
        <f t="shared" si="34"/>
        <v>3.3726089606065637</v>
      </c>
      <c r="V62" s="67">
        <f t="shared" si="34"/>
        <v>3.3726089606065637</v>
      </c>
      <c r="W62" s="67">
        <f t="shared" si="34"/>
        <v>3.3726089606065637</v>
      </c>
      <c r="X62" s="67">
        <f t="shared" si="34"/>
        <v>3.3726089606065637</v>
      </c>
      <c r="Y62" s="67">
        <f t="shared" si="34"/>
        <v>3.3726089606065637</v>
      </c>
      <c r="Z62" s="67">
        <f t="shared" si="34"/>
        <v>3.3726089606065637</v>
      </c>
      <c r="AA62" s="67">
        <f t="shared" si="34"/>
        <v>3.3726089606065637</v>
      </c>
      <c r="AB62" s="67">
        <f t="shared" si="34"/>
        <v>3.3726089606065637</v>
      </c>
      <c r="AC62" s="67">
        <f t="shared" si="34"/>
        <v>3.3726089606065637</v>
      </c>
      <c r="AD62" s="67">
        <f t="shared" si="34"/>
        <v>3.3726089606065637</v>
      </c>
      <c r="AE62" s="67">
        <f t="shared" si="34"/>
        <v>3.3726089606065637</v>
      </c>
      <c r="AF62" s="67">
        <f t="shared" si="34"/>
        <v>3.3726089606065637</v>
      </c>
      <c r="AG62" s="67">
        <f t="shared" si="34"/>
        <v>3.3726089606065637</v>
      </c>
      <c r="AH62" s="67">
        <f t="shared" si="34"/>
        <v>3.3726089606065637</v>
      </c>
      <c r="AI62" s="67">
        <f t="shared" si="34"/>
        <v>3.3726089606065637</v>
      </c>
      <c r="AJ62" s="67">
        <f t="shared" si="34"/>
        <v>3.3726089606065637</v>
      </c>
      <c r="AK62" s="67">
        <f t="shared" si="34"/>
        <v>3.3726089606065637</v>
      </c>
      <c r="AL62" s="67">
        <f t="shared" si="34"/>
        <v>3.3726089606065637</v>
      </c>
      <c r="AM62" s="67">
        <f t="shared" si="34"/>
        <v>3.3726089606065637</v>
      </c>
      <c r="AN62" s="67">
        <f t="shared" si="34"/>
        <v>3.3726089606065637</v>
      </c>
      <c r="AO62" s="67">
        <f t="shared" si="34"/>
        <v>3.3726089606065637</v>
      </c>
      <c r="AP62" s="67">
        <f t="shared" si="34"/>
        <v>3.3726089606065637</v>
      </c>
      <c r="AQ62" s="67">
        <f t="shared" si="34"/>
        <v>3.3726089606065637</v>
      </c>
      <c r="AR62" s="67">
        <f t="shared" si="34"/>
        <v>3.3726089606065637</v>
      </c>
      <c r="AS62" s="67">
        <f t="shared" si="34"/>
        <v>3.3726089606065637</v>
      </c>
      <c r="AT62" s="67">
        <f t="shared" si="34"/>
        <v>3.3726089606065637</v>
      </c>
      <c r="AU62" s="67">
        <f t="shared" si="34"/>
        <v>3.3726089606065637</v>
      </c>
      <c r="AV62" s="67">
        <f t="shared" si="34"/>
        <v>3.3726089606065637</v>
      </c>
      <c r="AW62" s="67">
        <f t="shared" si="34"/>
        <v>3.3726089606065637</v>
      </c>
      <c r="AX62" s="67">
        <f t="shared" si="34"/>
        <v>3.3726089606065637</v>
      </c>
      <c r="AY62" s="67">
        <f t="shared" si="34"/>
        <v>3.3726089606065637</v>
      </c>
      <c r="AZ62" s="67">
        <f t="shared" si="34"/>
        <v>3.3726089606065637</v>
      </c>
      <c r="BA62" s="67">
        <f t="shared" si="34"/>
        <v>3.3726089606065637</v>
      </c>
      <c r="BB62" s="67">
        <f t="shared" si="34"/>
        <v>3.3726089606065637</v>
      </c>
      <c r="BC62" s="67">
        <f t="shared" si="34"/>
        <v>3.3726089606065637</v>
      </c>
      <c r="BD62" s="67">
        <f t="shared" si="34"/>
        <v>1.2169741498610613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166.4748132195827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5.3773401462064996</v>
      </c>
      <c r="H63" s="74">
        <f t="shared" si="35"/>
        <v>7.2854144887273691</v>
      </c>
      <c r="I63" s="74">
        <f t="shared" si="35"/>
        <v>7.0967603738432299</v>
      </c>
      <c r="J63" s="74">
        <f t="shared" si="35"/>
        <v>6.9170643277183252</v>
      </c>
      <c r="K63" s="74">
        <f t="shared" si="35"/>
        <v>6.745655784744959</v>
      </c>
      <c r="L63" s="74">
        <f t="shared" si="35"/>
        <v>6.5819157612852557</v>
      </c>
      <c r="M63" s="74">
        <f t="shared" si="35"/>
        <v>6.4252682586761942</v>
      </c>
      <c r="N63" s="74">
        <f t="shared" si="35"/>
        <v>6.275180263229605</v>
      </c>
      <c r="O63" s="74">
        <f t="shared" si="35"/>
        <v>6.1287545876404383</v>
      </c>
      <c r="P63" s="74">
        <f t="shared" si="35"/>
        <v>5.9828447317494984</v>
      </c>
      <c r="Q63" s="74">
        <f t="shared" si="35"/>
        <v>5.8369348758585602</v>
      </c>
      <c r="R63" s="74">
        <f t="shared" si="35"/>
        <v>5.6910250199676211</v>
      </c>
      <c r="S63" s="74">
        <f t="shared" si="35"/>
        <v>5.5451151640766829</v>
      </c>
      <c r="T63" s="74">
        <f t="shared" si="35"/>
        <v>5.3992053081857438</v>
      </c>
      <c r="U63" s="74">
        <f t="shared" si="35"/>
        <v>5.2532954522948057</v>
      </c>
      <c r="V63" s="74">
        <f t="shared" si="35"/>
        <v>5.1073855964038666</v>
      </c>
      <c r="W63" s="74">
        <f t="shared" si="35"/>
        <v>4.9614757405129275</v>
      </c>
      <c r="X63" s="74">
        <f t="shared" si="35"/>
        <v>4.8155658846219893</v>
      </c>
      <c r="Y63" s="74">
        <f t="shared" si="35"/>
        <v>4.6696560287310502</v>
      </c>
      <c r="Z63" s="74">
        <f t="shared" si="35"/>
        <v>4.5237461728401112</v>
      </c>
      <c r="AA63" s="74">
        <f t="shared" si="35"/>
        <v>4.3970162127283015</v>
      </c>
      <c r="AB63" s="74">
        <f t="shared" si="35"/>
        <v>4.3086460441747505</v>
      </c>
      <c r="AC63" s="74">
        <f t="shared" si="35"/>
        <v>4.2394557714003271</v>
      </c>
      <c r="AD63" s="74">
        <f t="shared" si="35"/>
        <v>4.1702654986259047</v>
      </c>
      <c r="AE63" s="74">
        <f t="shared" si="35"/>
        <v>4.1010752258514813</v>
      </c>
      <c r="AF63" s="74">
        <f t="shared" si="35"/>
        <v>4.0318849530770589</v>
      </c>
      <c r="AG63" s="74">
        <f t="shared" si="35"/>
        <v>3.9626946803026359</v>
      </c>
      <c r="AH63" s="74">
        <f t="shared" si="35"/>
        <v>3.8935044075282135</v>
      </c>
      <c r="AI63" s="74">
        <f t="shared" si="35"/>
        <v>3.8243141347537906</v>
      </c>
      <c r="AJ63" s="74">
        <f t="shared" si="35"/>
        <v>3.7551238619793681</v>
      </c>
      <c r="AK63" s="74">
        <f t="shared" si="35"/>
        <v>3.6859335892049456</v>
      </c>
      <c r="AL63" s="74">
        <f t="shared" si="35"/>
        <v>3.6167433164305227</v>
      </c>
      <c r="AM63" s="74">
        <f t="shared" si="35"/>
        <v>3.5475530436561007</v>
      </c>
      <c r="AN63" s="74">
        <f t="shared" si="35"/>
        <v>3.4783627708816778</v>
      </c>
      <c r="AO63" s="74">
        <f t="shared" si="35"/>
        <v>3.4091724981072558</v>
      </c>
      <c r="AP63" s="74">
        <f t="shared" si="35"/>
        <v>3.3399822253328328</v>
      </c>
      <c r="AQ63" s="74">
        <f t="shared" si="35"/>
        <v>3.2707919525584108</v>
      </c>
      <c r="AR63" s="74">
        <f t="shared" si="35"/>
        <v>3.2016016797839879</v>
      </c>
      <c r="AS63" s="74">
        <f t="shared" si="35"/>
        <v>3.1324114070095663</v>
      </c>
      <c r="AT63" s="74">
        <f t="shared" si="35"/>
        <v>3.063221134235143</v>
      </c>
      <c r="AU63" s="74">
        <f t="shared" si="35"/>
        <v>2.9940308614607214</v>
      </c>
      <c r="AV63" s="74">
        <f t="shared" si="35"/>
        <v>2.9248405886862985</v>
      </c>
      <c r="AW63" s="74">
        <f t="shared" si="35"/>
        <v>2.8556503159118765</v>
      </c>
      <c r="AX63" s="74">
        <f t="shared" si="35"/>
        <v>2.7864600431374535</v>
      </c>
      <c r="AY63" s="74">
        <f t="shared" si="35"/>
        <v>2.717269770363032</v>
      </c>
      <c r="AZ63" s="74">
        <f t="shared" si="35"/>
        <v>2.6480794975886086</v>
      </c>
      <c r="BA63" s="74">
        <f t="shared" si="35"/>
        <v>2.578889224814187</v>
      </c>
      <c r="BB63" s="74">
        <f t="shared" si="35"/>
        <v>2.5096989520397641</v>
      </c>
      <c r="BC63" s="74">
        <f t="shared" si="35"/>
        <v>2.4405086792653421</v>
      </c>
      <c r="BD63" s="74">
        <f t="shared" si="35"/>
        <v>0.73357485902702191</v>
      </c>
      <c r="BE63" s="74">
        <f t="shared" si="35"/>
        <v>-1.0316393964572804E-4</v>
      </c>
      <c r="BF63" s="74">
        <f t="shared" si="35"/>
        <v>-1.0316393964572804E-4</v>
      </c>
      <c r="BG63" s="74">
        <f t="shared" si="35"/>
        <v>-1.0316393964572804E-4</v>
      </c>
      <c r="BH63" s="74">
        <f t="shared" si="35"/>
        <v>-1.0316393964572804E-4</v>
      </c>
      <c r="BI63" s="74">
        <f t="shared" si="35"/>
        <v>-1.0316393964572804E-4</v>
      </c>
      <c r="BJ63" s="74">
        <f t="shared" si="35"/>
        <v>-1.0316393964572804E-4</v>
      </c>
      <c r="BK63" s="74">
        <f t="shared" si="35"/>
        <v>-1.0316393964572804E-4</v>
      </c>
      <c r="BL63" s="74">
        <f t="shared" si="35"/>
        <v>-1.0316393964572804E-4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(Inputs)'!E45</f>
        <v>1.0297600659046442</v>
      </c>
      <c r="F64" s="213">
        <f>E64</f>
        <v>1.0297600659046442</v>
      </c>
      <c r="G64" s="213">
        <f t="shared" ref="G64:BL64" si="36">F64</f>
        <v>1.0297600659046442</v>
      </c>
      <c r="H64" s="213">
        <f t="shared" si="36"/>
        <v>1.0297600659046442</v>
      </c>
      <c r="I64" s="213">
        <f t="shared" si="36"/>
        <v>1.0297600659046442</v>
      </c>
      <c r="J64" s="213">
        <f t="shared" si="36"/>
        <v>1.0297600659046442</v>
      </c>
      <c r="K64" s="213">
        <f t="shared" si="36"/>
        <v>1.0297600659046442</v>
      </c>
      <c r="L64" s="213">
        <f t="shared" si="36"/>
        <v>1.0297600659046442</v>
      </c>
      <c r="M64" s="213">
        <f t="shared" si="36"/>
        <v>1.0297600659046442</v>
      </c>
      <c r="N64" s="213">
        <f t="shared" si="36"/>
        <v>1.0297600659046442</v>
      </c>
      <c r="O64" s="213">
        <f t="shared" si="36"/>
        <v>1.0297600659046442</v>
      </c>
      <c r="P64" s="213">
        <f t="shared" si="36"/>
        <v>1.0297600659046442</v>
      </c>
      <c r="Q64" s="213">
        <f t="shared" si="36"/>
        <v>1.0297600659046442</v>
      </c>
      <c r="R64" s="213">
        <f t="shared" si="36"/>
        <v>1.0297600659046442</v>
      </c>
      <c r="S64" s="213">
        <f t="shared" si="36"/>
        <v>1.0297600659046442</v>
      </c>
      <c r="T64" s="213">
        <f t="shared" si="36"/>
        <v>1.0297600659046442</v>
      </c>
      <c r="U64" s="213">
        <f t="shared" si="36"/>
        <v>1.0297600659046442</v>
      </c>
      <c r="V64" s="213">
        <f t="shared" si="36"/>
        <v>1.0297600659046442</v>
      </c>
      <c r="W64" s="213">
        <f t="shared" si="36"/>
        <v>1.0297600659046442</v>
      </c>
      <c r="X64" s="213">
        <f t="shared" si="36"/>
        <v>1.0297600659046442</v>
      </c>
      <c r="Y64" s="213">
        <f t="shared" si="36"/>
        <v>1.0297600659046442</v>
      </c>
      <c r="Z64" s="213">
        <f t="shared" si="36"/>
        <v>1.0297600659046442</v>
      </c>
      <c r="AA64" s="213">
        <f t="shared" si="36"/>
        <v>1.0297600659046442</v>
      </c>
      <c r="AB64" s="213">
        <f t="shared" si="36"/>
        <v>1.0297600659046442</v>
      </c>
      <c r="AC64" s="213">
        <f t="shared" si="36"/>
        <v>1.0297600659046442</v>
      </c>
      <c r="AD64" s="213">
        <f t="shared" si="36"/>
        <v>1.0297600659046442</v>
      </c>
      <c r="AE64" s="213">
        <f t="shared" si="36"/>
        <v>1.0297600659046442</v>
      </c>
      <c r="AF64" s="213">
        <f t="shared" si="36"/>
        <v>1.0297600659046442</v>
      </c>
      <c r="AG64" s="213">
        <f t="shared" si="36"/>
        <v>1.0297600659046442</v>
      </c>
      <c r="AH64" s="213">
        <f t="shared" si="36"/>
        <v>1.0297600659046442</v>
      </c>
      <c r="AI64" s="213">
        <f t="shared" si="36"/>
        <v>1.0297600659046442</v>
      </c>
      <c r="AJ64" s="213">
        <f t="shared" si="36"/>
        <v>1.0297600659046442</v>
      </c>
      <c r="AK64" s="213">
        <f t="shared" si="36"/>
        <v>1.0297600659046442</v>
      </c>
      <c r="AL64" s="213">
        <f t="shared" si="36"/>
        <v>1.0297600659046442</v>
      </c>
      <c r="AM64" s="213">
        <f t="shared" si="36"/>
        <v>1.0297600659046442</v>
      </c>
      <c r="AN64" s="213">
        <f t="shared" si="36"/>
        <v>1.0297600659046442</v>
      </c>
      <c r="AO64" s="213">
        <f t="shared" si="36"/>
        <v>1.0297600659046442</v>
      </c>
      <c r="AP64" s="213">
        <f t="shared" si="36"/>
        <v>1.0297600659046442</v>
      </c>
      <c r="AQ64" s="213">
        <f t="shared" si="36"/>
        <v>1.0297600659046442</v>
      </c>
      <c r="AR64" s="213">
        <f t="shared" si="36"/>
        <v>1.0297600659046442</v>
      </c>
      <c r="AS64" s="213">
        <f t="shared" si="36"/>
        <v>1.0297600659046442</v>
      </c>
      <c r="AT64" s="213">
        <f t="shared" si="36"/>
        <v>1.0297600659046442</v>
      </c>
      <c r="AU64" s="213">
        <f t="shared" si="36"/>
        <v>1.0297600659046442</v>
      </c>
      <c r="AV64" s="213">
        <f t="shared" si="36"/>
        <v>1.0297600659046442</v>
      </c>
      <c r="AW64" s="213">
        <f t="shared" si="36"/>
        <v>1.0297600659046442</v>
      </c>
      <c r="AX64" s="213">
        <f t="shared" si="36"/>
        <v>1.0297600659046442</v>
      </c>
      <c r="AY64" s="213">
        <f t="shared" si="36"/>
        <v>1.0297600659046442</v>
      </c>
      <c r="AZ64" s="213">
        <f t="shared" si="36"/>
        <v>1.0297600659046442</v>
      </c>
      <c r="BA64" s="213">
        <f t="shared" si="36"/>
        <v>1.0297600659046442</v>
      </c>
      <c r="BB64" s="213">
        <f t="shared" si="36"/>
        <v>1.0297600659046442</v>
      </c>
      <c r="BC64" s="213">
        <f t="shared" si="36"/>
        <v>1.0297600659046442</v>
      </c>
      <c r="BD64" s="213">
        <f t="shared" si="36"/>
        <v>1.0297600659046442</v>
      </c>
      <c r="BE64" s="213">
        <f t="shared" si="36"/>
        <v>1.0297600659046442</v>
      </c>
      <c r="BF64" s="213">
        <f t="shared" si="36"/>
        <v>1.0297600659046442</v>
      </c>
      <c r="BG64" s="213">
        <f t="shared" si="36"/>
        <v>1.0297600659046442</v>
      </c>
      <c r="BH64" s="213">
        <f t="shared" si="36"/>
        <v>1.0297600659046442</v>
      </c>
      <c r="BI64" s="213">
        <f t="shared" si="36"/>
        <v>1.0297600659046442</v>
      </c>
      <c r="BJ64" s="213">
        <f t="shared" si="36"/>
        <v>1.0297600659046442</v>
      </c>
      <c r="BK64" s="213">
        <f t="shared" si="36"/>
        <v>1.0297600659046442</v>
      </c>
      <c r="BL64" s="213">
        <f t="shared" si="36"/>
        <v>1.0297600659046442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7">C63*C64</f>
        <v>0</v>
      </c>
      <c r="D65" s="118">
        <f t="shared" si="37"/>
        <v>0</v>
      </c>
      <c r="E65" s="118">
        <f t="shared" si="37"/>
        <v>0</v>
      </c>
      <c r="F65" s="118">
        <f t="shared" si="37"/>
        <v>0</v>
      </c>
      <c r="G65" s="118">
        <f t="shared" si="37"/>
        <v>5.5373701433492943</v>
      </c>
      <c r="H65" s="118">
        <f t="shared" si="37"/>
        <v>7.5022289040545456</v>
      </c>
      <c r="I65" s="118">
        <f t="shared" si="37"/>
        <v>7.3079604302782721</v>
      </c>
      <c r="J65" s="118">
        <f t="shared" si="37"/>
        <v>7.1229166179778858</v>
      </c>
      <c r="K65" s="118">
        <f t="shared" si="37"/>
        <v>6.9464069454690129</v>
      </c>
      <c r="L65" s="118">
        <f t="shared" si="37"/>
        <v>6.7777940081199208</v>
      </c>
      <c r="M65" s="118">
        <f t="shared" si="37"/>
        <v>6.6164846655094163</v>
      </c>
      <c r="N65" s="118">
        <f t="shared" si="37"/>
        <v>6.4619300414268404</v>
      </c>
      <c r="O65" s="118">
        <f t="shared" si="37"/>
        <v>6.3111467280820079</v>
      </c>
      <c r="P65" s="118">
        <f t="shared" si="37"/>
        <v>6.160894585263617</v>
      </c>
      <c r="Q65" s="118">
        <f t="shared" si="37"/>
        <v>6.0106424424452269</v>
      </c>
      <c r="R65" s="118">
        <f t="shared" si="37"/>
        <v>5.8603902996268369</v>
      </c>
      <c r="S65" s="118">
        <f t="shared" si="37"/>
        <v>5.7101381568084468</v>
      </c>
      <c r="T65" s="118">
        <f t="shared" si="37"/>
        <v>5.5598860139900568</v>
      </c>
      <c r="U65" s="118">
        <f t="shared" si="37"/>
        <v>5.4096338711716667</v>
      </c>
      <c r="V65" s="118">
        <f t="shared" si="37"/>
        <v>5.2593817283532758</v>
      </c>
      <c r="W65" s="118">
        <f t="shared" si="37"/>
        <v>5.1091295855348857</v>
      </c>
      <c r="X65" s="118">
        <f t="shared" si="37"/>
        <v>4.9588774427164957</v>
      </c>
      <c r="Y65" s="118">
        <f t="shared" si="37"/>
        <v>4.8086252998981056</v>
      </c>
      <c r="Z65" s="118">
        <f t="shared" si="37"/>
        <v>4.6583731570797147</v>
      </c>
      <c r="AA65" s="118">
        <f t="shared" si="37"/>
        <v>4.5278717050028847</v>
      </c>
      <c r="AB65" s="118">
        <f t="shared" si="37"/>
        <v>4.4368716344091759</v>
      </c>
      <c r="AC65" s="118">
        <f t="shared" si="37"/>
        <v>4.3656222545570254</v>
      </c>
      <c r="AD65" s="118">
        <f t="shared" si="37"/>
        <v>4.2943728747048757</v>
      </c>
      <c r="AE65" s="118">
        <f t="shared" si="37"/>
        <v>4.2231234948527252</v>
      </c>
      <c r="AF65" s="118">
        <f t="shared" si="37"/>
        <v>4.1518741150005756</v>
      </c>
      <c r="AG65" s="118">
        <f t="shared" si="37"/>
        <v>4.0806247351484251</v>
      </c>
      <c r="AH65" s="118">
        <f t="shared" si="37"/>
        <v>4.0093753552962754</v>
      </c>
      <c r="AI65" s="118">
        <f t="shared" si="37"/>
        <v>3.9381259754441258</v>
      </c>
      <c r="AJ65" s="118">
        <f t="shared" si="37"/>
        <v>3.8668765955919762</v>
      </c>
      <c r="AK65" s="118">
        <f t="shared" si="37"/>
        <v>3.7956272157398265</v>
      </c>
      <c r="AL65" s="118">
        <f t="shared" si="37"/>
        <v>3.7243778358876765</v>
      </c>
      <c r="AM65" s="118">
        <f t="shared" si="37"/>
        <v>3.6531284560355273</v>
      </c>
      <c r="AN65" s="118">
        <f t="shared" si="37"/>
        <v>3.5818790761833772</v>
      </c>
      <c r="AO65" s="118">
        <f t="shared" si="37"/>
        <v>3.510629696331228</v>
      </c>
      <c r="AP65" s="118">
        <f t="shared" si="37"/>
        <v>3.4393803164790779</v>
      </c>
      <c r="AQ65" s="118">
        <f t="shared" si="37"/>
        <v>3.3681309366269292</v>
      </c>
      <c r="AR65" s="118">
        <f t="shared" si="37"/>
        <v>3.2968815567747791</v>
      </c>
      <c r="AS65" s="118">
        <f t="shared" si="37"/>
        <v>3.2256321769226304</v>
      </c>
      <c r="AT65" s="118">
        <f t="shared" si="37"/>
        <v>3.1543827970704799</v>
      </c>
      <c r="AU65" s="118">
        <f t="shared" si="37"/>
        <v>3.0831334172183311</v>
      </c>
      <c r="AV65" s="118">
        <f t="shared" si="37"/>
        <v>3.011884037366181</v>
      </c>
      <c r="AW65" s="118">
        <f t="shared" si="37"/>
        <v>2.9406346575140319</v>
      </c>
      <c r="AX65" s="118">
        <f t="shared" si="37"/>
        <v>2.8693852776618818</v>
      </c>
      <c r="AY65" s="118">
        <f t="shared" si="37"/>
        <v>2.798135897809733</v>
      </c>
      <c r="AZ65" s="118">
        <f t="shared" si="37"/>
        <v>2.7268865179575825</v>
      </c>
      <c r="BA65" s="118">
        <f t="shared" si="37"/>
        <v>2.6556371381054342</v>
      </c>
      <c r="BB65" s="118">
        <f t="shared" si="37"/>
        <v>2.5843877582532842</v>
      </c>
      <c r="BC65" s="118">
        <f t="shared" si="37"/>
        <v>2.513138378401135</v>
      </c>
      <c r="BD65" s="118">
        <f t="shared" si="37"/>
        <v>0.75540609517765611</v>
      </c>
      <c r="BE65" s="118">
        <f t="shared" si="37"/>
        <v>-1.0623410528856763E-4</v>
      </c>
      <c r="BF65" s="118">
        <f t="shared" si="37"/>
        <v>-1.0623410528856763E-4</v>
      </c>
      <c r="BG65" s="118">
        <f t="shared" si="37"/>
        <v>-1.0623410528856763E-4</v>
      </c>
      <c r="BH65" s="118">
        <f t="shared" si="37"/>
        <v>-1.0623410528856763E-4</v>
      </c>
      <c r="BI65" s="118">
        <f t="shared" si="37"/>
        <v>-1.0623410528856763E-4</v>
      </c>
      <c r="BJ65" s="118">
        <f t="shared" si="37"/>
        <v>-1.0623410528856763E-4</v>
      </c>
      <c r="BK65" s="118">
        <f t="shared" si="37"/>
        <v>-1.0623410528856763E-4</v>
      </c>
      <c r="BL65" s="118">
        <f t="shared" si="37"/>
        <v>-1.0623410528856763E-4</v>
      </c>
      <c r="BM65" s="112"/>
      <c r="BN65" s="314">
        <f>SUM(B65:BM65)</f>
        <v>222.67277917383805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8">B20</f>
        <v>0</v>
      </c>
      <c r="C71" s="86">
        <f t="shared" si="38"/>
        <v>0</v>
      </c>
      <c r="D71" s="86">
        <f t="shared" si="38"/>
        <v>0</v>
      </c>
      <c r="E71" s="86">
        <f t="shared" si="38"/>
        <v>0</v>
      </c>
      <c r="F71" s="86">
        <f t="shared" si="38"/>
        <v>0</v>
      </c>
      <c r="G71" s="86">
        <f t="shared" si="38"/>
        <v>43.112696214910045</v>
      </c>
      <c r="H71" s="86">
        <f t="shared" si="38"/>
        <v>0</v>
      </c>
      <c r="I71" s="86">
        <f t="shared" si="38"/>
        <v>0</v>
      </c>
      <c r="J71" s="86">
        <f t="shared" si="38"/>
        <v>0</v>
      </c>
      <c r="K71" s="86">
        <f t="shared" si="38"/>
        <v>0</v>
      </c>
      <c r="L71" s="86">
        <f t="shared" si="38"/>
        <v>0</v>
      </c>
      <c r="M71" s="86">
        <f t="shared" si="38"/>
        <v>0</v>
      </c>
      <c r="N71" s="86">
        <f t="shared" si="38"/>
        <v>0</v>
      </c>
      <c r="O71" s="86">
        <f t="shared" si="38"/>
        <v>0</v>
      </c>
      <c r="P71" s="86">
        <f t="shared" si="38"/>
        <v>0</v>
      </c>
      <c r="Q71" s="86">
        <f t="shared" si="38"/>
        <v>0</v>
      </c>
      <c r="R71" s="86">
        <f t="shared" si="38"/>
        <v>0</v>
      </c>
      <c r="S71" s="86">
        <f t="shared" si="38"/>
        <v>0</v>
      </c>
      <c r="T71" s="86">
        <f t="shared" si="38"/>
        <v>0</v>
      </c>
      <c r="U71" s="86">
        <f t="shared" si="38"/>
        <v>0</v>
      </c>
      <c r="V71" s="86">
        <f t="shared" si="38"/>
        <v>0</v>
      </c>
      <c r="W71" s="86">
        <f t="shared" si="38"/>
        <v>0</v>
      </c>
      <c r="X71" s="86">
        <f t="shared" si="38"/>
        <v>0</v>
      </c>
      <c r="Y71" s="86">
        <f t="shared" si="38"/>
        <v>0</v>
      </c>
      <c r="Z71" s="86">
        <f t="shared" si="38"/>
        <v>0</v>
      </c>
      <c r="AA71" s="86">
        <f t="shared" si="38"/>
        <v>0</v>
      </c>
      <c r="AB71" s="86">
        <f t="shared" si="38"/>
        <v>0</v>
      </c>
      <c r="AC71" s="86">
        <f t="shared" si="38"/>
        <v>0</v>
      </c>
      <c r="AD71" s="86">
        <f t="shared" si="38"/>
        <v>0</v>
      </c>
      <c r="AE71" s="86">
        <f t="shared" si="38"/>
        <v>0</v>
      </c>
      <c r="AF71" s="86">
        <f t="shared" si="38"/>
        <v>0</v>
      </c>
      <c r="AG71" s="86">
        <f t="shared" si="38"/>
        <v>0</v>
      </c>
      <c r="AH71" s="86">
        <f t="shared" si="38"/>
        <v>0</v>
      </c>
      <c r="AI71" s="86">
        <f t="shared" si="38"/>
        <v>0</v>
      </c>
      <c r="AJ71" s="86">
        <f t="shared" si="38"/>
        <v>0</v>
      </c>
      <c r="AK71" s="86">
        <f t="shared" si="38"/>
        <v>0</v>
      </c>
      <c r="AL71" s="86">
        <f t="shared" si="38"/>
        <v>0</v>
      </c>
      <c r="AM71" s="86">
        <f t="shared" si="38"/>
        <v>0</v>
      </c>
      <c r="AN71" s="86">
        <f t="shared" si="38"/>
        <v>0</v>
      </c>
      <c r="AO71" s="86">
        <f t="shared" si="38"/>
        <v>0</v>
      </c>
      <c r="AP71" s="86">
        <f t="shared" si="38"/>
        <v>0</v>
      </c>
      <c r="AQ71" s="86">
        <f t="shared" si="38"/>
        <v>0</v>
      </c>
      <c r="AR71" s="86">
        <f t="shared" si="38"/>
        <v>0</v>
      </c>
      <c r="AS71" s="86">
        <f t="shared" si="38"/>
        <v>0</v>
      </c>
      <c r="AT71" s="86">
        <f t="shared" si="38"/>
        <v>0</v>
      </c>
      <c r="AU71" s="86">
        <f t="shared" si="38"/>
        <v>0</v>
      </c>
      <c r="AV71" s="86">
        <f t="shared" si="38"/>
        <v>0</v>
      </c>
      <c r="AW71" s="86">
        <f t="shared" si="38"/>
        <v>0</v>
      </c>
      <c r="AX71" s="86">
        <f t="shared" si="38"/>
        <v>0</v>
      </c>
      <c r="AY71" s="86">
        <f t="shared" si="38"/>
        <v>0</v>
      </c>
      <c r="AZ71" s="86">
        <f t="shared" si="38"/>
        <v>0</v>
      </c>
      <c r="BA71" s="86">
        <f t="shared" si="38"/>
        <v>0</v>
      </c>
      <c r="BB71" s="86">
        <f t="shared" si="38"/>
        <v>0</v>
      </c>
      <c r="BC71" s="86">
        <f t="shared" si="38"/>
        <v>0</v>
      </c>
      <c r="BD71" s="86">
        <f t="shared" si="38"/>
        <v>-43.112696214910045</v>
      </c>
      <c r="BE71" s="86">
        <f t="shared" si="38"/>
        <v>0</v>
      </c>
      <c r="BF71" s="86">
        <f t="shared" si="38"/>
        <v>0</v>
      </c>
      <c r="BG71" s="86">
        <f t="shared" si="38"/>
        <v>0</v>
      </c>
      <c r="BH71" s="86">
        <f t="shared" si="38"/>
        <v>0</v>
      </c>
      <c r="BI71" s="86">
        <f t="shared" si="38"/>
        <v>0</v>
      </c>
      <c r="BJ71" s="86">
        <f t="shared" si="38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43.112696214910045</v>
      </c>
      <c r="H73" s="86">
        <f>SUM($B$71:H71)-SUM($B$72:H72)</f>
        <v>43.112696214910045</v>
      </c>
      <c r="I73" s="86">
        <f>SUM($B$71:I71)-SUM($B$72:I72)</f>
        <v>43.112696214910045</v>
      </c>
      <c r="J73" s="86">
        <f>SUM($B$71:J71)-SUM($B$72:J72)</f>
        <v>43.112696214910045</v>
      </c>
      <c r="K73" s="86">
        <f>SUM($B$71:K71)-SUM($B$72:K72)</f>
        <v>43.112696214910045</v>
      </c>
      <c r="L73" s="86">
        <f>SUM($B$71:L71)-SUM($B$72:L72)</f>
        <v>43.112696214910045</v>
      </c>
      <c r="M73" s="86">
        <f>SUM($B$71:M71)-SUM($B$72:M72)</f>
        <v>43.112696214910045</v>
      </c>
      <c r="N73" s="86">
        <f>SUM($B$71:N71)-SUM($B$72:N72)</f>
        <v>43.112696214910045</v>
      </c>
      <c r="O73" s="86">
        <f>SUM($B$71:O71)-SUM($B$72:O72)</f>
        <v>43.112696214910045</v>
      </c>
      <c r="P73" s="86">
        <f>SUM($B$71:P71)-SUM($B$72:P72)</f>
        <v>43.112696214910045</v>
      </c>
      <c r="Q73" s="86">
        <f>SUM($B$71:Q71)-SUM($B$72:Q72)</f>
        <v>43.112696214910045</v>
      </c>
      <c r="R73" s="86">
        <f>SUM($B$71:R71)-SUM($B$72:R72)</f>
        <v>43.112696214910045</v>
      </c>
      <c r="S73" s="86">
        <f>SUM($B$71:S71)-SUM($B$72:S72)</f>
        <v>43.112696214910045</v>
      </c>
      <c r="T73" s="86">
        <f>SUM($B$71:T71)-SUM($B$72:T72)</f>
        <v>43.112696214910045</v>
      </c>
      <c r="U73" s="86">
        <f>SUM($B$71:U71)-SUM($B$72:U72)</f>
        <v>43.112696214910045</v>
      </c>
      <c r="V73" s="86">
        <f>SUM($B$71:V71)-SUM($B$72:V72)</f>
        <v>43.112696214910045</v>
      </c>
      <c r="W73" s="86">
        <f>SUM($B$71:W71)-SUM($B$72:W72)</f>
        <v>43.112696214910045</v>
      </c>
      <c r="X73" s="86">
        <f>SUM($B$71:X71)-SUM($B$72:X72)</f>
        <v>43.112696214910045</v>
      </c>
      <c r="Y73" s="86">
        <f>SUM($B$71:Y71)-SUM($B$72:Y72)</f>
        <v>43.112696214910045</v>
      </c>
      <c r="Z73" s="86">
        <f>SUM($B$71:Z71)-SUM($B$72:Z72)</f>
        <v>43.112696214910045</v>
      </c>
      <c r="AA73" s="86">
        <f>SUM($B$71:AA71)-SUM($B$72:AA72)</f>
        <v>43.112696214910045</v>
      </c>
      <c r="AB73" s="86">
        <f>SUM($B$71:AB71)-SUM($B$72:AB72)</f>
        <v>43.112696214910045</v>
      </c>
      <c r="AC73" s="86">
        <f>SUM($B$71:AC71)-SUM($B$72:AC72)</f>
        <v>43.112696214910045</v>
      </c>
      <c r="AD73" s="86">
        <f>SUM($B$71:AD71)-SUM($B$72:AD72)</f>
        <v>43.112696214910045</v>
      </c>
      <c r="AE73" s="86">
        <f>SUM($B$71:AE71)-SUM($B$72:AE72)</f>
        <v>43.112696214910045</v>
      </c>
      <c r="AF73" s="86">
        <f>SUM($B$71:AF71)-SUM($B$72:AF72)</f>
        <v>43.112696214910045</v>
      </c>
      <c r="AG73" s="86">
        <f>SUM($B$71:AG71)-SUM($B$72:AG72)</f>
        <v>43.112696214910045</v>
      </c>
      <c r="AH73" s="86">
        <f>SUM($B$71:AH71)-SUM($B$72:AH72)</f>
        <v>43.112696214910045</v>
      </c>
      <c r="AI73" s="86">
        <f>SUM($B$71:AI71)-SUM($B$72:AI72)</f>
        <v>43.112696214910045</v>
      </c>
      <c r="AJ73" s="86">
        <f>SUM($B$71:AJ71)-SUM($B$72:AJ72)</f>
        <v>43.112696214910045</v>
      </c>
      <c r="AK73" s="86">
        <f>SUM($B$71:AK71)-SUM($B$72:AK72)</f>
        <v>43.112696214910045</v>
      </c>
      <c r="AL73" s="86">
        <f>SUM($B$71:AL71)-SUM($B$72:AL72)</f>
        <v>43.112696214910045</v>
      </c>
      <c r="AM73" s="86">
        <f>SUM($B$71:AM71)-SUM($B$72:AM72)</f>
        <v>43.112696214910045</v>
      </c>
      <c r="AN73" s="86">
        <f>SUM($B$71:AN71)-SUM($B$72:AN72)</f>
        <v>43.112696214910045</v>
      </c>
      <c r="AO73" s="86">
        <f>SUM($B$71:AO71)-SUM($B$72:AO72)</f>
        <v>43.112696214910045</v>
      </c>
      <c r="AP73" s="86">
        <f>SUM($B$71:AP71)-SUM($B$72:AP72)</f>
        <v>43.112696214910045</v>
      </c>
      <c r="AQ73" s="86">
        <f>SUM($B$71:AQ71)-SUM($B$72:AQ72)</f>
        <v>43.112696214910045</v>
      </c>
      <c r="AR73" s="86">
        <f>SUM($B$71:AR71)-SUM($B$72:AR72)</f>
        <v>43.112696214910045</v>
      </c>
      <c r="AS73" s="86">
        <f>SUM($B$71:AS71)-SUM($B$72:AS72)</f>
        <v>43.112696214910045</v>
      </c>
      <c r="AT73" s="86">
        <f>SUM($B$71:AT71)-SUM($B$72:AT72)</f>
        <v>43.112696214910045</v>
      </c>
      <c r="AU73" s="86">
        <f>SUM($B$71:AU71)-SUM($B$72:AU72)</f>
        <v>43.112696214910045</v>
      </c>
      <c r="AV73" s="86">
        <f>SUM($B$71:AV71)-SUM($B$72:AV72)</f>
        <v>43.112696214910045</v>
      </c>
      <c r="AW73" s="86">
        <f>SUM($B$71:AW71)-SUM($B$72:AW72)</f>
        <v>43.112696214910045</v>
      </c>
      <c r="AX73" s="86">
        <f>SUM($B$71:AX71)-SUM($B$72:AX72)</f>
        <v>43.112696214910045</v>
      </c>
      <c r="AY73" s="86">
        <f>SUM($B$71:AY71)-SUM($B$72:AY72)</f>
        <v>43.112696214910045</v>
      </c>
      <c r="AZ73" s="86">
        <f>SUM($B$71:AZ71)-SUM($B$72:AZ72)</f>
        <v>43.112696214910045</v>
      </c>
      <c r="BA73" s="86">
        <f>SUM($B$71:BA71)-SUM($B$72:BA72)</f>
        <v>43.112696214910045</v>
      </c>
      <c r="BB73" s="86">
        <f>SUM($B$71:BB71)-SUM($B$72:BB72)</f>
        <v>43.112696214910045</v>
      </c>
      <c r="BC73" s="86">
        <f>SUM($B$71:BC71)-SUM($B$72:BC72)</f>
        <v>43.112696214910045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/>
      <c r="G74" s="329">
        <f>($G$71*TaxDepr!B$33)</f>
        <v>1.6167261080591266</v>
      </c>
      <c r="H74" s="329">
        <f>($G$71*TaxDepr!C$33)</f>
        <v>3.1123055397543564</v>
      </c>
      <c r="I74" s="329">
        <f>($G$71*TaxDepr!D$33)</f>
        <v>2.8786347262695435</v>
      </c>
      <c r="J74" s="329">
        <f>($G$71*TaxDepr!E$33)</f>
        <v>2.6630712451949936</v>
      </c>
      <c r="K74" s="329">
        <f>($G$71*TaxDepr!F$33)</f>
        <v>2.4630283347578108</v>
      </c>
      <c r="L74" s="329">
        <f>($G$71*TaxDepr!G$33)</f>
        <v>2.278505994957996</v>
      </c>
      <c r="M74" s="329">
        <f>($G$71*TaxDepr!H$33)</f>
        <v>2.1073485909848029</v>
      </c>
      <c r="N74" s="329">
        <f>($G$71*TaxDepr!I$33)</f>
        <v>1.9495561228382323</v>
      </c>
      <c r="O74" s="329">
        <f>($G$71*TaxDepr!J$33)</f>
        <v>1.9236885051092862</v>
      </c>
      <c r="P74" s="329">
        <f>($G$71*TaxDepr!K$33)</f>
        <v>1.9236885051092862</v>
      </c>
      <c r="Q74" s="329">
        <f>($G$71*TaxDepr!L$33)</f>
        <v>1.9236885051092862</v>
      </c>
      <c r="R74" s="329">
        <f>($G$71*TaxDepr!M$33)</f>
        <v>1.9236885051092862</v>
      </c>
      <c r="S74" s="329">
        <f>($G$71*TaxDepr!N$33)</f>
        <v>1.9236885051092862</v>
      </c>
      <c r="T74" s="329">
        <f>($G$71*TaxDepr!O$33)</f>
        <v>1.9236885051092862</v>
      </c>
      <c r="U74" s="329">
        <f>($G$71*TaxDepr!P$33)</f>
        <v>1.9236885051092862</v>
      </c>
      <c r="V74" s="329">
        <f>($G$71*TaxDepr!Q$33)</f>
        <v>1.9236885051092862</v>
      </c>
      <c r="W74" s="329">
        <f>($G$71*TaxDepr!R$33)</f>
        <v>1.9236885051092862</v>
      </c>
      <c r="X74" s="329">
        <f>($G$71*TaxDepr!S$33)</f>
        <v>1.9236885051092862</v>
      </c>
      <c r="Y74" s="329">
        <f>($G$71*TaxDepr!T$33)</f>
        <v>1.9236885051092862</v>
      </c>
      <c r="Z74" s="329">
        <f>($G$71*TaxDepr!U$33)</f>
        <v>1.9236885051092862</v>
      </c>
      <c r="AA74" s="329">
        <f>($G$71*TaxDepr!V$33)</f>
        <v>0.96184425255464312</v>
      </c>
      <c r="AB74" s="329"/>
      <c r="AC74" s="329">
        <f>($J$71*TaxDepr!U$33)</f>
        <v>0</v>
      </c>
      <c r="AD74" s="329">
        <f>($J$71*TaxDepr!V$33)</f>
        <v>0</v>
      </c>
      <c r="AE74" s="329"/>
      <c r="AF74" s="329">
        <f>($J$71*TaxDepr!X$33)</f>
        <v>0</v>
      </c>
      <c r="AG74" s="329">
        <f>($J$71*TaxDepr!Y$33)</f>
        <v>0</v>
      </c>
      <c r="AH74" s="329">
        <f>($J$71*TaxDepr!Z$33)</f>
        <v>0</v>
      </c>
      <c r="AI74" s="329">
        <f>($J$71*TaxDepr!AA$33)</f>
        <v>0</v>
      </c>
      <c r="AJ74" s="329">
        <f>($J$71*TaxDepr!AB$33)</f>
        <v>0</v>
      </c>
      <c r="AK74" s="329">
        <f>($J$71*TaxDepr!AC$33)</f>
        <v>0</v>
      </c>
      <c r="AL74" s="329">
        <f>($J$71*TaxDepr!AD$33)</f>
        <v>0</v>
      </c>
      <c r="AM74" s="329">
        <f>($J$71*TaxDepr!AE$33)</f>
        <v>0</v>
      </c>
      <c r="AN74" s="329">
        <f>($J$71*TaxDepr!AF$33)</f>
        <v>0</v>
      </c>
      <c r="AO74" s="329">
        <f>($J$71*TaxDepr!AG$33)</f>
        <v>0</v>
      </c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43.11528297668292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9">C72+C74</f>
        <v>0</v>
      </c>
      <c r="D75" s="94">
        <f t="shared" si="39"/>
        <v>0</v>
      </c>
      <c r="E75" s="94">
        <f t="shared" si="39"/>
        <v>0</v>
      </c>
      <c r="F75" s="94">
        <f t="shared" si="39"/>
        <v>0</v>
      </c>
      <c r="G75" s="94">
        <f t="shared" si="39"/>
        <v>1.6167261080591266</v>
      </c>
      <c r="H75" s="94">
        <f t="shared" si="39"/>
        <v>3.1123055397543564</v>
      </c>
      <c r="I75" s="94">
        <f t="shared" si="39"/>
        <v>2.8786347262695435</v>
      </c>
      <c r="J75" s="94">
        <f t="shared" si="39"/>
        <v>2.6630712451949936</v>
      </c>
      <c r="K75" s="94">
        <f t="shared" si="39"/>
        <v>2.4630283347578108</v>
      </c>
      <c r="L75" s="94">
        <f t="shared" si="39"/>
        <v>2.278505994957996</v>
      </c>
      <c r="M75" s="94">
        <f t="shared" si="39"/>
        <v>2.1073485909848029</v>
      </c>
      <c r="N75" s="94">
        <f t="shared" si="39"/>
        <v>1.9495561228382323</v>
      </c>
      <c r="O75" s="94">
        <f t="shared" si="39"/>
        <v>1.9236885051092862</v>
      </c>
      <c r="P75" s="94">
        <f t="shared" si="39"/>
        <v>1.9236885051092862</v>
      </c>
      <c r="Q75" s="94">
        <f t="shared" si="39"/>
        <v>1.9236885051092862</v>
      </c>
      <c r="R75" s="94">
        <f t="shared" si="39"/>
        <v>1.9236885051092862</v>
      </c>
      <c r="S75" s="94">
        <f t="shared" si="39"/>
        <v>1.9236885051092862</v>
      </c>
      <c r="T75" s="94">
        <f t="shared" si="39"/>
        <v>1.9236885051092862</v>
      </c>
      <c r="U75" s="94">
        <f t="shared" si="39"/>
        <v>1.9236885051092862</v>
      </c>
      <c r="V75" s="94">
        <f t="shared" si="39"/>
        <v>1.9236885051092862</v>
      </c>
      <c r="W75" s="94">
        <f t="shared" si="39"/>
        <v>1.9236885051092862</v>
      </c>
      <c r="X75" s="94">
        <f t="shared" si="39"/>
        <v>1.9236885051092862</v>
      </c>
      <c r="Y75" s="94">
        <f t="shared" si="39"/>
        <v>1.9236885051092862</v>
      </c>
      <c r="Z75" s="94">
        <f t="shared" si="39"/>
        <v>1.9236885051092862</v>
      </c>
      <c r="AA75" s="94">
        <f t="shared" si="39"/>
        <v>0.96184425255464312</v>
      </c>
      <c r="AB75" s="94">
        <f t="shared" si="39"/>
        <v>0</v>
      </c>
      <c r="AC75" s="94">
        <f t="shared" si="39"/>
        <v>0</v>
      </c>
      <c r="AD75" s="94">
        <f t="shared" si="39"/>
        <v>0</v>
      </c>
      <c r="AE75" s="94">
        <f t="shared" si="39"/>
        <v>0</v>
      </c>
      <c r="AF75" s="94">
        <f t="shared" si="39"/>
        <v>0</v>
      </c>
      <c r="AG75" s="94">
        <f t="shared" si="39"/>
        <v>0</v>
      </c>
      <c r="AH75" s="94">
        <f t="shared" si="39"/>
        <v>0</v>
      </c>
      <c r="AI75" s="94">
        <f t="shared" si="39"/>
        <v>0</v>
      </c>
      <c r="AJ75" s="94">
        <f t="shared" si="39"/>
        <v>0</v>
      </c>
      <c r="AK75" s="94">
        <f t="shared" si="39"/>
        <v>0</v>
      </c>
      <c r="AL75" s="94">
        <f t="shared" si="39"/>
        <v>0</v>
      </c>
      <c r="AM75" s="94">
        <f t="shared" si="39"/>
        <v>0</v>
      </c>
      <c r="AN75" s="94">
        <f t="shared" si="39"/>
        <v>0</v>
      </c>
      <c r="AO75" s="94">
        <f t="shared" si="39"/>
        <v>0</v>
      </c>
      <c r="AP75" s="94">
        <f t="shared" si="39"/>
        <v>0</v>
      </c>
      <c r="AQ75" s="94">
        <f t="shared" si="39"/>
        <v>0</v>
      </c>
      <c r="AR75" s="94">
        <f t="shared" si="39"/>
        <v>0</v>
      </c>
      <c r="AS75" s="94">
        <f t="shared" si="39"/>
        <v>0</v>
      </c>
      <c r="AT75" s="94">
        <f t="shared" si="39"/>
        <v>0</v>
      </c>
      <c r="AU75" s="94">
        <f t="shared" si="39"/>
        <v>0</v>
      </c>
      <c r="AV75" s="94">
        <f t="shared" si="39"/>
        <v>0</v>
      </c>
      <c r="AW75" s="94">
        <f t="shared" si="39"/>
        <v>0</v>
      </c>
      <c r="AX75" s="94">
        <f t="shared" si="39"/>
        <v>0</v>
      </c>
      <c r="AY75" s="94">
        <f t="shared" si="39"/>
        <v>0</v>
      </c>
      <c r="AZ75" s="94">
        <f t="shared" si="39"/>
        <v>0</v>
      </c>
      <c r="BA75" s="94">
        <f t="shared" si="39"/>
        <v>0</v>
      </c>
      <c r="BB75" s="94">
        <f t="shared" si="39"/>
        <v>0</v>
      </c>
      <c r="BC75" s="94">
        <f t="shared" si="39"/>
        <v>0</v>
      </c>
      <c r="BD75" s="94">
        <f t="shared" si="39"/>
        <v>0</v>
      </c>
      <c r="BE75" s="94">
        <f t="shared" si="39"/>
        <v>0</v>
      </c>
      <c r="BF75" s="94">
        <f t="shared" si="39"/>
        <v>0</v>
      </c>
      <c r="BG75" s="94">
        <f t="shared" si="39"/>
        <v>0</v>
      </c>
      <c r="BH75" s="94">
        <f t="shared" si="39"/>
        <v>0</v>
      </c>
      <c r="BI75" s="94">
        <f t="shared" si="39"/>
        <v>0</v>
      </c>
      <c r="BJ75" s="94">
        <f t="shared" si="39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40">B20</f>
        <v>0</v>
      </c>
      <c r="C78" s="86">
        <f t="shared" si="40"/>
        <v>0</v>
      </c>
      <c r="D78" s="86">
        <f t="shared" si="40"/>
        <v>0</v>
      </c>
      <c r="E78" s="86">
        <f t="shared" si="40"/>
        <v>0</v>
      </c>
      <c r="F78" s="86">
        <f t="shared" si="40"/>
        <v>0</v>
      </c>
      <c r="G78" s="86">
        <f t="shared" si="40"/>
        <v>43.112696214910045</v>
      </c>
      <c r="H78" s="86">
        <f t="shared" si="40"/>
        <v>0</v>
      </c>
      <c r="I78" s="86">
        <f t="shared" si="40"/>
        <v>0</v>
      </c>
      <c r="J78" s="86">
        <f t="shared" si="40"/>
        <v>0</v>
      </c>
      <c r="K78" s="86">
        <f t="shared" si="40"/>
        <v>0</v>
      </c>
      <c r="L78" s="86">
        <f t="shared" si="40"/>
        <v>0</v>
      </c>
      <c r="M78" s="86">
        <f t="shared" si="40"/>
        <v>0</v>
      </c>
      <c r="N78" s="86">
        <f t="shared" si="40"/>
        <v>0</v>
      </c>
      <c r="O78" s="86">
        <f t="shared" si="40"/>
        <v>0</v>
      </c>
      <c r="P78" s="86">
        <f t="shared" si="40"/>
        <v>0</v>
      </c>
      <c r="Q78" s="86">
        <f t="shared" si="40"/>
        <v>0</v>
      </c>
      <c r="R78" s="86">
        <f t="shared" si="40"/>
        <v>0</v>
      </c>
      <c r="S78" s="86">
        <f t="shared" si="40"/>
        <v>0</v>
      </c>
      <c r="T78" s="86">
        <f t="shared" si="40"/>
        <v>0</v>
      </c>
      <c r="U78" s="86">
        <f t="shared" si="40"/>
        <v>0</v>
      </c>
      <c r="V78" s="86">
        <f t="shared" si="40"/>
        <v>0</v>
      </c>
      <c r="W78" s="86">
        <f t="shared" si="40"/>
        <v>0</v>
      </c>
      <c r="X78" s="86">
        <f t="shared" si="40"/>
        <v>0</v>
      </c>
      <c r="Y78" s="86">
        <f t="shared" si="40"/>
        <v>0</v>
      </c>
      <c r="Z78" s="86">
        <f t="shared" si="40"/>
        <v>0</v>
      </c>
      <c r="AA78" s="86">
        <f t="shared" si="40"/>
        <v>0</v>
      </c>
      <c r="AB78" s="86">
        <f t="shared" si="40"/>
        <v>0</v>
      </c>
      <c r="AC78" s="86">
        <f t="shared" si="40"/>
        <v>0</v>
      </c>
      <c r="AD78" s="86">
        <f t="shared" si="40"/>
        <v>0</v>
      </c>
      <c r="AE78" s="86">
        <f t="shared" si="40"/>
        <v>0</v>
      </c>
      <c r="AF78" s="86">
        <f t="shared" si="40"/>
        <v>0</v>
      </c>
      <c r="AG78" s="86">
        <f t="shared" si="40"/>
        <v>0</v>
      </c>
      <c r="AH78" s="86">
        <f t="shared" si="40"/>
        <v>0</v>
      </c>
      <c r="AI78" s="86">
        <f t="shared" si="40"/>
        <v>0</v>
      </c>
      <c r="AJ78" s="86">
        <f t="shared" si="40"/>
        <v>0</v>
      </c>
      <c r="AK78" s="86">
        <f t="shared" si="40"/>
        <v>0</v>
      </c>
      <c r="AL78" s="86">
        <f t="shared" si="40"/>
        <v>0</v>
      </c>
      <c r="AM78" s="86">
        <f t="shared" si="40"/>
        <v>0</v>
      </c>
      <c r="AN78" s="86">
        <f t="shared" si="40"/>
        <v>0</v>
      </c>
      <c r="AO78" s="86">
        <f t="shared" si="40"/>
        <v>0</v>
      </c>
      <c r="AP78" s="86">
        <f t="shared" si="40"/>
        <v>0</v>
      </c>
      <c r="AQ78" s="86">
        <f t="shared" si="40"/>
        <v>0</v>
      </c>
      <c r="AR78" s="86">
        <f t="shared" si="40"/>
        <v>0</v>
      </c>
      <c r="AS78" s="86">
        <f t="shared" si="40"/>
        <v>0</v>
      </c>
      <c r="AT78" s="86">
        <f t="shared" si="40"/>
        <v>0</v>
      </c>
      <c r="AU78" s="86">
        <f t="shared" si="40"/>
        <v>0</v>
      </c>
      <c r="AV78" s="86">
        <f t="shared" si="40"/>
        <v>0</v>
      </c>
      <c r="AW78" s="86">
        <f t="shared" si="40"/>
        <v>0</v>
      </c>
      <c r="AX78" s="86">
        <f t="shared" si="40"/>
        <v>0</v>
      </c>
      <c r="AY78" s="86">
        <f t="shared" si="40"/>
        <v>0</v>
      </c>
      <c r="AZ78" s="86">
        <f t="shared" si="40"/>
        <v>0</v>
      </c>
      <c r="BA78" s="86">
        <f t="shared" si="40"/>
        <v>0</v>
      </c>
      <c r="BB78" s="86">
        <f t="shared" si="40"/>
        <v>0</v>
      </c>
      <c r="BC78" s="86">
        <f t="shared" si="40"/>
        <v>0</v>
      </c>
      <c r="BD78" s="86">
        <f t="shared" si="40"/>
        <v>-43.112696214910045</v>
      </c>
      <c r="BE78" s="86">
        <f t="shared" si="40"/>
        <v>0</v>
      </c>
      <c r="BF78" s="86">
        <f t="shared" si="40"/>
        <v>0</v>
      </c>
      <c r="BG78" s="86">
        <f t="shared" si="40"/>
        <v>0</v>
      </c>
      <c r="BH78" s="86">
        <f t="shared" si="40"/>
        <v>0</v>
      </c>
      <c r="BI78" s="86">
        <f t="shared" si="40"/>
        <v>0</v>
      </c>
      <c r="BJ78" s="86">
        <f t="shared" si="40"/>
        <v>0</v>
      </c>
      <c r="BK78" s="86">
        <f t="shared" si="40"/>
        <v>0</v>
      </c>
      <c r="BL78" s="86">
        <f t="shared" si="40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43.112696214910045</v>
      </c>
      <c r="H80" s="86">
        <f>SUM($B$78:H78)</f>
        <v>43.112696214910045</v>
      </c>
      <c r="I80" s="86">
        <f>SUM($B$78:I78)</f>
        <v>43.112696214910045</v>
      </c>
      <c r="J80" s="86">
        <f>SUM($B$78:J78)</f>
        <v>43.112696214910045</v>
      </c>
      <c r="K80" s="86">
        <f>SUM($B$78:K78)</f>
        <v>43.112696214910045</v>
      </c>
      <c r="L80" s="86">
        <f>SUM($B$78:L78)</f>
        <v>43.112696214910045</v>
      </c>
      <c r="M80" s="86">
        <f>SUM($B$78:M78)</f>
        <v>43.112696214910045</v>
      </c>
      <c r="N80" s="86">
        <f>SUM($B$78:N78)</f>
        <v>43.112696214910045</v>
      </c>
      <c r="O80" s="86">
        <f>SUM($B$78:O78)</f>
        <v>43.112696214910045</v>
      </c>
      <c r="P80" s="86">
        <f>SUM($B$78:P78)</f>
        <v>43.112696214910045</v>
      </c>
      <c r="Q80" s="86">
        <f>SUM($B$78:Q78)</f>
        <v>43.112696214910045</v>
      </c>
      <c r="R80" s="86">
        <f>SUM($B$78:R78)</f>
        <v>43.112696214910045</v>
      </c>
      <c r="S80" s="86">
        <f>SUM($B$78:S78)</f>
        <v>43.112696214910045</v>
      </c>
      <c r="T80" s="86">
        <f>SUM($B$78:T78)</f>
        <v>43.112696214910045</v>
      </c>
      <c r="U80" s="86">
        <f>SUM($B$78:U78)</f>
        <v>43.112696214910045</v>
      </c>
      <c r="V80" s="86">
        <f>SUM($B$78:V78)</f>
        <v>43.112696214910045</v>
      </c>
      <c r="W80" s="86">
        <f>SUM($B$78:W78)</f>
        <v>43.112696214910045</v>
      </c>
      <c r="X80" s="86">
        <f>SUM($B$78:X78)</f>
        <v>43.112696214910045</v>
      </c>
      <c r="Y80" s="86">
        <f>SUM($B$78:Y78)</f>
        <v>43.112696214910045</v>
      </c>
      <c r="Z80" s="86">
        <f>SUM($B$78:Z78)</f>
        <v>43.112696214910045</v>
      </c>
      <c r="AA80" s="86">
        <f>SUM($B$78:AA78)</f>
        <v>43.112696214910045</v>
      </c>
      <c r="AB80" s="86">
        <f>SUM($B$78:AB78)</f>
        <v>43.112696214910045</v>
      </c>
      <c r="AC80" s="86">
        <f>SUM($B$78:AC78)</f>
        <v>43.112696214910045</v>
      </c>
      <c r="AD80" s="86">
        <f>SUM($B$78:AD78)</f>
        <v>43.112696214910045</v>
      </c>
      <c r="AE80" s="86">
        <f>SUM($B$78:AE78)</f>
        <v>43.112696214910045</v>
      </c>
      <c r="AF80" s="86">
        <f>SUM($B$78:AF78)</f>
        <v>43.112696214910045</v>
      </c>
      <c r="AG80" s="86">
        <f>SUM($B$78:AG78)</f>
        <v>43.112696214910045</v>
      </c>
      <c r="AH80" s="86">
        <f>SUM($B$78:AH78)</f>
        <v>43.112696214910045</v>
      </c>
      <c r="AI80" s="86">
        <f>SUM($B$78:AI78)</f>
        <v>43.112696214910045</v>
      </c>
      <c r="AJ80" s="86">
        <f>SUM($B$78:AJ78)</f>
        <v>43.112696214910045</v>
      </c>
      <c r="AK80" s="86">
        <f>SUM($B$78:AK78)</f>
        <v>43.112696214910045</v>
      </c>
      <c r="AL80" s="86">
        <f>SUM($B$78:AL78)</f>
        <v>43.112696214910045</v>
      </c>
      <c r="AM80" s="86">
        <f>SUM($B$78:AM78)</f>
        <v>43.112696214910045</v>
      </c>
      <c r="AN80" s="86">
        <f>SUM($B$78:AN78)</f>
        <v>43.112696214910045</v>
      </c>
      <c r="AO80" s="86">
        <f>SUM($B$78:AO78)</f>
        <v>43.112696214910045</v>
      </c>
      <c r="AP80" s="86">
        <f>SUM($B$78:AP78)</f>
        <v>43.112696214910045</v>
      </c>
      <c r="AQ80" s="86">
        <f>SUM($B$78:AQ78)</f>
        <v>43.112696214910045</v>
      </c>
      <c r="AR80" s="86">
        <f>SUM($B$78:AR78)</f>
        <v>43.112696214910045</v>
      </c>
      <c r="AS80" s="86">
        <f>SUM($B$78:AS78)</f>
        <v>43.112696214910045</v>
      </c>
      <c r="AT80" s="86">
        <f>SUM($B$78:AT78)</f>
        <v>43.112696214910045</v>
      </c>
      <c r="AU80" s="86">
        <f>SUM($B$78:AU78)</f>
        <v>43.112696214910045</v>
      </c>
      <c r="AV80" s="86">
        <f>SUM($B$78:AV78)</f>
        <v>43.112696214910045</v>
      </c>
      <c r="AW80" s="86">
        <f>SUM($B$78:AW78)</f>
        <v>43.112696214910045</v>
      </c>
      <c r="AX80" s="86">
        <f>SUM($B$78:AX78)</f>
        <v>43.112696214910045</v>
      </c>
      <c r="AY80" s="86">
        <f>SUM($B$78:AY78)</f>
        <v>43.112696214910045</v>
      </c>
      <c r="AZ80" s="86">
        <f>SUM($B$78:AZ78)</f>
        <v>43.112696214910045</v>
      </c>
      <c r="BA80" s="86">
        <f>SUM($B$78:BA78)</f>
        <v>43.112696214910045</v>
      </c>
      <c r="BB80" s="86">
        <f>SUM($B$78:BB78)</f>
        <v>43.112696214910045</v>
      </c>
      <c r="BC80" s="86">
        <f>SUM($B$78:BC78)</f>
        <v>43.112696214910045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1">E74</f>
        <v>0</v>
      </c>
      <c r="F81" s="328">
        <f t="shared" si="41"/>
        <v>0</v>
      </c>
      <c r="G81" s="328">
        <f t="shared" si="41"/>
        <v>1.6167261080591266</v>
      </c>
      <c r="H81" s="328">
        <f t="shared" si="41"/>
        <v>3.1123055397543564</v>
      </c>
      <c r="I81" s="328">
        <f t="shared" si="41"/>
        <v>2.8786347262695435</v>
      </c>
      <c r="J81" s="328">
        <f t="shared" si="41"/>
        <v>2.6630712451949936</v>
      </c>
      <c r="K81" s="328">
        <f t="shared" si="41"/>
        <v>2.4630283347578108</v>
      </c>
      <c r="L81" s="328">
        <f t="shared" si="41"/>
        <v>2.278505994957996</v>
      </c>
      <c r="M81" s="328">
        <f t="shared" si="41"/>
        <v>2.1073485909848029</v>
      </c>
      <c r="N81" s="328">
        <f t="shared" si="41"/>
        <v>1.9495561228382323</v>
      </c>
      <c r="O81" s="328">
        <f t="shared" si="41"/>
        <v>1.9236885051092862</v>
      </c>
      <c r="P81" s="328">
        <f t="shared" si="41"/>
        <v>1.9236885051092862</v>
      </c>
      <c r="Q81" s="328">
        <f t="shared" si="41"/>
        <v>1.9236885051092862</v>
      </c>
      <c r="R81" s="328">
        <f t="shared" si="41"/>
        <v>1.9236885051092862</v>
      </c>
      <c r="S81" s="328">
        <f t="shared" si="41"/>
        <v>1.9236885051092862</v>
      </c>
      <c r="T81" s="328">
        <f t="shared" si="41"/>
        <v>1.9236885051092862</v>
      </c>
      <c r="U81" s="328">
        <f t="shared" si="41"/>
        <v>1.9236885051092862</v>
      </c>
      <c r="V81" s="328">
        <f t="shared" si="41"/>
        <v>1.9236885051092862</v>
      </c>
      <c r="W81" s="328">
        <f t="shared" si="41"/>
        <v>1.9236885051092862</v>
      </c>
      <c r="X81" s="328">
        <f t="shared" si="41"/>
        <v>1.9236885051092862</v>
      </c>
      <c r="Y81" s="328">
        <f t="shared" si="41"/>
        <v>1.9236885051092862</v>
      </c>
      <c r="Z81" s="328">
        <f t="shared" si="41"/>
        <v>1.9236885051092862</v>
      </c>
      <c r="AA81" s="328">
        <f t="shared" si="41"/>
        <v>0.96184425255464312</v>
      </c>
      <c r="AB81" s="328">
        <f t="shared" si="41"/>
        <v>0</v>
      </c>
      <c r="AC81" s="328">
        <f t="shared" si="41"/>
        <v>0</v>
      </c>
      <c r="AD81" s="328">
        <f t="shared" si="41"/>
        <v>0</v>
      </c>
      <c r="AE81" s="328">
        <f t="shared" si="41"/>
        <v>0</v>
      </c>
      <c r="AF81" s="328">
        <f t="shared" si="41"/>
        <v>0</v>
      </c>
      <c r="AG81" s="328">
        <f t="shared" si="41"/>
        <v>0</v>
      </c>
      <c r="AH81" s="328">
        <f t="shared" si="41"/>
        <v>0</v>
      </c>
      <c r="AI81" s="328">
        <f t="shared" si="41"/>
        <v>0</v>
      </c>
      <c r="AJ81" s="328">
        <f t="shared" si="41"/>
        <v>0</v>
      </c>
      <c r="AK81" s="328">
        <f t="shared" si="41"/>
        <v>0</v>
      </c>
      <c r="AL81" s="328">
        <f t="shared" si="41"/>
        <v>0</v>
      </c>
      <c r="AM81" s="328">
        <f t="shared" si="41"/>
        <v>0</v>
      </c>
      <c r="AN81" s="328">
        <f t="shared" si="41"/>
        <v>0</v>
      </c>
      <c r="AO81" s="328">
        <f t="shared" si="41"/>
        <v>0</v>
      </c>
      <c r="AP81" s="328">
        <f t="shared" si="41"/>
        <v>0</v>
      </c>
      <c r="AQ81" s="328">
        <f t="shared" si="41"/>
        <v>0</v>
      </c>
      <c r="AR81" s="328">
        <f t="shared" si="41"/>
        <v>0</v>
      </c>
      <c r="AS81" s="328">
        <f t="shared" si="41"/>
        <v>0</v>
      </c>
      <c r="AT81" s="328">
        <f t="shared" si="41"/>
        <v>0</v>
      </c>
      <c r="AU81" s="328">
        <f t="shared" si="41"/>
        <v>0</v>
      </c>
      <c r="AV81" s="328">
        <f t="shared" si="41"/>
        <v>0</v>
      </c>
      <c r="AW81" s="328">
        <f t="shared" si="41"/>
        <v>0</v>
      </c>
      <c r="AX81" s="328">
        <f t="shared" si="41"/>
        <v>0</v>
      </c>
      <c r="AY81" s="328">
        <f t="shared" si="41"/>
        <v>0</v>
      </c>
      <c r="AZ81" s="328">
        <f t="shared" si="41"/>
        <v>0</v>
      </c>
      <c r="BA81" s="328">
        <f t="shared" si="41"/>
        <v>0</v>
      </c>
      <c r="BB81" s="328">
        <f t="shared" si="41"/>
        <v>0</v>
      </c>
      <c r="BC81" s="328">
        <f t="shared" si="41"/>
        <v>0</v>
      </c>
      <c r="BD81" s="328">
        <f t="shared" si="41"/>
        <v>0</v>
      </c>
      <c r="BE81" s="328">
        <f t="shared" si="41"/>
        <v>0</v>
      </c>
      <c r="BF81" s="328">
        <f t="shared" si="41"/>
        <v>0</v>
      </c>
      <c r="BG81" s="328">
        <f t="shared" si="41"/>
        <v>0</v>
      </c>
      <c r="BH81" s="328">
        <f t="shared" si="41"/>
        <v>0</v>
      </c>
      <c r="BI81" s="328">
        <f t="shared" si="41"/>
        <v>0</v>
      </c>
      <c r="BJ81" s="328">
        <f t="shared" si="41"/>
        <v>0</v>
      </c>
      <c r="BK81" s="328">
        <f t="shared" si="41"/>
        <v>0</v>
      </c>
      <c r="BL81" s="328">
        <f t="shared" si="41"/>
        <v>0</v>
      </c>
      <c r="BM81" s="36"/>
      <c r="BN81" s="74">
        <f>SUM(B81:BM81)</f>
        <v>43.11528297668292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2">C79+C81</f>
        <v>0</v>
      </c>
      <c r="D82" s="94">
        <f t="shared" si="42"/>
        <v>0</v>
      </c>
      <c r="E82" s="94">
        <f t="shared" si="42"/>
        <v>0</v>
      </c>
      <c r="F82" s="94">
        <f t="shared" si="42"/>
        <v>0</v>
      </c>
      <c r="G82" s="94">
        <f t="shared" si="42"/>
        <v>1.6167261080591266</v>
      </c>
      <c r="H82" s="94">
        <f t="shared" si="42"/>
        <v>3.1123055397543564</v>
      </c>
      <c r="I82" s="94">
        <f t="shared" si="42"/>
        <v>2.8786347262695435</v>
      </c>
      <c r="J82" s="94">
        <f t="shared" si="42"/>
        <v>2.6630712451949936</v>
      </c>
      <c r="K82" s="94">
        <f t="shared" si="42"/>
        <v>2.4630283347578108</v>
      </c>
      <c r="L82" s="94">
        <f t="shared" si="42"/>
        <v>2.278505994957996</v>
      </c>
      <c r="M82" s="94">
        <f t="shared" si="42"/>
        <v>2.1073485909848029</v>
      </c>
      <c r="N82" s="94">
        <f t="shared" si="42"/>
        <v>1.9495561228382323</v>
      </c>
      <c r="O82" s="94">
        <f t="shared" si="42"/>
        <v>1.9236885051092862</v>
      </c>
      <c r="P82" s="94">
        <f t="shared" si="42"/>
        <v>1.9236885051092862</v>
      </c>
      <c r="Q82" s="94">
        <f t="shared" si="42"/>
        <v>1.9236885051092862</v>
      </c>
      <c r="R82" s="94">
        <f t="shared" si="42"/>
        <v>1.9236885051092862</v>
      </c>
      <c r="S82" s="94">
        <f t="shared" si="42"/>
        <v>1.9236885051092862</v>
      </c>
      <c r="T82" s="94">
        <f t="shared" si="42"/>
        <v>1.9236885051092862</v>
      </c>
      <c r="U82" s="94">
        <f t="shared" si="42"/>
        <v>1.9236885051092862</v>
      </c>
      <c r="V82" s="94">
        <f t="shared" si="42"/>
        <v>1.9236885051092862</v>
      </c>
      <c r="W82" s="94">
        <f t="shared" si="42"/>
        <v>1.9236885051092862</v>
      </c>
      <c r="X82" s="94">
        <f t="shared" si="42"/>
        <v>1.9236885051092862</v>
      </c>
      <c r="Y82" s="94">
        <f t="shared" si="42"/>
        <v>1.9236885051092862</v>
      </c>
      <c r="Z82" s="94">
        <f t="shared" si="42"/>
        <v>1.9236885051092862</v>
      </c>
      <c r="AA82" s="94">
        <f t="shared" si="42"/>
        <v>0.96184425255464312</v>
      </c>
      <c r="AB82" s="94">
        <f t="shared" si="42"/>
        <v>0</v>
      </c>
      <c r="AC82" s="94">
        <f t="shared" si="42"/>
        <v>0</v>
      </c>
      <c r="AD82" s="94">
        <f t="shared" si="42"/>
        <v>0</v>
      </c>
      <c r="AE82" s="94">
        <f t="shared" si="42"/>
        <v>0</v>
      </c>
      <c r="AF82" s="94">
        <f t="shared" si="42"/>
        <v>0</v>
      </c>
      <c r="AG82" s="94">
        <f t="shared" si="42"/>
        <v>0</v>
      </c>
      <c r="AH82" s="94">
        <f t="shared" si="42"/>
        <v>0</v>
      </c>
      <c r="AI82" s="94">
        <f t="shared" si="42"/>
        <v>0</v>
      </c>
      <c r="AJ82" s="94">
        <f t="shared" si="42"/>
        <v>0</v>
      </c>
      <c r="AK82" s="94">
        <f t="shared" si="42"/>
        <v>0</v>
      </c>
      <c r="AL82" s="94">
        <f t="shared" si="42"/>
        <v>0</v>
      </c>
      <c r="AM82" s="94">
        <f t="shared" si="42"/>
        <v>0</v>
      </c>
      <c r="AN82" s="94">
        <f t="shared" si="42"/>
        <v>0</v>
      </c>
      <c r="AO82" s="94">
        <f t="shared" si="42"/>
        <v>0</v>
      </c>
      <c r="AP82" s="94">
        <f t="shared" si="42"/>
        <v>0</v>
      </c>
      <c r="AQ82" s="94">
        <f t="shared" si="42"/>
        <v>0</v>
      </c>
      <c r="AR82" s="94">
        <f t="shared" si="42"/>
        <v>0</v>
      </c>
      <c r="AS82" s="94">
        <f t="shared" si="42"/>
        <v>0</v>
      </c>
      <c r="AT82" s="94">
        <f t="shared" si="42"/>
        <v>0</v>
      </c>
      <c r="AU82" s="94">
        <f t="shared" si="42"/>
        <v>0</v>
      </c>
      <c r="AV82" s="94">
        <f t="shared" si="42"/>
        <v>0</v>
      </c>
      <c r="AW82" s="94">
        <f t="shared" si="42"/>
        <v>0</v>
      </c>
      <c r="AX82" s="94">
        <f t="shared" si="42"/>
        <v>0</v>
      </c>
      <c r="AY82" s="94">
        <f t="shared" si="42"/>
        <v>0</v>
      </c>
      <c r="AZ82" s="94">
        <f t="shared" si="42"/>
        <v>0</v>
      </c>
      <c r="BA82" s="94">
        <f t="shared" si="42"/>
        <v>0</v>
      </c>
      <c r="BB82" s="94">
        <f t="shared" si="42"/>
        <v>0</v>
      </c>
      <c r="BC82" s="94">
        <f t="shared" si="42"/>
        <v>0</v>
      </c>
      <c r="BD82" s="94">
        <f t="shared" si="42"/>
        <v>0</v>
      </c>
      <c r="BE82" s="94">
        <f t="shared" si="42"/>
        <v>0</v>
      </c>
      <c r="BF82" s="94">
        <f t="shared" si="42"/>
        <v>0</v>
      </c>
      <c r="BG82" s="94">
        <f t="shared" si="42"/>
        <v>0</v>
      </c>
      <c r="BH82" s="94">
        <f t="shared" si="42"/>
        <v>0</v>
      </c>
      <c r="BI82" s="94">
        <f t="shared" si="42"/>
        <v>0</v>
      </c>
      <c r="BJ82" s="94">
        <f t="shared" si="42"/>
        <v>0</v>
      </c>
      <c r="BK82" s="94">
        <f t="shared" si="42"/>
        <v>0</v>
      </c>
      <c r="BL82" s="94">
        <f t="shared" si="42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3">$B$20*(1-$B$5)/$B$3</f>
        <v>0</v>
      </c>
      <c r="C85" s="74">
        <f t="shared" si="43"/>
        <v>0</v>
      </c>
      <c r="D85" s="74">
        <f t="shared" si="43"/>
        <v>0</v>
      </c>
      <c r="E85" s="74">
        <f t="shared" si="43"/>
        <v>0</v>
      </c>
      <c r="F85" s="74">
        <f t="shared" si="43"/>
        <v>0</v>
      </c>
      <c r="G85" s="74">
        <f t="shared" si="43"/>
        <v>0</v>
      </c>
      <c r="H85" s="74">
        <f t="shared" si="43"/>
        <v>0</v>
      </c>
      <c r="I85" s="74">
        <f t="shared" si="43"/>
        <v>0</v>
      </c>
      <c r="J85" s="74">
        <f t="shared" si="43"/>
        <v>0</v>
      </c>
      <c r="K85" s="74">
        <f t="shared" si="43"/>
        <v>0</v>
      </c>
      <c r="L85" s="74">
        <f t="shared" si="43"/>
        <v>0</v>
      </c>
      <c r="M85" s="74">
        <f t="shared" si="43"/>
        <v>0</v>
      </c>
      <c r="N85" s="74">
        <f t="shared" si="43"/>
        <v>0</v>
      </c>
      <c r="O85" s="74">
        <f t="shared" si="43"/>
        <v>0</v>
      </c>
      <c r="P85" s="74">
        <f t="shared" si="43"/>
        <v>0</v>
      </c>
      <c r="Q85" s="74">
        <f t="shared" si="43"/>
        <v>0</v>
      </c>
      <c r="R85" s="74">
        <f t="shared" si="43"/>
        <v>0</v>
      </c>
      <c r="S85" s="74">
        <f t="shared" si="43"/>
        <v>0</v>
      </c>
      <c r="T85" s="74">
        <f t="shared" si="43"/>
        <v>0</v>
      </c>
      <c r="U85" s="74">
        <f t="shared" si="43"/>
        <v>0</v>
      </c>
      <c r="V85" s="74">
        <f t="shared" si="43"/>
        <v>0</v>
      </c>
      <c r="W85" s="74">
        <f t="shared" si="43"/>
        <v>0</v>
      </c>
      <c r="X85" s="74">
        <f t="shared" si="43"/>
        <v>0</v>
      </c>
      <c r="Y85" s="74">
        <f t="shared" si="43"/>
        <v>0</v>
      </c>
      <c r="Z85" s="74">
        <f t="shared" si="43"/>
        <v>0</v>
      </c>
      <c r="AA85" s="74">
        <f t="shared" si="43"/>
        <v>0</v>
      </c>
      <c r="AB85" s="74">
        <f t="shared" si="43"/>
        <v>0</v>
      </c>
      <c r="AC85" s="74">
        <f t="shared" si="43"/>
        <v>0</v>
      </c>
      <c r="AD85" s="74">
        <f t="shared" si="43"/>
        <v>0</v>
      </c>
      <c r="AE85" s="74">
        <f t="shared" si="43"/>
        <v>0</v>
      </c>
      <c r="AF85" s="74">
        <f t="shared" si="43"/>
        <v>0</v>
      </c>
      <c r="AG85" s="74">
        <f t="shared" si="43"/>
        <v>0</v>
      </c>
      <c r="AH85" s="74">
        <f t="shared" si="43"/>
        <v>0</v>
      </c>
      <c r="AI85" s="74">
        <f t="shared" si="43"/>
        <v>0</v>
      </c>
      <c r="AJ85" s="74">
        <f t="shared" si="43"/>
        <v>0</v>
      </c>
      <c r="AK85" s="74">
        <f t="shared" si="43"/>
        <v>0</v>
      </c>
      <c r="AL85" s="74">
        <f t="shared" si="43"/>
        <v>0</v>
      </c>
      <c r="AM85" s="74">
        <f t="shared" si="43"/>
        <v>0</v>
      </c>
      <c r="AN85" s="74">
        <f t="shared" si="43"/>
        <v>0</v>
      </c>
      <c r="AO85" s="74">
        <f t="shared" si="43"/>
        <v>0</v>
      </c>
      <c r="AP85" s="74">
        <f t="shared" si="43"/>
        <v>0</v>
      </c>
      <c r="AQ85" s="74">
        <f t="shared" si="43"/>
        <v>0</v>
      </c>
      <c r="AR85" s="74">
        <f t="shared" si="43"/>
        <v>0</v>
      </c>
      <c r="AS85" s="74">
        <f t="shared" si="43"/>
        <v>0</v>
      </c>
      <c r="AT85" s="74">
        <f t="shared" si="43"/>
        <v>0</v>
      </c>
      <c r="AU85" s="74">
        <f t="shared" si="43"/>
        <v>0</v>
      </c>
      <c r="AV85" s="74">
        <f t="shared" si="43"/>
        <v>0</v>
      </c>
      <c r="AW85" s="74">
        <f t="shared" si="43"/>
        <v>0</v>
      </c>
      <c r="AX85" s="74">
        <f t="shared" si="43"/>
        <v>0</v>
      </c>
      <c r="AY85" s="74">
        <f t="shared" si="43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4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5">$C$20*(1-$B$5)/$B$3</f>
        <v>0</v>
      </c>
      <c r="D86" s="74">
        <f t="shared" si="45"/>
        <v>0</v>
      </c>
      <c r="E86" s="74">
        <f t="shared" si="45"/>
        <v>0</v>
      </c>
      <c r="F86" s="74">
        <f t="shared" si="45"/>
        <v>0</v>
      </c>
      <c r="G86" s="74">
        <f t="shared" si="45"/>
        <v>0</v>
      </c>
      <c r="H86" s="74">
        <f t="shared" si="45"/>
        <v>0</v>
      </c>
      <c r="I86" s="74">
        <f t="shared" si="45"/>
        <v>0</v>
      </c>
      <c r="J86" s="74">
        <f t="shared" si="45"/>
        <v>0</v>
      </c>
      <c r="K86" s="74">
        <f t="shared" si="45"/>
        <v>0</v>
      </c>
      <c r="L86" s="74">
        <f t="shared" si="45"/>
        <v>0</v>
      </c>
      <c r="M86" s="74">
        <f t="shared" si="45"/>
        <v>0</v>
      </c>
      <c r="N86" s="74">
        <f t="shared" si="45"/>
        <v>0</v>
      </c>
      <c r="O86" s="74">
        <f t="shared" si="45"/>
        <v>0</v>
      </c>
      <c r="P86" s="74">
        <f t="shared" si="45"/>
        <v>0</v>
      </c>
      <c r="Q86" s="74">
        <f t="shared" si="45"/>
        <v>0</v>
      </c>
      <c r="R86" s="74">
        <f t="shared" si="45"/>
        <v>0</v>
      </c>
      <c r="S86" s="74">
        <f t="shared" si="45"/>
        <v>0</v>
      </c>
      <c r="T86" s="74">
        <f t="shared" si="45"/>
        <v>0</v>
      </c>
      <c r="U86" s="74">
        <f t="shared" si="45"/>
        <v>0</v>
      </c>
      <c r="V86" s="74">
        <f t="shared" si="45"/>
        <v>0</v>
      </c>
      <c r="W86" s="74">
        <f t="shared" si="45"/>
        <v>0</v>
      </c>
      <c r="X86" s="74">
        <f t="shared" si="45"/>
        <v>0</v>
      </c>
      <c r="Y86" s="74">
        <f t="shared" si="45"/>
        <v>0</v>
      </c>
      <c r="Z86" s="74">
        <f t="shared" si="45"/>
        <v>0</v>
      </c>
      <c r="AA86" s="74">
        <f t="shared" si="45"/>
        <v>0</v>
      </c>
      <c r="AB86" s="74">
        <f t="shared" si="45"/>
        <v>0</v>
      </c>
      <c r="AC86" s="74">
        <f t="shared" si="45"/>
        <v>0</v>
      </c>
      <c r="AD86" s="74">
        <f t="shared" si="45"/>
        <v>0</v>
      </c>
      <c r="AE86" s="74">
        <f t="shared" si="45"/>
        <v>0</v>
      </c>
      <c r="AF86" s="74">
        <f t="shared" si="45"/>
        <v>0</v>
      </c>
      <c r="AG86" s="74">
        <f t="shared" si="45"/>
        <v>0</v>
      </c>
      <c r="AH86" s="74">
        <f t="shared" si="45"/>
        <v>0</v>
      </c>
      <c r="AI86" s="74">
        <f t="shared" si="45"/>
        <v>0</v>
      </c>
      <c r="AJ86" s="74">
        <f t="shared" si="45"/>
        <v>0</v>
      </c>
      <c r="AK86" s="74">
        <f t="shared" si="45"/>
        <v>0</v>
      </c>
      <c r="AL86" s="74">
        <f t="shared" si="45"/>
        <v>0</v>
      </c>
      <c r="AM86" s="74">
        <f t="shared" si="45"/>
        <v>0</v>
      </c>
      <c r="AN86" s="74">
        <f t="shared" si="45"/>
        <v>0</v>
      </c>
      <c r="AO86" s="74">
        <f t="shared" si="45"/>
        <v>0</v>
      </c>
      <c r="AP86" s="74">
        <f t="shared" si="45"/>
        <v>0</v>
      </c>
      <c r="AQ86" s="74">
        <f t="shared" si="45"/>
        <v>0</v>
      </c>
      <c r="AR86" s="74">
        <f t="shared" si="45"/>
        <v>0</v>
      </c>
      <c r="AS86" s="74">
        <f t="shared" si="45"/>
        <v>0</v>
      </c>
      <c r="AT86" s="74">
        <f t="shared" si="45"/>
        <v>0</v>
      </c>
      <c r="AU86" s="74">
        <f t="shared" si="45"/>
        <v>0</v>
      </c>
      <c r="AV86" s="74">
        <f t="shared" si="45"/>
        <v>0</v>
      </c>
      <c r="AW86" s="74">
        <f t="shared" si="45"/>
        <v>0</v>
      </c>
      <c r="AX86" s="74">
        <f t="shared" si="45"/>
        <v>0</v>
      </c>
      <c r="AY86" s="74">
        <f t="shared" si="45"/>
        <v>0</v>
      </c>
      <c r="AZ86" s="74">
        <f t="shared" si="45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4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6">$D$20*(1-$B$5)/$B$3</f>
        <v>0</v>
      </c>
      <c r="F87" s="74">
        <f t="shared" si="46"/>
        <v>0</v>
      </c>
      <c r="G87" s="74">
        <f t="shared" si="46"/>
        <v>0</v>
      </c>
      <c r="H87" s="74">
        <f t="shared" si="46"/>
        <v>0</v>
      </c>
      <c r="I87" s="74">
        <f t="shared" si="46"/>
        <v>0</v>
      </c>
      <c r="J87" s="74">
        <f t="shared" si="46"/>
        <v>0</v>
      </c>
      <c r="K87" s="74">
        <f t="shared" si="46"/>
        <v>0</v>
      </c>
      <c r="L87" s="74">
        <f t="shared" si="46"/>
        <v>0</v>
      </c>
      <c r="M87" s="74">
        <f t="shared" si="46"/>
        <v>0</v>
      </c>
      <c r="N87" s="74">
        <f t="shared" si="46"/>
        <v>0</v>
      </c>
      <c r="O87" s="74">
        <f t="shared" si="46"/>
        <v>0</v>
      </c>
      <c r="P87" s="74">
        <f t="shared" si="46"/>
        <v>0</v>
      </c>
      <c r="Q87" s="74">
        <f t="shared" si="46"/>
        <v>0</v>
      </c>
      <c r="R87" s="74">
        <f t="shared" si="46"/>
        <v>0</v>
      </c>
      <c r="S87" s="74">
        <f t="shared" si="46"/>
        <v>0</v>
      </c>
      <c r="T87" s="74">
        <f t="shared" si="46"/>
        <v>0</v>
      </c>
      <c r="U87" s="74">
        <f t="shared" si="46"/>
        <v>0</v>
      </c>
      <c r="V87" s="74">
        <f t="shared" si="46"/>
        <v>0</v>
      </c>
      <c r="W87" s="74">
        <f t="shared" si="46"/>
        <v>0</v>
      </c>
      <c r="X87" s="74">
        <f t="shared" si="46"/>
        <v>0</v>
      </c>
      <c r="Y87" s="74">
        <f t="shared" si="46"/>
        <v>0</v>
      </c>
      <c r="Z87" s="74">
        <f t="shared" si="46"/>
        <v>0</v>
      </c>
      <c r="AA87" s="74">
        <f t="shared" si="46"/>
        <v>0</v>
      </c>
      <c r="AB87" s="74">
        <f t="shared" si="46"/>
        <v>0</v>
      </c>
      <c r="AC87" s="74">
        <f t="shared" si="46"/>
        <v>0</v>
      </c>
      <c r="AD87" s="74">
        <f t="shared" si="46"/>
        <v>0</v>
      </c>
      <c r="AE87" s="74">
        <f t="shared" si="46"/>
        <v>0</v>
      </c>
      <c r="AF87" s="74">
        <f t="shared" si="46"/>
        <v>0</v>
      </c>
      <c r="AG87" s="74">
        <f t="shared" si="46"/>
        <v>0</v>
      </c>
      <c r="AH87" s="74">
        <f t="shared" si="46"/>
        <v>0</v>
      </c>
      <c r="AI87" s="74">
        <f t="shared" si="46"/>
        <v>0</v>
      </c>
      <c r="AJ87" s="74">
        <f t="shared" si="46"/>
        <v>0</v>
      </c>
      <c r="AK87" s="74">
        <f t="shared" si="46"/>
        <v>0</v>
      </c>
      <c r="AL87" s="74">
        <f t="shared" si="46"/>
        <v>0</v>
      </c>
      <c r="AM87" s="74">
        <f t="shared" si="46"/>
        <v>0</v>
      </c>
      <c r="AN87" s="74">
        <f t="shared" si="46"/>
        <v>0</v>
      </c>
      <c r="AO87" s="74">
        <f t="shared" si="46"/>
        <v>0</v>
      </c>
      <c r="AP87" s="74">
        <f t="shared" si="46"/>
        <v>0</v>
      </c>
      <c r="AQ87" s="74">
        <f t="shared" si="46"/>
        <v>0</v>
      </c>
      <c r="AR87" s="74">
        <f t="shared" si="46"/>
        <v>0</v>
      </c>
      <c r="AS87" s="74">
        <f t="shared" si="46"/>
        <v>0</v>
      </c>
      <c r="AT87" s="74">
        <f t="shared" si="46"/>
        <v>0</v>
      </c>
      <c r="AU87" s="74">
        <f t="shared" si="46"/>
        <v>0</v>
      </c>
      <c r="AV87" s="74">
        <f t="shared" si="46"/>
        <v>0</v>
      </c>
      <c r="AW87" s="74">
        <f t="shared" si="46"/>
        <v>0</v>
      </c>
      <c r="AX87" s="74">
        <f t="shared" si="46"/>
        <v>0</v>
      </c>
      <c r="AY87" s="74">
        <f t="shared" si="46"/>
        <v>0</v>
      </c>
      <c r="AZ87" s="74">
        <f t="shared" si="46"/>
        <v>0</v>
      </c>
      <c r="BA87" s="74">
        <f t="shared" si="46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4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7">$E$20*(1-$B$5)/$B$3</f>
        <v>0</v>
      </c>
      <c r="F88" s="74">
        <f t="shared" si="47"/>
        <v>0</v>
      </c>
      <c r="G88" s="74">
        <f t="shared" si="47"/>
        <v>0</v>
      </c>
      <c r="H88" s="74">
        <f t="shared" si="47"/>
        <v>0</v>
      </c>
      <c r="I88" s="74">
        <f t="shared" si="47"/>
        <v>0</v>
      </c>
      <c r="J88" s="74">
        <f t="shared" si="47"/>
        <v>0</v>
      </c>
      <c r="K88" s="74">
        <f t="shared" si="47"/>
        <v>0</v>
      </c>
      <c r="L88" s="74">
        <f t="shared" si="47"/>
        <v>0</v>
      </c>
      <c r="M88" s="74">
        <f t="shared" si="47"/>
        <v>0</v>
      </c>
      <c r="N88" s="74">
        <f t="shared" si="47"/>
        <v>0</v>
      </c>
      <c r="O88" s="74">
        <f t="shared" si="47"/>
        <v>0</v>
      </c>
      <c r="P88" s="74">
        <f t="shared" si="47"/>
        <v>0</v>
      </c>
      <c r="Q88" s="74">
        <f t="shared" si="47"/>
        <v>0</v>
      </c>
      <c r="R88" s="74">
        <f t="shared" si="47"/>
        <v>0</v>
      </c>
      <c r="S88" s="74">
        <f t="shared" si="47"/>
        <v>0</v>
      </c>
      <c r="T88" s="74">
        <f t="shared" si="47"/>
        <v>0</v>
      </c>
      <c r="U88" s="74">
        <f t="shared" si="47"/>
        <v>0</v>
      </c>
      <c r="V88" s="74">
        <f t="shared" si="47"/>
        <v>0</v>
      </c>
      <c r="W88" s="74">
        <f t="shared" si="47"/>
        <v>0</v>
      </c>
      <c r="X88" s="74">
        <f t="shared" si="47"/>
        <v>0</v>
      </c>
      <c r="Y88" s="74">
        <f t="shared" si="47"/>
        <v>0</v>
      </c>
      <c r="Z88" s="74">
        <f t="shared" si="47"/>
        <v>0</v>
      </c>
      <c r="AA88" s="74">
        <f t="shared" si="47"/>
        <v>0</v>
      </c>
      <c r="AB88" s="74">
        <f t="shared" si="47"/>
        <v>0</v>
      </c>
      <c r="AC88" s="74">
        <f t="shared" si="47"/>
        <v>0</v>
      </c>
      <c r="AD88" s="74">
        <f t="shared" si="47"/>
        <v>0</v>
      </c>
      <c r="AE88" s="74">
        <f t="shared" si="47"/>
        <v>0</v>
      </c>
      <c r="AF88" s="74">
        <f t="shared" si="47"/>
        <v>0</v>
      </c>
      <c r="AG88" s="74">
        <f t="shared" si="47"/>
        <v>0</v>
      </c>
      <c r="AH88" s="74">
        <f t="shared" si="47"/>
        <v>0</v>
      </c>
      <c r="AI88" s="74">
        <f t="shared" si="47"/>
        <v>0</v>
      </c>
      <c r="AJ88" s="74">
        <f t="shared" si="47"/>
        <v>0</v>
      </c>
      <c r="AK88" s="74">
        <f t="shared" si="47"/>
        <v>0</v>
      </c>
      <c r="AL88" s="74">
        <f t="shared" si="47"/>
        <v>0</v>
      </c>
      <c r="AM88" s="74">
        <f t="shared" si="47"/>
        <v>0</v>
      </c>
      <c r="AN88" s="74">
        <f t="shared" si="47"/>
        <v>0</v>
      </c>
      <c r="AO88" s="74">
        <f t="shared" si="47"/>
        <v>0</v>
      </c>
      <c r="AP88" s="74">
        <f t="shared" si="47"/>
        <v>0</v>
      </c>
      <c r="AQ88" s="74">
        <f t="shared" si="47"/>
        <v>0</v>
      </c>
      <c r="AR88" s="74">
        <f t="shared" si="47"/>
        <v>0</v>
      </c>
      <c r="AS88" s="74">
        <f t="shared" si="47"/>
        <v>0</v>
      </c>
      <c r="AT88" s="74">
        <f t="shared" si="47"/>
        <v>0</v>
      </c>
      <c r="AU88" s="74">
        <f t="shared" si="47"/>
        <v>0</v>
      </c>
      <c r="AV88" s="74">
        <f t="shared" si="47"/>
        <v>0</v>
      </c>
      <c r="AW88" s="74">
        <f t="shared" si="47"/>
        <v>0</v>
      </c>
      <c r="AX88" s="74">
        <f t="shared" si="47"/>
        <v>0</v>
      </c>
      <c r="AY88" s="74">
        <f t="shared" si="47"/>
        <v>0</v>
      </c>
      <c r="AZ88" s="74">
        <f t="shared" si="47"/>
        <v>0</v>
      </c>
      <c r="BA88" s="74">
        <f t="shared" si="47"/>
        <v>0</v>
      </c>
      <c r="BB88" s="74">
        <f t="shared" si="47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4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8">$F$20*(1-$B$5)/$B$3</f>
        <v>0</v>
      </c>
      <c r="G89" s="74">
        <f t="shared" si="48"/>
        <v>0</v>
      </c>
      <c r="H89" s="74">
        <f t="shared" si="48"/>
        <v>0</v>
      </c>
      <c r="I89" s="74">
        <f t="shared" si="48"/>
        <v>0</v>
      </c>
      <c r="J89" s="74">
        <f t="shared" si="48"/>
        <v>0</v>
      </c>
      <c r="K89" s="74">
        <f t="shared" si="48"/>
        <v>0</v>
      </c>
      <c r="L89" s="74">
        <f t="shared" si="48"/>
        <v>0</v>
      </c>
      <c r="M89" s="74">
        <f t="shared" si="48"/>
        <v>0</v>
      </c>
      <c r="N89" s="74">
        <f t="shared" si="48"/>
        <v>0</v>
      </c>
      <c r="O89" s="74">
        <f t="shared" si="48"/>
        <v>0</v>
      </c>
      <c r="P89" s="74">
        <f t="shared" si="48"/>
        <v>0</v>
      </c>
      <c r="Q89" s="74">
        <f t="shared" si="48"/>
        <v>0</v>
      </c>
      <c r="R89" s="74">
        <f t="shared" si="48"/>
        <v>0</v>
      </c>
      <c r="S89" s="74">
        <f t="shared" si="48"/>
        <v>0</v>
      </c>
      <c r="T89" s="74">
        <f t="shared" si="48"/>
        <v>0</v>
      </c>
      <c r="U89" s="74">
        <f t="shared" si="48"/>
        <v>0</v>
      </c>
      <c r="V89" s="74">
        <f t="shared" si="48"/>
        <v>0</v>
      </c>
      <c r="W89" s="74">
        <f t="shared" si="48"/>
        <v>0</v>
      </c>
      <c r="X89" s="74">
        <f t="shared" si="48"/>
        <v>0</v>
      </c>
      <c r="Y89" s="74">
        <f t="shared" si="48"/>
        <v>0</v>
      </c>
      <c r="Z89" s="74">
        <f t="shared" si="48"/>
        <v>0</v>
      </c>
      <c r="AA89" s="74">
        <f t="shared" si="48"/>
        <v>0</v>
      </c>
      <c r="AB89" s="74">
        <f t="shared" si="48"/>
        <v>0</v>
      </c>
      <c r="AC89" s="74">
        <f t="shared" si="48"/>
        <v>0</v>
      </c>
      <c r="AD89" s="74">
        <f t="shared" si="48"/>
        <v>0</v>
      </c>
      <c r="AE89" s="74">
        <f t="shared" si="48"/>
        <v>0</v>
      </c>
      <c r="AF89" s="74">
        <f t="shared" si="48"/>
        <v>0</v>
      </c>
      <c r="AG89" s="74">
        <f t="shared" si="48"/>
        <v>0</v>
      </c>
      <c r="AH89" s="74">
        <f t="shared" si="48"/>
        <v>0</v>
      </c>
      <c r="AI89" s="74">
        <f t="shared" si="48"/>
        <v>0</v>
      </c>
      <c r="AJ89" s="74">
        <f t="shared" si="48"/>
        <v>0</v>
      </c>
      <c r="AK89" s="74">
        <f t="shared" si="48"/>
        <v>0</v>
      </c>
      <c r="AL89" s="74">
        <f t="shared" si="48"/>
        <v>0</v>
      </c>
      <c r="AM89" s="74">
        <f t="shared" si="48"/>
        <v>0</v>
      </c>
      <c r="AN89" s="74">
        <f t="shared" si="48"/>
        <v>0</v>
      </c>
      <c r="AO89" s="74">
        <f t="shared" si="48"/>
        <v>0</v>
      </c>
      <c r="AP89" s="74">
        <f t="shared" si="48"/>
        <v>0</v>
      </c>
      <c r="AQ89" s="74">
        <f t="shared" si="48"/>
        <v>0</v>
      </c>
      <c r="AR89" s="74">
        <f t="shared" si="48"/>
        <v>0</v>
      </c>
      <c r="AS89" s="74">
        <f t="shared" si="48"/>
        <v>0</v>
      </c>
      <c r="AT89" s="74">
        <f t="shared" si="48"/>
        <v>0</v>
      </c>
      <c r="AU89" s="74">
        <f t="shared" si="48"/>
        <v>0</v>
      </c>
      <c r="AV89" s="74">
        <f t="shared" si="48"/>
        <v>0</v>
      </c>
      <c r="AW89" s="74">
        <f t="shared" si="48"/>
        <v>0</v>
      </c>
      <c r="AX89" s="74">
        <f t="shared" si="48"/>
        <v>0</v>
      </c>
      <c r="AY89" s="74">
        <f t="shared" si="48"/>
        <v>0</v>
      </c>
      <c r="AZ89" s="74">
        <f t="shared" si="48"/>
        <v>0</v>
      </c>
      <c r="BA89" s="74">
        <f t="shared" si="48"/>
        <v>0</v>
      </c>
      <c r="BB89" s="74">
        <f t="shared" si="48"/>
        <v>0</v>
      </c>
      <c r="BC89" s="74">
        <f t="shared" si="48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4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9">$G$20*(1-$B$5)/$B$3</f>
        <v>1.0778174053727512</v>
      </c>
      <c r="H90" s="74">
        <f t="shared" si="49"/>
        <v>1.0778174053727512</v>
      </c>
      <c r="I90" s="74">
        <f t="shared" si="49"/>
        <v>1.0778174053727512</v>
      </c>
      <c r="J90" s="74">
        <f t="shared" si="49"/>
        <v>1.0778174053727512</v>
      </c>
      <c r="K90" s="74">
        <f t="shared" si="49"/>
        <v>1.0778174053727512</v>
      </c>
      <c r="L90" s="74">
        <f t="shared" si="49"/>
        <v>1.0778174053727512</v>
      </c>
      <c r="M90" s="74">
        <f t="shared" si="49"/>
        <v>1.0778174053727512</v>
      </c>
      <c r="N90" s="74">
        <f t="shared" si="49"/>
        <v>1.0778174053727512</v>
      </c>
      <c r="O90" s="74">
        <f t="shared" si="49"/>
        <v>1.0778174053727512</v>
      </c>
      <c r="P90" s="74">
        <f t="shared" si="49"/>
        <v>1.0778174053727512</v>
      </c>
      <c r="Q90" s="74">
        <f t="shared" si="49"/>
        <v>1.0778174053727512</v>
      </c>
      <c r="R90" s="74">
        <f t="shared" si="49"/>
        <v>1.0778174053727512</v>
      </c>
      <c r="S90" s="74">
        <f t="shared" si="49"/>
        <v>1.0778174053727512</v>
      </c>
      <c r="T90" s="74">
        <f t="shared" si="49"/>
        <v>1.0778174053727512</v>
      </c>
      <c r="U90" s="74">
        <f t="shared" si="49"/>
        <v>1.0778174053727512</v>
      </c>
      <c r="V90" s="74">
        <f t="shared" si="49"/>
        <v>1.0778174053727512</v>
      </c>
      <c r="W90" s="74">
        <f t="shared" si="49"/>
        <v>1.0778174053727512</v>
      </c>
      <c r="X90" s="74">
        <f t="shared" si="49"/>
        <v>1.0778174053727512</v>
      </c>
      <c r="Y90" s="74">
        <f t="shared" si="49"/>
        <v>1.0778174053727512</v>
      </c>
      <c r="Z90" s="74">
        <f t="shared" si="49"/>
        <v>1.0778174053727512</v>
      </c>
      <c r="AA90" s="74">
        <f t="shared" si="49"/>
        <v>1.0778174053727512</v>
      </c>
      <c r="AB90" s="74">
        <f t="shared" si="49"/>
        <v>1.0778174053727512</v>
      </c>
      <c r="AC90" s="74">
        <f t="shared" si="49"/>
        <v>1.0778174053727512</v>
      </c>
      <c r="AD90" s="74">
        <f t="shared" si="49"/>
        <v>1.0778174053727512</v>
      </c>
      <c r="AE90" s="74">
        <f t="shared" si="49"/>
        <v>1.0778174053727512</v>
      </c>
      <c r="AF90" s="74">
        <f t="shared" si="49"/>
        <v>1.0778174053727512</v>
      </c>
      <c r="AG90" s="74">
        <f t="shared" si="49"/>
        <v>1.0778174053727512</v>
      </c>
      <c r="AH90" s="74">
        <f t="shared" si="49"/>
        <v>1.0778174053727512</v>
      </c>
      <c r="AI90" s="74">
        <f t="shared" si="49"/>
        <v>1.0778174053727512</v>
      </c>
      <c r="AJ90" s="74">
        <f t="shared" si="49"/>
        <v>1.0778174053727512</v>
      </c>
      <c r="AK90" s="74">
        <f t="shared" si="49"/>
        <v>1.0778174053727512</v>
      </c>
      <c r="AL90" s="74">
        <f t="shared" si="49"/>
        <v>1.0778174053727512</v>
      </c>
      <c r="AM90" s="74">
        <f t="shared" si="49"/>
        <v>1.0778174053727512</v>
      </c>
      <c r="AN90" s="74">
        <f t="shared" si="49"/>
        <v>1.0778174053727512</v>
      </c>
      <c r="AO90" s="74">
        <f t="shared" si="49"/>
        <v>1.0778174053727512</v>
      </c>
      <c r="AP90" s="74">
        <f t="shared" si="49"/>
        <v>1.0778174053727512</v>
      </c>
      <c r="AQ90" s="74">
        <f t="shared" si="49"/>
        <v>1.0778174053727512</v>
      </c>
      <c r="AR90" s="74">
        <f t="shared" si="49"/>
        <v>1.0778174053727512</v>
      </c>
      <c r="AS90" s="74">
        <f t="shared" si="49"/>
        <v>1.0778174053727512</v>
      </c>
      <c r="AT90" s="74">
        <f t="shared" si="49"/>
        <v>1.0778174053727512</v>
      </c>
      <c r="AU90" s="74">
        <f t="shared" si="49"/>
        <v>1.0778174053727512</v>
      </c>
      <c r="AV90" s="74">
        <f t="shared" si="49"/>
        <v>1.0778174053727512</v>
      </c>
      <c r="AW90" s="74">
        <f t="shared" si="49"/>
        <v>1.0778174053727512</v>
      </c>
      <c r="AX90" s="74">
        <f t="shared" si="49"/>
        <v>1.0778174053727512</v>
      </c>
      <c r="AY90" s="74">
        <f t="shared" si="49"/>
        <v>1.0778174053727512</v>
      </c>
      <c r="AZ90" s="74">
        <f t="shared" si="49"/>
        <v>1.0778174053727512</v>
      </c>
      <c r="BA90" s="74">
        <f t="shared" si="49"/>
        <v>1.0778174053727512</v>
      </c>
      <c r="BB90" s="74">
        <f t="shared" si="49"/>
        <v>1.0778174053727512</v>
      </c>
      <c r="BC90" s="74">
        <f t="shared" si="49"/>
        <v>1.0778174053727512</v>
      </c>
      <c r="BD90" s="74">
        <f t="shared" si="49"/>
        <v>1.0778174053727512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4"/>
        <v>53.890870268637514</v>
      </c>
      <c r="BO90" s="333">
        <f>BN106*(1+0.25)</f>
        <v>53.890870268637585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50">$H$20*(1-$B$5)/$B$3</f>
        <v>0</v>
      </c>
      <c r="I91" s="74">
        <f t="shared" si="50"/>
        <v>0</v>
      </c>
      <c r="J91" s="74">
        <f t="shared" si="50"/>
        <v>0</v>
      </c>
      <c r="K91" s="74">
        <f t="shared" si="50"/>
        <v>0</v>
      </c>
      <c r="L91" s="74">
        <f t="shared" si="50"/>
        <v>0</v>
      </c>
      <c r="M91" s="74">
        <f t="shared" si="50"/>
        <v>0</v>
      </c>
      <c r="N91" s="74">
        <f t="shared" si="50"/>
        <v>0</v>
      </c>
      <c r="O91" s="74">
        <f t="shared" si="50"/>
        <v>0</v>
      </c>
      <c r="P91" s="74">
        <f t="shared" si="50"/>
        <v>0</v>
      </c>
      <c r="Q91" s="74">
        <f t="shared" si="50"/>
        <v>0</v>
      </c>
      <c r="R91" s="74">
        <f t="shared" si="50"/>
        <v>0</v>
      </c>
      <c r="S91" s="74">
        <f t="shared" si="50"/>
        <v>0</v>
      </c>
      <c r="T91" s="74">
        <f t="shared" si="50"/>
        <v>0</v>
      </c>
      <c r="U91" s="74">
        <f t="shared" si="50"/>
        <v>0</v>
      </c>
      <c r="V91" s="74">
        <f t="shared" si="50"/>
        <v>0</v>
      </c>
      <c r="W91" s="74">
        <f t="shared" si="50"/>
        <v>0</v>
      </c>
      <c r="X91" s="74">
        <f t="shared" si="50"/>
        <v>0</v>
      </c>
      <c r="Y91" s="74">
        <f t="shared" si="50"/>
        <v>0</v>
      </c>
      <c r="Z91" s="74">
        <f t="shared" si="50"/>
        <v>0</v>
      </c>
      <c r="AA91" s="74">
        <f t="shared" si="50"/>
        <v>0</v>
      </c>
      <c r="AB91" s="74">
        <f t="shared" si="50"/>
        <v>0</v>
      </c>
      <c r="AC91" s="74">
        <f t="shared" si="50"/>
        <v>0</v>
      </c>
      <c r="AD91" s="74">
        <f t="shared" si="50"/>
        <v>0</v>
      </c>
      <c r="AE91" s="74">
        <f t="shared" si="50"/>
        <v>0</v>
      </c>
      <c r="AF91" s="74">
        <f t="shared" si="50"/>
        <v>0</v>
      </c>
      <c r="AG91" s="74">
        <f t="shared" si="50"/>
        <v>0</v>
      </c>
      <c r="AH91" s="74">
        <f t="shared" si="50"/>
        <v>0</v>
      </c>
      <c r="AI91" s="74">
        <f t="shared" si="50"/>
        <v>0</v>
      </c>
      <c r="AJ91" s="74">
        <f t="shared" si="50"/>
        <v>0</v>
      </c>
      <c r="AK91" s="74">
        <f t="shared" si="50"/>
        <v>0</v>
      </c>
      <c r="AL91" s="74">
        <f t="shared" si="50"/>
        <v>0</v>
      </c>
      <c r="AM91" s="74">
        <f t="shared" si="50"/>
        <v>0</v>
      </c>
      <c r="AN91" s="74">
        <f t="shared" si="50"/>
        <v>0</v>
      </c>
      <c r="AO91" s="74">
        <f t="shared" si="50"/>
        <v>0</v>
      </c>
      <c r="AP91" s="74">
        <f t="shared" si="50"/>
        <v>0</v>
      </c>
      <c r="AQ91" s="74">
        <f t="shared" si="50"/>
        <v>0</v>
      </c>
      <c r="AR91" s="74">
        <f t="shared" si="50"/>
        <v>0</v>
      </c>
      <c r="AS91" s="74">
        <f t="shared" si="50"/>
        <v>0</v>
      </c>
      <c r="AT91" s="74">
        <f t="shared" si="50"/>
        <v>0</v>
      </c>
      <c r="AU91" s="74">
        <f t="shared" si="50"/>
        <v>0</v>
      </c>
      <c r="AV91" s="74">
        <f t="shared" si="50"/>
        <v>0</v>
      </c>
      <c r="AW91" s="74">
        <f t="shared" si="50"/>
        <v>0</v>
      </c>
      <c r="AX91" s="74">
        <f t="shared" si="50"/>
        <v>0</v>
      </c>
      <c r="AY91" s="74">
        <f t="shared" si="50"/>
        <v>0</v>
      </c>
      <c r="AZ91" s="74">
        <f t="shared" si="50"/>
        <v>0</v>
      </c>
      <c r="BA91" s="74">
        <f t="shared" si="50"/>
        <v>0</v>
      </c>
      <c r="BB91" s="74">
        <f t="shared" si="50"/>
        <v>0</v>
      </c>
      <c r="BC91" s="74">
        <f t="shared" si="50"/>
        <v>0</v>
      </c>
      <c r="BD91" s="74">
        <f t="shared" si="50"/>
        <v>0</v>
      </c>
      <c r="BE91" s="74">
        <f t="shared" si="50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4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1">$I$20*(1-$B$5)/$B$3</f>
        <v>0</v>
      </c>
      <c r="J92" s="74">
        <f t="shared" si="51"/>
        <v>0</v>
      </c>
      <c r="K92" s="74">
        <f t="shared" si="51"/>
        <v>0</v>
      </c>
      <c r="L92" s="74">
        <f t="shared" si="51"/>
        <v>0</v>
      </c>
      <c r="M92" s="74">
        <f t="shared" si="51"/>
        <v>0</v>
      </c>
      <c r="N92" s="74">
        <f t="shared" si="51"/>
        <v>0</v>
      </c>
      <c r="O92" s="74">
        <f t="shared" si="51"/>
        <v>0</v>
      </c>
      <c r="P92" s="74">
        <f t="shared" si="51"/>
        <v>0</v>
      </c>
      <c r="Q92" s="74">
        <f t="shared" si="51"/>
        <v>0</v>
      </c>
      <c r="R92" s="74">
        <f t="shared" si="51"/>
        <v>0</v>
      </c>
      <c r="S92" s="74">
        <f t="shared" si="51"/>
        <v>0</v>
      </c>
      <c r="T92" s="74">
        <f t="shared" si="51"/>
        <v>0</v>
      </c>
      <c r="U92" s="74">
        <f t="shared" si="51"/>
        <v>0</v>
      </c>
      <c r="V92" s="74">
        <f t="shared" si="51"/>
        <v>0</v>
      </c>
      <c r="W92" s="74">
        <f t="shared" si="51"/>
        <v>0</v>
      </c>
      <c r="X92" s="74">
        <f t="shared" si="51"/>
        <v>0</v>
      </c>
      <c r="Y92" s="74">
        <f t="shared" si="51"/>
        <v>0</v>
      </c>
      <c r="Z92" s="74">
        <f t="shared" si="51"/>
        <v>0</v>
      </c>
      <c r="AA92" s="74">
        <f t="shared" si="51"/>
        <v>0</v>
      </c>
      <c r="AB92" s="74">
        <f t="shared" si="51"/>
        <v>0</v>
      </c>
      <c r="AC92" s="74">
        <f t="shared" si="51"/>
        <v>0</v>
      </c>
      <c r="AD92" s="74">
        <f t="shared" si="51"/>
        <v>0</v>
      </c>
      <c r="AE92" s="74">
        <f t="shared" si="51"/>
        <v>0</v>
      </c>
      <c r="AF92" s="74">
        <f t="shared" si="51"/>
        <v>0</v>
      </c>
      <c r="AG92" s="74">
        <f t="shared" si="51"/>
        <v>0</v>
      </c>
      <c r="AH92" s="74">
        <f t="shared" si="51"/>
        <v>0</v>
      </c>
      <c r="AI92" s="74">
        <f t="shared" si="51"/>
        <v>0</v>
      </c>
      <c r="AJ92" s="74">
        <f t="shared" si="51"/>
        <v>0</v>
      </c>
      <c r="AK92" s="74">
        <f t="shared" si="51"/>
        <v>0</v>
      </c>
      <c r="AL92" s="74">
        <f t="shared" si="51"/>
        <v>0</v>
      </c>
      <c r="AM92" s="74">
        <f t="shared" si="51"/>
        <v>0</v>
      </c>
      <c r="AN92" s="74">
        <f t="shared" si="51"/>
        <v>0</v>
      </c>
      <c r="AO92" s="74">
        <f t="shared" si="51"/>
        <v>0</v>
      </c>
      <c r="AP92" s="74">
        <f t="shared" si="51"/>
        <v>0</v>
      </c>
      <c r="AQ92" s="74">
        <f t="shared" si="51"/>
        <v>0</v>
      </c>
      <c r="AR92" s="74">
        <f t="shared" si="51"/>
        <v>0</v>
      </c>
      <c r="AS92" s="74">
        <f t="shared" si="51"/>
        <v>0</v>
      </c>
      <c r="AT92" s="74">
        <f t="shared" si="51"/>
        <v>0</v>
      </c>
      <c r="AU92" s="74">
        <f t="shared" si="51"/>
        <v>0</v>
      </c>
      <c r="AV92" s="74">
        <f t="shared" si="51"/>
        <v>0</v>
      </c>
      <c r="AW92" s="74">
        <f t="shared" si="51"/>
        <v>0</v>
      </c>
      <c r="AX92" s="74">
        <f t="shared" si="51"/>
        <v>0</v>
      </c>
      <c r="AY92" s="74">
        <f t="shared" si="51"/>
        <v>0</v>
      </c>
      <c r="AZ92" s="74">
        <f t="shared" si="51"/>
        <v>0</v>
      </c>
      <c r="BA92" s="74">
        <f t="shared" si="51"/>
        <v>0</v>
      </c>
      <c r="BB92" s="74">
        <f t="shared" si="51"/>
        <v>0</v>
      </c>
      <c r="BC92" s="74">
        <f t="shared" si="51"/>
        <v>0</v>
      </c>
      <c r="BD92" s="74">
        <f t="shared" si="51"/>
        <v>0</v>
      </c>
      <c r="BE92" s="74">
        <f t="shared" si="51"/>
        <v>0</v>
      </c>
      <c r="BF92" s="74">
        <f t="shared" si="51"/>
        <v>0</v>
      </c>
      <c r="BG92" s="74"/>
      <c r="BH92" s="74"/>
      <c r="BI92" s="74"/>
      <c r="BJ92" s="74"/>
      <c r="BK92" s="74"/>
      <c r="BL92" s="74"/>
      <c r="BM92" s="36"/>
      <c r="BN92" s="74">
        <f t="shared" si="44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2">$J$20*(1-$B$5)/$B$3</f>
        <v>0</v>
      </c>
      <c r="P93" s="74">
        <f t="shared" si="52"/>
        <v>0</v>
      </c>
      <c r="Q93" s="74">
        <f t="shared" si="52"/>
        <v>0</v>
      </c>
      <c r="R93" s="74">
        <f t="shared" si="52"/>
        <v>0</v>
      </c>
      <c r="S93" s="74">
        <f t="shared" si="52"/>
        <v>0</v>
      </c>
      <c r="T93" s="74">
        <f t="shared" si="52"/>
        <v>0</v>
      </c>
      <c r="U93" s="74">
        <f t="shared" si="52"/>
        <v>0</v>
      </c>
      <c r="V93" s="74">
        <f t="shared" si="52"/>
        <v>0</v>
      </c>
      <c r="W93" s="74">
        <f t="shared" si="52"/>
        <v>0</v>
      </c>
      <c r="X93" s="74">
        <f t="shared" si="52"/>
        <v>0</v>
      </c>
      <c r="Y93" s="74">
        <f t="shared" si="52"/>
        <v>0</v>
      </c>
      <c r="Z93" s="74">
        <f t="shared" si="52"/>
        <v>0</v>
      </c>
      <c r="AA93" s="74">
        <f t="shared" si="52"/>
        <v>0</v>
      </c>
      <c r="AB93" s="74">
        <f t="shared" si="52"/>
        <v>0</v>
      </c>
      <c r="AC93" s="74">
        <f t="shared" si="52"/>
        <v>0</v>
      </c>
      <c r="AD93" s="74">
        <f t="shared" si="52"/>
        <v>0</v>
      </c>
      <c r="AE93" s="74">
        <f t="shared" si="52"/>
        <v>0</v>
      </c>
      <c r="AF93" s="74">
        <f t="shared" si="52"/>
        <v>0</v>
      </c>
      <c r="AG93" s="74">
        <f t="shared" si="52"/>
        <v>0</v>
      </c>
      <c r="AH93" s="74">
        <f t="shared" si="52"/>
        <v>0</v>
      </c>
      <c r="AI93" s="74">
        <f t="shared" si="52"/>
        <v>0</v>
      </c>
      <c r="AJ93" s="74">
        <f t="shared" si="52"/>
        <v>0</v>
      </c>
      <c r="AK93" s="74">
        <f t="shared" si="52"/>
        <v>0</v>
      </c>
      <c r="AL93" s="74">
        <f t="shared" si="52"/>
        <v>0</v>
      </c>
      <c r="AM93" s="74">
        <f t="shared" si="52"/>
        <v>0</v>
      </c>
      <c r="AN93" s="74">
        <f t="shared" si="52"/>
        <v>0</v>
      </c>
      <c r="AO93" s="74">
        <f t="shared" si="52"/>
        <v>0</v>
      </c>
      <c r="AP93" s="74">
        <f t="shared" si="52"/>
        <v>0</v>
      </c>
      <c r="AQ93" s="74">
        <f t="shared" si="52"/>
        <v>0</v>
      </c>
      <c r="AR93" s="74">
        <f t="shared" si="52"/>
        <v>0</v>
      </c>
      <c r="AS93" s="74">
        <f t="shared" si="52"/>
        <v>0</v>
      </c>
      <c r="AT93" s="74">
        <f t="shared" si="52"/>
        <v>0</v>
      </c>
      <c r="AU93" s="74">
        <f t="shared" si="52"/>
        <v>0</v>
      </c>
      <c r="AV93" s="74">
        <f t="shared" si="52"/>
        <v>0</v>
      </c>
      <c r="AW93" s="74">
        <f t="shared" si="52"/>
        <v>0</v>
      </c>
      <c r="AX93" s="74">
        <f t="shared" si="52"/>
        <v>0</v>
      </c>
      <c r="AY93" s="74">
        <f t="shared" si="52"/>
        <v>0</v>
      </c>
      <c r="AZ93" s="74">
        <f t="shared" si="52"/>
        <v>0</v>
      </c>
      <c r="BA93" s="74">
        <f t="shared" si="52"/>
        <v>0</v>
      </c>
      <c r="BB93" s="74">
        <f t="shared" si="52"/>
        <v>0</v>
      </c>
      <c r="BC93" s="74">
        <f t="shared" si="52"/>
        <v>0</v>
      </c>
      <c r="BD93" s="74">
        <f t="shared" si="52"/>
        <v>0</v>
      </c>
      <c r="BE93" s="74">
        <f t="shared" si="52"/>
        <v>0</v>
      </c>
      <c r="BF93" s="74">
        <f t="shared" si="52"/>
        <v>0</v>
      </c>
      <c r="BG93" s="74">
        <f t="shared" si="52"/>
        <v>0</v>
      </c>
      <c r="BH93" s="74"/>
      <c r="BI93" s="74"/>
      <c r="BJ93" s="74"/>
      <c r="BK93" s="74"/>
      <c r="BL93" s="74"/>
      <c r="BM93" s="36"/>
      <c r="BN93" s="74">
        <f t="shared" si="44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3">$K$20*(1-$B$5)/$B$3</f>
        <v>0</v>
      </c>
      <c r="P94" s="74">
        <f t="shared" si="53"/>
        <v>0</v>
      </c>
      <c r="Q94" s="74">
        <f t="shared" si="53"/>
        <v>0</v>
      </c>
      <c r="R94" s="74">
        <f t="shared" si="53"/>
        <v>0</v>
      </c>
      <c r="S94" s="74">
        <f t="shared" si="53"/>
        <v>0</v>
      </c>
      <c r="T94" s="74">
        <f t="shared" si="53"/>
        <v>0</v>
      </c>
      <c r="U94" s="74">
        <f t="shared" si="53"/>
        <v>0</v>
      </c>
      <c r="V94" s="74">
        <f t="shared" si="53"/>
        <v>0</v>
      </c>
      <c r="W94" s="74">
        <f t="shared" si="53"/>
        <v>0</v>
      </c>
      <c r="X94" s="74">
        <f t="shared" si="53"/>
        <v>0</v>
      </c>
      <c r="Y94" s="74">
        <f t="shared" si="53"/>
        <v>0</v>
      </c>
      <c r="Z94" s="74">
        <f t="shared" si="53"/>
        <v>0</v>
      </c>
      <c r="AA94" s="74">
        <f t="shared" si="53"/>
        <v>0</v>
      </c>
      <c r="AB94" s="74">
        <f t="shared" si="53"/>
        <v>0</v>
      </c>
      <c r="AC94" s="74">
        <f t="shared" si="53"/>
        <v>0</v>
      </c>
      <c r="AD94" s="74">
        <f t="shared" si="53"/>
        <v>0</v>
      </c>
      <c r="AE94" s="74">
        <f t="shared" si="53"/>
        <v>0</v>
      </c>
      <c r="AF94" s="74">
        <f t="shared" si="53"/>
        <v>0</v>
      </c>
      <c r="AG94" s="74">
        <f t="shared" si="53"/>
        <v>0</v>
      </c>
      <c r="AH94" s="74">
        <f t="shared" si="53"/>
        <v>0</v>
      </c>
      <c r="AI94" s="74">
        <f t="shared" si="53"/>
        <v>0</v>
      </c>
      <c r="AJ94" s="74">
        <f t="shared" si="53"/>
        <v>0</v>
      </c>
      <c r="AK94" s="74">
        <f t="shared" si="53"/>
        <v>0</v>
      </c>
      <c r="AL94" s="74">
        <f t="shared" si="53"/>
        <v>0</v>
      </c>
      <c r="AM94" s="74">
        <f t="shared" si="53"/>
        <v>0</v>
      </c>
      <c r="AN94" s="74">
        <f t="shared" si="53"/>
        <v>0</v>
      </c>
      <c r="AO94" s="74">
        <f t="shared" si="53"/>
        <v>0</v>
      </c>
      <c r="AP94" s="74">
        <f t="shared" si="53"/>
        <v>0</v>
      </c>
      <c r="AQ94" s="74">
        <f t="shared" si="53"/>
        <v>0</v>
      </c>
      <c r="AR94" s="74">
        <f t="shared" si="53"/>
        <v>0</v>
      </c>
      <c r="AS94" s="74">
        <f t="shared" si="53"/>
        <v>0</v>
      </c>
      <c r="AT94" s="74">
        <f t="shared" si="53"/>
        <v>0</v>
      </c>
      <c r="AU94" s="74">
        <f t="shared" si="53"/>
        <v>0</v>
      </c>
      <c r="AV94" s="74">
        <f t="shared" si="53"/>
        <v>0</v>
      </c>
      <c r="AW94" s="74">
        <f t="shared" si="53"/>
        <v>0</v>
      </c>
      <c r="AX94" s="74">
        <f t="shared" si="53"/>
        <v>0</v>
      </c>
      <c r="AY94" s="74">
        <f t="shared" si="53"/>
        <v>0</v>
      </c>
      <c r="AZ94" s="74">
        <f t="shared" si="53"/>
        <v>0</v>
      </c>
      <c r="BA94" s="74">
        <f t="shared" si="53"/>
        <v>0</v>
      </c>
      <c r="BB94" s="74">
        <f t="shared" si="53"/>
        <v>0</v>
      </c>
      <c r="BC94" s="74">
        <f t="shared" si="53"/>
        <v>0</v>
      </c>
      <c r="BD94" s="74">
        <f t="shared" si="53"/>
        <v>0</v>
      </c>
      <c r="BE94" s="74">
        <f t="shared" si="53"/>
        <v>0</v>
      </c>
      <c r="BF94" s="74">
        <f t="shared" si="53"/>
        <v>0</v>
      </c>
      <c r="BG94" s="74">
        <f t="shared" si="53"/>
        <v>0</v>
      </c>
      <c r="BH94" s="74">
        <f t="shared" si="53"/>
        <v>0</v>
      </c>
      <c r="BI94" s="74"/>
      <c r="BJ94" s="74"/>
      <c r="BK94" s="74"/>
      <c r="BL94" s="74"/>
      <c r="BM94" s="36"/>
      <c r="BN94" s="74">
        <f t="shared" si="44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4">$L$20*(1-$B$5)/$B$3</f>
        <v>0</v>
      </c>
      <c r="P95" s="74">
        <f t="shared" si="54"/>
        <v>0</v>
      </c>
      <c r="Q95" s="74">
        <f t="shared" si="54"/>
        <v>0</v>
      </c>
      <c r="R95" s="74">
        <f t="shared" si="54"/>
        <v>0</v>
      </c>
      <c r="S95" s="74">
        <f t="shared" si="54"/>
        <v>0</v>
      </c>
      <c r="T95" s="74">
        <f t="shared" si="54"/>
        <v>0</v>
      </c>
      <c r="U95" s="74">
        <f t="shared" si="54"/>
        <v>0</v>
      </c>
      <c r="V95" s="74">
        <f t="shared" si="54"/>
        <v>0</v>
      </c>
      <c r="W95" s="74">
        <f t="shared" si="54"/>
        <v>0</v>
      </c>
      <c r="X95" s="74">
        <f t="shared" si="54"/>
        <v>0</v>
      </c>
      <c r="Y95" s="74">
        <f t="shared" si="54"/>
        <v>0</v>
      </c>
      <c r="Z95" s="74">
        <f t="shared" si="54"/>
        <v>0</v>
      </c>
      <c r="AA95" s="74">
        <f t="shared" si="54"/>
        <v>0</v>
      </c>
      <c r="AB95" s="74">
        <f t="shared" si="54"/>
        <v>0</v>
      </c>
      <c r="AC95" s="74">
        <f t="shared" si="54"/>
        <v>0</v>
      </c>
      <c r="AD95" s="74">
        <f t="shared" si="54"/>
        <v>0</v>
      </c>
      <c r="AE95" s="74">
        <f t="shared" si="54"/>
        <v>0</v>
      </c>
      <c r="AF95" s="74">
        <f t="shared" si="54"/>
        <v>0</v>
      </c>
      <c r="AG95" s="74">
        <f t="shared" si="54"/>
        <v>0</v>
      </c>
      <c r="AH95" s="74">
        <f t="shared" si="54"/>
        <v>0</v>
      </c>
      <c r="AI95" s="74">
        <f t="shared" si="54"/>
        <v>0</v>
      </c>
      <c r="AJ95" s="74">
        <f t="shared" si="54"/>
        <v>0</v>
      </c>
      <c r="AK95" s="74">
        <f t="shared" si="54"/>
        <v>0</v>
      </c>
      <c r="AL95" s="74">
        <f t="shared" si="54"/>
        <v>0</v>
      </c>
      <c r="AM95" s="74">
        <f t="shared" si="54"/>
        <v>0</v>
      </c>
      <c r="AN95" s="74">
        <f t="shared" si="54"/>
        <v>0</v>
      </c>
      <c r="AO95" s="74">
        <f t="shared" si="54"/>
        <v>0</v>
      </c>
      <c r="AP95" s="74">
        <f t="shared" si="54"/>
        <v>0</v>
      </c>
      <c r="AQ95" s="74">
        <f t="shared" si="54"/>
        <v>0</v>
      </c>
      <c r="AR95" s="74">
        <f t="shared" si="54"/>
        <v>0</v>
      </c>
      <c r="AS95" s="74">
        <f t="shared" si="54"/>
        <v>0</v>
      </c>
      <c r="AT95" s="74">
        <f t="shared" si="54"/>
        <v>0</v>
      </c>
      <c r="AU95" s="74">
        <f t="shared" si="54"/>
        <v>0</v>
      </c>
      <c r="AV95" s="74">
        <f t="shared" si="54"/>
        <v>0</v>
      </c>
      <c r="AW95" s="74">
        <f t="shared" si="54"/>
        <v>0</v>
      </c>
      <c r="AX95" s="74">
        <f t="shared" si="54"/>
        <v>0</v>
      </c>
      <c r="AY95" s="74">
        <f t="shared" si="54"/>
        <v>0</v>
      </c>
      <c r="AZ95" s="74">
        <f t="shared" si="54"/>
        <v>0</v>
      </c>
      <c r="BA95" s="74">
        <f t="shared" si="54"/>
        <v>0</v>
      </c>
      <c r="BB95" s="74">
        <f t="shared" si="54"/>
        <v>0</v>
      </c>
      <c r="BC95" s="74">
        <f t="shared" si="54"/>
        <v>0</v>
      </c>
      <c r="BD95" s="74">
        <f t="shared" si="54"/>
        <v>0</v>
      </c>
      <c r="BE95" s="74">
        <f t="shared" si="54"/>
        <v>0</v>
      </c>
      <c r="BF95" s="74">
        <f t="shared" si="54"/>
        <v>0</v>
      </c>
      <c r="BG95" s="74">
        <f t="shared" si="54"/>
        <v>0</v>
      </c>
      <c r="BH95" s="74">
        <f t="shared" si="54"/>
        <v>0</v>
      </c>
      <c r="BI95" s="74">
        <f t="shared" si="54"/>
        <v>0</v>
      </c>
      <c r="BJ95" s="74"/>
      <c r="BK95" s="74"/>
      <c r="BL95" s="74"/>
      <c r="BM95" s="36"/>
      <c r="BN95" s="74">
        <f t="shared" si="44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5">$M$20*(1-$B$5)/$B$3</f>
        <v>0</v>
      </c>
      <c r="O96" s="74">
        <f t="shared" si="55"/>
        <v>0</v>
      </c>
      <c r="P96" s="74">
        <f t="shared" si="55"/>
        <v>0</v>
      </c>
      <c r="Q96" s="74">
        <f t="shared" si="55"/>
        <v>0</v>
      </c>
      <c r="R96" s="74">
        <f t="shared" si="55"/>
        <v>0</v>
      </c>
      <c r="S96" s="74">
        <f t="shared" si="55"/>
        <v>0</v>
      </c>
      <c r="T96" s="74">
        <f t="shared" si="55"/>
        <v>0</v>
      </c>
      <c r="U96" s="74">
        <f t="shared" si="55"/>
        <v>0</v>
      </c>
      <c r="V96" s="74">
        <f t="shared" si="55"/>
        <v>0</v>
      </c>
      <c r="W96" s="74">
        <f t="shared" si="55"/>
        <v>0</v>
      </c>
      <c r="X96" s="74">
        <f t="shared" si="55"/>
        <v>0</v>
      </c>
      <c r="Y96" s="74">
        <f t="shared" si="55"/>
        <v>0</v>
      </c>
      <c r="Z96" s="74">
        <f t="shared" si="55"/>
        <v>0</v>
      </c>
      <c r="AA96" s="74">
        <f t="shared" si="55"/>
        <v>0</v>
      </c>
      <c r="AB96" s="74">
        <f t="shared" si="55"/>
        <v>0</v>
      </c>
      <c r="AC96" s="74">
        <f t="shared" si="55"/>
        <v>0</v>
      </c>
      <c r="AD96" s="74">
        <f t="shared" si="55"/>
        <v>0</v>
      </c>
      <c r="AE96" s="74">
        <f t="shared" si="55"/>
        <v>0</v>
      </c>
      <c r="AF96" s="74">
        <f t="shared" si="55"/>
        <v>0</v>
      </c>
      <c r="AG96" s="74">
        <f t="shared" si="55"/>
        <v>0</v>
      </c>
      <c r="AH96" s="74">
        <f t="shared" si="55"/>
        <v>0</v>
      </c>
      <c r="AI96" s="74">
        <f t="shared" si="55"/>
        <v>0</v>
      </c>
      <c r="AJ96" s="74">
        <f t="shared" si="55"/>
        <v>0</v>
      </c>
      <c r="AK96" s="74">
        <f t="shared" si="55"/>
        <v>0</v>
      </c>
      <c r="AL96" s="74">
        <f t="shared" si="55"/>
        <v>0</v>
      </c>
      <c r="AM96" s="74">
        <f t="shared" si="55"/>
        <v>0</v>
      </c>
      <c r="AN96" s="74">
        <f t="shared" si="55"/>
        <v>0</v>
      </c>
      <c r="AO96" s="74">
        <f t="shared" si="55"/>
        <v>0</v>
      </c>
      <c r="AP96" s="74">
        <f t="shared" si="55"/>
        <v>0</v>
      </c>
      <c r="AQ96" s="74">
        <f t="shared" si="55"/>
        <v>0</v>
      </c>
      <c r="AR96" s="74">
        <f t="shared" si="55"/>
        <v>0</v>
      </c>
      <c r="AS96" s="74">
        <f t="shared" si="55"/>
        <v>0</v>
      </c>
      <c r="AT96" s="74">
        <f t="shared" si="55"/>
        <v>0</v>
      </c>
      <c r="AU96" s="74">
        <f t="shared" si="55"/>
        <v>0</v>
      </c>
      <c r="AV96" s="74">
        <f t="shared" si="55"/>
        <v>0</v>
      </c>
      <c r="AW96" s="74">
        <f t="shared" si="55"/>
        <v>0</v>
      </c>
      <c r="AX96" s="74">
        <f t="shared" si="55"/>
        <v>0</v>
      </c>
      <c r="AY96" s="74">
        <f t="shared" si="55"/>
        <v>0</v>
      </c>
      <c r="AZ96" s="74">
        <f t="shared" si="55"/>
        <v>0</v>
      </c>
      <c r="BA96" s="74">
        <f t="shared" si="55"/>
        <v>0</v>
      </c>
      <c r="BB96" s="74">
        <f t="shared" si="55"/>
        <v>0</v>
      </c>
      <c r="BC96" s="74">
        <f t="shared" si="55"/>
        <v>0</v>
      </c>
      <c r="BD96" s="74">
        <f t="shared" si="55"/>
        <v>0</v>
      </c>
      <c r="BE96" s="74">
        <f t="shared" si="55"/>
        <v>0</v>
      </c>
      <c r="BF96" s="74">
        <f t="shared" si="55"/>
        <v>0</v>
      </c>
      <c r="BG96" s="74">
        <f t="shared" si="55"/>
        <v>0</v>
      </c>
      <c r="BH96" s="74">
        <f t="shared" si="55"/>
        <v>0</v>
      </c>
      <c r="BI96" s="74">
        <f t="shared" si="55"/>
        <v>0</v>
      </c>
      <c r="BJ96" s="74">
        <f t="shared" si="55"/>
        <v>0</v>
      </c>
      <c r="BK96" s="74"/>
      <c r="BL96" s="74"/>
      <c r="BM96" s="36"/>
      <c r="BN96" s="74">
        <f t="shared" si="44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6">$N$20*(1-$B$5)/$B$3</f>
        <v>0</v>
      </c>
      <c r="P97" s="74">
        <f t="shared" si="56"/>
        <v>0</v>
      </c>
      <c r="Q97" s="74">
        <f t="shared" si="56"/>
        <v>0</v>
      </c>
      <c r="R97" s="74">
        <f t="shared" si="56"/>
        <v>0</v>
      </c>
      <c r="S97" s="74">
        <f t="shared" si="56"/>
        <v>0</v>
      </c>
      <c r="T97" s="74">
        <f t="shared" si="56"/>
        <v>0</v>
      </c>
      <c r="U97" s="74">
        <f t="shared" si="56"/>
        <v>0</v>
      </c>
      <c r="V97" s="74">
        <f t="shared" si="56"/>
        <v>0</v>
      </c>
      <c r="W97" s="74">
        <f t="shared" si="56"/>
        <v>0</v>
      </c>
      <c r="X97" s="74">
        <f t="shared" si="56"/>
        <v>0</v>
      </c>
      <c r="Y97" s="74">
        <f t="shared" si="56"/>
        <v>0</v>
      </c>
      <c r="Z97" s="74">
        <f t="shared" si="56"/>
        <v>0</v>
      </c>
      <c r="AA97" s="74">
        <f t="shared" si="56"/>
        <v>0</v>
      </c>
      <c r="AB97" s="74">
        <f t="shared" si="56"/>
        <v>0</v>
      </c>
      <c r="AC97" s="74">
        <f t="shared" si="56"/>
        <v>0</v>
      </c>
      <c r="AD97" s="74">
        <f t="shared" si="56"/>
        <v>0</v>
      </c>
      <c r="AE97" s="74">
        <f t="shared" si="56"/>
        <v>0</v>
      </c>
      <c r="AF97" s="74">
        <f t="shared" si="56"/>
        <v>0</v>
      </c>
      <c r="AG97" s="74">
        <f t="shared" si="56"/>
        <v>0</v>
      </c>
      <c r="AH97" s="74">
        <f t="shared" si="56"/>
        <v>0</v>
      </c>
      <c r="AI97" s="74">
        <f t="shared" si="56"/>
        <v>0</v>
      </c>
      <c r="AJ97" s="74">
        <f t="shared" si="56"/>
        <v>0</v>
      </c>
      <c r="AK97" s="74">
        <f t="shared" si="56"/>
        <v>0</v>
      </c>
      <c r="AL97" s="74">
        <f t="shared" si="56"/>
        <v>0</v>
      </c>
      <c r="AM97" s="74">
        <f t="shared" si="56"/>
        <v>0</v>
      </c>
      <c r="AN97" s="74">
        <f t="shared" si="56"/>
        <v>0</v>
      </c>
      <c r="AO97" s="74">
        <f t="shared" si="56"/>
        <v>0</v>
      </c>
      <c r="AP97" s="74">
        <f t="shared" si="56"/>
        <v>0</v>
      </c>
      <c r="AQ97" s="74">
        <f t="shared" si="56"/>
        <v>0</v>
      </c>
      <c r="AR97" s="74">
        <f t="shared" si="56"/>
        <v>0</v>
      </c>
      <c r="AS97" s="74">
        <f t="shared" si="56"/>
        <v>0</v>
      </c>
      <c r="AT97" s="74">
        <f t="shared" si="56"/>
        <v>0</v>
      </c>
      <c r="AU97" s="74">
        <f t="shared" si="56"/>
        <v>0</v>
      </c>
      <c r="AV97" s="74">
        <f t="shared" si="56"/>
        <v>0</v>
      </c>
      <c r="AW97" s="74">
        <f t="shared" si="56"/>
        <v>0</v>
      </c>
      <c r="AX97" s="74">
        <f t="shared" si="56"/>
        <v>0</v>
      </c>
      <c r="AY97" s="74">
        <f t="shared" si="56"/>
        <v>0</v>
      </c>
      <c r="AZ97" s="74">
        <f t="shared" si="56"/>
        <v>0</v>
      </c>
      <c r="BA97" s="74">
        <f t="shared" si="56"/>
        <v>0</v>
      </c>
      <c r="BB97" s="74">
        <f t="shared" si="56"/>
        <v>0</v>
      </c>
      <c r="BC97" s="74">
        <f t="shared" si="56"/>
        <v>0</v>
      </c>
      <c r="BD97" s="74">
        <f t="shared" si="56"/>
        <v>0</v>
      </c>
      <c r="BE97" s="74">
        <f t="shared" si="56"/>
        <v>0</v>
      </c>
      <c r="BF97" s="74">
        <f t="shared" si="56"/>
        <v>0</v>
      </c>
      <c r="BG97" s="74">
        <f t="shared" si="56"/>
        <v>0</v>
      </c>
      <c r="BH97" s="74">
        <f t="shared" si="56"/>
        <v>0</v>
      </c>
      <c r="BI97" s="74">
        <f t="shared" si="56"/>
        <v>0</v>
      </c>
      <c r="BJ97" s="74">
        <f t="shared" si="56"/>
        <v>0</v>
      </c>
      <c r="BK97" s="74">
        <f t="shared" si="56"/>
        <v>0</v>
      </c>
      <c r="BL97" s="74"/>
      <c r="BM97" s="36"/>
      <c r="BN97" s="74">
        <f t="shared" si="44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7">SUM(C85:C97)</f>
        <v>0</v>
      </c>
      <c r="D98" s="103">
        <f t="shared" si="57"/>
        <v>0</v>
      </c>
      <c r="E98" s="103">
        <f t="shared" si="57"/>
        <v>0</v>
      </c>
      <c r="F98" s="103">
        <f t="shared" si="57"/>
        <v>0</v>
      </c>
      <c r="G98" s="103">
        <f t="shared" si="57"/>
        <v>1.0778174053727512</v>
      </c>
      <c r="H98" s="103">
        <f t="shared" si="57"/>
        <v>1.0778174053727512</v>
      </c>
      <c r="I98" s="103">
        <f t="shared" si="57"/>
        <v>1.0778174053727512</v>
      </c>
      <c r="J98" s="103">
        <f t="shared" si="57"/>
        <v>1.0778174053727512</v>
      </c>
      <c r="K98" s="103">
        <f t="shared" si="57"/>
        <v>1.0778174053727512</v>
      </c>
      <c r="L98" s="103">
        <f t="shared" si="57"/>
        <v>1.0778174053727512</v>
      </c>
      <c r="M98" s="103">
        <f t="shared" si="57"/>
        <v>1.0778174053727512</v>
      </c>
      <c r="N98" s="103">
        <f t="shared" si="57"/>
        <v>1.0778174053727512</v>
      </c>
      <c r="O98" s="103">
        <f t="shared" si="57"/>
        <v>1.0778174053727512</v>
      </c>
      <c r="P98" s="103">
        <f t="shared" si="57"/>
        <v>1.0778174053727512</v>
      </c>
      <c r="Q98" s="103">
        <f t="shared" si="57"/>
        <v>1.0778174053727512</v>
      </c>
      <c r="R98" s="103">
        <f t="shared" si="57"/>
        <v>1.0778174053727512</v>
      </c>
      <c r="S98" s="103">
        <f t="shared" si="57"/>
        <v>1.0778174053727512</v>
      </c>
      <c r="T98" s="103">
        <f t="shared" si="57"/>
        <v>1.0778174053727512</v>
      </c>
      <c r="U98" s="103">
        <f t="shared" si="57"/>
        <v>1.0778174053727512</v>
      </c>
      <c r="V98" s="103">
        <f t="shared" si="57"/>
        <v>1.0778174053727512</v>
      </c>
      <c r="W98" s="103">
        <f t="shared" si="57"/>
        <v>1.0778174053727512</v>
      </c>
      <c r="X98" s="103">
        <f t="shared" si="57"/>
        <v>1.0778174053727512</v>
      </c>
      <c r="Y98" s="103">
        <f t="shared" si="57"/>
        <v>1.0778174053727512</v>
      </c>
      <c r="Z98" s="103">
        <f t="shared" si="57"/>
        <v>1.0778174053727512</v>
      </c>
      <c r="AA98" s="103">
        <f t="shared" si="57"/>
        <v>1.0778174053727512</v>
      </c>
      <c r="AB98" s="103">
        <f t="shared" si="57"/>
        <v>1.0778174053727512</v>
      </c>
      <c r="AC98" s="103">
        <f t="shared" si="57"/>
        <v>1.0778174053727512</v>
      </c>
      <c r="AD98" s="103">
        <f t="shared" si="57"/>
        <v>1.0778174053727512</v>
      </c>
      <c r="AE98" s="103">
        <f t="shared" si="57"/>
        <v>1.0778174053727512</v>
      </c>
      <c r="AF98" s="103">
        <f t="shared" si="57"/>
        <v>1.0778174053727512</v>
      </c>
      <c r="AG98" s="103">
        <f t="shared" si="57"/>
        <v>1.0778174053727512</v>
      </c>
      <c r="AH98" s="103">
        <f t="shared" si="57"/>
        <v>1.0778174053727512</v>
      </c>
      <c r="AI98" s="103">
        <f t="shared" si="57"/>
        <v>1.0778174053727512</v>
      </c>
      <c r="AJ98" s="103">
        <f t="shared" si="57"/>
        <v>1.0778174053727512</v>
      </c>
      <c r="AK98" s="103">
        <f t="shared" si="57"/>
        <v>1.0778174053727512</v>
      </c>
      <c r="AL98" s="103">
        <f t="shared" si="57"/>
        <v>1.0778174053727512</v>
      </c>
      <c r="AM98" s="103">
        <f t="shared" si="57"/>
        <v>1.0778174053727512</v>
      </c>
      <c r="AN98" s="103">
        <f t="shared" si="57"/>
        <v>1.0778174053727512</v>
      </c>
      <c r="AO98" s="103">
        <f t="shared" si="57"/>
        <v>1.0778174053727512</v>
      </c>
      <c r="AP98" s="103">
        <f t="shared" si="57"/>
        <v>1.0778174053727512</v>
      </c>
      <c r="AQ98" s="103">
        <f t="shared" si="57"/>
        <v>1.0778174053727512</v>
      </c>
      <c r="AR98" s="103">
        <f t="shared" si="57"/>
        <v>1.0778174053727512</v>
      </c>
      <c r="AS98" s="103">
        <f t="shared" si="57"/>
        <v>1.0778174053727512</v>
      </c>
      <c r="AT98" s="103">
        <f t="shared" si="57"/>
        <v>1.0778174053727512</v>
      </c>
      <c r="AU98" s="103">
        <f t="shared" si="57"/>
        <v>1.0778174053727512</v>
      </c>
      <c r="AV98" s="103">
        <f t="shared" si="57"/>
        <v>1.0778174053727512</v>
      </c>
      <c r="AW98" s="103">
        <f t="shared" si="57"/>
        <v>1.0778174053727512</v>
      </c>
      <c r="AX98" s="103">
        <f t="shared" si="57"/>
        <v>1.0778174053727512</v>
      </c>
      <c r="AY98" s="103">
        <f t="shared" si="57"/>
        <v>1.0778174053727512</v>
      </c>
      <c r="AZ98" s="103">
        <f t="shared" si="57"/>
        <v>1.0778174053727512</v>
      </c>
      <c r="BA98" s="103">
        <f t="shared" si="57"/>
        <v>1.0778174053727512</v>
      </c>
      <c r="BB98" s="103">
        <f t="shared" si="57"/>
        <v>1.0778174053727512</v>
      </c>
      <c r="BC98" s="103">
        <f t="shared" si="57"/>
        <v>1.0778174053727512</v>
      </c>
      <c r="BD98" s="103">
        <f t="shared" si="57"/>
        <v>1.0778174053727512</v>
      </c>
      <c r="BE98" s="103">
        <f t="shared" si="57"/>
        <v>0</v>
      </c>
      <c r="BF98" s="103">
        <f t="shared" si="57"/>
        <v>0</v>
      </c>
      <c r="BG98" s="103">
        <f t="shared" si="57"/>
        <v>0</v>
      </c>
      <c r="BH98" s="103">
        <f t="shared" si="57"/>
        <v>0</v>
      </c>
      <c r="BI98" s="103">
        <f t="shared" si="57"/>
        <v>0</v>
      </c>
      <c r="BJ98" s="103">
        <f t="shared" si="57"/>
        <v>0</v>
      </c>
      <c r="BK98" s="103">
        <f t="shared" si="57"/>
        <v>0</v>
      </c>
      <c r="BL98" s="103">
        <f t="shared" si="57"/>
        <v>0</v>
      </c>
      <c r="BM98" s="342"/>
      <c r="BN98" s="57">
        <f>SUM(BN85:BN97)</f>
        <v>53.890870268637514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8">$B$20/$B$3</f>
        <v>0</v>
      </c>
      <c r="C101" s="74">
        <f t="shared" si="58"/>
        <v>0</v>
      </c>
      <c r="D101" s="74">
        <f t="shared" si="58"/>
        <v>0</v>
      </c>
      <c r="E101" s="74">
        <f t="shared" si="58"/>
        <v>0</v>
      </c>
      <c r="F101" s="74">
        <f t="shared" si="58"/>
        <v>0</v>
      </c>
      <c r="G101" s="74">
        <f t="shared" si="58"/>
        <v>0</v>
      </c>
      <c r="H101" s="74">
        <f t="shared" si="58"/>
        <v>0</v>
      </c>
      <c r="I101" s="74">
        <f t="shared" si="58"/>
        <v>0</v>
      </c>
      <c r="J101" s="74">
        <f t="shared" si="58"/>
        <v>0</v>
      </c>
      <c r="K101" s="74">
        <f t="shared" si="58"/>
        <v>0</v>
      </c>
      <c r="L101" s="74">
        <f t="shared" si="58"/>
        <v>0</v>
      </c>
      <c r="M101" s="74">
        <f t="shared" si="58"/>
        <v>0</v>
      </c>
      <c r="N101" s="74">
        <f t="shared" si="58"/>
        <v>0</v>
      </c>
      <c r="O101" s="74">
        <f t="shared" si="58"/>
        <v>0</v>
      </c>
      <c r="P101" s="74">
        <f t="shared" si="58"/>
        <v>0</v>
      </c>
      <c r="Q101" s="74">
        <f t="shared" si="58"/>
        <v>0</v>
      </c>
      <c r="R101" s="74">
        <f t="shared" si="58"/>
        <v>0</v>
      </c>
      <c r="S101" s="74">
        <f t="shared" si="58"/>
        <v>0</v>
      </c>
      <c r="T101" s="74">
        <f t="shared" si="58"/>
        <v>0</v>
      </c>
      <c r="U101" s="74">
        <f t="shared" si="58"/>
        <v>0</v>
      </c>
      <c r="V101" s="74">
        <f t="shared" si="58"/>
        <v>0</v>
      </c>
      <c r="W101" s="74">
        <f t="shared" si="58"/>
        <v>0</v>
      </c>
      <c r="X101" s="74">
        <f t="shared" si="58"/>
        <v>0</v>
      </c>
      <c r="Y101" s="74">
        <f t="shared" si="58"/>
        <v>0</v>
      </c>
      <c r="Z101" s="74">
        <f t="shared" si="58"/>
        <v>0</v>
      </c>
      <c r="AA101" s="74"/>
      <c r="AB101" s="74"/>
      <c r="AC101" s="74">
        <f t="shared" si="58"/>
        <v>0</v>
      </c>
      <c r="AD101" s="74">
        <f t="shared" si="58"/>
        <v>0</v>
      </c>
      <c r="AE101" s="74">
        <f t="shared" si="58"/>
        <v>0</v>
      </c>
      <c r="AF101" s="74">
        <f t="shared" si="58"/>
        <v>0</v>
      </c>
      <c r="AG101" s="74">
        <f t="shared" si="58"/>
        <v>0</v>
      </c>
      <c r="AH101" s="74">
        <f t="shared" si="58"/>
        <v>0</v>
      </c>
      <c r="AI101" s="74">
        <f t="shared" si="58"/>
        <v>0</v>
      </c>
      <c r="AJ101" s="74">
        <f t="shared" si="58"/>
        <v>0</v>
      </c>
      <c r="AK101" s="74">
        <f t="shared" si="58"/>
        <v>0</v>
      </c>
      <c r="AL101" s="74">
        <f t="shared" si="58"/>
        <v>0</v>
      </c>
      <c r="AM101" s="74">
        <f t="shared" si="58"/>
        <v>0</v>
      </c>
      <c r="AN101" s="74">
        <f t="shared" si="58"/>
        <v>0</v>
      </c>
      <c r="AO101" s="74">
        <f t="shared" si="58"/>
        <v>0</v>
      </c>
      <c r="AP101" s="74">
        <f t="shared" si="58"/>
        <v>0</v>
      </c>
      <c r="AQ101" s="74">
        <f t="shared" si="58"/>
        <v>0</v>
      </c>
      <c r="AR101" s="74">
        <f t="shared" si="58"/>
        <v>0</v>
      </c>
      <c r="AS101" s="74">
        <f t="shared" si="58"/>
        <v>0</v>
      </c>
      <c r="AT101" s="74">
        <f t="shared" si="58"/>
        <v>0</v>
      </c>
      <c r="AU101" s="74">
        <f t="shared" si="58"/>
        <v>0</v>
      </c>
      <c r="AV101" s="74">
        <f t="shared" si="58"/>
        <v>0</v>
      </c>
      <c r="AW101" s="74">
        <f t="shared" si="58"/>
        <v>0</v>
      </c>
      <c r="AX101" s="74">
        <f t="shared" si="58"/>
        <v>0</v>
      </c>
      <c r="AY101" s="74">
        <f t="shared" si="58"/>
        <v>0</v>
      </c>
      <c r="AZ101" s="74">
        <f t="shared" si="58"/>
        <v>0</v>
      </c>
      <c r="BA101" s="74">
        <f t="shared" si="58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9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60">$C$20/$B$3</f>
        <v>0</v>
      </c>
      <c r="D102" s="74">
        <f t="shared" si="60"/>
        <v>0</v>
      </c>
      <c r="E102" s="74">
        <f t="shared" si="60"/>
        <v>0</v>
      </c>
      <c r="F102" s="74">
        <f t="shared" si="60"/>
        <v>0</v>
      </c>
      <c r="G102" s="74">
        <f t="shared" si="60"/>
        <v>0</v>
      </c>
      <c r="H102" s="74">
        <f t="shared" si="60"/>
        <v>0</v>
      </c>
      <c r="I102" s="74">
        <f t="shared" si="60"/>
        <v>0</v>
      </c>
      <c r="J102" s="74">
        <f t="shared" si="60"/>
        <v>0</v>
      </c>
      <c r="K102" s="74">
        <f t="shared" si="60"/>
        <v>0</v>
      </c>
      <c r="L102" s="74">
        <f t="shared" si="60"/>
        <v>0</v>
      </c>
      <c r="M102" s="74">
        <f t="shared" si="60"/>
        <v>0</v>
      </c>
      <c r="N102" s="74">
        <f t="shared" si="60"/>
        <v>0</v>
      </c>
      <c r="O102" s="74">
        <f t="shared" si="60"/>
        <v>0</v>
      </c>
      <c r="P102" s="74">
        <f t="shared" si="60"/>
        <v>0</v>
      </c>
      <c r="Q102" s="74">
        <f t="shared" si="60"/>
        <v>0</v>
      </c>
      <c r="R102" s="74">
        <f t="shared" si="60"/>
        <v>0</v>
      </c>
      <c r="S102" s="74">
        <f t="shared" si="60"/>
        <v>0</v>
      </c>
      <c r="T102" s="74">
        <f t="shared" si="60"/>
        <v>0</v>
      </c>
      <c r="U102" s="74">
        <f t="shared" si="60"/>
        <v>0</v>
      </c>
      <c r="V102" s="74">
        <f t="shared" si="60"/>
        <v>0</v>
      </c>
      <c r="W102" s="74">
        <f t="shared" si="60"/>
        <v>0</v>
      </c>
      <c r="X102" s="74">
        <f t="shared" si="60"/>
        <v>0</v>
      </c>
      <c r="Y102" s="74">
        <f t="shared" si="60"/>
        <v>0</v>
      </c>
      <c r="Z102" s="74">
        <f t="shared" si="60"/>
        <v>0</v>
      </c>
      <c r="AA102" s="74">
        <f t="shared" si="60"/>
        <v>0</v>
      </c>
      <c r="AB102" s="74"/>
      <c r="AC102" s="74">
        <f t="shared" si="60"/>
        <v>0</v>
      </c>
      <c r="AD102" s="74">
        <f t="shared" si="60"/>
        <v>0</v>
      </c>
      <c r="AE102" s="74">
        <f t="shared" si="60"/>
        <v>0</v>
      </c>
      <c r="AF102" s="74">
        <f t="shared" si="60"/>
        <v>0</v>
      </c>
      <c r="AG102" s="74">
        <f t="shared" si="60"/>
        <v>0</v>
      </c>
      <c r="AH102" s="74">
        <f t="shared" si="60"/>
        <v>0</v>
      </c>
      <c r="AI102" s="74">
        <f t="shared" si="60"/>
        <v>0</v>
      </c>
      <c r="AJ102" s="74">
        <f t="shared" si="60"/>
        <v>0</v>
      </c>
      <c r="AK102" s="74">
        <f t="shared" si="60"/>
        <v>0</v>
      </c>
      <c r="AL102" s="74">
        <f t="shared" si="60"/>
        <v>0</v>
      </c>
      <c r="AM102" s="74">
        <f t="shared" si="60"/>
        <v>0</v>
      </c>
      <c r="AN102" s="74">
        <f t="shared" si="60"/>
        <v>0</v>
      </c>
      <c r="AO102" s="74">
        <f t="shared" si="60"/>
        <v>0</v>
      </c>
      <c r="AP102" s="74">
        <f t="shared" si="60"/>
        <v>0</v>
      </c>
      <c r="AQ102" s="74">
        <f t="shared" si="60"/>
        <v>0</v>
      </c>
      <c r="AR102" s="74">
        <f t="shared" si="60"/>
        <v>0</v>
      </c>
      <c r="AS102" s="74">
        <f t="shared" si="60"/>
        <v>0</v>
      </c>
      <c r="AT102" s="74">
        <f t="shared" si="60"/>
        <v>0</v>
      </c>
      <c r="AU102" s="74">
        <f t="shared" si="60"/>
        <v>0</v>
      </c>
      <c r="AV102" s="74">
        <f t="shared" si="60"/>
        <v>0</v>
      </c>
      <c r="AW102" s="74">
        <f t="shared" si="60"/>
        <v>0</v>
      </c>
      <c r="AX102" s="74">
        <f t="shared" si="60"/>
        <v>0</v>
      </c>
      <c r="AY102" s="74">
        <f t="shared" si="60"/>
        <v>0</v>
      </c>
      <c r="AZ102" s="74">
        <f t="shared" si="60"/>
        <v>0</v>
      </c>
      <c r="BA102" s="74">
        <f t="shared" si="60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9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1">$D$20/$B$3</f>
        <v>0</v>
      </c>
      <c r="E103" s="74">
        <f t="shared" si="61"/>
        <v>0</v>
      </c>
      <c r="F103" s="74">
        <f t="shared" si="61"/>
        <v>0</v>
      </c>
      <c r="G103" s="74">
        <f t="shared" si="61"/>
        <v>0</v>
      </c>
      <c r="H103" s="74">
        <f t="shared" si="61"/>
        <v>0</v>
      </c>
      <c r="I103" s="74">
        <f t="shared" si="61"/>
        <v>0</v>
      </c>
      <c r="J103" s="74">
        <f t="shared" si="61"/>
        <v>0</v>
      </c>
      <c r="K103" s="74">
        <f t="shared" si="61"/>
        <v>0</v>
      </c>
      <c r="L103" s="74">
        <f t="shared" si="61"/>
        <v>0</v>
      </c>
      <c r="M103" s="74">
        <f t="shared" si="61"/>
        <v>0</v>
      </c>
      <c r="N103" s="74">
        <f t="shared" si="61"/>
        <v>0</v>
      </c>
      <c r="O103" s="74">
        <f t="shared" si="61"/>
        <v>0</v>
      </c>
      <c r="P103" s="74">
        <f t="shared" si="61"/>
        <v>0</v>
      </c>
      <c r="Q103" s="74">
        <f t="shared" si="61"/>
        <v>0</v>
      </c>
      <c r="R103" s="74">
        <f t="shared" si="61"/>
        <v>0</v>
      </c>
      <c r="S103" s="74">
        <f t="shared" si="61"/>
        <v>0</v>
      </c>
      <c r="T103" s="74">
        <f t="shared" si="61"/>
        <v>0</v>
      </c>
      <c r="U103" s="74">
        <f t="shared" si="61"/>
        <v>0</v>
      </c>
      <c r="V103" s="74">
        <f t="shared" si="61"/>
        <v>0</v>
      </c>
      <c r="W103" s="74">
        <f t="shared" si="61"/>
        <v>0</v>
      </c>
      <c r="X103" s="74">
        <f t="shared" si="61"/>
        <v>0</v>
      </c>
      <c r="Y103" s="74">
        <f t="shared" si="61"/>
        <v>0</v>
      </c>
      <c r="Z103" s="74">
        <f t="shared" si="61"/>
        <v>0</v>
      </c>
      <c r="AA103" s="74">
        <f t="shared" si="61"/>
        <v>0</v>
      </c>
      <c r="AB103" s="74">
        <f t="shared" si="61"/>
        <v>0</v>
      </c>
      <c r="AC103" s="74">
        <f t="shared" si="61"/>
        <v>0</v>
      </c>
      <c r="AD103" s="74">
        <f t="shared" si="61"/>
        <v>0</v>
      </c>
      <c r="AE103" s="74">
        <f t="shared" si="61"/>
        <v>0</v>
      </c>
      <c r="AF103" s="74">
        <f t="shared" si="61"/>
        <v>0</v>
      </c>
      <c r="AG103" s="74">
        <f t="shared" si="61"/>
        <v>0</v>
      </c>
      <c r="AH103" s="74">
        <f t="shared" si="61"/>
        <v>0</v>
      </c>
      <c r="AI103" s="74">
        <f t="shared" si="61"/>
        <v>0</v>
      </c>
      <c r="AJ103" s="74">
        <f t="shared" si="61"/>
        <v>0</v>
      </c>
      <c r="AK103" s="74">
        <f t="shared" si="61"/>
        <v>0</v>
      </c>
      <c r="AL103" s="74">
        <f t="shared" si="61"/>
        <v>0</v>
      </c>
      <c r="AM103" s="74">
        <f t="shared" si="61"/>
        <v>0</v>
      </c>
      <c r="AN103" s="74">
        <f t="shared" si="61"/>
        <v>0</v>
      </c>
      <c r="AO103" s="74">
        <f t="shared" si="61"/>
        <v>0</v>
      </c>
      <c r="AP103" s="74">
        <f t="shared" si="61"/>
        <v>0</v>
      </c>
      <c r="AQ103" s="74">
        <f t="shared" si="61"/>
        <v>0</v>
      </c>
      <c r="AR103" s="74">
        <f t="shared" si="61"/>
        <v>0</v>
      </c>
      <c r="AS103" s="74">
        <f t="shared" si="61"/>
        <v>0</v>
      </c>
      <c r="AT103" s="74">
        <f t="shared" si="61"/>
        <v>0</v>
      </c>
      <c r="AU103" s="74">
        <f t="shared" si="61"/>
        <v>0</v>
      </c>
      <c r="AV103" s="74">
        <f t="shared" si="61"/>
        <v>0</v>
      </c>
      <c r="AW103" s="74">
        <f t="shared" si="61"/>
        <v>0</v>
      </c>
      <c r="AX103" s="74">
        <f t="shared" si="61"/>
        <v>0</v>
      </c>
      <c r="AY103" s="74">
        <f t="shared" si="61"/>
        <v>0</v>
      </c>
      <c r="AZ103" s="74">
        <f t="shared" si="61"/>
        <v>0</v>
      </c>
      <c r="BA103" s="74">
        <f t="shared" si="61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9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2">$E$20/$B$3</f>
        <v>0</v>
      </c>
      <c r="F104" s="74">
        <f t="shared" si="62"/>
        <v>0</v>
      </c>
      <c r="G104" s="74">
        <f t="shared" si="62"/>
        <v>0</v>
      </c>
      <c r="H104" s="74">
        <f t="shared" si="62"/>
        <v>0</v>
      </c>
      <c r="I104" s="74">
        <f t="shared" si="62"/>
        <v>0</v>
      </c>
      <c r="J104" s="74">
        <f t="shared" si="62"/>
        <v>0</v>
      </c>
      <c r="K104" s="74">
        <f t="shared" si="62"/>
        <v>0</v>
      </c>
      <c r="L104" s="74">
        <f t="shared" si="62"/>
        <v>0</v>
      </c>
      <c r="M104" s="74">
        <f t="shared" si="62"/>
        <v>0</v>
      </c>
      <c r="N104" s="74">
        <f t="shared" si="62"/>
        <v>0</v>
      </c>
      <c r="O104" s="74">
        <f t="shared" si="62"/>
        <v>0</v>
      </c>
      <c r="P104" s="74">
        <f t="shared" si="62"/>
        <v>0</v>
      </c>
      <c r="Q104" s="74">
        <f t="shared" si="62"/>
        <v>0</v>
      </c>
      <c r="R104" s="74">
        <f t="shared" si="62"/>
        <v>0</v>
      </c>
      <c r="S104" s="74">
        <f t="shared" si="62"/>
        <v>0</v>
      </c>
      <c r="T104" s="74">
        <f t="shared" si="62"/>
        <v>0</v>
      </c>
      <c r="U104" s="74">
        <f t="shared" si="62"/>
        <v>0</v>
      </c>
      <c r="V104" s="74">
        <f t="shared" si="62"/>
        <v>0</v>
      </c>
      <c r="W104" s="74">
        <f t="shared" si="62"/>
        <v>0</v>
      </c>
      <c r="X104" s="74">
        <f t="shared" si="62"/>
        <v>0</v>
      </c>
      <c r="Y104" s="74">
        <f t="shared" si="62"/>
        <v>0</v>
      </c>
      <c r="Z104" s="74">
        <f t="shared" si="62"/>
        <v>0</v>
      </c>
      <c r="AA104" s="74">
        <f t="shared" si="62"/>
        <v>0</v>
      </c>
      <c r="AB104" s="74">
        <f t="shared" si="62"/>
        <v>0</v>
      </c>
      <c r="AC104" s="74">
        <f t="shared" si="62"/>
        <v>0</v>
      </c>
      <c r="AD104" s="74">
        <f t="shared" si="62"/>
        <v>0</v>
      </c>
      <c r="AE104" s="74">
        <f t="shared" si="62"/>
        <v>0</v>
      </c>
      <c r="AF104" s="74">
        <f t="shared" si="62"/>
        <v>0</v>
      </c>
      <c r="AG104" s="74">
        <f t="shared" si="62"/>
        <v>0</v>
      </c>
      <c r="AH104" s="74">
        <f t="shared" si="62"/>
        <v>0</v>
      </c>
      <c r="AI104" s="74">
        <f t="shared" si="62"/>
        <v>0</v>
      </c>
      <c r="AJ104" s="74">
        <f t="shared" si="62"/>
        <v>0</v>
      </c>
      <c r="AK104" s="74">
        <f t="shared" si="62"/>
        <v>0</v>
      </c>
      <c r="AL104" s="74">
        <f t="shared" si="62"/>
        <v>0</v>
      </c>
      <c r="AM104" s="74">
        <f t="shared" si="62"/>
        <v>0</v>
      </c>
      <c r="AN104" s="74">
        <f t="shared" si="62"/>
        <v>0</v>
      </c>
      <c r="AO104" s="74">
        <f t="shared" si="62"/>
        <v>0</v>
      </c>
      <c r="AP104" s="74">
        <f t="shared" si="62"/>
        <v>0</v>
      </c>
      <c r="AQ104" s="74">
        <f t="shared" si="62"/>
        <v>0</v>
      </c>
      <c r="AR104" s="74">
        <f t="shared" si="62"/>
        <v>0</v>
      </c>
      <c r="AS104" s="74">
        <f t="shared" si="62"/>
        <v>0</v>
      </c>
      <c r="AT104" s="74">
        <f t="shared" si="62"/>
        <v>0</v>
      </c>
      <c r="AU104" s="74">
        <f t="shared" si="62"/>
        <v>0</v>
      </c>
      <c r="AV104" s="74">
        <f t="shared" si="62"/>
        <v>0</v>
      </c>
      <c r="AW104" s="74">
        <f t="shared" si="62"/>
        <v>0</v>
      </c>
      <c r="AX104" s="74">
        <f t="shared" si="62"/>
        <v>0</v>
      </c>
      <c r="AY104" s="74">
        <f t="shared" si="62"/>
        <v>0</v>
      </c>
      <c r="AZ104" s="74">
        <f t="shared" si="62"/>
        <v>0</v>
      </c>
      <c r="BA104" s="74">
        <f t="shared" si="62"/>
        <v>0</v>
      </c>
      <c r="BB104" s="74">
        <f t="shared" si="62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9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3">$F$20/$B$3</f>
        <v>0</v>
      </c>
      <c r="G105" s="74">
        <f t="shared" si="63"/>
        <v>0</v>
      </c>
      <c r="H105" s="74">
        <f t="shared" si="63"/>
        <v>0</v>
      </c>
      <c r="I105" s="74">
        <f t="shared" si="63"/>
        <v>0</v>
      </c>
      <c r="J105" s="74">
        <f t="shared" si="63"/>
        <v>0</v>
      </c>
      <c r="K105" s="74">
        <f t="shared" si="63"/>
        <v>0</v>
      </c>
      <c r="L105" s="74">
        <f t="shared" si="63"/>
        <v>0</v>
      </c>
      <c r="M105" s="74">
        <f t="shared" si="63"/>
        <v>0</v>
      </c>
      <c r="N105" s="74">
        <f t="shared" si="63"/>
        <v>0</v>
      </c>
      <c r="O105" s="74">
        <f t="shared" si="63"/>
        <v>0</v>
      </c>
      <c r="P105" s="74">
        <f t="shared" si="63"/>
        <v>0</v>
      </c>
      <c r="Q105" s="74">
        <f t="shared" si="63"/>
        <v>0</v>
      </c>
      <c r="R105" s="74">
        <f t="shared" si="63"/>
        <v>0</v>
      </c>
      <c r="S105" s="74">
        <f t="shared" si="63"/>
        <v>0</v>
      </c>
      <c r="T105" s="74">
        <f t="shared" si="63"/>
        <v>0</v>
      </c>
      <c r="U105" s="74">
        <f t="shared" si="63"/>
        <v>0</v>
      </c>
      <c r="V105" s="74">
        <f t="shared" si="63"/>
        <v>0</v>
      </c>
      <c r="W105" s="74">
        <f t="shared" si="63"/>
        <v>0</v>
      </c>
      <c r="X105" s="74">
        <f t="shared" si="63"/>
        <v>0</v>
      </c>
      <c r="Y105" s="74">
        <f t="shared" si="63"/>
        <v>0</v>
      </c>
      <c r="Z105" s="74">
        <f t="shared" si="63"/>
        <v>0</v>
      </c>
      <c r="AA105" s="74">
        <f t="shared" si="63"/>
        <v>0</v>
      </c>
      <c r="AB105" s="74">
        <f t="shared" si="63"/>
        <v>0</v>
      </c>
      <c r="AC105" s="74">
        <f t="shared" si="63"/>
        <v>0</v>
      </c>
      <c r="AD105" s="74">
        <f t="shared" si="63"/>
        <v>0</v>
      </c>
      <c r="AE105" s="74">
        <f t="shared" si="63"/>
        <v>0</v>
      </c>
      <c r="AF105" s="74">
        <f t="shared" si="63"/>
        <v>0</v>
      </c>
      <c r="AG105" s="74">
        <f t="shared" si="63"/>
        <v>0</v>
      </c>
      <c r="AH105" s="74">
        <f t="shared" si="63"/>
        <v>0</v>
      </c>
      <c r="AI105" s="74">
        <f t="shared" si="63"/>
        <v>0</v>
      </c>
      <c r="AJ105" s="74">
        <f t="shared" si="63"/>
        <v>0</v>
      </c>
      <c r="AK105" s="74">
        <f t="shared" si="63"/>
        <v>0</v>
      </c>
      <c r="AL105" s="74">
        <f t="shared" si="63"/>
        <v>0</v>
      </c>
      <c r="AM105" s="74">
        <f t="shared" si="63"/>
        <v>0</v>
      </c>
      <c r="AN105" s="74">
        <f t="shared" si="63"/>
        <v>0</v>
      </c>
      <c r="AO105" s="74">
        <f t="shared" si="63"/>
        <v>0</v>
      </c>
      <c r="AP105" s="74">
        <f t="shared" si="63"/>
        <v>0</v>
      </c>
      <c r="AQ105" s="74">
        <f t="shared" si="63"/>
        <v>0</v>
      </c>
      <c r="AR105" s="74">
        <f t="shared" si="63"/>
        <v>0</v>
      </c>
      <c r="AS105" s="74">
        <f t="shared" si="63"/>
        <v>0</v>
      </c>
      <c r="AT105" s="74">
        <f t="shared" si="63"/>
        <v>0</v>
      </c>
      <c r="AU105" s="74">
        <f t="shared" si="63"/>
        <v>0</v>
      </c>
      <c r="AV105" s="74">
        <f t="shared" si="63"/>
        <v>0</v>
      </c>
      <c r="AW105" s="74">
        <f t="shared" si="63"/>
        <v>0</v>
      </c>
      <c r="AX105" s="74">
        <f t="shared" si="63"/>
        <v>0</v>
      </c>
      <c r="AY105" s="74">
        <f t="shared" si="63"/>
        <v>0</v>
      </c>
      <c r="AZ105" s="74">
        <f t="shared" si="63"/>
        <v>0</v>
      </c>
      <c r="BA105" s="74">
        <f t="shared" si="63"/>
        <v>0</v>
      </c>
      <c r="BB105" s="74">
        <f t="shared" si="63"/>
        <v>0</v>
      </c>
      <c r="BC105" s="74">
        <f t="shared" si="63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9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4">$G$20/$B$3</f>
        <v>0.86225392429820091</v>
      </c>
      <c r="H106" s="74">
        <f t="shared" si="64"/>
        <v>0.86225392429820091</v>
      </c>
      <c r="I106" s="74">
        <f t="shared" si="64"/>
        <v>0.86225392429820091</v>
      </c>
      <c r="J106" s="74">
        <f t="shared" si="64"/>
        <v>0.86225392429820091</v>
      </c>
      <c r="K106" s="74">
        <f t="shared" si="64"/>
        <v>0.86225392429820091</v>
      </c>
      <c r="L106" s="74">
        <f t="shared" si="64"/>
        <v>0.86225392429820091</v>
      </c>
      <c r="M106" s="74">
        <f t="shared" si="64"/>
        <v>0.86225392429820091</v>
      </c>
      <c r="N106" s="74">
        <f t="shared" si="64"/>
        <v>0.86225392429820091</v>
      </c>
      <c r="O106" s="74">
        <f t="shared" si="64"/>
        <v>0.86225392429820091</v>
      </c>
      <c r="P106" s="74">
        <f t="shared" si="64"/>
        <v>0.86225392429820091</v>
      </c>
      <c r="Q106" s="74">
        <f t="shared" si="64"/>
        <v>0.86225392429820091</v>
      </c>
      <c r="R106" s="74">
        <f t="shared" si="64"/>
        <v>0.86225392429820091</v>
      </c>
      <c r="S106" s="74">
        <f t="shared" si="64"/>
        <v>0.86225392429820091</v>
      </c>
      <c r="T106" s="74">
        <f t="shared" si="64"/>
        <v>0.86225392429820091</v>
      </c>
      <c r="U106" s="74">
        <f t="shared" si="64"/>
        <v>0.86225392429820091</v>
      </c>
      <c r="V106" s="74">
        <f t="shared" si="64"/>
        <v>0.86225392429820091</v>
      </c>
      <c r="W106" s="74">
        <f t="shared" si="64"/>
        <v>0.86225392429820091</v>
      </c>
      <c r="X106" s="74">
        <f t="shared" si="64"/>
        <v>0.86225392429820091</v>
      </c>
      <c r="Y106" s="74">
        <f t="shared" si="64"/>
        <v>0.86225392429820091</v>
      </c>
      <c r="Z106" s="74">
        <f t="shared" si="64"/>
        <v>0.86225392429820091</v>
      </c>
      <c r="AA106" s="74">
        <f t="shared" si="64"/>
        <v>0.86225392429820091</v>
      </c>
      <c r="AB106" s="74">
        <f t="shared" si="64"/>
        <v>0.86225392429820091</v>
      </c>
      <c r="AC106" s="74">
        <f t="shared" si="64"/>
        <v>0.86225392429820091</v>
      </c>
      <c r="AD106" s="74">
        <f t="shared" si="64"/>
        <v>0.86225392429820091</v>
      </c>
      <c r="AE106" s="74">
        <f t="shared" si="64"/>
        <v>0.86225392429820091</v>
      </c>
      <c r="AF106" s="74">
        <f t="shared" si="64"/>
        <v>0.86225392429820091</v>
      </c>
      <c r="AG106" s="74">
        <f t="shared" si="64"/>
        <v>0.86225392429820091</v>
      </c>
      <c r="AH106" s="74">
        <f t="shared" si="64"/>
        <v>0.86225392429820091</v>
      </c>
      <c r="AI106" s="74">
        <f t="shared" si="64"/>
        <v>0.86225392429820091</v>
      </c>
      <c r="AJ106" s="74">
        <f t="shared" si="64"/>
        <v>0.86225392429820091</v>
      </c>
      <c r="AK106" s="74">
        <f t="shared" si="64"/>
        <v>0.86225392429820091</v>
      </c>
      <c r="AL106" s="74">
        <f t="shared" si="64"/>
        <v>0.86225392429820091</v>
      </c>
      <c r="AM106" s="74">
        <f t="shared" si="64"/>
        <v>0.86225392429820091</v>
      </c>
      <c r="AN106" s="74">
        <f t="shared" si="64"/>
        <v>0.86225392429820091</v>
      </c>
      <c r="AO106" s="74">
        <f t="shared" si="64"/>
        <v>0.86225392429820091</v>
      </c>
      <c r="AP106" s="74">
        <f t="shared" si="64"/>
        <v>0.86225392429820091</v>
      </c>
      <c r="AQ106" s="74">
        <f t="shared" si="64"/>
        <v>0.86225392429820091</v>
      </c>
      <c r="AR106" s="74">
        <f t="shared" si="64"/>
        <v>0.86225392429820091</v>
      </c>
      <c r="AS106" s="74">
        <f t="shared" si="64"/>
        <v>0.86225392429820091</v>
      </c>
      <c r="AT106" s="74">
        <f t="shared" si="64"/>
        <v>0.86225392429820091</v>
      </c>
      <c r="AU106" s="74">
        <f t="shared" si="64"/>
        <v>0.86225392429820091</v>
      </c>
      <c r="AV106" s="74">
        <f t="shared" si="64"/>
        <v>0.86225392429820091</v>
      </c>
      <c r="AW106" s="74">
        <f t="shared" si="64"/>
        <v>0.86225392429820091</v>
      </c>
      <c r="AX106" s="74">
        <f t="shared" si="64"/>
        <v>0.86225392429820091</v>
      </c>
      <c r="AY106" s="74">
        <f t="shared" si="64"/>
        <v>0.86225392429820091</v>
      </c>
      <c r="AZ106" s="74">
        <f t="shared" si="64"/>
        <v>0.86225392429820091</v>
      </c>
      <c r="BA106" s="74">
        <f t="shared" si="64"/>
        <v>0.86225392429820091</v>
      </c>
      <c r="BB106" s="74">
        <f t="shared" si="64"/>
        <v>0.86225392429820091</v>
      </c>
      <c r="BC106" s="74">
        <f t="shared" si="64"/>
        <v>0.86225392429820091</v>
      </c>
      <c r="BD106" s="74">
        <f t="shared" si="64"/>
        <v>0.86225392429820091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9"/>
        <v>43.112696214910066</v>
      </c>
      <c r="BO106" s="333">
        <f>G20</f>
        <v>43.112696214910045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5">$H$20/$B$3</f>
        <v>0</v>
      </c>
      <c r="I107" s="74">
        <f t="shared" si="65"/>
        <v>0</v>
      </c>
      <c r="J107" s="74">
        <f t="shared" si="65"/>
        <v>0</v>
      </c>
      <c r="K107" s="74">
        <f t="shared" si="65"/>
        <v>0</v>
      </c>
      <c r="L107" s="74">
        <f t="shared" si="65"/>
        <v>0</v>
      </c>
      <c r="M107" s="74">
        <f t="shared" si="65"/>
        <v>0</v>
      </c>
      <c r="N107" s="74">
        <f t="shared" si="65"/>
        <v>0</v>
      </c>
      <c r="O107" s="74">
        <f t="shared" si="65"/>
        <v>0</v>
      </c>
      <c r="P107" s="74">
        <f t="shared" si="65"/>
        <v>0</v>
      </c>
      <c r="Q107" s="74">
        <f t="shared" si="65"/>
        <v>0</v>
      </c>
      <c r="R107" s="74">
        <f t="shared" si="65"/>
        <v>0</v>
      </c>
      <c r="S107" s="74">
        <f t="shared" si="65"/>
        <v>0</v>
      </c>
      <c r="T107" s="74">
        <f t="shared" si="65"/>
        <v>0</v>
      </c>
      <c r="U107" s="74">
        <f t="shared" si="65"/>
        <v>0</v>
      </c>
      <c r="V107" s="74">
        <f t="shared" si="65"/>
        <v>0</v>
      </c>
      <c r="W107" s="74">
        <f t="shared" si="65"/>
        <v>0</v>
      </c>
      <c r="X107" s="74">
        <f t="shared" si="65"/>
        <v>0</v>
      </c>
      <c r="Y107" s="74">
        <f t="shared" si="65"/>
        <v>0</v>
      </c>
      <c r="Z107" s="74">
        <f t="shared" si="65"/>
        <v>0</v>
      </c>
      <c r="AA107" s="74">
        <f t="shared" si="65"/>
        <v>0</v>
      </c>
      <c r="AB107" s="74">
        <f t="shared" si="65"/>
        <v>0</v>
      </c>
      <c r="AC107" s="74">
        <f t="shared" si="65"/>
        <v>0</v>
      </c>
      <c r="AD107" s="74">
        <f t="shared" si="65"/>
        <v>0</v>
      </c>
      <c r="AE107" s="74">
        <f t="shared" si="65"/>
        <v>0</v>
      </c>
      <c r="AF107" s="74">
        <f t="shared" si="65"/>
        <v>0</v>
      </c>
      <c r="AG107" s="74">
        <f t="shared" si="65"/>
        <v>0</v>
      </c>
      <c r="AH107" s="74">
        <f t="shared" si="65"/>
        <v>0</v>
      </c>
      <c r="AI107" s="74">
        <f t="shared" si="65"/>
        <v>0</v>
      </c>
      <c r="AJ107" s="74">
        <f t="shared" si="65"/>
        <v>0</v>
      </c>
      <c r="AK107" s="74">
        <f t="shared" si="65"/>
        <v>0</v>
      </c>
      <c r="AL107" s="74">
        <f t="shared" si="65"/>
        <v>0</v>
      </c>
      <c r="AM107" s="74">
        <f t="shared" si="65"/>
        <v>0</v>
      </c>
      <c r="AN107" s="74">
        <f t="shared" si="65"/>
        <v>0</v>
      </c>
      <c r="AO107" s="74">
        <f t="shared" si="65"/>
        <v>0</v>
      </c>
      <c r="AP107" s="74">
        <f t="shared" si="65"/>
        <v>0</v>
      </c>
      <c r="AQ107" s="74">
        <f t="shared" si="65"/>
        <v>0</v>
      </c>
      <c r="AR107" s="74">
        <f t="shared" si="65"/>
        <v>0</v>
      </c>
      <c r="AS107" s="74">
        <f t="shared" si="65"/>
        <v>0</v>
      </c>
      <c r="AT107" s="74">
        <f t="shared" si="65"/>
        <v>0</v>
      </c>
      <c r="AU107" s="74">
        <f t="shared" si="65"/>
        <v>0</v>
      </c>
      <c r="AV107" s="74">
        <f t="shared" si="65"/>
        <v>0</v>
      </c>
      <c r="AW107" s="74">
        <f t="shared" si="65"/>
        <v>0</v>
      </c>
      <c r="AX107" s="74">
        <f t="shared" si="65"/>
        <v>0</v>
      </c>
      <c r="AY107" s="74">
        <f t="shared" si="65"/>
        <v>0</v>
      </c>
      <c r="AZ107" s="74">
        <f t="shared" si="65"/>
        <v>0</v>
      </c>
      <c r="BA107" s="74">
        <f t="shared" si="65"/>
        <v>0</v>
      </c>
      <c r="BB107" s="74">
        <f t="shared" si="65"/>
        <v>0</v>
      </c>
      <c r="BC107" s="74">
        <f t="shared" si="65"/>
        <v>0</v>
      </c>
      <c r="BD107" s="74">
        <f t="shared" si="65"/>
        <v>0</v>
      </c>
      <c r="BE107" s="74">
        <f t="shared" si="65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9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6">$I$20/$B$3</f>
        <v>0</v>
      </c>
      <c r="J108" s="74">
        <f t="shared" si="66"/>
        <v>0</v>
      </c>
      <c r="K108" s="74">
        <f t="shared" si="66"/>
        <v>0</v>
      </c>
      <c r="L108" s="74">
        <f t="shared" si="66"/>
        <v>0</v>
      </c>
      <c r="M108" s="74">
        <f t="shared" si="66"/>
        <v>0</v>
      </c>
      <c r="N108" s="74">
        <f t="shared" si="66"/>
        <v>0</v>
      </c>
      <c r="O108" s="74">
        <f t="shared" si="66"/>
        <v>0</v>
      </c>
      <c r="P108" s="74">
        <f t="shared" si="66"/>
        <v>0</v>
      </c>
      <c r="Q108" s="74">
        <f t="shared" si="66"/>
        <v>0</v>
      </c>
      <c r="R108" s="74">
        <f t="shared" si="66"/>
        <v>0</v>
      </c>
      <c r="S108" s="74">
        <f t="shared" si="66"/>
        <v>0</v>
      </c>
      <c r="T108" s="74">
        <f t="shared" si="66"/>
        <v>0</v>
      </c>
      <c r="U108" s="74">
        <f t="shared" si="66"/>
        <v>0</v>
      </c>
      <c r="V108" s="74">
        <f t="shared" si="66"/>
        <v>0</v>
      </c>
      <c r="W108" s="74">
        <f t="shared" si="66"/>
        <v>0</v>
      </c>
      <c r="X108" s="74">
        <f t="shared" si="66"/>
        <v>0</v>
      </c>
      <c r="Y108" s="74">
        <f t="shared" si="66"/>
        <v>0</v>
      </c>
      <c r="Z108" s="74">
        <f t="shared" si="66"/>
        <v>0</v>
      </c>
      <c r="AA108" s="74">
        <f t="shared" si="66"/>
        <v>0</v>
      </c>
      <c r="AB108" s="74">
        <f t="shared" si="66"/>
        <v>0</v>
      </c>
      <c r="AC108" s="74">
        <f t="shared" si="66"/>
        <v>0</v>
      </c>
      <c r="AD108" s="74">
        <f t="shared" si="66"/>
        <v>0</v>
      </c>
      <c r="AE108" s="74">
        <f t="shared" si="66"/>
        <v>0</v>
      </c>
      <c r="AF108" s="74">
        <f t="shared" si="66"/>
        <v>0</v>
      </c>
      <c r="AG108" s="74">
        <f t="shared" si="66"/>
        <v>0</v>
      </c>
      <c r="AH108" s="74">
        <f t="shared" si="66"/>
        <v>0</v>
      </c>
      <c r="AI108" s="74">
        <f t="shared" si="66"/>
        <v>0</v>
      </c>
      <c r="AJ108" s="74">
        <f t="shared" si="66"/>
        <v>0</v>
      </c>
      <c r="AK108" s="74">
        <f t="shared" si="66"/>
        <v>0</v>
      </c>
      <c r="AL108" s="74">
        <f t="shared" si="66"/>
        <v>0</v>
      </c>
      <c r="AM108" s="74">
        <f t="shared" si="66"/>
        <v>0</v>
      </c>
      <c r="AN108" s="74">
        <f t="shared" si="66"/>
        <v>0</v>
      </c>
      <c r="AO108" s="74">
        <f t="shared" si="66"/>
        <v>0</v>
      </c>
      <c r="AP108" s="74">
        <f t="shared" si="66"/>
        <v>0</v>
      </c>
      <c r="AQ108" s="74">
        <f t="shared" si="66"/>
        <v>0</v>
      </c>
      <c r="AR108" s="74">
        <f t="shared" si="66"/>
        <v>0</v>
      </c>
      <c r="AS108" s="74">
        <f t="shared" si="66"/>
        <v>0</v>
      </c>
      <c r="AT108" s="74">
        <f t="shared" si="66"/>
        <v>0</v>
      </c>
      <c r="AU108" s="74">
        <f t="shared" si="66"/>
        <v>0</v>
      </c>
      <c r="AV108" s="74">
        <f t="shared" si="66"/>
        <v>0</v>
      </c>
      <c r="AW108" s="74">
        <f t="shared" si="66"/>
        <v>0</v>
      </c>
      <c r="AX108" s="74">
        <f t="shared" si="66"/>
        <v>0</v>
      </c>
      <c r="AY108" s="74">
        <f t="shared" si="66"/>
        <v>0</v>
      </c>
      <c r="AZ108" s="74">
        <f t="shared" si="66"/>
        <v>0</v>
      </c>
      <c r="BA108" s="74">
        <f t="shared" si="66"/>
        <v>0</v>
      </c>
      <c r="BB108" s="74">
        <f t="shared" si="66"/>
        <v>0</v>
      </c>
      <c r="BC108" s="74">
        <f t="shared" si="66"/>
        <v>0</v>
      </c>
      <c r="BD108" s="74">
        <f t="shared" si="66"/>
        <v>0</v>
      </c>
      <c r="BE108" s="74">
        <f t="shared" si="66"/>
        <v>0</v>
      </c>
      <c r="BF108" s="74">
        <f t="shared" si="66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9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7">$J$20/$B$3</f>
        <v>0</v>
      </c>
      <c r="P109" s="74">
        <f t="shared" si="67"/>
        <v>0</v>
      </c>
      <c r="Q109" s="74">
        <f t="shared" si="67"/>
        <v>0</v>
      </c>
      <c r="R109" s="74">
        <f t="shared" si="67"/>
        <v>0</v>
      </c>
      <c r="S109" s="74">
        <f t="shared" si="67"/>
        <v>0</v>
      </c>
      <c r="T109" s="74">
        <f t="shared" si="67"/>
        <v>0</v>
      </c>
      <c r="U109" s="74">
        <f t="shared" si="67"/>
        <v>0</v>
      </c>
      <c r="V109" s="74">
        <f t="shared" si="67"/>
        <v>0</v>
      </c>
      <c r="W109" s="74">
        <f t="shared" si="67"/>
        <v>0</v>
      </c>
      <c r="X109" s="74">
        <f t="shared" si="67"/>
        <v>0</v>
      </c>
      <c r="Y109" s="74">
        <f t="shared" si="67"/>
        <v>0</v>
      </c>
      <c r="Z109" s="74">
        <f t="shared" si="67"/>
        <v>0</v>
      </c>
      <c r="AA109" s="74">
        <f t="shared" si="67"/>
        <v>0</v>
      </c>
      <c r="AB109" s="74">
        <f t="shared" si="67"/>
        <v>0</v>
      </c>
      <c r="AC109" s="74">
        <f t="shared" si="67"/>
        <v>0</v>
      </c>
      <c r="AD109" s="74">
        <f t="shared" si="67"/>
        <v>0</v>
      </c>
      <c r="AE109" s="74">
        <f t="shared" si="67"/>
        <v>0</v>
      </c>
      <c r="AF109" s="74">
        <f t="shared" si="67"/>
        <v>0</v>
      </c>
      <c r="AG109" s="74">
        <f t="shared" si="67"/>
        <v>0</v>
      </c>
      <c r="AH109" s="74">
        <f t="shared" si="67"/>
        <v>0</v>
      </c>
      <c r="AI109" s="74">
        <f t="shared" si="67"/>
        <v>0</v>
      </c>
      <c r="AJ109" s="74">
        <f t="shared" si="67"/>
        <v>0</v>
      </c>
      <c r="AK109" s="74">
        <f t="shared" si="67"/>
        <v>0</v>
      </c>
      <c r="AL109" s="74">
        <f t="shared" si="67"/>
        <v>0</v>
      </c>
      <c r="AM109" s="74">
        <f t="shared" si="67"/>
        <v>0</v>
      </c>
      <c r="AN109" s="74">
        <f t="shared" si="67"/>
        <v>0</v>
      </c>
      <c r="AO109" s="74">
        <f t="shared" si="67"/>
        <v>0</v>
      </c>
      <c r="AP109" s="74">
        <f t="shared" si="67"/>
        <v>0</v>
      </c>
      <c r="AQ109" s="74">
        <f t="shared" si="67"/>
        <v>0</v>
      </c>
      <c r="AR109" s="74">
        <f t="shared" si="67"/>
        <v>0</v>
      </c>
      <c r="AS109" s="74">
        <f t="shared" si="67"/>
        <v>0</v>
      </c>
      <c r="AT109" s="74">
        <f t="shared" si="67"/>
        <v>0</v>
      </c>
      <c r="AU109" s="74">
        <f t="shared" si="67"/>
        <v>0</v>
      </c>
      <c r="AV109" s="74">
        <f t="shared" si="67"/>
        <v>0</v>
      </c>
      <c r="AW109" s="74">
        <f t="shared" si="67"/>
        <v>0</v>
      </c>
      <c r="AX109" s="74">
        <f t="shared" si="67"/>
        <v>0</v>
      </c>
      <c r="AY109" s="74">
        <f t="shared" si="67"/>
        <v>0</v>
      </c>
      <c r="AZ109" s="74">
        <f t="shared" si="67"/>
        <v>0</v>
      </c>
      <c r="BA109" s="74">
        <f t="shared" si="67"/>
        <v>0</v>
      </c>
      <c r="BB109" s="74">
        <f t="shared" si="67"/>
        <v>0</v>
      </c>
      <c r="BC109" s="74">
        <f t="shared" si="67"/>
        <v>0</v>
      </c>
      <c r="BD109" s="74">
        <f t="shared" si="67"/>
        <v>0</v>
      </c>
      <c r="BE109" s="74">
        <f t="shared" si="67"/>
        <v>0</v>
      </c>
      <c r="BF109" s="74">
        <f t="shared" si="67"/>
        <v>0</v>
      </c>
      <c r="BG109" s="74">
        <f t="shared" si="67"/>
        <v>0</v>
      </c>
      <c r="BH109" s="74"/>
      <c r="BI109" s="74"/>
      <c r="BJ109" s="74"/>
      <c r="BK109" s="74"/>
      <c r="BL109" s="74"/>
      <c r="BM109" s="36"/>
      <c r="BN109" s="74">
        <f t="shared" si="59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8">$K$20/$B$3</f>
        <v>0</v>
      </c>
      <c r="P110" s="74">
        <f t="shared" si="68"/>
        <v>0</v>
      </c>
      <c r="Q110" s="74">
        <f t="shared" si="68"/>
        <v>0</v>
      </c>
      <c r="R110" s="74">
        <f t="shared" si="68"/>
        <v>0</v>
      </c>
      <c r="S110" s="74">
        <f t="shared" si="68"/>
        <v>0</v>
      </c>
      <c r="T110" s="74">
        <f t="shared" si="68"/>
        <v>0</v>
      </c>
      <c r="U110" s="74">
        <f t="shared" si="68"/>
        <v>0</v>
      </c>
      <c r="V110" s="74">
        <f t="shared" si="68"/>
        <v>0</v>
      </c>
      <c r="W110" s="74">
        <f t="shared" si="68"/>
        <v>0</v>
      </c>
      <c r="X110" s="74">
        <f t="shared" si="68"/>
        <v>0</v>
      </c>
      <c r="Y110" s="74">
        <f t="shared" si="68"/>
        <v>0</v>
      </c>
      <c r="Z110" s="74">
        <f t="shared" si="68"/>
        <v>0</v>
      </c>
      <c r="AA110" s="74">
        <f t="shared" si="68"/>
        <v>0</v>
      </c>
      <c r="AB110" s="74">
        <f t="shared" si="68"/>
        <v>0</v>
      </c>
      <c r="AC110" s="74">
        <f t="shared" si="68"/>
        <v>0</v>
      </c>
      <c r="AD110" s="74">
        <f t="shared" si="68"/>
        <v>0</v>
      </c>
      <c r="AE110" s="74">
        <f t="shared" si="68"/>
        <v>0</v>
      </c>
      <c r="AF110" s="74">
        <f t="shared" si="68"/>
        <v>0</v>
      </c>
      <c r="AG110" s="74">
        <f t="shared" si="68"/>
        <v>0</v>
      </c>
      <c r="AH110" s="74">
        <f t="shared" si="68"/>
        <v>0</v>
      </c>
      <c r="AI110" s="74">
        <f t="shared" si="68"/>
        <v>0</v>
      </c>
      <c r="AJ110" s="74">
        <f t="shared" si="68"/>
        <v>0</v>
      </c>
      <c r="AK110" s="74">
        <f t="shared" si="68"/>
        <v>0</v>
      </c>
      <c r="AL110" s="74">
        <f t="shared" si="68"/>
        <v>0</v>
      </c>
      <c r="AM110" s="74">
        <f t="shared" si="68"/>
        <v>0</v>
      </c>
      <c r="AN110" s="74">
        <f t="shared" si="68"/>
        <v>0</v>
      </c>
      <c r="AO110" s="74">
        <f t="shared" si="68"/>
        <v>0</v>
      </c>
      <c r="AP110" s="74">
        <f t="shared" si="68"/>
        <v>0</v>
      </c>
      <c r="AQ110" s="74">
        <f t="shared" si="68"/>
        <v>0</v>
      </c>
      <c r="AR110" s="74">
        <f t="shared" si="68"/>
        <v>0</v>
      </c>
      <c r="AS110" s="74">
        <f t="shared" si="68"/>
        <v>0</v>
      </c>
      <c r="AT110" s="74">
        <f t="shared" si="68"/>
        <v>0</v>
      </c>
      <c r="AU110" s="74">
        <f t="shared" si="68"/>
        <v>0</v>
      </c>
      <c r="AV110" s="74">
        <f t="shared" si="68"/>
        <v>0</v>
      </c>
      <c r="AW110" s="74">
        <f t="shared" si="68"/>
        <v>0</v>
      </c>
      <c r="AX110" s="74">
        <f t="shared" si="68"/>
        <v>0</v>
      </c>
      <c r="AY110" s="74">
        <f t="shared" si="68"/>
        <v>0</v>
      </c>
      <c r="AZ110" s="74">
        <f t="shared" si="68"/>
        <v>0</v>
      </c>
      <c r="BA110" s="74">
        <f t="shared" si="68"/>
        <v>0</v>
      </c>
      <c r="BB110" s="74">
        <f t="shared" si="68"/>
        <v>0</v>
      </c>
      <c r="BC110" s="74">
        <f t="shared" si="68"/>
        <v>0</v>
      </c>
      <c r="BD110" s="74">
        <f t="shared" si="68"/>
        <v>0</v>
      </c>
      <c r="BE110" s="74">
        <f t="shared" si="68"/>
        <v>0</v>
      </c>
      <c r="BF110" s="74">
        <f t="shared" si="68"/>
        <v>0</v>
      </c>
      <c r="BG110" s="74">
        <f t="shared" si="68"/>
        <v>0</v>
      </c>
      <c r="BH110" s="74">
        <f t="shared" si="68"/>
        <v>0</v>
      </c>
      <c r="BI110" s="74"/>
      <c r="BJ110" s="74"/>
      <c r="BK110" s="74"/>
      <c r="BL110" s="74"/>
      <c r="BM110" s="36"/>
      <c r="BN110" s="74">
        <f t="shared" si="59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9">$L$20/$B$3</f>
        <v>0</v>
      </c>
      <c r="P111" s="74">
        <f t="shared" si="69"/>
        <v>0</v>
      </c>
      <c r="Q111" s="74">
        <f t="shared" si="69"/>
        <v>0</v>
      </c>
      <c r="R111" s="74">
        <f t="shared" si="69"/>
        <v>0</v>
      </c>
      <c r="S111" s="74">
        <f t="shared" si="69"/>
        <v>0</v>
      </c>
      <c r="T111" s="74">
        <f t="shared" si="69"/>
        <v>0</v>
      </c>
      <c r="U111" s="74">
        <f t="shared" si="69"/>
        <v>0</v>
      </c>
      <c r="V111" s="74">
        <f t="shared" si="69"/>
        <v>0</v>
      </c>
      <c r="W111" s="74">
        <f t="shared" si="69"/>
        <v>0</v>
      </c>
      <c r="X111" s="74">
        <f t="shared" si="69"/>
        <v>0</v>
      </c>
      <c r="Y111" s="74">
        <f t="shared" si="69"/>
        <v>0</v>
      </c>
      <c r="Z111" s="74">
        <f t="shared" si="69"/>
        <v>0</v>
      </c>
      <c r="AA111" s="74">
        <f t="shared" si="69"/>
        <v>0</v>
      </c>
      <c r="AB111" s="74">
        <f t="shared" si="69"/>
        <v>0</v>
      </c>
      <c r="AC111" s="74">
        <f t="shared" si="69"/>
        <v>0</v>
      </c>
      <c r="AD111" s="74">
        <f t="shared" si="69"/>
        <v>0</v>
      </c>
      <c r="AE111" s="74">
        <f t="shared" si="69"/>
        <v>0</v>
      </c>
      <c r="AF111" s="74">
        <f t="shared" si="69"/>
        <v>0</v>
      </c>
      <c r="AG111" s="74">
        <f t="shared" si="69"/>
        <v>0</v>
      </c>
      <c r="AH111" s="74">
        <f t="shared" si="69"/>
        <v>0</v>
      </c>
      <c r="AI111" s="74">
        <f t="shared" si="69"/>
        <v>0</v>
      </c>
      <c r="AJ111" s="74">
        <f t="shared" si="69"/>
        <v>0</v>
      </c>
      <c r="AK111" s="74">
        <f t="shared" si="69"/>
        <v>0</v>
      </c>
      <c r="AL111" s="74">
        <f t="shared" si="69"/>
        <v>0</v>
      </c>
      <c r="AM111" s="74">
        <f t="shared" si="69"/>
        <v>0</v>
      </c>
      <c r="AN111" s="74">
        <f t="shared" si="69"/>
        <v>0</v>
      </c>
      <c r="AO111" s="74">
        <f t="shared" si="69"/>
        <v>0</v>
      </c>
      <c r="AP111" s="74">
        <f t="shared" si="69"/>
        <v>0</v>
      </c>
      <c r="AQ111" s="74">
        <f t="shared" si="69"/>
        <v>0</v>
      </c>
      <c r="AR111" s="74">
        <f t="shared" si="69"/>
        <v>0</v>
      </c>
      <c r="AS111" s="74">
        <f t="shared" si="69"/>
        <v>0</v>
      </c>
      <c r="AT111" s="74">
        <f t="shared" si="69"/>
        <v>0</v>
      </c>
      <c r="AU111" s="74">
        <f t="shared" si="69"/>
        <v>0</v>
      </c>
      <c r="AV111" s="74">
        <f t="shared" si="69"/>
        <v>0</v>
      </c>
      <c r="AW111" s="74">
        <f t="shared" si="69"/>
        <v>0</v>
      </c>
      <c r="AX111" s="74">
        <f t="shared" si="69"/>
        <v>0</v>
      </c>
      <c r="AY111" s="74">
        <f t="shared" si="69"/>
        <v>0</v>
      </c>
      <c r="AZ111" s="74">
        <f t="shared" si="69"/>
        <v>0</v>
      </c>
      <c r="BA111" s="74">
        <f t="shared" si="69"/>
        <v>0</v>
      </c>
      <c r="BB111" s="74">
        <f t="shared" si="69"/>
        <v>0</v>
      </c>
      <c r="BC111" s="74">
        <f t="shared" si="69"/>
        <v>0</v>
      </c>
      <c r="BD111" s="74">
        <f t="shared" si="69"/>
        <v>0</v>
      </c>
      <c r="BE111" s="74">
        <f t="shared" si="69"/>
        <v>0</v>
      </c>
      <c r="BF111" s="74">
        <f t="shared" si="69"/>
        <v>0</v>
      </c>
      <c r="BG111" s="74">
        <f t="shared" si="69"/>
        <v>0</v>
      </c>
      <c r="BH111" s="74">
        <f t="shared" si="69"/>
        <v>0</v>
      </c>
      <c r="BI111" s="74">
        <f t="shared" si="69"/>
        <v>0</v>
      </c>
      <c r="BJ111" s="74"/>
      <c r="BK111" s="74"/>
      <c r="BL111" s="74"/>
      <c r="BM111" s="36"/>
      <c r="BN111" s="74">
        <f t="shared" si="59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70">$M$20/$B$3</f>
        <v>0</v>
      </c>
      <c r="P112" s="74">
        <f t="shared" si="70"/>
        <v>0</v>
      </c>
      <c r="Q112" s="74">
        <f t="shared" si="70"/>
        <v>0</v>
      </c>
      <c r="R112" s="74">
        <f t="shared" si="70"/>
        <v>0</v>
      </c>
      <c r="S112" s="74">
        <f t="shared" si="70"/>
        <v>0</v>
      </c>
      <c r="T112" s="74">
        <f t="shared" si="70"/>
        <v>0</v>
      </c>
      <c r="U112" s="74">
        <f t="shared" si="70"/>
        <v>0</v>
      </c>
      <c r="V112" s="74">
        <f t="shared" si="70"/>
        <v>0</v>
      </c>
      <c r="W112" s="74">
        <f t="shared" si="70"/>
        <v>0</v>
      </c>
      <c r="X112" s="74">
        <f t="shared" si="70"/>
        <v>0</v>
      </c>
      <c r="Y112" s="74">
        <f t="shared" si="70"/>
        <v>0</v>
      </c>
      <c r="Z112" s="74">
        <f t="shared" si="70"/>
        <v>0</v>
      </c>
      <c r="AA112" s="74">
        <f t="shared" si="70"/>
        <v>0</v>
      </c>
      <c r="AB112" s="74">
        <f t="shared" si="70"/>
        <v>0</v>
      </c>
      <c r="AC112" s="74">
        <f t="shared" si="70"/>
        <v>0</v>
      </c>
      <c r="AD112" s="74">
        <f t="shared" si="70"/>
        <v>0</v>
      </c>
      <c r="AE112" s="74">
        <f t="shared" si="70"/>
        <v>0</v>
      </c>
      <c r="AF112" s="74">
        <f t="shared" si="70"/>
        <v>0</v>
      </c>
      <c r="AG112" s="74">
        <f t="shared" si="70"/>
        <v>0</v>
      </c>
      <c r="AH112" s="74">
        <f t="shared" si="70"/>
        <v>0</v>
      </c>
      <c r="AI112" s="74">
        <f t="shared" si="70"/>
        <v>0</v>
      </c>
      <c r="AJ112" s="74">
        <f t="shared" si="70"/>
        <v>0</v>
      </c>
      <c r="AK112" s="74">
        <f t="shared" si="70"/>
        <v>0</v>
      </c>
      <c r="AL112" s="74">
        <f t="shared" si="70"/>
        <v>0</v>
      </c>
      <c r="AM112" s="74">
        <f t="shared" si="70"/>
        <v>0</v>
      </c>
      <c r="AN112" s="74">
        <f t="shared" si="70"/>
        <v>0</v>
      </c>
      <c r="AO112" s="74">
        <f t="shared" si="70"/>
        <v>0</v>
      </c>
      <c r="AP112" s="74">
        <f t="shared" si="70"/>
        <v>0</v>
      </c>
      <c r="AQ112" s="74">
        <f t="shared" si="70"/>
        <v>0</v>
      </c>
      <c r="AR112" s="74">
        <f t="shared" si="70"/>
        <v>0</v>
      </c>
      <c r="AS112" s="74">
        <f t="shared" si="70"/>
        <v>0</v>
      </c>
      <c r="AT112" s="74">
        <f t="shared" si="70"/>
        <v>0</v>
      </c>
      <c r="AU112" s="74">
        <f t="shared" si="70"/>
        <v>0</v>
      </c>
      <c r="AV112" s="74">
        <f t="shared" si="70"/>
        <v>0</v>
      </c>
      <c r="AW112" s="74">
        <f t="shared" si="70"/>
        <v>0</v>
      </c>
      <c r="AX112" s="74">
        <f t="shared" si="70"/>
        <v>0</v>
      </c>
      <c r="AY112" s="74">
        <f t="shared" si="70"/>
        <v>0</v>
      </c>
      <c r="AZ112" s="74">
        <f t="shared" si="70"/>
        <v>0</v>
      </c>
      <c r="BA112" s="74">
        <f t="shared" si="70"/>
        <v>0</v>
      </c>
      <c r="BB112" s="74">
        <f t="shared" si="70"/>
        <v>0</v>
      </c>
      <c r="BC112" s="74">
        <f t="shared" si="70"/>
        <v>0</v>
      </c>
      <c r="BD112" s="74">
        <f t="shared" si="70"/>
        <v>0</v>
      </c>
      <c r="BE112" s="74">
        <f t="shared" si="70"/>
        <v>0</v>
      </c>
      <c r="BF112" s="74">
        <f t="shared" si="70"/>
        <v>0</v>
      </c>
      <c r="BG112" s="74">
        <f t="shared" si="70"/>
        <v>0</v>
      </c>
      <c r="BH112" s="74">
        <f t="shared" si="70"/>
        <v>0</v>
      </c>
      <c r="BI112" s="74">
        <f t="shared" si="70"/>
        <v>0</v>
      </c>
      <c r="BJ112" s="74">
        <f t="shared" si="70"/>
        <v>0</v>
      </c>
      <c r="BK112" s="74"/>
      <c r="BL112" s="74"/>
      <c r="BM112" s="36"/>
      <c r="BN112" s="74">
        <f t="shared" si="59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1">$N$20/$B$3</f>
        <v>0</v>
      </c>
      <c r="P113" s="74">
        <f t="shared" si="71"/>
        <v>0</v>
      </c>
      <c r="Q113" s="74">
        <f t="shared" si="71"/>
        <v>0</v>
      </c>
      <c r="R113" s="74">
        <f t="shared" si="71"/>
        <v>0</v>
      </c>
      <c r="S113" s="74">
        <f t="shared" si="71"/>
        <v>0</v>
      </c>
      <c r="T113" s="74">
        <f t="shared" si="71"/>
        <v>0</v>
      </c>
      <c r="U113" s="74">
        <f t="shared" si="71"/>
        <v>0</v>
      </c>
      <c r="V113" s="74">
        <f t="shared" si="71"/>
        <v>0</v>
      </c>
      <c r="W113" s="74">
        <f t="shared" si="71"/>
        <v>0</v>
      </c>
      <c r="X113" s="74">
        <f t="shared" si="71"/>
        <v>0</v>
      </c>
      <c r="Y113" s="74">
        <f t="shared" si="71"/>
        <v>0</v>
      </c>
      <c r="Z113" s="74">
        <f t="shared" si="71"/>
        <v>0</v>
      </c>
      <c r="AA113" s="74">
        <f t="shared" si="71"/>
        <v>0</v>
      </c>
      <c r="AB113" s="74">
        <f t="shared" si="71"/>
        <v>0</v>
      </c>
      <c r="AC113" s="74">
        <f t="shared" si="71"/>
        <v>0</v>
      </c>
      <c r="AD113" s="74">
        <f t="shared" si="71"/>
        <v>0</v>
      </c>
      <c r="AE113" s="74">
        <f t="shared" si="71"/>
        <v>0</v>
      </c>
      <c r="AF113" s="74">
        <f t="shared" si="71"/>
        <v>0</v>
      </c>
      <c r="AG113" s="74">
        <f t="shared" si="71"/>
        <v>0</v>
      </c>
      <c r="AH113" s="74">
        <f t="shared" si="71"/>
        <v>0</v>
      </c>
      <c r="AI113" s="74">
        <f t="shared" si="71"/>
        <v>0</v>
      </c>
      <c r="AJ113" s="74">
        <f t="shared" si="71"/>
        <v>0</v>
      </c>
      <c r="AK113" s="74">
        <f t="shared" si="71"/>
        <v>0</v>
      </c>
      <c r="AL113" s="74">
        <f t="shared" si="71"/>
        <v>0</v>
      </c>
      <c r="AM113" s="74">
        <f t="shared" si="71"/>
        <v>0</v>
      </c>
      <c r="AN113" s="74">
        <f t="shared" si="71"/>
        <v>0</v>
      </c>
      <c r="AO113" s="74">
        <f t="shared" si="71"/>
        <v>0</v>
      </c>
      <c r="AP113" s="74">
        <f t="shared" si="71"/>
        <v>0</v>
      </c>
      <c r="AQ113" s="74">
        <f t="shared" si="71"/>
        <v>0</v>
      </c>
      <c r="AR113" s="74">
        <f t="shared" si="71"/>
        <v>0</v>
      </c>
      <c r="AS113" s="74">
        <f t="shared" si="71"/>
        <v>0</v>
      </c>
      <c r="AT113" s="74">
        <f t="shared" si="71"/>
        <v>0</v>
      </c>
      <c r="AU113" s="74">
        <f t="shared" si="71"/>
        <v>0</v>
      </c>
      <c r="AV113" s="74">
        <f t="shared" si="71"/>
        <v>0</v>
      </c>
      <c r="AW113" s="74">
        <f t="shared" si="71"/>
        <v>0</v>
      </c>
      <c r="AX113" s="74">
        <f t="shared" si="71"/>
        <v>0</v>
      </c>
      <c r="AY113" s="74">
        <f t="shared" si="71"/>
        <v>0</v>
      </c>
      <c r="AZ113" s="74">
        <f t="shared" si="71"/>
        <v>0</v>
      </c>
      <c r="BA113" s="74">
        <f t="shared" si="71"/>
        <v>0</v>
      </c>
      <c r="BB113" s="74">
        <f t="shared" si="71"/>
        <v>0</v>
      </c>
      <c r="BC113" s="74">
        <f t="shared" si="71"/>
        <v>0</v>
      </c>
      <c r="BD113" s="74">
        <f t="shared" si="71"/>
        <v>0</v>
      </c>
      <c r="BE113" s="74">
        <f t="shared" si="71"/>
        <v>0</v>
      </c>
      <c r="BF113" s="74">
        <f t="shared" si="71"/>
        <v>0</v>
      </c>
      <c r="BG113" s="74">
        <f t="shared" si="71"/>
        <v>0</v>
      </c>
      <c r="BH113" s="74">
        <f t="shared" si="71"/>
        <v>0</v>
      </c>
      <c r="BI113" s="74">
        <f t="shared" si="71"/>
        <v>0</v>
      </c>
      <c r="BJ113" s="74">
        <f t="shared" si="71"/>
        <v>0</v>
      </c>
      <c r="BK113" s="74">
        <f t="shared" si="71"/>
        <v>0</v>
      </c>
      <c r="BL113" s="74"/>
      <c r="BM113" s="36"/>
      <c r="BN113" s="74">
        <f t="shared" si="59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2">SUM(C101:C113)</f>
        <v>0</v>
      </c>
      <c r="D114" s="68">
        <f t="shared" si="72"/>
        <v>0</v>
      </c>
      <c r="E114" s="68">
        <f t="shared" si="72"/>
        <v>0</v>
      </c>
      <c r="F114" s="68">
        <f t="shared" si="72"/>
        <v>0</v>
      </c>
      <c r="G114" s="68">
        <f t="shared" si="72"/>
        <v>0.86225392429820091</v>
      </c>
      <c r="H114" s="68">
        <f t="shared" si="72"/>
        <v>0.86225392429820091</v>
      </c>
      <c r="I114" s="68">
        <f t="shared" si="72"/>
        <v>0.86225392429820091</v>
      </c>
      <c r="J114" s="68">
        <f t="shared" si="72"/>
        <v>0.86225392429820091</v>
      </c>
      <c r="K114" s="68">
        <f t="shared" si="72"/>
        <v>0.86225392429820091</v>
      </c>
      <c r="L114" s="68">
        <f t="shared" si="72"/>
        <v>0.86225392429820091</v>
      </c>
      <c r="M114" s="68">
        <f t="shared" si="72"/>
        <v>0.86225392429820091</v>
      </c>
      <c r="N114" s="68">
        <f t="shared" si="72"/>
        <v>0.86225392429820091</v>
      </c>
      <c r="O114" s="68">
        <f t="shared" si="72"/>
        <v>0.86225392429820091</v>
      </c>
      <c r="P114" s="68">
        <f t="shared" si="72"/>
        <v>0.86225392429820091</v>
      </c>
      <c r="Q114" s="68">
        <f t="shared" si="72"/>
        <v>0.86225392429820091</v>
      </c>
      <c r="R114" s="68">
        <f t="shared" si="72"/>
        <v>0.86225392429820091</v>
      </c>
      <c r="S114" s="68">
        <f t="shared" si="72"/>
        <v>0.86225392429820091</v>
      </c>
      <c r="T114" s="68">
        <f t="shared" si="72"/>
        <v>0.86225392429820091</v>
      </c>
      <c r="U114" s="68">
        <f t="shared" si="72"/>
        <v>0.86225392429820091</v>
      </c>
      <c r="V114" s="68">
        <f t="shared" si="72"/>
        <v>0.86225392429820091</v>
      </c>
      <c r="W114" s="68">
        <f t="shared" si="72"/>
        <v>0.86225392429820091</v>
      </c>
      <c r="X114" s="68">
        <f t="shared" si="72"/>
        <v>0.86225392429820091</v>
      </c>
      <c r="Y114" s="68">
        <f t="shared" si="72"/>
        <v>0.86225392429820091</v>
      </c>
      <c r="Z114" s="68">
        <f t="shared" si="72"/>
        <v>0.86225392429820091</v>
      </c>
      <c r="AA114" s="68">
        <f t="shared" si="72"/>
        <v>0.86225392429820091</v>
      </c>
      <c r="AB114" s="68">
        <f t="shared" si="72"/>
        <v>0.86225392429820091</v>
      </c>
      <c r="AC114" s="68">
        <f t="shared" si="72"/>
        <v>0.86225392429820091</v>
      </c>
      <c r="AD114" s="68">
        <f t="shared" si="72"/>
        <v>0.86225392429820091</v>
      </c>
      <c r="AE114" s="68">
        <f t="shared" si="72"/>
        <v>0.86225392429820091</v>
      </c>
      <c r="AF114" s="68">
        <f t="shared" si="72"/>
        <v>0.86225392429820091</v>
      </c>
      <c r="AG114" s="68">
        <f t="shared" si="72"/>
        <v>0.86225392429820091</v>
      </c>
      <c r="AH114" s="68">
        <f t="shared" si="72"/>
        <v>0.86225392429820091</v>
      </c>
      <c r="AI114" s="68">
        <f t="shared" si="72"/>
        <v>0.86225392429820091</v>
      </c>
      <c r="AJ114" s="68">
        <f t="shared" si="72"/>
        <v>0.86225392429820091</v>
      </c>
      <c r="AK114" s="68">
        <f t="shared" si="72"/>
        <v>0.86225392429820091</v>
      </c>
      <c r="AL114" s="68">
        <f t="shared" si="72"/>
        <v>0.86225392429820091</v>
      </c>
      <c r="AM114" s="68">
        <f t="shared" si="72"/>
        <v>0.86225392429820091</v>
      </c>
      <c r="AN114" s="68">
        <f t="shared" si="72"/>
        <v>0.86225392429820091</v>
      </c>
      <c r="AO114" s="68">
        <f t="shared" si="72"/>
        <v>0.86225392429820091</v>
      </c>
      <c r="AP114" s="68">
        <f t="shared" si="72"/>
        <v>0.86225392429820091</v>
      </c>
      <c r="AQ114" s="68">
        <f t="shared" si="72"/>
        <v>0.86225392429820091</v>
      </c>
      <c r="AR114" s="68">
        <f t="shared" si="72"/>
        <v>0.86225392429820091</v>
      </c>
      <c r="AS114" s="68">
        <f t="shared" si="72"/>
        <v>0.86225392429820091</v>
      </c>
      <c r="AT114" s="68">
        <f t="shared" si="72"/>
        <v>0.86225392429820091</v>
      </c>
      <c r="AU114" s="68">
        <f t="shared" si="72"/>
        <v>0.86225392429820091</v>
      </c>
      <c r="AV114" s="68">
        <f t="shared" si="72"/>
        <v>0.86225392429820091</v>
      </c>
      <c r="AW114" s="68">
        <f t="shared" si="72"/>
        <v>0.86225392429820091</v>
      </c>
      <c r="AX114" s="68">
        <f t="shared" si="72"/>
        <v>0.86225392429820091</v>
      </c>
      <c r="AY114" s="68">
        <f t="shared" si="72"/>
        <v>0.86225392429820091</v>
      </c>
      <c r="AZ114" s="68">
        <f t="shared" si="72"/>
        <v>0.86225392429820091</v>
      </c>
      <c r="BA114" s="68">
        <f t="shared" si="72"/>
        <v>0.86225392429820091</v>
      </c>
      <c r="BB114" s="68">
        <f t="shared" si="72"/>
        <v>0.86225392429820091</v>
      </c>
      <c r="BC114" s="68">
        <f t="shared" si="72"/>
        <v>0.86225392429820091</v>
      </c>
      <c r="BD114" s="68">
        <f t="shared" si="72"/>
        <v>0.86225392429820091</v>
      </c>
      <c r="BE114" s="68">
        <f t="shared" si="72"/>
        <v>0</v>
      </c>
      <c r="BF114" s="68">
        <f t="shared" si="72"/>
        <v>0</v>
      </c>
      <c r="BG114" s="68">
        <f t="shared" si="72"/>
        <v>0</v>
      </c>
      <c r="BH114" s="68">
        <f t="shared" si="72"/>
        <v>0</v>
      </c>
      <c r="BI114" s="68">
        <f t="shared" si="72"/>
        <v>0</v>
      </c>
      <c r="BJ114" s="68">
        <f t="shared" si="72"/>
        <v>0</v>
      </c>
      <c r="BK114" s="68">
        <f t="shared" si="72"/>
        <v>0</v>
      </c>
      <c r="BL114" s="68">
        <f t="shared" si="72"/>
        <v>0</v>
      </c>
      <c r="BM114" s="36"/>
      <c r="BN114" s="57">
        <f>SUM(BN101:BN113)</f>
        <v>43.112696214910066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54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347</v>
      </c>
    </row>
    <row r="2" spans="1:67" ht="15" customHeight="1" x14ac:dyDescent="0.2">
      <c r="A2" s="59" t="s">
        <v>21</v>
      </c>
      <c r="B2" s="107" t="str">
        <f>VLOOKUP($B$1,'Assumptions (Inputs)'!$B$7:$G$24,2,FALSE)</f>
        <v>Upgrade 3 Sections plus risers on Feeder 38Q03 (NEW to the 2015 LRP)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(Escalated)'!E43</f>
        <v>0</v>
      </c>
      <c r="C13" s="128">
        <f>'CapEx (Escalated)'!F43</f>
        <v>0</v>
      </c>
      <c r="D13" s="128">
        <f>'CapEx (Escalated)'!G43</f>
        <v>0</v>
      </c>
      <c r="E13" s="128">
        <f>'CapEx (Escalated)'!H43</f>
        <v>0</v>
      </c>
      <c r="F13" s="128">
        <f>'CapEx (Escalated)'!I43</f>
        <v>0</v>
      </c>
      <c r="G13" s="128">
        <f>'CapEx (Escalated)'!J43</f>
        <v>0</v>
      </c>
      <c r="H13" s="128">
        <f>'CapEx (Escalated)'!K43</f>
        <v>0</v>
      </c>
      <c r="I13" s="128">
        <f>'CapEx (Escalated)'!L43</f>
        <v>0</v>
      </c>
      <c r="J13" s="128">
        <f>'CapEx (Escalated)'!M43</f>
        <v>0</v>
      </c>
      <c r="K13" s="128">
        <f>'CapEx (Escalated)'!N43</f>
        <v>0</v>
      </c>
      <c r="L13" s="128">
        <f>'CapEx (Escalated)'!O43</f>
        <v>0</v>
      </c>
      <c r="M13" s="128">
        <f>'CapEx (Escalated)'!P43</f>
        <v>0</v>
      </c>
      <c r="N13" s="128">
        <f>'CapEx (Escalated)'!Q43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>
        <f>-SUM(E13:F13)</f>
        <v>0</v>
      </c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0</v>
      </c>
      <c r="O21" s="74">
        <f t="shared" si="9"/>
        <v>0</v>
      </c>
      <c r="P21" s="74">
        <f t="shared" si="9"/>
        <v>0</v>
      </c>
      <c r="Q21" s="74">
        <f t="shared" si="9"/>
        <v>0</v>
      </c>
      <c r="R21" s="74">
        <f t="shared" si="9"/>
        <v>0</v>
      </c>
      <c r="S21" s="74">
        <f t="shared" si="9"/>
        <v>0</v>
      </c>
      <c r="T21" s="74">
        <f t="shared" si="9"/>
        <v>0</v>
      </c>
      <c r="U21" s="74">
        <f t="shared" si="9"/>
        <v>0</v>
      </c>
      <c r="V21" s="74">
        <f t="shared" si="9"/>
        <v>0</v>
      </c>
      <c r="W21" s="74">
        <f t="shared" si="9"/>
        <v>0</v>
      </c>
      <c r="X21" s="74">
        <f t="shared" si="9"/>
        <v>0</v>
      </c>
      <c r="Y21" s="74">
        <f t="shared" si="9"/>
        <v>0</v>
      </c>
      <c r="Z21" s="74">
        <f t="shared" si="9"/>
        <v>0</v>
      </c>
      <c r="AA21" s="74">
        <f t="shared" si="9"/>
        <v>0</v>
      </c>
      <c r="AB21" s="74">
        <f t="shared" si="9"/>
        <v>0</v>
      </c>
      <c r="AC21" s="74">
        <f t="shared" si="9"/>
        <v>0</v>
      </c>
      <c r="AD21" s="74">
        <f t="shared" si="9"/>
        <v>0</v>
      </c>
      <c r="AE21" s="74">
        <f t="shared" si="9"/>
        <v>0</v>
      </c>
      <c r="AF21" s="74">
        <f t="shared" si="9"/>
        <v>0</v>
      </c>
      <c r="AG21" s="74">
        <f t="shared" si="9"/>
        <v>0</v>
      </c>
      <c r="AH21" s="74">
        <f t="shared" si="9"/>
        <v>0</v>
      </c>
      <c r="AI21" s="74">
        <f t="shared" si="9"/>
        <v>0</v>
      </c>
      <c r="AJ21" s="74">
        <f t="shared" si="9"/>
        <v>0</v>
      </c>
      <c r="AK21" s="74">
        <f t="shared" si="9"/>
        <v>0</v>
      </c>
      <c r="AL21" s="74">
        <f t="shared" si="9"/>
        <v>0</v>
      </c>
      <c r="AM21" s="74">
        <f t="shared" si="9"/>
        <v>0</v>
      </c>
      <c r="AN21" s="74">
        <f t="shared" si="9"/>
        <v>0</v>
      </c>
      <c r="AO21" s="74">
        <f t="shared" si="9"/>
        <v>0</v>
      </c>
      <c r="AP21" s="74">
        <f t="shared" si="9"/>
        <v>0</v>
      </c>
      <c r="AQ21" s="74">
        <f t="shared" si="9"/>
        <v>0</v>
      </c>
      <c r="AR21" s="74">
        <f t="shared" si="9"/>
        <v>0</v>
      </c>
      <c r="AS21" s="74">
        <f t="shared" si="9"/>
        <v>0</v>
      </c>
      <c r="AT21" s="74">
        <f t="shared" si="9"/>
        <v>0</v>
      </c>
      <c r="AU21" s="74">
        <f t="shared" si="9"/>
        <v>0</v>
      </c>
      <c r="AV21" s="74">
        <f t="shared" si="9"/>
        <v>0</v>
      </c>
      <c r="AW21" s="74">
        <f t="shared" si="9"/>
        <v>0</v>
      </c>
      <c r="AX21" s="74">
        <f t="shared" si="9"/>
        <v>0</v>
      </c>
      <c r="AY21" s="74">
        <f t="shared" si="9"/>
        <v>0</v>
      </c>
      <c r="AZ21" s="74">
        <f t="shared" si="9"/>
        <v>0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0</v>
      </c>
      <c r="O22" s="68">
        <f t="shared" si="10"/>
        <v>0</v>
      </c>
      <c r="P22" s="68">
        <f t="shared" si="10"/>
        <v>0</v>
      </c>
      <c r="Q22" s="68">
        <f t="shared" si="10"/>
        <v>0</v>
      </c>
      <c r="R22" s="68">
        <f t="shared" si="10"/>
        <v>0</v>
      </c>
      <c r="S22" s="68">
        <f t="shared" si="10"/>
        <v>0</v>
      </c>
      <c r="T22" s="68">
        <f t="shared" si="10"/>
        <v>0</v>
      </c>
      <c r="U22" s="68">
        <f t="shared" si="10"/>
        <v>0</v>
      </c>
      <c r="V22" s="68">
        <f t="shared" si="10"/>
        <v>0</v>
      </c>
      <c r="W22" s="68">
        <f t="shared" si="10"/>
        <v>0</v>
      </c>
      <c r="X22" s="68">
        <f t="shared" si="10"/>
        <v>0</v>
      </c>
      <c r="Y22" s="68">
        <f t="shared" si="10"/>
        <v>0</v>
      </c>
      <c r="Z22" s="68">
        <f t="shared" si="10"/>
        <v>0</v>
      </c>
      <c r="AA22" s="68">
        <f t="shared" si="10"/>
        <v>0</v>
      </c>
      <c r="AB22" s="68">
        <f t="shared" si="10"/>
        <v>0</v>
      </c>
      <c r="AC22" s="68">
        <f t="shared" si="10"/>
        <v>0</v>
      </c>
      <c r="AD22" s="68">
        <f t="shared" si="10"/>
        <v>0</v>
      </c>
      <c r="AE22" s="68">
        <f t="shared" si="10"/>
        <v>0</v>
      </c>
      <c r="AF22" s="68">
        <f t="shared" si="10"/>
        <v>0</v>
      </c>
      <c r="AG22" s="68">
        <f t="shared" si="10"/>
        <v>0</v>
      </c>
      <c r="AH22" s="68">
        <f t="shared" si="10"/>
        <v>0</v>
      </c>
      <c r="AI22" s="68">
        <f t="shared" si="10"/>
        <v>0</v>
      </c>
      <c r="AJ22" s="68">
        <f t="shared" si="10"/>
        <v>0</v>
      </c>
      <c r="AK22" s="68">
        <f t="shared" si="10"/>
        <v>0</v>
      </c>
      <c r="AL22" s="68">
        <f t="shared" si="10"/>
        <v>0</v>
      </c>
      <c r="AM22" s="68">
        <f t="shared" si="10"/>
        <v>0</v>
      </c>
      <c r="AN22" s="68">
        <f t="shared" si="10"/>
        <v>0</v>
      </c>
      <c r="AO22" s="68">
        <f t="shared" si="10"/>
        <v>0</v>
      </c>
      <c r="AP22" s="68">
        <f t="shared" si="10"/>
        <v>0</v>
      </c>
      <c r="AQ22" s="68">
        <f t="shared" si="10"/>
        <v>0</v>
      </c>
      <c r="AR22" s="68">
        <f t="shared" si="10"/>
        <v>0</v>
      </c>
      <c r="AS22" s="68">
        <f t="shared" si="10"/>
        <v>0</v>
      </c>
      <c r="AT22" s="68">
        <f t="shared" si="10"/>
        <v>0</v>
      </c>
      <c r="AU22" s="68">
        <f t="shared" si="10"/>
        <v>0</v>
      </c>
      <c r="AV22" s="68">
        <f t="shared" si="10"/>
        <v>0</v>
      </c>
      <c r="AW22" s="68">
        <f t="shared" si="10"/>
        <v>0</v>
      </c>
      <c r="AX22" s="68">
        <f t="shared" si="10"/>
        <v>0</v>
      </c>
      <c r="AY22" s="68">
        <f t="shared" si="10"/>
        <v>0</v>
      </c>
      <c r="AZ22" s="68">
        <f t="shared" si="10"/>
        <v>0</v>
      </c>
      <c r="BA22" s="68">
        <f t="shared" si="10"/>
        <v>0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74">
        <f t="shared" si="11"/>
        <v>0</v>
      </c>
      <c r="Z25" s="74">
        <f t="shared" si="11"/>
        <v>0</v>
      </c>
      <c r="AA25" s="74">
        <f t="shared" si="11"/>
        <v>0</v>
      </c>
      <c r="AB25" s="74">
        <f t="shared" si="11"/>
        <v>0</v>
      </c>
      <c r="AC25" s="74">
        <f t="shared" si="11"/>
        <v>0</v>
      </c>
      <c r="AD25" s="74">
        <f t="shared" si="11"/>
        <v>0</v>
      </c>
      <c r="AE25" s="74">
        <f t="shared" si="11"/>
        <v>0</v>
      </c>
      <c r="AF25" s="74">
        <f t="shared" si="11"/>
        <v>0</v>
      </c>
      <c r="AG25" s="74">
        <f t="shared" si="11"/>
        <v>0</v>
      </c>
      <c r="AH25" s="74">
        <f t="shared" si="11"/>
        <v>0</v>
      </c>
      <c r="AI25" s="74">
        <f t="shared" si="11"/>
        <v>0</v>
      </c>
      <c r="AJ25" s="74">
        <f t="shared" si="11"/>
        <v>0</v>
      </c>
      <c r="AK25" s="74">
        <f t="shared" si="11"/>
        <v>0</v>
      </c>
      <c r="AL25" s="74">
        <f t="shared" si="11"/>
        <v>0</v>
      </c>
      <c r="AM25" s="74">
        <f t="shared" si="11"/>
        <v>0</v>
      </c>
      <c r="AN25" s="74">
        <f t="shared" si="11"/>
        <v>0</v>
      </c>
      <c r="AO25" s="74">
        <f t="shared" si="11"/>
        <v>0</v>
      </c>
      <c r="AP25" s="74">
        <f t="shared" si="11"/>
        <v>0</v>
      </c>
      <c r="AQ25" s="74">
        <f t="shared" si="11"/>
        <v>0</v>
      </c>
      <c r="AR25" s="74">
        <f t="shared" si="11"/>
        <v>0</v>
      </c>
      <c r="AS25" s="74">
        <f t="shared" si="11"/>
        <v>0</v>
      </c>
      <c r="AT25" s="74">
        <f t="shared" si="11"/>
        <v>0</v>
      </c>
      <c r="AU25" s="74">
        <f t="shared" si="11"/>
        <v>0</v>
      </c>
      <c r="AV25" s="74">
        <f t="shared" si="11"/>
        <v>0</v>
      </c>
      <c r="AW25" s="74">
        <f t="shared" si="11"/>
        <v>0</v>
      </c>
      <c r="AX25" s="74">
        <f t="shared" si="11"/>
        <v>0</v>
      </c>
      <c r="AY25" s="74">
        <f t="shared" si="11"/>
        <v>0</v>
      </c>
      <c r="AZ25" s="74">
        <f t="shared" si="11"/>
        <v>0</v>
      </c>
      <c r="BA25" s="74">
        <f t="shared" si="11"/>
        <v>0</v>
      </c>
      <c r="BB25" s="74">
        <f t="shared" si="11"/>
        <v>0</v>
      </c>
      <c r="BC25" s="74">
        <f t="shared" si="11"/>
        <v>0</v>
      </c>
      <c r="BD25" s="74">
        <f t="shared" si="11"/>
        <v>0</v>
      </c>
      <c r="BE25" s="74">
        <f t="shared" si="11"/>
        <v>0</v>
      </c>
      <c r="BF25" s="74">
        <f t="shared" si="11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0</v>
      </c>
      <c r="O26" s="74">
        <f t="shared" si="12"/>
        <v>0</v>
      </c>
      <c r="P26" s="74">
        <f t="shared" si="12"/>
        <v>0</v>
      </c>
      <c r="Q26" s="74">
        <f t="shared" si="12"/>
        <v>0</v>
      </c>
      <c r="R26" s="74">
        <f t="shared" si="12"/>
        <v>0</v>
      </c>
      <c r="S26" s="74">
        <f t="shared" si="12"/>
        <v>0</v>
      </c>
      <c r="T26" s="74">
        <f t="shared" si="12"/>
        <v>0</v>
      </c>
      <c r="U26" s="74">
        <f t="shared" si="12"/>
        <v>0</v>
      </c>
      <c r="V26" s="74">
        <f t="shared" si="12"/>
        <v>0</v>
      </c>
      <c r="W26" s="74">
        <f t="shared" si="12"/>
        <v>0</v>
      </c>
      <c r="X26" s="74">
        <f t="shared" si="12"/>
        <v>0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0</v>
      </c>
      <c r="O27" s="74">
        <f t="shared" si="13"/>
        <v>0</v>
      </c>
      <c r="P27" s="74">
        <f t="shared" si="13"/>
        <v>0</v>
      </c>
      <c r="Q27" s="74">
        <f t="shared" si="13"/>
        <v>0</v>
      </c>
      <c r="R27" s="74">
        <f t="shared" si="13"/>
        <v>0</v>
      </c>
      <c r="S27" s="74">
        <f t="shared" si="13"/>
        <v>0</v>
      </c>
      <c r="T27" s="74">
        <f t="shared" si="13"/>
        <v>0</v>
      </c>
      <c r="U27" s="74">
        <f t="shared" si="13"/>
        <v>0</v>
      </c>
      <c r="V27" s="74">
        <f t="shared" si="13"/>
        <v>0</v>
      </c>
      <c r="W27" s="74">
        <f t="shared" si="13"/>
        <v>0</v>
      </c>
      <c r="X27" s="74">
        <f t="shared" si="13"/>
        <v>0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0</v>
      </c>
      <c r="O28" s="74">
        <f t="shared" si="14"/>
        <v>0</v>
      </c>
      <c r="P28" s="74">
        <f t="shared" si="14"/>
        <v>0</v>
      </c>
      <c r="Q28" s="74">
        <f t="shared" si="14"/>
        <v>0</v>
      </c>
      <c r="R28" s="74">
        <f t="shared" si="14"/>
        <v>0</v>
      </c>
      <c r="S28" s="74">
        <f t="shared" si="14"/>
        <v>0</v>
      </c>
      <c r="T28" s="74">
        <f t="shared" si="14"/>
        <v>0</v>
      </c>
      <c r="U28" s="74">
        <f t="shared" si="14"/>
        <v>0</v>
      </c>
      <c r="V28" s="74">
        <f t="shared" si="14"/>
        <v>0</v>
      </c>
      <c r="W28" s="74">
        <f t="shared" si="14"/>
        <v>0</v>
      </c>
      <c r="X28" s="74">
        <f t="shared" si="14"/>
        <v>0</v>
      </c>
      <c r="Y28" s="74">
        <f t="shared" si="14"/>
        <v>0</v>
      </c>
      <c r="Z28" s="74">
        <f t="shared" si="14"/>
        <v>0</v>
      </c>
      <c r="AA28" s="74">
        <f t="shared" si="14"/>
        <v>0</v>
      </c>
      <c r="AB28" s="74">
        <f t="shared" si="14"/>
        <v>0</v>
      </c>
      <c r="AC28" s="74">
        <f t="shared" si="14"/>
        <v>0</v>
      </c>
      <c r="AD28" s="74">
        <f t="shared" si="14"/>
        <v>0</v>
      </c>
      <c r="AE28" s="74">
        <f t="shared" si="14"/>
        <v>0</v>
      </c>
      <c r="AF28" s="74">
        <f t="shared" si="14"/>
        <v>0</v>
      </c>
      <c r="AG28" s="74">
        <f t="shared" si="14"/>
        <v>0</v>
      </c>
      <c r="AH28" s="74">
        <f t="shared" si="14"/>
        <v>0</v>
      </c>
      <c r="AI28" s="74">
        <f t="shared" si="14"/>
        <v>0</v>
      </c>
      <c r="AJ28" s="74">
        <f t="shared" si="14"/>
        <v>0</v>
      </c>
      <c r="AK28" s="74">
        <f t="shared" si="14"/>
        <v>0</v>
      </c>
      <c r="AL28" s="74">
        <f t="shared" si="14"/>
        <v>0</v>
      </c>
      <c r="AM28" s="74">
        <f t="shared" si="14"/>
        <v>0</v>
      </c>
      <c r="AN28" s="74">
        <f t="shared" si="14"/>
        <v>0</v>
      </c>
      <c r="AO28" s="74">
        <f t="shared" si="14"/>
        <v>0</v>
      </c>
      <c r="AP28" s="74">
        <f t="shared" si="14"/>
        <v>0</v>
      </c>
      <c r="AQ28" s="74">
        <f t="shared" si="14"/>
        <v>0</v>
      </c>
      <c r="AR28" s="74">
        <f t="shared" si="14"/>
        <v>0</v>
      </c>
      <c r="AS28" s="74">
        <f t="shared" si="14"/>
        <v>0</v>
      </c>
      <c r="AT28" s="74">
        <f t="shared" si="14"/>
        <v>0</v>
      </c>
      <c r="AU28" s="74">
        <f t="shared" si="14"/>
        <v>0</v>
      </c>
      <c r="AV28" s="74">
        <f t="shared" si="14"/>
        <v>0</v>
      </c>
      <c r="AW28" s="74">
        <f t="shared" si="14"/>
        <v>0</v>
      </c>
      <c r="AX28" s="74">
        <f t="shared" si="14"/>
        <v>0</v>
      </c>
      <c r="AY28" s="74">
        <f t="shared" si="14"/>
        <v>0</v>
      </c>
      <c r="AZ28" s="74">
        <f t="shared" si="14"/>
        <v>0</v>
      </c>
      <c r="BA28" s="74">
        <f t="shared" si="14"/>
        <v>0</v>
      </c>
      <c r="BB28" s="74">
        <f t="shared" si="14"/>
        <v>0</v>
      </c>
      <c r="BC28" s="74">
        <f t="shared" si="14"/>
        <v>0</v>
      </c>
      <c r="BD28" s="74">
        <f t="shared" si="14"/>
        <v>0</v>
      </c>
      <c r="BE28" s="74">
        <f t="shared" si="14"/>
        <v>0</v>
      </c>
      <c r="BF28" s="74">
        <f t="shared" si="14"/>
        <v>0</v>
      </c>
      <c r="BG28" s="74">
        <f t="shared" si="14"/>
        <v>0</v>
      </c>
      <c r="BH28" s="74">
        <f t="shared" si="14"/>
        <v>0</v>
      </c>
      <c r="BI28" s="74">
        <f t="shared" si="14"/>
        <v>0</v>
      </c>
      <c r="BJ28" s="74">
        <f t="shared" si="14"/>
        <v>0</v>
      </c>
      <c r="BK28" s="74">
        <f t="shared" si="14"/>
        <v>0</v>
      </c>
      <c r="BL28" s="74">
        <f t="shared" si="14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0</v>
      </c>
      <c r="O29" s="68">
        <f t="shared" si="15"/>
        <v>0</v>
      </c>
      <c r="P29" s="68">
        <f t="shared" si="15"/>
        <v>0</v>
      </c>
      <c r="Q29" s="68">
        <f t="shared" si="15"/>
        <v>0</v>
      </c>
      <c r="R29" s="68">
        <f t="shared" si="15"/>
        <v>0</v>
      </c>
      <c r="S29" s="68">
        <f t="shared" si="15"/>
        <v>0</v>
      </c>
      <c r="T29" s="68">
        <f t="shared" si="15"/>
        <v>0</v>
      </c>
      <c r="U29" s="68">
        <f t="shared" si="15"/>
        <v>0</v>
      </c>
      <c r="V29" s="68">
        <f t="shared" si="15"/>
        <v>0</v>
      </c>
      <c r="W29" s="68">
        <f t="shared" si="15"/>
        <v>0</v>
      </c>
      <c r="X29" s="68">
        <f t="shared" si="15"/>
        <v>0</v>
      </c>
      <c r="Y29" s="68">
        <f t="shared" si="15"/>
        <v>0</v>
      </c>
      <c r="Z29" s="68">
        <f t="shared" si="15"/>
        <v>0</v>
      </c>
      <c r="AA29" s="68">
        <f t="shared" si="15"/>
        <v>0</v>
      </c>
      <c r="AB29" s="68">
        <f t="shared" si="15"/>
        <v>0</v>
      </c>
      <c r="AC29" s="68">
        <f t="shared" si="15"/>
        <v>0</v>
      </c>
      <c r="AD29" s="68">
        <f t="shared" si="15"/>
        <v>0</v>
      </c>
      <c r="AE29" s="68">
        <f t="shared" si="15"/>
        <v>0</v>
      </c>
      <c r="AF29" s="68">
        <f t="shared" si="15"/>
        <v>0</v>
      </c>
      <c r="AG29" s="68">
        <f t="shared" si="15"/>
        <v>0</v>
      </c>
      <c r="AH29" s="68">
        <f t="shared" si="15"/>
        <v>0</v>
      </c>
      <c r="AI29" s="68">
        <f t="shared" si="15"/>
        <v>0</v>
      </c>
      <c r="AJ29" s="68">
        <f t="shared" si="15"/>
        <v>0</v>
      </c>
      <c r="AK29" s="68">
        <f t="shared" si="15"/>
        <v>0</v>
      </c>
      <c r="AL29" s="68">
        <f t="shared" si="15"/>
        <v>0</v>
      </c>
      <c r="AM29" s="68">
        <f t="shared" si="15"/>
        <v>0</v>
      </c>
      <c r="AN29" s="68">
        <f t="shared" si="15"/>
        <v>0</v>
      </c>
      <c r="AO29" s="68">
        <f t="shared" si="15"/>
        <v>0</v>
      </c>
      <c r="AP29" s="68">
        <f t="shared" si="15"/>
        <v>0</v>
      </c>
      <c r="AQ29" s="68">
        <f t="shared" si="15"/>
        <v>0</v>
      </c>
      <c r="AR29" s="68">
        <f t="shared" si="15"/>
        <v>0</v>
      </c>
      <c r="AS29" s="68">
        <f t="shared" si="15"/>
        <v>0</v>
      </c>
      <c r="AT29" s="68">
        <f t="shared" si="15"/>
        <v>0</v>
      </c>
      <c r="AU29" s="68">
        <f t="shared" si="15"/>
        <v>0</v>
      </c>
      <c r="AV29" s="68">
        <f t="shared" si="15"/>
        <v>0</v>
      </c>
      <c r="AW29" s="68">
        <f t="shared" si="15"/>
        <v>0</v>
      </c>
      <c r="AX29" s="68">
        <f t="shared" si="15"/>
        <v>0</v>
      </c>
      <c r="AY29" s="68">
        <f t="shared" si="15"/>
        <v>0</v>
      </c>
      <c r="AZ29" s="68">
        <f t="shared" si="15"/>
        <v>0</v>
      </c>
      <c r="BA29" s="68">
        <f t="shared" si="15"/>
        <v>0</v>
      </c>
      <c r="BB29" s="68">
        <f t="shared" si="15"/>
        <v>0</v>
      </c>
      <c r="BC29" s="68">
        <f t="shared" si="15"/>
        <v>0</v>
      </c>
      <c r="BD29" s="68">
        <f t="shared" si="15"/>
        <v>0</v>
      </c>
      <c r="BE29" s="68">
        <f t="shared" si="15"/>
        <v>0</v>
      </c>
      <c r="BF29" s="68">
        <f t="shared" si="15"/>
        <v>0</v>
      </c>
      <c r="BG29" s="68">
        <f t="shared" si="15"/>
        <v>0</v>
      </c>
      <c r="BH29" s="68">
        <f t="shared" si="15"/>
        <v>0</v>
      </c>
      <c r="BI29" s="68">
        <f t="shared" si="15"/>
        <v>0</v>
      </c>
      <c r="BJ29" s="68">
        <f t="shared" si="15"/>
        <v>0</v>
      </c>
      <c r="BK29" s="68">
        <f t="shared" si="15"/>
        <v>0</v>
      </c>
      <c r="BL29" s="68">
        <f t="shared" si="15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0</v>
      </c>
      <c r="P32" s="74">
        <f t="shared" si="16"/>
        <v>0</v>
      </c>
      <c r="Q32" s="74">
        <f t="shared" si="16"/>
        <v>0</v>
      </c>
      <c r="R32" s="74">
        <f t="shared" si="16"/>
        <v>0</v>
      </c>
      <c r="S32" s="74">
        <f t="shared" si="16"/>
        <v>0</v>
      </c>
      <c r="T32" s="74">
        <f t="shared" si="16"/>
        <v>0</v>
      </c>
      <c r="U32" s="74">
        <f t="shared" si="16"/>
        <v>0</v>
      </c>
      <c r="V32" s="74">
        <f t="shared" si="16"/>
        <v>0</v>
      </c>
      <c r="W32" s="74">
        <f t="shared" si="16"/>
        <v>0</v>
      </c>
      <c r="X32" s="74">
        <f t="shared" si="16"/>
        <v>0</v>
      </c>
      <c r="Y32" s="74">
        <f t="shared" si="16"/>
        <v>0</v>
      </c>
      <c r="Z32" s="74">
        <f t="shared" si="16"/>
        <v>0</v>
      </c>
      <c r="AA32" s="74">
        <f t="shared" si="16"/>
        <v>0</v>
      </c>
      <c r="AB32" s="74">
        <f t="shared" si="16"/>
        <v>0</v>
      </c>
      <c r="AC32" s="74">
        <f t="shared" si="16"/>
        <v>0</v>
      </c>
      <c r="AD32" s="74">
        <f t="shared" si="16"/>
        <v>0</v>
      </c>
      <c r="AE32" s="74">
        <f t="shared" si="16"/>
        <v>0</v>
      </c>
      <c r="AF32" s="74">
        <f t="shared" si="16"/>
        <v>0</v>
      </c>
      <c r="AG32" s="74">
        <f t="shared" si="16"/>
        <v>0</v>
      </c>
      <c r="AH32" s="74">
        <f t="shared" si="16"/>
        <v>0</v>
      </c>
      <c r="AI32" s="74">
        <f t="shared" si="16"/>
        <v>0</v>
      </c>
      <c r="AJ32" s="74">
        <f t="shared" si="16"/>
        <v>0</v>
      </c>
      <c r="AK32" s="74">
        <f t="shared" si="16"/>
        <v>0</v>
      </c>
      <c r="AL32" s="74">
        <f t="shared" si="16"/>
        <v>0</v>
      </c>
      <c r="AM32" s="74">
        <f t="shared" si="16"/>
        <v>0</v>
      </c>
      <c r="AN32" s="74">
        <f t="shared" si="16"/>
        <v>0</v>
      </c>
      <c r="AO32" s="74">
        <f t="shared" si="16"/>
        <v>0</v>
      </c>
      <c r="AP32" s="74">
        <f t="shared" si="16"/>
        <v>0</v>
      </c>
      <c r="AQ32" s="74">
        <f t="shared" si="16"/>
        <v>0</v>
      </c>
      <c r="AR32" s="74">
        <f t="shared" si="16"/>
        <v>0</v>
      </c>
      <c r="AS32" s="74">
        <f t="shared" si="16"/>
        <v>0</v>
      </c>
      <c r="AT32" s="74">
        <f t="shared" si="16"/>
        <v>0</v>
      </c>
      <c r="AU32" s="74">
        <f t="shared" si="16"/>
        <v>0</v>
      </c>
      <c r="AV32" s="74">
        <f t="shared" si="16"/>
        <v>0</v>
      </c>
      <c r="AW32" s="74">
        <f t="shared" si="16"/>
        <v>0</v>
      </c>
      <c r="AX32" s="74">
        <f t="shared" si="16"/>
        <v>0</v>
      </c>
      <c r="AY32" s="74">
        <f t="shared" si="16"/>
        <v>0</v>
      </c>
      <c r="AZ32" s="74">
        <f t="shared" si="16"/>
        <v>0</v>
      </c>
      <c r="BA32" s="74">
        <f t="shared" si="16"/>
        <v>0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0</v>
      </c>
      <c r="O33" s="74">
        <f t="shared" si="17"/>
        <v>0</v>
      </c>
      <c r="P33" s="74">
        <f t="shared" si="17"/>
        <v>0</v>
      </c>
      <c r="Q33" s="74">
        <f t="shared" si="17"/>
        <v>0</v>
      </c>
      <c r="R33" s="74">
        <f t="shared" si="17"/>
        <v>0</v>
      </c>
      <c r="S33" s="74">
        <f t="shared" si="17"/>
        <v>0</v>
      </c>
      <c r="T33" s="74">
        <f t="shared" si="17"/>
        <v>0</v>
      </c>
      <c r="U33" s="74">
        <f t="shared" si="17"/>
        <v>0</v>
      </c>
      <c r="V33" s="74">
        <f t="shared" si="17"/>
        <v>0</v>
      </c>
      <c r="W33" s="74">
        <f t="shared" si="17"/>
        <v>0</v>
      </c>
      <c r="X33" s="74">
        <f t="shared" si="17"/>
        <v>0</v>
      </c>
      <c r="Y33" s="74">
        <f t="shared" si="17"/>
        <v>0</v>
      </c>
      <c r="Z33" s="74">
        <f t="shared" si="17"/>
        <v>0</v>
      </c>
      <c r="AA33" s="74">
        <f t="shared" si="17"/>
        <v>0</v>
      </c>
      <c r="AB33" s="74">
        <f t="shared" si="17"/>
        <v>0</v>
      </c>
      <c r="AC33" s="74">
        <f t="shared" si="17"/>
        <v>0</v>
      </c>
      <c r="AD33" s="74">
        <f t="shared" si="17"/>
        <v>0</v>
      </c>
      <c r="AE33" s="74">
        <f t="shared" si="17"/>
        <v>0</v>
      </c>
      <c r="AF33" s="74">
        <f t="shared" si="17"/>
        <v>0</v>
      </c>
      <c r="AG33" s="74">
        <f t="shared" si="17"/>
        <v>0</v>
      </c>
      <c r="AH33" s="74">
        <f t="shared" si="17"/>
        <v>0</v>
      </c>
      <c r="AI33" s="74">
        <f t="shared" si="17"/>
        <v>0</v>
      </c>
      <c r="AJ33" s="74">
        <f t="shared" si="17"/>
        <v>0</v>
      </c>
      <c r="AK33" s="74">
        <f t="shared" si="17"/>
        <v>0</v>
      </c>
      <c r="AL33" s="74">
        <f t="shared" si="17"/>
        <v>0</v>
      </c>
      <c r="AM33" s="74">
        <f t="shared" si="17"/>
        <v>0</v>
      </c>
      <c r="AN33" s="74">
        <f t="shared" si="17"/>
        <v>0</v>
      </c>
      <c r="AO33" s="74">
        <f t="shared" si="17"/>
        <v>0</v>
      </c>
      <c r="AP33" s="74">
        <f t="shared" si="17"/>
        <v>0</v>
      </c>
      <c r="AQ33" s="74">
        <f t="shared" si="17"/>
        <v>0</v>
      </c>
      <c r="AR33" s="74">
        <f t="shared" si="17"/>
        <v>0</v>
      </c>
      <c r="AS33" s="74">
        <f t="shared" si="17"/>
        <v>0</v>
      </c>
      <c r="AT33" s="74">
        <f t="shared" si="17"/>
        <v>0</v>
      </c>
      <c r="AU33" s="74">
        <f t="shared" si="17"/>
        <v>0</v>
      </c>
      <c r="AV33" s="74">
        <f t="shared" si="17"/>
        <v>0</v>
      </c>
      <c r="AW33" s="74">
        <f t="shared" si="17"/>
        <v>0</v>
      </c>
      <c r="AX33" s="74">
        <f t="shared" si="17"/>
        <v>0</v>
      </c>
      <c r="AY33" s="74">
        <f t="shared" si="17"/>
        <v>0</v>
      </c>
      <c r="AZ33" s="74">
        <f t="shared" si="17"/>
        <v>0</v>
      </c>
      <c r="BA33" s="74">
        <f t="shared" si="17"/>
        <v>0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0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0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0</v>
      </c>
      <c r="O35" s="74">
        <f t="shared" si="18"/>
        <v>0</v>
      </c>
      <c r="P35" s="74">
        <f t="shared" si="18"/>
        <v>0</v>
      </c>
      <c r="Q35" s="74">
        <f t="shared" si="18"/>
        <v>0</v>
      </c>
      <c r="R35" s="74">
        <f t="shared" si="18"/>
        <v>0</v>
      </c>
      <c r="S35" s="74">
        <f t="shared" si="18"/>
        <v>0</v>
      </c>
      <c r="T35" s="74">
        <f t="shared" si="18"/>
        <v>0</v>
      </c>
      <c r="U35" s="74">
        <f t="shared" si="18"/>
        <v>0</v>
      </c>
      <c r="V35" s="74">
        <f t="shared" si="18"/>
        <v>0</v>
      </c>
      <c r="W35" s="74">
        <f t="shared" si="18"/>
        <v>0</v>
      </c>
      <c r="X35" s="74">
        <f t="shared" si="18"/>
        <v>0</v>
      </c>
      <c r="Y35" s="74">
        <f t="shared" si="18"/>
        <v>0</v>
      </c>
      <c r="Z35" s="74">
        <f t="shared" si="18"/>
        <v>0</v>
      </c>
      <c r="AA35" s="74">
        <f t="shared" si="18"/>
        <v>0</v>
      </c>
      <c r="AB35" s="74">
        <f t="shared" si="18"/>
        <v>0</v>
      </c>
      <c r="AC35" s="74">
        <f t="shared" si="18"/>
        <v>0</v>
      </c>
      <c r="AD35" s="74">
        <f t="shared" si="18"/>
        <v>0</v>
      </c>
      <c r="AE35" s="74">
        <f t="shared" si="18"/>
        <v>0</v>
      </c>
      <c r="AF35" s="74">
        <f t="shared" si="18"/>
        <v>0</v>
      </c>
      <c r="AG35" s="74">
        <f t="shared" si="18"/>
        <v>0</v>
      </c>
      <c r="AH35" s="74">
        <f t="shared" si="18"/>
        <v>0</v>
      </c>
      <c r="AI35" s="74">
        <f t="shared" si="18"/>
        <v>0</v>
      </c>
      <c r="AJ35" s="74">
        <f t="shared" si="18"/>
        <v>0</v>
      </c>
      <c r="AK35" s="74">
        <f t="shared" si="18"/>
        <v>0</v>
      </c>
      <c r="AL35" s="74">
        <f t="shared" si="18"/>
        <v>0</v>
      </c>
      <c r="AM35" s="74">
        <f t="shared" si="18"/>
        <v>0</v>
      </c>
      <c r="AN35" s="74">
        <f t="shared" si="18"/>
        <v>0</v>
      </c>
      <c r="AO35" s="74">
        <f t="shared" si="18"/>
        <v>0</v>
      </c>
      <c r="AP35" s="74">
        <f t="shared" si="18"/>
        <v>0</v>
      </c>
      <c r="AQ35" s="74">
        <f t="shared" si="18"/>
        <v>0</v>
      </c>
      <c r="AR35" s="74">
        <f t="shared" si="18"/>
        <v>0</v>
      </c>
      <c r="AS35" s="74">
        <f t="shared" si="18"/>
        <v>0</v>
      </c>
      <c r="AT35" s="74">
        <f t="shared" si="18"/>
        <v>0</v>
      </c>
      <c r="AU35" s="74">
        <f t="shared" si="18"/>
        <v>0</v>
      </c>
      <c r="AV35" s="74">
        <f t="shared" si="18"/>
        <v>0</v>
      </c>
      <c r="AW35" s="74">
        <f t="shared" si="18"/>
        <v>0</v>
      </c>
      <c r="AX35" s="74">
        <f t="shared" si="18"/>
        <v>0</v>
      </c>
      <c r="AY35" s="74">
        <f t="shared" si="18"/>
        <v>0</v>
      </c>
      <c r="AZ35" s="74">
        <f t="shared" si="18"/>
        <v>0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0</v>
      </c>
      <c r="O36" s="68">
        <f t="shared" si="19"/>
        <v>0</v>
      </c>
      <c r="P36" s="68">
        <f t="shared" si="19"/>
        <v>0</v>
      </c>
      <c r="Q36" s="68">
        <f t="shared" si="19"/>
        <v>0</v>
      </c>
      <c r="R36" s="68">
        <f t="shared" si="19"/>
        <v>0</v>
      </c>
      <c r="S36" s="68">
        <f t="shared" si="19"/>
        <v>0</v>
      </c>
      <c r="T36" s="68">
        <f t="shared" si="19"/>
        <v>0</v>
      </c>
      <c r="U36" s="68">
        <f t="shared" si="19"/>
        <v>0</v>
      </c>
      <c r="V36" s="68">
        <f t="shared" si="19"/>
        <v>0</v>
      </c>
      <c r="W36" s="68">
        <f t="shared" si="19"/>
        <v>0</v>
      </c>
      <c r="X36" s="68">
        <f t="shared" si="19"/>
        <v>0</v>
      </c>
      <c r="Y36" s="68">
        <f t="shared" si="19"/>
        <v>0</v>
      </c>
      <c r="Z36" s="68">
        <f t="shared" si="19"/>
        <v>0</v>
      </c>
      <c r="AA36" s="68">
        <f t="shared" si="19"/>
        <v>0</v>
      </c>
      <c r="AB36" s="68">
        <f t="shared" si="19"/>
        <v>0</v>
      </c>
      <c r="AC36" s="68">
        <f t="shared" si="19"/>
        <v>0</v>
      </c>
      <c r="AD36" s="68">
        <f t="shared" si="19"/>
        <v>0</v>
      </c>
      <c r="AE36" s="68">
        <f t="shared" si="19"/>
        <v>0</v>
      </c>
      <c r="AF36" s="68">
        <f t="shared" si="19"/>
        <v>0</v>
      </c>
      <c r="AG36" s="68">
        <f t="shared" si="19"/>
        <v>0</v>
      </c>
      <c r="AH36" s="68">
        <f t="shared" si="19"/>
        <v>0</v>
      </c>
      <c r="AI36" s="68">
        <f t="shared" si="19"/>
        <v>0</v>
      </c>
      <c r="AJ36" s="68">
        <f t="shared" si="19"/>
        <v>0</v>
      </c>
      <c r="AK36" s="68">
        <f t="shared" si="19"/>
        <v>0</v>
      </c>
      <c r="AL36" s="68">
        <f t="shared" si="19"/>
        <v>0</v>
      </c>
      <c r="AM36" s="68">
        <f t="shared" si="19"/>
        <v>0</v>
      </c>
      <c r="AN36" s="68">
        <f t="shared" si="19"/>
        <v>0</v>
      </c>
      <c r="AO36" s="68">
        <f t="shared" si="19"/>
        <v>0</v>
      </c>
      <c r="AP36" s="68">
        <f t="shared" si="19"/>
        <v>0</v>
      </c>
      <c r="AQ36" s="68">
        <f t="shared" si="19"/>
        <v>0</v>
      </c>
      <c r="AR36" s="68">
        <f t="shared" si="19"/>
        <v>0</v>
      </c>
      <c r="AS36" s="68">
        <f t="shared" si="19"/>
        <v>0</v>
      </c>
      <c r="AT36" s="68">
        <f t="shared" si="19"/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0</v>
      </c>
      <c r="P39" s="74">
        <f t="shared" si="20"/>
        <v>0</v>
      </c>
      <c r="Q39" s="74">
        <f t="shared" si="20"/>
        <v>0</v>
      </c>
      <c r="R39" s="74">
        <f t="shared" si="20"/>
        <v>0</v>
      </c>
      <c r="S39" s="74">
        <f t="shared" si="20"/>
        <v>0</v>
      </c>
      <c r="T39" s="74">
        <f t="shared" si="20"/>
        <v>0</v>
      </c>
      <c r="U39" s="74">
        <f t="shared" si="20"/>
        <v>0</v>
      </c>
      <c r="V39" s="74">
        <f t="shared" si="20"/>
        <v>0</v>
      </c>
      <c r="W39" s="74">
        <f t="shared" si="20"/>
        <v>0</v>
      </c>
      <c r="X39" s="74">
        <f t="shared" si="20"/>
        <v>0</v>
      </c>
      <c r="Y39" s="74">
        <f t="shared" si="20"/>
        <v>0</v>
      </c>
      <c r="Z39" s="74">
        <f t="shared" si="20"/>
        <v>0</v>
      </c>
      <c r="AA39" s="74">
        <f t="shared" si="20"/>
        <v>0</v>
      </c>
      <c r="AB39" s="74">
        <f t="shared" si="20"/>
        <v>0</v>
      </c>
      <c r="AC39" s="74">
        <f t="shared" si="20"/>
        <v>0</v>
      </c>
      <c r="AD39" s="74">
        <f t="shared" si="20"/>
        <v>0</v>
      </c>
      <c r="AE39" s="74">
        <f t="shared" si="20"/>
        <v>0</v>
      </c>
      <c r="AF39" s="74">
        <f t="shared" si="20"/>
        <v>0</v>
      </c>
      <c r="AG39" s="74">
        <f t="shared" si="20"/>
        <v>0</v>
      </c>
      <c r="AH39" s="74">
        <f t="shared" si="20"/>
        <v>0</v>
      </c>
      <c r="AI39" s="74">
        <f t="shared" si="20"/>
        <v>0</v>
      </c>
      <c r="AJ39" s="74">
        <f t="shared" si="20"/>
        <v>0</v>
      </c>
      <c r="AK39" s="74">
        <f t="shared" si="20"/>
        <v>0</v>
      </c>
      <c r="AL39" s="74">
        <f t="shared" si="20"/>
        <v>0</v>
      </c>
      <c r="AM39" s="74">
        <f t="shared" si="20"/>
        <v>0</v>
      </c>
      <c r="AN39" s="74">
        <f t="shared" si="20"/>
        <v>0</v>
      </c>
      <c r="AO39" s="74">
        <f t="shared" si="20"/>
        <v>0</v>
      </c>
      <c r="AP39" s="74">
        <f t="shared" si="20"/>
        <v>0</v>
      </c>
      <c r="AQ39" s="74">
        <f t="shared" si="20"/>
        <v>0</v>
      </c>
      <c r="AR39" s="74">
        <f t="shared" si="20"/>
        <v>0</v>
      </c>
      <c r="AS39" s="74">
        <f t="shared" si="20"/>
        <v>0</v>
      </c>
      <c r="AT39" s="74">
        <f t="shared" si="20"/>
        <v>0</v>
      </c>
      <c r="AU39" s="74">
        <f t="shared" si="20"/>
        <v>0</v>
      </c>
      <c r="AV39" s="74">
        <f t="shared" si="20"/>
        <v>0</v>
      </c>
      <c r="AW39" s="74">
        <f t="shared" si="20"/>
        <v>0</v>
      </c>
      <c r="AX39" s="74">
        <f t="shared" si="20"/>
        <v>0</v>
      </c>
      <c r="AY39" s="74">
        <f t="shared" si="20"/>
        <v>0</v>
      </c>
      <c r="AZ39" s="74">
        <f t="shared" si="20"/>
        <v>0</v>
      </c>
      <c r="BA39" s="74">
        <f t="shared" si="20"/>
        <v>0</v>
      </c>
      <c r="BB39" s="74">
        <f t="shared" si="20"/>
        <v>0</v>
      </c>
      <c r="BC39" s="74">
        <f t="shared" si="20"/>
        <v>0</v>
      </c>
      <c r="BD39" s="74">
        <f t="shared" si="20"/>
        <v>0</v>
      </c>
      <c r="BE39" s="74">
        <f t="shared" si="20"/>
        <v>0</v>
      </c>
      <c r="BF39" s="74">
        <f t="shared" si="20"/>
        <v>0</v>
      </c>
      <c r="BG39" s="74">
        <f t="shared" si="20"/>
        <v>0</v>
      </c>
      <c r="BH39" s="74">
        <f t="shared" si="20"/>
        <v>0</v>
      </c>
      <c r="BI39" s="74">
        <f t="shared" si="20"/>
        <v>0</v>
      </c>
      <c r="BJ39" s="74">
        <f t="shared" si="20"/>
        <v>0</v>
      </c>
      <c r="BK39" s="74">
        <f t="shared" si="20"/>
        <v>0</v>
      </c>
      <c r="BL39" s="74">
        <f t="shared" si="20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0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si="21"/>
        <v>0</v>
      </c>
      <c r="AM41" s="74">
        <f t="shared" si="21"/>
        <v>0</v>
      </c>
      <c r="AN41" s="74">
        <f t="shared" si="21"/>
        <v>0</v>
      </c>
      <c r="AO41" s="74">
        <f t="shared" si="21"/>
        <v>0</v>
      </c>
      <c r="AP41" s="74">
        <f t="shared" si="21"/>
        <v>0</v>
      </c>
      <c r="AQ41" s="74">
        <f t="shared" si="21"/>
        <v>0</v>
      </c>
      <c r="AR41" s="74">
        <f t="shared" si="21"/>
        <v>0</v>
      </c>
      <c r="AS41" s="74">
        <f t="shared" si="21"/>
        <v>0</v>
      </c>
      <c r="AT41" s="74">
        <f t="shared" si="21"/>
        <v>0</v>
      </c>
      <c r="AU41" s="74">
        <f t="shared" si="21"/>
        <v>0</v>
      </c>
      <c r="AV41" s="74">
        <f t="shared" si="21"/>
        <v>0</v>
      </c>
      <c r="AW41" s="74">
        <f t="shared" si="21"/>
        <v>0</v>
      </c>
      <c r="AX41" s="74">
        <f t="shared" si="21"/>
        <v>0</v>
      </c>
      <c r="AY41" s="74">
        <f t="shared" si="21"/>
        <v>0</v>
      </c>
      <c r="AZ41" s="74">
        <f t="shared" si="21"/>
        <v>0</v>
      </c>
      <c r="BA41" s="74">
        <f t="shared" si="21"/>
        <v>0</v>
      </c>
      <c r="BB41" s="74">
        <f t="shared" si="21"/>
        <v>0</v>
      </c>
      <c r="BC41" s="74">
        <f t="shared" si="21"/>
        <v>0</v>
      </c>
      <c r="BD41" s="74">
        <f t="shared" si="21"/>
        <v>0</v>
      </c>
      <c r="BE41" s="74">
        <f t="shared" si="21"/>
        <v>0</v>
      </c>
      <c r="BF41" s="74">
        <f t="shared" si="21"/>
        <v>0</v>
      </c>
      <c r="BG41" s="74">
        <f t="shared" si="21"/>
        <v>0</v>
      </c>
      <c r="BH41" s="74">
        <f t="shared" si="21"/>
        <v>0</v>
      </c>
      <c r="BI41" s="74">
        <f t="shared" si="21"/>
        <v>0</v>
      </c>
      <c r="BJ41" s="74">
        <f t="shared" si="21"/>
        <v>0</v>
      </c>
      <c r="BK41" s="74">
        <f t="shared" si="21"/>
        <v>0</v>
      </c>
      <c r="BL41" s="74">
        <f t="shared" si="21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</v>
      </c>
      <c r="O42" s="68">
        <f t="shared" si="22"/>
        <v>0</v>
      </c>
      <c r="P42" s="68">
        <f t="shared" si="22"/>
        <v>0</v>
      </c>
      <c r="Q42" s="68">
        <f t="shared" si="22"/>
        <v>0</v>
      </c>
      <c r="R42" s="68">
        <f t="shared" si="22"/>
        <v>0</v>
      </c>
      <c r="S42" s="68">
        <f t="shared" si="22"/>
        <v>0</v>
      </c>
      <c r="T42" s="68">
        <f t="shared" si="22"/>
        <v>0</v>
      </c>
      <c r="U42" s="68">
        <f t="shared" si="22"/>
        <v>0</v>
      </c>
      <c r="V42" s="68">
        <f t="shared" si="22"/>
        <v>0</v>
      </c>
      <c r="W42" s="68">
        <f t="shared" si="22"/>
        <v>0</v>
      </c>
      <c r="X42" s="68">
        <f t="shared" si="22"/>
        <v>0</v>
      </c>
      <c r="Y42" s="68">
        <f t="shared" si="22"/>
        <v>0</v>
      </c>
      <c r="Z42" s="68">
        <f t="shared" si="22"/>
        <v>0</v>
      </c>
      <c r="AA42" s="68">
        <f t="shared" si="22"/>
        <v>0</v>
      </c>
      <c r="AB42" s="68">
        <f t="shared" si="22"/>
        <v>0</v>
      </c>
      <c r="AC42" s="68">
        <f t="shared" si="22"/>
        <v>0</v>
      </c>
      <c r="AD42" s="68">
        <f t="shared" si="22"/>
        <v>0</v>
      </c>
      <c r="AE42" s="68">
        <f t="shared" si="22"/>
        <v>0</v>
      </c>
      <c r="AF42" s="68">
        <f t="shared" si="22"/>
        <v>0</v>
      </c>
      <c r="AG42" s="68">
        <f t="shared" si="22"/>
        <v>0</v>
      </c>
      <c r="AH42" s="68">
        <f t="shared" si="22"/>
        <v>0</v>
      </c>
      <c r="AI42" s="68">
        <f t="shared" si="22"/>
        <v>0</v>
      </c>
      <c r="AJ42" s="68">
        <f t="shared" si="22"/>
        <v>0</v>
      </c>
      <c r="AK42" s="68">
        <f t="shared" si="22"/>
        <v>0</v>
      </c>
      <c r="AL42" s="68">
        <f t="shared" si="22"/>
        <v>0</v>
      </c>
      <c r="AM42" s="68">
        <f t="shared" si="22"/>
        <v>0</v>
      </c>
      <c r="AN42" s="68">
        <f t="shared" si="22"/>
        <v>0</v>
      </c>
      <c r="AO42" s="68">
        <f t="shared" si="22"/>
        <v>0</v>
      </c>
      <c r="AP42" s="68">
        <f t="shared" si="22"/>
        <v>0</v>
      </c>
      <c r="AQ42" s="68">
        <f t="shared" si="22"/>
        <v>0</v>
      </c>
      <c r="AR42" s="68">
        <f t="shared" si="22"/>
        <v>0</v>
      </c>
      <c r="AS42" s="68">
        <f t="shared" si="22"/>
        <v>0</v>
      </c>
      <c r="AT42" s="68">
        <f t="shared" si="22"/>
        <v>0</v>
      </c>
      <c r="AU42" s="68">
        <f t="shared" si="22"/>
        <v>0</v>
      </c>
      <c r="AV42" s="68">
        <f t="shared" si="22"/>
        <v>0</v>
      </c>
      <c r="AW42" s="68">
        <f t="shared" si="22"/>
        <v>0</v>
      </c>
      <c r="AX42" s="68">
        <f t="shared" si="22"/>
        <v>0</v>
      </c>
      <c r="AY42" s="68">
        <f t="shared" si="22"/>
        <v>0</v>
      </c>
      <c r="AZ42" s="68">
        <f t="shared" si="22"/>
        <v>0</v>
      </c>
      <c r="BA42" s="68">
        <f t="shared" si="22"/>
        <v>0</v>
      </c>
      <c r="BB42" s="68">
        <f t="shared" si="22"/>
        <v>0</v>
      </c>
      <c r="BC42" s="68">
        <f t="shared" si="22"/>
        <v>0</v>
      </c>
      <c r="BD42" s="68">
        <f t="shared" si="22"/>
        <v>0</v>
      </c>
      <c r="BE42" s="68">
        <f t="shared" si="22"/>
        <v>0</v>
      </c>
      <c r="BF42" s="68">
        <f t="shared" si="22"/>
        <v>0</v>
      </c>
      <c r="BG42" s="68">
        <f t="shared" si="22"/>
        <v>0</v>
      </c>
      <c r="BH42" s="68">
        <f t="shared" si="22"/>
        <v>0</v>
      </c>
      <c r="BI42" s="68">
        <f t="shared" si="22"/>
        <v>0</v>
      </c>
      <c r="BJ42" s="68">
        <f t="shared" si="22"/>
        <v>0</v>
      </c>
      <c r="BK42" s="68">
        <f t="shared" si="22"/>
        <v>0</v>
      </c>
      <c r="BL42" s="68">
        <f t="shared" si="22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</v>
      </c>
      <c r="P45" s="55">
        <f t="shared" si="23"/>
        <v>0</v>
      </c>
      <c r="Q45" s="55">
        <f t="shared" si="23"/>
        <v>0</v>
      </c>
      <c r="R45" s="55">
        <f t="shared" si="23"/>
        <v>0</v>
      </c>
      <c r="S45" s="55">
        <f t="shared" si="23"/>
        <v>0</v>
      </c>
      <c r="T45" s="55">
        <f t="shared" si="23"/>
        <v>0</v>
      </c>
      <c r="U45" s="55">
        <f t="shared" si="23"/>
        <v>0</v>
      </c>
      <c r="V45" s="55">
        <f t="shared" si="23"/>
        <v>0</v>
      </c>
      <c r="W45" s="55">
        <f t="shared" si="23"/>
        <v>0</v>
      </c>
      <c r="X45" s="55">
        <f t="shared" si="23"/>
        <v>0</v>
      </c>
      <c r="Y45" s="55">
        <f t="shared" si="23"/>
        <v>0</v>
      </c>
      <c r="Z45" s="55">
        <f t="shared" si="23"/>
        <v>0</v>
      </c>
      <c r="AA45" s="55">
        <f t="shared" si="23"/>
        <v>0</v>
      </c>
      <c r="AB45" s="55">
        <f t="shared" si="23"/>
        <v>0</v>
      </c>
      <c r="AC45" s="55">
        <f t="shared" si="23"/>
        <v>0</v>
      </c>
      <c r="AD45" s="55">
        <f t="shared" si="23"/>
        <v>0</v>
      </c>
      <c r="AE45" s="55">
        <f t="shared" si="23"/>
        <v>0</v>
      </c>
      <c r="AF45" s="55">
        <f t="shared" si="23"/>
        <v>0</v>
      </c>
      <c r="AG45" s="55">
        <f t="shared" si="23"/>
        <v>0</v>
      </c>
      <c r="AH45" s="55">
        <f t="shared" si="23"/>
        <v>0</v>
      </c>
      <c r="AI45" s="55">
        <f t="shared" si="23"/>
        <v>0</v>
      </c>
      <c r="AJ45" s="55">
        <f t="shared" si="23"/>
        <v>0</v>
      </c>
      <c r="AK45" s="55">
        <f t="shared" si="23"/>
        <v>0</v>
      </c>
      <c r="AL45" s="55">
        <f t="shared" si="23"/>
        <v>0</v>
      </c>
      <c r="AM45" s="55">
        <f t="shared" si="23"/>
        <v>0</v>
      </c>
      <c r="AN45" s="55">
        <f t="shared" si="23"/>
        <v>0</v>
      </c>
      <c r="AO45" s="55">
        <f t="shared" si="23"/>
        <v>0</v>
      </c>
      <c r="AP45" s="55">
        <f t="shared" si="23"/>
        <v>0</v>
      </c>
      <c r="AQ45" s="55">
        <f t="shared" si="23"/>
        <v>0</v>
      </c>
      <c r="AR45" s="55">
        <f t="shared" si="23"/>
        <v>0</v>
      </c>
      <c r="AS45" s="55">
        <f t="shared" si="23"/>
        <v>0</v>
      </c>
      <c r="AT45" s="55">
        <f t="shared" si="23"/>
        <v>0</v>
      </c>
      <c r="AU45" s="55">
        <f t="shared" si="23"/>
        <v>0</v>
      </c>
      <c r="AV45" s="55">
        <f t="shared" si="23"/>
        <v>0</v>
      </c>
      <c r="AW45" s="55">
        <f t="shared" si="23"/>
        <v>0</v>
      </c>
      <c r="AX45" s="55">
        <f t="shared" si="23"/>
        <v>0</v>
      </c>
      <c r="AY45" s="55">
        <f t="shared" si="23"/>
        <v>0</v>
      </c>
      <c r="AZ45" s="55">
        <f t="shared" si="23"/>
        <v>0</v>
      </c>
      <c r="BA45" s="55">
        <f t="shared" si="23"/>
        <v>0</v>
      </c>
      <c r="BB45" s="55">
        <f t="shared" si="23"/>
        <v>0</v>
      </c>
      <c r="BC45" s="55">
        <f t="shared" si="23"/>
        <v>0</v>
      </c>
      <c r="BD45" s="55">
        <f t="shared" si="23"/>
        <v>0</v>
      </c>
      <c r="BE45" s="55">
        <f t="shared" si="23"/>
        <v>0</v>
      </c>
      <c r="BF45" s="55">
        <f t="shared" si="23"/>
        <v>0</v>
      </c>
      <c r="BG45" s="55">
        <f t="shared" si="23"/>
        <v>0</v>
      </c>
      <c r="BH45" s="55">
        <f t="shared" si="23"/>
        <v>0</v>
      </c>
      <c r="BI45" s="55">
        <f t="shared" si="23"/>
        <v>0</v>
      </c>
      <c r="BJ45" s="55">
        <f t="shared" si="23"/>
        <v>0</v>
      </c>
      <c r="BK45" s="55">
        <f t="shared" si="23"/>
        <v>0</v>
      </c>
      <c r="BL45" s="55">
        <f t="shared" si="23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</v>
      </c>
      <c r="O47" s="77">
        <f t="shared" si="24"/>
        <v>0</v>
      </c>
      <c r="P47" s="77">
        <f t="shared" si="24"/>
        <v>0</v>
      </c>
      <c r="Q47" s="77">
        <f t="shared" si="24"/>
        <v>0</v>
      </c>
      <c r="R47" s="77">
        <f t="shared" si="24"/>
        <v>0</v>
      </c>
      <c r="S47" s="77">
        <f t="shared" si="24"/>
        <v>0</v>
      </c>
      <c r="T47" s="77">
        <f t="shared" si="24"/>
        <v>0</v>
      </c>
      <c r="U47" s="77">
        <f t="shared" si="24"/>
        <v>0</v>
      </c>
      <c r="V47" s="77">
        <f t="shared" si="24"/>
        <v>0</v>
      </c>
      <c r="W47" s="77">
        <f t="shared" si="24"/>
        <v>0</v>
      </c>
      <c r="X47" s="77">
        <f t="shared" si="24"/>
        <v>0</v>
      </c>
      <c r="Y47" s="77">
        <f t="shared" si="24"/>
        <v>0</v>
      </c>
      <c r="Z47" s="77">
        <f t="shared" si="24"/>
        <v>0</v>
      </c>
      <c r="AA47" s="77">
        <f t="shared" si="24"/>
        <v>0</v>
      </c>
      <c r="AB47" s="77">
        <f t="shared" si="24"/>
        <v>0</v>
      </c>
      <c r="AC47" s="77">
        <f t="shared" si="24"/>
        <v>0</v>
      </c>
      <c r="AD47" s="77">
        <f t="shared" si="24"/>
        <v>0</v>
      </c>
      <c r="AE47" s="77">
        <f t="shared" si="24"/>
        <v>0</v>
      </c>
      <c r="AF47" s="77">
        <f t="shared" si="24"/>
        <v>0</v>
      </c>
      <c r="AG47" s="77">
        <f t="shared" si="24"/>
        <v>0</v>
      </c>
      <c r="AH47" s="77">
        <f t="shared" si="24"/>
        <v>0</v>
      </c>
      <c r="AI47" s="77">
        <f t="shared" si="24"/>
        <v>0</v>
      </c>
      <c r="AJ47" s="77">
        <f t="shared" si="24"/>
        <v>0</v>
      </c>
      <c r="AK47" s="77">
        <f t="shared" si="24"/>
        <v>0</v>
      </c>
      <c r="AL47" s="77">
        <f t="shared" si="24"/>
        <v>0</v>
      </c>
      <c r="AM47" s="77">
        <f t="shared" si="24"/>
        <v>0</v>
      </c>
      <c r="AN47" s="77">
        <f t="shared" si="24"/>
        <v>0</v>
      </c>
      <c r="AO47" s="77">
        <f t="shared" si="24"/>
        <v>0</v>
      </c>
      <c r="AP47" s="77">
        <f t="shared" si="24"/>
        <v>0</v>
      </c>
      <c r="AQ47" s="77">
        <f t="shared" si="24"/>
        <v>0</v>
      </c>
      <c r="AR47" s="77">
        <f t="shared" si="24"/>
        <v>0</v>
      </c>
      <c r="AS47" s="77">
        <f t="shared" si="24"/>
        <v>0</v>
      </c>
      <c r="AT47" s="77">
        <f t="shared" si="24"/>
        <v>0</v>
      </c>
      <c r="AU47" s="77">
        <f t="shared" si="24"/>
        <v>0</v>
      </c>
      <c r="AV47" s="77">
        <f t="shared" si="24"/>
        <v>0</v>
      </c>
      <c r="AW47" s="77">
        <f t="shared" si="24"/>
        <v>0</v>
      </c>
      <c r="AX47" s="77">
        <f t="shared" si="24"/>
        <v>0</v>
      </c>
      <c r="AY47" s="77">
        <f t="shared" si="24"/>
        <v>0</v>
      </c>
      <c r="AZ47" s="77">
        <f t="shared" si="24"/>
        <v>0</v>
      </c>
      <c r="BA47" s="77">
        <f t="shared" si="24"/>
        <v>0</v>
      </c>
      <c r="BB47" s="77">
        <f t="shared" si="24"/>
        <v>0</v>
      </c>
      <c r="BC47" s="77">
        <f t="shared" si="24"/>
        <v>0</v>
      </c>
      <c r="BD47" s="77">
        <f t="shared" si="24"/>
        <v>0</v>
      </c>
      <c r="BE47" s="77">
        <f t="shared" si="24"/>
        <v>0</v>
      </c>
      <c r="BF47" s="77">
        <f t="shared" si="24"/>
        <v>0</v>
      </c>
      <c r="BG47" s="77">
        <f t="shared" si="24"/>
        <v>0</v>
      </c>
      <c r="BH47" s="77">
        <f t="shared" si="24"/>
        <v>0</v>
      </c>
      <c r="BI47" s="77">
        <f t="shared" si="24"/>
        <v>0</v>
      </c>
      <c r="BJ47" s="77">
        <f t="shared" si="24"/>
        <v>0</v>
      </c>
      <c r="BK47" s="77">
        <f t="shared" si="24"/>
        <v>0</v>
      </c>
      <c r="BL47" s="77">
        <f t="shared" si="24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6">AVERAGE(O45,O47)</f>
        <v>0</v>
      </c>
      <c r="P48" s="68">
        <f t="shared" si="26"/>
        <v>0</v>
      </c>
      <c r="Q48" s="68">
        <f t="shared" si="26"/>
        <v>0</v>
      </c>
      <c r="R48" s="68">
        <f t="shared" si="26"/>
        <v>0</v>
      </c>
      <c r="S48" s="68">
        <f t="shared" si="26"/>
        <v>0</v>
      </c>
      <c r="T48" s="68">
        <f t="shared" si="26"/>
        <v>0</v>
      </c>
      <c r="U48" s="68">
        <f t="shared" si="26"/>
        <v>0</v>
      </c>
      <c r="V48" s="68">
        <f t="shared" si="26"/>
        <v>0</v>
      </c>
      <c r="W48" s="68">
        <f t="shared" si="26"/>
        <v>0</v>
      </c>
      <c r="X48" s="68">
        <f t="shared" si="26"/>
        <v>0</v>
      </c>
      <c r="Y48" s="68">
        <f t="shared" si="26"/>
        <v>0</v>
      </c>
      <c r="Z48" s="68">
        <f t="shared" si="26"/>
        <v>0</v>
      </c>
      <c r="AA48" s="68">
        <f t="shared" si="26"/>
        <v>0</v>
      </c>
      <c r="AB48" s="68">
        <f t="shared" si="26"/>
        <v>0</v>
      </c>
      <c r="AC48" s="68">
        <f t="shared" si="26"/>
        <v>0</v>
      </c>
      <c r="AD48" s="68">
        <f t="shared" si="26"/>
        <v>0</v>
      </c>
      <c r="AE48" s="68">
        <f t="shared" si="26"/>
        <v>0</v>
      </c>
      <c r="AF48" s="68">
        <f t="shared" si="26"/>
        <v>0</v>
      </c>
      <c r="AG48" s="68">
        <f t="shared" si="26"/>
        <v>0</v>
      </c>
      <c r="AH48" s="68">
        <f t="shared" si="26"/>
        <v>0</v>
      </c>
      <c r="AI48" s="68">
        <f t="shared" si="26"/>
        <v>0</v>
      </c>
      <c r="AJ48" s="68">
        <f t="shared" si="26"/>
        <v>0</v>
      </c>
      <c r="AK48" s="68">
        <f t="shared" si="26"/>
        <v>0</v>
      </c>
      <c r="AL48" s="68">
        <f t="shared" si="26"/>
        <v>0</v>
      </c>
      <c r="AM48" s="68">
        <f t="shared" si="26"/>
        <v>0</v>
      </c>
      <c r="AN48" s="68">
        <f t="shared" si="26"/>
        <v>0</v>
      </c>
      <c r="AO48" s="68">
        <f t="shared" si="26"/>
        <v>0</v>
      </c>
      <c r="AP48" s="68">
        <f t="shared" si="26"/>
        <v>0</v>
      </c>
      <c r="AQ48" s="68">
        <f t="shared" si="26"/>
        <v>0</v>
      </c>
      <c r="AR48" s="68">
        <f t="shared" si="26"/>
        <v>0</v>
      </c>
      <c r="AS48" s="68">
        <f t="shared" si="26"/>
        <v>0</v>
      </c>
      <c r="AT48" s="68">
        <f t="shared" si="26"/>
        <v>0</v>
      </c>
      <c r="AU48" s="68">
        <f t="shared" si="26"/>
        <v>0</v>
      </c>
      <c r="AV48" s="68">
        <f t="shared" si="26"/>
        <v>0</v>
      </c>
      <c r="AW48" s="68">
        <f t="shared" si="26"/>
        <v>0</v>
      </c>
      <c r="AX48" s="68">
        <f t="shared" si="26"/>
        <v>0</v>
      </c>
      <c r="AY48" s="68">
        <f t="shared" si="26"/>
        <v>0</v>
      </c>
      <c r="AZ48" s="68">
        <f t="shared" si="26"/>
        <v>0</v>
      </c>
      <c r="BA48" s="68">
        <f t="shared" si="26"/>
        <v>0</v>
      </c>
      <c r="BB48" s="68">
        <f t="shared" si="26"/>
        <v>0</v>
      </c>
      <c r="BC48" s="68">
        <f t="shared" si="26"/>
        <v>0</v>
      </c>
      <c r="BD48" s="68">
        <f t="shared" si="26"/>
        <v>0</v>
      </c>
      <c r="BE48" s="68">
        <f t="shared" si="26"/>
        <v>0</v>
      </c>
      <c r="BF48" s="68">
        <f t="shared" si="26"/>
        <v>0</v>
      </c>
      <c r="BG48" s="68">
        <f t="shared" si="26"/>
        <v>0</v>
      </c>
      <c r="BH48" s="68">
        <f t="shared" si="26"/>
        <v>0</v>
      </c>
      <c r="BI48" s="68">
        <f t="shared" si="26"/>
        <v>0</v>
      </c>
      <c r="BJ48" s="68">
        <f t="shared" si="26"/>
        <v>0</v>
      </c>
      <c r="BK48" s="68">
        <f t="shared" si="26"/>
        <v>0</v>
      </c>
      <c r="BL48" s="68">
        <f t="shared" si="26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0</v>
      </c>
      <c r="O50" s="71">
        <f t="shared" si="27"/>
        <v>0</v>
      </c>
      <c r="P50" s="71">
        <f t="shared" si="27"/>
        <v>0</v>
      </c>
      <c r="Q50" s="71">
        <f t="shared" si="27"/>
        <v>0</v>
      </c>
      <c r="R50" s="71">
        <f t="shared" si="27"/>
        <v>0</v>
      </c>
      <c r="S50" s="71">
        <f t="shared" si="27"/>
        <v>0</v>
      </c>
      <c r="T50" s="71">
        <f t="shared" si="27"/>
        <v>0</v>
      </c>
      <c r="U50" s="71">
        <f t="shared" si="27"/>
        <v>0</v>
      </c>
      <c r="V50" s="71">
        <f t="shared" si="27"/>
        <v>0</v>
      </c>
      <c r="W50" s="71">
        <f t="shared" si="27"/>
        <v>0</v>
      </c>
      <c r="X50" s="71">
        <f t="shared" si="27"/>
        <v>0</v>
      </c>
      <c r="Y50" s="71">
        <f t="shared" si="27"/>
        <v>0</v>
      </c>
      <c r="Z50" s="71">
        <f t="shared" si="27"/>
        <v>0</v>
      </c>
      <c r="AA50" s="71">
        <f t="shared" si="27"/>
        <v>0</v>
      </c>
      <c r="AB50" s="71">
        <f t="shared" si="27"/>
        <v>0</v>
      </c>
      <c r="AC50" s="71">
        <f t="shared" si="27"/>
        <v>0</v>
      </c>
      <c r="AD50" s="71">
        <f t="shared" si="27"/>
        <v>0</v>
      </c>
      <c r="AE50" s="71">
        <f t="shared" si="27"/>
        <v>0</v>
      </c>
      <c r="AF50" s="71">
        <f t="shared" si="27"/>
        <v>0</v>
      </c>
      <c r="AG50" s="71">
        <f t="shared" si="27"/>
        <v>0</v>
      </c>
      <c r="AH50" s="71">
        <f t="shared" si="27"/>
        <v>0</v>
      </c>
      <c r="AI50" s="71">
        <f t="shared" si="27"/>
        <v>0</v>
      </c>
      <c r="AJ50" s="71">
        <f t="shared" si="27"/>
        <v>0</v>
      </c>
      <c r="AK50" s="71">
        <f t="shared" si="27"/>
        <v>0</v>
      </c>
      <c r="AL50" s="71">
        <f t="shared" si="27"/>
        <v>0</v>
      </c>
      <c r="AM50" s="71">
        <f t="shared" si="27"/>
        <v>0</v>
      </c>
      <c r="AN50" s="71">
        <f t="shared" si="27"/>
        <v>0</v>
      </c>
      <c r="AO50" s="71">
        <f t="shared" si="27"/>
        <v>0</v>
      </c>
      <c r="AP50" s="71">
        <f t="shared" si="27"/>
        <v>0</v>
      </c>
      <c r="AQ50" s="71">
        <f t="shared" si="27"/>
        <v>0</v>
      </c>
      <c r="AR50" s="71">
        <f t="shared" si="27"/>
        <v>0</v>
      </c>
      <c r="AS50" s="71">
        <f t="shared" si="27"/>
        <v>0</v>
      </c>
      <c r="AT50" s="71">
        <f t="shared" si="27"/>
        <v>0</v>
      </c>
      <c r="AU50" s="71">
        <f t="shared" si="27"/>
        <v>0</v>
      </c>
      <c r="AV50" s="71">
        <f t="shared" si="27"/>
        <v>0</v>
      </c>
      <c r="AW50" s="71">
        <f t="shared" si="27"/>
        <v>0</v>
      </c>
      <c r="AX50" s="71">
        <f t="shared" si="27"/>
        <v>0</v>
      </c>
      <c r="AY50" s="71">
        <f t="shared" si="27"/>
        <v>0</v>
      </c>
      <c r="AZ50" s="71">
        <f t="shared" si="27"/>
        <v>0</v>
      </c>
      <c r="BA50" s="71">
        <f t="shared" si="27"/>
        <v>0</v>
      </c>
      <c r="BB50" s="71">
        <f t="shared" si="27"/>
        <v>0</v>
      </c>
      <c r="BC50" s="71">
        <f>BC22-BC36-BC42-BC48</f>
        <v>0</v>
      </c>
      <c r="BD50" s="71">
        <f>BD22-BD36-BD42-BD48</f>
        <v>0</v>
      </c>
      <c r="BE50" s="71">
        <f t="shared" si="27"/>
        <v>0</v>
      </c>
      <c r="BF50" s="71">
        <f t="shared" si="27"/>
        <v>0</v>
      </c>
      <c r="BG50" s="71">
        <f t="shared" si="27"/>
        <v>0</v>
      </c>
      <c r="BH50" s="71">
        <f t="shared" si="27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0</v>
      </c>
      <c r="O54" s="74">
        <f t="shared" si="28"/>
        <v>0</v>
      </c>
      <c r="P54" s="74">
        <f t="shared" si="28"/>
        <v>0</v>
      </c>
      <c r="Q54" s="74">
        <f t="shared" si="28"/>
        <v>0</v>
      </c>
      <c r="R54" s="74">
        <f t="shared" si="28"/>
        <v>0</v>
      </c>
      <c r="S54" s="74">
        <f t="shared" si="28"/>
        <v>0</v>
      </c>
      <c r="T54" s="74">
        <f t="shared" si="28"/>
        <v>0</v>
      </c>
      <c r="U54" s="74">
        <f t="shared" si="28"/>
        <v>0</v>
      </c>
      <c r="V54" s="74">
        <f t="shared" si="28"/>
        <v>0</v>
      </c>
      <c r="W54" s="74">
        <f t="shared" si="28"/>
        <v>0</v>
      </c>
      <c r="X54" s="74">
        <f t="shared" si="28"/>
        <v>0</v>
      </c>
      <c r="Y54" s="74">
        <f t="shared" si="28"/>
        <v>0</v>
      </c>
      <c r="Z54" s="74">
        <f t="shared" si="28"/>
        <v>0</v>
      </c>
      <c r="AA54" s="74">
        <f t="shared" si="28"/>
        <v>0</v>
      </c>
      <c r="AB54" s="74">
        <f t="shared" si="28"/>
        <v>0</v>
      </c>
      <c r="AC54" s="74">
        <f t="shared" si="28"/>
        <v>0</v>
      </c>
      <c r="AD54" s="74">
        <f t="shared" si="28"/>
        <v>0</v>
      </c>
      <c r="AE54" s="74">
        <f t="shared" si="28"/>
        <v>0</v>
      </c>
      <c r="AF54" s="74">
        <f t="shared" si="28"/>
        <v>0</v>
      </c>
      <c r="AG54" s="74">
        <f t="shared" si="28"/>
        <v>0</v>
      </c>
      <c r="AH54" s="74">
        <f t="shared" si="28"/>
        <v>0</v>
      </c>
      <c r="AI54" s="74">
        <f t="shared" si="28"/>
        <v>0</v>
      </c>
      <c r="AJ54" s="74">
        <f t="shared" si="28"/>
        <v>0</v>
      </c>
      <c r="AK54" s="74">
        <f t="shared" si="28"/>
        <v>0</v>
      </c>
      <c r="AL54" s="74">
        <f t="shared" si="28"/>
        <v>0</v>
      </c>
      <c r="AM54" s="74">
        <f t="shared" si="28"/>
        <v>0</v>
      </c>
      <c r="AN54" s="74">
        <f t="shared" si="28"/>
        <v>0</v>
      </c>
      <c r="AO54" s="74">
        <f t="shared" si="28"/>
        <v>0</v>
      </c>
      <c r="AP54" s="74">
        <f t="shared" si="28"/>
        <v>0</v>
      </c>
      <c r="AQ54" s="74">
        <f t="shared" si="28"/>
        <v>0</v>
      </c>
      <c r="AR54" s="74">
        <f t="shared" si="28"/>
        <v>0</v>
      </c>
      <c r="AS54" s="74">
        <f t="shared" si="28"/>
        <v>0</v>
      </c>
      <c r="AT54" s="74">
        <f t="shared" si="28"/>
        <v>0</v>
      </c>
      <c r="AU54" s="74">
        <f t="shared" si="28"/>
        <v>0</v>
      </c>
      <c r="AV54" s="74">
        <f t="shared" si="28"/>
        <v>0</v>
      </c>
      <c r="AW54" s="74">
        <f t="shared" si="28"/>
        <v>0</v>
      </c>
      <c r="AX54" s="74">
        <f t="shared" si="28"/>
        <v>0</v>
      </c>
      <c r="AY54" s="74">
        <f t="shared" si="28"/>
        <v>0</v>
      </c>
      <c r="AZ54" s="74">
        <f t="shared" si="28"/>
        <v>0</v>
      </c>
      <c r="BA54" s="74">
        <f t="shared" si="28"/>
        <v>0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0</v>
      </c>
      <c r="O56" s="68">
        <f t="shared" si="29"/>
        <v>0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0</v>
      </c>
      <c r="AF56" s="68">
        <f t="shared" si="29"/>
        <v>0</v>
      </c>
      <c r="AG56" s="68">
        <f t="shared" si="29"/>
        <v>0</v>
      </c>
      <c r="AH56" s="68">
        <f t="shared" si="29"/>
        <v>0</v>
      </c>
      <c r="AI56" s="68">
        <f t="shared" si="29"/>
        <v>0</v>
      </c>
      <c r="AJ56" s="68">
        <f t="shared" si="29"/>
        <v>0</v>
      </c>
      <c r="AK56" s="68">
        <f t="shared" si="29"/>
        <v>0</v>
      </c>
      <c r="AL56" s="68">
        <f t="shared" si="29"/>
        <v>0</v>
      </c>
      <c r="AM56" s="68">
        <f t="shared" si="29"/>
        <v>0</v>
      </c>
      <c r="AN56" s="68">
        <f t="shared" si="29"/>
        <v>0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8">
        <f t="shared" si="29"/>
        <v>0</v>
      </c>
      <c r="AT56" s="68">
        <f t="shared" si="29"/>
        <v>0</v>
      </c>
      <c r="AU56" s="68">
        <f t="shared" si="29"/>
        <v>0</v>
      </c>
      <c r="AV56" s="68">
        <f t="shared" si="29"/>
        <v>0</v>
      </c>
      <c r="AW56" s="68">
        <f t="shared" si="29"/>
        <v>0</v>
      </c>
      <c r="AX56" s="68">
        <f t="shared" si="29"/>
        <v>0</v>
      </c>
      <c r="AY56" s="68">
        <f t="shared" si="29"/>
        <v>0</v>
      </c>
      <c r="AZ56" s="68">
        <f t="shared" si="29"/>
        <v>0</v>
      </c>
      <c r="BA56" s="68">
        <f t="shared" si="29"/>
        <v>0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0</v>
      </c>
      <c r="O59" s="74">
        <f t="shared" si="30"/>
        <v>0</v>
      </c>
      <c r="P59" s="74">
        <f t="shared" si="30"/>
        <v>0</v>
      </c>
      <c r="Q59" s="74">
        <f t="shared" si="30"/>
        <v>0</v>
      </c>
      <c r="R59" s="74">
        <f t="shared" si="30"/>
        <v>0</v>
      </c>
      <c r="S59" s="74">
        <f t="shared" si="30"/>
        <v>0</v>
      </c>
      <c r="T59" s="74">
        <f t="shared" si="30"/>
        <v>0</v>
      </c>
      <c r="U59" s="74">
        <f t="shared" si="30"/>
        <v>0</v>
      </c>
      <c r="V59" s="74">
        <f t="shared" si="30"/>
        <v>0</v>
      </c>
      <c r="W59" s="74">
        <f t="shared" si="30"/>
        <v>0</v>
      </c>
      <c r="X59" s="74">
        <f t="shared" si="30"/>
        <v>0</v>
      </c>
      <c r="Y59" s="74">
        <f t="shared" si="30"/>
        <v>0</v>
      </c>
      <c r="Z59" s="74">
        <f t="shared" si="30"/>
        <v>0</v>
      </c>
      <c r="AA59" s="74">
        <f t="shared" si="30"/>
        <v>0</v>
      </c>
      <c r="AB59" s="74">
        <f t="shared" si="30"/>
        <v>0</v>
      </c>
      <c r="AC59" s="74">
        <f t="shared" si="30"/>
        <v>0</v>
      </c>
      <c r="AD59" s="74">
        <f t="shared" si="30"/>
        <v>0</v>
      </c>
      <c r="AE59" s="74">
        <f t="shared" si="30"/>
        <v>0</v>
      </c>
      <c r="AF59" s="74">
        <f t="shared" si="30"/>
        <v>0</v>
      </c>
      <c r="AG59" s="74">
        <f t="shared" si="30"/>
        <v>0</v>
      </c>
      <c r="AH59" s="74">
        <f t="shared" si="30"/>
        <v>0</v>
      </c>
      <c r="AI59" s="74">
        <f t="shared" si="30"/>
        <v>0</v>
      </c>
      <c r="AJ59" s="74">
        <f t="shared" si="30"/>
        <v>0</v>
      </c>
      <c r="AK59" s="74">
        <f t="shared" si="30"/>
        <v>0</v>
      </c>
      <c r="AL59" s="74">
        <f t="shared" si="30"/>
        <v>0</v>
      </c>
      <c r="AM59" s="74">
        <f t="shared" si="30"/>
        <v>0</v>
      </c>
      <c r="AN59" s="74">
        <f t="shared" si="30"/>
        <v>0</v>
      </c>
      <c r="AO59" s="74">
        <f t="shared" si="30"/>
        <v>0</v>
      </c>
      <c r="AP59" s="74">
        <f t="shared" si="30"/>
        <v>0</v>
      </c>
      <c r="AQ59" s="74">
        <f t="shared" si="30"/>
        <v>0</v>
      </c>
      <c r="AR59" s="74">
        <f t="shared" si="30"/>
        <v>0</v>
      </c>
      <c r="AS59" s="74">
        <f t="shared" si="30"/>
        <v>0</v>
      </c>
      <c r="AT59" s="74">
        <f t="shared" si="30"/>
        <v>0</v>
      </c>
      <c r="AU59" s="74">
        <f t="shared" si="30"/>
        <v>0</v>
      </c>
      <c r="AV59" s="74">
        <f t="shared" si="30"/>
        <v>0</v>
      </c>
      <c r="AW59" s="74">
        <f t="shared" si="30"/>
        <v>0</v>
      </c>
      <c r="AX59" s="74">
        <f t="shared" si="30"/>
        <v>0</v>
      </c>
      <c r="AY59" s="74">
        <f t="shared" si="30"/>
        <v>0</v>
      </c>
      <c r="AZ59" s="74">
        <f t="shared" si="30"/>
        <v>0</v>
      </c>
      <c r="BA59" s="74">
        <f t="shared" si="30"/>
        <v>0</v>
      </c>
      <c r="BB59" s="74">
        <f t="shared" si="30"/>
        <v>0</v>
      </c>
      <c r="BC59" s="74">
        <f t="shared" si="30"/>
        <v>0</v>
      </c>
      <c r="BD59" s="74">
        <f t="shared" si="30"/>
        <v>0</v>
      </c>
      <c r="BE59" s="74">
        <f t="shared" si="30"/>
        <v>0</v>
      </c>
      <c r="BF59" s="74">
        <f t="shared" si="30"/>
        <v>0</v>
      </c>
      <c r="BG59" s="74">
        <f t="shared" si="30"/>
        <v>0</v>
      </c>
      <c r="BH59" s="74">
        <f t="shared" si="30"/>
        <v>0</v>
      </c>
      <c r="BI59" s="74">
        <f t="shared" si="30"/>
        <v>0</v>
      </c>
      <c r="BJ59" s="74">
        <f t="shared" si="30"/>
        <v>0</v>
      </c>
      <c r="BK59" s="74">
        <f t="shared" si="30"/>
        <v>0</v>
      </c>
      <c r="BL59" s="74">
        <f t="shared" si="30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D60</f>
        <v>9.7000000000000003E-2</v>
      </c>
      <c r="F60" s="367">
        <f t="shared" ref="F60:BL60" si="31">E60</f>
        <v>9.7000000000000003E-2</v>
      </c>
      <c r="G60" s="367">
        <f t="shared" si="31"/>
        <v>9.7000000000000003E-2</v>
      </c>
      <c r="H60" s="367">
        <f t="shared" si="31"/>
        <v>9.7000000000000003E-2</v>
      </c>
      <c r="I60" s="367">
        <f t="shared" si="31"/>
        <v>9.7000000000000003E-2</v>
      </c>
      <c r="J60" s="367">
        <f t="shared" si="31"/>
        <v>9.7000000000000003E-2</v>
      </c>
      <c r="K60" s="367">
        <f t="shared" si="31"/>
        <v>9.7000000000000003E-2</v>
      </c>
      <c r="L60" s="367">
        <f t="shared" si="31"/>
        <v>9.7000000000000003E-2</v>
      </c>
      <c r="M60" s="367">
        <f t="shared" si="31"/>
        <v>9.7000000000000003E-2</v>
      </c>
      <c r="N60" s="367">
        <f t="shared" si="31"/>
        <v>9.7000000000000003E-2</v>
      </c>
      <c r="O60" s="367">
        <f t="shared" si="31"/>
        <v>9.7000000000000003E-2</v>
      </c>
      <c r="P60" s="367">
        <f t="shared" si="31"/>
        <v>9.7000000000000003E-2</v>
      </c>
      <c r="Q60" s="367">
        <f t="shared" si="31"/>
        <v>9.7000000000000003E-2</v>
      </c>
      <c r="R60" s="367">
        <f t="shared" si="31"/>
        <v>9.7000000000000003E-2</v>
      </c>
      <c r="S60" s="367">
        <f t="shared" si="31"/>
        <v>9.7000000000000003E-2</v>
      </c>
      <c r="T60" s="367">
        <f t="shared" si="31"/>
        <v>9.7000000000000003E-2</v>
      </c>
      <c r="U60" s="367">
        <f t="shared" si="31"/>
        <v>9.7000000000000003E-2</v>
      </c>
      <c r="V60" s="367">
        <f t="shared" si="31"/>
        <v>9.7000000000000003E-2</v>
      </c>
      <c r="W60" s="367">
        <f t="shared" si="31"/>
        <v>9.7000000000000003E-2</v>
      </c>
      <c r="X60" s="367">
        <f t="shared" si="31"/>
        <v>9.7000000000000003E-2</v>
      </c>
      <c r="Y60" s="367">
        <f t="shared" si="31"/>
        <v>9.7000000000000003E-2</v>
      </c>
      <c r="Z60" s="367">
        <f t="shared" si="31"/>
        <v>9.7000000000000003E-2</v>
      </c>
      <c r="AA60" s="367">
        <f t="shared" si="31"/>
        <v>9.7000000000000003E-2</v>
      </c>
      <c r="AB60" s="367">
        <f t="shared" si="31"/>
        <v>9.7000000000000003E-2</v>
      </c>
      <c r="AC60" s="367">
        <f t="shared" si="31"/>
        <v>9.7000000000000003E-2</v>
      </c>
      <c r="AD60" s="367">
        <f t="shared" si="31"/>
        <v>9.7000000000000003E-2</v>
      </c>
      <c r="AE60" s="367">
        <f t="shared" si="31"/>
        <v>9.7000000000000003E-2</v>
      </c>
      <c r="AF60" s="367">
        <f t="shared" si="31"/>
        <v>9.7000000000000003E-2</v>
      </c>
      <c r="AG60" s="367">
        <f t="shared" si="31"/>
        <v>9.7000000000000003E-2</v>
      </c>
      <c r="AH60" s="367">
        <f t="shared" si="31"/>
        <v>9.7000000000000003E-2</v>
      </c>
      <c r="AI60" s="367">
        <f t="shared" si="31"/>
        <v>9.7000000000000003E-2</v>
      </c>
      <c r="AJ60" s="367">
        <f t="shared" si="31"/>
        <v>9.7000000000000003E-2</v>
      </c>
      <c r="AK60" s="367">
        <f t="shared" si="31"/>
        <v>9.7000000000000003E-2</v>
      </c>
      <c r="AL60" s="367">
        <f t="shared" si="31"/>
        <v>9.7000000000000003E-2</v>
      </c>
      <c r="AM60" s="367">
        <f t="shared" si="31"/>
        <v>9.7000000000000003E-2</v>
      </c>
      <c r="AN60" s="367">
        <f t="shared" si="31"/>
        <v>9.7000000000000003E-2</v>
      </c>
      <c r="AO60" s="367">
        <f t="shared" si="31"/>
        <v>9.7000000000000003E-2</v>
      </c>
      <c r="AP60" s="367">
        <f t="shared" si="31"/>
        <v>9.7000000000000003E-2</v>
      </c>
      <c r="AQ60" s="367">
        <f t="shared" si="31"/>
        <v>9.7000000000000003E-2</v>
      </c>
      <c r="AR60" s="367">
        <f t="shared" si="31"/>
        <v>9.7000000000000003E-2</v>
      </c>
      <c r="AS60" s="367">
        <f t="shared" si="31"/>
        <v>9.7000000000000003E-2</v>
      </c>
      <c r="AT60" s="367">
        <f t="shared" si="31"/>
        <v>9.7000000000000003E-2</v>
      </c>
      <c r="AU60" s="367">
        <f t="shared" si="31"/>
        <v>9.7000000000000003E-2</v>
      </c>
      <c r="AV60" s="367">
        <f t="shared" si="31"/>
        <v>9.7000000000000003E-2</v>
      </c>
      <c r="AW60" s="367">
        <f t="shared" si="31"/>
        <v>9.7000000000000003E-2</v>
      </c>
      <c r="AX60" s="367">
        <f t="shared" si="31"/>
        <v>9.7000000000000003E-2</v>
      </c>
      <c r="AY60" s="367">
        <f t="shared" si="31"/>
        <v>9.7000000000000003E-2</v>
      </c>
      <c r="AZ60" s="367">
        <f t="shared" si="31"/>
        <v>9.7000000000000003E-2</v>
      </c>
      <c r="BA60" s="367">
        <f t="shared" si="31"/>
        <v>9.7000000000000003E-2</v>
      </c>
      <c r="BB60" s="367">
        <f t="shared" si="31"/>
        <v>9.7000000000000003E-2</v>
      </c>
      <c r="BC60" s="367">
        <f t="shared" si="31"/>
        <v>9.7000000000000003E-2</v>
      </c>
      <c r="BD60" s="367">
        <f t="shared" si="31"/>
        <v>9.7000000000000003E-2</v>
      </c>
      <c r="BE60" s="367">
        <f t="shared" si="31"/>
        <v>9.7000000000000003E-2</v>
      </c>
      <c r="BF60" s="367">
        <f t="shared" si="31"/>
        <v>9.7000000000000003E-2</v>
      </c>
      <c r="BG60" s="367">
        <f t="shared" si="31"/>
        <v>9.7000000000000003E-2</v>
      </c>
      <c r="BH60" s="367">
        <f t="shared" si="31"/>
        <v>9.7000000000000003E-2</v>
      </c>
      <c r="BI60" s="367">
        <f t="shared" si="31"/>
        <v>9.7000000000000003E-2</v>
      </c>
      <c r="BJ60" s="367">
        <f t="shared" si="31"/>
        <v>9.7000000000000003E-2</v>
      </c>
      <c r="BK60" s="367">
        <f t="shared" si="31"/>
        <v>9.7000000000000003E-2</v>
      </c>
      <c r="BL60" s="367">
        <f t="shared" si="31"/>
        <v>9.7000000000000003E-2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0</v>
      </c>
      <c r="O61" s="74">
        <f t="shared" si="33"/>
        <v>0</v>
      </c>
      <c r="P61" s="74">
        <f t="shared" si="33"/>
        <v>0</v>
      </c>
      <c r="Q61" s="74">
        <f t="shared" si="33"/>
        <v>0</v>
      </c>
      <c r="R61" s="74">
        <f t="shared" si="33"/>
        <v>0</v>
      </c>
      <c r="S61" s="74">
        <f t="shared" si="33"/>
        <v>0</v>
      </c>
      <c r="T61" s="74">
        <f t="shared" si="33"/>
        <v>0</v>
      </c>
      <c r="U61" s="74">
        <f t="shared" si="33"/>
        <v>0</v>
      </c>
      <c r="V61" s="74">
        <f t="shared" si="33"/>
        <v>0</v>
      </c>
      <c r="W61" s="74">
        <f t="shared" si="33"/>
        <v>0</v>
      </c>
      <c r="X61" s="74">
        <f t="shared" si="33"/>
        <v>0</v>
      </c>
      <c r="Y61" s="74">
        <f t="shared" si="33"/>
        <v>0</v>
      </c>
      <c r="Z61" s="74">
        <f t="shared" si="33"/>
        <v>0</v>
      </c>
      <c r="AA61" s="74">
        <f t="shared" si="33"/>
        <v>0</v>
      </c>
      <c r="AB61" s="74">
        <f t="shared" si="33"/>
        <v>0</v>
      </c>
      <c r="AC61" s="74">
        <f t="shared" si="33"/>
        <v>0</v>
      </c>
      <c r="AD61" s="74">
        <f t="shared" si="33"/>
        <v>0</v>
      </c>
      <c r="AE61" s="74">
        <f t="shared" si="33"/>
        <v>0</v>
      </c>
      <c r="AF61" s="74">
        <f t="shared" si="33"/>
        <v>0</v>
      </c>
      <c r="AG61" s="74">
        <f t="shared" si="33"/>
        <v>0</v>
      </c>
      <c r="AH61" s="74">
        <f t="shared" si="33"/>
        <v>0</v>
      </c>
      <c r="AI61" s="74">
        <f t="shared" si="33"/>
        <v>0</v>
      </c>
      <c r="AJ61" s="74">
        <f t="shared" si="33"/>
        <v>0</v>
      </c>
      <c r="AK61" s="74">
        <f t="shared" si="33"/>
        <v>0</v>
      </c>
      <c r="AL61" s="74">
        <f t="shared" si="33"/>
        <v>0</v>
      </c>
      <c r="AM61" s="74">
        <f t="shared" si="33"/>
        <v>0</v>
      </c>
      <c r="AN61" s="74">
        <f t="shared" si="33"/>
        <v>0</v>
      </c>
      <c r="AO61" s="74">
        <f t="shared" si="33"/>
        <v>0</v>
      </c>
      <c r="AP61" s="74">
        <f t="shared" si="33"/>
        <v>0</v>
      </c>
      <c r="AQ61" s="74">
        <f t="shared" si="33"/>
        <v>0</v>
      </c>
      <c r="AR61" s="74">
        <f t="shared" si="33"/>
        <v>0</v>
      </c>
      <c r="AS61" s="74">
        <f t="shared" si="33"/>
        <v>0</v>
      </c>
      <c r="AT61" s="74">
        <f t="shared" si="33"/>
        <v>0</v>
      </c>
      <c r="AU61" s="74">
        <f t="shared" si="33"/>
        <v>0</v>
      </c>
      <c r="AV61" s="74">
        <f t="shared" si="33"/>
        <v>0</v>
      </c>
      <c r="AW61" s="74">
        <f t="shared" si="33"/>
        <v>0</v>
      </c>
      <c r="AX61" s="74">
        <f t="shared" si="33"/>
        <v>0</v>
      </c>
      <c r="AY61" s="74">
        <f t="shared" si="33"/>
        <v>0</v>
      </c>
      <c r="AZ61" s="74">
        <f t="shared" si="33"/>
        <v>0</v>
      </c>
      <c r="BA61" s="74">
        <f t="shared" si="33"/>
        <v>0</v>
      </c>
      <c r="BB61" s="74">
        <f t="shared" si="33"/>
        <v>0</v>
      </c>
      <c r="BC61" s="74">
        <f t="shared" si="33"/>
        <v>0</v>
      </c>
      <c r="BD61" s="74">
        <f t="shared" si="33"/>
        <v>0</v>
      </c>
      <c r="BE61" s="74">
        <f t="shared" si="33"/>
        <v>0</v>
      </c>
      <c r="BF61" s="74">
        <f t="shared" si="33"/>
        <v>0</v>
      </c>
      <c r="BG61" s="74">
        <f t="shared" si="33"/>
        <v>0</v>
      </c>
      <c r="BH61" s="74">
        <f t="shared" si="33"/>
        <v>0</v>
      </c>
      <c r="BI61" s="74">
        <f t="shared" si="33"/>
        <v>0</v>
      </c>
      <c r="BJ61" s="74">
        <f t="shared" si="33"/>
        <v>0</v>
      </c>
      <c r="BK61" s="74">
        <f t="shared" si="33"/>
        <v>0</v>
      </c>
      <c r="BL61" s="74">
        <f t="shared" si="33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0</v>
      </c>
      <c r="O62" s="67">
        <f t="shared" si="34"/>
        <v>0</v>
      </c>
      <c r="P62" s="67">
        <f t="shared" si="34"/>
        <v>0</v>
      </c>
      <c r="Q62" s="67">
        <f t="shared" si="34"/>
        <v>0</v>
      </c>
      <c r="R62" s="67">
        <f t="shared" si="34"/>
        <v>0</v>
      </c>
      <c r="S62" s="67">
        <f t="shared" si="34"/>
        <v>0</v>
      </c>
      <c r="T62" s="67">
        <f t="shared" si="34"/>
        <v>0</v>
      </c>
      <c r="U62" s="67">
        <f t="shared" si="34"/>
        <v>0</v>
      </c>
      <c r="V62" s="67">
        <f t="shared" si="34"/>
        <v>0</v>
      </c>
      <c r="W62" s="67">
        <f t="shared" si="34"/>
        <v>0</v>
      </c>
      <c r="X62" s="67">
        <f t="shared" si="34"/>
        <v>0</v>
      </c>
      <c r="Y62" s="67">
        <f t="shared" si="34"/>
        <v>0</v>
      </c>
      <c r="Z62" s="67">
        <f t="shared" si="34"/>
        <v>0</v>
      </c>
      <c r="AA62" s="67">
        <f t="shared" si="34"/>
        <v>0</v>
      </c>
      <c r="AB62" s="67">
        <f t="shared" si="34"/>
        <v>0</v>
      </c>
      <c r="AC62" s="67">
        <f t="shared" si="34"/>
        <v>0</v>
      </c>
      <c r="AD62" s="67">
        <f t="shared" si="34"/>
        <v>0</v>
      </c>
      <c r="AE62" s="67">
        <f t="shared" si="34"/>
        <v>0</v>
      </c>
      <c r="AF62" s="67">
        <f t="shared" si="34"/>
        <v>0</v>
      </c>
      <c r="AG62" s="67">
        <f t="shared" si="34"/>
        <v>0</v>
      </c>
      <c r="AH62" s="67">
        <f t="shared" si="34"/>
        <v>0</v>
      </c>
      <c r="AI62" s="67">
        <f t="shared" si="34"/>
        <v>0</v>
      </c>
      <c r="AJ62" s="67">
        <f t="shared" si="34"/>
        <v>0</v>
      </c>
      <c r="AK62" s="67">
        <f t="shared" si="34"/>
        <v>0</v>
      </c>
      <c r="AL62" s="67">
        <f t="shared" si="34"/>
        <v>0</v>
      </c>
      <c r="AM62" s="67">
        <f t="shared" si="34"/>
        <v>0</v>
      </c>
      <c r="AN62" s="67">
        <f t="shared" si="34"/>
        <v>0</v>
      </c>
      <c r="AO62" s="67">
        <f t="shared" si="34"/>
        <v>0</v>
      </c>
      <c r="AP62" s="67">
        <f t="shared" si="34"/>
        <v>0</v>
      </c>
      <c r="AQ62" s="67">
        <f t="shared" si="34"/>
        <v>0</v>
      </c>
      <c r="AR62" s="67">
        <f t="shared" si="34"/>
        <v>0</v>
      </c>
      <c r="AS62" s="67">
        <f t="shared" si="34"/>
        <v>0</v>
      </c>
      <c r="AT62" s="67">
        <f t="shared" si="34"/>
        <v>0</v>
      </c>
      <c r="AU62" s="67">
        <f t="shared" si="34"/>
        <v>0</v>
      </c>
      <c r="AV62" s="67">
        <f t="shared" si="34"/>
        <v>0</v>
      </c>
      <c r="AW62" s="67">
        <f t="shared" si="34"/>
        <v>0</v>
      </c>
      <c r="AX62" s="67">
        <f t="shared" si="34"/>
        <v>0</v>
      </c>
      <c r="AY62" s="67">
        <f t="shared" si="34"/>
        <v>0</v>
      </c>
      <c r="AZ62" s="67">
        <f t="shared" si="34"/>
        <v>0</v>
      </c>
      <c r="BA62" s="67">
        <f t="shared" si="34"/>
        <v>0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0</v>
      </c>
      <c r="O63" s="74">
        <f t="shared" si="35"/>
        <v>0</v>
      </c>
      <c r="P63" s="74">
        <f t="shared" si="35"/>
        <v>0</v>
      </c>
      <c r="Q63" s="74">
        <f t="shared" si="35"/>
        <v>0</v>
      </c>
      <c r="R63" s="74">
        <f t="shared" si="35"/>
        <v>0</v>
      </c>
      <c r="S63" s="74">
        <f t="shared" si="35"/>
        <v>0</v>
      </c>
      <c r="T63" s="74">
        <f t="shared" si="35"/>
        <v>0</v>
      </c>
      <c r="U63" s="74">
        <f t="shared" si="35"/>
        <v>0</v>
      </c>
      <c r="V63" s="74">
        <f t="shared" si="35"/>
        <v>0</v>
      </c>
      <c r="W63" s="74">
        <f t="shared" si="35"/>
        <v>0</v>
      </c>
      <c r="X63" s="74">
        <f t="shared" si="35"/>
        <v>0</v>
      </c>
      <c r="Y63" s="74">
        <f t="shared" si="35"/>
        <v>0</v>
      </c>
      <c r="Z63" s="74">
        <f t="shared" si="35"/>
        <v>0</v>
      </c>
      <c r="AA63" s="74">
        <f t="shared" si="35"/>
        <v>0</v>
      </c>
      <c r="AB63" s="74">
        <f t="shared" si="35"/>
        <v>0</v>
      </c>
      <c r="AC63" s="74">
        <f t="shared" si="35"/>
        <v>0</v>
      </c>
      <c r="AD63" s="74">
        <f t="shared" si="35"/>
        <v>0</v>
      </c>
      <c r="AE63" s="74">
        <f t="shared" si="35"/>
        <v>0</v>
      </c>
      <c r="AF63" s="74">
        <f t="shared" si="35"/>
        <v>0</v>
      </c>
      <c r="AG63" s="74">
        <f t="shared" si="35"/>
        <v>0</v>
      </c>
      <c r="AH63" s="74">
        <f t="shared" si="35"/>
        <v>0</v>
      </c>
      <c r="AI63" s="74">
        <f t="shared" si="35"/>
        <v>0</v>
      </c>
      <c r="AJ63" s="74">
        <f t="shared" si="35"/>
        <v>0</v>
      </c>
      <c r="AK63" s="74">
        <f t="shared" si="35"/>
        <v>0</v>
      </c>
      <c r="AL63" s="74">
        <f t="shared" si="35"/>
        <v>0</v>
      </c>
      <c r="AM63" s="74">
        <f t="shared" si="35"/>
        <v>0</v>
      </c>
      <c r="AN63" s="74">
        <f t="shared" si="35"/>
        <v>0</v>
      </c>
      <c r="AO63" s="74">
        <f t="shared" si="35"/>
        <v>0</v>
      </c>
      <c r="AP63" s="74">
        <f t="shared" si="35"/>
        <v>0</v>
      </c>
      <c r="AQ63" s="74">
        <f t="shared" si="35"/>
        <v>0</v>
      </c>
      <c r="AR63" s="74">
        <f t="shared" si="35"/>
        <v>0</v>
      </c>
      <c r="AS63" s="74">
        <f t="shared" si="35"/>
        <v>0</v>
      </c>
      <c r="AT63" s="74">
        <f t="shared" si="35"/>
        <v>0</v>
      </c>
      <c r="AU63" s="74">
        <f t="shared" si="35"/>
        <v>0</v>
      </c>
      <c r="AV63" s="74">
        <f t="shared" si="35"/>
        <v>0</v>
      </c>
      <c r="AW63" s="74">
        <f t="shared" si="35"/>
        <v>0</v>
      </c>
      <c r="AX63" s="74">
        <f t="shared" si="35"/>
        <v>0</v>
      </c>
      <c r="AY63" s="74">
        <f t="shared" si="35"/>
        <v>0</v>
      </c>
      <c r="AZ63" s="74">
        <f t="shared" si="35"/>
        <v>0</v>
      </c>
      <c r="BA63" s="74">
        <f t="shared" si="35"/>
        <v>0</v>
      </c>
      <c r="BB63" s="74">
        <f t="shared" si="35"/>
        <v>0</v>
      </c>
      <c r="BC63" s="74">
        <f t="shared" si="35"/>
        <v>0</v>
      </c>
      <c r="BD63" s="74">
        <f t="shared" si="35"/>
        <v>0</v>
      </c>
      <c r="BE63" s="74">
        <f t="shared" si="35"/>
        <v>0</v>
      </c>
      <c r="BF63" s="74">
        <f t="shared" si="35"/>
        <v>0</v>
      </c>
      <c r="BG63" s="74">
        <f t="shared" si="35"/>
        <v>0</v>
      </c>
      <c r="BH63" s="74">
        <f t="shared" si="35"/>
        <v>0</v>
      </c>
      <c r="BI63" s="74">
        <f t="shared" si="35"/>
        <v>0</v>
      </c>
      <c r="BJ63" s="74">
        <f t="shared" si="35"/>
        <v>0</v>
      </c>
      <c r="BK63" s="74">
        <f t="shared" si="35"/>
        <v>0</v>
      </c>
      <c r="BL63" s="74">
        <f t="shared" si="35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(Inputs)'!$E$38</f>
        <v>1.0353574571620852</v>
      </c>
      <c r="F64" s="213">
        <f>'Assumptions (Inputs)'!$E$38</f>
        <v>1.0353574571620852</v>
      </c>
      <c r="G64" s="213">
        <f>'Assumptions (Inputs)'!$E$38</f>
        <v>1.0353574571620852</v>
      </c>
      <c r="H64" s="213">
        <f>'Assumptions (Inputs)'!$E$38</f>
        <v>1.0353574571620852</v>
      </c>
      <c r="I64" s="213">
        <f>'Assumptions (Inputs)'!$E$38</f>
        <v>1.0353574571620852</v>
      </c>
      <c r="J64" s="213">
        <f>'Assumptions (Inputs)'!$E$38</f>
        <v>1.0353574571620852</v>
      </c>
      <c r="K64" s="213">
        <f>'Assumptions (Inputs)'!$E$38</f>
        <v>1.0353574571620852</v>
      </c>
      <c r="L64" s="213">
        <f>'Assumptions (Inputs)'!$E$38</f>
        <v>1.0353574571620852</v>
      </c>
      <c r="M64" s="213">
        <f>'Assumptions (Inputs)'!$E$38</f>
        <v>1.0353574571620852</v>
      </c>
      <c r="N64" s="213">
        <f>'Assumptions (Inputs)'!$E$38</f>
        <v>1.0353574571620852</v>
      </c>
      <c r="O64" s="213">
        <f>'Assumptions (Inputs)'!$E$38</f>
        <v>1.0353574571620852</v>
      </c>
      <c r="P64" s="213">
        <f>'Assumptions (Inputs)'!$E$38</f>
        <v>1.0353574571620852</v>
      </c>
      <c r="Q64" s="213">
        <f>'Assumptions (Inputs)'!$E$38</f>
        <v>1.0353574571620852</v>
      </c>
      <c r="R64" s="213">
        <f>'Assumptions (Inputs)'!$E$38</f>
        <v>1.0353574571620852</v>
      </c>
      <c r="S64" s="213">
        <f>'Assumptions (Inputs)'!$E$38</f>
        <v>1.0353574571620852</v>
      </c>
      <c r="T64" s="213">
        <f>'Assumptions (Inputs)'!$E$38</f>
        <v>1.0353574571620852</v>
      </c>
      <c r="U64" s="213">
        <f>'Assumptions (Inputs)'!$E$38</f>
        <v>1.0353574571620852</v>
      </c>
      <c r="V64" s="213">
        <f>'Assumptions (Inputs)'!$E$38</f>
        <v>1.0353574571620852</v>
      </c>
      <c r="W64" s="213">
        <f>'Assumptions (Inputs)'!$E$38</f>
        <v>1.0353574571620852</v>
      </c>
      <c r="X64" s="213">
        <f>'Assumptions (Inputs)'!$E$38</f>
        <v>1.0353574571620852</v>
      </c>
      <c r="Y64" s="213">
        <f>'Assumptions (Inputs)'!$E$38</f>
        <v>1.0353574571620852</v>
      </c>
      <c r="Z64" s="213">
        <f>'Assumptions (Inputs)'!$E$38</f>
        <v>1.0353574571620852</v>
      </c>
      <c r="AA64" s="213">
        <f>'Assumptions (Inputs)'!$E$38</f>
        <v>1.0353574571620852</v>
      </c>
      <c r="AB64" s="213">
        <f>'Assumptions (Inputs)'!$E$38</f>
        <v>1.0353574571620852</v>
      </c>
      <c r="AC64" s="213">
        <f>'Assumptions (Inputs)'!$E$38</f>
        <v>1.0353574571620852</v>
      </c>
      <c r="AD64" s="213">
        <f>'Assumptions (Inputs)'!$E$38</f>
        <v>1.0353574571620852</v>
      </c>
      <c r="AE64" s="213">
        <f>'Assumptions (Inputs)'!$E$38</f>
        <v>1.0353574571620852</v>
      </c>
      <c r="AF64" s="213">
        <f>'Assumptions (Inputs)'!$E$38</f>
        <v>1.0353574571620852</v>
      </c>
      <c r="AG64" s="213">
        <f>'Assumptions (Inputs)'!$E$38</f>
        <v>1.0353574571620852</v>
      </c>
      <c r="AH64" s="213">
        <f>'Assumptions (Inputs)'!$E$38</f>
        <v>1.0353574571620852</v>
      </c>
      <c r="AI64" s="213">
        <f>'Assumptions (Inputs)'!$E$38</f>
        <v>1.0353574571620852</v>
      </c>
      <c r="AJ64" s="213">
        <f>'Assumptions (Inputs)'!$E$38</f>
        <v>1.0353574571620852</v>
      </c>
      <c r="AK64" s="213">
        <f>'Assumptions (Inputs)'!$E$38</f>
        <v>1.0353574571620852</v>
      </c>
      <c r="AL64" s="213">
        <f>'Assumptions (Inputs)'!$E$38</f>
        <v>1.0353574571620852</v>
      </c>
      <c r="AM64" s="213">
        <f>'Assumptions (Inputs)'!$E$38</f>
        <v>1.0353574571620852</v>
      </c>
      <c r="AN64" s="213">
        <f>'Assumptions (Inputs)'!$E$38</f>
        <v>1.0353574571620852</v>
      </c>
      <c r="AO64" s="213">
        <f>'Assumptions (Inputs)'!$E$38</f>
        <v>1.0353574571620852</v>
      </c>
      <c r="AP64" s="213">
        <f>'Assumptions (Inputs)'!$E$38</f>
        <v>1.0353574571620852</v>
      </c>
      <c r="AQ64" s="213">
        <f>'Assumptions (Inputs)'!$E$38</f>
        <v>1.0353574571620852</v>
      </c>
      <c r="AR64" s="213">
        <f>'Assumptions (Inputs)'!$E$38</f>
        <v>1.0353574571620852</v>
      </c>
      <c r="AS64" s="213">
        <f>'Assumptions (Inputs)'!$E$38</f>
        <v>1.0353574571620852</v>
      </c>
      <c r="AT64" s="213">
        <f>'Assumptions (Inputs)'!$E$38</f>
        <v>1.0353574571620852</v>
      </c>
      <c r="AU64" s="213">
        <f>'Assumptions (Inputs)'!$E$38</f>
        <v>1.0353574571620852</v>
      </c>
      <c r="AV64" s="213">
        <f>'Assumptions (Inputs)'!$E$38</f>
        <v>1.0353574571620852</v>
      </c>
      <c r="AW64" s="213">
        <f>'Assumptions (Inputs)'!$E$38</f>
        <v>1.0353574571620852</v>
      </c>
      <c r="AX64" s="213">
        <f>'Assumptions (Inputs)'!$E$38</f>
        <v>1.0353574571620852</v>
      </c>
      <c r="AY64" s="213">
        <f>'Assumptions (Inputs)'!$E$38</f>
        <v>1.0353574571620852</v>
      </c>
      <c r="AZ64" s="213">
        <f>'Assumptions (Inputs)'!$E$38</f>
        <v>1.0353574571620852</v>
      </c>
      <c r="BA64" s="213">
        <f>'Assumptions (Inputs)'!$E$38</f>
        <v>1.0353574571620852</v>
      </c>
      <c r="BB64" s="213">
        <f>'Assumptions (Inputs)'!$E$38</f>
        <v>1.0353574571620852</v>
      </c>
      <c r="BC64" s="213">
        <f>'Assumptions (Inputs)'!$E$38</f>
        <v>1.0353574571620852</v>
      </c>
      <c r="BD64" s="213">
        <f>'Assumptions (Inputs)'!$E$38</f>
        <v>1.0353574571620852</v>
      </c>
      <c r="BE64" s="213">
        <f>'Assumptions (Inputs)'!$E$38</f>
        <v>1.0353574571620852</v>
      </c>
      <c r="BF64" s="213">
        <f>'Assumptions (Inputs)'!$E$38</f>
        <v>1.0353574571620852</v>
      </c>
      <c r="BG64" s="213">
        <f>'Assumptions (Inputs)'!$E$38</f>
        <v>1.0353574571620852</v>
      </c>
      <c r="BH64" s="213">
        <f>'Assumptions (Inputs)'!$E$38</f>
        <v>1.0353574571620852</v>
      </c>
      <c r="BI64" s="213">
        <f>'Assumptions (Inputs)'!$E$38</f>
        <v>1.0353574571620852</v>
      </c>
      <c r="BJ64" s="213">
        <f>'Assumptions (Inputs)'!$E$38</f>
        <v>1.0353574571620852</v>
      </c>
      <c r="BK64" s="213">
        <f>'Assumptions (Inputs)'!$E$38</f>
        <v>1.0353574571620852</v>
      </c>
      <c r="BL64" s="213">
        <f>'Assumptions (Inputs)'!$E$38</f>
        <v>1.0353574571620852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</v>
      </c>
      <c r="D65" s="118">
        <f t="shared" si="36"/>
        <v>0</v>
      </c>
      <c r="E65" s="118">
        <f t="shared" si="36"/>
        <v>0</v>
      </c>
      <c r="F65" s="118">
        <f t="shared" si="36"/>
        <v>0</v>
      </c>
      <c r="G65" s="118">
        <f t="shared" si="36"/>
        <v>0</v>
      </c>
      <c r="H65" s="118">
        <f t="shared" si="36"/>
        <v>0</v>
      </c>
      <c r="I65" s="118">
        <f t="shared" si="36"/>
        <v>0</v>
      </c>
      <c r="J65" s="118">
        <f t="shared" si="36"/>
        <v>0</v>
      </c>
      <c r="K65" s="118">
        <f t="shared" si="36"/>
        <v>0</v>
      </c>
      <c r="L65" s="118">
        <f t="shared" si="36"/>
        <v>0</v>
      </c>
      <c r="M65" s="118">
        <f t="shared" si="36"/>
        <v>0</v>
      </c>
      <c r="N65" s="118">
        <f t="shared" si="36"/>
        <v>0</v>
      </c>
      <c r="O65" s="118">
        <f t="shared" si="36"/>
        <v>0</v>
      </c>
      <c r="P65" s="118">
        <f t="shared" si="36"/>
        <v>0</v>
      </c>
      <c r="Q65" s="118">
        <f t="shared" si="36"/>
        <v>0</v>
      </c>
      <c r="R65" s="118">
        <f t="shared" si="36"/>
        <v>0</v>
      </c>
      <c r="S65" s="118">
        <f t="shared" si="36"/>
        <v>0</v>
      </c>
      <c r="T65" s="118">
        <f t="shared" si="36"/>
        <v>0</v>
      </c>
      <c r="U65" s="118">
        <f t="shared" si="36"/>
        <v>0</v>
      </c>
      <c r="V65" s="118">
        <f t="shared" si="36"/>
        <v>0</v>
      </c>
      <c r="W65" s="118">
        <f t="shared" si="36"/>
        <v>0</v>
      </c>
      <c r="X65" s="118">
        <f t="shared" si="36"/>
        <v>0</v>
      </c>
      <c r="Y65" s="118">
        <f t="shared" si="36"/>
        <v>0</v>
      </c>
      <c r="Z65" s="118">
        <f t="shared" si="36"/>
        <v>0</v>
      </c>
      <c r="AA65" s="118">
        <f t="shared" si="36"/>
        <v>0</v>
      </c>
      <c r="AB65" s="118">
        <f t="shared" si="36"/>
        <v>0</v>
      </c>
      <c r="AC65" s="118">
        <f t="shared" si="36"/>
        <v>0</v>
      </c>
      <c r="AD65" s="118">
        <f t="shared" si="36"/>
        <v>0</v>
      </c>
      <c r="AE65" s="118">
        <f t="shared" si="36"/>
        <v>0</v>
      </c>
      <c r="AF65" s="118">
        <f t="shared" si="36"/>
        <v>0</v>
      </c>
      <c r="AG65" s="118">
        <f t="shared" si="36"/>
        <v>0</v>
      </c>
      <c r="AH65" s="118">
        <f t="shared" si="36"/>
        <v>0</v>
      </c>
      <c r="AI65" s="118">
        <f t="shared" si="36"/>
        <v>0</v>
      </c>
      <c r="AJ65" s="118">
        <f t="shared" si="36"/>
        <v>0</v>
      </c>
      <c r="AK65" s="118">
        <f t="shared" si="36"/>
        <v>0</v>
      </c>
      <c r="AL65" s="118">
        <f t="shared" si="36"/>
        <v>0</v>
      </c>
      <c r="AM65" s="118">
        <f t="shared" si="36"/>
        <v>0</v>
      </c>
      <c r="AN65" s="118">
        <f t="shared" si="36"/>
        <v>0</v>
      </c>
      <c r="AO65" s="118">
        <f t="shared" si="36"/>
        <v>0</v>
      </c>
      <c r="AP65" s="118">
        <f t="shared" si="36"/>
        <v>0</v>
      </c>
      <c r="AQ65" s="118">
        <f t="shared" si="36"/>
        <v>0</v>
      </c>
      <c r="AR65" s="118">
        <f t="shared" si="36"/>
        <v>0</v>
      </c>
      <c r="AS65" s="118">
        <f t="shared" si="36"/>
        <v>0</v>
      </c>
      <c r="AT65" s="118">
        <f t="shared" si="36"/>
        <v>0</v>
      </c>
      <c r="AU65" s="118">
        <f t="shared" si="36"/>
        <v>0</v>
      </c>
      <c r="AV65" s="118">
        <f t="shared" si="36"/>
        <v>0</v>
      </c>
      <c r="AW65" s="118">
        <f t="shared" si="36"/>
        <v>0</v>
      </c>
      <c r="AX65" s="118">
        <f t="shared" si="36"/>
        <v>0</v>
      </c>
      <c r="AY65" s="118">
        <f t="shared" si="36"/>
        <v>0</v>
      </c>
      <c r="AZ65" s="118">
        <f t="shared" si="36"/>
        <v>0</v>
      </c>
      <c r="BA65" s="118">
        <f t="shared" si="36"/>
        <v>0</v>
      </c>
      <c r="BB65" s="118">
        <f t="shared" si="36"/>
        <v>0</v>
      </c>
      <c r="BC65" s="118">
        <f t="shared" si="36"/>
        <v>0</v>
      </c>
      <c r="BD65" s="118">
        <f t="shared" si="36"/>
        <v>0</v>
      </c>
      <c r="BE65" s="118">
        <f t="shared" si="36"/>
        <v>0</v>
      </c>
      <c r="BF65" s="118">
        <f t="shared" si="36"/>
        <v>0</v>
      </c>
      <c r="BG65" s="118">
        <f t="shared" si="36"/>
        <v>0</v>
      </c>
      <c r="BH65" s="118">
        <f t="shared" si="36"/>
        <v>0</v>
      </c>
      <c r="BI65" s="118">
        <f t="shared" si="36"/>
        <v>0</v>
      </c>
      <c r="BJ65" s="118">
        <f t="shared" si="36"/>
        <v>0</v>
      </c>
      <c r="BK65" s="118">
        <f t="shared" si="36"/>
        <v>0</v>
      </c>
      <c r="BL65" s="118">
        <f t="shared" si="36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</v>
      </c>
      <c r="D71" s="86">
        <f t="shared" si="37"/>
        <v>0</v>
      </c>
      <c r="E71" s="86">
        <f t="shared" si="37"/>
        <v>0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0</v>
      </c>
      <c r="N71" s="86">
        <f t="shared" si="37"/>
        <v>0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>
        <f>($F$71*TaxDepr!B$33)</f>
        <v>0</v>
      </c>
      <c r="G74" s="329">
        <f>($F$71*TaxDepr!C$33)</f>
        <v>0</v>
      </c>
      <c r="H74" s="329">
        <f>($F$71*TaxDepr!D$33)</f>
        <v>0</v>
      </c>
      <c r="I74" s="329">
        <f>($F$71*TaxDepr!E$33)</f>
        <v>0</v>
      </c>
      <c r="J74" s="329">
        <f>($F$71*TaxDepr!F$33)</f>
        <v>0</v>
      </c>
      <c r="K74" s="329">
        <f>($F$71*TaxDepr!G$33)</f>
        <v>0</v>
      </c>
      <c r="L74" s="329">
        <f>($F$71*TaxDepr!H$33)</f>
        <v>0</v>
      </c>
      <c r="M74" s="329">
        <f>($F$71*TaxDepr!I$33)</f>
        <v>0</v>
      </c>
      <c r="N74" s="329">
        <f>($F$71*TaxDepr!J$33)</f>
        <v>0</v>
      </c>
      <c r="O74" s="329">
        <f>($F$71*TaxDepr!K$33)</f>
        <v>0</v>
      </c>
      <c r="P74" s="329">
        <f>($F$71*TaxDepr!L$33)</f>
        <v>0</v>
      </c>
      <c r="Q74" s="329">
        <f>($F$71*TaxDepr!M$33)</f>
        <v>0</v>
      </c>
      <c r="R74" s="329">
        <f>($F$71*TaxDepr!N$33)</f>
        <v>0</v>
      </c>
      <c r="S74" s="329">
        <f>($F$71*TaxDepr!O$33)</f>
        <v>0</v>
      </c>
      <c r="T74" s="329">
        <f>($F$71*TaxDepr!P$33)</f>
        <v>0</v>
      </c>
      <c r="U74" s="329">
        <f>($F$71*TaxDepr!Q$33)</f>
        <v>0</v>
      </c>
      <c r="V74" s="329">
        <f>($F$71*TaxDepr!R$33)</f>
        <v>0</v>
      </c>
      <c r="W74" s="329">
        <f>($F$71*TaxDepr!S$33)</f>
        <v>0</v>
      </c>
      <c r="X74" s="329">
        <f>($F$71*TaxDepr!T$33)</f>
        <v>0</v>
      </c>
      <c r="Y74" s="329">
        <f>($F$71*TaxDepr!U$33)</f>
        <v>0</v>
      </c>
      <c r="Z74" s="329">
        <f>($F$71*TaxDepr!V$33)</f>
        <v>0</v>
      </c>
      <c r="AA74" s="329"/>
      <c r="AB74" s="329">
        <f>($J$71*TaxDepr!T$33)</f>
        <v>0</v>
      </c>
      <c r="AC74" s="329">
        <f>($J$71*TaxDepr!U$33)</f>
        <v>0</v>
      </c>
      <c r="AD74" s="329">
        <f>($J$71*TaxDepr!V$33)</f>
        <v>0</v>
      </c>
      <c r="AE74" s="329"/>
      <c r="AF74" s="329">
        <f>($J$71*TaxDepr!X$33)</f>
        <v>0</v>
      </c>
      <c r="AG74" s="329">
        <f>($J$71*TaxDepr!Y$33)</f>
        <v>0</v>
      </c>
      <c r="AH74" s="329">
        <f>($J$71*TaxDepr!Z$33)</f>
        <v>0</v>
      </c>
      <c r="AI74" s="329">
        <f>($J$71*TaxDepr!AA$33)</f>
        <v>0</v>
      </c>
      <c r="AJ74" s="329">
        <f>($J$71*TaxDepr!AB$33)</f>
        <v>0</v>
      </c>
      <c r="AK74" s="329">
        <f>($J$71*TaxDepr!AC$33)</f>
        <v>0</v>
      </c>
      <c r="AL74" s="329">
        <f>($J$71*TaxDepr!AD$33)</f>
        <v>0</v>
      </c>
      <c r="AM74" s="329">
        <f>($J$71*TaxDepr!AE$33)</f>
        <v>0</v>
      </c>
      <c r="AN74" s="329">
        <f>($J$71*TaxDepr!AF$33)</f>
        <v>0</v>
      </c>
      <c r="AO74" s="329">
        <f>($J$71*TaxDepr!AG$33)</f>
        <v>0</v>
      </c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</v>
      </c>
      <c r="D75" s="94">
        <f t="shared" si="38"/>
        <v>0</v>
      </c>
      <c r="E75" s="94">
        <f t="shared" si="38"/>
        <v>0</v>
      </c>
      <c r="F75" s="94">
        <f t="shared" si="38"/>
        <v>0</v>
      </c>
      <c r="G75" s="94">
        <f t="shared" si="38"/>
        <v>0</v>
      </c>
      <c r="H75" s="94">
        <f t="shared" si="38"/>
        <v>0</v>
      </c>
      <c r="I75" s="94">
        <f t="shared" si="38"/>
        <v>0</v>
      </c>
      <c r="J75" s="94">
        <f t="shared" si="38"/>
        <v>0</v>
      </c>
      <c r="K75" s="94">
        <f t="shared" si="38"/>
        <v>0</v>
      </c>
      <c r="L75" s="94">
        <f t="shared" si="38"/>
        <v>0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</v>
      </c>
      <c r="D78" s="86">
        <f t="shared" si="39"/>
        <v>0</v>
      </c>
      <c r="E78" s="86">
        <f t="shared" si="39"/>
        <v>0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0</v>
      </c>
      <c r="N78" s="86">
        <f t="shared" si="39"/>
        <v>0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0">E74</f>
        <v>0</v>
      </c>
      <c r="F81" s="328">
        <f t="shared" si="40"/>
        <v>0</v>
      </c>
      <c r="G81" s="328">
        <f t="shared" si="40"/>
        <v>0</v>
      </c>
      <c r="H81" s="328">
        <f t="shared" si="40"/>
        <v>0</v>
      </c>
      <c r="I81" s="328">
        <f t="shared" si="40"/>
        <v>0</v>
      </c>
      <c r="J81" s="328">
        <f t="shared" si="40"/>
        <v>0</v>
      </c>
      <c r="K81" s="328">
        <f t="shared" si="40"/>
        <v>0</v>
      </c>
      <c r="L81" s="328">
        <f t="shared" si="40"/>
        <v>0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</v>
      </c>
      <c r="D82" s="94">
        <f t="shared" si="41"/>
        <v>0</v>
      </c>
      <c r="E82" s="94">
        <f t="shared" si="41"/>
        <v>0</v>
      </c>
      <c r="F82" s="94">
        <f t="shared" si="41"/>
        <v>0</v>
      </c>
      <c r="G82" s="94">
        <f t="shared" si="41"/>
        <v>0</v>
      </c>
      <c r="H82" s="94">
        <f t="shared" si="41"/>
        <v>0</v>
      </c>
      <c r="I82" s="94">
        <f t="shared" si="41"/>
        <v>0</v>
      </c>
      <c r="J82" s="94">
        <f t="shared" si="41"/>
        <v>0</v>
      </c>
      <c r="K82" s="94">
        <f t="shared" si="41"/>
        <v>0</v>
      </c>
      <c r="L82" s="94">
        <f t="shared" si="41"/>
        <v>0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3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4">$C$20*(1-$B$5)/$B$3</f>
        <v>0</v>
      </c>
      <c r="D86" s="74">
        <f t="shared" si="44"/>
        <v>0</v>
      </c>
      <c r="E86" s="74">
        <f t="shared" si="44"/>
        <v>0</v>
      </c>
      <c r="F86" s="74">
        <f t="shared" si="44"/>
        <v>0</v>
      </c>
      <c r="G86" s="74">
        <f t="shared" si="44"/>
        <v>0</v>
      </c>
      <c r="H86" s="74">
        <f t="shared" si="44"/>
        <v>0</v>
      </c>
      <c r="I86" s="74">
        <f t="shared" si="44"/>
        <v>0</v>
      </c>
      <c r="J86" s="74">
        <f t="shared" si="44"/>
        <v>0</v>
      </c>
      <c r="K86" s="74">
        <f t="shared" si="44"/>
        <v>0</v>
      </c>
      <c r="L86" s="74">
        <f t="shared" si="44"/>
        <v>0</v>
      </c>
      <c r="M86" s="74">
        <f t="shared" si="44"/>
        <v>0</v>
      </c>
      <c r="N86" s="74">
        <f t="shared" si="44"/>
        <v>0</v>
      </c>
      <c r="O86" s="74">
        <f t="shared" si="44"/>
        <v>0</v>
      </c>
      <c r="P86" s="74">
        <f t="shared" si="44"/>
        <v>0</v>
      </c>
      <c r="Q86" s="74">
        <f t="shared" si="44"/>
        <v>0</v>
      </c>
      <c r="R86" s="74">
        <f t="shared" si="44"/>
        <v>0</v>
      </c>
      <c r="S86" s="74">
        <f t="shared" si="44"/>
        <v>0</v>
      </c>
      <c r="T86" s="74">
        <f t="shared" si="44"/>
        <v>0</v>
      </c>
      <c r="U86" s="74">
        <f t="shared" si="44"/>
        <v>0</v>
      </c>
      <c r="V86" s="74">
        <f t="shared" si="44"/>
        <v>0</v>
      </c>
      <c r="W86" s="74">
        <f t="shared" si="44"/>
        <v>0</v>
      </c>
      <c r="X86" s="74">
        <f t="shared" si="44"/>
        <v>0</v>
      </c>
      <c r="Y86" s="74">
        <f t="shared" si="44"/>
        <v>0</v>
      </c>
      <c r="Z86" s="74">
        <f t="shared" si="44"/>
        <v>0</v>
      </c>
      <c r="AA86" s="74">
        <f t="shared" si="44"/>
        <v>0</v>
      </c>
      <c r="AB86" s="74">
        <f t="shared" si="44"/>
        <v>0</v>
      </c>
      <c r="AC86" s="74">
        <f t="shared" si="44"/>
        <v>0</v>
      </c>
      <c r="AD86" s="74">
        <f t="shared" si="44"/>
        <v>0</v>
      </c>
      <c r="AE86" s="74">
        <f t="shared" si="44"/>
        <v>0</v>
      </c>
      <c r="AF86" s="74">
        <f t="shared" si="44"/>
        <v>0</v>
      </c>
      <c r="AG86" s="74">
        <f t="shared" si="44"/>
        <v>0</v>
      </c>
      <c r="AH86" s="74">
        <f t="shared" si="44"/>
        <v>0</v>
      </c>
      <c r="AI86" s="74">
        <f t="shared" si="44"/>
        <v>0</v>
      </c>
      <c r="AJ86" s="74">
        <f t="shared" si="44"/>
        <v>0</v>
      </c>
      <c r="AK86" s="74">
        <f t="shared" si="44"/>
        <v>0</v>
      </c>
      <c r="AL86" s="74">
        <f t="shared" si="44"/>
        <v>0</v>
      </c>
      <c r="AM86" s="74">
        <f t="shared" si="44"/>
        <v>0</v>
      </c>
      <c r="AN86" s="74">
        <f t="shared" si="44"/>
        <v>0</v>
      </c>
      <c r="AO86" s="74">
        <f t="shared" si="44"/>
        <v>0</v>
      </c>
      <c r="AP86" s="74">
        <f t="shared" si="44"/>
        <v>0</v>
      </c>
      <c r="AQ86" s="74">
        <f t="shared" si="44"/>
        <v>0</v>
      </c>
      <c r="AR86" s="74">
        <f t="shared" si="44"/>
        <v>0</v>
      </c>
      <c r="AS86" s="74">
        <f t="shared" si="44"/>
        <v>0</v>
      </c>
      <c r="AT86" s="74">
        <f t="shared" si="44"/>
        <v>0</v>
      </c>
      <c r="AU86" s="74">
        <f t="shared" si="44"/>
        <v>0</v>
      </c>
      <c r="AV86" s="74">
        <f t="shared" si="44"/>
        <v>0</v>
      </c>
      <c r="AW86" s="74">
        <f t="shared" si="44"/>
        <v>0</v>
      </c>
      <c r="AX86" s="74">
        <f t="shared" si="44"/>
        <v>0</v>
      </c>
      <c r="AY86" s="74">
        <f t="shared" si="44"/>
        <v>0</v>
      </c>
      <c r="AZ86" s="74">
        <f t="shared" si="44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5">$D$20*(1-$B$5)/$B$3</f>
        <v>0</v>
      </c>
      <c r="F87" s="74">
        <f t="shared" si="45"/>
        <v>0</v>
      </c>
      <c r="G87" s="74">
        <f t="shared" si="45"/>
        <v>0</v>
      </c>
      <c r="H87" s="74">
        <f t="shared" si="45"/>
        <v>0</v>
      </c>
      <c r="I87" s="74">
        <f t="shared" si="45"/>
        <v>0</v>
      </c>
      <c r="J87" s="74">
        <f t="shared" si="45"/>
        <v>0</v>
      </c>
      <c r="K87" s="74">
        <f t="shared" si="45"/>
        <v>0</v>
      </c>
      <c r="L87" s="74">
        <f t="shared" si="45"/>
        <v>0</v>
      </c>
      <c r="M87" s="74">
        <f t="shared" si="45"/>
        <v>0</v>
      </c>
      <c r="N87" s="74">
        <f t="shared" si="45"/>
        <v>0</v>
      </c>
      <c r="O87" s="74">
        <f t="shared" si="45"/>
        <v>0</v>
      </c>
      <c r="P87" s="74">
        <f t="shared" si="45"/>
        <v>0</v>
      </c>
      <c r="Q87" s="74">
        <f t="shared" si="45"/>
        <v>0</v>
      </c>
      <c r="R87" s="74">
        <f t="shared" si="45"/>
        <v>0</v>
      </c>
      <c r="S87" s="74">
        <f t="shared" si="45"/>
        <v>0</v>
      </c>
      <c r="T87" s="74">
        <f t="shared" si="45"/>
        <v>0</v>
      </c>
      <c r="U87" s="74">
        <f t="shared" si="45"/>
        <v>0</v>
      </c>
      <c r="V87" s="74">
        <f t="shared" si="45"/>
        <v>0</v>
      </c>
      <c r="W87" s="74">
        <f t="shared" si="45"/>
        <v>0</v>
      </c>
      <c r="X87" s="74">
        <f t="shared" si="45"/>
        <v>0</v>
      </c>
      <c r="Y87" s="74">
        <f t="shared" si="45"/>
        <v>0</v>
      </c>
      <c r="Z87" s="74">
        <f t="shared" si="45"/>
        <v>0</v>
      </c>
      <c r="AA87" s="74">
        <f t="shared" si="45"/>
        <v>0</v>
      </c>
      <c r="AB87" s="74">
        <f t="shared" si="45"/>
        <v>0</v>
      </c>
      <c r="AC87" s="74">
        <f t="shared" si="45"/>
        <v>0</v>
      </c>
      <c r="AD87" s="74">
        <f t="shared" si="45"/>
        <v>0</v>
      </c>
      <c r="AE87" s="74">
        <f t="shared" si="45"/>
        <v>0</v>
      </c>
      <c r="AF87" s="74">
        <f t="shared" si="45"/>
        <v>0</v>
      </c>
      <c r="AG87" s="74">
        <f t="shared" si="45"/>
        <v>0</v>
      </c>
      <c r="AH87" s="74">
        <f t="shared" si="45"/>
        <v>0</v>
      </c>
      <c r="AI87" s="74">
        <f t="shared" si="45"/>
        <v>0</v>
      </c>
      <c r="AJ87" s="74">
        <f t="shared" si="45"/>
        <v>0</v>
      </c>
      <c r="AK87" s="74">
        <f t="shared" si="45"/>
        <v>0</v>
      </c>
      <c r="AL87" s="74">
        <f t="shared" si="45"/>
        <v>0</v>
      </c>
      <c r="AM87" s="74">
        <f t="shared" si="45"/>
        <v>0</v>
      </c>
      <c r="AN87" s="74">
        <f t="shared" si="45"/>
        <v>0</v>
      </c>
      <c r="AO87" s="74">
        <f t="shared" si="45"/>
        <v>0</v>
      </c>
      <c r="AP87" s="74">
        <f t="shared" si="45"/>
        <v>0</v>
      </c>
      <c r="AQ87" s="74">
        <f t="shared" si="45"/>
        <v>0</v>
      </c>
      <c r="AR87" s="74">
        <f t="shared" si="45"/>
        <v>0</v>
      </c>
      <c r="AS87" s="74">
        <f t="shared" si="45"/>
        <v>0</v>
      </c>
      <c r="AT87" s="74">
        <f t="shared" si="45"/>
        <v>0</v>
      </c>
      <c r="AU87" s="74">
        <f t="shared" si="45"/>
        <v>0</v>
      </c>
      <c r="AV87" s="74">
        <f t="shared" si="45"/>
        <v>0</v>
      </c>
      <c r="AW87" s="74">
        <f t="shared" si="45"/>
        <v>0</v>
      </c>
      <c r="AX87" s="74">
        <f t="shared" si="45"/>
        <v>0</v>
      </c>
      <c r="AY87" s="74">
        <f t="shared" si="45"/>
        <v>0</v>
      </c>
      <c r="AZ87" s="74">
        <f t="shared" si="45"/>
        <v>0</v>
      </c>
      <c r="BA87" s="74">
        <f t="shared" si="45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6">$E$20*(1-$B$5)/$B$3</f>
        <v>0</v>
      </c>
      <c r="F88" s="74">
        <f t="shared" si="46"/>
        <v>0</v>
      </c>
      <c r="G88" s="74">
        <f t="shared" si="46"/>
        <v>0</v>
      </c>
      <c r="H88" s="74">
        <f t="shared" si="46"/>
        <v>0</v>
      </c>
      <c r="I88" s="74">
        <f t="shared" si="46"/>
        <v>0</v>
      </c>
      <c r="J88" s="74">
        <f t="shared" si="46"/>
        <v>0</v>
      </c>
      <c r="K88" s="74">
        <f t="shared" si="46"/>
        <v>0</v>
      </c>
      <c r="L88" s="74">
        <f t="shared" si="46"/>
        <v>0</v>
      </c>
      <c r="M88" s="74">
        <f t="shared" si="46"/>
        <v>0</v>
      </c>
      <c r="N88" s="74">
        <f t="shared" si="46"/>
        <v>0</v>
      </c>
      <c r="O88" s="74">
        <f t="shared" si="46"/>
        <v>0</v>
      </c>
      <c r="P88" s="74">
        <f t="shared" si="46"/>
        <v>0</v>
      </c>
      <c r="Q88" s="74">
        <f t="shared" si="46"/>
        <v>0</v>
      </c>
      <c r="R88" s="74">
        <f t="shared" si="46"/>
        <v>0</v>
      </c>
      <c r="S88" s="74">
        <f t="shared" si="46"/>
        <v>0</v>
      </c>
      <c r="T88" s="74">
        <f t="shared" si="46"/>
        <v>0</v>
      </c>
      <c r="U88" s="74">
        <f t="shared" si="46"/>
        <v>0</v>
      </c>
      <c r="V88" s="74">
        <f t="shared" si="46"/>
        <v>0</v>
      </c>
      <c r="W88" s="74">
        <f t="shared" si="46"/>
        <v>0</v>
      </c>
      <c r="X88" s="74">
        <f t="shared" si="46"/>
        <v>0</v>
      </c>
      <c r="Y88" s="74">
        <f t="shared" si="46"/>
        <v>0</v>
      </c>
      <c r="Z88" s="74">
        <f t="shared" si="46"/>
        <v>0</v>
      </c>
      <c r="AA88" s="74">
        <f t="shared" si="46"/>
        <v>0</v>
      </c>
      <c r="AB88" s="74">
        <f t="shared" si="46"/>
        <v>0</v>
      </c>
      <c r="AC88" s="74">
        <f t="shared" si="46"/>
        <v>0</v>
      </c>
      <c r="AD88" s="74">
        <f t="shared" si="46"/>
        <v>0</v>
      </c>
      <c r="AE88" s="74">
        <f t="shared" si="46"/>
        <v>0</v>
      </c>
      <c r="AF88" s="74">
        <f t="shared" si="46"/>
        <v>0</v>
      </c>
      <c r="AG88" s="74">
        <f t="shared" si="46"/>
        <v>0</v>
      </c>
      <c r="AH88" s="74">
        <f t="shared" si="46"/>
        <v>0</v>
      </c>
      <c r="AI88" s="74">
        <f t="shared" si="46"/>
        <v>0</v>
      </c>
      <c r="AJ88" s="74">
        <f t="shared" si="46"/>
        <v>0</v>
      </c>
      <c r="AK88" s="74">
        <f t="shared" si="46"/>
        <v>0</v>
      </c>
      <c r="AL88" s="74">
        <f t="shared" si="46"/>
        <v>0</v>
      </c>
      <c r="AM88" s="74">
        <f t="shared" si="46"/>
        <v>0</v>
      </c>
      <c r="AN88" s="74">
        <f t="shared" si="46"/>
        <v>0</v>
      </c>
      <c r="AO88" s="74">
        <f t="shared" si="46"/>
        <v>0</v>
      </c>
      <c r="AP88" s="74">
        <f t="shared" si="46"/>
        <v>0</v>
      </c>
      <c r="AQ88" s="74">
        <f t="shared" si="46"/>
        <v>0</v>
      </c>
      <c r="AR88" s="74">
        <f t="shared" si="46"/>
        <v>0</v>
      </c>
      <c r="AS88" s="74">
        <f t="shared" si="46"/>
        <v>0</v>
      </c>
      <c r="AT88" s="74">
        <f t="shared" si="46"/>
        <v>0</v>
      </c>
      <c r="AU88" s="74">
        <f t="shared" si="46"/>
        <v>0</v>
      </c>
      <c r="AV88" s="74">
        <f t="shared" si="46"/>
        <v>0</v>
      </c>
      <c r="AW88" s="74">
        <f t="shared" si="46"/>
        <v>0</v>
      </c>
      <c r="AX88" s="74">
        <f t="shared" si="46"/>
        <v>0</v>
      </c>
      <c r="AY88" s="74">
        <f t="shared" si="46"/>
        <v>0</v>
      </c>
      <c r="AZ88" s="74">
        <f t="shared" si="46"/>
        <v>0</v>
      </c>
      <c r="BA88" s="74">
        <f t="shared" si="46"/>
        <v>0</v>
      </c>
      <c r="BB88" s="74">
        <f t="shared" si="46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/>
      <c r="BH92" s="74"/>
      <c r="BI92" s="74"/>
      <c r="BJ92" s="74"/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/>
      <c r="BI93" s="74"/>
      <c r="BJ93" s="74"/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/>
      <c r="BJ94" s="74"/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3">$L$20*(1-$B$5)/$B$3</f>
        <v>0</v>
      </c>
      <c r="P95" s="74">
        <f t="shared" si="53"/>
        <v>0</v>
      </c>
      <c r="Q95" s="74">
        <f t="shared" si="53"/>
        <v>0</v>
      </c>
      <c r="R95" s="74">
        <f t="shared" si="53"/>
        <v>0</v>
      </c>
      <c r="S95" s="74">
        <f t="shared" si="53"/>
        <v>0</v>
      </c>
      <c r="T95" s="74">
        <f t="shared" si="53"/>
        <v>0</v>
      </c>
      <c r="U95" s="74">
        <f t="shared" si="53"/>
        <v>0</v>
      </c>
      <c r="V95" s="74">
        <f t="shared" si="53"/>
        <v>0</v>
      </c>
      <c r="W95" s="74">
        <f t="shared" si="53"/>
        <v>0</v>
      </c>
      <c r="X95" s="74">
        <f t="shared" si="53"/>
        <v>0</v>
      </c>
      <c r="Y95" s="74">
        <f t="shared" si="53"/>
        <v>0</v>
      </c>
      <c r="Z95" s="74">
        <f t="shared" si="53"/>
        <v>0</v>
      </c>
      <c r="AA95" s="74">
        <f t="shared" si="53"/>
        <v>0</v>
      </c>
      <c r="AB95" s="74">
        <f t="shared" si="53"/>
        <v>0</v>
      </c>
      <c r="AC95" s="74">
        <f t="shared" si="53"/>
        <v>0</v>
      </c>
      <c r="AD95" s="74">
        <f t="shared" si="53"/>
        <v>0</v>
      </c>
      <c r="AE95" s="74">
        <f t="shared" si="53"/>
        <v>0</v>
      </c>
      <c r="AF95" s="74">
        <f t="shared" si="53"/>
        <v>0</v>
      </c>
      <c r="AG95" s="74">
        <f t="shared" si="53"/>
        <v>0</v>
      </c>
      <c r="AH95" s="74">
        <f t="shared" si="53"/>
        <v>0</v>
      </c>
      <c r="AI95" s="74">
        <f t="shared" si="53"/>
        <v>0</v>
      </c>
      <c r="AJ95" s="74">
        <f t="shared" si="53"/>
        <v>0</v>
      </c>
      <c r="AK95" s="74">
        <f t="shared" si="53"/>
        <v>0</v>
      </c>
      <c r="AL95" s="74">
        <f t="shared" si="53"/>
        <v>0</v>
      </c>
      <c r="AM95" s="74">
        <f t="shared" si="53"/>
        <v>0</v>
      </c>
      <c r="AN95" s="74">
        <f t="shared" si="53"/>
        <v>0</v>
      </c>
      <c r="AO95" s="74">
        <f t="shared" si="53"/>
        <v>0</v>
      </c>
      <c r="AP95" s="74">
        <f t="shared" si="53"/>
        <v>0</v>
      </c>
      <c r="AQ95" s="74">
        <f t="shared" si="53"/>
        <v>0</v>
      </c>
      <c r="AR95" s="74">
        <f t="shared" si="53"/>
        <v>0</v>
      </c>
      <c r="AS95" s="74">
        <f t="shared" si="53"/>
        <v>0</v>
      </c>
      <c r="AT95" s="74">
        <f t="shared" si="53"/>
        <v>0</v>
      </c>
      <c r="AU95" s="74">
        <f t="shared" si="53"/>
        <v>0</v>
      </c>
      <c r="AV95" s="74">
        <f t="shared" si="53"/>
        <v>0</v>
      </c>
      <c r="AW95" s="74">
        <f t="shared" si="53"/>
        <v>0</v>
      </c>
      <c r="AX95" s="74">
        <f t="shared" si="53"/>
        <v>0</v>
      </c>
      <c r="AY95" s="74">
        <f t="shared" si="53"/>
        <v>0</v>
      </c>
      <c r="AZ95" s="74">
        <f t="shared" si="53"/>
        <v>0</v>
      </c>
      <c r="BA95" s="74">
        <f t="shared" si="53"/>
        <v>0</v>
      </c>
      <c r="BB95" s="74">
        <f t="shared" si="53"/>
        <v>0</v>
      </c>
      <c r="BC95" s="74">
        <f t="shared" si="53"/>
        <v>0</v>
      </c>
      <c r="BD95" s="74">
        <f t="shared" si="53"/>
        <v>0</v>
      </c>
      <c r="BE95" s="74">
        <f t="shared" si="53"/>
        <v>0</v>
      </c>
      <c r="BF95" s="74">
        <f t="shared" si="53"/>
        <v>0</v>
      </c>
      <c r="BG95" s="74">
        <f t="shared" si="53"/>
        <v>0</v>
      </c>
      <c r="BH95" s="74">
        <f t="shared" si="53"/>
        <v>0</v>
      </c>
      <c r="BI95" s="74">
        <f t="shared" si="53"/>
        <v>0</v>
      </c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4">$M$20*(1-$B$5)/$B$3</f>
        <v>0</v>
      </c>
      <c r="O96" s="74">
        <f t="shared" si="54"/>
        <v>0</v>
      </c>
      <c r="P96" s="74">
        <f t="shared" si="54"/>
        <v>0</v>
      </c>
      <c r="Q96" s="74">
        <f t="shared" si="54"/>
        <v>0</v>
      </c>
      <c r="R96" s="74">
        <f t="shared" si="54"/>
        <v>0</v>
      </c>
      <c r="S96" s="74">
        <f t="shared" si="54"/>
        <v>0</v>
      </c>
      <c r="T96" s="74">
        <f t="shared" si="54"/>
        <v>0</v>
      </c>
      <c r="U96" s="74">
        <f t="shared" si="54"/>
        <v>0</v>
      </c>
      <c r="V96" s="74">
        <f t="shared" si="54"/>
        <v>0</v>
      </c>
      <c r="W96" s="74">
        <f t="shared" si="54"/>
        <v>0</v>
      </c>
      <c r="X96" s="74">
        <f t="shared" si="54"/>
        <v>0</v>
      </c>
      <c r="Y96" s="74">
        <f t="shared" si="54"/>
        <v>0</v>
      </c>
      <c r="Z96" s="74">
        <f t="shared" si="54"/>
        <v>0</v>
      </c>
      <c r="AA96" s="74">
        <f t="shared" si="54"/>
        <v>0</v>
      </c>
      <c r="AB96" s="74">
        <f t="shared" si="54"/>
        <v>0</v>
      </c>
      <c r="AC96" s="74">
        <f t="shared" si="54"/>
        <v>0</v>
      </c>
      <c r="AD96" s="74">
        <f t="shared" si="54"/>
        <v>0</v>
      </c>
      <c r="AE96" s="74">
        <f t="shared" si="54"/>
        <v>0</v>
      </c>
      <c r="AF96" s="74">
        <f t="shared" si="54"/>
        <v>0</v>
      </c>
      <c r="AG96" s="74">
        <f t="shared" si="54"/>
        <v>0</v>
      </c>
      <c r="AH96" s="74">
        <f t="shared" si="54"/>
        <v>0</v>
      </c>
      <c r="AI96" s="74">
        <f t="shared" si="54"/>
        <v>0</v>
      </c>
      <c r="AJ96" s="74">
        <f t="shared" si="54"/>
        <v>0</v>
      </c>
      <c r="AK96" s="74">
        <f t="shared" si="54"/>
        <v>0</v>
      </c>
      <c r="AL96" s="74">
        <f t="shared" si="54"/>
        <v>0</v>
      </c>
      <c r="AM96" s="74">
        <f t="shared" si="54"/>
        <v>0</v>
      </c>
      <c r="AN96" s="74">
        <f t="shared" si="54"/>
        <v>0</v>
      </c>
      <c r="AO96" s="74">
        <f t="shared" si="54"/>
        <v>0</v>
      </c>
      <c r="AP96" s="74">
        <f t="shared" si="54"/>
        <v>0</v>
      </c>
      <c r="AQ96" s="74">
        <f t="shared" si="54"/>
        <v>0</v>
      </c>
      <c r="AR96" s="74">
        <f t="shared" si="54"/>
        <v>0</v>
      </c>
      <c r="AS96" s="74">
        <f t="shared" si="54"/>
        <v>0</v>
      </c>
      <c r="AT96" s="74">
        <f t="shared" si="54"/>
        <v>0</v>
      </c>
      <c r="AU96" s="74">
        <f t="shared" si="54"/>
        <v>0</v>
      </c>
      <c r="AV96" s="74">
        <f t="shared" si="54"/>
        <v>0</v>
      </c>
      <c r="AW96" s="74">
        <f t="shared" si="54"/>
        <v>0</v>
      </c>
      <c r="AX96" s="74">
        <f t="shared" si="54"/>
        <v>0</v>
      </c>
      <c r="AY96" s="74">
        <f t="shared" si="54"/>
        <v>0</v>
      </c>
      <c r="AZ96" s="74">
        <f t="shared" si="54"/>
        <v>0</v>
      </c>
      <c r="BA96" s="74">
        <f t="shared" si="54"/>
        <v>0</v>
      </c>
      <c r="BB96" s="74">
        <f t="shared" si="54"/>
        <v>0</v>
      </c>
      <c r="BC96" s="74">
        <f t="shared" si="54"/>
        <v>0</v>
      </c>
      <c r="BD96" s="74">
        <f t="shared" si="54"/>
        <v>0</v>
      </c>
      <c r="BE96" s="74">
        <f t="shared" si="54"/>
        <v>0</v>
      </c>
      <c r="BF96" s="74">
        <f t="shared" si="54"/>
        <v>0</v>
      </c>
      <c r="BG96" s="74">
        <f t="shared" si="54"/>
        <v>0</v>
      </c>
      <c r="BH96" s="74">
        <f t="shared" si="54"/>
        <v>0</v>
      </c>
      <c r="BI96" s="74">
        <f t="shared" si="54"/>
        <v>0</v>
      </c>
      <c r="BJ96" s="74">
        <f t="shared" si="54"/>
        <v>0</v>
      </c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5">$N$20*(1-$B$5)/$B$3</f>
        <v>0</v>
      </c>
      <c r="P97" s="74">
        <f t="shared" si="55"/>
        <v>0</v>
      </c>
      <c r="Q97" s="74">
        <f t="shared" si="55"/>
        <v>0</v>
      </c>
      <c r="R97" s="74">
        <f t="shared" si="55"/>
        <v>0</v>
      </c>
      <c r="S97" s="74">
        <f t="shared" si="55"/>
        <v>0</v>
      </c>
      <c r="T97" s="74">
        <f t="shared" si="55"/>
        <v>0</v>
      </c>
      <c r="U97" s="74">
        <f t="shared" si="55"/>
        <v>0</v>
      </c>
      <c r="V97" s="74">
        <f t="shared" si="55"/>
        <v>0</v>
      </c>
      <c r="W97" s="74">
        <f t="shared" si="55"/>
        <v>0</v>
      </c>
      <c r="X97" s="74">
        <f t="shared" si="55"/>
        <v>0</v>
      </c>
      <c r="Y97" s="74">
        <f t="shared" si="55"/>
        <v>0</v>
      </c>
      <c r="Z97" s="74">
        <f t="shared" si="55"/>
        <v>0</v>
      </c>
      <c r="AA97" s="74">
        <f t="shared" si="55"/>
        <v>0</v>
      </c>
      <c r="AB97" s="74">
        <f t="shared" si="55"/>
        <v>0</v>
      </c>
      <c r="AC97" s="74">
        <f t="shared" si="55"/>
        <v>0</v>
      </c>
      <c r="AD97" s="74">
        <f t="shared" si="55"/>
        <v>0</v>
      </c>
      <c r="AE97" s="74">
        <f t="shared" si="55"/>
        <v>0</v>
      </c>
      <c r="AF97" s="74">
        <f t="shared" si="55"/>
        <v>0</v>
      </c>
      <c r="AG97" s="74">
        <f t="shared" si="55"/>
        <v>0</v>
      </c>
      <c r="AH97" s="74">
        <f t="shared" si="55"/>
        <v>0</v>
      </c>
      <c r="AI97" s="74">
        <f t="shared" si="55"/>
        <v>0</v>
      </c>
      <c r="AJ97" s="74">
        <f t="shared" si="55"/>
        <v>0</v>
      </c>
      <c r="AK97" s="74">
        <f t="shared" si="55"/>
        <v>0</v>
      </c>
      <c r="AL97" s="74">
        <f t="shared" si="55"/>
        <v>0</v>
      </c>
      <c r="AM97" s="74">
        <f t="shared" si="55"/>
        <v>0</v>
      </c>
      <c r="AN97" s="74">
        <f t="shared" si="55"/>
        <v>0</v>
      </c>
      <c r="AO97" s="74">
        <f t="shared" si="55"/>
        <v>0</v>
      </c>
      <c r="AP97" s="74">
        <f t="shared" si="55"/>
        <v>0</v>
      </c>
      <c r="AQ97" s="74">
        <f t="shared" si="55"/>
        <v>0</v>
      </c>
      <c r="AR97" s="74">
        <f t="shared" si="55"/>
        <v>0</v>
      </c>
      <c r="AS97" s="74">
        <f t="shared" si="55"/>
        <v>0</v>
      </c>
      <c r="AT97" s="74">
        <f t="shared" si="55"/>
        <v>0</v>
      </c>
      <c r="AU97" s="74">
        <f t="shared" si="55"/>
        <v>0</v>
      </c>
      <c r="AV97" s="74">
        <f t="shared" si="55"/>
        <v>0</v>
      </c>
      <c r="AW97" s="74">
        <f t="shared" si="55"/>
        <v>0</v>
      </c>
      <c r="AX97" s="74">
        <f t="shared" si="55"/>
        <v>0</v>
      </c>
      <c r="AY97" s="74">
        <f t="shared" si="55"/>
        <v>0</v>
      </c>
      <c r="AZ97" s="74">
        <f t="shared" si="55"/>
        <v>0</v>
      </c>
      <c r="BA97" s="74">
        <f t="shared" si="55"/>
        <v>0</v>
      </c>
      <c r="BB97" s="74">
        <f t="shared" si="55"/>
        <v>0</v>
      </c>
      <c r="BC97" s="74">
        <f t="shared" si="55"/>
        <v>0</v>
      </c>
      <c r="BD97" s="74">
        <f t="shared" si="55"/>
        <v>0</v>
      </c>
      <c r="BE97" s="74">
        <f t="shared" si="55"/>
        <v>0</v>
      </c>
      <c r="BF97" s="74">
        <f t="shared" si="55"/>
        <v>0</v>
      </c>
      <c r="BG97" s="74">
        <f t="shared" si="55"/>
        <v>0</v>
      </c>
      <c r="BH97" s="74">
        <f t="shared" si="55"/>
        <v>0</v>
      </c>
      <c r="BI97" s="74">
        <f t="shared" si="55"/>
        <v>0</v>
      </c>
      <c r="BJ97" s="74">
        <f t="shared" si="55"/>
        <v>0</v>
      </c>
      <c r="BK97" s="74">
        <f t="shared" si="55"/>
        <v>0</v>
      </c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6">SUM(C85:C97)</f>
        <v>0</v>
      </c>
      <c r="D98" s="103">
        <f t="shared" si="56"/>
        <v>0</v>
      </c>
      <c r="E98" s="103">
        <f t="shared" si="56"/>
        <v>0</v>
      </c>
      <c r="F98" s="103">
        <f t="shared" si="56"/>
        <v>0</v>
      </c>
      <c r="G98" s="103">
        <f t="shared" si="56"/>
        <v>0</v>
      </c>
      <c r="H98" s="103">
        <f t="shared" si="56"/>
        <v>0</v>
      </c>
      <c r="I98" s="103">
        <f t="shared" si="56"/>
        <v>0</v>
      </c>
      <c r="J98" s="103">
        <f t="shared" si="56"/>
        <v>0</v>
      </c>
      <c r="K98" s="103">
        <f t="shared" si="56"/>
        <v>0</v>
      </c>
      <c r="L98" s="103">
        <f t="shared" si="56"/>
        <v>0</v>
      </c>
      <c r="M98" s="103">
        <f t="shared" si="56"/>
        <v>0</v>
      </c>
      <c r="N98" s="103">
        <f t="shared" si="56"/>
        <v>0</v>
      </c>
      <c r="O98" s="103">
        <f t="shared" si="56"/>
        <v>0</v>
      </c>
      <c r="P98" s="103">
        <f t="shared" si="56"/>
        <v>0</v>
      </c>
      <c r="Q98" s="103">
        <f t="shared" si="56"/>
        <v>0</v>
      </c>
      <c r="R98" s="103">
        <f t="shared" si="56"/>
        <v>0</v>
      </c>
      <c r="S98" s="103">
        <f t="shared" si="56"/>
        <v>0</v>
      </c>
      <c r="T98" s="103">
        <f t="shared" si="56"/>
        <v>0</v>
      </c>
      <c r="U98" s="103">
        <f t="shared" si="56"/>
        <v>0</v>
      </c>
      <c r="V98" s="103">
        <f t="shared" si="56"/>
        <v>0</v>
      </c>
      <c r="W98" s="103">
        <f t="shared" si="56"/>
        <v>0</v>
      </c>
      <c r="X98" s="103">
        <f t="shared" si="56"/>
        <v>0</v>
      </c>
      <c r="Y98" s="103">
        <f t="shared" si="56"/>
        <v>0</v>
      </c>
      <c r="Z98" s="103">
        <f t="shared" si="56"/>
        <v>0</v>
      </c>
      <c r="AA98" s="103">
        <f t="shared" si="56"/>
        <v>0</v>
      </c>
      <c r="AB98" s="103">
        <f t="shared" si="56"/>
        <v>0</v>
      </c>
      <c r="AC98" s="103">
        <f t="shared" si="56"/>
        <v>0</v>
      </c>
      <c r="AD98" s="103">
        <f t="shared" si="56"/>
        <v>0</v>
      </c>
      <c r="AE98" s="103">
        <f t="shared" si="56"/>
        <v>0</v>
      </c>
      <c r="AF98" s="103">
        <f t="shared" si="56"/>
        <v>0</v>
      </c>
      <c r="AG98" s="103">
        <f t="shared" si="56"/>
        <v>0</v>
      </c>
      <c r="AH98" s="103">
        <f t="shared" si="56"/>
        <v>0</v>
      </c>
      <c r="AI98" s="103">
        <f t="shared" si="56"/>
        <v>0</v>
      </c>
      <c r="AJ98" s="103">
        <f t="shared" si="56"/>
        <v>0</v>
      </c>
      <c r="AK98" s="103">
        <f t="shared" si="56"/>
        <v>0</v>
      </c>
      <c r="AL98" s="103">
        <f t="shared" si="56"/>
        <v>0</v>
      </c>
      <c r="AM98" s="103">
        <f t="shared" si="56"/>
        <v>0</v>
      </c>
      <c r="AN98" s="103">
        <f t="shared" si="56"/>
        <v>0</v>
      </c>
      <c r="AO98" s="103">
        <f t="shared" si="56"/>
        <v>0</v>
      </c>
      <c r="AP98" s="103">
        <f t="shared" si="56"/>
        <v>0</v>
      </c>
      <c r="AQ98" s="103">
        <f t="shared" si="56"/>
        <v>0</v>
      </c>
      <c r="AR98" s="103">
        <f t="shared" si="56"/>
        <v>0</v>
      </c>
      <c r="AS98" s="103">
        <f t="shared" si="56"/>
        <v>0</v>
      </c>
      <c r="AT98" s="103">
        <f t="shared" si="56"/>
        <v>0</v>
      </c>
      <c r="AU98" s="103">
        <f t="shared" si="56"/>
        <v>0</v>
      </c>
      <c r="AV98" s="103">
        <f t="shared" si="56"/>
        <v>0</v>
      </c>
      <c r="AW98" s="103">
        <f t="shared" si="56"/>
        <v>0</v>
      </c>
      <c r="AX98" s="103">
        <f t="shared" si="56"/>
        <v>0</v>
      </c>
      <c r="AY98" s="103">
        <f t="shared" si="56"/>
        <v>0</v>
      </c>
      <c r="AZ98" s="103">
        <f t="shared" si="56"/>
        <v>0</v>
      </c>
      <c r="BA98" s="103">
        <f t="shared" si="56"/>
        <v>0</v>
      </c>
      <c r="BB98" s="103">
        <f t="shared" si="56"/>
        <v>0</v>
      </c>
      <c r="BC98" s="103">
        <f t="shared" si="56"/>
        <v>0</v>
      </c>
      <c r="BD98" s="103">
        <f t="shared" si="56"/>
        <v>0</v>
      </c>
      <c r="BE98" s="103">
        <f t="shared" si="56"/>
        <v>0</v>
      </c>
      <c r="BF98" s="103">
        <f t="shared" si="56"/>
        <v>0</v>
      </c>
      <c r="BG98" s="103">
        <f t="shared" si="56"/>
        <v>0</v>
      </c>
      <c r="BH98" s="103">
        <f t="shared" si="56"/>
        <v>0</v>
      </c>
      <c r="BI98" s="103">
        <f t="shared" si="56"/>
        <v>0</v>
      </c>
      <c r="BJ98" s="103">
        <f t="shared" si="56"/>
        <v>0</v>
      </c>
      <c r="BK98" s="103">
        <f t="shared" si="56"/>
        <v>0</v>
      </c>
      <c r="BL98" s="103">
        <f t="shared" si="56"/>
        <v>0</v>
      </c>
      <c r="BM98" s="400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7">$B$20/$B$3</f>
        <v>0</v>
      </c>
      <c r="C101" s="74">
        <f t="shared" si="57"/>
        <v>0</v>
      </c>
      <c r="D101" s="74">
        <f t="shared" si="57"/>
        <v>0</v>
      </c>
      <c r="E101" s="74">
        <f t="shared" si="57"/>
        <v>0</v>
      </c>
      <c r="F101" s="74">
        <f t="shared" si="57"/>
        <v>0</v>
      </c>
      <c r="G101" s="74">
        <f t="shared" si="57"/>
        <v>0</v>
      </c>
      <c r="H101" s="74">
        <f t="shared" si="57"/>
        <v>0</v>
      </c>
      <c r="I101" s="74">
        <f t="shared" si="57"/>
        <v>0</v>
      </c>
      <c r="J101" s="74">
        <f t="shared" si="57"/>
        <v>0</v>
      </c>
      <c r="K101" s="74">
        <f t="shared" si="57"/>
        <v>0</v>
      </c>
      <c r="L101" s="74">
        <f t="shared" si="57"/>
        <v>0</v>
      </c>
      <c r="M101" s="74">
        <f t="shared" si="57"/>
        <v>0</v>
      </c>
      <c r="N101" s="74">
        <f t="shared" si="57"/>
        <v>0</v>
      </c>
      <c r="O101" s="74">
        <f t="shared" si="57"/>
        <v>0</v>
      </c>
      <c r="P101" s="74">
        <f t="shared" si="57"/>
        <v>0</v>
      </c>
      <c r="Q101" s="74">
        <f t="shared" si="57"/>
        <v>0</v>
      </c>
      <c r="R101" s="74">
        <f t="shared" si="57"/>
        <v>0</v>
      </c>
      <c r="S101" s="74">
        <f t="shared" si="57"/>
        <v>0</v>
      </c>
      <c r="T101" s="74">
        <f t="shared" si="57"/>
        <v>0</v>
      </c>
      <c r="U101" s="74">
        <f t="shared" si="57"/>
        <v>0</v>
      </c>
      <c r="V101" s="74">
        <f t="shared" si="57"/>
        <v>0</v>
      </c>
      <c r="W101" s="74">
        <f t="shared" si="57"/>
        <v>0</v>
      </c>
      <c r="X101" s="74">
        <f t="shared" si="57"/>
        <v>0</v>
      </c>
      <c r="Y101" s="74">
        <f t="shared" si="57"/>
        <v>0</v>
      </c>
      <c r="Z101" s="74">
        <f t="shared" si="57"/>
        <v>0</v>
      </c>
      <c r="AA101" s="74"/>
      <c r="AB101" s="74"/>
      <c r="AC101" s="74">
        <f t="shared" si="57"/>
        <v>0</v>
      </c>
      <c r="AD101" s="74">
        <f t="shared" si="57"/>
        <v>0</v>
      </c>
      <c r="AE101" s="74">
        <f t="shared" si="57"/>
        <v>0</v>
      </c>
      <c r="AF101" s="74">
        <f t="shared" si="57"/>
        <v>0</v>
      </c>
      <c r="AG101" s="74">
        <f t="shared" si="57"/>
        <v>0</v>
      </c>
      <c r="AH101" s="74">
        <f t="shared" si="57"/>
        <v>0</v>
      </c>
      <c r="AI101" s="74">
        <f t="shared" si="57"/>
        <v>0</v>
      </c>
      <c r="AJ101" s="74">
        <f t="shared" si="57"/>
        <v>0</v>
      </c>
      <c r="AK101" s="74">
        <f t="shared" si="57"/>
        <v>0</v>
      </c>
      <c r="AL101" s="74">
        <f t="shared" si="57"/>
        <v>0</v>
      </c>
      <c r="AM101" s="74">
        <f t="shared" si="57"/>
        <v>0</v>
      </c>
      <c r="AN101" s="74">
        <f t="shared" si="57"/>
        <v>0</v>
      </c>
      <c r="AO101" s="74">
        <f t="shared" si="57"/>
        <v>0</v>
      </c>
      <c r="AP101" s="74">
        <f t="shared" si="57"/>
        <v>0</v>
      </c>
      <c r="AQ101" s="74">
        <f t="shared" si="57"/>
        <v>0</v>
      </c>
      <c r="AR101" s="74">
        <f t="shared" si="57"/>
        <v>0</v>
      </c>
      <c r="AS101" s="74">
        <f t="shared" si="57"/>
        <v>0</v>
      </c>
      <c r="AT101" s="74">
        <f t="shared" si="57"/>
        <v>0</v>
      </c>
      <c r="AU101" s="74">
        <f t="shared" si="57"/>
        <v>0</v>
      </c>
      <c r="AV101" s="74">
        <f t="shared" si="57"/>
        <v>0</v>
      </c>
      <c r="AW101" s="74">
        <f t="shared" si="57"/>
        <v>0</v>
      </c>
      <c r="AX101" s="74">
        <f t="shared" si="57"/>
        <v>0</v>
      </c>
      <c r="AY101" s="74">
        <f t="shared" si="57"/>
        <v>0</v>
      </c>
      <c r="AZ101" s="74">
        <f t="shared" si="57"/>
        <v>0</v>
      </c>
      <c r="BA101" s="74">
        <f t="shared" si="57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8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59">$C$20/$B$3</f>
        <v>0</v>
      </c>
      <c r="D102" s="74">
        <f t="shared" si="59"/>
        <v>0</v>
      </c>
      <c r="E102" s="74">
        <f t="shared" si="59"/>
        <v>0</v>
      </c>
      <c r="F102" s="74">
        <f t="shared" si="59"/>
        <v>0</v>
      </c>
      <c r="G102" s="74">
        <f t="shared" si="59"/>
        <v>0</v>
      </c>
      <c r="H102" s="74">
        <f t="shared" si="59"/>
        <v>0</v>
      </c>
      <c r="I102" s="74">
        <f t="shared" si="59"/>
        <v>0</v>
      </c>
      <c r="J102" s="74">
        <f t="shared" si="59"/>
        <v>0</v>
      </c>
      <c r="K102" s="74">
        <f t="shared" si="59"/>
        <v>0</v>
      </c>
      <c r="L102" s="74">
        <f t="shared" si="59"/>
        <v>0</v>
      </c>
      <c r="M102" s="74">
        <f t="shared" si="59"/>
        <v>0</v>
      </c>
      <c r="N102" s="74">
        <f t="shared" si="59"/>
        <v>0</v>
      </c>
      <c r="O102" s="74">
        <f t="shared" si="59"/>
        <v>0</v>
      </c>
      <c r="P102" s="74">
        <f t="shared" si="59"/>
        <v>0</v>
      </c>
      <c r="Q102" s="74">
        <f t="shared" si="59"/>
        <v>0</v>
      </c>
      <c r="R102" s="74">
        <f t="shared" si="59"/>
        <v>0</v>
      </c>
      <c r="S102" s="74">
        <f t="shared" si="59"/>
        <v>0</v>
      </c>
      <c r="T102" s="74">
        <f t="shared" si="59"/>
        <v>0</v>
      </c>
      <c r="U102" s="74">
        <f t="shared" si="59"/>
        <v>0</v>
      </c>
      <c r="V102" s="74">
        <f t="shared" si="59"/>
        <v>0</v>
      </c>
      <c r="W102" s="74">
        <f t="shared" si="59"/>
        <v>0</v>
      </c>
      <c r="X102" s="74">
        <f t="shared" si="59"/>
        <v>0</v>
      </c>
      <c r="Y102" s="74">
        <f t="shared" si="59"/>
        <v>0</v>
      </c>
      <c r="Z102" s="74">
        <f t="shared" si="59"/>
        <v>0</v>
      </c>
      <c r="AA102" s="74">
        <f t="shared" si="59"/>
        <v>0</v>
      </c>
      <c r="AB102" s="74"/>
      <c r="AC102" s="74">
        <f t="shared" si="59"/>
        <v>0</v>
      </c>
      <c r="AD102" s="74">
        <f t="shared" si="59"/>
        <v>0</v>
      </c>
      <c r="AE102" s="74">
        <f t="shared" si="59"/>
        <v>0</v>
      </c>
      <c r="AF102" s="74">
        <f t="shared" si="59"/>
        <v>0</v>
      </c>
      <c r="AG102" s="74">
        <f t="shared" si="59"/>
        <v>0</v>
      </c>
      <c r="AH102" s="74">
        <f t="shared" si="59"/>
        <v>0</v>
      </c>
      <c r="AI102" s="74">
        <f t="shared" si="59"/>
        <v>0</v>
      </c>
      <c r="AJ102" s="74">
        <f t="shared" si="59"/>
        <v>0</v>
      </c>
      <c r="AK102" s="74">
        <f t="shared" si="59"/>
        <v>0</v>
      </c>
      <c r="AL102" s="74">
        <f t="shared" si="59"/>
        <v>0</v>
      </c>
      <c r="AM102" s="74">
        <f t="shared" si="59"/>
        <v>0</v>
      </c>
      <c r="AN102" s="74">
        <f t="shared" si="59"/>
        <v>0</v>
      </c>
      <c r="AO102" s="74">
        <f t="shared" si="59"/>
        <v>0</v>
      </c>
      <c r="AP102" s="74">
        <f t="shared" si="59"/>
        <v>0</v>
      </c>
      <c r="AQ102" s="74">
        <f t="shared" si="59"/>
        <v>0</v>
      </c>
      <c r="AR102" s="74">
        <f t="shared" si="59"/>
        <v>0</v>
      </c>
      <c r="AS102" s="74">
        <f t="shared" si="59"/>
        <v>0</v>
      </c>
      <c r="AT102" s="74">
        <f t="shared" si="59"/>
        <v>0</v>
      </c>
      <c r="AU102" s="74">
        <f t="shared" si="59"/>
        <v>0</v>
      </c>
      <c r="AV102" s="74">
        <f t="shared" si="59"/>
        <v>0</v>
      </c>
      <c r="AW102" s="74">
        <f t="shared" si="59"/>
        <v>0</v>
      </c>
      <c r="AX102" s="74">
        <f t="shared" si="59"/>
        <v>0</v>
      </c>
      <c r="AY102" s="74">
        <f t="shared" si="59"/>
        <v>0</v>
      </c>
      <c r="AZ102" s="74">
        <f t="shared" si="59"/>
        <v>0</v>
      </c>
      <c r="BA102" s="74">
        <f t="shared" si="59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8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0">$D$20/$B$3</f>
        <v>0</v>
      </c>
      <c r="E103" s="74">
        <f t="shared" si="60"/>
        <v>0</v>
      </c>
      <c r="F103" s="74">
        <f t="shared" si="60"/>
        <v>0</v>
      </c>
      <c r="G103" s="74">
        <f t="shared" si="60"/>
        <v>0</v>
      </c>
      <c r="H103" s="74">
        <f t="shared" si="60"/>
        <v>0</v>
      </c>
      <c r="I103" s="74">
        <f t="shared" si="60"/>
        <v>0</v>
      </c>
      <c r="J103" s="74">
        <f t="shared" si="60"/>
        <v>0</v>
      </c>
      <c r="K103" s="74">
        <f t="shared" si="60"/>
        <v>0</v>
      </c>
      <c r="L103" s="74">
        <f t="shared" si="60"/>
        <v>0</v>
      </c>
      <c r="M103" s="74">
        <f t="shared" si="60"/>
        <v>0</v>
      </c>
      <c r="N103" s="74">
        <f t="shared" si="60"/>
        <v>0</v>
      </c>
      <c r="O103" s="74">
        <f t="shared" si="60"/>
        <v>0</v>
      </c>
      <c r="P103" s="74">
        <f t="shared" si="60"/>
        <v>0</v>
      </c>
      <c r="Q103" s="74">
        <f t="shared" si="60"/>
        <v>0</v>
      </c>
      <c r="R103" s="74">
        <f t="shared" si="60"/>
        <v>0</v>
      </c>
      <c r="S103" s="74">
        <f t="shared" si="60"/>
        <v>0</v>
      </c>
      <c r="T103" s="74">
        <f t="shared" si="60"/>
        <v>0</v>
      </c>
      <c r="U103" s="74">
        <f t="shared" si="60"/>
        <v>0</v>
      </c>
      <c r="V103" s="74">
        <f t="shared" si="60"/>
        <v>0</v>
      </c>
      <c r="W103" s="74">
        <f t="shared" si="60"/>
        <v>0</v>
      </c>
      <c r="X103" s="74">
        <f t="shared" si="60"/>
        <v>0</v>
      </c>
      <c r="Y103" s="74">
        <f t="shared" si="60"/>
        <v>0</v>
      </c>
      <c r="Z103" s="74">
        <f t="shared" si="60"/>
        <v>0</v>
      </c>
      <c r="AA103" s="74">
        <f t="shared" si="60"/>
        <v>0</v>
      </c>
      <c r="AB103" s="74">
        <f t="shared" si="60"/>
        <v>0</v>
      </c>
      <c r="AC103" s="74">
        <f t="shared" si="60"/>
        <v>0</v>
      </c>
      <c r="AD103" s="74">
        <f t="shared" si="60"/>
        <v>0</v>
      </c>
      <c r="AE103" s="74">
        <f t="shared" si="60"/>
        <v>0</v>
      </c>
      <c r="AF103" s="74">
        <f t="shared" si="60"/>
        <v>0</v>
      </c>
      <c r="AG103" s="74">
        <f t="shared" si="60"/>
        <v>0</v>
      </c>
      <c r="AH103" s="74">
        <f t="shared" si="60"/>
        <v>0</v>
      </c>
      <c r="AI103" s="74">
        <f t="shared" si="60"/>
        <v>0</v>
      </c>
      <c r="AJ103" s="74">
        <f t="shared" si="60"/>
        <v>0</v>
      </c>
      <c r="AK103" s="74">
        <f t="shared" si="60"/>
        <v>0</v>
      </c>
      <c r="AL103" s="74">
        <f t="shared" si="60"/>
        <v>0</v>
      </c>
      <c r="AM103" s="74">
        <f t="shared" si="60"/>
        <v>0</v>
      </c>
      <c r="AN103" s="74">
        <f t="shared" si="60"/>
        <v>0</v>
      </c>
      <c r="AO103" s="74">
        <f t="shared" si="60"/>
        <v>0</v>
      </c>
      <c r="AP103" s="74">
        <f t="shared" si="60"/>
        <v>0</v>
      </c>
      <c r="AQ103" s="74">
        <f t="shared" si="60"/>
        <v>0</v>
      </c>
      <c r="AR103" s="74">
        <f t="shared" si="60"/>
        <v>0</v>
      </c>
      <c r="AS103" s="74">
        <f t="shared" si="60"/>
        <v>0</v>
      </c>
      <c r="AT103" s="74">
        <f t="shared" si="60"/>
        <v>0</v>
      </c>
      <c r="AU103" s="74">
        <f t="shared" si="60"/>
        <v>0</v>
      </c>
      <c r="AV103" s="74">
        <f t="shared" si="60"/>
        <v>0</v>
      </c>
      <c r="AW103" s="74">
        <f t="shared" si="60"/>
        <v>0</v>
      </c>
      <c r="AX103" s="74">
        <f t="shared" si="60"/>
        <v>0</v>
      </c>
      <c r="AY103" s="74">
        <f t="shared" si="60"/>
        <v>0</v>
      </c>
      <c r="AZ103" s="74">
        <f t="shared" si="60"/>
        <v>0</v>
      </c>
      <c r="BA103" s="74">
        <f t="shared" si="60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8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1">$E$20/$B$3</f>
        <v>0</v>
      </c>
      <c r="F104" s="74">
        <f t="shared" si="61"/>
        <v>0</v>
      </c>
      <c r="G104" s="74">
        <f t="shared" si="61"/>
        <v>0</v>
      </c>
      <c r="H104" s="74">
        <f t="shared" si="61"/>
        <v>0</v>
      </c>
      <c r="I104" s="74">
        <f t="shared" si="61"/>
        <v>0</v>
      </c>
      <c r="J104" s="74">
        <f t="shared" si="61"/>
        <v>0</v>
      </c>
      <c r="K104" s="74">
        <f t="shared" si="61"/>
        <v>0</v>
      </c>
      <c r="L104" s="74">
        <f t="shared" si="61"/>
        <v>0</v>
      </c>
      <c r="M104" s="74">
        <f t="shared" si="61"/>
        <v>0</v>
      </c>
      <c r="N104" s="74">
        <f t="shared" si="61"/>
        <v>0</v>
      </c>
      <c r="O104" s="74">
        <f t="shared" si="61"/>
        <v>0</v>
      </c>
      <c r="P104" s="74">
        <f t="shared" si="61"/>
        <v>0</v>
      </c>
      <c r="Q104" s="74">
        <f t="shared" si="61"/>
        <v>0</v>
      </c>
      <c r="R104" s="74">
        <f t="shared" si="61"/>
        <v>0</v>
      </c>
      <c r="S104" s="74">
        <f t="shared" si="61"/>
        <v>0</v>
      </c>
      <c r="T104" s="74">
        <f t="shared" si="61"/>
        <v>0</v>
      </c>
      <c r="U104" s="74">
        <f t="shared" si="61"/>
        <v>0</v>
      </c>
      <c r="V104" s="74">
        <f t="shared" si="61"/>
        <v>0</v>
      </c>
      <c r="W104" s="74">
        <f t="shared" si="61"/>
        <v>0</v>
      </c>
      <c r="X104" s="74">
        <f t="shared" si="61"/>
        <v>0</v>
      </c>
      <c r="Y104" s="74">
        <f t="shared" si="61"/>
        <v>0</v>
      </c>
      <c r="Z104" s="74">
        <f t="shared" si="61"/>
        <v>0</v>
      </c>
      <c r="AA104" s="74">
        <f t="shared" si="61"/>
        <v>0</v>
      </c>
      <c r="AB104" s="74">
        <f t="shared" si="61"/>
        <v>0</v>
      </c>
      <c r="AC104" s="74">
        <f t="shared" si="61"/>
        <v>0</v>
      </c>
      <c r="AD104" s="74">
        <f t="shared" si="61"/>
        <v>0</v>
      </c>
      <c r="AE104" s="74">
        <f t="shared" si="61"/>
        <v>0</v>
      </c>
      <c r="AF104" s="74">
        <f t="shared" si="61"/>
        <v>0</v>
      </c>
      <c r="AG104" s="74">
        <f t="shared" si="61"/>
        <v>0</v>
      </c>
      <c r="AH104" s="74">
        <f t="shared" si="61"/>
        <v>0</v>
      </c>
      <c r="AI104" s="74">
        <f t="shared" si="61"/>
        <v>0</v>
      </c>
      <c r="AJ104" s="74">
        <f t="shared" si="61"/>
        <v>0</v>
      </c>
      <c r="AK104" s="74">
        <f t="shared" si="61"/>
        <v>0</v>
      </c>
      <c r="AL104" s="74">
        <f t="shared" si="61"/>
        <v>0</v>
      </c>
      <c r="AM104" s="74">
        <f t="shared" si="61"/>
        <v>0</v>
      </c>
      <c r="AN104" s="74">
        <f t="shared" si="61"/>
        <v>0</v>
      </c>
      <c r="AO104" s="74">
        <f t="shared" si="61"/>
        <v>0</v>
      </c>
      <c r="AP104" s="74">
        <f t="shared" si="61"/>
        <v>0</v>
      </c>
      <c r="AQ104" s="74">
        <f t="shared" si="61"/>
        <v>0</v>
      </c>
      <c r="AR104" s="74">
        <f t="shared" si="61"/>
        <v>0</v>
      </c>
      <c r="AS104" s="74">
        <f t="shared" si="61"/>
        <v>0</v>
      </c>
      <c r="AT104" s="74">
        <f t="shared" si="61"/>
        <v>0</v>
      </c>
      <c r="AU104" s="74">
        <f t="shared" si="61"/>
        <v>0</v>
      </c>
      <c r="AV104" s="74">
        <f t="shared" si="61"/>
        <v>0</v>
      </c>
      <c r="AW104" s="74">
        <f t="shared" si="61"/>
        <v>0</v>
      </c>
      <c r="AX104" s="74">
        <f t="shared" si="61"/>
        <v>0</v>
      </c>
      <c r="AY104" s="74">
        <f t="shared" si="61"/>
        <v>0</v>
      </c>
      <c r="AZ104" s="74">
        <f t="shared" si="61"/>
        <v>0</v>
      </c>
      <c r="BA104" s="74">
        <f t="shared" si="61"/>
        <v>0</v>
      </c>
      <c r="BB104" s="74">
        <f t="shared" si="61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8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2">$F$20/$B$3</f>
        <v>0</v>
      </c>
      <c r="G105" s="74">
        <f t="shared" si="62"/>
        <v>0</v>
      </c>
      <c r="H105" s="74">
        <f t="shared" si="62"/>
        <v>0</v>
      </c>
      <c r="I105" s="74">
        <f t="shared" si="62"/>
        <v>0</v>
      </c>
      <c r="J105" s="74">
        <f t="shared" si="62"/>
        <v>0</v>
      </c>
      <c r="K105" s="74">
        <f t="shared" si="62"/>
        <v>0</v>
      </c>
      <c r="L105" s="74">
        <f t="shared" si="62"/>
        <v>0</v>
      </c>
      <c r="M105" s="74">
        <f t="shared" si="62"/>
        <v>0</v>
      </c>
      <c r="N105" s="74">
        <f t="shared" si="62"/>
        <v>0</v>
      </c>
      <c r="O105" s="74">
        <f t="shared" si="62"/>
        <v>0</v>
      </c>
      <c r="P105" s="74">
        <f t="shared" si="62"/>
        <v>0</v>
      </c>
      <c r="Q105" s="74">
        <f t="shared" si="62"/>
        <v>0</v>
      </c>
      <c r="R105" s="74">
        <f t="shared" si="62"/>
        <v>0</v>
      </c>
      <c r="S105" s="74">
        <f t="shared" si="62"/>
        <v>0</v>
      </c>
      <c r="T105" s="74">
        <f t="shared" si="62"/>
        <v>0</v>
      </c>
      <c r="U105" s="74">
        <f t="shared" si="62"/>
        <v>0</v>
      </c>
      <c r="V105" s="74">
        <f t="shared" si="62"/>
        <v>0</v>
      </c>
      <c r="W105" s="74">
        <f t="shared" si="62"/>
        <v>0</v>
      </c>
      <c r="X105" s="74">
        <f t="shared" si="62"/>
        <v>0</v>
      </c>
      <c r="Y105" s="74">
        <f t="shared" si="62"/>
        <v>0</v>
      </c>
      <c r="Z105" s="74">
        <f t="shared" si="62"/>
        <v>0</v>
      </c>
      <c r="AA105" s="74">
        <f t="shared" si="62"/>
        <v>0</v>
      </c>
      <c r="AB105" s="74">
        <f t="shared" si="62"/>
        <v>0</v>
      </c>
      <c r="AC105" s="74">
        <f t="shared" si="62"/>
        <v>0</v>
      </c>
      <c r="AD105" s="74">
        <f t="shared" si="62"/>
        <v>0</v>
      </c>
      <c r="AE105" s="74">
        <f t="shared" si="62"/>
        <v>0</v>
      </c>
      <c r="AF105" s="74">
        <f t="shared" si="62"/>
        <v>0</v>
      </c>
      <c r="AG105" s="74">
        <f t="shared" si="62"/>
        <v>0</v>
      </c>
      <c r="AH105" s="74">
        <f t="shared" si="62"/>
        <v>0</v>
      </c>
      <c r="AI105" s="74">
        <f t="shared" si="62"/>
        <v>0</v>
      </c>
      <c r="AJ105" s="74">
        <f t="shared" si="62"/>
        <v>0</v>
      </c>
      <c r="AK105" s="74">
        <f t="shared" si="62"/>
        <v>0</v>
      </c>
      <c r="AL105" s="74">
        <f t="shared" si="62"/>
        <v>0</v>
      </c>
      <c r="AM105" s="74">
        <f t="shared" si="62"/>
        <v>0</v>
      </c>
      <c r="AN105" s="74">
        <f t="shared" si="62"/>
        <v>0</v>
      </c>
      <c r="AO105" s="74">
        <f t="shared" si="62"/>
        <v>0</v>
      </c>
      <c r="AP105" s="74">
        <f t="shared" si="62"/>
        <v>0</v>
      </c>
      <c r="AQ105" s="74">
        <f t="shared" si="62"/>
        <v>0</v>
      </c>
      <c r="AR105" s="74">
        <f t="shared" si="62"/>
        <v>0</v>
      </c>
      <c r="AS105" s="74">
        <f t="shared" si="62"/>
        <v>0</v>
      </c>
      <c r="AT105" s="74">
        <f t="shared" si="62"/>
        <v>0</v>
      </c>
      <c r="AU105" s="74">
        <f t="shared" si="62"/>
        <v>0</v>
      </c>
      <c r="AV105" s="74">
        <f t="shared" si="62"/>
        <v>0</v>
      </c>
      <c r="AW105" s="74">
        <f t="shared" si="62"/>
        <v>0</v>
      </c>
      <c r="AX105" s="74">
        <f t="shared" si="62"/>
        <v>0</v>
      </c>
      <c r="AY105" s="74">
        <f t="shared" si="62"/>
        <v>0</v>
      </c>
      <c r="AZ105" s="74">
        <f t="shared" si="62"/>
        <v>0</v>
      </c>
      <c r="BA105" s="74">
        <f t="shared" si="62"/>
        <v>0</v>
      </c>
      <c r="BB105" s="74">
        <f t="shared" si="62"/>
        <v>0</v>
      </c>
      <c r="BC105" s="74">
        <f t="shared" si="62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8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3">$G$20/$B$3</f>
        <v>0</v>
      </c>
      <c r="H106" s="74">
        <f t="shared" si="63"/>
        <v>0</v>
      </c>
      <c r="I106" s="74">
        <f t="shared" si="63"/>
        <v>0</v>
      </c>
      <c r="J106" s="74">
        <f t="shared" si="63"/>
        <v>0</v>
      </c>
      <c r="K106" s="74">
        <f t="shared" si="63"/>
        <v>0</v>
      </c>
      <c r="L106" s="74">
        <f t="shared" si="63"/>
        <v>0</v>
      </c>
      <c r="M106" s="74">
        <f t="shared" si="63"/>
        <v>0</v>
      </c>
      <c r="N106" s="74">
        <f t="shared" si="63"/>
        <v>0</v>
      </c>
      <c r="O106" s="74">
        <f t="shared" si="63"/>
        <v>0</v>
      </c>
      <c r="P106" s="74">
        <f t="shared" si="63"/>
        <v>0</v>
      </c>
      <c r="Q106" s="74">
        <f t="shared" si="63"/>
        <v>0</v>
      </c>
      <c r="R106" s="74">
        <f t="shared" si="63"/>
        <v>0</v>
      </c>
      <c r="S106" s="74">
        <f t="shared" si="63"/>
        <v>0</v>
      </c>
      <c r="T106" s="74">
        <f t="shared" si="63"/>
        <v>0</v>
      </c>
      <c r="U106" s="74">
        <f t="shared" si="63"/>
        <v>0</v>
      </c>
      <c r="V106" s="74">
        <f t="shared" si="63"/>
        <v>0</v>
      </c>
      <c r="W106" s="74">
        <f t="shared" si="63"/>
        <v>0</v>
      </c>
      <c r="X106" s="74">
        <f t="shared" si="63"/>
        <v>0</v>
      </c>
      <c r="Y106" s="74">
        <f t="shared" si="63"/>
        <v>0</v>
      </c>
      <c r="Z106" s="74">
        <f t="shared" si="63"/>
        <v>0</v>
      </c>
      <c r="AA106" s="74">
        <f t="shared" si="63"/>
        <v>0</v>
      </c>
      <c r="AB106" s="74">
        <f t="shared" si="63"/>
        <v>0</v>
      </c>
      <c r="AC106" s="74">
        <f t="shared" si="63"/>
        <v>0</v>
      </c>
      <c r="AD106" s="74">
        <f t="shared" si="63"/>
        <v>0</v>
      </c>
      <c r="AE106" s="74">
        <f t="shared" si="63"/>
        <v>0</v>
      </c>
      <c r="AF106" s="74">
        <f t="shared" si="63"/>
        <v>0</v>
      </c>
      <c r="AG106" s="74">
        <f t="shared" si="63"/>
        <v>0</v>
      </c>
      <c r="AH106" s="74">
        <f t="shared" si="63"/>
        <v>0</v>
      </c>
      <c r="AI106" s="74">
        <f t="shared" si="63"/>
        <v>0</v>
      </c>
      <c r="AJ106" s="74">
        <f t="shared" si="63"/>
        <v>0</v>
      </c>
      <c r="AK106" s="74">
        <f t="shared" si="63"/>
        <v>0</v>
      </c>
      <c r="AL106" s="74">
        <f t="shared" si="63"/>
        <v>0</v>
      </c>
      <c r="AM106" s="74">
        <f t="shared" si="63"/>
        <v>0</v>
      </c>
      <c r="AN106" s="74">
        <f t="shared" si="63"/>
        <v>0</v>
      </c>
      <c r="AO106" s="74">
        <f t="shared" si="63"/>
        <v>0</v>
      </c>
      <c r="AP106" s="74">
        <f t="shared" si="63"/>
        <v>0</v>
      </c>
      <c r="AQ106" s="74">
        <f t="shared" si="63"/>
        <v>0</v>
      </c>
      <c r="AR106" s="74">
        <f t="shared" si="63"/>
        <v>0</v>
      </c>
      <c r="AS106" s="74">
        <f t="shared" si="63"/>
        <v>0</v>
      </c>
      <c r="AT106" s="74">
        <f t="shared" si="63"/>
        <v>0</v>
      </c>
      <c r="AU106" s="74">
        <f t="shared" si="63"/>
        <v>0</v>
      </c>
      <c r="AV106" s="74">
        <f t="shared" si="63"/>
        <v>0</v>
      </c>
      <c r="AW106" s="74">
        <f t="shared" si="63"/>
        <v>0</v>
      </c>
      <c r="AX106" s="74">
        <f t="shared" si="63"/>
        <v>0</v>
      </c>
      <c r="AY106" s="74">
        <f t="shared" si="63"/>
        <v>0</v>
      </c>
      <c r="AZ106" s="74">
        <f t="shared" si="63"/>
        <v>0</v>
      </c>
      <c r="BA106" s="74">
        <f t="shared" si="63"/>
        <v>0</v>
      </c>
      <c r="BB106" s="74">
        <f t="shared" si="63"/>
        <v>0</v>
      </c>
      <c r="BC106" s="74">
        <f t="shared" si="63"/>
        <v>0</v>
      </c>
      <c r="BD106" s="74">
        <f t="shared" si="63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8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4">$H$20/$B$3</f>
        <v>0</v>
      </c>
      <c r="I107" s="74">
        <f t="shared" si="64"/>
        <v>0</v>
      </c>
      <c r="J107" s="74">
        <f t="shared" si="64"/>
        <v>0</v>
      </c>
      <c r="K107" s="74">
        <f t="shared" si="64"/>
        <v>0</v>
      </c>
      <c r="L107" s="74">
        <f t="shared" si="64"/>
        <v>0</v>
      </c>
      <c r="M107" s="74">
        <f t="shared" si="64"/>
        <v>0</v>
      </c>
      <c r="N107" s="74">
        <f t="shared" si="64"/>
        <v>0</v>
      </c>
      <c r="O107" s="74">
        <f t="shared" si="64"/>
        <v>0</v>
      </c>
      <c r="P107" s="74">
        <f t="shared" si="64"/>
        <v>0</v>
      </c>
      <c r="Q107" s="74">
        <f t="shared" si="64"/>
        <v>0</v>
      </c>
      <c r="R107" s="74">
        <f t="shared" si="64"/>
        <v>0</v>
      </c>
      <c r="S107" s="74">
        <f t="shared" si="64"/>
        <v>0</v>
      </c>
      <c r="T107" s="74">
        <f t="shared" si="64"/>
        <v>0</v>
      </c>
      <c r="U107" s="74">
        <f t="shared" si="64"/>
        <v>0</v>
      </c>
      <c r="V107" s="74">
        <f t="shared" si="64"/>
        <v>0</v>
      </c>
      <c r="W107" s="74">
        <f t="shared" si="64"/>
        <v>0</v>
      </c>
      <c r="X107" s="74">
        <f t="shared" si="64"/>
        <v>0</v>
      </c>
      <c r="Y107" s="74">
        <f t="shared" si="64"/>
        <v>0</v>
      </c>
      <c r="Z107" s="74">
        <f t="shared" si="64"/>
        <v>0</v>
      </c>
      <c r="AA107" s="74">
        <f t="shared" si="64"/>
        <v>0</v>
      </c>
      <c r="AB107" s="74">
        <f t="shared" si="64"/>
        <v>0</v>
      </c>
      <c r="AC107" s="74">
        <f t="shared" si="64"/>
        <v>0</v>
      </c>
      <c r="AD107" s="74">
        <f t="shared" si="64"/>
        <v>0</v>
      </c>
      <c r="AE107" s="74">
        <f t="shared" si="64"/>
        <v>0</v>
      </c>
      <c r="AF107" s="74">
        <f t="shared" si="64"/>
        <v>0</v>
      </c>
      <c r="AG107" s="74">
        <f t="shared" si="64"/>
        <v>0</v>
      </c>
      <c r="AH107" s="74">
        <f t="shared" si="64"/>
        <v>0</v>
      </c>
      <c r="AI107" s="74">
        <f t="shared" si="64"/>
        <v>0</v>
      </c>
      <c r="AJ107" s="74">
        <f t="shared" si="64"/>
        <v>0</v>
      </c>
      <c r="AK107" s="74">
        <f t="shared" si="64"/>
        <v>0</v>
      </c>
      <c r="AL107" s="74">
        <f t="shared" si="64"/>
        <v>0</v>
      </c>
      <c r="AM107" s="74">
        <f t="shared" si="64"/>
        <v>0</v>
      </c>
      <c r="AN107" s="74">
        <f t="shared" si="64"/>
        <v>0</v>
      </c>
      <c r="AO107" s="74">
        <f t="shared" si="64"/>
        <v>0</v>
      </c>
      <c r="AP107" s="74">
        <f t="shared" si="64"/>
        <v>0</v>
      </c>
      <c r="AQ107" s="74">
        <f t="shared" si="64"/>
        <v>0</v>
      </c>
      <c r="AR107" s="74">
        <f t="shared" si="64"/>
        <v>0</v>
      </c>
      <c r="AS107" s="74">
        <f t="shared" si="64"/>
        <v>0</v>
      </c>
      <c r="AT107" s="74">
        <f t="shared" si="64"/>
        <v>0</v>
      </c>
      <c r="AU107" s="74">
        <f t="shared" si="64"/>
        <v>0</v>
      </c>
      <c r="AV107" s="74">
        <f t="shared" si="64"/>
        <v>0</v>
      </c>
      <c r="AW107" s="74">
        <f t="shared" si="64"/>
        <v>0</v>
      </c>
      <c r="AX107" s="74">
        <f t="shared" si="64"/>
        <v>0</v>
      </c>
      <c r="AY107" s="74">
        <f t="shared" si="64"/>
        <v>0</v>
      </c>
      <c r="AZ107" s="74">
        <f t="shared" si="64"/>
        <v>0</v>
      </c>
      <c r="BA107" s="74">
        <f t="shared" si="64"/>
        <v>0</v>
      </c>
      <c r="BB107" s="74">
        <f t="shared" si="64"/>
        <v>0</v>
      </c>
      <c r="BC107" s="74">
        <f t="shared" si="64"/>
        <v>0</v>
      </c>
      <c r="BD107" s="74">
        <f t="shared" si="64"/>
        <v>0</v>
      </c>
      <c r="BE107" s="74">
        <f t="shared" si="64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8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5">$I$20/$B$3</f>
        <v>0</v>
      </c>
      <c r="J108" s="74">
        <f t="shared" si="65"/>
        <v>0</v>
      </c>
      <c r="K108" s="74">
        <f t="shared" si="65"/>
        <v>0</v>
      </c>
      <c r="L108" s="74">
        <f t="shared" si="65"/>
        <v>0</v>
      </c>
      <c r="M108" s="74">
        <f t="shared" si="65"/>
        <v>0</v>
      </c>
      <c r="N108" s="74">
        <f t="shared" si="65"/>
        <v>0</v>
      </c>
      <c r="O108" s="74">
        <f t="shared" si="65"/>
        <v>0</v>
      </c>
      <c r="P108" s="74">
        <f t="shared" si="65"/>
        <v>0</v>
      </c>
      <c r="Q108" s="74">
        <f t="shared" si="65"/>
        <v>0</v>
      </c>
      <c r="R108" s="74">
        <f t="shared" si="65"/>
        <v>0</v>
      </c>
      <c r="S108" s="74">
        <f t="shared" si="65"/>
        <v>0</v>
      </c>
      <c r="T108" s="74">
        <f t="shared" si="65"/>
        <v>0</v>
      </c>
      <c r="U108" s="74">
        <f t="shared" si="65"/>
        <v>0</v>
      </c>
      <c r="V108" s="74">
        <f t="shared" si="65"/>
        <v>0</v>
      </c>
      <c r="W108" s="74">
        <f t="shared" si="65"/>
        <v>0</v>
      </c>
      <c r="X108" s="74">
        <f t="shared" si="65"/>
        <v>0</v>
      </c>
      <c r="Y108" s="74">
        <f t="shared" si="65"/>
        <v>0</v>
      </c>
      <c r="Z108" s="74">
        <f t="shared" si="65"/>
        <v>0</v>
      </c>
      <c r="AA108" s="74">
        <f t="shared" si="65"/>
        <v>0</v>
      </c>
      <c r="AB108" s="74">
        <f t="shared" si="65"/>
        <v>0</v>
      </c>
      <c r="AC108" s="74">
        <f t="shared" si="65"/>
        <v>0</v>
      </c>
      <c r="AD108" s="74">
        <f t="shared" si="65"/>
        <v>0</v>
      </c>
      <c r="AE108" s="74">
        <f t="shared" si="65"/>
        <v>0</v>
      </c>
      <c r="AF108" s="74">
        <f t="shared" si="65"/>
        <v>0</v>
      </c>
      <c r="AG108" s="74">
        <f t="shared" si="65"/>
        <v>0</v>
      </c>
      <c r="AH108" s="74">
        <f t="shared" si="65"/>
        <v>0</v>
      </c>
      <c r="AI108" s="74">
        <f t="shared" si="65"/>
        <v>0</v>
      </c>
      <c r="AJ108" s="74">
        <f t="shared" si="65"/>
        <v>0</v>
      </c>
      <c r="AK108" s="74">
        <f t="shared" si="65"/>
        <v>0</v>
      </c>
      <c r="AL108" s="74">
        <f t="shared" si="65"/>
        <v>0</v>
      </c>
      <c r="AM108" s="74">
        <f t="shared" si="65"/>
        <v>0</v>
      </c>
      <c r="AN108" s="74">
        <f t="shared" si="65"/>
        <v>0</v>
      </c>
      <c r="AO108" s="74">
        <f t="shared" si="65"/>
        <v>0</v>
      </c>
      <c r="AP108" s="74">
        <f t="shared" si="65"/>
        <v>0</v>
      </c>
      <c r="AQ108" s="74">
        <f t="shared" si="65"/>
        <v>0</v>
      </c>
      <c r="AR108" s="74">
        <f t="shared" si="65"/>
        <v>0</v>
      </c>
      <c r="AS108" s="74">
        <f t="shared" si="65"/>
        <v>0</v>
      </c>
      <c r="AT108" s="74">
        <f t="shared" si="65"/>
        <v>0</v>
      </c>
      <c r="AU108" s="74">
        <f t="shared" si="65"/>
        <v>0</v>
      </c>
      <c r="AV108" s="74">
        <f t="shared" si="65"/>
        <v>0</v>
      </c>
      <c r="AW108" s="74">
        <f t="shared" si="65"/>
        <v>0</v>
      </c>
      <c r="AX108" s="74">
        <f t="shared" si="65"/>
        <v>0</v>
      </c>
      <c r="AY108" s="74">
        <f t="shared" si="65"/>
        <v>0</v>
      </c>
      <c r="AZ108" s="74">
        <f t="shared" si="65"/>
        <v>0</v>
      </c>
      <c r="BA108" s="74">
        <f t="shared" si="65"/>
        <v>0</v>
      </c>
      <c r="BB108" s="74">
        <f t="shared" si="65"/>
        <v>0</v>
      </c>
      <c r="BC108" s="74">
        <f t="shared" si="65"/>
        <v>0</v>
      </c>
      <c r="BD108" s="74">
        <f t="shared" si="65"/>
        <v>0</v>
      </c>
      <c r="BE108" s="74">
        <f t="shared" si="65"/>
        <v>0</v>
      </c>
      <c r="BF108" s="74">
        <f t="shared" si="65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8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6">$J$20/$B$3</f>
        <v>0</v>
      </c>
      <c r="P109" s="74">
        <f t="shared" si="66"/>
        <v>0</v>
      </c>
      <c r="Q109" s="74">
        <f t="shared" si="66"/>
        <v>0</v>
      </c>
      <c r="R109" s="74">
        <f t="shared" si="66"/>
        <v>0</v>
      </c>
      <c r="S109" s="74">
        <f t="shared" si="66"/>
        <v>0</v>
      </c>
      <c r="T109" s="74">
        <f t="shared" si="66"/>
        <v>0</v>
      </c>
      <c r="U109" s="74">
        <f t="shared" si="66"/>
        <v>0</v>
      </c>
      <c r="V109" s="74">
        <f t="shared" si="66"/>
        <v>0</v>
      </c>
      <c r="W109" s="74">
        <f t="shared" si="66"/>
        <v>0</v>
      </c>
      <c r="X109" s="74">
        <f t="shared" si="66"/>
        <v>0</v>
      </c>
      <c r="Y109" s="74">
        <f t="shared" si="66"/>
        <v>0</v>
      </c>
      <c r="Z109" s="74">
        <f t="shared" si="66"/>
        <v>0</v>
      </c>
      <c r="AA109" s="74">
        <f t="shared" si="66"/>
        <v>0</v>
      </c>
      <c r="AB109" s="74">
        <f t="shared" si="66"/>
        <v>0</v>
      </c>
      <c r="AC109" s="74">
        <f t="shared" si="66"/>
        <v>0</v>
      </c>
      <c r="AD109" s="74">
        <f t="shared" si="66"/>
        <v>0</v>
      </c>
      <c r="AE109" s="74">
        <f t="shared" si="66"/>
        <v>0</v>
      </c>
      <c r="AF109" s="74">
        <f t="shared" si="66"/>
        <v>0</v>
      </c>
      <c r="AG109" s="74">
        <f t="shared" si="66"/>
        <v>0</v>
      </c>
      <c r="AH109" s="74">
        <f t="shared" si="66"/>
        <v>0</v>
      </c>
      <c r="AI109" s="74">
        <f t="shared" si="66"/>
        <v>0</v>
      </c>
      <c r="AJ109" s="74">
        <f t="shared" si="66"/>
        <v>0</v>
      </c>
      <c r="AK109" s="74">
        <f t="shared" si="66"/>
        <v>0</v>
      </c>
      <c r="AL109" s="74">
        <f t="shared" si="66"/>
        <v>0</v>
      </c>
      <c r="AM109" s="74">
        <f t="shared" si="66"/>
        <v>0</v>
      </c>
      <c r="AN109" s="74">
        <f t="shared" si="66"/>
        <v>0</v>
      </c>
      <c r="AO109" s="74">
        <f t="shared" si="66"/>
        <v>0</v>
      </c>
      <c r="AP109" s="74">
        <f t="shared" si="66"/>
        <v>0</v>
      </c>
      <c r="AQ109" s="74">
        <f t="shared" si="66"/>
        <v>0</v>
      </c>
      <c r="AR109" s="74">
        <f t="shared" si="66"/>
        <v>0</v>
      </c>
      <c r="AS109" s="74">
        <f t="shared" si="66"/>
        <v>0</v>
      </c>
      <c r="AT109" s="74">
        <f t="shared" si="66"/>
        <v>0</v>
      </c>
      <c r="AU109" s="74">
        <f t="shared" si="66"/>
        <v>0</v>
      </c>
      <c r="AV109" s="74">
        <f t="shared" si="66"/>
        <v>0</v>
      </c>
      <c r="AW109" s="74">
        <f t="shared" si="66"/>
        <v>0</v>
      </c>
      <c r="AX109" s="74">
        <f t="shared" si="66"/>
        <v>0</v>
      </c>
      <c r="AY109" s="74">
        <f t="shared" si="66"/>
        <v>0</v>
      </c>
      <c r="AZ109" s="74">
        <f t="shared" si="66"/>
        <v>0</v>
      </c>
      <c r="BA109" s="74">
        <f t="shared" si="66"/>
        <v>0</v>
      </c>
      <c r="BB109" s="74">
        <f t="shared" si="66"/>
        <v>0</v>
      </c>
      <c r="BC109" s="74">
        <f t="shared" si="66"/>
        <v>0</v>
      </c>
      <c r="BD109" s="74">
        <f t="shared" si="66"/>
        <v>0</v>
      </c>
      <c r="BE109" s="74">
        <f t="shared" si="66"/>
        <v>0</v>
      </c>
      <c r="BF109" s="74">
        <f t="shared" si="66"/>
        <v>0</v>
      </c>
      <c r="BG109" s="74">
        <f t="shared" si="66"/>
        <v>0</v>
      </c>
      <c r="BH109" s="74"/>
      <c r="BI109" s="74"/>
      <c r="BJ109" s="74"/>
      <c r="BK109" s="74"/>
      <c r="BL109" s="74"/>
      <c r="BM109" s="36"/>
      <c r="BN109" s="74">
        <f t="shared" si="58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7">$K$20/$B$3</f>
        <v>0</v>
      </c>
      <c r="P110" s="74">
        <f t="shared" si="67"/>
        <v>0</v>
      </c>
      <c r="Q110" s="74">
        <f t="shared" si="67"/>
        <v>0</v>
      </c>
      <c r="R110" s="74">
        <f t="shared" si="67"/>
        <v>0</v>
      </c>
      <c r="S110" s="74">
        <f t="shared" si="67"/>
        <v>0</v>
      </c>
      <c r="T110" s="74">
        <f t="shared" si="67"/>
        <v>0</v>
      </c>
      <c r="U110" s="74">
        <f t="shared" si="67"/>
        <v>0</v>
      </c>
      <c r="V110" s="74">
        <f t="shared" si="67"/>
        <v>0</v>
      </c>
      <c r="W110" s="74">
        <f t="shared" si="67"/>
        <v>0</v>
      </c>
      <c r="X110" s="74">
        <f t="shared" si="67"/>
        <v>0</v>
      </c>
      <c r="Y110" s="74">
        <f t="shared" si="67"/>
        <v>0</v>
      </c>
      <c r="Z110" s="74">
        <f t="shared" si="67"/>
        <v>0</v>
      </c>
      <c r="AA110" s="74">
        <f t="shared" si="67"/>
        <v>0</v>
      </c>
      <c r="AB110" s="74">
        <f t="shared" si="67"/>
        <v>0</v>
      </c>
      <c r="AC110" s="74">
        <f t="shared" si="67"/>
        <v>0</v>
      </c>
      <c r="AD110" s="74">
        <f t="shared" si="67"/>
        <v>0</v>
      </c>
      <c r="AE110" s="74">
        <f t="shared" si="67"/>
        <v>0</v>
      </c>
      <c r="AF110" s="74">
        <f t="shared" si="67"/>
        <v>0</v>
      </c>
      <c r="AG110" s="74">
        <f t="shared" si="67"/>
        <v>0</v>
      </c>
      <c r="AH110" s="74">
        <f t="shared" si="67"/>
        <v>0</v>
      </c>
      <c r="AI110" s="74">
        <f t="shared" si="67"/>
        <v>0</v>
      </c>
      <c r="AJ110" s="74">
        <f t="shared" si="67"/>
        <v>0</v>
      </c>
      <c r="AK110" s="74">
        <f t="shared" si="67"/>
        <v>0</v>
      </c>
      <c r="AL110" s="74">
        <f t="shared" si="67"/>
        <v>0</v>
      </c>
      <c r="AM110" s="74">
        <f t="shared" si="67"/>
        <v>0</v>
      </c>
      <c r="AN110" s="74">
        <f t="shared" si="67"/>
        <v>0</v>
      </c>
      <c r="AO110" s="74">
        <f t="shared" si="67"/>
        <v>0</v>
      </c>
      <c r="AP110" s="74">
        <f t="shared" si="67"/>
        <v>0</v>
      </c>
      <c r="AQ110" s="74">
        <f t="shared" si="67"/>
        <v>0</v>
      </c>
      <c r="AR110" s="74">
        <f t="shared" si="67"/>
        <v>0</v>
      </c>
      <c r="AS110" s="74">
        <f t="shared" si="67"/>
        <v>0</v>
      </c>
      <c r="AT110" s="74">
        <f t="shared" si="67"/>
        <v>0</v>
      </c>
      <c r="AU110" s="74">
        <f t="shared" si="67"/>
        <v>0</v>
      </c>
      <c r="AV110" s="74">
        <f t="shared" si="67"/>
        <v>0</v>
      </c>
      <c r="AW110" s="74">
        <f t="shared" si="67"/>
        <v>0</v>
      </c>
      <c r="AX110" s="74">
        <f t="shared" si="67"/>
        <v>0</v>
      </c>
      <c r="AY110" s="74">
        <f t="shared" si="67"/>
        <v>0</v>
      </c>
      <c r="AZ110" s="74">
        <f t="shared" si="67"/>
        <v>0</v>
      </c>
      <c r="BA110" s="74">
        <f t="shared" si="67"/>
        <v>0</v>
      </c>
      <c r="BB110" s="74">
        <f t="shared" si="67"/>
        <v>0</v>
      </c>
      <c r="BC110" s="74">
        <f t="shared" si="67"/>
        <v>0</v>
      </c>
      <c r="BD110" s="74">
        <f t="shared" si="67"/>
        <v>0</v>
      </c>
      <c r="BE110" s="74">
        <f t="shared" si="67"/>
        <v>0</v>
      </c>
      <c r="BF110" s="74">
        <f t="shared" si="67"/>
        <v>0</v>
      </c>
      <c r="BG110" s="74">
        <f t="shared" si="67"/>
        <v>0</v>
      </c>
      <c r="BH110" s="74">
        <f t="shared" si="67"/>
        <v>0</v>
      </c>
      <c r="BI110" s="74"/>
      <c r="BJ110" s="74"/>
      <c r="BK110" s="74"/>
      <c r="BL110" s="74"/>
      <c r="BM110" s="36"/>
      <c r="BN110" s="74">
        <f t="shared" si="58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8">$L$20/$B$3</f>
        <v>0</v>
      </c>
      <c r="P111" s="74">
        <f t="shared" si="68"/>
        <v>0</v>
      </c>
      <c r="Q111" s="74">
        <f t="shared" si="68"/>
        <v>0</v>
      </c>
      <c r="R111" s="74">
        <f t="shared" si="68"/>
        <v>0</v>
      </c>
      <c r="S111" s="74">
        <f t="shared" si="68"/>
        <v>0</v>
      </c>
      <c r="T111" s="74">
        <f t="shared" si="68"/>
        <v>0</v>
      </c>
      <c r="U111" s="74">
        <f t="shared" si="68"/>
        <v>0</v>
      </c>
      <c r="V111" s="74">
        <f t="shared" si="68"/>
        <v>0</v>
      </c>
      <c r="W111" s="74">
        <f t="shared" si="68"/>
        <v>0</v>
      </c>
      <c r="X111" s="74">
        <f t="shared" si="68"/>
        <v>0</v>
      </c>
      <c r="Y111" s="74">
        <f t="shared" si="68"/>
        <v>0</v>
      </c>
      <c r="Z111" s="74">
        <f t="shared" si="68"/>
        <v>0</v>
      </c>
      <c r="AA111" s="74">
        <f t="shared" si="68"/>
        <v>0</v>
      </c>
      <c r="AB111" s="74">
        <f t="shared" si="68"/>
        <v>0</v>
      </c>
      <c r="AC111" s="74">
        <f t="shared" si="68"/>
        <v>0</v>
      </c>
      <c r="AD111" s="74">
        <f t="shared" si="68"/>
        <v>0</v>
      </c>
      <c r="AE111" s="74">
        <f t="shared" si="68"/>
        <v>0</v>
      </c>
      <c r="AF111" s="74">
        <f t="shared" si="68"/>
        <v>0</v>
      </c>
      <c r="AG111" s="74">
        <f t="shared" si="68"/>
        <v>0</v>
      </c>
      <c r="AH111" s="74">
        <f t="shared" si="68"/>
        <v>0</v>
      </c>
      <c r="AI111" s="74">
        <f t="shared" si="68"/>
        <v>0</v>
      </c>
      <c r="AJ111" s="74">
        <f t="shared" si="68"/>
        <v>0</v>
      </c>
      <c r="AK111" s="74">
        <f t="shared" si="68"/>
        <v>0</v>
      </c>
      <c r="AL111" s="74">
        <f t="shared" si="68"/>
        <v>0</v>
      </c>
      <c r="AM111" s="74">
        <f t="shared" si="68"/>
        <v>0</v>
      </c>
      <c r="AN111" s="74">
        <f t="shared" si="68"/>
        <v>0</v>
      </c>
      <c r="AO111" s="74">
        <f t="shared" si="68"/>
        <v>0</v>
      </c>
      <c r="AP111" s="74">
        <f t="shared" si="68"/>
        <v>0</v>
      </c>
      <c r="AQ111" s="74">
        <f t="shared" si="68"/>
        <v>0</v>
      </c>
      <c r="AR111" s="74">
        <f t="shared" si="68"/>
        <v>0</v>
      </c>
      <c r="AS111" s="74">
        <f t="shared" si="68"/>
        <v>0</v>
      </c>
      <c r="AT111" s="74">
        <f t="shared" si="68"/>
        <v>0</v>
      </c>
      <c r="AU111" s="74">
        <f t="shared" si="68"/>
        <v>0</v>
      </c>
      <c r="AV111" s="74">
        <f t="shared" si="68"/>
        <v>0</v>
      </c>
      <c r="AW111" s="74">
        <f t="shared" si="68"/>
        <v>0</v>
      </c>
      <c r="AX111" s="74">
        <f t="shared" si="68"/>
        <v>0</v>
      </c>
      <c r="AY111" s="74">
        <f t="shared" si="68"/>
        <v>0</v>
      </c>
      <c r="AZ111" s="74">
        <f t="shared" si="68"/>
        <v>0</v>
      </c>
      <c r="BA111" s="74">
        <f t="shared" si="68"/>
        <v>0</v>
      </c>
      <c r="BB111" s="74">
        <f t="shared" si="68"/>
        <v>0</v>
      </c>
      <c r="BC111" s="74">
        <f t="shared" si="68"/>
        <v>0</v>
      </c>
      <c r="BD111" s="74">
        <f t="shared" si="68"/>
        <v>0</v>
      </c>
      <c r="BE111" s="74">
        <f t="shared" si="68"/>
        <v>0</v>
      </c>
      <c r="BF111" s="74">
        <f t="shared" si="68"/>
        <v>0</v>
      </c>
      <c r="BG111" s="74">
        <f t="shared" si="68"/>
        <v>0</v>
      </c>
      <c r="BH111" s="74">
        <f t="shared" si="68"/>
        <v>0</v>
      </c>
      <c r="BI111" s="74">
        <f t="shared" si="68"/>
        <v>0</v>
      </c>
      <c r="BJ111" s="74"/>
      <c r="BK111" s="74"/>
      <c r="BL111" s="74"/>
      <c r="BM111" s="36"/>
      <c r="BN111" s="74">
        <f t="shared" si="58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69">$M$20/$B$3</f>
        <v>0</v>
      </c>
      <c r="P112" s="74">
        <f t="shared" si="69"/>
        <v>0</v>
      </c>
      <c r="Q112" s="74">
        <f t="shared" si="69"/>
        <v>0</v>
      </c>
      <c r="R112" s="74">
        <f t="shared" si="69"/>
        <v>0</v>
      </c>
      <c r="S112" s="74">
        <f t="shared" si="69"/>
        <v>0</v>
      </c>
      <c r="T112" s="74">
        <f t="shared" si="69"/>
        <v>0</v>
      </c>
      <c r="U112" s="74">
        <f t="shared" si="69"/>
        <v>0</v>
      </c>
      <c r="V112" s="74">
        <f t="shared" si="69"/>
        <v>0</v>
      </c>
      <c r="W112" s="74">
        <f t="shared" si="69"/>
        <v>0</v>
      </c>
      <c r="X112" s="74">
        <f t="shared" si="69"/>
        <v>0</v>
      </c>
      <c r="Y112" s="74">
        <f t="shared" si="69"/>
        <v>0</v>
      </c>
      <c r="Z112" s="74">
        <f t="shared" si="69"/>
        <v>0</v>
      </c>
      <c r="AA112" s="74">
        <f t="shared" si="69"/>
        <v>0</v>
      </c>
      <c r="AB112" s="74">
        <f t="shared" si="69"/>
        <v>0</v>
      </c>
      <c r="AC112" s="74">
        <f t="shared" si="69"/>
        <v>0</v>
      </c>
      <c r="AD112" s="74">
        <f t="shared" si="69"/>
        <v>0</v>
      </c>
      <c r="AE112" s="74">
        <f t="shared" si="69"/>
        <v>0</v>
      </c>
      <c r="AF112" s="74">
        <f t="shared" si="69"/>
        <v>0</v>
      </c>
      <c r="AG112" s="74">
        <f t="shared" si="69"/>
        <v>0</v>
      </c>
      <c r="AH112" s="74">
        <f t="shared" si="69"/>
        <v>0</v>
      </c>
      <c r="AI112" s="74">
        <f t="shared" si="69"/>
        <v>0</v>
      </c>
      <c r="AJ112" s="74">
        <f t="shared" si="69"/>
        <v>0</v>
      </c>
      <c r="AK112" s="74">
        <f t="shared" si="69"/>
        <v>0</v>
      </c>
      <c r="AL112" s="74">
        <f t="shared" si="69"/>
        <v>0</v>
      </c>
      <c r="AM112" s="74">
        <f t="shared" si="69"/>
        <v>0</v>
      </c>
      <c r="AN112" s="74">
        <f t="shared" si="69"/>
        <v>0</v>
      </c>
      <c r="AO112" s="74">
        <f t="shared" si="69"/>
        <v>0</v>
      </c>
      <c r="AP112" s="74">
        <f t="shared" si="69"/>
        <v>0</v>
      </c>
      <c r="AQ112" s="74">
        <f t="shared" si="69"/>
        <v>0</v>
      </c>
      <c r="AR112" s="74">
        <f t="shared" si="69"/>
        <v>0</v>
      </c>
      <c r="AS112" s="74">
        <f t="shared" si="69"/>
        <v>0</v>
      </c>
      <c r="AT112" s="74">
        <f t="shared" si="69"/>
        <v>0</v>
      </c>
      <c r="AU112" s="74">
        <f t="shared" si="69"/>
        <v>0</v>
      </c>
      <c r="AV112" s="74">
        <f t="shared" si="69"/>
        <v>0</v>
      </c>
      <c r="AW112" s="74">
        <f t="shared" si="69"/>
        <v>0</v>
      </c>
      <c r="AX112" s="74">
        <f t="shared" si="69"/>
        <v>0</v>
      </c>
      <c r="AY112" s="74">
        <f t="shared" si="69"/>
        <v>0</v>
      </c>
      <c r="AZ112" s="74">
        <f t="shared" si="69"/>
        <v>0</v>
      </c>
      <c r="BA112" s="74">
        <f t="shared" si="69"/>
        <v>0</v>
      </c>
      <c r="BB112" s="74">
        <f t="shared" si="69"/>
        <v>0</v>
      </c>
      <c r="BC112" s="74">
        <f t="shared" si="69"/>
        <v>0</v>
      </c>
      <c r="BD112" s="74">
        <f t="shared" si="69"/>
        <v>0</v>
      </c>
      <c r="BE112" s="74">
        <f t="shared" si="69"/>
        <v>0</v>
      </c>
      <c r="BF112" s="74">
        <f t="shared" si="69"/>
        <v>0</v>
      </c>
      <c r="BG112" s="74">
        <f t="shared" si="69"/>
        <v>0</v>
      </c>
      <c r="BH112" s="74">
        <f t="shared" si="69"/>
        <v>0</v>
      </c>
      <c r="BI112" s="74">
        <f t="shared" si="69"/>
        <v>0</v>
      </c>
      <c r="BJ112" s="74">
        <f t="shared" si="69"/>
        <v>0</v>
      </c>
      <c r="BK112" s="74"/>
      <c r="BL112" s="74"/>
      <c r="BM112" s="36"/>
      <c r="BN112" s="74">
        <f t="shared" si="58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0">$N$20/$B$3</f>
        <v>0</v>
      </c>
      <c r="P113" s="74">
        <f t="shared" si="70"/>
        <v>0</v>
      </c>
      <c r="Q113" s="74">
        <f t="shared" si="70"/>
        <v>0</v>
      </c>
      <c r="R113" s="74">
        <f t="shared" si="70"/>
        <v>0</v>
      </c>
      <c r="S113" s="74">
        <f t="shared" si="70"/>
        <v>0</v>
      </c>
      <c r="T113" s="74">
        <f t="shared" si="70"/>
        <v>0</v>
      </c>
      <c r="U113" s="74">
        <f t="shared" si="70"/>
        <v>0</v>
      </c>
      <c r="V113" s="74">
        <f t="shared" si="70"/>
        <v>0</v>
      </c>
      <c r="W113" s="74">
        <f t="shared" si="70"/>
        <v>0</v>
      </c>
      <c r="X113" s="74">
        <f t="shared" si="70"/>
        <v>0</v>
      </c>
      <c r="Y113" s="74">
        <f t="shared" si="70"/>
        <v>0</v>
      </c>
      <c r="Z113" s="74">
        <f t="shared" si="70"/>
        <v>0</v>
      </c>
      <c r="AA113" s="74">
        <f t="shared" si="70"/>
        <v>0</v>
      </c>
      <c r="AB113" s="74">
        <f t="shared" si="70"/>
        <v>0</v>
      </c>
      <c r="AC113" s="74">
        <f t="shared" si="70"/>
        <v>0</v>
      </c>
      <c r="AD113" s="74">
        <f t="shared" si="70"/>
        <v>0</v>
      </c>
      <c r="AE113" s="74">
        <f t="shared" si="70"/>
        <v>0</v>
      </c>
      <c r="AF113" s="74">
        <f t="shared" si="70"/>
        <v>0</v>
      </c>
      <c r="AG113" s="74">
        <f t="shared" si="70"/>
        <v>0</v>
      </c>
      <c r="AH113" s="74">
        <f t="shared" si="70"/>
        <v>0</v>
      </c>
      <c r="AI113" s="74">
        <f t="shared" si="70"/>
        <v>0</v>
      </c>
      <c r="AJ113" s="74">
        <f t="shared" si="70"/>
        <v>0</v>
      </c>
      <c r="AK113" s="74">
        <f t="shared" si="70"/>
        <v>0</v>
      </c>
      <c r="AL113" s="74">
        <f t="shared" si="70"/>
        <v>0</v>
      </c>
      <c r="AM113" s="74">
        <f t="shared" si="70"/>
        <v>0</v>
      </c>
      <c r="AN113" s="74">
        <f t="shared" si="70"/>
        <v>0</v>
      </c>
      <c r="AO113" s="74">
        <f t="shared" si="70"/>
        <v>0</v>
      </c>
      <c r="AP113" s="74">
        <f t="shared" si="70"/>
        <v>0</v>
      </c>
      <c r="AQ113" s="74">
        <f t="shared" si="70"/>
        <v>0</v>
      </c>
      <c r="AR113" s="74">
        <f t="shared" si="70"/>
        <v>0</v>
      </c>
      <c r="AS113" s="74">
        <f t="shared" si="70"/>
        <v>0</v>
      </c>
      <c r="AT113" s="74">
        <f t="shared" si="70"/>
        <v>0</v>
      </c>
      <c r="AU113" s="74">
        <f t="shared" si="70"/>
        <v>0</v>
      </c>
      <c r="AV113" s="74">
        <f t="shared" si="70"/>
        <v>0</v>
      </c>
      <c r="AW113" s="74">
        <f t="shared" si="70"/>
        <v>0</v>
      </c>
      <c r="AX113" s="74">
        <f t="shared" si="70"/>
        <v>0</v>
      </c>
      <c r="AY113" s="74">
        <f t="shared" si="70"/>
        <v>0</v>
      </c>
      <c r="AZ113" s="74">
        <f t="shared" si="70"/>
        <v>0</v>
      </c>
      <c r="BA113" s="74">
        <f t="shared" si="70"/>
        <v>0</v>
      </c>
      <c r="BB113" s="74">
        <f t="shared" si="70"/>
        <v>0</v>
      </c>
      <c r="BC113" s="74">
        <f t="shared" si="70"/>
        <v>0</v>
      </c>
      <c r="BD113" s="74">
        <f t="shared" si="70"/>
        <v>0</v>
      </c>
      <c r="BE113" s="74">
        <f t="shared" si="70"/>
        <v>0</v>
      </c>
      <c r="BF113" s="74">
        <f t="shared" si="70"/>
        <v>0</v>
      </c>
      <c r="BG113" s="74">
        <f t="shared" si="70"/>
        <v>0</v>
      </c>
      <c r="BH113" s="74">
        <f t="shared" si="70"/>
        <v>0</v>
      </c>
      <c r="BI113" s="74">
        <f t="shared" si="70"/>
        <v>0</v>
      </c>
      <c r="BJ113" s="74">
        <f t="shared" si="70"/>
        <v>0</v>
      </c>
      <c r="BK113" s="74">
        <f t="shared" si="70"/>
        <v>0</v>
      </c>
      <c r="BL113" s="74"/>
      <c r="BM113" s="36"/>
      <c r="BN113" s="74">
        <f t="shared" si="58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1">SUM(C101:C113)</f>
        <v>0</v>
      </c>
      <c r="D114" s="68">
        <f t="shared" si="71"/>
        <v>0</v>
      </c>
      <c r="E114" s="68">
        <f t="shared" si="71"/>
        <v>0</v>
      </c>
      <c r="F114" s="68">
        <f t="shared" si="71"/>
        <v>0</v>
      </c>
      <c r="G114" s="68">
        <f t="shared" si="71"/>
        <v>0</v>
      </c>
      <c r="H114" s="68">
        <f t="shared" si="71"/>
        <v>0</v>
      </c>
      <c r="I114" s="68">
        <f t="shared" si="71"/>
        <v>0</v>
      </c>
      <c r="J114" s="68">
        <f t="shared" si="71"/>
        <v>0</v>
      </c>
      <c r="K114" s="68">
        <f t="shared" si="71"/>
        <v>0</v>
      </c>
      <c r="L114" s="68">
        <f t="shared" si="71"/>
        <v>0</v>
      </c>
      <c r="M114" s="68">
        <f t="shared" si="71"/>
        <v>0</v>
      </c>
      <c r="N114" s="68">
        <f t="shared" si="71"/>
        <v>0</v>
      </c>
      <c r="O114" s="68">
        <f t="shared" si="71"/>
        <v>0</v>
      </c>
      <c r="P114" s="68">
        <f t="shared" si="71"/>
        <v>0</v>
      </c>
      <c r="Q114" s="68">
        <f t="shared" si="71"/>
        <v>0</v>
      </c>
      <c r="R114" s="68">
        <f t="shared" si="71"/>
        <v>0</v>
      </c>
      <c r="S114" s="68">
        <f t="shared" si="71"/>
        <v>0</v>
      </c>
      <c r="T114" s="68">
        <f t="shared" si="71"/>
        <v>0</v>
      </c>
      <c r="U114" s="68">
        <f t="shared" si="71"/>
        <v>0</v>
      </c>
      <c r="V114" s="68">
        <f t="shared" si="71"/>
        <v>0</v>
      </c>
      <c r="W114" s="68">
        <f t="shared" si="71"/>
        <v>0</v>
      </c>
      <c r="X114" s="68">
        <f t="shared" si="71"/>
        <v>0</v>
      </c>
      <c r="Y114" s="68">
        <f t="shared" si="71"/>
        <v>0</v>
      </c>
      <c r="Z114" s="68">
        <f t="shared" si="71"/>
        <v>0</v>
      </c>
      <c r="AA114" s="68">
        <f t="shared" si="71"/>
        <v>0</v>
      </c>
      <c r="AB114" s="68">
        <f t="shared" si="71"/>
        <v>0</v>
      </c>
      <c r="AC114" s="68">
        <f t="shared" si="71"/>
        <v>0</v>
      </c>
      <c r="AD114" s="68">
        <f t="shared" si="71"/>
        <v>0</v>
      </c>
      <c r="AE114" s="68">
        <f t="shared" si="71"/>
        <v>0</v>
      </c>
      <c r="AF114" s="68">
        <f t="shared" si="71"/>
        <v>0</v>
      </c>
      <c r="AG114" s="68">
        <f t="shared" si="71"/>
        <v>0</v>
      </c>
      <c r="AH114" s="68">
        <f t="shared" si="71"/>
        <v>0</v>
      </c>
      <c r="AI114" s="68">
        <f t="shared" si="71"/>
        <v>0</v>
      </c>
      <c r="AJ114" s="68">
        <f t="shared" si="71"/>
        <v>0</v>
      </c>
      <c r="AK114" s="68">
        <f t="shared" si="71"/>
        <v>0</v>
      </c>
      <c r="AL114" s="68">
        <f t="shared" si="71"/>
        <v>0</v>
      </c>
      <c r="AM114" s="68">
        <f t="shared" si="71"/>
        <v>0</v>
      </c>
      <c r="AN114" s="68">
        <f t="shared" si="71"/>
        <v>0</v>
      </c>
      <c r="AO114" s="68">
        <f t="shared" si="71"/>
        <v>0</v>
      </c>
      <c r="AP114" s="68">
        <f t="shared" si="71"/>
        <v>0</v>
      </c>
      <c r="AQ114" s="68">
        <f t="shared" si="71"/>
        <v>0</v>
      </c>
      <c r="AR114" s="68">
        <f t="shared" si="71"/>
        <v>0</v>
      </c>
      <c r="AS114" s="68">
        <f t="shared" si="71"/>
        <v>0</v>
      </c>
      <c r="AT114" s="68">
        <f t="shared" si="71"/>
        <v>0</v>
      </c>
      <c r="AU114" s="68">
        <f t="shared" si="71"/>
        <v>0</v>
      </c>
      <c r="AV114" s="68">
        <f t="shared" si="71"/>
        <v>0</v>
      </c>
      <c r="AW114" s="68">
        <f t="shared" si="71"/>
        <v>0</v>
      </c>
      <c r="AX114" s="68">
        <f t="shared" si="71"/>
        <v>0</v>
      </c>
      <c r="AY114" s="68">
        <f t="shared" si="71"/>
        <v>0</v>
      </c>
      <c r="AZ114" s="68">
        <f t="shared" si="71"/>
        <v>0</v>
      </c>
      <c r="BA114" s="68">
        <f t="shared" si="71"/>
        <v>0</v>
      </c>
      <c r="BB114" s="68">
        <f t="shared" si="71"/>
        <v>0</v>
      </c>
      <c r="BC114" s="68">
        <f t="shared" si="71"/>
        <v>0</v>
      </c>
      <c r="BD114" s="68">
        <f t="shared" si="71"/>
        <v>0</v>
      </c>
      <c r="BE114" s="68">
        <f t="shared" si="71"/>
        <v>0</v>
      </c>
      <c r="BF114" s="68">
        <f t="shared" si="71"/>
        <v>0</v>
      </c>
      <c r="BG114" s="68">
        <f t="shared" si="71"/>
        <v>0</v>
      </c>
      <c r="BH114" s="68">
        <f t="shared" si="71"/>
        <v>0</v>
      </c>
      <c r="BI114" s="68">
        <f t="shared" si="71"/>
        <v>0</v>
      </c>
      <c r="BJ114" s="68">
        <f t="shared" si="71"/>
        <v>0</v>
      </c>
      <c r="BK114" s="68">
        <f t="shared" si="71"/>
        <v>0</v>
      </c>
      <c r="BL114" s="68">
        <f t="shared" si="71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54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347</v>
      </c>
    </row>
    <row r="2" spans="1:67" ht="15" customHeight="1" x14ac:dyDescent="0.2">
      <c r="A2" s="59" t="s">
        <v>21</v>
      </c>
      <c r="B2" s="107" t="str">
        <f>VLOOKUP($B$1,'Assumptions (Inputs)'!$B$7:$G$24,2,FALSE)</f>
        <v>Upgrade 3 Sections plus risers on Feeder 38Q03 (NEW to the 2015 LRP)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(Escalated)'!E44</f>
        <v>0</v>
      </c>
      <c r="C13" s="128">
        <f>'CapEx (Escalated)'!F44</f>
        <v>0</v>
      </c>
      <c r="D13" s="128">
        <f>'CapEx (Escalated)'!G44</f>
        <v>0</v>
      </c>
      <c r="E13" s="128">
        <f>'CapEx (Escalated)'!H44</f>
        <v>0</v>
      </c>
      <c r="F13" s="128">
        <f>'CapEx (Escalated)'!I44</f>
        <v>0</v>
      </c>
      <c r="G13" s="128">
        <f>'CapEx (Escalated)'!J44</f>
        <v>0</v>
      </c>
      <c r="H13" s="128">
        <f>'CapEx (Escalated)'!K44</f>
        <v>0</v>
      </c>
      <c r="I13" s="128">
        <f>'CapEx (Escalated)'!L44</f>
        <v>0</v>
      </c>
      <c r="J13" s="128">
        <f>'CapEx (Escalated)'!M44</f>
        <v>0</v>
      </c>
      <c r="K13" s="128">
        <f>'CapEx (Escalated)'!N44</f>
        <v>0</v>
      </c>
      <c r="L13" s="128">
        <f>'CapEx (Escalated)'!O44</f>
        <v>0</v>
      </c>
      <c r="M13" s="128">
        <f>'CapEx (Escalated)'!P44</f>
        <v>0</v>
      </c>
      <c r="N13" s="128">
        <f>'CapEx (Escalated)'!Q44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>
        <f>-SUM(E13:F13)</f>
        <v>0</v>
      </c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0</v>
      </c>
      <c r="O21" s="74">
        <f t="shared" si="9"/>
        <v>0</v>
      </c>
      <c r="P21" s="74">
        <f t="shared" si="9"/>
        <v>0</v>
      </c>
      <c r="Q21" s="74">
        <f t="shared" si="9"/>
        <v>0</v>
      </c>
      <c r="R21" s="74">
        <f t="shared" si="9"/>
        <v>0</v>
      </c>
      <c r="S21" s="74">
        <f t="shared" si="9"/>
        <v>0</v>
      </c>
      <c r="T21" s="74">
        <f t="shared" si="9"/>
        <v>0</v>
      </c>
      <c r="U21" s="74">
        <f t="shared" si="9"/>
        <v>0</v>
      </c>
      <c r="V21" s="74">
        <f t="shared" si="9"/>
        <v>0</v>
      </c>
      <c r="W21" s="74">
        <f t="shared" si="9"/>
        <v>0</v>
      </c>
      <c r="X21" s="74">
        <f t="shared" si="9"/>
        <v>0</v>
      </c>
      <c r="Y21" s="74">
        <f t="shared" si="9"/>
        <v>0</v>
      </c>
      <c r="Z21" s="74">
        <f t="shared" si="9"/>
        <v>0</v>
      </c>
      <c r="AA21" s="74">
        <f t="shared" si="9"/>
        <v>0</v>
      </c>
      <c r="AB21" s="74">
        <f t="shared" si="9"/>
        <v>0</v>
      </c>
      <c r="AC21" s="74">
        <f t="shared" si="9"/>
        <v>0</v>
      </c>
      <c r="AD21" s="74">
        <f t="shared" si="9"/>
        <v>0</v>
      </c>
      <c r="AE21" s="74">
        <f t="shared" si="9"/>
        <v>0</v>
      </c>
      <c r="AF21" s="74">
        <f t="shared" si="9"/>
        <v>0</v>
      </c>
      <c r="AG21" s="74">
        <f t="shared" si="9"/>
        <v>0</v>
      </c>
      <c r="AH21" s="74">
        <f t="shared" si="9"/>
        <v>0</v>
      </c>
      <c r="AI21" s="74">
        <f t="shared" si="9"/>
        <v>0</v>
      </c>
      <c r="AJ21" s="74">
        <f t="shared" si="9"/>
        <v>0</v>
      </c>
      <c r="AK21" s="74">
        <f t="shared" si="9"/>
        <v>0</v>
      </c>
      <c r="AL21" s="74">
        <f t="shared" si="9"/>
        <v>0</v>
      </c>
      <c r="AM21" s="74">
        <f t="shared" si="9"/>
        <v>0</v>
      </c>
      <c r="AN21" s="74">
        <f t="shared" si="9"/>
        <v>0</v>
      </c>
      <c r="AO21" s="74">
        <f t="shared" si="9"/>
        <v>0</v>
      </c>
      <c r="AP21" s="74">
        <f t="shared" si="9"/>
        <v>0</v>
      </c>
      <c r="AQ21" s="74">
        <f t="shared" si="9"/>
        <v>0</v>
      </c>
      <c r="AR21" s="74">
        <f t="shared" si="9"/>
        <v>0</v>
      </c>
      <c r="AS21" s="74">
        <f t="shared" si="9"/>
        <v>0</v>
      </c>
      <c r="AT21" s="74">
        <f t="shared" si="9"/>
        <v>0</v>
      </c>
      <c r="AU21" s="74">
        <f t="shared" si="9"/>
        <v>0</v>
      </c>
      <c r="AV21" s="74">
        <f t="shared" si="9"/>
        <v>0</v>
      </c>
      <c r="AW21" s="74">
        <f t="shared" si="9"/>
        <v>0</v>
      </c>
      <c r="AX21" s="74">
        <f t="shared" si="9"/>
        <v>0</v>
      </c>
      <c r="AY21" s="74">
        <f t="shared" si="9"/>
        <v>0</v>
      </c>
      <c r="AZ21" s="74">
        <f t="shared" si="9"/>
        <v>0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0</v>
      </c>
      <c r="O22" s="68">
        <f t="shared" si="10"/>
        <v>0</v>
      </c>
      <c r="P22" s="68">
        <f t="shared" si="10"/>
        <v>0</v>
      </c>
      <c r="Q22" s="68">
        <f t="shared" si="10"/>
        <v>0</v>
      </c>
      <c r="R22" s="68">
        <f t="shared" si="10"/>
        <v>0</v>
      </c>
      <c r="S22" s="68">
        <f t="shared" si="10"/>
        <v>0</v>
      </c>
      <c r="T22" s="68">
        <f t="shared" si="10"/>
        <v>0</v>
      </c>
      <c r="U22" s="68">
        <f t="shared" si="10"/>
        <v>0</v>
      </c>
      <c r="V22" s="68">
        <f t="shared" si="10"/>
        <v>0</v>
      </c>
      <c r="W22" s="68">
        <f t="shared" si="10"/>
        <v>0</v>
      </c>
      <c r="X22" s="68">
        <f t="shared" si="10"/>
        <v>0</v>
      </c>
      <c r="Y22" s="68">
        <f t="shared" si="10"/>
        <v>0</v>
      </c>
      <c r="Z22" s="68">
        <f t="shared" si="10"/>
        <v>0</v>
      </c>
      <c r="AA22" s="68">
        <f t="shared" si="10"/>
        <v>0</v>
      </c>
      <c r="AB22" s="68">
        <f t="shared" si="10"/>
        <v>0</v>
      </c>
      <c r="AC22" s="68">
        <f t="shared" si="10"/>
        <v>0</v>
      </c>
      <c r="AD22" s="68">
        <f t="shared" si="10"/>
        <v>0</v>
      </c>
      <c r="AE22" s="68">
        <f t="shared" si="10"/>
        <v>0</v>
      </c>
      <c r="AF22" s="68">
        <f t="shared" si="10"/>
        <v>0</v>
      </c>
      <c r="AG22" s="68">
        <f t="shared" si="10"/>
        <v>0</v>
      </c>
      <c r="AH22" s="68">
        <f t="shared" si="10"/>
        <v>0</v>
      </c>
      <c r="AI22" s="68">
        <f t="shared" si="10"/>
        <v>0</v>
      </c>
      <c r="AJ22" s="68">
        <f t="shared" si="10"/>
        <v>0</v>
      </c>
      <c r="AK22" s="68">
        <f t="shared" si="10"/>
        <v>0</v>
      </c>
      <c r="AL22" s="68">
        <f t="shared" si="10"/>
        <v>0</v>
      </c>
      <c r="AM22" s="68">
        <f t="shared" si="10"/>
        <v>0</v>
      </c>
      <c r="AN22" s="68">
        <f t="shared" si="10"/>
        <v>0</v>
      </c>
      <c r="AO22" s="68">
        <f t="shared" si="10"/>
        <v>0</v>
      </c>
      <c r="AP22" s="68">
        <f t="shared" si="10"/>
        <v>0</v>
      </c>
      <c r="AQ22" s="68">
        <f t="shared" si="10"/>
        <v>0</v>
      </c>
      <c r="AR22" s="68">
        <f t="shared" si="10"/>
        <v>0</v>
      </c>
      <c r="AS22" s="68">
        <f t="shared" si="10"/>
        <v>0</v>
      </c>
      <c r="AT22" s="68">
        <f t="shared" si="10"/>
        <v>0</v>
      </c>
      <c r="AU22" s="68">
        <f t="shared" si="10"/>
        <v>0</v>
      </c>
      <c r="AV22" s="68">
        <f t="shared" si="10"/>
        <v>0</v>
      </c>
      <c r="AW22" s="68">
        <f t="shared" si="10"/>
        <v>0</v>
      </c>
      <c r="AX22" s="68">
        <f t="shared" si="10"/>
        <v>0</v>
      </c>
      <c r="AY22" s="68">
        <f t="shared" si="10"/>
        <v>0</v>
      </c>
      <c r="AZ22" s="68">
        <f t="shared" si="10"/>
        <v>0</v>
      </c>
      <c r="BA22" s="68">
        <f t="shared" si="10"/>
        <v>0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74">
        <f t="shared" si="11"/>
        <v>0</v>
      </c>
      <c r="Z25" s="74">
        <f t="shared" si="11"/>
        <v>0</v>
      </c>
      <c r="AA25" s="74">
        <f t="shared" si="11"/>
        <v>0</v>
      </c>
      <c r="AB25" s="74">
        <f t="shared" si="11"/>
        <v>0</v>
      </c>
      <c r="AC25" s="74">
        <f t="shared" si="11"/>
        <v>0</v>
      </c>
      <c r="AD25" s="74">
        <f t="shared" si="11"/>
        <v>0</v>
      </c>
      <c r="AE25" s="74">
        <f t="shared" si="11"/>
        <v>0</v>
      </c>
      <c r="AF25" s="74">
        <f t="shared" si="11"/>
        <v>0</v>
      </c>
      <c r="AG25" s="74">
        <f t="shared" si="11"/>
        <v>0</v>
      </c>
      <c r="AH25" s="74">
        <f t="shared" si="11"/>
        <v>0</v>
      </c>
      <c r="AI25" s="74">
        <f t="shared" si="11"/>
        <v>0</v>
      </c>
      <c r="AJ25" s="74">
        <f t="shared" si="11"/>
        <v>0</v>
      </c>
      <c r="AK25" s="74">
        <f t="shared" si="11"/>
        <v>0</v>
      </c>
      <c r="AL25" s="74">
        <f t="shared" si="11"/>
        <v>0</v>
      </c>
      <c r="AM25" s="74">
        <f t="shared" si="11"/>
        <v>0</v>
      </c>
      <c r="AN25" s="74">
        <f t="shared" si="11"/>
        <v>0</v>
      </c>
      <c r="AO25" s="74">
        <f t="shared" si="11"/>
        <v>0</v>
      </c>
      <c r="AP25" s="74">
        <f t="shared" si="11"/>
        <v>0</v>
      </c>
      <c r="AQ25" s="74">
        <f t="shared" si="11"/>
        <v>0</v>
      </c>
      <c r="AR25" s="74">
        <f t="shared" si="11"/>
        <v>0</v>
      </c>
      <c r="AS25" s="74">
        <f t="shared" si="11"/>
        <v>0</v>
      </c>
      <c r="AT25" s="74">
        <f t="shared" si="11"/>
        <v>0</v>
      </c>
      <c r="AU25" s="74">
        <f t="shared" si="11"/>
        <v>0</v>
      </c>
      <c r="AV25" s="74">
        <f t="shared" si="11"/>
        <v>0</v>
      </c>
      <c r="AW25" s="74">
        <f t="shared" si="11"/>
        <v>0</v>
      </c>
      <c r="AX25" s="74">
        <f t="shared" si="11"/>
        <v>0</v>
      </c>
      <c r="AY25" s="74">
        <f t="shared" si="11"/>
        <v>0</v>
      </c>
      <c r="AZ25" s="74">
        <f t="shared" si="11"/>
        <v>0</v>
      </c>
      <c r="BA25" s="74">
        <f t="shared" si="11"/>
        <v>0</v>
      </c>
      <c r="BB25" s="74">
        <f t="shared" si="11"/>
        <v>0</v>
      </c>
      <c r="BC25" s="74">
        <f t="shared" si="11"/>
        <v>0</v>
      </c>
      <c r="BD25" s="74">
        <f t="shared" si="11"/>
        <v>0</v>
      </c>
      <c r="BE25" s="74">
        <f t="shared" si="11"/>
        <v>0</v>
      </c>
      <c r="BF25" s="74">
        <f t="shared" si="11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0</v>
      </c>
      <c r="O26" s="74">
        <f t="shared" si="12"/>
        <v>0</v>
      </c>
      <c r="P26" s="74">
        <f t="shared" si="12"/>
        <v>0</v>
      </c>
      <c r="Q26" s="74">
        <f t="shared" si="12"/>
        <v>0</v>
      </c>
      <c r="R26" s="74">
        <f t="shared" si="12"/>
        <v>0</v>
      </c>
      <c r="S26" s="74">
        <f t="shared" si="12"/>
        <v>0</v>
      </c>
      <c r="T26" s="74">
        <f t="shared" si="12"/>
        <v>0</v>
      </c>
      <c r="U26" s="74">
        <f t="shared" si="12"/>
        <v>0</v>
      </c>
      <c r="V26" s="74">
        <f t="shared" si="12"/>
        <v>0</v>
      </c>
      <c r="W26" s="74">
        <f t="shared" si="12"/>
        <v>0</v>
      </c>
      <c r="X26" s="74">
        <f t="shared" si="12"/>
        <v>0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0</v>
      </c>
      <c r="O27" s="74">
        <f t="shared" si="13"/>
        <v>0</v>
      </c>
      <c r="P27" s="74">
        <f t="shared" si="13"/>
        <v>0</v>
      </c>
      <c r="Q27" s="74">
        <f t="shared" si="13"/>
        <v>0</v>
      </c>
      <c r="R27" s="74">
        <f t="shared" si="13"/>
        <v>0</v>
      </c>
      <c r="S27" s="74">
        <f t="shared" si="13"/>
        <v>0</v>
      </c>
      <c r="T27" s="74">
        <f t="shared" si="13"/>
        <v>0</v>
      </c>
      <c r="U27" s="74">
        <f t="shared" si="13"/>
        <v>0</v>
      </c>
      <c r="V27" s="74">
        <f t="shared" si="13"/>
        <v>0</v>
      </c>
      <c r="W27" s="74">
        <f t="shared" si="13"/>
        <v>0</v>
      </c>
      <c r="X27" s="74">
        <f t="shared" si="13"/>
        <v>0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0</v>
      </c>
      <c r="O28" s="74">
        <f t="shared" si="14"/>
        <v>0</v>
      </c>
      <c r="P28" s="74">
        <f t="shared" si="14"/>
        <v>0</v>
      </c>
      <c r="Q28" s="74">
        <f t="shared" si="14"/>
        <v>0</v>
      </c>
      <c r="R28" s="74">
        <f t="shared" si="14"/>
        <v>0</v>
      </c>
      <c r="S28" s="74">
        <f t="shared" si="14"/>
        <v>0</v>
      </c>
      <c r="T28" s="74">
        <f t="shared" si="14"/>
        <v>0</v>
      </c>
      <c r="U28" s="74">
        <f t="shared" si="14"/>
        <v>0</v>
      </c>
      <c r="V28" s="74">
        <f t="shared" si="14"/>
        <v>0</v>
      </c>
      <c r="W28" s="74">
        <f t="shared" si="14"/>
        <v>0</v>
      </c>
      <c r="X28" s="74">
        <f t="shared" si="14"/>
        <v>0</v>
      </c>
      <c r="Y28" s="74">
        <f t="shared" si="14"/>
        <v>0</v>
      </c>
      <c r="Z28" s="74">
        <f t="shared" si="14"/>
        <v>0</v>
      </c>
      <c r="AA28" s="74">
        <f t="shared" si="14"/>
        <v>0</v>
      </c>
      <c r="AB28" s="74">
        <f t="shared" si="14"/>
        <v>0</v>
      </c>
      <c r="AC28" s="74">
        <f t="shared" si="14"/>
        <v>0</v>
      </c>
      <c r="AD28" s="74">
        <f t="shared" si="14"/>
        <v>0</v>
      </c>
      <c r="AE28" s="74">
        <f t="shared" si="14"/>
        <v>0</v>
      </c>
      <c r="AF28" s="74">
        <f t="shared" si="14"/>
        <v>0</v>
      </c>
      <c r="AG28" s="74">
        <f t="shared" si="14"/>
        <v>0</v>
      </c>
      <c r="AH28" s="74">
        <f t="shared" si="14"/>
        <v>0</v>
      </c>
      <c r="AI28" s="74">
        <f t="shared" si="14"/>
        <v>0</v>
      </c>
      <c r="AJ28" s="74">
        <f t="shared" si="14"/>
        <v>0</v>
      </c>
      <c r="AK28" s="74">
        <f t="shared" si="14"/>
        <v>0</v>
      </c>
      <c r="AL28" s="74">
        <f t="shared" si="14"/>
        <v>0</v>
      </c>
      <c r="AM28" s="74">
        <f t="shared" si="14"/>
        <v>0</v>
      </c>
      <c r="AN28" s="74">
        <f t="shared" si="14"/>
        <v>0</v>
      </c>
      <c r="AO28" s="74">
        <f t="shared" si="14"/>
        <v>0</v>
      </c>
      <c r="AP28" s="74">
        <f t="shared" si="14"/>
        <v>0</v>
      </c>
      <c r="AQ28" s="74">
        <f t="shared" si="14"/>
        <v>0</v>
      </c>
      <c r="AR28" s="74">
        <f t="shared" si="14"/>
        <v>0</v>
      </c>
      <c r="AS28" s="74">
        <f t="shared" si="14"/>
        <v>0</v>
      </c>
      <c r="AT28" s="74">
        <f t="shared" si="14"/>
        <v>0</v>
      </c>
      <c r="AU28" s="74">
        <f t="shared" si="14"/>
        <v>0</v>
      </c>
      <c r="AV28" s="74">
        <f t="shared" si="14"/>
        <v>0</v>
      </c>
      <c r="AW28" s="74">
        <f t="shared" si="14"/>
        <v>0</v>
      </c>
      <c r="AX28" s="74">
        <f t="shared" si="14"/>
        <v>0</v>
      </c>
      <c r="AY28" s="74">
        <f t="shared" si="14"/>
        <v>0</v>
      </c>
      <c r="AZ28" s="74">
        <f t="shared" si="14"/>
        <v>0</v>
      </c>
      <c r="BA28" s="74">
        <f t="shared" si="14"/>
        <v>0</v>
      </c>
      <c r="BB28" s="74">
        <f t="shared" si="14"/>
        <v>0</v>
      </c>
      <c r="BC28" s="74">
        <f t="shared" si="14"/>
        <v>0</v>
      </c>
      <c r="BD28" s="74">
        <f t="shared" si="14"/>
        <v>0</v>
      </c>
      <c r="BE28" s="74">
        <f t="shared" si="14"/>
        <v>0</v>
      </c>
      <c r="BF28" s="74">
        <f t="shared" si="14"/>
        <v>0</v>
      </c>
      <c r="BG28" s="74">
        <f t="shared" si="14"/>
        <v>0</v>
      </c>
      <c r="BH28" s="74">
        <f t="shared" si="14"/>
        <v>0</v>
      </c>
      <c r="BI28" s="74">
        <f t="shared" si="14"/>
        <v>0</v>
      </c>
      <c r="BJ28" s="74">
        <f t="shared" si="14"/>
        <v>0</v>
      </c>
      <c r="BK28" s="74">
        <f t="shared" si="14"/>
        <v>0</v>
      </c>
      <c r="BL28" s="74">
        <f t="shared" si="14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0</v>
      </c>
      <c r="O29" s="68">
        <f t="shared" si="15"/>
        <v>0</v>
      </c>
      <c r="P29" s="68">
        <f t="shared" si="15"/>
        <v>0</v>
      </c>
      <c r="Q29" s="68">
        <f t="shared" si="15"/>
        <v>0</v>
      </c>
      <c r="R29" s="68">
        <f t="shared" si="15"/>
        <v>0</v>
      </c>
      <c r="S29" s="68">
        <f t="shared" si="15"/>
        <v>0</v>
      </c>
      <c r="T29" s="68">
        <f t="shared" si="15"/>
        <v>0</v>
      </c>
      <c r="U29" s="68">
        <f t="shared" si="15"/>
        <v>0</v>
      </c>
      <c r="V29" s="68">
        <f t="shared" si="15"/>
        <v>0</v>
      </c>
      <c r="W29" s="68">
        <f t="shared" si="15"/>
        <v>0</v>
      </c>
      <c r="X29" s="68">
        <f t="shared" si="15"/>
        <v>0</v>
      </c>
      <c r="Y29" s="68">
        <f t="shared" si="15"/>
        <v>0</v>
      </c>
      <c r="Z29" s="68">
        <f t="shared" si="15"/>
        <v>0</v>
      </c>
      <c r="AA29" s="68">
        <f t="shared" si="15"/>
        <v>0</v>
      </c>
      <c r="AB29" s="68">
        <f t="shared" si="15"/>
        <v>0</v>
      </c>
      <c r="AC29" s="68">
        <f t="shared" si="15"/>
        <v>0</v>
      </c>
      <c r="AD29" s="68">
        <f t="shared" si="15"/>
        <v>0</v>
      </c>
      <c r="AE29" s="68">
        <f t="shared" si="15"/>
        <v>0</v>
      </c>
      <c r="AF29" s="68">
        <f t="shared" si="15"/>
        <v>0</v>
      </c>
      <c r="AG29" s="68">
        <f t="shared" si="15"/>
        <v>0</v>
      </c>
      <c r="AH29" s="68">
        <f t="shared" si="15"/>
        <v>0</v>
      </c>
      <c r="AI29" s="68">
        <f t="shared" si="15"/>
        <v>0</v>
      </c>
      <c r="AJ29" s="68">
        <f t="shared" si="15"/>
        <v>0</v>
      </c>
      <c r="AK29" s="68">
        <f t="shared" si="15"/>
        <v>0</v>
      </c>
      <c r="AL29" s="68">
        <f t="shared" si="15"/>
        <v>0</v>
      </c>
      <c r="AM29" s="68">
        <f t="shared" si="15"/>
        <v>0</v>
      </c>
      <c r="AN29" s="68">
        <f t="shared" si="15"/>
        <v>0</v>
      </c>
      <c r="AO29" s="68">
        <f t="shared" si="15"/>
        <v>0</v>
      </c>
      <c r="AP29" s="68">
        <f t="shared" si="15"/>
        <v>0</v>
      </c>
      <c r="AQ29" s="68">
        <f t="shared" si="15"/>
        <v>0</v>
      </c>
      <c r="AR29" s="68">
        <f t="shared" si="15"/>
        <v>0</v>
      </c>
      <c r="AS29" s="68">
        <f t="shared" si="15"/>
        <v>0</v>
      </c>
      <c r="AT29" s="68">
        <f t="shared" si="15"/>
        <v>0</v>
      </c>
      <c r="AU29" s="68">
        <f t="shared" si="15"/>
        <v>0</v>
      </c>
      <c r="AV29" s="68">
        <f t="shared" si="15"/>
        <v>0</v>
      </c>
      <c r="AW29" s="68">
        <f t="shared" si="15"/>
        <v>0</v>
      </c>
      <c r="AX29" s="68">
        <f t="shared" si="15"/>
        <v>0</v>
      </c>
      <c r="AY29" s="68">
        <f t="shared" si="15"/>
        <v>0</v>
      </c>
      <c r="AZ29" s="68">
        <f t="shared" si="15"/>
        <v>0</v>
      </c>
      <c r="BA29" s="68">
        <f t="shared" si="15"/>
        <v>0</v>
      </c>
      <c r="BB29" s="68">
        <f t="shared" si="15"/>
        <v>0</v>
      </c>
      <c r="BC29" s="68">
        <f t="shared" si="15"/>
        <v>0</v>
      </c>
      <c r="BD29" s="68">
        <f t="shared" si="15"/>
        <v>0</v>
      </c>
      <c r="BE29" s="68">
        <f t="shared" si="15"/>
        <v>0</v>
      </c>
      <c r="BF29" s="68">
        <f t="shared" si="15"/>
        <v>0</v>
      </c>
      <c r="BG29" s="68">
        <f t="shared" si="15"/>
        <v>0</v>
      </c>
      <c r="BH29" s="68">
        <f t="shared" si="15"/>
        <v>0</v>
      </c>
      <c r="BI29" s="68">
        <f t="shared" si="15"/>
        <v>0</v>
      </c>
      <c r="BJ29" s="68">
        <f t="shared" si="15"/>
        <v>0</v>
      </c>
      <c r="BK29" s="68">
        <f t="shared" si="15"/>
        <v>0</v>
      </c>
      <c r="BL29" s="68">
        <f t="shared" si="15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0</v>
      </c>
      <c r="P32" s="74">
        <f t="shared" si="16"/>
        <v>0</v>
      </c>
      <c r="Q32" s="74">
        <f t="shared" si="16"/>
        <v>0</v>
      </c>
      <c r="R32" s="74">
        <f t="shared" si="16"/>
        <v>0</v>
      </c>
      <c r="S32" s="74">
        <f t="shared" si="16"/>
        <v>0</v>
      </c>
      <c r="T32" s="74">
        <f t="shared" si="16"/>
        <v>0</v>
      </c>
      <c r="U32" s="74">
        <f t="shared" si="16"/>
        <v>0</v>
      </c>
      <c r="V32" s="74">
        <f t="shared" si="16"/>
        <v>0</v>
      </c>
      <c r="W32" s="74">
        <f t="shared" si="16"/>
        <v>0</v>
      </c>
      <c r="X32" s="74">
        <f t="shared" si="16"/>
        <v>0</v>
      </c>
      <c r="Y32" s="74">
        <f t="shared" si="16"/>
        <v>0</v>
      </c>
      <c r="Z32" s="74">
        <f t="shared" si="16"/>
        <v>0</v>
      </c>
      <c r="AA32" s="74">
        <f t="shared" si="16"/>
        <v>0</v>
      </c>
      <c r="AB32" s="74">
        <f t="shared" si="16"/>
        <v>0</v>
      </c>
      <c r="AC32" s="74">
        <f t="shared" si="16"/>
        <v>0</v>
      </c>
      <c r="AD32" s="74">
        <f t="shared" si="16"/>
        <v>0</v>
      </c>
      <c r="AE32" s="74">
        <f t="shared" si="16"/>
        <v>0</v>
      </c>
      <c r="AF32" s="74">
        <f t="shared" si="16"/>
        <v>0</v>
      </c>
      <c r="AG32" s="74">
        <f t="shared" si="16"/>
        <v>0</v>
      </c>
      <c r="AH32" s="74">
        <f t="shared" si="16"/>
        <v>0</v>
      </c>
      <c r="AI32" s="74">
        <f t="shared" si="16"/>
        <v>0</v>
      </c>
      <c r="AJ32" s="74">
        <f t="shared" si="16"/>
        <v>0</v>
      </c>
      <c r="AK32" s="74">
        <f t="shared" si="16"/>
        <v>0</v>
      </c>
      <c r="AL32" s="74">
        <f t="shared" si="16"/>
        <v>0</v>
      </c>
      <c r="AM32" s="74">
        <f t="shared" si="16"/>
        <v>0</v>
      </c>
      <c r="AN32" s="74">
        <f t="shared" si="16"/>
        <v>0</v>
      </c>
      <c r="AO32" s="74">
        <f t="shared" si="16"/>
        <v>0</v>
      </c>
      <c r="AP32" s="74">
        <f t="shared" si="16"/>
        <v>0</v>
      </c>
      <c r="AQ32" s="74">
        <f t="shared" si="16"/>
        <v>0</v>
      </c>
      <c r="AR32" s="74">
        <f t="shared" si="16"/>
        <v>0</v>
      </c>
      <c r="AS32" s="74">
        <f t="shared" si="16"/>
        <v>0</v>
      </c>
      <c r="AT32" s="74">
        <f t="shared" si="16"/>
        <v>0</v>
      </c>
      <c r="AU32" s="74">
        <f t="shared" si="16"/>
        <v>0</v>
      </c>
      <c r="AV32" s="74">
        <f t="shared" si="16"/>
        <v>0</v>
      </c>
      <c r="AW32" s="74">
        <f t="shared" si="16"/>
        <v>0</v>
      </c>
      <c r="AX32" s="74">
        <f t="shared" si="16"/>
        <v>0</v>
      </c>
      <c r="AY32" s="74">
        <f t="shared" si="16"/>
        <v>0</v>
      </c>
      <c r="AZ32" s="74">
        <f t="shared" si="16"/>
        <v>0</v>
      </c>
      <c r="BA32" s="74">
        <f t="shared" si="16"/>
        <v>0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0</v>
      </c>
      <c r="O33" s="74">
        <f t="shared" si="17"/>
        <v>0</v>
      </c>
      <c r="P33" s="74">
        <f t="shared" si="17"/>
        <v>0</v>
      </c>
      <c r="Q33" s="74">
        <f t="shared" si="17"/>
        <v>0</v>
      </c>
      <c r="R33" s="74">
        <f t="shared" si="17"/>
        <v>0</v>
      </c>
      <c r="S33" s="74">
        <f t="shared" si="17"/>
        <v>0</v>
      </c>
      <c r="T33" s="74">
        <f t="shared" si="17"/>
        <v>0</v>
      </c>
      <c r="U33" s="74">
        <f t="shared" si="17"/>
        <v>0</v>
      </c>
      <c r="V33" s="74">
        <f t="shared" si="17"/>
        <v>0</v>
      </c>
      <c r="W33" s="74">
        <f t="shared" si="17"/>
        <v>0</v>
      </c>
      <c r="X33" s="74">
        <f t="shared" si="17"/>
        <v>0</v>
      </c>
      <c r="Y33" s="74">
        <f t="shared" si="17"/>
        <v>0</v>
      </c>
      <c r="Z33" s="74">
        <f t="shared" si="17"/>
        <v>0</v>
      </c>
      <c r="AA33" s="74">
        <f t="shared" si="17"/>
        <v>0</v>
      </c>
      <c r="AB33" s="74">
        <f t="shared" si="17"/>
        <v>0</v>
      </c>
      <c r="AC33" s="74">
        <f t="shared" si="17"/>
        <v>0</v>
      </c>
      <c r="AD33" s="74">
        <f t="shared" si="17"/>
        <v>0</v>
      </c>
      <c r="AE33" s="74">
        <f t="shared" si="17"/>
        <v>0</v>
      </c>
      <c r="AF33" s="74">
        <f t="shared" si="17"/>
        <v>0</v>
      </c>
      <c r="AG33" s="74">
        <f t="shared" si="17"/>
        <v>0</v>
      </c>
      <c r="AH33" s="74">
        <f t="shared" si="17"/>
        <v>0</v>
      </c>
      <c r="AI33" s="74">
        <f t="shared" si="17"/>
        <v>0</v>
      </c>
      <c r="AJ33" s="74">
        <f t="shared" si="17"/>
        <v>0</v>
      </c>
      <c r="AK33" s="74">
        <f t="shared" si="17"/>
        <v>0</v>
      </c>
      <c r="AL33" s="74">
        <f t="shared" si="17"/>
        <v>0</v>
      </c>
      <c r="AM33" s="74">
        <f t="shared" si="17"/>
        <v>0</v>
      </c>
      <c r="AN33" s="74">
        <f t="shared" si="17"/>
        <v>0</v>
      </c>
      <c r="AO33" s="74">
        <f t="shared" si="17"/>
        <v>0</v>
      </c>
      <c r="AP33" s="74">
        <f t="shared" si="17"/>
        <v>0</v>
      </c>
      <c r="AQ33" s="74">
        <f t="shared" si="17"/>
        <v>0</v>
      </c>
      <c r="AR33" s="74">
        <f t="shared" si="17"/>
        <v>0</v>
      </c>
      <c r="AS33" s="74">
        <f t="shared" si="17"/>
        <v>0</v>
      </c>
      <c r="AT33" s="74">
        <f t="shared" si="17"/>
        <v>0</v>
      </c>
      <c r="AU33" s="74">
        <f t="shared" si="17"/>
        <v>0</v>
      </c>
      <c r="AV33" s="74">
        <f t="shared" si="17"/>
        <v>0</v>
      </c>
      <c r="AW33" s="74">
        <f t="shared" si="17"/>
        <v>0</v>
      </c>
      <c r="AX33" s="74">
        <f t="shared" si="17"/>
        <v>0</v>
      </c>
      <c r="AY33" s="74">
        <f t="shared" si="17"/>
        <v>0</v>
      </c>
      <c r="AZ33" s="74">
        <f t="shared" si="17"/>
        <v>0</v>
      </c>
      <c r="BA33" s="74">
        <f t="shared" si="17"/>
        <v>0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0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0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0</v>
      </c>
      <c r="O35" s="74">
        <f t="shared" si="18"/>
        <v>0</v>
      </c>
      <c r="P35" s="74">
        <f t="shared" si="18"/>
        <v>0</v>
      </c>
      <c r="Q35" s="74">
        <f t="shared" si="18"/>
        <v>0</v>
      </c>
      <c r="R35" s="74">
        <f t="shared" si="18"/>
        <v>0</v>
      </c>
      <c r="S35" s="74">
        <f t="shared" si="18"/>
        <v>0</v>
      </c>
      <c r="T35" s="74">
        <f t="shared" si="18"/>
        <v>0</v>
      </c>
      <c r="U35" s="74">
        <f t="shared" si="18"/>
        <v>0</v>
      </c>
      <c r="V35" s="74">
        <f t="shared" si="18"/>
        <v>0</v>
      </c>
      <c r="W35" s="74">
        <f t="shared" si="18"/>
        <v>0</v>
      </c>
      <c r="X35" s="74">
        <f t="shared" si="18"/>
        <v>0</v>
      </c>
      <c r="Y35" s="74">
        <f t="shared" si="18"/>
        <v>0</v>
      </c>
      <c r="Z35" s="74">
        <f t="shared" si="18"/>
        <v>0</v>
      </c>
      <c r="AA35" s="74">
        <f t="shared" si="18"/>
        <v>0</v>
      </c>
      <c r="AB35" s="74">
        <f t="shared" si="18"/>
        <v>0</v>
      </c>
      <c r="AC35" s="74">
        <f t="shared" si="18"/>
        <v>0</v>
      </c>
      <c r="AD35" s="74">
        <f t="shared" si="18"/>
        <v>0</v>
      </c>
      <c r="AE35" s="74">
        <f t="shared" si="18"/>
        <v>0</v>
      </c>
      <c r="AF35" s="74">
        <f t="shared" si="18"/>
        <v>0</v>
      </c>
      <c r="AG35" s="74">
        <f t="shared" si="18"/>
        <v>0</v>
      </c>
      <c r="AH35" s="74">
        <f t="shared" si="18"/>
        <v>0</v>
      </c>
      <c r="AI35" s="74">
        <f t="shared" si="18"/>
        <v>0</v>
      </c>
      <c r="AJ35" s="74">
        <f t="shared" si="18"/>
        <v>0</v>
      </c>
      <c r="AK35" s="74">
        <f t="shared" si="18"/>
        <v>0</v>
      </c>
      <c r="AL35" s="74">
        <f t="shared" si="18"/>
        <v>0</v>
      </c>
      <c r="AM35" s="74">
        <f t="shared" si="18"/>
        <v>0</v>
      </c>
      <c r="AN35" s="74">
        <f t="shared" si="18"/>
        <v>0</v>
      </c>
      <c r="AO35" s="74">
        <f t="shared" si="18"/>
        <v>0</v>
      </c>
      <c r="AP35" s="74">
        <f t="shared" si="18"/>
        <v>0</v>
      </c>
      <c r="AQ35" s="74">
        <f t="shared" si="18"/>
        <v>0</v>
      </c>
      <c r="AR35" s="74">
        <f t="shared" si="18"/>
        <v>0</v>
      </c>
      <c r="AS35" s="74">
        <f t="shared" si="18"/>
        <v>0</v>
      </c>
      <c r="AT35" s="74">
        <f t="shared" si="18"/>
        <v>0</v>
      </c>
      <c r="AU35" s="74">
        <f t="shared" si="18"/>
        <v>0</v>
      </c>
      <c r="AV35" s="74">
        <f t="shared" si="18"/>
        <v>0</v>
      </c>
      <c r="AW35" s="74">
        <f t="shared" si="18"/>
        <v>0</v>
      </c>
      <c r="AX35" s="74">
        <f t="shared" si="18"/>
        <v>0</v>
      </c>
      <c r="AY35" s="74">
        <f t="shared" si="18"/>
        <v>0</v>
      </c>
      <c r="AZ35" s="74">
        <f t="shared" si="18"/>
        <v>0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0</v>
      </c>
      <c r="O36" s="68">
        <f t="shared" si="19"/>
        <v>0</v>
      </c>
      <c r="P36" s="68">
        <f t="shared" si="19"/>
        <v>0</v>
      </c>
      <c r="Q36" s="68">
        <f t="shared" si="19"/>
        <v>0</v>
      </c>
      <c r="R36" s="68">
        <f t="shared" si="19"/>
        <v>0</v>
      </c>
      <c r="S36" s="68">
        <f t="shared" si="19"/>
        <v>0</v>
      </c>
      <c r="T36" s="68">
        <f t="shared" si="19"/>
        <v>0</v>
      </c>
      <c r="U36" s="68">
        <f t="shared" si="19"/>
        <v>0</v>
      </c>
      <c r="V36" s="68">
        <f t="shared" si="19"/>
        <v>0</v>
      </c>
      <c r="W36" s="68">
        <f t="shared" si="19"/>
        <v>0</v>
      </c>
      <c r="X36" s="68">
        <f t="shared" si="19"/>
        <v>0</v>
      </c>
      <c r="Y36" s="68">
        <f t="shared" si="19"/>
        <v>0</v>
      </c>
      <c r="Z36" s="68">
        <f t="shared" si="19"/>
        <v>0</v>
      </c>
      <c r="AA36" s="68">
        <f t="shared" si="19"/>
        <v>0</v>
      </c>
      <c r="AB36" s="68">
        <f t="shared" si="19"/>
        <v>0</v>
      </c>
      <c r="AC36" s="68">
        <f t="shared" si="19"/>
        <v>0</v>
      </c>
      <c r="AD36" s="68">
        <f t="shared" si="19"/>
        <v>0</v>
      </c>
      <c r="AE36" s="68">
        <f t="shared" si="19"/>
        <v>0</v>
      </c>
      <c r="AF36" s="68">
        <f t="shared" si="19"/>
        <v>0</v>
      </c>
      <c r="AG36" s="68">
        <f t="shared" si="19"/>
        <v>0</v>
      </c>
      <c r="AH36" s="68">
        <f t="shared" si="19"/>
        <v>0</v>
      </c>
      <c r="AI36" s="68">
        <f t="shared" si="19"/>
        <v>0</v>
      </c>
      <c r="AJ36" s="68">
        <f t="shared" si="19"/>
        <v>0</v>
      </c>
      <c r="AK36" s="68">
        <f t="shared" si="19"/>
        <v>0</v>
      </c>
      <c r="AL36" s="68">
        <f t="shared" si="19"/>
        <v>0</v>
      </c>
      <c r="AM36" s="68">
        <f t="shared" si="19"/>
        <v>0</v>
      </c>
      <c r="AN36" s="68">
        <f t="shared" si="19"/>
        <v>0</v>
      </c>
      <c r="AO36" s="68">
        <f t="shared" si="19"/>
        <v>0</v>
      </c>
      <c r="AP36" s="68">
        <f t="shared" si="19"/>
        <v>0</v>
      </c>
      <c r="AQ36" s="68">
        <f t="shared" si="19"/>
        <v>0</v>
      </c>
      <c r="AR36" s="68">
        <f t="shared" si="19"/>
        <v>0</v>
      </c>
      <c r="AS36" s="68">
        <f t="shared" si="19"/>
        <v>0</v>
      </c>
      <c r="AT36" s="68">
        <f t="shared" si="19"/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0</v>
      </c>
      <c r="P39" s="74">
        <f t="shared" si="20"/>
        <v>0</v>
      </c>
      <c r="Q39" s="74">
        <f t="shared" si="20"/>
        <v>0</v>
      </c>
      <c r="R39" s="74">
        <f t="shared" si="20"/>
        <v>0</v>
      </c>
      <c r="S39" s="74">
        <f t="shared" si="20"/>
        <v>0</v>
      </c>
      <c r="T39" s="74">
        <f t="shared" si="20"/>
        <v>0</v>
      </c>
      <c r="U39" s="74">
        <f t="shared" si="20"/>
        <v>0</v>
      </c>
      <c r="V39" s="74">
        <f t="shared" si="20"/>
        <v>0</v>
      </c>
      <c r="W39" s="74">
        <f t="shared" si="20"/>
        <v>0</v>
      </c>
      <c r="X39" s="74">
        <f t="shared" si="20"/>
        <v>0</v>
      </c>
      <c r="Y39" s="74">
        <f t="shared" si="20"/>
        <v>0</v>
      </c>
      <c r="Z39" s="74">
        <f t="shared" si="20"/>
        <v>0</v>
      </c>
      <c r="AA39" s="74">
        <f t="shared" si="20"/>
        <v>0</v>
      </c>
      <c r="AB39" s="74">
        <f t="shared" si="20"/>
        <v>0</v>
      </c>
      <c r="AC39" s="74">
        <f t="shared" si="20"/>
        <v>0</v>
      </c>
      <c r="AD39" s="74">
        <f t="shared" si="20"/>
        <v>0</v>
      </c>
      <c r="AE39" s="74">
        <f t="shared" si="20"/>
        <v>0</v>
      </c>
      <c r="AF39" s="74">
        <f t="shared" si="20"/>
        <v>0</v>
      </c>
      <c r="AG39" s="74">
        <f t="shared" si="20"/>
        <v>0</v>
      </c>
      <c r="AH39" s="74">
        <f t="shared" si="20"/>
        <v>0</v>
      </c>
      <c r="AI39" s="74">
        <f t="shared" si="20"/>
        <v>0</v>
      </c>
      <c r="AJ39" s="74">
        <f t="shared" si="20"/>
        <v>0</v>
      </c>
      <c r="AK39" s="74">
        <f t="shared" si="20"/>
        <v>0</v>
      </c>
      <c r="AL39" s="74">
        <f t="shared" si="20"/>
        <v>0</v>
      </c>
      <c r="AM39" s="74">
        <f t="shared" si="20"/>
        <v>0</v>
      </c>
      <c r="AN39" s="74">
        <f t="shared" si="20"/>
        <v>0</v>
      </c>
      <c r="AO39" s="74">
        <f t="shared" si="20"/>
        <v>0</v>
      </c>
      <c r="AP39" s="74">
        <f t="shared" si="20"/>
        <v>0</v>
      </c>
      <c r="AQ39" s="74">
        <f t="shared" si="20"/>
        <v>0</v>
      </c>
      <c r="AR39" s="74">
        <f t="shared" si="20"/>
        <v>0</v>
      </c>
      <c r="AS39" s="74">
        <f t="shared" si="20"/>
        <v>0</v>
      </c>
      <c r="AT39" s="74">
        <f t="shared" si="20"/>
        <v>0</v>
      </c>
      <c r="AU39" s="74">
        <f t="shared" si="20"/>
        <v>0</v>
      </c>
      <c r="AV39" s="74">
        <f t="shared" si="20"/>
        <v>0</v>
      </c>
      <c r="AW39" s="74">
        <f t="shared" si="20"/>
        <v>0</v>
      </c>
      <c r="AX39" s="74">
        <f t="shared" si="20"/>
        <v>0</v>
      </c>
      <c r="AY39" s="74">
        <f t="shared" si="20"/>
        <v>0</v>
      </c>
      <c r="AZ39" s="74">
        <f t="shared" si="20"/>
        <v>0</v>
      </c>
      <c r="BA39" s="74">
        <f t="shared" si="20"/>
        <v>0</v>
      </c>
      <c r="BB39" s="74">
        <f t="shared" si="20"/>
        <v>0</v>
      </c>
      <c r="BC39" s="74">
        <f t="shared" si="20"/>
        <v>0</v>
      </c>
      <c r="BD39" s="74">
        <f t="shared" si="20"/>
        <v>0</v>
      </c>
      <c r="BE39" s="74">
        <f t="shared" si="20"/>
        <v>0</v>
      </c>
      <c r="BF39" s="74">
        <f t="shared" si="20"/>
        <v>0</v>
      </c>
      <c r="BG39" s="74">
        <f t="shared" si="20"/>
        <v>0</v>
      </c>
      <c r="BH39" s="74">
        <f t="shared" si="20"/>
        <v>0</v>
      </c>
      <c r="BI39" s="74">
        <f t="shared" si="20"/>
        <v>0</v>
      </c>
      <c r="BJ39" s="74">
        <f t="shared" si="20"/>
        <v>0</v>
      </c>
      <c r="BK39" s="74">
        <f t="shared" si="20"/>
        <v>0</v>
      </c>
      <c r="BL39" s="74">
        <f t="shared" si="20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0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si="21"/>
        <v>0</v>
      </c>
      <c r="AM41" s="74">
        <f t="shared" si="21"/>
        <v>0</v>
      </c>
      <c r="AN41" s="74">
        <f t="shared" si="21"/>
        <v>0</v>
      </c>
      <c r="AO41" s="74">
        <f t="shared" si="21"/>
        <v>0</v>
      </c>
      <c r="AP41" s="74">
        <f t="shared" si="21"/>
        <v>0</v>
      </c>
      <c r="AQ41" s="74">
        <f t="shared" si="21"/>
        <v>0</v>
      </c>
      <c r="AR41" s="74">
        <f t="shared" si="21"/>
        <v>0</v>
      </c>
      <c r="AS41" s="74">
        <f t="shared" si="21"/>
        <v>0</v>
      </c>
      <c r="AT41" s="74">
        <f t="shared" si="21"/>
        <v>0</v>
      </c>
      <c r="AU41" s="74">
        <f t="shared" si="21"/>
        <v>0</v>
      </c>
      <c r="AV41" s="74">
        <f t="shared" si="21"/>
        <v>0</v>
      </c>
      <c r="AW41" s="74">
        <f t="shared" si="21"/>
        <v>0</v>
      </c>
      <c r="AX41" s="74">
        <f t="shared" si="21"/>
        <v>0</v>
      </c>
      <c r="AY41" s="74">
        <f t="shared" si="21"/>
        <v>0</v>
      </c>
      <c r="AZ41" s="74">
        <f t="shared" si="21"/>
        <v>0</v>
      </c>
      <c r="BA41" s="74">
        <f t="shared" si="21"/>
        <v>0</v>
      </c>
      <c r="BB41" s="74">
        <f t="shared" si="21"/>
        <v>0</v>
      </c>
      <c r="BC41" s="74">
        <f t="shared" si="21"/>
        <v>0</v>
      </c>
      <c r="BD41" s="74">
        <f t="shared" si="21"/>
        <v>0</v>
      </c>
      <c r="BE41" s="74">
        <f t="shared" si="21"/>
        <v>0</v>
      </c>
      <c r="BF41" s="74">
        <f t="shared" si="21"/>
        <v>0</v>
      </c>
      <c r="BG41" s="74">
        <f t="shared" si="21"/>
        <v>0</v>
      </c>
      <c r="BH41" s="74">
        <f t="shared" si="21"/>
        <v>0</v>
      </c>
      <c r="BI41" s="74">
        <f t="shared" si="21"/>
        <v>0</v>
      </c>
      <c r="BJ41" s="74">
        <f t="shared" si="21"/>
        <v>0</v>
      </c>
      <c r="BK41" s="74">
        <f t="shared" si="21"/>
        <v>0</v>
      </c>
      <c r="BL41" s="74">
        <f t="shared" si="21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</v>
      </c>
      <c r="O42" s="68">
        <f t="shared" si="22"/>
        <v>0</v>
      </c>
      <c r="P42" s="68">
        <f t="shared" si="22"/>
        <v>0</v>
      </c>
      <c r="Q42" s="68">
        <f t="shared" si="22"/>
        <v>0</v>
      </c>
      <c r="R42" s="68">
        <f t="shared" si="22"/>
        <v>0</v>
      </c>
      <c r="S42" s="68">
        <f t="shared" si="22"/>
        <v>0</v>
      </c>
      <c r="T42" s="68">
        <f t="shared" si="22"/>
        <v>0</v>
      </c>
      <c r="U42" s="68">
        <f t="shared" si="22"/>
        <v>0</v>
      </c>
      <c r="V42" s="68">
        <f t="shared" si="22"/>
        <v>0</v>
      </c>
      <c r="W42" s="68">
        <f t="shared" si="22"/>
        <v>0</v>
      </c>
      <c r="X42" s="68">
        <f t="shared" si="22"/>
        <v>0</v>
      </c>
      <c r="Y42" s="68">
        <f t="shared" si="22"/>
        <v>0</v>
      </c>
      <c r="Z42" s="68">
        <f t="shared" si="22"/>
        <v>0</v>
      </c>
      <c r="AA42" s="68">
        <f t="shared" si="22"/>
        <v>0</v>
      </c>
      <c r="AB42" s="68">
        <f t="shared" si="22"/>
        <v>0</v>
      </c>
      <c r="AC42" s="68">
        <f t="shared" si="22"/>
        <v>0</v>
      </c>
      <c r="AD42" s="68">
        <f t="shared" si="22"/>
        <v>0</v>
      </c>
      <c r="AE42" s="68">
        <f t="shared" si="22"/>
        <v>0</v>
      </c>
      <c r="AF42" s="68">
        <f t="shared" si="22"/>
        <v>0</v>
      </c>
      <c r="AG42" s="68">
        <f t="shared" si="22"/>
        <v>0</v>
      </c>
      <c r="AH42" s="68">
        <f t="shared" si="22"/>
        <v>0</v>
      </c>
      <c r="AI42" s="68">
        <f t="shared" si="22"/>
        <v>0</v>
      </c>
      <c r="AJ42" s="68">
        <f t="shared" si="22"/>
        <v>0</v>
      </c>
      <c r="AK42" s="68">
        <f t="shared" si="22"/>
        <v>0</v>
      </c>
      <c r="AL42" s="68">
        <f t="shared" si="22"/>
        <v>0</v>
      </c>
      <c r="AM42" s="68">
        <f t="shared" si="22"/>
        <v>0</v>
      </c>
      <c r="AN42" s="68">
        <f t="shared" si="22"/>
        <v>0</v>
      </c>
      <c r="AO42" s="68">
        <f t="shared" si="22"/>
        <v>0</v>
      </c>
      <c r="AP42" s="68">
        <f t="shared" si="22"/>
        <v>0</v>
      </c>
      <c r="AQ42" s="68">
        <f t="shared" si="22"/>
        <v>0</v>
      </c>
      <c r="AR42" s="68">
        <f t="shared" si="22"/>
        <v>0</v>
      </c>
      <c r="AS42" s="68">
        <f t="shared" si="22"/>
        <v>0</v>
      </c>
      <c r="AT42" s="68">
        <f t="shared" si="22"/>
        <v>0</v>
      </c>
      <c r="AU42" s="68">
        <f t="shared" si="22"/>
        <v>0</v>
      </c>
      <c r="AV42" s="68">
        <f t="shared" si="22"/>
        <v>0</v>
      </c>
      <c r="AW42" s="68">
        <f t="shared" si="22"/>
        <v>0</v>
      </c>
      <c r="AX42" s="68">
        <f t="shared" si="22"/>
        <v>0</v>
      </c>
      <c r="AY42" s="68">
        <f t="shared" si="22"/>
        <v>0</v>
      </c>
      <c r="AZ42" s="68">
        <f t="shared" si="22"/>
        <v>0</v>
      </c>
      <c r="BA42" s="68">
        <f t="shared" si="22"/>
        <v>0</v>
      </c>
      <c r="BB42" s="68">
        <f t="shared" si="22"/>
        <v>0</v>
      </c>
      <c r="BC42" s="68">
        <f t="shared" si="22"/>
        <v>0</v>
      </c>
      <c r="BD42" s="68">
        <f t="shared" si="22"/>
        <v>0</v>
      </c>
      <c r="BE42" s="68">
        <f t="shared" si="22"/>
        <v>0</v>
      </c>
      <c r="BF42" s="68">
        <f t="shared" si="22"/>
        <v>0</v>
      </c>
      <c r="BG42" s="68">
        <f t="shared" si="22"/>
        <v>0</v>
      </c>
      <c r="BH42" s="68">
        <f t="shared" si="22"/>
        <v>0</v>
      </c>
      <c r="BI42" s="68">
        <f t="shared" si="22"/>
        <v>0</v>
      </c>
      <c r="BJ42" s="68">
        <f t="shared" si="22"/>
        <v>0</v>
      </c>
      <c r="BK42" s="68">
        <f t="shared" si="22"/>
        <v>0</v>
      </c>
      <c r="BL42" s="68">
        <f t="shared" si="22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</v>
      </c>
      <c r="P45" s="55">
        <f t="shared" si="23"/>
        <v>0</v>
      </c>
      <c r="Q45" s="55">
        <f t="shared" si="23"/>
        <v>0</v>
      </c>
      <c r="R45" s="55">
        <f t="shared" si="23"/>
        <v>0</v>
      </c>
      <c r="S45" s="55">
        <f t="shared" si="23"/>
        <v>0</v>
      </c>
      <c r="T45" s="55">
        <f t="shared" si="23"/>
        <v>0</v>
      </c>
      <c r="U45" s="55">
        <f t="shared" si="23"/>
        <v>0</v>
      </c>
      <c r="V45" s="55">
        <f t="shared" si="23"/>
        <v>0</v>
      </c>
      <c r="W45" s="55">
        <f t="shared" si="23"/>
        <v>0</v>
      </c>
      <c r="X45" s="55">
        <f t="shared" si="23"/>
        <v>0</v>
      </c>
      <c r="Y45" s="55">
        <f t="shared" si="23"/>
        <v>0</v>
      </c>
      <c r="Z45" s="55">
        <f t="shared" si="23"/>
        <v>0</v>
      </c>
      <c r="AA45" s="55">
        <f t="shared" si="23"/>
        <v>0</v>
      </c>
      <c r="AB45" s="55">
        <f t="shared" si="23"/>
        <v>0</v>
      </c>
      <c r="AC45" s="55">
        <f t="shared" si="23"/>
        <v>0</v>
      </c>
      <c r="AD45" s="55">
        <f t="shared" si="23"/>
        <v>0</v>
      </c>
      <c r="AE45" s="55">
        <f t="shared" si="23"/>
        <v>0</v>
      </c>
      <c r="AF45" s="55">
        <f t="shared" si="23"/>
        <v>0</v>
      </c>
      <c r="AG45" s="55">
        <f t="shared" si="23"/>
        <v>0</v>
      </c>
      <c r="AH45" s="55">
        <f t="shared" si="23"/>
        <v>0</v>
      </c>
      <c r="AI45" s="55">
        <f t="shared" si="23"/>
        <v>0</v>
      </c>
      <c r="AJ45" s="55">
        <f t="shared" si="23"/>
        <v>0</v>
      </c>
      <c r="AK45" s="55">
        <f t="shared" si="23"/>
        <v>0</v>
      </c>
      <c r="AL45" s="55">
        <f t="shared" si="23"/>
        <v>0</v>
      </c>
      <c r="AM45" s="55">
        <f t="shared" si="23"/>
        <v>0</v>
      </c>
      <c r="AN45" s="55">
        <f t="shared" si="23"/>
        <v>0</v>
      </c>
      <c r="AO45" s="55">
        <f t="shared" si="23"/>
        <v>0</v>
      </c>
      <c r="AP45" s="55">
        <f t="shared" si="23"/>
        <v>0</v>
      </c>
      <c r="AQ45" s="55">
        <f t="shared" si="23"/>
        <v>0</v>
      </c>
      <c r="AR45" s="55">
        <f t="shared" si="23"/>
        <v>0</v>
      </c>
      <c r="AS45" s="55">
        <f t="shared" si="23"/>
        <v>0</v>
      </c>
      <c r="AT45" s="55">
        <f t="shared" si="23"/>
        <v>0</v>
      </c>
      <c r="AU45" s="55">
        <f t="shared" si="23"/>
        <v>0</v>
      </c>
      <c r="AV45" s="55">
        <f t="shared" si="23"/>
        <v>0</v>
      </c>
      <c r="AW45" s="55">
        <f t="shared" si="23"/>
        <v>0</v>
      </c>
      <c r="AX45" s="55">
        <f t="shared" si="23"/>
        <v>0</v>
      </c>
      <c r="AY45" s="55">
        <f t="shared" si="23"/>
        <v>0</v>
      </c>
      <c r="AZ45" s="55">
        <f t="shared" si="23"/>
        <v>0</v>
      </c>
      <c r="BA45" s="55">
        <f t="shared" si="23"/>
        <v>0</v>
      </c>
      <c r="BB45" s="55">
        <f t="shared" si="23"/>
        <v>0</v>
      </c>
      <c r="BC45" s="55">
        <f t="shared" si="23"/>
        <v>0</v>
      </c>
      <c r="BD45" s="55">
        <f t="shared" si="23"/>
        <v>0</v>
      </c>
      <c r="BE45" s="55">
        <f t="shared" si="23"/>
        <v>0</v>
      </c>
      <c r="BF45" s="55">
        <f t="shared" si="23"/>
        <v>0</v>
      </c>
      <c r="BG45" s="55">
        <f t="shared" si="23"/>
        <v>0</v>
      </c>
      <c r="BH45" s="55">
        <f t="shared" si="23"/>
        <v>0</v>
      </c>
      <c r="BI45" s="55">
        <f t="shared" si="23"/>
        <v>0</v>
      </c>
      <c r="BJ45" s="55">
        <f t="shared" si="23"/>
        <v>0</v>
      </c>
      <c r="BK45" s="55">
        <f t="shared" si="23"/>
        <v>0</v>
      </c>
      <c r="BL45" s="55">
        <f t="shared" si="23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</v>
      </c>
      <c r="O47" s="77">
        <f t="shared" si="24"/>
        <v>0</v>
      </c>
      <c r="P47" s="77">
        <f t="shared" si="24"/>
        <v>0</v>
      </c>
      <c r="Q47" s="77">
        <f t="shared" si="24"/>
        <v>0</v>
      </c>
      <c r="R47" s="77">
        <f t="shared" si="24"/>
        <v>0</v>
      </c>
      <c r="S47" s="77">
        <f t="shared" si="24"/>
        <v>0</v>
      </c>
      <c r="T47" s="77">
        <f t="shared" si="24"/>
        <v>0</v>
      </c>
      <c r="U47" s="77">
        <f t="shared" si="24"/>
        <v>0</v>
      </c>
      <c r="V47" s="77">
        <f t="shared" si="24"/>
        <v>0</v>
      </c>
      <c r="W47" s="77">
        <f t="shared" si="24"/>
        <v>0</v>
      </c>
      <c r="X47" s="77">
        <f t="shared" si="24"/>
        <v>0</v>
      </c>
      <c r="Y47" s="77">
        <f t="shared" si="24"/>
        <v>0</v>
      </c>
      <c r="Z47" s="77">
        <f t="shared" si="24"/>
        <v>0</v>
      </c>
      <c r="AA47" s="77">
        <f t="shared" si="24"/>
        <v>0</v>
      </c>
      <c r="AB47" s="77">
        <f t="shared" si="24"/>
        <v>0</v>
      </c>
      <c r="AC47" s="77">
        <f t="shared" si="24"/>
        <v>0</v>
      </c>
      <c r="AD47" s="77">
        <f t="shared" si="24"/>
        <v>0</v>
      </c>
      <c r="AE47" s="77">
        <f t="shared" si="24"/>
        <v>0</v>
      </c>
      <c r="AF47" s="77">
        <f t="shared" si="24"/>
        <v>0</v>
      </c>
      <c r="AG47" s="77">
        <f t="shared" si="24"/>
        <v>0</v>
      </c>
      <c r="AH47" s="77">
        <f t="shared" si="24"/>
        <v>0</v>
      </c>
      <c r="AI47" s="77">
        <f t="shared" si="24"/>
        <v>0</v>
      </c>
      <c r="AJ47" s="77">
        <f t="shared" si="24"/>
        <v>0</v>
      </c>
      <c r="AK47" s="77">
        <f t="shared" si="24"/>
        <v>0</v>
      </c>
      <c r="AL47" s="77">
        <f t="shared" si="24"/>
        <v>0</v>
      </c>
      <c r="AM47" s="77">
        <f t="shared" si="24"/>
        <v>0</v>
      </c>
      <c r="AN47" s="77">
        <f t="shared" si="24"/>
        <v>0</v>
      </c>
      <c r="AO47" s="77">
        <f t="shared" si="24"/>
        <v>0</v>
      </c>
      <c r="AP47" s="77">
        <f t="shared" si="24"/>
        <v>0</v>
      </c>
      <c r="AQ47" s="77">
        <f t="shared" si="24"/>
        <v>0</v>
      </c>
      <c r="AR47" s="77">
        <f t="shared" si="24"/>
        <v>0</v>
      </c>
      <c r="AS47" s="77">
        <f t="shared" si="24"/>
        <v>0</v>
      </c>
      <c r="AT47" s="77">
        <f t="shared" si="24"/>
        <v>0</v>
      </c>
      <c r="AU47" s="77">
        <f t="shared" si="24"/>
        <v>0</v>
      </c>
      <c r="AV47" s="77">
        <f t="shared" si="24"/>
        <v>0</v>
      </c>
      <c r="AW47" s="77">
        <f t="shared" si="24"/>
        <v>0</v>
      </c>
      <c r="AX47" s="77">
        <f t="shared" si="24"/>
        <v>0</v>
      </c>
      <c r="AY47" s="77">
        <f t="shared" si="24"/>
        <v>0</v>
      </c>
      <c r="AZ47" s="77">
        <f t="shared" si="24"/>
        <v>0</v>
      </c>
      <c r="BA47" s="77">
        <f t="shared" si="24"/>
        <v>0</v>
      </c>
      <c r="BB47" s="77">
        <f t="shared" si="24"/>
        <v>0</v>
      </c>
      <c r="BC47" s="77">
        <f t="shared" si="24"/>
        <v>0</v>
      </c>
      <c r="BD47" s="77">
        <f t="shared" si="24"/>
        <v>0</v>
      </c>
      <c r="BE47" s="77">
        <f t="shared" si="24"/>
        <v>0</v>
      </c>
      <c r="BF47" s="77">
        <f t="shared" si="24"/>
        <v>0</v>
      </c>
      <c r="BG47" s="77">
        <f t="shared" si="24"/>
        <v>0</v>
      </c>
      <c r="BH47" s="77">
        <f t="shared" si="24"/>
        <v>0</v>
      </c>
      <c r="BI47" s="77">
        <f t="shared" si="24"/>
        <v>0</v>
      </c>
      <c r="BJ47" s="77">
        <f t="shared" si="24"/>
        <v>0</v>
      </c>
      <c r="BK47" s="77">
        <f t="shared" si="24"/>
        <v>0</v>
      </c>
      <c r="BL47" s="77">
        <f t="shared" si="24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6">AVERAGE(O45,O47)</f>
        <v>0</v>
      </c>
      <c r="P48" s="68">
        <f t="shared" si="26"/>
        <v>0</v>
      </c>
      <c r="Q48" s="68">
        <f t="shared" si="26"/>
        <v>0</v>
      </c>
      <c r="R48" s="68">
        <f t="shared" si="26"/>
        <v>0</v>
      </c>
      <c r="S48" s="68">
        <f t="shared" si="26"/>
        <v>0</v>
      </c>
      <c r="T48" s="68">
        <f t="shared" si="26"/>
        <v>0</v>
      </c>
      <c r="U48" s="68">
        <f t="shared" si="26"/>
        <v>0</v>
      </c>
      <c r="V48" s="68">
        <f t="shared" si="26"/>
        <v>0</v>
      </c>
      <c r="W48" s="68">
        <f t="shared" si="26"/>
        <v>0</v>
      </c>
      <c r="X48" s="68">
        <f t="shared" si="26"/>
        <v>0</v>
      </c>
      <c r="Y48" s="68">
        <f t="shared" si="26"/>
        <v>0</v>
      </c>
      <c r="Z48" s="68">
        <f t="shared" si="26"/>
        <v>0</v>
      </c>
      <c r="AA48" s="68">
        <f t="shared" si="26"/>
        <v>0</v>
      </c>
      <c r="AB48" s="68">
        <f t="shared" si="26"/>
        <v>0</v>
      </c>
      <c r="AC48" s="68">
        <f t="shared" si="26"/>
        <v>0</v>
      </c>
      <c r="AD48" s="68">
        <f t="shared" si="26"/>
        <v>0</v>
      </c>
      <c r="AE48" s="68">
        <f t="shared" si="26"/>
        <v>0</v>
      </c>
      <c r="AF48" s="68">
        <f t="shared" si="26"/>
        <v>0</v>
      </c>
      <c r="AG48" s="68">
        <f t="shared" si="26"/>
        <v>0</v>
      </c>
      <c r="AH48" s="68">
        <f t="shared" si="26"/>
        <v>0</v>
      </c>
      <c r="AI48" s="68">
        <f t="shared" si="26"/>
        <v>0</v>
      </c>
      <c r="AJ48" s="68">
        <f t="shared" si="26"/>
        <v>0</v>
      </c>
      <c r="AK48" s="68">
        <f t="shared" si="26"/>
        <v>0</v>
      </c>
      <c r="AL48" s="68">
        <f t="shared" si="26"/>
        <v>0</v>
      </c>
      <c r="AM48" s="68">
        <f t="shared" si="26"/>
        <v>0</v>
      </c>
      <c r="AN48" s="68">
        <f t="shared" si="26"/>
        <v>0</v>
      </c>
      <c r="AO48" s="68">
        <f t="shared" si="26"/>
        <v>0</v>
      </c>
      <c r="AP48" s="68">
        <f t="shared" si="26"/>
        <v>0</v>
      </c>
      <c r="AQ48" s="68">
        <f t="shared" si="26"/>
        <v>0</v>
      </c>
      <c r="AR48" s="68">
        <f t="shared" si="26"/>
        <v>0</v>
      </c>
      <c r="AS48" s="68">
        <f t="shared" si="26"/>
        <v>0</v>
      </c>
      <c r="AT48" s="68">
        <f t="shared" si="26"/>
        <v>0</v>
      </c>
      <c r="AU48" s="68">
        <f t="shared" si="26"/>
        <v>0</v>
      </c>
      <c r="AV48" s="68">
        <f t="shared" si="26"/>
        <v>0</v>
      </c>
      <c r="AW48" s="68">
        <f t="shared" si="26"/>
        <v>0</v>
      </c>
      <c r="AX48" s="68">
        <f t="shared" si="26"/>
        <v>0</v>
      </c>
      <c r="AY48" s="68">
        <f t="shared" si="26"/>
        <v>0</v>
      </c>
      <c r="AZ48" s="68">
        <f t="shared" si="26"/>
        <v>0</v>
      </c>
      <c r="BA48" s="68">
        <f t="shared" si="26"/>
        <v>0</v>
      </c>
      <c r="BB48" s="68">
        <f t="shared" si="26"/>
        <v>0</v>
      </c>
      <c r="BC48" s="68">
        <f t="shared" si="26"/>
        <v>0</v>
      </c>
      <c r="BD48" s="68">
        <f t="shared" si="26"/>
        <v>0</v>
      </c>
      <c r="BE48" s="68">
        <f t="shared" si="26"/>
        <v>0</v>
      </c>
      <c r="BF48" s="68">
        <f t="shared" si="26"/>
        <v>0</v>
      </c>
      <c r="BG48" s="68">
        <f t="shared" si="26"/>
        <v>0</v>
      </c>
      <c r="BH48" s="68">
        <f t="shared" si="26"/>
        <v>0</v>
      </c>
      <c r="BI48" s="68">
        <f t="shared" si="26"/>
        <v>0</v>
      </c>
      <c r="BJ48" s="68">
        <f t="shared" si="26"/>
        <v>0</v>
      </c>
      <c r="BK48" s="68">
        <f t="shared" si="26"/>
        <v>0</v>
      </c>
      <c r="BL48" s="68">
        <f t="shared" si="26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0</v>
      </c>
      <c r="O50" s="71">
        <f t="shared" si="27"/>
        <v>0</v>
      </c>
      <c r="P50" s="71">
        <f t="shared" si="27"/>
        <v>0</v>
      </c>
      <c r="Q50" s="71">
        <f t="shared" si="27"/>
        <v>0</v>
      </c>
      <c r="R50" s="71">
        <f t="shared" si="27"/>
        <v>0</v>
      </c>
      <c r="S50" s="71">
        <f t="shared" si="27"/>
        <v>0</v>
      </c>
      <c r="T50" s="71">
        <f t="shared" si="27"/>
        <v>0</v>
      </c>
      <c r="U50" s="71">
        <f t="shared" si="27"/>
        <v>0</v>
      </c>
      <c r="V50" s="71">
        <f t="shared" si="27"/>
        <v>0</v>
      </c>
      <c r="W50" s="71">
        <f t="shared" si="27"/>
        <v>0</v>
      </c>
      <c r="X50" s="71">
        <f t="shared" si="27"/>
        <v>0</v>
      </c>
      <c r="Y50" s="71">
        <f t="shared" si="27"/>
        <v>0</v>
      </c>
      <c r="Z50" s="71">
        <f t="shared" si="27"/>
        <v>0</v>
      </c>
      <c r="AA50" s="71">
        <f t="shared" si="27"/>
        <v>0</v>
      </c>
      <c r="AB50" s="71">
        <f t="shared" si="27"/>
        <v>0</v>
      </c>
      <c r="AC50" s="71">
        <f t="shared" si="27"/>
        <v>0</v>
      </c>
      <c r="AD50" s="71">
        <f t="shared" si="27"/>
        <v>0</v>
      </c>
      <c r="AE50" s="71">
        <f t="shared" si="27"/>
        <v>0</v>
      </c>
      <c r="AF50" s="71">
        <f t="shared" si="27"/>
        <v>0</v>
      </c>
      <c r="AG50" s="71">
        <f t="shared" si="27"/>
        <v>0</v>
      </c>
      <c r="AH50" s="71">
        <f t="shared" si="27"/>
        <v>0</v>
      </c>
      <c r="AI50" s="71">
        <f t="shared" si="27"/>
        <v>0</v>
      </c>
      <c r="AJ50" s="71">
        <f t="shared" si="27"/>
        <v>0</v>
      </c>
      <c r="AK50" s="71">
        <f t="shared" si="27"/>
        <v>0</v>
      </c>
      <c r="AL50" s="71">
        <f t="shared" si="27"/>
        <v>0</v>
      </c>
      <c r="AM50" s="71">
        <f t="shared" si="27"/>
        <v>0</v>
      </c>
      <c r="AN50" s="71">
        <f t="shared" si="27"/>
        <v>0</v>
      </c>
      <c r="AO50" s="71">
        <f t="shared" si="27"/>
        <v>0</v>
      </c>
      <c r="AP50" s="71">
        <f t="shared" si="27"/>
        <v>0</v>
      </c>
      <c r="AQ50" s="71">
        <f t="shared" si="27"/>
        <v>0</v>
      </c>
      <c r="AR50" s="71">
        <f t="shared" si="27"/>
        <v>0</v>
      </c>
      <c r="AS50" s="71">
        <f t="shared" si="27"/>
        <v>0</v>
      </c>
      <c r="AT50" s="71">
        <f t="shared" si="27"/>
        <v>0</v>
      </c>
      <c r="AU50" s="71">
        <f t="shared" si="27"/>
        <v>0</v>
      </c>
      <c r="AV50" s="71">
        <f t="shared" si="27"/>
        <v>0</v>
      </c>
      <c r="AW50" s="71">
        <f t="shared" si="27"/>
        <v>0</v>
      </c>
      <c r="AX50" s="71">
        <f t="shared" si="27"/>
        <v>0</v>
      </c>
      <c r="AY50" s="71">
        <f t="shared" si="27"/>
        <v>0</v>
      </c>
      <c r="AZ50" s="71">
        <f t="shared" si="27"/>
        <v>0</v>
      </c>
      <c r="BA50" s="71">
        <f t="shared" si="27"/>
        <v>0</v>
      </c>
      <c r="BB50" s="71">
        <f t="shared" si="27"/>
        <v>0</v>
      </c>
      <c r="BC50" s="71">
        <f>BC22-BC36-BC42-BC48</f>
        <v>0</v>
      </c>
      <c r="BD50" s="71">
        <f>BD22-BD36-BD42-BD48</f>
        <v>0</v>
      </c>
      <c r="BE50" s="71">
        <f t="shared" si="27"/>
        <v>0</v>
      </c>
      <c r="BF50" s="71">
        <f t="shared" si="27"/>
        <v>0</v>
      </c>
      <c r="BG50" s="71">
        <f t="shared" si="27"/>
        <v>0</v>
      </c>
      <c r="BH50" s="71">
        <f t="shared" si="27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0</v>
      </c>
      <c r="O54" s="74">
        <f t="shared" si="28"/>
        <v>0</v>
      </c>
      <c r="P54" s="74">
        <f t="shared" si="28"/>
        <v>0</v>
      </c>
      <c r="Q54" s="74">
        <f t="shared" si="28"/>
        <v>0</v>
      </c>
      <c r="R54" s="74">
        <f t="shared" si="28"/>
        <v>0</v>
      </c>
      <c r="S54" s="74">
        <f t="shared" si="28"/>
        <v>0</v>
      </c>
      <c r="T54" s="74">
        <f t="shared" si="28"/>
        <v>0</v>
      </c>
      <c r="U54" s="74">
        <f t="shared" si="28"/>
        <v>0</v>
      </c>
      <c r="V54" s="74">
        <f t="shared" si="28"/>
        <v>0</v>
      </c>
      <c r="W54" s="74">
        <f t="shared" si="28"/>
        <v>0</v>
      </c>
      <c r="X54" s="74">
        <f t="shared" si="28"/>
        <v>0</v>
      </c>
      <c r="Y54" s="74">
        <f t="shared" si="28"/>
        <v>0</v>
      </c>
      <c r="Z54" s="74">
        <f t="shared" si="28"/>
        <v>0</v>
      </c>
      <c r="AA54" s="74">
        <f t="shared" si="28"/>
        <v>0</v>
      </c>
      <c r="AB54" s="74">
        <f t="shared" si="28"/>
        <v>0</v>
      </c>
      <c r="AC54" s="74">
        <f t="shared" si="28"/>
        <v>0</v>
      </c>
      <c r="AD54" s="74">
        <f t="shared" si="28"/>
        <v>0</v>
      </c>
      <c r="AE54" s="74">
        <f t="shared" si="28"/>
        <v>0</v>
      </c>
      <c r="AF54" s="74">
        <f t="shared" si="28"/>
        <v>0</v>
      </c>
      <c r="AG54" s="74">
        <f t="shared" si="28"/>
        <v>0</v>
      </c>
      <c r="AH54" s="74">
        <f t="shared" si="28"/>
        <v>0</v>
      </c>
      <c r="AI54" s="74">
        <f t="shared" si="28"/>
        <v>0</v>
      </c>
      <c r="AJ54" s="74">
        <f t="shared" si="28"/>
        <v>0</v>
      </c>
      <c r="AK54" s="74">
        <f t="shared" si="28"/>
        <v>0</v>
      </c>
      <c r="AL54" s="74">
        <f t="shared" si="28"/>
        <v>0</v>
      </c>
      <c r="AM54" s="74">
        <f t="shared" si="28"/>
        <v>0</v>
      </c>
      <c r="AN54" s="74">
        <f t="shared" si="28"/>
        <v>0</v>
      </c>
      <c r="AO54" s="74">
        <f t="shared" si="28"/>
        <v>0</v>
      </c>
      <c r="AP54" s="74">
        <f t="shared" si="28"/>
        <v>0</v>
      </c>
      <c r="AQ54" s="74">
        <f t="shared" si="28"/>
        <v>0</v>
      </c>
      <c r="AR54" s="74">
        <f t="shared" si="28"/>
        <v>0</v>
      </c>
      <c r="AS54" s="74">
        <f t="shared" si="28"/>
        <v>0</v>
      </c>
      <c r="AT54" s="74">
        <f t="shared" si="28"/>
        <v>0</v>
      </c>
      <c r="AU54" s="74">
        <f t="shared" si="28"/>
        <v>0</v>
      </c>
      <c r="AV54" s="74">
        <f t="shared" si="28"/>
        <v>0</v>
      </c>
      <c r="AW54" s="74">
        <f t="shared" si="28"/>
        <v>0</v>
      </c>
      <c r="AX54" s="74">
        <f t="shared" si="28"/>
        <v>0</v>
      </c>
      <c r="AY54" s="74">
        <f t="shared" si="28"/>
        <v>0</v>
      </c>
      <c r="AZ54" s="74">
        <f t="shared" si="28"/>
        <v>0</v>
      </c>
      <c r="BA54" s="74">
        <f t="shared" si="28"/>
        <v>0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0</v>
      </c>
      <c r="O56" s="68">
        <f t="shared" si="29"/>
        <v>0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0</v>
      </c>
      <c r="AF56" s="68">
        <f t="shared" si="29"/>
        <v>0</v>
      </c>
      <c r="AG56" s="68">
        <f t="shared" si="29"/>
        <v>0</v>
      </c>
      <c r="AH56" s="68">
        <f t="shared" si="29"/>
        <v>0</v>
      </c>
      <c r="AI56" s="68">
        <f t="shared" si="29"/>
        <v>0</v>
      </c>
      <c r="AJ56" s="68">
        <f t="shared" si="29"/>
        <v>0</v>
      </c>
      <c r="AK56" s="68">
        <f t="shared" si="29"/>
        <v>0</v>
      </c>
      <c r="AL56" s="68">
        <f t="shared" si="29"/>
        <v>0</v>
      </c>
      <c r="AM56" s="68">
        <f t="shared" si="29"/>
        <v>0</v>
      </c>
      <c r="AN56" s="68">
        <f t="shared" si="29"/>
        <v>0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8">
        <f t="shared" si="29"/>
        <v>0</v>
      </c>
      <c r="AT56" s="68">
        <f t="shared" si="29"/>
        <v>0</v>
      </c>
      <c r="AU56" s="68">
        <f t="shared" si="29"/>
        <v>0</v>
      </c>
      <c r="AV56" s="68">
        <f t="shared" si="29"/>
        <v>0</v>
      </c>
      <c r="AW56" s="68">
        <f t="shared" si="29"/>
        <v>0</v>
      </c>
      <c r="AX56" s="68">
        <f t="shared" si="29"/>
        <v>0</v>
      </c>
      <c r="AY56" s="68">
        <f t="shared" si="29"/>
        <v>0</v>
      </c>
      <c r="AZ56" s="68">
        <f t="shared" si="29"/>
        <v>0</v>
      </c>
      <c r="BA56" s="68">
        <f t="shared" si="29"/>
        <v>0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0</v>
      </c>
      <c r="O59" s="74">
        <f t="shared" si="30"/>
        <v>0</v>
      </c>
      <c r="P59" s="74">
        <f t="shared" si="30"/>
        <v>0</v>
      </c>
      <c r="Q59" s="74">
        <f t="shared" si="30"/>
        <v>0</v>
      </c>
      <c r="R59" s="74">
        <f t="shared" si="30"/>
        <v>0</v>
      </c>
      <c r="S59" s="74">
        <f t="shared" si="30"/>
        <v>0</v>
      </c>
      <c r="T59" s="74">
        <f t="shared" si="30"/>
        <v>0</v>
      </c>
      <c r="U59" s="74">
        <f t="shared" si="30"/>
        <v>0</v>
      </c>
      <c r="V59" s="74">
        <f t="shared" si="30"/>
        <v>0</v>
      </c>
      <c r="W59" s="74">
        <f t="shared" si="30"/>
        <v>0</v>
      </c>
      <c r="X59" s="74">
        <f t="shared" si="30"/>
        <v>0</v>
      </c>
      <c r="Y59" s="74">
        <f t="shared" si="30"/>
        <v>0</v>
      </c>
      <c r="Z59" s="74">
        <f t="shared" si="30"/>
        <v>0</v>
      </c>
      <c r="AA59" s="74">
        <f t="shared" si="30"/>
        <v>0</v>
      </c>
      <c r="AB59" s="74">
        <f t="shared" si="30"/>
        <v>0</v>
      </c>
      <c r="AC59" s="74">
        <f t="shared" si="30"/>
        <v>0</v>
      </c>
      <c r="AD59" s="74">
        <f t="shared" si="30"/>
        <v>0</v>
      </c>
      <c r="AE59" s="74">
        <f t="shared" si="30"/>
        <v>0</v>
      </c>
      <c r="AF59" s="74">
        <f t="shared" si="30"/>
        <v>0</v>
      </c>
      <c r="AG59" s="74">
        <f t="shared" si="30"/>
        <v>0</v>
      </c>
      <c r="AH59" s="74">
        <f t="shared" si="30"/>
        <v>0</v>
      </c>
      <c r="AI59" s="74">
        <f t="shared" si="30"/>
        <v>0</v>
      </c>
      <c r="AJ59" s="74">
        <f t="shared" si="30"/>
        <v>0</v>
      </c>
      <c r="AK59" s="74">
        <f t="shared" si="30"/>
        <v>0</v>
      </c>
      <c r="AL59" s="74">
        <f t="shared" si="30"/>
        <v>0</v>
      </c>
      <c r="AM59" s="74">
        <f t="shared" si="30"/>
        <v>0</v>
      </c>
      <c r="AN59" s="74">
        <f t="shared" si="30"/>
        <v>0</v>
      </c>
      <c r="AO59" s="74">
        <f t="shared" si="30"/>
        <v>0</v>
      </c>
      <c r="AP59" s="74">
        <f t="shared" si="30"/>
        <v>0</v>
      </c>
      <c r="AQ59" s="74">
        <f t="shared" si="30"/>
        <v>0</v>
      </c>
      <c r="AR59" s="74">
        <f t="shared" si="30"/>
        <v>0</v>
      </c>
      <c r="AS59" s="74">
        <f t="shared" si="30"/>
        <v>0</v>
      </c>
      <c r="AT59" s="74">
        <f t="shared" si="30"/>
        <v>0</v>
      </c>
      <c r="AU59" s="74">
        <f t="shared" si="30"/>
        <v>0</v>
      </c>
      <c r="AV59" s="74">
        <f t="shared" si="30"/>
        <v>0</v>
      </c>
      <c r="AW59" s="74">
        <f t="shared" si="30"/>
        <v>0</v>
      </c>
      <c r="AX59" s="74">
        <f t="shared" si="30"/>
        <v>0</v>
      </c>
      <c r="AY59" s="74">
        <f t="shared" si="30"/>
        <v>0</v>
      </c>
      <c r="AZ59" s="74">
        <f t="shared" si="30"/>
        <v>0</v>
      </c>
      <c r="BA59" s="74">
        <f t="shared" si="30"/>
        <v>0</v>
      </c>
      <c r="BB59" s="74">
        <f t="shared" si="30"/>
        <v>0</v>
      </c>
      <c r="BC59" s="74">
        <f t="shared" si="30"/>
        <v>0</v>
      </c>
      <c r="BD59" s="74">
        <f t="shared" si="30"/>
        <v>0</v>
      </c>
      <c r="BE59" s="74">
        <f t="shared" si="30"/>
        <v>0</v>
      </c>
      <c r="BF59" s="74">
        <f t="shared" si="30"/>
        <v>0</v>
      </c>
      <c r="BG59" s="74">
        <f t="shared" si="30"/>
        <v>0</v>
      </c>
      <c r="BH59" s="74">
        <f t="shared" si="30"/>
        <v>0</v>
      </c>
      <c r="BI59" s="74">
        <f t="shared" si="30"/>
        <v>0</v>
      </c>
      <c r="BJ59" s="74">
        <f t="shared" si="30"/>
        <v>0</v>
      </c>
      <c r="BK59" s="74">
        <f t="shared" si="30"/>
        <v>0</v>
      </c>
      <c r="BL59" s="74">
        <f t="shared" si="30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D60</f>
        <v>9.7000000000000003E-2</v>
      </c>
      <c r="F60" s="367">
        <f t="shared" ref="F60:BL60" si="31">E60</f>
        <v>9.7000000000000003E-2</v>
      </c>
      <c r="G60" s="367">
        <f t="shared" si="31"/>
        <v>9.7000000000000003E-2</v>
      </c>
      <c r="H60" s="367">
        <f t="shared" si="31"/>
        <v>9.7000000000000003E-2</v>
      </c>
      <c r="I60" s="367">
        <f t="shared" si="31"/>
        <v>9.7000000000000003E-2</v>
      </c>
      <c r="J60" s="367">
        <f t="shared" si="31"/>
        <v>9.7000000000000003E-2</v>
      </c>
      <c r="K60" s="367">
        <f t="shared" si="31"/>
        <v>9.7000000000000003E-2</v>
      </c>
      <c r="L60" s="367">
        <f t="shared" si="31"/>
        <v>9.7000000000000003E-2</v>
      </c>
      <c r="M60" s="367">
        <f t="shared" si="31"/>
        <v>9.7000000000000003E-2</v>
      </c>
      <c r="N60" s="367">
        <f t="shared" si="31"/>
        <v>9.7000000000000003E-2</v>
      </c>
      <c r="O60" s="367">
        <f t="shared" si="31"/>
        <v>9.7000000000000003E-2</v>
      </c>
      <c r="P60" s="367">
        <f t="shared" si="31"/>
        <v>9.7000000000000003E-2</v>
      </c>
      <c r="Q60" s="367">
        <f t="shared" si="31"/>
        <v>9.7000000000000003E-2</v>
      </c>
      <c r="R60" s="367">
        <f t="shared" si="31"/>
        <v>9.7000000000000003E-2</v>
      </c>
      <c r="S60" s="367">
        <f t="shared" si="31"/>
        <v>9.7000000000000003E-2</v>
      </c>
      <c r="T60" s="367">
        <f t="shared" si="31"/>
        <v>9.7000000000000003E-2</v>
      </c>
      <c r="U60" s="367">
        <f t="shared" si="31"/>
        <v>9.7000000000000003E-2</v>
      </c>
      <c r="V60" s="367">
        <f t="shared" si="31"/>
        <v>9.7000000000000003E-2</v>
      </c>
      <c r="W60" s="367">
        <f t="shared" si="31"/>
        <v>9.7000000000000003E-2</v>
      </c>
      <c r="X60" s="367">
        <f t="shared" si="31"/>
        <v>9.7000000000000003E-2</v>
      </c>
      <c r="Y60" s="367">
        <f t="shared" si="31"/>
        <v>9.7000000000000003E-2</v>
      </c>
      <c r="Z60" s="367">
        <f t="shared" si="31"/>
        <v>9.7000000000000003E-2</v>
      </c>
      <c r="AA60" s="367">
        <f t="shared" si="31"/>
        <v>9.7000000000000003E-2</v>
      </c>
      <c r="AB60" s="367">
        <f t="shared" si="31"/>
        <v>9.7000000000000003E-2</v>
      </c>
      <c r="AC60" s="367">
        <f t="shared" si="31"/>
        <v>9.7000000000000003E-2</v>
      </c>
      <c r="AD60" s="367">
        <f t="shared" si="31"/>
        <v>9.7000000000000003E-2</v>
      </c>
      <c r="AE60" s="367">
        <f t="shared" si="31"/>
        <v>9.7000000000000003E-2</v>
      </c>
      <c r="AF60" s="367">
        <f t="shared" si="31"/>
        <v>9.7000000000000003E-2</v>
      </c>
      <c r="AG60" s="367">
        <f t="shared" si="31"/>
        <v>9.7000000000000003E-2</v>
      </c>
      <c r="AH60" s="367">
        <f t="shared" si="31"/>
        <v>9.7000000000000003E-2</v>
      </c>
      <c r="AI60" s="367">
        <f t="shared" si="31"/>
        <v>9.7000000000000003E-2</v>
      </c>
      <c r="AJ60" s="367">
        <f t="shared" si="31"/>
        <v>9.7000000000000003E-2</v>
      </c>
      <c r="AK60" s="367">
        <f t="shared" si="31"/>
        <v>9.7000000000000003E-2</v>
      </c>
      <c r="AL60" s="367">
        <f t="shared" si="31"/>
        <v>9.7000000000000003E-2</v>
      </c>
      <c r="AM60" s="367">
        <f t="shared" si="31"/>
        <v>9.7000000000000003E-2</v>
      </c>
      <c r="AN60" s="367">
        <f t="shared" si="31"/>
        <v>9.7000000000000003E-2</v>
      </c>
      <c r="AO60" s="367">
        <f t="shared" si="31"/>
        <v>9.7000000000000003E-2</v>
      </c>
      <c r="AP60" s="367">
        <f t="shared" si="31"/>
        <v>9.7000000000000003E-2</v>
      </c>
      <c r="AQ60" s="367">
        <f t="shared" si="31"/>
        <v>9.7000000000000003E-2</v>
      </c>
      <c r="AR60" s="367">
        <f t="shared" si="31"/>
        <v>9.7000000000000003E-2</v>
      </c>
      <c r="AS60" s="367">
        <f t="shared" si="31"/>
        <v>9.7000000000000003E-2</v>
      </c>
      <c r="AT60" s="367">
        <f t="shared" si="31"/>
        <v>9.7000000000000003E-2</v>
      </c>
      <c r="AU60" s="367">
        <f t="shared" si="31"/>
        <v>9.7000000000000003E-2</v>
      </c>
      <c r="AV60" s="367">
        <f t="shared" si="31"/>
        <v>9.7000000000000003E-2</v>
      </c>
      <c r="AW60" s="367">
        <f t="shared" si="31"/>
        <v>9.7000000000000003E-2</v>
      </c>
      <c r="AX60" s="367">
        <f t="shared" si="31"/>
        <v>9.7000000000000003E-2</v>
      </c>
      <c r="AY60" s="367">
        <f t="shared" si="31"/>
        <v>9.7000000000000003E-2</v>
      </c>
      <c r="AZ60" s="367">
        <f t="shared" si="31"/>
        <v>9.7000000000000003E-2</v>
      </c>
      <c r="BA60" s="367">
        <f t="shared" si="31"/>
        <v>9.7000000000000003E-2</v>
      </c>
      <c r="BB60" s="367">
        <f t="shared" si="31"/>
        <v>9.7000000000000003E-2</v>
      </c>
      <c r="BC60" s="367">
        <f t="shared" si="31"/>
        <v>9.7000000000000003E-2</v>
      </c>
      <c r="BD60" s="367">
        <f t="shared" si="31"/>
        <v>9.7000000000000003E-2</v>
      </c>
      <c r="BE60" s="367">
        <f t="shared" si="31"/>
        <v>9.7000000000000003E-2</v>
      </c>
      <c r="BF60" s="367">
        <f t="shared" si="31"/>
        <v>9.7000000000000003E-2</v>
      </c>
      <c r="BG60" s="367">
        <f t="shared" si="31"/>
        <v>9.7000000000000003E-2</v>
      </c>
      <c r="BH60" s="367">
        <f t="shared" si="31"/>
        <v>9.7000000000000003E-2</v>
      </c>
      <c r="BI60" s="367">
        <f t="shared" si="31"/>
        <v>9.7000000000000003E-2</v>
      </c>
      <c r="BJ60" s="367">
        <f t="shared" si="31"/>
        <v>9.7000000000000003E-2</v>
      </c>
      <c r="BK60" s="367">
        <f t="shared" si="31"/>
        <v>9.7000000000000003E-2</v>
      </c>
      <c r="BL60" s="367">
        <f t="shared" si="31"/>
        <v>9.7000000000000003E-2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0</v>
      </c>
      <c r="O61" s="74">
        <f t="shared" si="33"/>
        <v>0</v>
      </c>
      <c r="P61" s="74">
        <f t="shared" si="33"/>
        <v>0</v>
      </c>
      <c r="Q61" s="74">
        <f t="shared" si="33"/>
        <v>0</v>
      </c>
      <c r="R61" s="74">
        <f t="shared" si="33"/>
        <v>0</v>
      </c>
      <c r="S61" s="74">
        <f t="shared" si="33"/>
        <v>0</v>
      </c>
      <c r="T61" s="74">
        <f t="shared" si="33"/>
        <v>0</v>
      </c>
      <c r="U61" s="74">
        <f t="shared" si="33"/>
        <v>0</v>
      </c>
      <c r="V61" s="74">
        <f t="shared" si="33"/>
        <v>0</v>
      </c>
      <c r="W61" s="74">
        <f t="shared" si="33"/>
        <v>0</v>
      </c>
      <c r="X61" s="74">
        <f t="shared" si="33"/>
        <v>0</v>
      </c>
      <c r="Y61" s="74">
        <f t="shared" si="33"/>
        <v>0</v>
      </c>
      <c r="Z61" s="74">
        <f t="shared" si="33"/>
        <v>0</v>
      </c>
      <c r="AA61" s="74">
        <f t="shared" si="33"/>
        <v>0</v>
      </c>
      <c r="AB61" s="74">
        <f t="shared" si="33"/>
        <v>0</v>
      </c>
      <c r="AC61" s="74">
        <f t="shared" si="33"/>
        <v>0</v>
      </c>
      <c r="AD61" s="74">
        <f t="shared" si="33"/>
        <v>0</v>
      </c>
      <c r="AE61" s="74">
        <f t="shared" si="33"/>
        <v>0</v>
      </c>
      <c r="AF61" s="74">
        <f t="shared" si="33"/>
        <v>0</v>
      </c>
      <c r="AG61" s="74">
        <f t="shared" si="33"/>
        <v>0</v>
      </c>
      <c r="AH61" s="74">
        <f t="shared" si="33"/>
        <v>0</v>
      </c>
      <c r="AI61" s="74">
        <f t="shared" si="33"/>
        <v>0</v>
      </c>
      <c r="AJ61" s="74">
        <f t="shared" si="33"/>
        <v>0</v>
      </c>
      <c r="AK61" s="74">
        <f t="shared" si="33"/>
        <v>0</v>
      </c>
      <c r="AL61" s="74">
        <f t="shared" si="33"/>
        <v>0</v>
      </c>
      <c r="AM61" s="74">
        <f t="shared" si="33"/>
        <v>0</v>
      </c>
      <c r="AN61" s="74">
        <f t="shared" si="33"/>
        <v>0</v>
      </c>
      <c r="AO61" s="74">
        <f t="shared" si="33"/>
        <v>0</v>
      </c>
      <c r="AP61" s="74">
        <f t="shared" si="33"/>
        <v>0</v>
      </c>
      <c r="AQ61" s="74">
        <f t="shared" si="33"/>
        <v>0</v>
      </c>
      <c r="AR61" s="74">
        <f t="shared" si="33"/>
        <v>0</v>
      </c>
      <c r="AS61" s="74">
        <f t="shared" si="33"/>
        <v>0</v>
      </c>
      <c r="AT61" s="74">
        <f t="shared" si="33"/>
        <v>0</v>
      </c>
      <c r="AU61" s="74">
        <f t="shared" si="33"/>
        <v>0</v>
      </c>
      <c r="AV61" s="74">
        <f t="shared" si="33"/>
        <v>0</v>
      </c>
      <c r="AW61" s="74">
        <f t="shared" si="33"/>
        <v>0</v>
      </c>
      <c r="AX61" s="74">
        <f t="shared" si="33"/>
        <v>0</v>
      </c>
      <c r="AY61" s="74">
        <f t="shared" si="33"/>
        <v>0</v>
      </c>
      <c r="AZ61" s="74">
        <f t="shared" si="33"/>
        <v>0</v>
      </c>
      <c r="BA61" s="74">
        <f t="shared" si="33"/>
        <v>0</v>
      </c>
      <c r="BB61" s="74">
        <f t="shared" si="33"/>
        <v>0</v>
      </c>
      <c r="BC61" s="74">
        <f t="shared" si="33"/>
        <v>0</v>
      </c>
      <c r="BD61" s="74">
        <f t="shared" si="33"/>
        <v>0</v>
      </c>
      <c r="BE61" s="74">
        <f t="shared" si="33"/>
        <v>0</v>
      </c>
      <c r="BF61" s="74">
        <f t="shared" si="33"/>
        <v>0</v>
      </c>
      <c r="BG61" s="74">
        <f t="shared" si="33"/>
        <v>0</v>
      </c>
      <c r="BH61" s="74">
        <f t="shared" si="33"/>
        <v>0</v>
      </c>
      <c r="BI61" s="74">
        <f t="shared" si="33"/>
        <v>0</v>
      </c>
      <c r="BJ61" s="74">
        <f t="shared" si="33"/>
        <v>0</v>
      </c>
      <c r="BK61" s="74">
        <f t="shared" si="33"/>
        <v>0</v>
      </c>
      <c r="BL61" s="74">
        <f t="shared" si="33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0</v>
      </c>
      <c r="O62" s="67">
        <f t="shared" si="34"/>
        <v>0</v>
      </c>
      <c r="P62" s="67">
        <f t="shared" si="34"/>
        <v>0</v>
      </c>
      <c r="Q62" s="67">
        <f t="shared" si="34"/>
        <v>0</v>
      </c>
      <c r="R62" s="67">
        <f t="shared" si="34"/>
        <v>0</v>
      </c>
      <c r="S62" s="67">
        <f t="shared" si="34"/>
        <v>0</v>
      </c>
      <c r="T62" s="67">
        <f t="shared" si="34"/>
        <v>0</v>
      </c>
      <c r="U62" s="67">
        <f t="shared" si="34"/>
        <v>0</v>
      </c>
      <c r="V62" s="67">
        <f t="shared" si="34"/>
        <v>0</v>
      </c>
      <c r="W62" s="67">
        <f t="shared" si="34"/>
        <v>0</v>
      </c>
      <c r="X62" s="67">
        <f t="shared" si="34"/>
        <v>0</v>
      </c>
      <c r="Y62" s="67">
        <f t="shared" si="34"/>
        <v>0</v>
      </c>
      <c r="Z62" s="67">
        <f t="shared" si="34"/>
        <v>0</v>
      </c>
      <c r="AA62" s="67">
        <f t="shared" si="34"/>
        <v>0</v>
      </c>
      <c r="AB62" s="67">
        <f t="shared" si="34"/>
        <v>0</v>
      </c>
      <c r="AC62" s="67">
        <f t="shared" si="34"/>
        <v>0</v>
      </c>
      <c r="AD62" s="67">
        <f t="shared" si="34"/>
        <v>0</v>
      </c>
      <c r="AE62" s="67">
        <f t="shared" si="34"/>
        <v>0</v>
      </c>
      <c r="AF62" s="67">
        <f t="shared" si="34"/>
        <v>0</v>
      </c>
      <c r="AG62" s="67">
        <f t="shared" si="34"/>
        <v>0</v>
      </c>
      <c r="AH62" s="67">
        <f t="shared" si="34"/>
        <v>0</v>
      </c>
      <c r="AI62" s="67">
        <f t="shared" si="34"/>
        <v>0</v>
      </c>
      <c r="AJ62" s="67">
        <f t="shared" si="34"/>
        <v>0</v>
      </c>
      <c r="AK62" s="67">
        <f t="shared" si="34"/>
        <v>0</v>
      </c>
      <c r="AL62" s="67">
        <f t="shared" si="34"/>
        <v>0</v>
      </c>
      <c r="AM62" s="67">
        <f t="shared" si="34"/>
        <v>0</v>
      </c>
      <c r="AN62" s="67">
        <f t="shared" si="34"/>
        <v>0</v>
      </c>
      <c r="AO62" s="67">
        <f t="shared" si="34"/>
        <v>0</v>
      </c>
      <c r="AP62" s="67">
        <f t="shared" si="34"/>
        <v>0</v>
      </c>
      <c r="AQ62" s="67">
        <f t="shared" si="34"/>
        <v>0</v>
      </c>
      <c r="AR62" s="67">
        <f t="shared" si="34"/>
        <v>0</v>
      </c>
      <c r="AS62" s="67">
        <f t="shared" si="34"/>
        <v>0</v>
      </c>
      <c r="AT62" s="67">
        <f t="shared" si="34"/>
        <v>0</v>
      </c>
      <c r="AU62" s="67">
        <f t="shared" si="34"/>
        <v>0</v>
      </c>
      <c r="AV62" s="67">
        <f t="shared" si="34"/>
        <v>0</v>
      </c>
      <c r="AW62" s="67">
        <f t="shared" si="34"/>
        <v>0</v>
      </c>
      <c r="AX62" s="67">
        <f t="shared" si="34"/>
        <v>0</v>
      </c>
      <c r="AY62" s="67">
        <f t="shared" si="34"/>
        <v>0</v>
      </c>
      <c r="AZ62" s="67">
        <f t="shared" si="34"/>
        <v>0</v>
      </c>
      <c r="BA62" s="67">
        <f t="shared" si="34"/>
        <v>0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0</v>
      </c>
      <c r="O63" s="74">
        <f t="shared" si="35"/>
        <v>0</v>
      </c>
      <c r="P63" s="74">
        <f t="shared" si="35"/>
        <v>0</v>
      </c>
      <c r="Q63" s="74">
        <f t="shared" si="35"/>
        <v>0</v>
      </c>
      <c r="R63" s="74">
        <f t="shared" si="35"/>
        <v>0</v>
      </c>
      <c r="S63" s="74">
        <f t="shared" si="35"/>
        <v>0</v>
      </c>
      <c r="T63" s="74">
        <f t="shared" si="35"/>
        <v>0</v>
      </c>
      <c r="U63" s="74">
        <f t="shared" si="35"/>
        <v>0</v>
      </c>
      <c r="V63" s="74">
        <f t="shared" si="35"/>
        <v>0</v>
      </c>
      <c r="W63" s="74">
        <f t="shared" si="35"/>
        <v>0</v>
      </c>
      <c r="X63" s="74">
        <f t="shared" si="35"/>
        <v>0</v>
      </c>
      <c r="Y63" s="74">
        <f t="shared" si="35"/>
        <v>0</v>
      </c>
      <c r="Z63" s="74">
        <f t="shared" si="35"/>
        <v>0</v>
      </c>
      <c r="AA63" s="74">
        <f t="shared" si="35"/>
        <v>0</v>
      </c>
      <c r="AB63" s="74">
        <f t="shared" si="35"/>
        <v>0</v>
      </c>
      <c r="AC63" s="74">
        <f t="shared" si="35"/>
        <v>0</v>
      </c>
      <c r="AD63" s="74">
        <f t="shared" si="35"/>
        <v>0</v>
      </c>
      <c r="AE63" s="74">
        <f t="shared" si="35"/>
        <v>0</v>
      </c>
      <c r="AF63" s="74">
        <f t="shared" si="35"/>
        <v>0</v>
      </c>
      <c r="AG63" s="74">
        <f t="shared" si="35"/>
        <v>0</v>
      </c>
      <c r="AH63" s="74">
        <f t="shared" si="35"/>
        <v>0</v>
      </c>
      <c r="AI63" s="74">
        <f t="shared" si="35"/>
        <v>0</v>
      </c>
      <c r="AJ63" s="74">
        <f t="shared" si="35"/>
        <v>0</v>
      </c>
      <c r="AK63" s="74">
        <f t="shared" si="35"/>
        <v>0</v>
      </c>
      <c r="AL63" s="74">
        <f t="shared" si="35"/>
        <v>0</v>
      </c>
      <c r="AM63" s="74">
        <f t="shared" si="35"/>
        <v>0</v>
      </c>
      <c r="AN63" s="74">
        <f t="shared" si="35"/>
        <v>0</v>
      </c>
      <c r="AO63" s="74">
        <f t="shared" si="35"/>
        <v>0</v>
      </c>
      <c r="AP63" s="74">
        <f t="shared" si="35"/>
        <v>0</v>
      </c>
      <c r="AQ63" s="74">
        <f t="shared" si="35"/>
        <v>0</v>
      </c>
      <c r="AR63" s="74">
        <f t="shared" si="35"/>
        <v>0</v>
      </c>
      <c r="AS63" s="74">
        <f t="shared" si="35"/>
        <v>0</v>
      </c>
      <c r="AT63" s="74">
        <f t="shared" si="35"/>
        <v>0</v>
      </c>
      <c r="AU63" s="74">
        <f t="shared" si="35"/>
        <v>0</v>
      </c>
      <c r="AV63" s="74">
        <f t="shared" si="35"/>
        <v>0</v>
      </c>
      <c r="AW63" s="74">
        <f t="shared" si="35"/>
        <v>0</v>
      </c>
      <c r="AX63" s="74">
        <f t="shared" si="35"/>
        <v>0</v>
      </c>
      <c r="AY63" s="74">
        <f t="shared" si="35"/>
        <v>0</v>
      </c>
      <c r="AZ63" s="74">
        <f t="shared" si="35"/>
        <v>0</v>
      </c>
      <c r="BA63" s="74">
        <f t="shared" si="35"/>
        <v>0</v>
      </c>
      <c r="BB63" s="74">
        <f t="shared" si="35"/>
        <v>0</v>
      </c>
      <c r="BC63" s="74">
        <f t="shared" si="35"/>
        <v>0</v>
      </c>
      <c r="BD63" s="74">
        <f t="shared" si="35"/>
        <v>0</v>
      </c>
      <c r="BE63" s="74">
        <f t="shared" si="35"/>
        <v>0</v>
      </c>
      <c r="BF63" s="74">
        <f t="shared" si="35"/>
        <v>0</v>
      </c>
      <c r="BG63" s="74">
        <f t="shared" si="35"/>
        <v>0</v>
      </c>
      <c r="BH63" s="74">
        <f t="shared" si="35"/>
        <v>0</v>
      </c>
      <c r="BI63" s="74">
        <f t="shared" si="35"/>
        <v>0</v>
      </c>
      <c r="BJ63" s="74">
        <f t="shared" si="35"/>
        <v>0</v>
      </c>
      <c r="BK63" s="74">
        <f t="shared" si="35"/>
        <v>0</v>
      </c>
      <c r="BL63" s="74">
        <f t="shared" si="35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(Inputs)'!$E$38</f>
        <v>1.0353574571620852</v>
      </c>
      <c r="F64" s="213">
        <f>'Assumptions (Inputs)'!$E$38</f>
        <v>1.0353574571620852</v>
      </c>
      <c r="G64" s="213">
        <f>'Assumptions (Inputs)'!$E$38</f>
        <v>1.0353574571620852</v>
      </c>
      <c r="H64" s="213">
        <f>'Assumptions (Inputs)'!$E$38</f>
        <v>1.0353574571620852</v>
      </c>
      <c r="I64" s="213">
        <f>'Assumptions (Inputs)'!$E$38</f>
        <v>1.0353574571620852</v>
      </c>
      <c r="J64" s="213">
        <f>'Assumptions (Inputs)'!$E$38</f>
        <v>1.0353574571620852</v>
      </c>
      <c r="K64" s="213">
        <f>'Assumptions (Inputs)'!$E$38</f>
        <v>1.0353574571620852</v>
      </c>
      <c r="L64" s="213">
        <f>'Assumptions (Inputs)'!$E$38</f>
        <v>1.0353574571620852</v>
      </c>
      <c r="M64" s="213">
        <f>'Assumptions (Inputs)'!$E$38</f>
        <v>1.0353574571620852</v>
      </c>
      <c r="N64" s="213">
        <f>'Assumptions (Inputs)'!$E$38</f>
        <v>1.0353574571620852</v>
      </c>
      <c r="O64" s="213">
        <f>'Assumptions (Inputs)'!$E$38</f>
        <v>1.0353574571620852</v>
      </c>
      <c r="P64" s="213">
        <f>'Assumptions (Inputs)'!$E$38</f>
        <v>1.0353574571620852</v>
      </c>
      <c r="Q64" s="213">
        <f>'Assumptions (Inputs)'!$E$38</f>
        <v>1.0353574571620852</v>
      </c>
      <c r="R64" s="213">
        <f>'Assumptions (Inputs)'!$E$38</f>
        <v>1.0353574571620852</v>
      </c>
      <c r="S64" s="213">
        <f>'Assumptions (Inputs)'!$E$38</f>
        <v>1.0353574571620852</v>
      </c>
      <c r="T64" s="213">
        <f>'Assumptions (Inputs)'!$E$38</f>
        <v>1.0353574571620852</v>
      </c>
      <c r="U64" s="213">
        <f>'Assumptions (Inputs)'!$E$38</f>
        <v>1.0353574571620852</v>
      </c>
      <c r="V64" s="213">
        <f>'Assumptions (Inputs)'!$E$38</f>
        <v>1.0353574571620852</v>
      </c>
      <c r="W64" s="213">
        <f>'Assumptions (Inputs)'!$E$38</f>
        <v>1.0353574571620852</v>
      </c>
      <c r="X64" s="213">
        <f>'Assumptions (Inputs)'!$E$38</f>
        <v>1.0353574571620852</v>
      </c>
      <c r="Y64" s="213">
        <f>'Assumptions (Inputs)'!$E$38</f>
        <v>1.0353574571620852</v>
      </c>
      <c r="Z64" s="213">
        <f>'Assumptions (Inputs)'!$E$38</f>
        <v>1.0353574571620852</v>
      </c>
      <c r="AA64" s="213">
        <f>'Assumptions (Inputs)'!$E$38</f>
        <v>1.0353574571620852</v>
      </c>
      <c r="AB64" s="213">
        <f>'Assumptions (Inputs)'!$E$38</f>
        <v>1.0353574571620852</v>
      </c>
      <c r="AC64" s="213">
        <f>'Assumptions (Inputs)'!$E$38</f>
        <v>1.0353574571620852</v>
      </c>
      <c r="AD64" s="213">
        <f>'Assumptions (Inputs)'!$E$38</f>
        <v>1.0353574571620852</v>
      </c>
      <c r="AE64" s="213">
        <f>'Assumptions (Inputs)'!$E$38</f>
        <v>1.0353574571620852</v>
      </c>
      <c r="AF64" s="213">
        <f>'Assumptions (Inputs)'!$E$38</f>
        <v>1.0353574571620852</v>
      </c>
      <c r="AG64" s="213">
        <f>'Assumptions (Inputs)'!$E$38</f>
        <v>1.0353574571620852</v>
      </c>
      <c r="AH64" s="213">
        <f>'Assumptions (Inputs)'!$E$38</f>
        <v>1.0353574571620852</v>
      </c>
      <c r="AI64" s="213">
        <f>'Assumptions (Inputs)'!$E$38</f>
        <v>1.0353574571620852</v>
      </c>
      <c r="AJ64" s="213">
        <f>'Assumptions (Inputs)'!$E$38</f>
        <v>1.0353574571620852</v>
      </c>
      <c r="AK64" s="213">
        <f>'Assumptions (Inputs)'!$E$38</f>
        <v>1.0353574571620852</v>
      </c>
      <c r="AL64" s="213">
        <f>'Assumptions (Inputs)'!$E$38</f>
        <v>1.0353574571620852</v>
      </c>
      <c r="AM64" s="213">
        <f>'Assumptions (Inputs)'!$E$38</f>
        <v>1.0353574571620852</v>
      </c>
      <c r="AN64" s="213">
        <f>'Assumptions (Inputs)'!$E$38</f>
        <v>1.0353574571620852</v>
      </c>
      <c r="AO64" s="213">
        <f>'Assumptions (Inputs)'!$E$38</f>
        <v>1.0353574571620852</v>
      </c>
      <c r="AP64" s="213">
        <f>'Assumptions (Inputs)'!$E$38</f>
        <v>1.0353574571620852</v>
      </c>
      <c r="AQ64" s="213">
        <f>'Assumptions (Inputs)'!$E$38</f>
        <v>1.0353574571620852</v>
      </c>
      <c r="AR64" s="213">
        <f>'Assumptions (Inputs)'!$E$38</f>
        <v>1.0353574571620852</v>
      </c>
      <c r="AS64" s="213">
        <f>'Assumptions (Inputs)'!$E$38</f>
        <v>1.0353574571620852</v>
      </c>
      <c r="AT64" s="213">
        <f>'Assumptions (Inputs)'!$E$38</f>
        <v>1.0353574571620852</v>
      </c>
      <c r="AU64" s="213">
        <f>'Assumptions (Inputs)'!$E$38</f>
        <v>1.0353574571620852</v>
      </c>
      <c r="AV64" s="213">
        <f>'Assumptions (Inputs)'!$E$38</f>
        <v>1.0353574571620852</v>
      </c>
      <c r="AW64" s="213">
        <f>'Assumptions (Inputs)'!$E$38</f>
        <v>1.0353574571620852</v>
      </c>
      <c r="AX64" s="213">
        <f>'Assumptions (Inputs)'!$E$38</f>
        <v>1.0353574571620852</v>
      </c>
      <c r="AY64" s="213">
        <f>'Assumptions (Inputs)'!$E$38</f>
        <v>1.0353574571620852</v>
      </c>
      <c r="AZ64" s="213">
        <f>'Assumptions (Inputs)'!$E$38</f>
        <v>1.0353574571620852</v>
      </c>
      <c r="BA64" s="213">
        <f>'Assumptions (Inputs)'!$E$38</f>
        <v>1.0353574571620852</v>
      </c>
      <c r="BB64" s="213">
        <f>'Assumptions (Inputs)'!$E$38</f>
        <v>1.0353574571620852</v>
      </c>
      <c r="BC64" s="213">
        <f>'Assumptions (Inputs)'!$E$38</f>
        <v>1.0353574571620852</v>
      </c>
      <c r="BD64" s="213">
        <f>'Assumptions (Inputs)'!$E$38</f>
        <v>1.0353574571620852</v>
      </c>
      <c r="BE64" s="213">
        <f>'Assumptions (Inputs)'!$E$38</f>
        <v>1.0353574571620852</v>
      </c>
      <c r="BF64" s="213">
        <f>'Assumptions (Inputs)'!$E$38</f>
        <v>1.0353574571620852</v>
      </c>
      <c r="BG64" s="213">
        <f>'Assumptions (Inputs)'!$E$38</f>
        <v>1.0353574571620852</v>
      </c>
      <c r="BH64" s="213">
        <f>'Assumptions (Inputs)'!$E$38</f>
        <v>1.0353574571620852</v>
      </c>
      <c r="BI64" s="213">
        <f>'Assumptions (Inputs)'!$E$38</f>
        <v>1.0353574571620852</v>
      </c>
      <c r="BJ64" s="213">
        <f>'Assumptions (Inputs)'!$E$38</f>
        <v>1.0353574571620852</v>
      </c>
      <c r="BK64" s="213">
        <f>'Assumptions (Inputs)'!$E$38</f>
        <v>1.0353574571620852</v>
      </c>
      <c r="BL64" s="213">
        <f>'Assumptions (Inputs)'!$E$38</f>
        <v>1.0353574571620852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</v>
      </c>
      <c r="D65" s="118">
        <f t="shared" si="36"/>
        <v>0</v>
      </c>
      <c r="E65" s="118">
        <f t="shared" si="36"/>
        <v>0</v>
      </c>
      <c r="F65" s="118">
        <f t="shared" si="36"/>
        <v>0</v>
      </c>
      <c r="G65" s="118">
        <f t="shared" si="36"/>
        <v>0</v>
      </c>
      <c r="H65" s="118">
        <f t="shared" si="36"/>
        <v>0</v>
      </c>
      <c r="I65" s="118">
        <f t="shared" si="36"/>
        <v>0</v>
      </c>
      <c r="J65" s="118">
        <f t="shared" si="36"/>
        <v>0</v>
      </c>
      <c r="K65" s="118">
        <f t="shared" si="36"/>
        <v>0</v>
      </c>
      <c r="L65" s="118">
        <f t="shared" si="36"/>
        <v>0</v>
      </c>
      <c r="M65" s="118">
        <f t="shared" si="36"/>
        <v>0</v>
      </c>
      <c r="N65" s="118">
        <f t="shared" si="36"/>
        <v>0</v>
      </c>
      <c r="O65" s="118">
        <f t="shared" si="36"/>
        <v>0</v>
      </c>
      <c r="P65" s="118">
        <f t="shared" si="36"/>
        <v>0</v>
      </c>
      <c r="Q65" s="118">
        <f t="shared" si="36"/>
        <v>0</v>
      </c>
      <c r="R65" s="118">
        <f t="shared" si="36"/>
        <v>0</v>
      </c>
      <c r="S65" s="118">
        <f t="shared" si="36"/>
        <v>0</v>
      </c>
      <c r="T65" s="118">
        <f t="shared" si="36"/>
        <v>0</v>
      </c>
      <c r="U65" s="118">
        <f t="shared" si="36"/>
        <v>0</v>
      </c>
      <c r="V65" s="118">
        <f t="shared" si="36"/>
        <v>0</v>
      </c>
      <c r="W65" s="118">
        <f t="shared" si="36"/>
        <v>0</v>
      </c>
      <c r="X65" s="118">
        <f t="shared" si="36"/>
        <v>0</v>
      </c>
      <c r="Y65" s="118">
        <f t="shared" si="36"/>
        <v>0</v>
      </c>
      <c r="Z65" s="118">
        <f t="shared" si="36"/>
        <v>0</v>
      </c>
      <c r="AA65" s="118">
        <f t="shared" si="36"/>
        <v>0</v>
      </c>
      <c r="AB65" s="118">
        <f t="shared" si="36"/>
        <v>0</v>
      </c>
      <c r="AC65" s="118">
        <f t="shared" si="36"/>
        <v>0</v>
      </c>
      <c r="AD65" s="118">
        <f t="shared" si="36"/>
        <v>0</v>
      </c>
      <c r="AE65" s="118">
        <f t="shared" si="36"/>
        <v>0</v>
      </c>
      <c r="AF65" s="118">
        <f t="shared" si="36"/>
        <v>0</v>
      </c>
      <c r="AG65" s="118">
        <f t="shared" si="36"/>
        <v>0</v>
      </c>
      <c r="AH65" s="118">
        <f t="shared" si="36"/>
        <v>0</v>
      </c>
      <c r="AI65" s="118">
        <f t="shared" si="36"/>
        <v>0</v>
      </c>
      <c r="AJ65" s="118">
        <f t="shared" si="36"/>
        <v>0</v>
      </c>
      <c r="AK65" s="118">
        <f t="shared" si="36"/>
        <v>0</v>
      </c>
      <c r="AL65" s="118">
        <f t="shared" si="36"/>
        <v>0</v>
      </c>
      <c r="AM65" s="118">
        <f t="shared" si="36"/>
        <v>0</v>
      </c>
      <c r="AN65" s="118">
        <f t="shared" si="36"/>
        <v>0</v>
      </c>
      <c r="AO65" s="118">
        <f t="shared" si="36"/>
        <v>0</v>
      </c>
      <c r="AP65" s="118">
        <f t="shared" si="36"/>
        <v>0</v>
      </c>
      <c r="AQ65" s="118">
        <f t="shared" si="36"/>
        <v>0</v>
      </c>
      <c r="AR65" s="118">
        <f t="shared" si="36"/>
        <v>0</v>
      </c>
      <c r="AS65" s="118">
        <f t="shared" si="36"/>
        <v>0</v>
      </c>
      <c r="AT65" s="118">
        <f t="shared" si="36"/>
        <v>0</v>
      </c>
      <c r="AU65" s="118">
        <f t="shared" si="36"/>
        <v>0</v>
      </c>
      <c r="AV65" s="118">
        <f t="shared" si="36"/>
        <v>0</v>
      </c>
      <c r="AW65" s="118">
        <f t="shared" si="36"/>
        <v>0</v>
      </c>
      <c r="AX65" s="118">
        <f t="shared" si="36"/>
        <v>0</v>
      </c>
      <c r="AY65" s="118">
        <f t="shared" si="36"/>
        <v>0</v>
      </c>
      <c r="AZ65" s="118">
        <f t="shared" si="36"/>
        <v>0</v>
      </c>
      <c r="BA65" s="118">
        <f t="shared" si="36"/>
        <v>0</v>
      </c>
      <c r="BB65" s="118">
        <f t="shared" si="36"/>
        <v>0</v>
      </c>
      <c r="BC65" s="118">
        <f t="shared" si="36"/>
        <v>0</v>
      </c>
      <c r="BD65" s="118">
        <f t="shared" si="36"/>
        <v>0</v>
      </c>
      <c r="BE65" s="118">
        <f t="shared" si="36"/>
        <v>0</v>
      </c>
      <c r="BF65" s="118">
        <f t="shared" si="36"/>
        <v>0</v>
      </c>
      <c r="BG65" s="118">
        <f t="shared" si="36"/>
        <v>0</v>
      </c>
      <c r="BH65" s="118">
        <f t="shared" si="36"/>
        <v>0</v>
      </c>
      <c r="BI65" s="118">
        <f t="shared" si="36"/>
        <v>0</v>
      </c>
      <c r="BJ65" s="118">
        <f t="shared" si="36"/>
        <v>0</v>
      </c>
      <c r="BK65" s="118">
        <f t="shared" si="36"/>
        <v>0</v>
      </c>
      <c r="BL65" s="118">
        <f t="shared" si="36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</v>
      </c>
      <c r="D71" s="86">
        <f t="shared" si="37"/>
        <v>0</v>
      </c>
      <c r="E71" s="86">
        <f t="shared" si="37"/>
        <v>0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0</v>
      </c>
      <c r="N71" s="86">
        <f t="shared" si="37"/>
        <v>0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>
        <f>($F$71*TaxDepr!B$33)</f>
        <v>0</v>
      </c>
      <c r="G74" s="329">
        <f>($F$71*TaxDepr!C$33)</f>
        <v>0</v>
      </c>
      <c r="H74" s="329">
        <f>($F$71*TaxDepr!D$33)</f>
        <v>0</v>
      </c>
      <c r="I74" s="329">
        <f>($F$71*TaxDepr!E$33)</f>
        <v>0</v>
      </c>
      <c r="J74" s="329">
        <f>($F$71*TaxDepr!F$33)</f>
        <v>0</v>
      </c>
      <c r="K74" s="329">
        <f>($F$71*TaxDepr!G$33)</f>
        <v>0</v>
      </c>
      <c r="L74" s="329">
        <f>($F$71*TaxDepr!H$33)</f>
        <v>0</v>
      </c>
      <c r="M74" s="329">
        <f>($F$71*TaxDepr!I$33)</f>
        <v>0</v>
      </c>
      <c r="N74" s="329">
        <f>($F$71*TaxDepr!J$33)</f>
        <v>0</v>
      </c>
      <c r="O74" s="329">
        <f>($F$71*TaxDepr!K$33)</f>
        <v>0</v>
      </c>
      <c r="P74" s="329">
        <f>($F$71*TaxDepr!L$33)</f>
        <v>0</v>
      </c>
      <c r="Q74" s="329">
        <f>($F$71*TaxDepr!M$33)</f>
        <v>0</v>
      </c>
      <c r="R74" s="329">
        <f>($F$71*TaxDepr!N$33)</f>
        <v>0</v>
      </c>
      <c r="S74" s="329">
        <f>($F$71*TaxDepr!O$33)</f>
        <v>0</v>
      </c>
      <c r="T74" s="329">
        <f>($F$71*TaxDepr!P$33)</f>
        <v>0</v>
      </c>
      <c r="U74" s="329">
        <f>($F$71*TaxDepr!Q$33)</f>
        <v>0</v>
      </c>
      <c r="V74" s="329">
        <f>($F$71*TaxDepr!R$33)</f>
        <v>0</v>
      </c>
      <c r="W74" s="329">
        <f>($F$71*TaxDepr!S$33)</f>
        <v>0</v>
      </c>
      <c r="X74" s="329">
        <f>($F$71*TaxDepr!T$33)</f>
        <v>0</v>
      </c>
      <c r="Y74" s="329">
        <f>($F$71*TaxDepr!U$33)</f>
        <v>0</v>
      </c>
      <c r="Z74" s="329">
        <f>($F$71*TaxDepr!V$33)</f>
        <v>0</v>
      </c>
      <c r="AA74" s="329"/>
      <c r="AB74" s="329">
        <f>($J$71*TaxDepr!T$33)</f>
        <v>0</v>
      </c>
      <c r="AC74" s="329">
        <f>($J$71*TaxDepr!U$33)</f>
        <v>0</v>
      </c>
      <c r="AD74" s="329">
        <f>($J$71*TaxDepr!V$33)</f>
        <v>0</v>
      </c>
      <c r="AE74" s="329"/>
      <c r="AF74" s="329">
        <f>($J$71*TaxDepr!X$33)</f>
        <v>0</v>
      </c>
      <c r="AG74" s="329">
        <f>($J$71*TaxDepr!Y$33)</f>
        <v>0</v>
      </c>
      <c r="AH74" s="329">
        <f>($J$71*TaxDepr!Z$33)</f>
        <v>0</v>
      </c>
      <c r="AI74" s="329">
        <f>($J$71*TaxDepr!AA$33)</f>
        <v>0</v>
      </c>
      <c r="AJ74" s="329">
        <f>($J$71*TaxDepr!AB$33)</f>
        <v>0</v>
      </c>
      <c r="AK74" s="329">
        <f>($J$71*TaxDepr!AC$33)</f>
        <v>0</v>
      </c>
      <c r="AL74" s="329">
        <f>($J$71*TaxDepr!AD$33)</f>
        <v>0</v>
      </c>
      <c r="AM74" s="329">
        <f>($J$71*TaxDepr!AE$33)</f>
        <v>0</v>
      </c>
      <c r="AN74" s="329">
        <f>($J$71*TaxDepr!AF$33)</f>
        <v>0</v>
      </c>
      <c r="AO74" s="329">
        <f>($J$71*TaxDepr!AG$33)</f>
        <v>0</v>
      </c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</v>
      </c>
      <c r="D75" s="94">
        <f t="shared" si="38"/>
        <v>0</v>
      </c>
      <c r="E75" s="94">
        <f t="shared" si="38"/>
        <v>0</v>
      </c>
      <c r="F75" s="94">
        <f t="shared" si="38"/>
        <v>0</v>
      </c>
      <c r="G75" s="94">
        <f t="shared" si="38"/>
        <v>0</v>
      </c>
      <c r="H75" s="94">
        <f t="shared" si="38"/>
        <v>0</v>
      </c>
      <c r="I75" s="94">
        <f t="shared" si="38"/>
        <v>0</v>
      </c>
      <c r="J75" s="94">
        <f t="shared" si="38"/>
        <v>0</v>
      </c>
      <c r="K75" s="94">
        <f t="shared" si="38"/>
        <v>0</v>
      </c>
      <c r="L75" s="94">
        <f t="shared" si="38"/>
        <v>0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</v>
      </c>
      <c r="D78" s="86">
        <f t="shared" si="39"/>
        <v>0</v>
      </c>
      <c r="E78" s="86">
        <f t="shared" si="39"/>
        <v>0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0</v>
      </c>
      <c r="N78" s="86">
        <f t="shared" si="39"/>
        <v>0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0">E74</f>
        <v>0</v>
      </c>
      <c r="F81" s="328">
        <f t="shared" si="40"/>
        <v>0</v>
      </c>
      <c r="G81" s="328">
        <f t="shared" si="40"/>
        <v>0</v>
      </c>
      <c r="H81" s="328">
        <f t="shared" si="40"/>
        <v>0</v>
      </c>
      <c r="I81" s="328">
        <f t="shared" si="40"/>
        <v>0</v>
      </c>
      <c r="J81" s="328">
        <f t="shared" si="40"/>
        <v>0</v>
      </c>
      <c r="K81" s="328">
        <f t="shared" si="40"/>
        <v>0</v>
      </c>
      <c r="L81" s="328">
        <f t="shared" si="40"/>
        <v>0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</v>
      </c>
      <c r="D82" s="94">
        <f t="shared" si="41"/>
        <v>0</v>
      </c>
      <c r="E82" s="94">
        <f t="shared" si="41"/>
        <v>0</v>
      </c>
      <c r="F82" s="94">
        <f t="shared" si="41"/>
        <v>0</v>
      </c>
      <c r="G82" s="94">
        <f t="shared" si="41"/>
        <v>0</v>
      </c>
      <c r="H82" s="94">
        <f t="shared" si="41"/>
        <v>0</v>
      </c>
      <c r="I82" s="94">
        <f t="shared" si="41"/>
        <v>0</v>
      </c>
      <c r="J82" s="94">
        <f t="shared" si="41"/>
        <v>0</v>
      </c>
      <c r="K82" s="94">
        <f t="shared" si="41"/>
        <v>0</v>
      </c>
      <c r="L82" s="94">
        <f t="shared" si="41"/>
        <v>0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3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4">$C$20*(1-$B$5)/$B$3</f>
        <v>0</v>
      </c>
      <c r="D86" s="74">
        <f t="shared" si="44"/>
        <v>0</v>
      </c>
      <c r="E86" s="74">
        <f t="shared" si="44"/>
        <v>0</v>
      </c>
      <c r="F86" s="74">
        <f t="shared" si="44"/>
        <v>0</v>
      </c>
      <c r="G86" s="74">
        <f t="shared" si="44"/>
        <v>0</v>
      </c>
      <c r="H86" s="74">
        <f t="shared" si="44"/>
        <v>0</v>
      </c>
      <c r="I86" s="74">
        <f t="shared" si="44"/>
        <v>0</v>
      </c>
      <c r="J86" s="74">
        <f t="shared" si="44"/>
        <v>0</v>
      </c>
      <c r="K86" s="74">
        <f t="shared" si="44"/>
        <v>0</v>
      </c>
      <c r="L86" s="74">
        <f t="shared" si="44"/>
        <v>0</v>
      </c>
      <c r="M86" s="74">
        <f t="shared" si="44"/>
        <v>0</v>
      </c>
      <c r="N86" s="74">
        <f t="shared" si="44"/>
        <v>0</v>
      </c>
      <c r="O86" s="74">
        <f t="shared" si="44"/>
        <v>0</v>
      </c>
      <c r="P86" s="74">
        <f t="shared" si="44"/>
        <v>0</v>
      </c>
      <c r="Q86" s="74">
        <f t="shared" si="44"/>
        <v>0</v>
      </c>
      <c r="R86" s="74">
        <f t="shared" si="44"/>
        <v>0</v>
      </c>
      <c r="S86" s="74">
        <f t="shared" si="44"/>
        <v>0</v>
      </c>
      <c r="T86" s="74">
        <f t="shared" si="44"/>
        <v>0</v>
      </c>
      <c r="U86" s="74">
        <f t="shared" si="44"/>
        <v>0</v>
      </c>
      <c r="V86" s="74">
        <f t="shared" si="44"/>
        <v>0</v>
      </c>
      <c r="W86" s="74">
        <f t="shared" si="44"/>
        <v>0</v>
      </c>
      <c r="X86" s="74">
        <f t="shared" si="44"/>
        <v>0</v>
      </c>
      <c r="Y86" s="74">
        <f t="shared" si="44"/>
        <v>0</v>
      </c>
      <c r="Z86" s="74">
        <f t="shared" si="44"/>
        <v>0</v>
      </c>
      <c r="AA86" s="74">
        <f t="shared" si="44"/>
        <v>0</v>
      </c>
      <c r="AB86" s="74">
        <f t="shared" si="44"/>
        <v>0</v>
      </c>
      <c r="AC86" s="74">
        <f t="shared" si="44"/>
        <v>0</v>
      </c>
      <c r="AD86" s="74">
        <f t="shared" si="44"/>
        <v>0</v>
      </c>
      <c r="AE86" s="74">
        <f t="shared" si="44"/>
        <v>0</v>
      </c>
      <c r="AF86" s="74">
        <f t="shared" si="44"/>
        <v>0</v>
      </c>
      <c r="AG86" s="74">
        <f t="shared" si="44"/>
        <v>0</v>
      </c>
      <c r="AH86" s="74">
        <f t="shared" si="44"/>
        <v>0</v>
      </c>
      <c r="AI86" s="74">
        <f t="shared" si="44"/>
        <v>0</v>
      </c>
      <c r="AJ86" s="74">
        <f t="shared" si="44"/>
        <v>0</v>
      </c>
      <c r="AK86" s="74">
        <f t="shared" si="44"/>
        <v>0</v>
      </c>
      <c r="AL86" s="74">
        <f t="shared" si="44"/>
        <v>0</v>
      </c>
      <c r="AM86" s="74">
        <f t="shared" si="44"/>
        <v>0</v>
      </c>
      <c r="AN86" s="74">
        <f t="shared" si="44"/>
        <v>0</v>
      </c>
      <c r="AO86" s="74">
        <f t="shared" si="44"/>
        <v>0</v>
      </c>
      <c r="AP86" s="74">
        <f t="shared" si="44"/>
        <v>0</v>
      </c>
      <c r="AQ86" s="74">
        <f t="shared" si="44"/>
        <v>0</v>
      </c>
      <c r="AR86" s="74">
        <f t="shared" si="44"/>
        <v>0</v>
      </c>
      <c r="AS86" s="74">
        <f t="shared" si="44"/>
        <v>0</v>
      </c>
      <c r="AT86" s="74">
        <f t="shared" si="44"/>
        <v>0</v>
      </c>
      <c r="AU86" s="74">
        <f t="shared" si="44"/>
        <v>0</v>
      </c>
      <c r="AV86" s="74">
        <f t="shared" si="44"/>
        <v>0</v>
      </c>
      <c r="AW86" s="74">
        <f t="shared" si="44"/>
        <v>0</v>
      </c>
      <c r="AX86" s="74">
        <f t="shared" si="44"/>
        <v>0</v>
      </c>
      <c r="AY86" s="74">
        <f t="shared" si="44"/>
        <v>0</v>
      </c>
      <c r="AZ86" s="74">
        <f t="shared" si="44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5">$D$20*(1-$B$5)/$B$3</f>
        <v>0</v>
      </c>
      <c r="F87" s="74">
        <f t="shared" si="45"/>
        <v>0</v>
      </c>
      <c r="G87" s="74">
        <f t="shared" si="45"/>
        <v>0</v>
      </c>
      <c r="H87" s="74">
        <f t="shared" si="45"/>
        <v>0</v>
      </c>
      <c r="I87" s="74">
        <f t="shared" si="45"/>
        <v>0</v>
      </c>
      <c r="J87" s="74">
        <f t="shared" si="45"/>
        <v>0</v>
      </c>
      <c r="K87" s="74">
        <f t="shared" si="45"/>
        <v>0</v>
      </c>
      <c r="L87" s="74">
        <f t="shared" si="45"/>
        <v>0</v>
      </c>
      <c r="M87" s="74">
        <f t="shared" si="45"/>
        <v>0</v>
      </c>
      <c r="N87" s="74">
        <f t="shared" si="45"/>
        <v>0</v>
      </c>
      <c r="O87" s="74">
        <f t="shared" si="45"/>
        <v>0</v>
      </c>
      <c r="P87" s="74">
        <f t="shared" si="45"/>
        <v>0</v>
      </c>
      <c r="Q87" s="74">
        <f t="shared" si="45"/>
        <v>0</v>
      </c>
      <c r="R87" s="74">
        <f t="shared" si="45"/>
        <v>0</v>
      </c>
      <c r="S87" s="74">
        <f t="shared" si="45"/>
        <v>0</v>
      </c>
      <c r="T87" s="74">
        <f t="shared" si="45"/>
        <v>0</v>
      </c>
      <c r="U87" s="74">
        <f t="shared" si="45"/>
        <v>0</v>
      </c>
      <c r="V87" s="74">
        <f t="shared" si="45"/>
        <v>0</v>
      </c>
      <c r="W87" s="74">
        <f t="shared" si="45"/>
        <v>0</v>
      </c>
      <c r="X87" s="74">
        <f t="shared" si="45"/>
        <v>0</v>
      </c>
      <c r="Y87" s="74">
        <f t="shared" si="45"/>
        <v>0</v>
      </c>
      <c r="Z87" s="74">
        <f t="shared" si="45"/>
        <v>0</v>
      </c>
      <c r="AA87" s="74">
        <f t="shared" si="45"/>
        <v>0</v>
      </c>
      <c r="AB87" s="74">
        <f t="shared" si="45"/>
        <v>0</v>
      </c>
      <c r="AC87" s="74">
        <f t="shared" si="45"/>
        <v>0</v>
      </c>
      <c r="AD87" s="74">
        <f t="shared" si="45"/>
        <v>0</v>
      </c>
      <c r="AE87" s="74">
        <f t="shared" si="45"/>
        <v>0</v>
      </c>
      <c r="AF87" s="74">
        <f t="shared" si="45"/>
        <v>0</v>
      </c>
      <c r="AG87" s="74">
        <f t="shared" si="45"/>
        <v>0</v>
      </c>
      <c r="AH87" s="74">
        <f t="shared" si="45"/>
        <v>0</v>
      </c>
      <c r="AI87" s="74">
        <f t="shared" si="45"/>
        <v>0</v>
      </c>
      <c r="AJ87" s="74">
        <f t="shared" si="45"/>
        <v>0</v>
      </c>
      <c r="AK87" s="74">
        <f t="shared" si="45"/>
        <v>0</v>
      </c>
      <c r="AL87" s="74">
        <f t="shared" si="45"/>
        <v>0</v>
      </c>
      <c r="AM87" s="74">
        <f t="shared" si="45"/>
        <v>0</v>
      </c>
      <c r="AN87" s="74">
        <f t="shared" si="45"/>
        <v>0</v>
      </c>
      <c r="AO87" s="74">
        <f t="shared" si="45"/>
        <v>0</v>
      </c>
      <c r="AP87" s="74">
        <f t="shared" si="45"/>
        <v>0</v>
      </c>
      <c r="AQ87" s="74">
        <f t="shared" si="45"/>
        <v>0</v>
      </c>
      <c r="AR87" s="74">
        <f t="shared" si="45"/>
        <v>0</v>
      </c>
      <c r="AS87" s="74">
        <f t="shared" si="45"/>
        <v>0</v>
      </c>
      <c r="AT87" s="74">
        <f t="shared" si="45"/>
        <v>0</v>
      </c>
      <c r="AU87" s="74">
        <f t="shared" si="45"/>
        <v>0</v>
      </c>
      <c r="AV87" s="74">
        <f t="shared" si="45"/>
        <v>0</v>
      </c>
      <c r="AW87" s="74">
        <f t="shared" si="45"/>
        <v>0</v>
      </c>
      <c r="AX87" s="74">
        <f t="shared" si="45"/>
        <v>0</v>
      </c>
      <c r="AY87" s="74">
        <f t="shared" si="45"/>
        <v>0</v>
      </c>
      <c r="AZ87" s="74">
        <f t="shared" si="45"/>
        <v>0</v>
      </c>
      <c r="BA87" s="74">
        <f t="shared" si="45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6">$E$20*(1-$B$5)/$B$3</f>
        <v>0</v>
      </c>
      <c r="F88" s="74">
        <f t="shared" si="46"/>
        <v>0</v>
      </c>
      <c r="G88" s="74">
        <f t="shared" si="46"/>
        <v>0</v>
      </c>
      <c r="H88" s="74">
        <f t="shared" si="46"/>
        <v>0</v>
      </c>
      <c r="I88" s="74">
        <f t="shared" si="46"/>
        <v>0</v>
      </c>
      <c r="J88" s="74">
        <f t="shared" si="46"/>
        <v>0</v>
      </c>
      <c r="K88" s="74">
        <f t="shared" si="46"/>
        <v>0</v>
      </c>
      <c r="L88" s="74">
        <f t="shared" si="46"/>
        <v>0</v>
      </c>
      <c r="M88" s="74">
        <f t="shared" si="46"/>
        <v>0</v>
      </c>
      <c r="N88" s="74">
        <f t="shared" si="46"/>
        <v>0</v>
      </c>
      <c r="O88" s="74">
        <f t="shared" si="46"/>
        <v>0</v>
      </c>
      <c r="P88" s="74">
        <f t="shared" si="46"/>
        <v>0</v>
      </c>
      <c r="Q88" s="74">
        <f t="shared" si="46"/>
        <v>0</v>
      </c>
      <c r="R88" s="74">
        <f t="shared" si="46"/>
        <v>0</v>
      </c>
      <c r="S88" s="74">
        <f t="shared" si="46"/>
        <v>0</v>
      </c>
      <c r="T88" s="74">
        <f t="shared" si="46"/>
        <v>0</v>
      </c>
      <c r="U88" s="74">
        <f t="shared" si="46"/>
        <v>0</v>
      </c>
      <c r="V88" s="74">
        <f t="shared" si="46"/>
        <v>0</v>
      </c>
      <c r="W88" s="74">
        <f t="shared" si="46"/>
        <v>0</v>
      </c>
      <c r="X88" s="74">
        <f t="shared" si="46"/>
        <v>0</v>
      </c>
      <c r="Y88" s="74">
        <f t="shared" si="46"/>
        <v>0</v>
      </c>
      <c r="Z88" s="74">
        <f t="shared" si="46"/>
        <v>0</v>
      </c>
      <c r="AA88" s="74">
        <f t="shared" si="46"/>
        <v>0</v>
      </c>
      <c r="AB88" s="74">
        <f t="shared" si="46"/>
        <v>0</v>
      </c>
      <c r="AC88" s="74">
        <f t="shared" si="46"/>
        <v>0</v>
      </c>
      <c r="AD88" s="74">
        <f t="shared" si="46"/>
        <v>0</v>
      </c>
      <c r="AE88" s="74">
        <f t="shared" si="46"/>
        <v>0</v>
      </c>
      <c r="AF88" s="74">
        <f t="shared" si="46"/>
        <v>0</v>
      </c>
      <c r="AG88" s="74">
        <f t="shared" si="46"/>
        <v>0</v>
      </c>
      <c r="AH88" s="74">
        <f t="shared" si="46"/>
        <v>0</v>
      </c>
      <c r="AI88" s="74">
        <f t="shared" si="46"/>
        <v>0</v>
      </c>
      <c r="AJ88" s="74">
        <f t="shared" si="46"/>
        <v>0</v>
      </c>
      <c r="AK88" s="74">
        <f t="shared" si="46"/>
        <v>0</v>
      </c>
      <c r="AL88" s="74">
        <f t="shared" si="46"/>
        <v>0</v>
      </c>
      <c r="AM88" s="74">
        <f t="shared" si="46"/>
        <v>0</v>
      </c>
      <c r="AN88" s="74">
        <f t="shared" si="46"/>
        <v>0</v>
      </c>
      <c r="AO88" s="74">
        <f t="shared" si="46"/>
        <v>0</v>
      </c>
      <c r="AP88" s="74">
        <f t="shared" si="46"/>
        <v>0</v>
      </c>
      <c r="AQ88" s="74">
        <f t="shared" si="46"/>
        <v>0</v>
      </c>
      <c r="AR88" s="74">
        <f t="shared" si="46"/>
        <v>0</v>
      </c>
      <c r="AS88" s="74">
        <f t="shared" si="46"/>
        <v>0</v>
      </c>
      <c r="AT88" s="74">
        <f t="shared" si="46"/>
        <v>0</v>
      </c>
      <c r="AU88" s="74">
        <f t="shared" si="46"/>
        <v>0</v>
      </c>
      <c r="AV88" s="74">
        <f t="shared" si="46"/>
        <v>0</v>
      </c>
      <c r="AW88" s="74">
        <f t="shared" si="46"/>
        <v>0</v>
      </c>
      <c r="AX88" s="74">
        <f t="shared" si="46"/>
        <v>0</v>
      </c>
      <c r="AY88" s="74">
        <f t="shared" si="46"/>
        <v>0</v>
      </c>
      <c r="AZ88" s="74">
        <f t="shared" si="46"/>
        <v>0</v>
      </c>
      <c r="BA88" s="74">
        <f t="shared" si="46"/>
        <v>0</v>
      </c>
      <c r="BB88" s="74">
        <f t="shared" si="46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/>
      <c r="BH92" s="74"/>
      <c r="BI92" s="74"/>
      <c r="BJ92" s="74"/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/>
      <c r="BI93" s="74"/>
      <c r="BJ93" s="74"/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/>
      <c r="BJ94" s="74"/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3">$L$20*(1-$B$5)/$B$3</f>
        <v>0</v>
      </c>
      <c r="P95" s="74">
        <f t="shared" si="53"/>
        <v>0</v>
      </c>
      <c r="Q95" s="74">
        <f t="shared" si="53"/>
        <v>0</v>
      </c>
      <c r="R95" s="74">
        <f t="shared" si="53"/>
        <v>0</v>
      </c>
      <c r="S95" s="74">
        <f t="shared" si="53"/>
        <v>0</v>
      </c>
      <c r="T95" s="74">
        <f t="shared" si="53"/>
        <v>0</v>
      </c>
      <c r="U95" s="74">
        <f t="shared" si="53"/>
        <v>0</v>
      </c>
      <c r="V95" s="74">
        <f t="shared" si="53"/>
        <v>0</v>
      </c>
      <c r="W95" s="74">
        <f t="shared" si="53"/>
        <v>0</v>
      </c>
      <c r="X95" s="74">
        <f t="shared" si="53"/>
        <v>0</v>
      </c>
      <c r="Y95" s="74">
        <f t="shared" si="53"/>
        <v>0</v>
      </c>
      <c r="Z95" s="74">
        <f t="shared" si="53"/>
        <v>0</v>
      </c>
      <c r="AA95" s="74">
        <f t="shared" si="53"/>
        <v>0</v>
      </c>
      <c r="AB95" s="74">
        <f t="shared" si="53"/>
        <v>0</v>
      </c>
      <c r="AC95" s="74">
        <f t="shared" si="53"/>
        <v>0</v>
      </c>
      <c r="AD95" s="74">
        <f t="shared" si="53"/>
        <v>0</v>
      </c>
      <c r="AE95" s="74">
        <f t="shared" si="53"/>
        <v>0</v>
      </c>
      <c r="AF95" s="74">
        <f t="shared" si="53"/>
        <v>0</v>
      </c>
      <c r="AG95" s="74">
        <f t="shared" si="53"/>
        <v>0</v>
      </c>
      <c r="AH95" s="74">
        <f t="shared" si="53"/>
        <v>0</v>
      </c>
      <c r="AI95" s="74">
        <f t="shared" si="53"/>
        <v>0</v>
      </c>
      <c r="AJ95" s="74">
        <f t="shared" si="53"/>
        <v>0</v>
      </c>
      <c r="AK95" s="74">
        <f t="shared" si="53"/>
        <v>0</v>
      </c>
      <c r="AL95" s="74">
        <f t="shared" si="53"/>
        <v>0</v>
      </c>
      <c r="AM95" s="74">
        <f t="shared" si="53"/>
        <v>0</v>
      </c>
      <c r="AN95" s="74">
        <f t="shared" si="53"/>
        <v>0</v>
      </c>
      <c r="AO95" s="74">
        <f t="shared" si="53"/>
        <v>0</v>
      </c>
      <c r="AP95" s="74">
        <f t="shared" si="53"/>
        <v>0</v>
      </c>
      <c r="AQ95" s="74">
        <f t="shared" si="53"/>
        <v>0</v>
      </c>
      <c r="AR95" s="74">
        <f t="shared" si="53"/>
        <v>0</v>
      </c>
      <c r="AS95" s="74">
        <f t="shared" si="53"/>
        <v>0</v>
      </c>
      <c r="AT95" s="74">
        <f t="shared" si="53"/>
        <v>0</v>
      </c>
      <c r="AU95" s="74">
        <f t="shared" si="53"/>
        <v>0</v>
      </c>
      <c r="AV95" s="74">
        <f t="shared" si="53"/>
        <v>0</v>
      </c>
      <c r="AW95" s="74">
        <f t="shared" si="53"/>
        <v>0</v>
      </c>
      <c r="AX95" s="74">
        <f t="shared" si="53"/>
        <v>0</v>
      </c>
      <c r="AY95" s="74">
        <f t="shared" si="53"/>
        <v>0</v>
      </c>
      <c r="AZ95" s="74">
        <f t="shared" si="53"/>
        <v>0</v>
      </c>
      <c r="BA95" s="74">
        <f t="shared" si="53"/>
        <v>0</v>
      </c>
      <c r="BB95" s="74">
        <f t="shared" si="53"/>
        <v>0</v>
      </c>
      <c r="BC95" s="74">
        <f t="shared" si="53"/>
        <v>0</v>
      </c>
      <c r="BD95" s="74">
        <f t="shared" si="53"/>
        <v>0</v>
      </c>
      <c r="BE95" s="74">
        <f t="shared" si="53"/>
        <v>0</v>
      </c>
      <c r="BF95" s="74">
        <f t="shared" si="53"/>
        <v>0</v>
      </c>
      <c r="BG95" s="74">
        <f t="shared" si="53"/>
        <v>0</v>
      </c>
      <c r="BH95" s="74">
        <f t="shared" si="53"/>
        <v>0</v>
      </c>
      <c r="BI95" s="74">
        <f t="shared" si="53"/>
        <v>0</v>
      </c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4">$M$20*(1-$B$5)/$B$3</f>
        <v>0</v>
      </c>
      <c r="O96" s="74">
        <f t="shared" si="54"/>
        <v>0</v>
      </c>
      <c r="P96" s="74">
        <f t="shared" si="54"/>
        <v>0</v>
      </c>
      <c r="Q96" s="74">
        <f t="shared" si="54"/>
        <v>0</v>
      </c>
      <c r="R96" s="74">
        <f t="shared" si="54"/>
        <v>0</v>
      </c>
      <c r="S96" s="74">
        <f t="shared" si="54"/>
        <v>0</v>
      </c>
      <c r="T96" s="74">
        <f t="shared" si="54"/>
        <v>0</v>
      </c>
      <c r="U96" s="74">
        <f t="shared" si="54"/>
        <v>0</v>
      </c>
      <c r="V96" s="74">
        <f t="shared" si="54"/>
        <v>0</v>
      </c>
      <c r="W96" s="74">
        <f t="shared" si="54"/>
        <v>0</v>
      </c>
      <c r="X96" s="74">
        <f t="shared" si="54"/>
        <v>0</v>
      </c>
      <c r="Y96" s="74">
        <f t="shared" si="54"/>
        <v>0</v>
      </c>
      <c r="Z96" s="74">
        <f t="shared" si="54"/>
        <v>0</v>
      </c>
      <c r="AA96" s="74">
        <f t="shared" si="54"/>
        <v>0</v>
      </c>
      <c r="AB96" s="74">
        <f t="shared" si="54"/>
        <v>0</v>
      </c>
      <c r="AC96" s="74">
        <f t="shared" si="54"/>
        <v>0</v>
      </c>
      <c r="AD96" s="74">
        <f t="shared" si="54"/>
        <v>0</v>
      </c>
      <c r="AE96" s="74">
        <f t="shared" si="54"/>
        <v>0</v>
      </c>
      <c r="AF96" s="74">
        <f t="shared" si="54"/>
        <v>0</v>
      </c>
      <c r="AG96" s="74">
        <f t="shared" si="54"/>
        <v>0</v>
      </c>
      <c r="AH96" s="74">
        <f t="shared" si="54"/>
        <v>0</v>
      </c>
      <c r="AI96" s="74">
        <f t="shared" si="54"/>
        <v>0</v>
      </c>
      <c r="AJ96" s="74">
        <f t="shared" si="54"/>
        <v>0</v>
      </c>
      <c r="AK96" s="74">
        <f t="shared" si="54"/>
        <v>0</v>
      </c>
      <c r="AL96" s="74">
        <f t="shared" si="54"/>
        <v>0</v>
      </c>
      <c r="AM96" s="74">
        <f t="shared" si="54"/>
        <v>0</v>
      </c>
      <c r="AN96" s="74">
        <f t="shared" si="54"/>
        <v>0</v>
      </c>
      <c r="AO96" s="74">
        <f t="shared" si="54"/>
        <v>0</v>
      </c>
      <c r="AP96" s="74">
        <f t="shared" si="54"/>
        <v>0</v>
      </c>
      <c r="AQ96" s="74">
        <f t="shared" si="54"/>
        <v>0</v>
      </c>
      <c r="AR96" s="74">
        <f t="shared" si="54"/>
        <v>0</v>
      </c>
      <c r="AS96" s="74">
        <f t="shared" si="54"/>
        <v>0</v>
      </c>
      <c r="AT96" s="74">
        <f t="shared" si="54"/>
        <v>0</v>
      </c>
      <c r="AU96" s="74">
        <f t="shared" si="54"/>
        <v>0</v>
      </c>
      <c r="AV96" s="74">
        <f t="shared" si="54"/>
        <v>0</v>
      </c>
      <c r="AW96" s="74">
        <f t="shared" si="54"/>
        <v>0</v>
      </c>
      <c r="AX96" s="74">
        <f t="shared" si="54"/>
        <v>0</v>
      </c>
      <c r="AY96" s="74">
        <f t="shared" si="54"/>
        <v>0</v>
      </c>
      <c r="AZ96" s="74">
        <f t="shared" si="54"/>
        <v>0</v>
      </c>
      <c r="BA96" s="74">
        <f t="shared" si="54"/>
        <v>0</v>
      </c>
      <c r="BB96" s="74">
        <f t="shared" si="54"/>
        <v>0</v>
      </c>
      <c r="BC96" s="74">
        <f t="shared" si="54"/>
        <v>0</v>
      </c>
      <c r="BD96" s="74">
        <f t="shared" si="54"/>
        <v>0</v>
      </c>
      <c r="BE96" s="74">
        <f t="shared" si="54"/>
        <v>0</v>
      </c>
      <c r="BF96" s="74">
        <f t="shared" si="54"/>
        <v>0</v>
      </c>
      <c r="BG96" s="74">
        <f t="shared" si="54"/>
        <v>0</v>
      </c>
      <c r="BH96" s="74">
        <f t="shared" si="54"/>
        <v>0</v>
      </c>
      <c r="BI96" s="74">
        <f t="shared" si="54"/>
        <v>0</v>
      </c>
      <c r="BJ96" s="74">
        <f t="shared" si="54"/>
        <v>0</v>
      </c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5">$N$20*(1-$B$5)/$B$3</f>
        <v>0</v>
      </c>
      <c r="P97" s="74">
        <f t="shared" si="55"/>
        <v>0</v>
      </c>
      <c r="Q97" s="74">
        <f t="shared" si="55"/>
        <v>0</v>
      </c>
      <c r="R97" s="74">
        <f t="shared" si="55"/>
        <v>0</v>
      </c>
      <c r="S97" s="74">
        <f t="shared" si="55"/>
        <v>0</v>
      </c>
      <c r="T97" s="74">
        <f t="shared" si="55"/>
        <v>0</v>
      </c>
      <c r="U97" s="74">
        <f t="shared" si="55"/>
        <v>0</v>
      </c>
      <c r="V97" s="74">
        <f t="shared" si="55"/>
        <v>0</v>
      </c>
      <c r="W97" s="74">
        <f t="shared" si="55"/>
        <v>0</v>
      </c>
      <c r="X97" s="74">
        <f t="shared" si="55"/>
        <v>0</v>
      </c>
      <c r="Y97" s="74">
        <f t="shared" si="55"/>
        <v>0</v>
      </c>
      <c r="Z97" s="74">
        <f t="shared" si="55"/>
        <v>0</v>
      </c>
      <c r="AA97" s="74">
        <f t="shared" si="55"/>
        <v>0</v>
      </c>
      <c r="AB97" s="74">
        <f t="shared" si="55"/>
        <v>0</v>
      </c>
      <c r="AC97" s="74">
        <f t="shared" si="55"/>
        <v>0</v>
      </c>
      <c r="AD97" s="74">
        <f t="shared" si="55"/>
        <v>0</v>
      </c>
      <c r="AE97" s="74">
        <f t="shared" si="55"/>
        <v>0</v>
      </c>
      <c r="AF97" s="74">
        <f t="shared" si="55"/>
        <v>0</v>
      </c>
      <c r="AG97" s="74">
        <f t="shared" si="55"/>
        <v>0</v>
      </c>
      <c r="AH97" s="74">
        <f t="shared" si="55"/>
        <v>0</v>
      </c>
      <c r="AI97" s="74">
        <f t="shared" si="55"/>
        <v>0</v>
      </c>
      <c r="AJ97" s="74">
        <f t="shared" si="55"/>
        <v>0</v>
      </c>
      <c r="AK97" s="74">
        <f t="shared" si="55"/>
        <v>0</v>
      </c>
      <c r="AL97" s="74">
        <f t="shared" si="55"/>
        <v>0</v>
      </c>
      <c r="AM97" s="74">
        <f t="shared" si="55"/>
        <v>0</v>
      </c>
      <c r="AN97" s="74">
        <f t="shared" si="55"/>
        <v>0</v>
      </c>
      <c r="AO97" s="74">
        <f t="shared" si="55"/>
        <v>0</v>
      </c>
      <c r="AP97" s="74">
        <f t="shared" si="55"/>
        <v>0</v>
      </c>
      <c r="AQ97" s="74">
        <f t="shared" si="55"/>
        <v>0</v>
      </c>
      <c r="AR97" s="74">
        <f t="shared" si="55"/>
        <v>0</v>
      </c>
      <c r="AS97" s="74">
        <f t="shared" si="55"/>
        <v>0</v>
      </c>
      <c r="AT97" s="74">
        <f t="shared" si="55"/>
        <v>0</v>
      </c>
      <c r="AU97" s="74">
        <f t="shared" si="55"/>
        <v>0</v>
      </c>
      <c r="AV97" s="74">
        <f t="shared" si="55"/>
        <v>0</v>
      </c>
      <c r="AW97" s="74">
        <f t="shared" si="55"/>
        <v>0</v>
      </c>
      <c r="AX97" s="74">
        <f t="shared" si="55"/>
        <v>0</v>
      </c>
      <c r="AY97" s="74">
        <f t="shared" si="55"/>
        <v>0</v>
      </c>
      <c r="AZ97" s="74">
        <f t="shared" si="55"/>
        <v>0</v>
      </c>
      <c r="BA97" s="74">
        <f t="shared" si="55"/>
        <v>0</v>
      </c>
      <c r="BB97" s="74">
        <f t="shared" si="55"/>
        <v>0</v>
      </c>
      <c r="BC97" s="74">
        <f t="shared" si="55"/>
        <v>0</v>
      </c>
      <c r="BD97" s="74">
        <f t="shared" si="55"/>
        <v>0</v>
      </c>
      <c r="BE97" s="74">
        <f t="shared" si="55"/>
        <v>0</v>
      </c>
      <c r="BF97" s="74">
        <f t="shared" si="55"/>
        <v>0</v>
      </c>
      <c r="BG97" s="74">
        <f t="shared" si="55"/>
        <v>0</v>
      </c>
      <c r="BH97" s="74">
        <f t="shared" si="55"/>
        <v>0</v>
      </c>
      <c r="BI97" s="74">
        <f t="shared" si="55"/>
        <v>0</v>
      </c>
      <c r="BJ97" s="74">
        <f t="shared" si="55"/>
        <v>0</v>
      </c>
      <c r="BK97" s="74">
        <f t="shared" si="55"/>
        <v>0</v>
      </c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6">SUM(C85:C97)</f>
        <v>0</v>
      </c>
      <c r="D98" s="103">
        <f t="shared" si="56"/>
        <v>0</v>
      </c>
      <c r="E98" s="103">
        <f t="shared" si="56"/>
        <v>0</v>
      </c>
      <c r="F98" s="103">
        <f t="shared" si="56"/>
        <v>0</v>
      </c>
      <c r="G98" s="103">
        <f t="shared" si="56"/>
        <v>0</v>
      </c>
      <c r="H98" s="103">
        <f t="shared" si="56"/>
        <v>0</v>
      </c>
      <c r="I98" s="103">
        <f t="shared" si="56"/>
        <v>0</v>
      </c>
      <c r="J98" s="103">
        <f t="shared" si="56"/>
        <v>0</v>
      </c>
      <c r="K98" s="103">
        <f t="shared" si="56"/>
        <v>0</v>
      </c>
      <c r="L98" s="103">
        <f t="shared" si="56"/>
        <v>0</v>
      </c>
      <c r="M98" s="103">
        <f t="shared" si="56"/>
        <v>0</v>
      </c>
      <c r="N98" s="103">
        <f t="shared" si="56"/>
        <v>0</v>
      </c>
      <c r="O98" s="103">
        <f t="shared" si="56"/>
        <v>0</v>
      </c>
      <c r="P98" s="103">
        <f t="shared" si="56"/>
        <v>0</v>
      </c>
      <c r="Q98" s="103">
        <f t="shared" si="56"/>
        <v>0</v>
      </c>
      <c r="R98" s="103">
        <f t="shared" si="56"/>
        <v>0</v>
      </c>
      <c r="S98" s="103">
        <f t="shared" si="56"/>
        <v>0</v>
      </c>
      <c r="T98" s="103">
        <f t="shared" si="56"/>
        <v>0</v>
      </c>
      <c r="U98" s="103">
        <f t="shared" si="56"/>
        <v>0</v>
      </c>
      <c r="V98" s="103">
        <f t="shared" si="56"/>
        <v>0</v>
      </c>
      <c r="W98" s="103">
        <f t="shared" si="56"/>
        <v>0</v>
      </c>
      <c r="X98" s="103">
        <f t="shared" si="56"/>
        <v>0</v>
      </c>
      <c r="Y98" s="103">
        <f t="shared" si="56"/>
        <v>0</v>
      </c>
      <c r="Z98" s="103">
        <f t="shared" si="56"/>
        <v>0</v>
      </c>
      <c r="AA98" s="103">
        <f t="shared" si="56"/>
        <v>0</v>
      </c>
      <c r="AB98" s="103">
        <f t="shared" si="56"/>
        <v>0</v>
      </c>
      <c r="AC98" s="103">
        <f t="shared" si="56"/>
        <v>0</v>
      </c>
      <c r="AD98" s="103">
        <f t="shared" si="56"/>
        <v>0</v>
      </c>
      <c r="AE98" s="103">
        <f t="shared" si="56"/>
        <v>0</v>
      </c>
      <c r="AF98" s="103">
        <f t="shared" si="56"/>
        <v>0</v>
      </c>
      <c r="AG98" s="103">
        <f t="shared" si="56"/>
        <v>0</v>
      </c>
      <c r="AH98" s="103">
        <f t="shared" si="56"/>
        <v>0</v>
      </c>
      <c r="AI98" s="103">
        <f t="shared" si="56"/>
        <v>0</v>
      </c>
      <c r="AJ98" s="103">
        <f t="shared" si="56"/>
        <v>0</v>
      </c>
      <c r="AK98" s="103">
        <f t="shared" si="56"/>
        <v>0</v>
      </c>
      <c r="AL98" s="103">
        <f t="shared" si="56"/>
        <v>0</v>
      </c>
      <c r="AM98" s="103">
        <f t="shared" si="56"/>
        <v>0</v>
      </c>
      <c r="AN98" s="103">
        <f t="shared" si="56"/>
        <v>0</v>
      </c>
      <c r="AO98" s="103">
        <f t="shared" si="56"/>
        <v>0</v>
      </c>
      <c r="AP98" s="103">
        <f t="shared" si="56"/>
        <v>0</v>
      </c>
      <c r="AQ98" s="103">
        <f t="shared" si="56"/>
        <v>0</v>
      </c>
      <c r="AR98" s="103">
        <f t="shared" si="56"/>
        <v>0</v>
      </c>
      <c r="AS98" s="103">
        <f t="shared" si="56"/>
        <v>0</v>
      </c>
      <c r="AT98" s="103">
        <f t="shared" si="56"/>
        <v>0</v>
      </c>
      <c r="AU98" s="103">
        <f t="shared" si="56"/>
        <v>0</v>
      </c>
      <c r="AV98" s="103">
        <f t="shared" si="56"/>
        <v>0</v>
      </c>
      <c r="AW98" s="103">
        <f t="shared" si="56"/>
        <v>0</v>
      </c>
      <c r="AX98" s="103">
        <f t="shared" si="56"/>
        <v>0</v>
      </c>
      <c r="AY98" s="103">
        <f t="shared" si="56"/>
        <v>0</v>
      </c>
      <c r="AZ98" s="103">
        <f t="shared" si="56"/>
        <v>0</v>
      </c>
      <c r="BA98" s="103">
        <f t="shared" si="56"/>
        <v>0</v>
      </c>
      <c r="BB98" s="103">
        <f t="shared" si="56"/>
        <v>0</v>
      </c>
      <c r="BC98" s="103">
        <f t="shared" si="56"/>
        <v>0</v>
      </c>
      <c r="BD98" s="103">
        <f t="shared" si="56"/>
        <v>0</v>
      </c>
      <c r="BE98" s="103">
        <f t="shared" si="56"/>
        <v>0</v>
      </c>
      <c r="BF98" s="103">
        <f t="shared" si="56"/>
        <v>0</v>
      </c>
      <c r="BG98" s="103">
        <f t="shared" si="56"/>
        <v>0</v>
      </c>
      <c r="BH98" s="103">
        <f t="shared" si="56"/>
        <v>0</v>
      </c>
      <c r="BI98" s="103">
        <f t="shared" si="56"/>
        <v>0</v>
      </c>
      <c r="BJ98" s="103">
        <f t="shared" si="56"/>
        <v>0</v>
      </c>
      <c r="BK98" s="103">
        <f t="shared" si="56"/>
        <v>0</v>
      </c>
      <c r="BL98" s="103">
        <f t="shared" si="56"/>
        <v>0</v>
      </c>
      <c r="BM98" s="400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7">$B$20/$B$3</f>
        <v>0</v>
      </c>
      <c r="C101" s="74">
        <f t="shared" si="57"/>
        <v>0</v>
      </c>
      <c r="D101" s="74">
        <f t="shared" si="57"/>
        <v>0</v>
      </c>
      <c r="E101" s="74">
        <f t="shared" si="57"/>
        <v>0</v>
      </c>
      <c r="F101" s="74">
        <f t="shared" si="57"/>
        <v>0</v>
      </c>
      <c r="G101" s="74">
        <f t="shared" si="57"/>
        <v>0</v>
      </c>
      <c r="H101" s="74">
        <f t="shared" si="57"/>
        <v>0</v>
      </c>
      <c r="I101" s="74">
        <f t="shared" si="57"/>
        <v>0</v>
      </c>
      <c r="J101" s="74">
        <f t="shared" si="57"/>
        <v>0</v>
      </c>
      <c r="K101" s="74">
        <f t="shared" si="57"/>
        <v>0</v>
      </c>
      <c r="L101" s="74">
        <f t="shared" si="57"/>
        <v>0</v>
      </c>
      <c r="M101" s="74">
        <f t="shared" si="57"/>
        <v>0</v>
      </c>
      <c r="N101" s="74">
        <f t="shared" si="57"/>
        <v>0</v>
      </c>
      <c r="O101" s="74">
        <f t="shared" si="57"/>
        <v>0</v>
      </c>
      <c r="P101" s="74">
        <f t="shared" si="57"/>
        <v>0</v>
      </c>
      <c r="Q101" s="74">
        <f t="shared" si="57"/>
        <v>0</v>
      </c>
      <c r="R101" s="74">
        <f t="shared" si="57"/>
        <v>0</v>
      </c>
      <c r="S101" s="74">
        <f t="shared" si="57"/>
        <v>0</v>
      </c>
      <c r="T101" s="74">
        <f t="shared" si="57"/>
        <v>0</v>
      </c>
      <c r="U101" s="74">
        <f t="shared" si="57"/>
        <v>0</v>
      </c>
      <c r="V101" s="74">
        <f t="shared" si="57"/>
        <v>0</v>
      </c>
      <c r="W101" s="74">
        <f t="shared" si="57"/>
        <v>0</v>
      </c>
      <c r="X101" s="74">
        <f t="shared" si="57"/>
        <v>0</v>
      </c>
      <c r="Y101" s="74">
        <f t="shared" si="57"/>
        <v>0</v>
      </c>
      <c r="Z101" s="74">
        <f t="shared" si="57"/>
        <v>0</v>
      </c>
      <c r="AA101" s="74"/>
      <c r="AB101" s="74"/>
      <c r="AC101" s="74">
        <f t="shared" si="57"/>
        <v>0</v>
      </c>
      <c r="AD101" s="74">
        <f t="shared" si="57"/>
        <v>0</v>
      </c>
      <c r="AE101" s="74">
        <f t="shared" si="57"/>
        <v>0</v>
      </c>
      <c r="AF101" s="74">
        <f t="shared" si="57"/>
        <v>0</v>
      </c>
      <c r="AG101" s="74">
        <f t="shared" si="57"/>
        <v>0</v>
      </c>
      <c r="AH101" s="74">
        <f t="shared" si="57"/>
        <v>0</v>
      </c>
      <c r="AI101" s="74">
        <f t="shared" si="57"/>
        <v>0</v>
      </c>
      <c r="AJ101" s="74">
        <f t="shared" si="57"/>
        <v>0</v>
      </c>
      <c r="AK101" s="74">
        <f t="shared" si="57"/>
        <v>0</v>
      </c>
      <c r="AL101" s="74">
        <f t="shared" si="57"/>
        <v>0</v>
      </c>
      <c r="AM101" s="74">
        <f t="shared" si="57"/>
        <v>0</v>
      </c>
      <c r="AN101" s="74">
        <f t="shared" si="57"/>
        <v>0</v>
      </c>
      <c r="AO101" s="74">
        <f t="shared" si="57"/>
        <v>0</v>
      </c>
      <c r="AP101" s="74">
        <f t="shared" si="57"/>
        <v>0</v>
      </c>
      <c r="AQ101" s="74">
        <f t="shared" si="57"/>
        <v>0</v>
      </c>
      <c r="AR101" s="74">
        <f t="shared" si="57"/>
        <v>0</v>
      </c>
      <c r="AS101" s="74">
        <f t="shared" si="57"/>
        <v>0</v>
      </c>
      <c r="AT101" s="74">
        <f t="shared" si="57"/>
        <v>0</v>
      </c>
      <c r="AU101" s="74">
        <f t="shared" si="57"/>
        <v>0</v>
      </c>
      <c r="AV101" s="74">
        <f t="shared" si="57"/>
        <v>0</v>
      </c>
      <c r="AW101" s="74">
        <f t="shared" si="57"/>
        <v>0</v>
      </c>
      <c r="AX101" s="74">
        <f t="shared" si="57"/>
        <v>0</v>
      </c>
      <c r="AY101" s="74">
        <f t="shared" si="57"/>
        <v>0</v>
      </c>
      <c r="AZ101" s="74">
        <f t="shared" si="57"/>
        <v>0</v>
      </c>
      <c r="BA101" s="74">
        <f t="shared" si="57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8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59">$C$20/$B$3</f>
        <v>0</v>
      </c>
      <c r="D102" s="74">
        <f t="shared" si="59"/>
        <v>0</v>
      </c>
      <c r="E102" s="74">
        <f t="shared" si="59"/>
        <v>0</v>
      </c>
      <c r="F102" s="74">
        <f t="shared" si="59"/>
        <v>0</v>
      </c>
      <c r="G102" s="74">
        <f t="shared" si="59"/>
        <v>0</v>
      </c>
      <c r="H102" s="74">
        <f t="shared" si="59"/>
        <v>0</v>
      </c>
      <c r="I102" s="74">
        <f t="shared" si="59"/>
        <v>0</v>
      </c>
      <c r="J102" s="74">
        <f t="shared" si="59"/>
        <v>0</v>
      </c>
      <c r="K102" s="74">
        <f t="shared" si="59"/>
        <v>0</v>
      </c>
      <c r="L102" s="74">
        <f t="shared" si="59"/>
        <v>0</v>
      </c>
      <c r="M102" s="74">
        <f t="shared" si="59"/>
        <v>0</v>
      </c>
      <c r="N102" s="74">
        <f t="shared" si="59"/>
        <v>0</v>
      </c>
      <c r="O102" s="74">
        <f t="shared" si="59"/>
        <v>0</v>
      </c>
      <c r="P102" s="74">
        <f t="shared" si="59"/>
        <v>0</v>
      </c>
      <c r="Q102" s="74">
        <f t="shared" si="59"/>
        <v>0</v>
      </c>
      <c r="R102" s="74">
        <f t="shared" si="59"/>
        <v>0</v>
      </c>
      <c r="S102" s="74">
        <f t="shared" si="59"/>
        <v>0</v>
      </c>
      <c r="T102" s="74">
        <f t="shared" si="59"/>
        <v>0</v>
      </c>
      <c r="U102" s="74">
        <f t="shared" si="59"/>
        <v>0</v>
      </c>
      <c r="V102" s="74">
        <f t="shared" si="59"/>
        <v>0</v>
      </c>
      <c r="W102" s="74">
        <f t="shared" si="59"/>
        <v>0</v>
      </c>
      <c r="X102" s="74">
        <f t="shared" si="59"/>
        <v>0</v>
      </c>
      <c r="Y102" s="74">
        <f t="shared" si="59"/>
        <v>0</v>
      </c>
      <c r="Z102" s="74">
        <f t="shared" si="59"/>
        <v>0</v>
      </c>
      <c r="AA102" s="74">
        <f t="shared" si="59"/>
        <v>0</v>
      </c>
      <c r="AB102" s="74"/>
      <c r="AC102" s="74">
        <f t="shared" si="59"/>
        <v>0</v>
      </c>
      <c r="AD102" s="74">
        <f t="shared" si="59"/>
        <v>0</v>
      </c>
      <c r="AE102" s="74">
        <f t="shared" si="59"/>
        <v>0</v>
      </c>
      <c r="AF102" s="74">
        <f t="shared" si="59"/>
        <v>0</v>
      </c>
      <c r="AG102" s="74">
        <f t="shared" si="59"/>
        <v>0</v>
      </c>
      <c r="AH102" s="74">
        <f t="shared" si="59"/>
        <v>0</v>
      </c>
      <c r="AI102" s="74">
        <f t="shared" si="59"/>
        <v>0</v>
      </c>
      <c r="AJ102" s="74">
        <f t="shared" si="59"/>
        <v>0</v>
      </c>
      <c r="AK102" s="74">
        <f t="shared" si="59"/>
        <v>0</v>
      </c>
      <c r="AL102" s="74">
        <f t="shared" si="59"/>
        <v>0</v>
      </c>
      <c r="AM102" s="74">
        <f t="shared" si="59"/>
        <v>0</v>
      </c>
      <c r="AN102" s="74">
        <f t="shared" si="59"/>
        <v>0</v>
      </c>
      <c r="AO102" s="74">
        <f t="shared" si="59"/>
        <v>0</v>
      </c>
      <c r="AP102" s="74">
        <f t="shared" si="59"/>
        <v>0</v>
      </c>
      <c r="AQ102" s="74">
        <f t="shared" si="59"/>
        <v>0</v>
      </c>
      <c r="AR102" s="74">
        <f t="shared" si="59"/>
        <v>0</v>
      </c>
      <c r="AS102" s="74">
        <f t="shared" si="59"/>
        <v>0</v>
      </c>
      <c r="AT102" s="74">
        <f t="shared" si="59"/>
        <v>0</v>
      </c>
      <c r="AU102" s="74">
        <f t="shared" si="59"/>
        <v>0</v>
      </c>
      <c r="AV102" s="74">
        <f t="shared" si="59"/>
        <v>0</v>
      </c>
      <c r="AW102" s="74">
        <f t="shared" si="59"/>
        <v>0</v>
      </c>
      <c r="AX102" s="74">
        <f t="shared" si="59"/>
        <v>0</v>
      </c>
      <c r="AY102" s="74">
        <f t="shared" si="59"/>
        <v>0</v>
      </c>
      <c r="AZ102" s="74">
        <f t="shared" si="59"/>
        <v>0</v>
      </c>
      <c r="BA102" s="74">
        <f t="shared" si="59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8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0">$D$20/$B$3</f>
        <v>0</v>
      </c>
      <c r="E103" s="74">
        <f t="shared" si="60"/>
        <v>0</v>
      </c>
      <c r="F103" s="74">
        <f t="shared" si="60"/>
        <v>0</v>
      </c>
      <c r="G103" s="74">
        <f t="shared" si="60"/>
        <v>0</v>
      </c>
      <c r="H103" s="74">
        <f t="shared" si="60"/>
        <v>0</v>
      </c>
      <c r="I103" s="74">
        <f t="shared" si="60"/>
        <v>0</v>
      </c>
      <c r="J103" s="74">
        <f t="shared" si="60"/>
        <v>0</v>
      </c>
      <c r="K103" s="74">
        <f t="shared" si="60"/>
        <v>0</v>
      </c>
      <c r="L103" s="74">
        <f t="shared" si="60"/>
        <v>0</v>
      </c>
      <c r="M103" s="74">
        <f t="shared" si="60"/>
        <v>0</v>
      </c>
      <c r="N103" s="74">
        <f t="shared" si="60"/>
        <v>0</v>
      </c>
      <c r="O103" s="74">
        <f t="shared" si="60"/>
        <v>0</v>
      </c>
      <c r="P103" s="74">
        <f t="shared" si="60"/>
        <v>0</v>
      </c>
      <c r="Q103" s="74">
        <f t="shared" si="60"/>
        <v>0</v>
      </c>
      <c r="R103" s="74">
        <f t="shared" si="60"/>
        <v>0</v>
      </c>
      <c r="S103" s="74">
        <f t="shared" si="60"/>
        <v>0</v>
      </c>
      <c r="T103" s="74">
        <f t="shared" si="60"/>
        <v>0</v>
      </c>
      <c r="U103" s="74">
        <f t="shared" si="60"/>
        <v>0</v>
      </c>
      <c r="V103" s="74">
        <f t="shared" si="60"/>
        <v>0</v>
      </c>
      <c r="W103" s="74">
        <f t="shared" si="60"/>
        <v>0</v>
      </c>
      <c r="X103" s="74">
        <f t="shared" si="60"/>
        <v>0</v>
      </c>
      <c r="Y103" s="74">
        <f t="shared" si="60"/>
        <v>0</v>
      </c>
      <c r="Z103" s="74">
        <f t="shared" si="60"/>
        <v>0</v>
      </c>
      <c r="AA103" s="74">
        <f t="shared" si="60"/>
        <v>0</v>
      </c>
      <c r="AB103" s="74">
        <f t="shared" si="60"/>
        <v>0</v>
      </c>
      <c r="AC103" s="74">
        <f t="shared" si="60"/>
        <v>0</v>
      </c>
      <c r="AD103" s="74">
        <f t="shared" si="60"/>
        <v>0</v>
      </c>
      <c r="AE103" s="74">
        <f t="shared" si="60"/>
        <v>0</v>
      </c>
      <c r="AF103" s="74">
        <f t="shared" si="60"/>
        <v>0</v>
      </c>
      <c r="AG103" s="74">
        <f t="shared" si="60"/>
        <v>0</v>
      </c>
      <c r="AH103" s="74">
        <f t="shared" si="60"/>
        <v>0</v>
      </c>
      <c r="AI103" s="74">
        <f t="shared" si="60"/>
        <v>0</v>
      </c>
      <c r="AJ103" s="74">
        <f t="shared" si="60"/>
        <v>0</v>
      </c>
      <c r="AK103" s="74">
        <f t="shared" si="60"/>
        <v>0</v>
      </c>
      <c r="AL103" s="74">
        <f t="shared" si="60"/>
        <v>0</v>
      </c>
      <c r="AM103" s="74">
        <f t="shared" si="60"/>
        <v>0</v>
      </c>
      <c r="AN103" s="74">
        <f t="shared" si="60"/>
        <v>0</v>
      </c>
      <c r="AO103" s="74">
        <f t="shared" si="60"/>
        <v>0</v>
      </c>
      <c r="AP103" s="74">
        <f t="shared" si="60"/>
        <v>0</v>
      </c>
      <c r="AQ103" s="74">
        <f t="shared" si="60"/>
        <v>0</v>
      </c>
      <c r="AR103" s="74">
        <f t="shared" si="60"/>
        <v>0</v>
      </c>
      <c r="AS103" s="74">
        <f t="shared" si="60"/>
        <v>0</v>
      </c>
      <c r="AT103" s="74">
        <f t="shared" si="60"/>
        <v>0</v>
      </c>
      <c r="AU103" s="74">
        <f t="shared" si="60"/>
        <v>0</v>
      </c>
      <c r="AV103" s="74">
        <f t="shared" si="60"/>
        <v>0</v>
      </c>
      <c r="AW103" s="74">
        <f t="shared" si="60"/>
        <v>0</v>
      </c>
      <c r="AX103" s="74">
        <f t="shared" si="60"/>
        <v>0</v>
      </c>
      <c r="AY103" s="74">
        <f t="shared" si="60"/>
        <v>0</v>
      </c>
      <c r="AZ103" s="74">
        <f t="shared" si="60"/>
        <v>0</v>
      </c>
      <c r="BA103" s="74">
        <f t="shared" si="60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8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1">$E$20/$B$3</f>
        <v>0</v>
      </c>
      <c r="F104" s="74">
        <f t="shared" si="61"/>
        <v>0</v>
      </c>
      <c r="G104" s="74">
        <f t="shared" si="61"/>
        <v>0</v>
      </c>
      <c r="H104" s="74">
        <f t="shared" si="61"/>
        <v>0</v>
      </c>
      <c r="I104" s="74">
        <f t="shared" si="61"/>
        <v>0</v>
      </c>
      <c r="J104" s="74">
        <f t="shared" si="61"/>
        <v>0</v>
      </c>
      <c r="K104" s="74">
        <f t="shared" si="61"/>
        <v>0</v>
      </c>
      <c r="L104" s="74">
        <f t="shared" si="61"/>
        <v>0</v>
      </c>
      <c r="M104" s="74">
        <f t="shared" si="61"/>
        <v>0</v>
      </c>
      <c r="N104" s="74">
        <f t="shared" si="61"/>
        <v>0</v>
      </c>
      <c r="O104" s="74">
        <f t="shared" si="61"/>
        <v>0</v>
      </c>
      <c r="P104" s="74">
        <f t="shared" si="61"/>
        <v>0</v>
      </c>
      <c r="Q104" s="74">
        <f t="shared" si="61"/>
        <v>0</v>
      </c>
      <c r="R104" s="74">
        <f t="shared" si="61"/>
        <v>0</v>
      </c>
      <c r="S104" s="74">
        <f t="shared" si="61"/>
        <v>0</v>
      </c>
      <c r="T104" s="74">
        <f t="shared" si="61"/>
        <v>0</v>
      </c>
      <c r="U104" s="74">
        <f t="shared" si="61"/>
        <v>0</v>
      </c>
      <c r="V104" s="74">
        <f t="shared" si="61"/>
        <v>0</v>
      </c>
      <c r="W104" s="74">
        <f t="shared" si="61"/>
        <v>0</v>
      </c>
      <c r="X104" s="74">
        <f t="shared" si="61"/>
        <v>0</v>
      </c>
      <c r="Y104" s="74">
        <f t="shared" si="61"/>
        <v>0</v>
      </c>
      <c r="Z104" s="74">
        <f t="shared" si="61"/>
        <v>0</v>
      </c>
      <c r="AA104" s="74">
        <f t="shared" si="61"/>
        <v>0</v>
      </c>
      <c r="AB104" s="74">
        <f t="shared" si="61"/>
        <v>0</v>
      </c>
      <c r="AC104" s="74">
        <f t="shared" si="61"/>
        <v>0</v>
      </c>
      <c r="AD104" s="74">
        <f t="shared" si="61"/>
        <v>0</v>
      </c>
      <c r="AE104" s="74">
        <f t="shared" si="61"/>
        <v>0</v>
      </c>
      <c r="AF104" s="74">
        <f t="shared" si="61"/>
        <v>0</v>
      </c>
      <c r="AG104" s="74">
        <f t="shared" si="61"/>
        <v>0</v>
      </c>
      <c r="AH104" s="74">
        <f t="shared" si="61"/>
        <v>0</v>
      </c>
      <c r="AI104" s="74">
        <f t="shared" si="61"/>
        <v>0</v>
      </c>
      <c r="AJ104" s="74">
        <f t="shared" si="61"/>
        <v>0</v>
      </c>
      <c r="AK104" s="74">
        <f t="shared" si="61"/>
        <v>0</v>
      </c>
      <c r="AL104" s="74">
        <f t="shared" si="61"/>
        <v>0</v>
      </c>
      <c r="AM104" s="74">
        <f t="shared" si="61"/>
        <v>0</v>
      </c>
      <c r="AN104" s="74">
        <f t="shared" si="61"/>
        <v>0</v>
      </c>
      <c r="AO104" s="74">
        <f t="shared" si="61"/>
        <v>0</v>
      </c>
      <c r="AP104" s="74">
        <f t="shared" si="61"/>
        <v>0</v>
      </c>
      <c r="AQ104" s="74">
        <f t="shared" si="61"/>
        <v>0</v>
      </c>
      <c r="AR104" s="74">
        <f t="shared" si="61"/>
        <v>0</v>
      </c>
      <c r="AS104" s="74">
        <f t="shared" si="61"/>
        <v>0</v>
      </c>
      <c r="AT104" s="74">
        <f t="shared" si="61"/>
        <v>0</v>
      </c>
      <c r="AU104" s="74">
        <f t="shared" si="61"/>
        <v>0</v>
      </c>
      <c r="AV104" s="74">
        <f t="shared" si="61"/>
        <v>0</v>
      </c>
      <c r="AW104" s="74">
        <f t="shared" si="61"/>
        <v>0</v>
      </c>
      <c r="AX104" s="74">
        <f t="shared" si="61"/>
        <v>0</v>
      </c>
      <c r="AY104" s="74">
        <f t="shared" si="61"/>
        <v>0</v>
      </c>
      <c r="AZ104" s="74">
        <f t="shared" si="61"/>
        <v>0</v>
      </c>
      <c r="BA104" s="74">
        <f t="shared" si="61"/>
        <v>0</v>
      </c>
      <c r="BB104" s="74">
        <f t="shared" si="61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8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2">$F$20/$B$3</f>
        <v>0</v>
      </c>
      <c r="G105" s="74">
        <f t="shared" si="62"/>
        <v>0</v>
      </c>
      <c r="H105" s="74">
        <f t="shared" si="62"/>
        <v>0</v>
      </c>
      <c r="I105" s="74">
        <f t="shared" si="62"/>
        <v>0</v>
      </c>
      <c r="J105" s="74">
        <f t="shared" si="62"/>
        <v>0</v>
      </c>
      <c r="K105" s="74">
        <f t="shared" si="62"/>
        <v>0</v>
      </c>
      <c r="L105" s="74">
        <f t="shared" si="62"/>
        <v>0</v>
      </c>
      <c r="M105" s="74">
        <f t="shared" si="62"/>
        <v>0</v>
      </c>
      <c r="N105" s="74">
        <f t="shared" si="62"/>
        <v>0</v>
      </c>
      <c r="O105" s="74">
        <f t="shared" si="62"/>
        <v>0</v>
      </c>
      <c r="P105" s="74">
        <f t="shared" si="62"/>
        <v>0</v>
      </c>
      <c r="Q105" s="74">
        <f t="shared" si="62"/>
        <v>0</v>
      </c>
      <c r="R105" s="74">
        <f t="shared" si="62"/>
        <v>0</v>
      </c>
      <c r="S105" s="74">
        <f t="shared" si="62"/>
        <v>0</v>
      </c>
      <c r="T105" s="74">
        <f t="shared" si="62"/>
        <v>0</v>
      </c>
      <c r="U105" s="74">
        <f t="shared" si="62"/>
        <v>0</v>
      </c>
      <c r="V105" s="74">
        <f t="shared" si="62"/>
        <v>0</v>
      </c>
      <c r="W105" s="74">
        <f t="shared" si="62"/>
        <v>0</v>
      </c>
      <c r="X105" s="74">
        <f t="shared" si="62"/>
        <v>0</v>
      </c>
      <c r="Y105" s="74">
        <f t="shared" si="62"/>
        <v>0</v>
      </c>
      <c r="Z105" s="74">
        <f t="shared" si="62"/>
        <v>0</v>
      </c>
      <c r="AA105" s="74">
        <f t="shared" si="62"/>
        <v>0</v>
      </c>
      <c r="AB105" s="74">
        <f t="shared" si="62"/>
        <v>0</v>
      </c>
      <c r="AC105" s="74">
        <f t="shared" si="62"/>
        <v>0</v>
      </c>
      <c r="AD105" s="74">
        <f t="shared" si="62"/>
        <v>0</v>
      </c>
      <c r="AE105" s="74">
        <f t="shared" si="62"/>
        <v>0</v>
      </c>
      <c r="AF105" s="74">
        <f t="shared" si="62"/>
        <v>0</v>
      </c>
      <c r="AG105" s="74">
        <f t="shared" si="62"/>
        <v>0</v>
      </c>
      <c r="AH105" s="74">
        <f t="shared" si="62"/>
        <v>0</v>
      </c>
      <c r="AI105" s="74">
        <f t="shared" si="62"/>
        <v>0</v>
      </c>
      <c r="AJ105" s="74">
        <f t="shared" si="62"/>
        <v>0</v>
      </c>
      <c r="AK105" s="74">
        <f t="shared" si="62"/>
        <v>0</v>
      </c>
      <c r="AL105" s="74">
        <f t="shared" si="62"/>
        <v>0</v>
      </c>
      <c r="AM105" s="74">
        <f t="shared" si="62"/>
        <v>0</v>
      </c>
      <c r="AN105" s="74">
        <f t="shared" si="62"/>
        <v>0</v>
      </c>
      <c r="AO105" s="74">
        <f t="shared" si="62"/>
        <v>0</v>
      </c>
      <c r="AP105" s="74">
        <f t="shared" si="62"/>
        <v>0</v>
      </c>
      <c r="AQ105" s="74">
        <f t="shared" si="62"/>
        <v>0</v>
      </c>
      <c r="AR105" s="74">
        <f t="shared" si="62"/>
        <v>0</v>
      </c>
      <c r="AS105" s="74">
        <f t="shared" si="62"/>
        <v>0</v>
      </c>
      <c r="AT105" s="74">
        <f t="shared" si="62"/>
        <v>0</v>
      </c>
      <c r="AU105" s="74">
        <f t="shared" si="62"/>
        <v>0</v>
      </c>
      <c r="AV105" s="74">
        <f t="shared" si="62"/>
        <v>0</v>
      </c>
      <c r="AW105" s="74">
        <f t="shared" si="62"/>
        <v>0</v>
      </c>
      <c r="AX105" s="74">
        <f t="shared" si="62"/>
        <v>0</v>
      </c>
      <c r="AY105" s="74">
        <f t="shared" si="62"/>
        <v>0</v>
      </c>
      <c r="AZ105" s="74">
        <f t="shared" si="62"/>
        <v>0</v>
      </c>
      <c r="BA105" s="74">
        <f t="shared" si="62"/>
        <v>0</v>
      </c>
      <c r="BB105" s="74">
        <f t="shared" si="62"/>
        <v>0</v>
      </c>
      <c r="BC105" s="74">
        <f t="shared" si="62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8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3">$G$20/$B$3</f>
        <v>0</v>
      </c>
      <c r="H106" s="74">
        <f t="shared" si="63"/>
        <v>0</v>
      </c>
      <c r="I106" s="74">
        <f t="shared" si="63"/>
        <v>0</v>
      </c>
      <c r="J106" s="74">
        <f t="shared" si="63"/>
        <v>0</v>
      </c>
      <c r="K106" s="74">
        <f t="shared" si="63"/>
        <v>0</v>
      </c>
      <c r="L106" s="74">
        <f t="shared" si="63"/>
        <v>0</v>
      </c>
      <c r="M106" s="74">
        <f t="shared" si="63"/>
        <v>0</v>
      </c>
      <c r="N106" s="74">
        <f t="shared" si="63"/>
        <v>0</v>
      </c>
      <c r="O106" s="74">
        <f t="shared" si="63"/>
        <v>0</v>
      </c>
      <c r="P106" s="74">
        <f t="shared" si="63"/>
        <v>0</v>
      </c>
      <c r="Q106" s="74">
        <f t="shared" si="63"/>
        <v>0</v>
      </c>
      <c r="R106" s="74">
        <f t="shared" si="63"/>
        <v>0</v>
      </c>
      <c r="S106" s="74">
        <f t="shared" si="63"/>
        <v>0</v>
      </c>
      <c r="T106" s="74">
        <f t="shared" si="63"/>
        <v>0</v>
      </c>
      <c r="U106" s="74">
        <f t="shared" si="63"/>
        <v>0</v>
      </c>
      <c r="V106" s="74">
        <f t="shared" si="63"/>
        <v>0</v>
      </c>
      <c r="W106" s="74">
        <f t="shared" si="63"/>
        <v>0</v>
      </c>
      <c r="X106" s="74">
        <f t="shared" si="63"/>
        <v>0</v>
      </c>
      <c r="Y106" s="74">
        <f t="shared" si="63"/>
        <v>0</v>
      </c>
      <c r="Z106" s="74">
        <f t="shared" si="63"/>
        <v>0</v>
      </c>
      <c r="AA106" s="74">
        <f t="shared" si="63"/>
        <v>0</v>
      </c>
      <c r="AB106" s="74">
        <f t="shared" si="63"/>
        <v>0</v>
      </c>
      <c r="AC106" s="74">
        <f t="shared" si="63"/>
        <v>0</v>
      </c>
      <c r="AD106" s="74">
        <f t="shared" si="63"/>
        <v>0</v>
      </c>
      <c r="AE106" s="74">
        <f t="shared" si="63"/>
        <v>0</v>
      </c>
      <c r="AF106" s="74">
        <f t="shared" si="63"/>
        <v>0</v>
      </c>
      <c r="AG106" s="74">
        <f t="shared" si="63"/>
        <v>0</v>
      </c>
      <c r="AH106" s="74">
        <f t="shared" si="63"/>
        <v>0</v>
      </c>
      <c r="AI106" s="74">
        <f t="shared" si="63"/>
        <v>0</v>
      </c>
      <c r="AJ106" s="74">
        <f t="shared" si="63"/>
        <v>0</v>
      </c>
      <c r="AK106" s="74">
        <f t="shared" si="63"/>
        <v>0</v>
      </c>
      <c r="AL106" s="74">
        <f t="shared" si="63"/>
        <v>0</v>
      </c>
      <c r="AM106" s="74">
        <f t="shared" si="63"/>
        <v>0</v>
      </c>
      <c r="AN106" s="74">
        <f t="shared" si="63"/>
        <v>0</v>
      </c>
      <c r="AO106" s="74">
        <f t="shared" si="63"/>
        <v>0</v>
      </c>
      <c r="AP106" s="74">
        <f t="shared" si="63"/>
        <v>0</v>
      </c>
      <c r="AQ106" s="74">
        <f t="shared" si="63"/>
        <v>0</v>
      </c>
      <c r="AR106" s="74">
        <f t="shared" si="63"/>
        <v>0</v>
      </c>
      <c r="AS106" s="74">
        <f t="shared" si="63"/>
        <v>0</v>
      </c>
      <c r="AT106" s="74">
        <f t="shared" si="63"/>
        <v>0</v>
      </c>
      <c r="AU106" s="74">
        <f t="shared" si="63"/>
        <v>0</v>
      </c>
      <c r="AV106" s="74">
        <f t="shared" si="63"/>
        <v>0</v>
      </c>
      <c r="AW106" s="74">
        <f t="shared" si="63"/>
        <v>0</v>
      </c>
      <c r="AX106" s="74">
        <f t="shared" si="63"/>
        <v>0</v>
      </c>
      <c r="AY106" s="74">
        <f t="shared" si="63"/>
        <v>0</v>
      </c>
      <c r="AZ106" s="74">
        <f t="shared" si="63"/>
        <v>0</v>
      </c>
      <c r="BA106" s="74">
        <f t="shared" si="63"/>
        <v>0</v>
      </c>
      <c r="BB106" s="74">
        <f t="shared" si="63"/>
        <v>0</v>
      </c>
      <c r="BC106" s="74">
        <f t="shared" si="63"/>
        <v>0</v>
      </c>
      <c r="BD106" s="74">
        <f t="shared" si="63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8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4">$H$20/$B$3</f>
        <v>0</v>
      </c>
      <c r="I107" s="74">
        <f t="shared" si="64"/>
        <v>0</v>
      </c>
      <c r="J107" s="74">
        <f t="shared" si="64"/>
        <v>0</v>
      </c>
      <c r="K107" s="74">
        <f t="shared" si="64"/>
        <v>0</v>
      </c>
      <c r="L107" s="74">
        <f t="shared" si="64"/>
        <v>0</v>
      </c>
      <c r="M107" s="74">
        <f t="shared" si="64"/>
        <v>0</v>
      </c>
      <c r="N107" s="74">
        <f t="shared" si="64"/>
        <v>0</v>
      </c>
      <c r="O107" s="74">
        <f t="shared" si="64"/>
        <v>0</v>
      </c>
      <c r="P107" s="74">
        <f t="shared" si="64"/>
        <v>0</v>
      </c>
      <c r="Q107" s="74">
        <f t="shared" si="64"/>
        <v>0</v>
      </c>
      <c r="R107" s="74">
        <f t="shared" si="64"/>
        <v>0</v>
      </c>
      <c r="S107" s="74">
        <f t="shared" si="64"/>
        <v>0</v>
      </c>
      <c r="T107" s="74">
        <f t="shared" si="64"/>
        <v>0</v>
      </c>
      <c r="U107" s="74">
        <f t="shared" si="64"/>
        <v>0</v>
      </c>
      <c r="V107" s="74">
        <f t="shared" si="64"/>
        <v>0</v>
      </c>
      <c r="W107" s="74">
        <f t="shared" si="64"/>
        <v>0</v>
      </c>
      <c r="X107" s="74">
        <f t="shared" si="64"/>
        <v>0</v>
      </c>
      <c r="Y107" s="74">
        <f t="shared" si="64"/>
        <v>0</v>
      </c>
      <c r="Z107" s="74">
        <f t="shared" si="64"/>
        <v>0</v>
      </c>
      <c r="AA107" s="74">
        <f t="shared" si="64"/>
        <v>0</v>
      </c>
      <c r="AB107" s="74">
        <f t="shared" si="64"/>
        <v>0</v>
      </c>
      <c r="AC107" s="74">
        <f t="shared" si="64"/>
        <v>0</v>
      </c>
      <c r="AD107" s="74">
        <f t="shared" si="64"/>
        <v>0</v>
      </c>
      <c r="AE107" s="74">
        <f t="shared" si="64"/>
        <v>0</v>
      </c>
      <c r="AF107" s="74">
        <f t="shared" si="64"/>
        <v>0</v>
      </c>
      <c r="AG107" s="74">
        <f t="shared" si="64"/>
        <v>0</v>
      </c>
      <c r="AH107" s="74">
        <f t="shared" si="64"/>
        <v>0</v>
      </c>
      <c r="AI107" s="74">
        <f t="shared" si="64"/>
        <v>0</v>
      </c>
      <c r="AJ107" s="74">
        <f t="shared" si="64"/>
        <v>0</v>
      </c>
      <c r="AK107" s="74">
        <f t="shared" si="64"/>
        <v>0</v>
      </c>
      <c r="AL107" s="74">
        <f t="shared" si="64"/>
        <v>0</v>
      </c>
      <c r="AM107" s="74">
        <f t="shared" si="64"/>
        <v>0</v>
      </c>
      <c r="AN107" s="74">
        <f t="shared" si="64"/>
        <v>0</v>
      </c>
      <c r="AO107" s="74">
        <f t="shared" si="64"/>
        <v>0</v>
      </c>
      <c r="AP107" s="74">
        <f t="shared" si="64"/>
        <v>0</v>
      </c>
      <c r="AQ107" s="74">
        <f t="shared" si="64"/>
        <v>0</v>
      </c>
      <c r="AR107" s="74">
        <f t="shared" si="64"/>
        <v>0</v>
      </c>
      <c r="AS107" s="74">
        <f t="shared" si="64"/>
        <v>0</v>
      </c>
      <c r="AT107" s="74">
        <f t="shared" si="64"/>
        <v>0</v>
      </c>
      <c r="AU107" s="74">
        <f t="shared" si="64"/>
        <v>0</v>
      </c>
      <c r="AV107" s="74">
        <f t="shared" si="64"/>
        <v>0</v>
      </c>
      <c r="AW107" s="74">
        <f t="shared" si="64"/>
        <v>0</v>
      </c>
      <c r="AX107" s="74">
        <f t="shared" si="64"/>
        <v>0</v>
      </c>
      <c r="AY107" s="74">
        <f t="shared" si="64"/>
        <v>0</v>
      </c>
      <c r="AZ107" s="74">
        <f t="shared" si="64"/>
        <v>0</v>
      </c>
      <c r="BA107" s="74">
        <f t="shared" si="64"/>
        <v>0</v>
      </c>
      <c r="BB107" s="74">
        <f t="shared" si="64"/>
        <v>0</v>
      </c>
      <c r="BC107" s="74">
        <f t="shared" si="64"/>
        <v>0</v>
      </c>
      <c r="BD107" s="74">
        <f t="shared" si="64"/>
        <v>0</v>
      </c>
      <c r="BE107" s="74">
        <f t="shared" si="64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8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5">$I$20/$B$3</f>
        <v>0</v>
      </c>
      <c r="J108" s="74">
        <f t="shared" si="65"/>
        <v>0</v>
      </c>
      <c r="K108" s="74">
        <f t="shared" si="65"/>
        <v>0</v>
      </c>
      <c r="L108" s="74">
        <f t="shared" si="65"/>
        <v>0</v>
      </c>
      <c r="M108" s="74">
        <f t="shared" si="65"/>
        <v>0</v>
      </c>
      <c r="N108" s="74">
        <f t="shared" si="65"/>
        <v>0</v>
      </c>
      <c r="O108" s="74">
        <f t="shared" si="65"/>
        <v>0</v>
      </c>
      <c r="P108" s="74">
        <f t="shared" si="65"/>
        <v>0</v>
      </c>
      <c r="Q108" s="74">
        <f t="shared" si="65"/>
        <v>0</v>
      </c>
      <c r="R108" s="74">
        <f t="shared" si="65"/>
        <v>0</v>
      </c>
      <c r="S108" s="74">
        <f t="shared" si="65"/>
        <v>0</v>
      </c>
      <c r="T108" s="74">
        <f t="shared" si="65"/>
        <v>0</v>
      </c>
      <c r="U108" s="74">
        <f t="shared" si="65"/>
        <v>0</v>
      </c>
      <c r="V108" s="74">
        <f t="shared" si="65"/>
        <v>0</v>
      </c>
      <c r="W108" s="74">
        <f t="shared" si="65"/>
        <v>0</v>
      </c>
      <c r="X108" s="74">
        <f t="shared" si="65"/>
        <v>0</v>
      </c>
      <c r="Y108" s="74">
        <f t="shared" si="65"/>
        <v>0</v>
      </c>
      <c r="Z108" s="74">
        <f t="shared" si="65"/>
        <v>0</v>
      </c>
      <c r="AA108" s="74">
        <f t="shared" si="65"/>
        <v>0</v>
      </c>
      <c r="AB108" s="74">
        <f t="shared" si="65"/>
        <v>0</v>
      </c>
      <c r="AC108" s="74">
        <f t="shared" si="65"/>
        <v>0</v>
      </c>
      <c r="AD108" s="74">
        <f t="shared" si="65"/>
        <v>0</v>
      </c>
      <c r="AE108" s="74">
        <f t="shared" si="65"/>
        <v>0</v>
      </c>
      <c r="AF108" s="74">
        <f t="shared" si="65"/>
        <v>0</v>
      </c>
      <c r="AG108" s="74">
        <f t="shared" si="65"/>
        <v>0</v>
      </c>
      <c r="AH108" s="74">
        <f t="shared" si="65"/>
        <v>0</v>
      </c>
      <c r="AI108" s="74">
        <f t="shared" si="65"/>
        <v>0</v>
      </c>
      <c r="AJ108" s="74">
        <f t="shared" si="65"/>
        <v>0</v>
      </c>
      <c r="AK108" s="74">
        <f t="shared" si="65"/>
        <v>0</v>
      </c>
      <c r="AL108" s="74">
        <f t="shared" si="65"/>
        <v>0</v>
      </c>
      <c r="AM108" s="74">
        <f t="shared" si="65"/>
        <v>0</v>
      </c>
      <c r="AN108" s="74">
        <f t="shared" si="65"/>
        <v>0</v>
      </c>
      <c r="AO108" s="74">
        <f t="shared" si="65"/>
        <v>0</v>
      </c>
      <c r="AP108" s="74">
        <f t="shared" si="65"/>
        <v>0</v>
      </c>
      <c r="AQ108" s="74">
        <f t="shared" si="65"/>
        <v>0</v>
      </c>
      <c r="AR108" s="74">
        <f t="shared" si="65"/>
        <v>0</v>
      </c>
      <c r="AS108" s="74">
        <f t="shared" si="65"/>
        <v>0</v>
      </c>
      <c r="AT108" s="74">
        <f t="shared" si="65"/>
        <v>0</v>
      </c>
      <c r="AU108" s="74">
        <f t="shared" si="65"/>
        <v>0</v>
      </c>
      <c r="AV108" s="74">
        <f t="shared" si="65"/>
        <v>0</v>
      </c>
      <c r="AW108" s="74">
        <f t="shared" si="65"/>
        <v>0</v>
      </c>
      <c r="AX108" s="74">
        <f t="shared" si="65"/>
        <v>0</v>
      </c>
      <c r="AY108" s="74">
        <f t="shared" si="65"/>
        <v>0</v>
      </c>
      <c r="AZ108" s="74">
        <f t="shared" si="65"/>
        <v>0</v>
      </c>
      <c r="BA108" s="74">
        <f t="shared" si="65"/>
        <v>0</v>
      </c>
      <c r="BB108" s="74">
        <f t="shared" si="65"/>
        <v>0</v>
      </c>
      <c r="BC108" s="74">
        <f t="shared" si="65"/>
        <v>0</v>
      </c>
      <c r="BD108" s="74">
        <f t="shared" si="65"/>
        <v>0</v>
      </c>
      <c r="BE108" s="74">
        <f t="shared" si="65"/>
        <v>0</v>
      </c>
      <c r="BF108" s="74">
        <f t="shared" si="65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8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6">$J$20/$B$3</f>
        <v>0</v>
      </c>
      <c r="P109" s="74">
        <f t="shared" si="66"/>
        <v>0</v>
      </c>
      <c r="Q109" s="74">
        <f t="shared" si="66"/>
        <v>0</v>
      </c>
      <c r="R109" s="74">
        <f t="shared" si="66"/>
        <v>0</v>
      </c>
      <c r="S109" s="74">
        <f t="shared" si="66"/>
        <v>0</v>
      </c>
      <c r="T109" s="74">
        <f t="shared" si="66"/>
        <v>0</v>
      </c>
      <c r="U109" s="74">
        <f t="shared" si="66"/>
        <v>0</v>
      </c>
      <c r="V109" s="74">
        <f t="shared" si="66"/>
        <v>0</v>
      </c>
      <c r="W109" s="74">
        <f t="shared" si="66"/>
        <v>0</v>
      </c>
      <c r="X109" s="74">
        <f t="shared" si="66"/>
        <v>0</v>
      </c>
      <c r="Y109" s="74">
        <f t="shared" si="66"/>
        <v>0</v>
      </c>
      <c r="Z109" s="74">
        <f t="shared" si="66"/>
        <v>0</v>
      </c>
      <c r="AA109" s="74">
        <f t="shared" si="66"/>
        <v>0</v>
      </c>
      <c r="AB109" s="74">
        <f t="shared" si="66"/>
        <v>0</v>
      </c>
      <c r="AC109" s="74">
        <f t="shared" si="66"/>
        <v>0</v>
      </c>
      <c r="AD109" s="74">
        <f t="shared" si="66"/>
        <v>0</v>
      </c>
      <c r="AE109" s="74">
        <f t="shared" si="66"/>
        <v>0</v>
      </c>
      <c r="AF109" s="74">
        <f t="shared" si="66"/>
        <v>0</v>
      </c>
      <c r="AG109" s="74">
        <f t="shared" si="66"/>
        <v>0</v>
      </c>
      <c r="AH109" s="74">
        <f t="shared" si="66"/>
        <v>0</v>
      </c>
      <c r="AI109" s="74">
        <f t="shared" si="66"/>
        <v>0</v>
      </c>
      <c r="AJ109" s="74">
        <f t="shared" si="66"/>
        <v>0</v>
      </c>
      <c r="AK109" s="74">
        <f t="shared" si="66"/>
        <v>0</v>
      </c>
      <c r="AL109" s="74">
        <f t="shared" si="66"/>
        <v>0</v>
      </c>
      <c r="AM109" s="74">
        <f t="shared" si="66"/>
        <v>0</v>
      </c>
      <c r="AN109" s="74">
        <f t="shared" si="66"/>
        <v>0</v>
      </c>
      <c r="AO109" s="74">
        <f t="shared" si="66"/>
        <v>0</v>
      </c>
      <c r="AP109" s="74">
        <f t="shared" si="66"/>
        <v>0</v>
      </c>
      <c r="AQ109" s="74">
        <f t="shared" si="66"/>
        <v>0</v>
      </c>
      <c r="AR109" s="74">
        <f t="shared" si="66"/>
        <v>0</v>
      </c>
      <c r="AS109" s="74">
        <f t="shared" si="66"/>
        <v>0</v>
      </c>
      <c r="AT109" s="74">
        <f t="shared" si="66"/>
        <v>0</v>
      </c>
      <c r="AU109" s="74">
        <f t="shared" si="66"/>
        <v>0</v>
      </c>
      <c r="AV109" s="74">
        <f t="shared" si="66"/>
        <v>0</v>
      </c>
      <c r="AW109" s="74">
        <f t="shared" si="66"/>
        <v>0</v>
      </c>
      <c r="AX109" s="74">
        <f t="shared" si="66"/>
        <v>0</v>
      </c>
      <c r="AY109" s="74">
        <f t="shared" si="66"/>
        <v>0</v>
      </c>
      <c r="AZ109" s="74">
        <f t="shared" si="66"/>
        <v>0</v>
      </c>
      <c r="BA109" s="74">
        <f t="shared" si="66"/>
        <v>0</v>
      </c>
      <c r="BB109" s="74">
        <f t="shared" si="66"/>
        <v>0</v>
      </c>
      <c r="BC109" s="74">
        <f t="shared" si="66"/>
        <v>0</v>
      </c>
      <c r="BD109" s="74">
        <f t="shared" si="66"/>
        <v>0</v>
      </c>
      <c r="BE109" s="74">
        <f t="shared" si="66"/>
        <v>0</v>
      </c>
      <c r="BF109" s="74">
        <f t="shared" si="66"/>
        <v>0</v>
      </c>
      <c r="BG109" s="74">
        <f t="shared" si="66"/>
        <v>0</v>
      </c>
      <c r="BH109" s="74"/>
      <c r="BI109" s="74"/>
      <c r="BJ109" s="74"/>
      <c r="BK109" s="74"/>
      <c r="BL109" s="74"/>
      <c r="BM109" s="36"/>
      <c r="BN109" s="74">
        <f t="shared" si="58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7">$K$20/$B$3</f>
        <v>0</v>
      </c>
      <c r="P110" s="74">
        <f t="shared" si="67"/>
        <v>0</v>
      </c>
      <c r="Q110" s="74">
        <f t="shared" si="67"/>
        <v>0</v>
      </c>
      <c r="R110" s="74">
        <f t="shared" si="67"/>
        <v>0</v>
      </c>
      <c r="S110" s="74">
        <f t="shared" si="67"/>
        <v>0</v>
      </c>
      <c r="T110" s="74">
        <f t="shared" si="67"/>
        <v>0</v>
      </c>
      <c r="U110" s="74">
        <f t="shared" si="67"/>
        <v>0</v>
      </c>
      <c r="V110" s="74">
        <f t="shared" si="67"/>
        <v>0</v>
      </c>
      <c r="W110" s="74">
        <f t="shared" si="67"/>
        <v>0</v>
      </c>
      <c r="X110" s="74">
        <f t="shared" si="67"/>
        <v>0</v>
      </c>
      <c r="Y110" s="74">
        <f t="shared" si="67"/>
        <v>0</v>
      </c>
      <c r="Z110" s="74">
        <f t="shared" si="67"/>
        <v>0</v>
      </c>
      <c r="AA110" s="74">
        <f t="shared" si="67"/>
        <v>0</v>
      </c>
      <c r="AB110" s="74">
        <f t="shared" si="67"/>
        <v>0</v>
      </c>
      <c r="AC110" s="74">
        <f t="shared" si="67"/>
        <v>0</v>
      </c>
      <c r="AD110" s="74">
        <f t="shared" si="67"/>
        <v>0</v>
      </c>
      <c r="AE110" s="74">
        <f t="shared" si="67"/>
        <v>0</v>
      </c>
      <c r="AF110" s="74">
        <f t="shared" si="67"/>
        <v>0</v>
      </c>
      <c r="AG110" s="74">
        <f t="shared" si="67"/>
        <v>0</v>
      </c>
      <c r="AH110" s="74">
        <f t="shared" si="67"/>
        <v>0</v>
      </c>
      <c r="AI110" s="74">
        <f t="shared" si="67"/>
        <v>0</v>
      </c>
      <c r="AJ110" s="74">
        <f t="shared" si="67"/>
        <v>0</v>
      </c>
      <c r="AK110" s="74">
        <f t="shared" si="67"/>
        <v>0</v>
      </c>
      <c r="AL110" s="74">
        <f t="shared" si="67"/>
        <v>0</v>
      </c>
      <c r="AM110" s="74">
        <f t="shared" si="67"/>
        <v>0</v>
      </c>
      <c r="AN110" s="74">
        <f t="shared" si="67"/>
        <v>0</v>
      </c>
      <c r="AO110" s="74">
        <f t="shared" si="67"/>
        <v>0</v>
      </c>
      <c r="AP110" s="74">
        <f t="shared" si="67"/>
        <v>0</v>
      </c>
      <c r="AQ110" s="74">
        <f t="shared" si="67"/>
        <v>0</v>
      </c>
      <c r="AR110" s="74">
        <f t="shared" si="67"/>
        <v>0</v>
      </c>
      <c r="AS110" s="74">
        <f t="shared" si="67"/>
        <v>0</v>
      </c>
      <c r="AT110" s="74">
        <f t="shared" si="67"/>
        <v>0</v>
      </c>
      <c r="AU110" s="74">
        <f t="shared" si="67"/>
        <v>0</v>
      </c>
      <c r="AV110" s="74">
        <f t="shared" si="67"/>
        <v>0</v>
      </c>
      <c r="AW110" s="74">
        <f t="shared" si="67"/>
        <v>0</v>
      </c>
      <c r="AX110" s="74">
        <f t="shared" si="67"/>
        <v>0</v>
      </c>
      <c r="AY110" s="74">
        <f t="shared" si="67"/>
        <v>0</v>
      </c>
      <c r="AZ110" s="74">
        <f t="shared" si="67"/>
        <v>0</v>
      </c>
      <c r="BA110" s="74">
        <f t="shared" si="67"/>
        <v>0</v>
      </c>
      <c r="BB110" s="74">
        <f t="shared" si="67"/>
        <v>0</v>
      </c>
      <c r="BC110" s="74">
        <f t="shared" si="67"/>
        <v>0</v>
      </c>
      <c r="BD110" s="74">
        <f t="shared" si="67"/>
        <v>0</v>
      </c>
      <c r="BE110" s="74">
        <f t="shared" si="67"/>
        <v>0</v>
      </c>
      <c r="BF110" s="74">
        <f t="shared" si="67"/>
        <v>0</v>
      </c>
      <c r="BG110" s="74">
        <f t="shared" si="67"/>
        <v>0</v>
      </c>
      <c r="BH110" s="74">
        <f t="shared" si="67"/>
        <v>0</v>
      </c>
      <c r="BI110" s="74"/>
      <c r="BJ110" s="74"/>
      <c r="BK110" s="74"/>
      <c r="BL110" s="74"/>
      <c r="BM110" s="36"/>
      <c r="BN110" s="74">
        <f t="shared" si="58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8">$L$20/$B$3</f>
        <v>0</v>
      </c>
      <c r="P111" s="74">
        <f t="shared" si="68"/>
        <v>0</v>
      </c>
      <c r="Q111" s="74">
        <f t="shared" si="68"/>
        <v>0</v>
      </c>
      <c r="R111" s="74">
        <f t="shared" si="68"/>
        <v>0</v>
      </c>
      <c r="S111" s="74">
        <f t="shared" si="68"/>
        <v>0</v>
      </c>
      <c r="T111" s="74">
        <f t="shared" si="68"/>
        <v>0</v>
      </c>
      <c r="U111" s="74">
        <f t="shared" si="68"/>
        <v>0</v>
      </c>
      <c r="V111" s="74">
        <f t="shared" si="68"/>
        <v>0</v>
      </c>
      <c r="W111" s="74">
        <f t="shared" si="68"/>
        <v>0</v>
      </c>
      <c r="X111" s="74">
        <f t="shared" si="68"/>
        <v>0</v>
      </c>
      <c r="Y111" s="74">
        <f t="shared" si="68"/>
        <v>0</v>
      </c>
      <c r="Z111" s="74">
        <f t="shared" si="68"/>
        <v>0</v>
      </c>
      <c r="AA111" s="74">
        <f t="shared" si="68"/>
        <v>0</v>
      </c>
      <c r="AB111" s="74">
        <f t="shared" si="68"/>
        <v>0</v>
      </c>
      <c r="AC111" s="74">
        <f t="shared" si="68"/>
        <v>0</v>
      </c>
      <c r="AD111" s="74">
        <f t="shared" si="68"/>
        <v>0</v>
      </c>
      <c r="AE111" s="74">
        <f t="shared" si="68"/>
        <v>0</v>
      </c>
      <c r="AF111" s="74">
        <f t="shared" si="68"/>
        <v>0</v>
      </c>
      <c r="AG111" s="74">
        <f t="shared" si="68"/>
        <v>0</v>
      </c>
      <c r="AH111" s="74">
        <f t="shared" si="68"/>
        <v>0</v>
      </c>
      <c r="AI111" s="74">
        <f t="shared" si="68"/>
        <v>0</v>
      </c>
      <c r="AJ111" s="74">
        <f t="shared" si="68"/>
        <v>0</v>
      </c>
      <c r="AK111" s="74">
        <f t="shared" si="68"/>
        <v>0</v>
      </c>
      <c r="AL111" s="74">
        <f t="shared" si="68"/>
        <v>0</v>
      </c>
      <c r="AM111" s="74">
        <f t="shared" si="68"/>
        <v>0</v>
      </c>
      <c r="AN111" s="74">
        <f t="shared" si="68"/>
        <v>0</v>
      </c>
      <c r="AO111" s="74">
        <f t="shared" si="68"/>
        <v>0</v>
      </c>
      <c r="AP111" s="74">
        <f t="shared" si="68"/>
        <v>0</v>
      </c>
      <c r="AQ111" s="74">
        <f t="shared" si="68"/>
        <v>0</v>
      </c>
      <c r="AR111" s="74">
        <f t="shared" si="68"/>
        <v>0</v>
      </c>
      <c r="AS111" s="74">
        <f t="shared" si="68"/>
        <v>0</v>
      </c>
      <c r="AT111" s="74">
        <f t="shared" si="68"/>
        <v>0</v>
      </c>
      <c r="AU111" s="74">
        <f t="shared" si="68"/>
        <v>0</v>
      </c>
      <c r="AV111" s="74">
        <f t="shared" si="68"/>
        <v>0</v>
      </c>
      <c r="AW111" s="74">
        <f t="shared" si="68"/>
        <v>0</v>
      </c>
      <c r="AX111" s="74">
        <f t="shared" si="68"/>
        <v>0</v>
      </c>
      <c r="AY111" s="74">
        <f t="shared" si="68"/>
        <v>0</v>
      </c>
      <c r="AZ111" s="74">
        <f t="shared" si="68"/>
        <v>0</v>
      </c>
      <c r="BA111" s="74">
        <f t="shared" si="68"/>
        <v>0</v>
      </c>
      <c r="BB111" s="74">
        <f t="shared" si="68"/>
        <v>0</v>
      </c>
      <c r="BC111" s="74">
        <f t="shared" si="68"/>
        <v>0</v>
      </c>
      <c r="BD111" s="74">
        <f t="shared" si="68"/>
        <v>0</v>
      </c>
      <c r="BE111" s="74">
        <f t="shared" si="68"/>
        <v>0</v>
      </c>
      <c r="BF111" s="74">
        <f t="shared" si="68"/>
        <v>0</v>
      </c>
      <c r="BG111" s="74">
        <f t="shared" si="68"/>
        <v>0</v>
      </c>
      <c r="BH111" s="74">
        <f t="shared" si="68"/>
        <v>0</v>
      </c>
      <c r="BI111" s="74">
        <f t="shared" si="68"/>
        <v>0</v>
      </c>
      <c r="BJ111" s="74"/>
      <c r="BK111" s="74"/>
      <c r="BL111" s="74"/>
      <c r="BM111" s="36"/>
      <c r="BN111" s="74">
        <f t="shared" si="58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69">$M$20/$B$3</f>
        <v>0</v>
      </c>
      <c r="P112" s="74">
        <f t="shared" si="69"/>
        <v>0</v>
      </c>
      <c r="Q112" s="74">
        <f t="shared" si="69"/>
        <v>0</v>
      </c>
      <c r="R112" s="74">
        <f t="shared" si="69"/>
        <v>0</v>
      </c>
      <c r="S112" s="74">
        <f t="shared" si="69"/>
        <v>0</v>
      </c>
      <c r="T112" s="74">
        <f t="shared" si="69"/>
        <v>0</v>
      </c>
      <c r="U112" s="74">
        <f t="shared" si="69"/>
        <v>0</v>
      </c>
      <c r="V112" s="74">
        <f t="shared" si="69"/>
        <v>0</v>
      </c>
      <c r="W112" s="74">
        <f t="shared" si="69"/>
        <v>0</v>
      </c>
      <c r="X112" s="74">
        <f t="shared" si="69"/>
        <v>0</v>
      </c>
      <c r="Y112" s="74">
        <f t="shared" si="69"/>
        <v>0</v>
      </c>
      <c r="Z112" s="74">
        <f t="shared" si="69"/>
        <v>0</v>
      </c>
      <c r="AA112" s="74">
        <f t="shared" si="69"/>
        <v>0</v>
      </c>
      <c r="AB112" s="74">
        <f t="shared" si="69"/>
        <v>0</v>
      </c>
      <c r="AC112" s="74">
        <f t="shared" si="69"/>
        <v>0</v>
      </c>
      <c r="AD112" s="74">
        <f t="shared" si="69"/>
        <v>0</v>
      </c>
      <c r="AE112" s="74">
        <f t="shared" si="69"/>
        <v>0</v>
      </c>
      <c r="AF112" s="74">
        <f t="shared" si="69"/>
        <v>0</v>
      </c>
      <c r="AG112" s="74">
        <f t="shared" si="69"/>
        <v>0</v>
      </c>
      <c r="AH112" s="74">
        <f t="shared" si="69"/>
        <v>0</v>
      </c>
      <c r="AI112" s="74">
        <f t="shared" si="69"/>
        <v>0</v>
      </c>
      <c r="AJ112" s="74">
        <f t="shared" si="69"/>
        <v>0</v>
      </c>
      <c r="AK112" s="74">
        <f t="shared" si="69"/>
        <v>0</v>
      </c>
      <c r="AL112" s="74">
        <f t="shared" si="69"/>
        <v>0</v>
      </c>
      <c r="AM112" s="74">
        <f t="shared" si="69"/>
        <v>0</v>
      </c>
      <c r="AN112" s="74">
        <f t="shared" si="69"/>
        <v>0</v>
      </c>
      <c r="AO112" s="74">
        <f t="shared" si="69"/>
        <v>0</v>
      </c>
      <c r="AP112" s="74">
        <f t="shared" si="69"/>
        <v>0</v>
      </c>
      <c r="AQ112" s="74">
        <f t="shared" si="69"/>
        <v>0</v>
      </c>
      <c r="AR112" s="74">
        <f t="shared" si="69"/>
        <v>0</v>
      </c>
      <c r="AS112" s="74">
        <f t="shared" si="69"/>
        <v>0</v>
      </c>
      <c r="AT112" s="74">
        <f t="shared" si="69"/>
        <v>0</v>
      </c>
      <c r="AU112" s="74">
        <f t="shared" si="69"/>
        <v>0</v>
      </c>
      <c r="AV112" s="74">
        <f t="shared" si="69"/>
        <v>0</v>
      </c>
      <c r="AW112" s="74">
        <f t="shared" si="69"/>
        <v>0</v>
      </c>
      <c r="AX112" s="74">
        <f t="shared" si="69"/>
        <v>0</v>
      </c>
      <c r="AY112" s="74">
        <f t="shared" si="69"/>
        <v>0</v>
      </c>
      <c r="AZ112" s="74">
        <f t="shared" si="69"/>
        <v>0</v>
      </c>
      <c r="BA112" s="74">
        <f t="shared" si="69"/>
        <v>0</v>
      </c>
      <c r="BB112" s="74">
        <f t="shared" si="69"/>
        <v>0</v>
      </c>
      <c r="BC112" s="74">
        <f t="shared" si="69"/>
        <v>0</v>
      </c>
      <c r="BD112" s="74">
        <f t="shared" si="69"/>
        <v>0</v>
      </c>
      <c r="BE112" s="74">
        <f t="shared" si="69"/>
        <v>0</v>
      </c>
      <c r="BF112" s="74">
        <f t="shared" si="69"/>
        <v>0</v>
      </c>
      <c r="BG112" s="74">
        <f t="shared" si="69"/>
        <v>0</v>
      </c>
      <c r="BH112" s="74">
        <f t="shared" si="69"/>
        <v>0</v>
      </c>
      <c r="BI112" s="74">
        <f t="shared" si="69"/>
        <v>0</v>
      </c>
      <c r="BJ112" s="74">
        <f t="shared" si="69"/>
        <v>0</v>
      </c>
      <c r="BK112" s="74"/>
      <c r="BL112" s="74"/>
      <c r="BM112" s="36"/>
      <c r="BN112" s="74">
        <f t="shared" si="58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0">$N$20/$B$3</f>
        <v>0</v>
      </c>
      <c r="P113" s="74">
        <f t="shared" si="70"/>
        <v>0</v>
      </c>
      <c r="Q113" s="74">
        <f t="shared" si="70"/>
        <v>0</v>
      </c>
      <c r="R113" s="74">
        <f t="shared" si="70"/>
        <v>0</v>
      </c>
      <c r="S113" s="74">
        <f t="shared" si="70"/>
        <v>0</v>
      </c>
      <c r="T113" s="74">
        <f t="shared" si="70"/>
        <v>0</v>
      </c>
      <c r="U113" s="74">
        <f t="shared" si="70"/>
        <v>0</v>
      </c>
      <c r="V113" s="74">
        <f t="shared" si="70"/>
        <v>0</v>
      </c>
      <c r="W113" s="74">
        <f t="shared" si="70"/>
        <v>0</v>
      </c>
      <c r="X113" s="74">
        <f t="shared" si="70"/>
        <v>0</v>
      </c>
      <c r="Y113" s="74">
        <f t="shared" si="70"/>
        <v>0</v>
      </c>
      <c r="Z113" s="74">
        <f t="shared" si="70"/>
        <v>0</v>
      </c>
      <c r="AA113" s="74">
        <f t="shared" si="70"/>
        <v>0</v>
      </c>
      <c r="AB113" s="74">
        <f t="shared" si="70"/>
        <v>0</v>
      </c>
      <c r="AC113" s="74">
        <f t="shared" si="70"/>
        <v>0</v>
      </c>
      <c r="AD113" s="74">
        <f t="shared" si="70"/>
        <v>0</v>
      </c>
      <c r="AE113" s="74">
        <f t="shared" si="70"/>
        <v>0</v>
      </c>
      <c r="AF113" s="74">
        <f t="shared" si="70"/>
        <v>0</v>
      </c>
      <c r="AG113" s="74">
        <f t="shared" si="70"/>
        <v>0</v>
      </c>
      <c r="AH113" s="74">
        <f t="shared" si="70"/>
        <v>0</v>
      </c>
      <c r="AI113" s="74">
        <f t="shared" si="70"/>
        <v>0</v>
      </c>
      <c r="AJ113" s="74">
        <f t="shared" si="70"/>
        <v>0</v>
      </c>
      <c r="AK113" s="74">
        <f t="shared" si="70"/>
        <v>0</v>
      </c>
      <c r="AL113" s="74">
        <f t="shared" si="70"/>
        <v>0</v>
      </c>
      <c r="AM113" s="74">
        <f t="shared" si="70"/>
        <v>0</v>
      </c>
      <c r="AN113" s="74">
        <f t="shared" si="70"/>
        <v>0</v>
      </c>
      <c r="AO113" s="74">
        <f t="shared" si="70"/>
        <v>0</v>
      </c>
      <c r="AP113" s="74">
        <f t="shared" si="70"/>
        <v>0</v>
      </c>
      <c r="AQ113" s="74">
        <f t="shared" si="70"/>
        <v>0</v>
      </c>
      <c r="AR113" s="74">
        <f t="shared" si="70"/>
        <v>0</v>
      </c>
      <c r="AS113" s="74">
        <f t="shared" si="70"/>
        <v>0</v>
      </c>
      <c r="AT113" s="74">
        <f t="shared" si="70"/>
        <v>0</v>
      </c>
      <c r="AU113" s="74">
        <f t="shared" si="70"/>
        <v>0</v>
      </c>
      <c r="AV113" s="74">
        <f t="shared" si="70"/>
        <v>0</v>
      </c>
      <c r="AW113" s="74">
        <f t="shared" si="70"/>
        <v>0</v>
      </c>
      <c r="AX113" s="74">
        <f t="shared" si="70"/>
        <v>0</v>
      </c>
      <c r="AY113" s="74">
        <f t="shared" si="70"/>
        <v>0</v>
      </c>
      <c r="AZ113" s="74">
        <f t="shared" si="70"/>
        <v>0</v>
      </c>
      <c r="BA113" s="74">
        <f t="shared" si="70"/>
        <v>0</v>
      </c>
      <c r="BB113" s="74">
        <f t="shared" si="70"/>
        <v>0</v>
      </c>
      <c r="BC113" s="74">
        <f t="shared" si="70"/>
        <v>0</v>
      </c>
      <c r="BD113" s="74">
        <f t="shared" si="70"/>
        <v>0</v>
      </c>
      <c r="BE113" s="74">
        <f t="shared" si="70"/>
        <v>0</v>
      </c>
      <c r="BF113" s="74">
        <f t="shared" si="70"/>
        <v>0</v>
      </c>
      <c r="BG113" s="74">
        <f t="shared" si="70"/>
        <v>0</v>
      </c>
      <c r="BH113" s="74">
        <f t="shared" si="70"/>
        <v>0</v>
      </c>
      <c r="BI113" s="74">
        <f t="shared" si="70"/>
        <v>0</v>
      </c>
      <c r="BJ113" s="74">
        <f t="shared" si="70"/>
        <v>0</v>
      </c>
      <c r="BK113" s="74">
        <f t="shared" si="70"/>
        <v>0</v>
      </c>
      <c r="BL113" s="74"/>
      <c r="BM113" s="36"/>
      <c r="BN113" s="74">
        <f t="shared" si="58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1">SUM(C101:C113)</f>
        <v>0</v>
      </c>
      <c r="D114" s="68">
        <f t="shared" si="71"/>
        <v>0</v>
      </c>
      <c r="E114" s="68">
        <f t="shared" si="71"/>
        <v>0</v>
      </c>
      <c r="F114" s="68">
        <f t="shared" si="71"/>
        <v>0</v>
      </c>
      <c r="G114" s="68">
        <f t="shared" si="71"/>
        <v>0</v>
      </c>
      <c r="H114" s="68">
        <f t="shared" si="71"/>
        <v>0</v>
      </c>
      <c r="I114" s="68">
        <f t="shared" si="71"/>
        <v>0</v>
      </c>
      <c r="J114" s="68">
        <f t="shared" si="71"/>
        <v>0</v>
      </c>
      <c r="K114" s="68">
        <f t="shared" si="71"/>
        <v>0</v>
      </c>
      <c r="L114" s="68">
        <f t="shared" si="71"/>
        <v>0</v>
      </c>
      <c r="M114" s="68">
        <f t="shared" si="71"/>
        <v>0</v>
      </c>
      <c r="N114" s="68">
        <f t="shared" si="71"/>
        <v>0</v>
      </c>
      <c r="O114" s="68">
        <f t="shared" si="71"/>
        <v>0</v>
      </c>
      <c r="P114" s="68">
        <f t="shared" si="71"/>
        <v>0</v>
      </c>
      <c r="Q114" s="68">
        <f t="shared" si="71"/>
        <v>0</v>
      </c>
      <c r="R114" s="68">
        <f t="shared" si="71"/>
        <v>0</v>
      </c>
      <c r="S114" s="68">
        <f t="shared" si="71"/>
        <v>0</v>
      </c>
      <c r="T114" s="68">
        <f t="shared" si="71"/>
        <v>0</v>
      </c>
      <c r="U114" s="68">
        <f t="shared" si="71"/>
        <v>0</v>
      </c>
      <c r="V114" s="68">
        <f t="shared" si="71"/>
        <v>0</v>
      </c>
      <c r="W114" s="68">
        <f t="shared" si="71"/>
        <v>0</v>
      </c>
      <c r="X114" s="68">
        <f t="shared" si="71"/>
        <v>0</v>
      </c>
      <c r="Y114" s="68">
        <f t="shared" si="71"/>
        <v>0</v>
      </c>
      <c r="Z114" s="68">
        <f t="shared" si="71"/>
        <v>0</v>
      </c>
      <c r="AA114" s="68">
        <f t="shared" si="71"/>
        <v>0</v>
      </c>
      <c r="AB114" s="68">
        <f t="shared" si="71"/>
        <v>0</v>
      </c>
      <c r="AC114" s="68">
        <f t="shared" si="71"/>
        <v>0</v>
      </c>
      <c r="AD114" s="68">
        <f t="shared" si="71"/>
        <v>0</v>
      </c>
      <c r="AE114" s="68">
        <f t="shared" si="71"/>
        <v>0</v>
      </c>
      <c r="AF114" s="68">
        <f t="shared" si="71"/>
        <v>0</v>
      </c>
      <c r="AG114" s="68">
        <f t="shared" si="71"/>
        <v>0</v>
      </c>
      <c r="AH114" s="68">
        <f t="shared" si="71"/>
        <v>0</v>
      </c>
      <c r="AI114" s="68">
        <f t="shared" si="71"/>
        <v>0</v>
      </c>
      <c r="AJ114" s="68">
        <f t="shared" si="71"/>
        <v>0</v>
      </c>
      <c r="AK114" s="68">
        <f t="shared" si="71"/>
        <v>0</v>
      </c>
      <c r="AL114" s="68">
        <f t="shared" si="71"/>
        <v>0</v>
      </c>
      <c r="AM114" s="68">
        <f t="shared" si="71"/>
        <v>0</v>
      </c>
      <c r="AN114" s="68">
        <f t="shared" si="71"/>
        <v>0</v>
      </c>
      <c r="AO114" s="68">
        <f t="shared" si="71"/>
        <v>0</v>
      </c>
      <c r="AP114" s="68">
        <f t="shared" si="71"/>
        <v>0</v>
      </c>
      <c r="AQ114" s="68">
        <f t="shared" si="71"/>
        <v>0</v>
      </c>
      <c r="AR114" s="68">
        <f t="shared" si="71"/>
        <v>0</v>
      </c>
      <c r="AS114" s="68">
        <f t="shared" si="71"/>
        <v>0</v>
      </c>
      <c r="AT114" s="68">
        <f t="shared" si="71"/>
        <v>0</v>
      </c>
      <c r="AU114" s="68">
        <f t="shared" si="71"/>
        <v>0</v>
      </c>
      <c r="AV114" s="68">
        <f t="shared" si="71"/>
        <v>0</v>
      </c>
      <c r="AW114" s="68">
        <f t="shared" si="71"/>
        <v>0</v>
      </c>
      <c r="AX114" s="68">
        <f t="shared" si="71"/>
        <v>0</v>
      </c>
      <c r="AY114" s="68">
        <f t="shared" si="71"/>
        <v>0</v>
      </c>
      <c r="AZ114" s="68">
        <f t="shared" si="71"/>
        <v>0</v>
      </c>
      <c r="BA114" s="68">
        <f t="shared" si="71"/>
        <v>0</v>
      </c>
      <c r="BB114" s="68">
        <f t="shared" si="71"/>
        <v>0</v>
      </c>
      <c r="BC114" s="68">
        <f t="shared" si="71"/>
        <v>0</v>
      </c>
      <c r="BD114" s="68">
        <f t="shared" si="71"/>
        <v>0</v>
      </c>
      <c r="BE114" s="68">
        <f t="shared" si="71"/>
        <v>0</v>
      </c>
      <c r="BF114" s="68">
        <f t="shared" si="71"/>
        <v>0</v>
      </c>
      <c r="BG114" s="68">
        <f t="shared" si="71"/>
        <v>0</v>
      </c>
      <c r="BH114" s="68">
        <f t="shared" si="71"/>
        <v>0</v>
      </c>
      <c r="BI114" s="68">
        <f t="shared" si="71"/>
        <v>0</v>
      </c>
      <c r="BJ114" s="68">
        <f t="shared" si="71"/>
        <v>0</v>
      </c>
      <c r="BK114" s="68">
        <f t="shared" si="71"/>
        <v>0</v>
      </c>
      <c r="BL114" s="68">
        <f t="shared" si="71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 enableFormatConditionsCalculation="0">
    <pageSetUpPr fitToPage="1"/>
  </sheetPr>
  <dimension ref="A1:L51"/>
  <sheetViews>
    <sheetView topLeftCell="A7" workbookViewId="0">
      <selection activeCell="E31" sqref="E31"/>
    </sheetView>
  </sheetViews>
  <sheetFormatPr defaultRowHeight="17.100000000000001" customHeight="1" x14ac:dyDescent="0.2"/>
  <cols>
    <col min="1" max="1" width="24.42578125" customWidth="1"/>
    <col min="2" max="2" width="9.140625" style="3" customWidth="1"/>
    <col min="3" max="3" width="77.85546875" bestFit="1" customWidth="1"/>
    <col min="4" max="4" width="36" customWidth="1"/>
    <col min="5" max="5" width="8.7109375" bestFit="1" customWidth="1"/>
    <col min="6" max="6" width="12.42578125" bestFit="1" customWidth="1"/>
    <col min="7" max="7" width="9" bestFit="1" customWidth="1"/>
    <col min="8" max="8" width="5.28515625" bestFit="1" customWidth="1"/>
    <col min="9" max="9" width="7.42578125" bestFit="1" customWidth="1"/>
    <col min="10" max="10" width="12" bestFit="1" customWidth="1"/>
    <col min="11" max="11" width="7.42578125" bestFit="1" customWidth="1"/>
  </cols>
  <sheetData>
    <row r="1" spans="1:12" ht="18" x14ac:dyDescent="0.25">
      <c r="B1" s="122" t="s">
        <v>262</v>
      </c>
    </row>
    <row r="2" spans="1:12" ht="18" x14ac:dyDescent="0.25">
      <c r="B2" s="122"/>
    </row>
    <row r="3" spans="1:12" ht="17.100000000000001" customHeight="1" x14ac:dyDescent="0.2">
      <c r="B3" s="32"/>
    </row>
    <row r="5" spans="1:12" ht="17.100000000000001" customHeight="1" x14ac:dyDescent="0.2">
      <c r="E5" s="3" t="s">
        <v>61</v>
      </c>
      <c r="F5" s="3"/>
      <c r="H5" s="3" t="s">
        <v>56</v>
      </c>
      <c r="I5" s="3" t="s">
        <v>57</v>
      </c>
      <c r="J5" s="3" t="s">
        <v>59</v>
      </c>
      <c r="K5" s="51"/>
      <c r="L5" s="3"/>
    </row>
    <row r="6" spans="1:12" ht="17.100000000000001" customHeight="1" x14ac:dyDescent="0.2">
      <c r="A6" s="447"/>
      <c r="B6" s="448" t="s">
        <v>23</v>
      </c>
      <c r="C6" s="5" t="s">
        <v>22</v>
      </c>
      <c r="D6" s="5"/>
      <c r="E6" s="8" t="s">
        <v>0</v>
      </c>
      <c r="F6" s="8" t="s">
        <v>1</v>
      </c>
      <c r="G6" s="8" t="s">
        <v>3</v>
      </c>
      <c r="H6" s="8" t="s">
        <v>0</v>
      </c>
      <c r="I6" s="8" t="s">
        <v>58</v>
      </c>
      <c r="J6" s="8" t="s">
        <v>60</v>
      </c>
      <c r="K6" s="8"/>
      <c r="L6" s="8"/>
    </row>
    <row r="7" spans="1:12" ht="17.100000000000001" customHeight="1" x14ac:dyDescent="0.2">
      <c r="A7" s="446" t="s">
        <v>363</v>
      </c>
      <c r="B7" s="3">
        <v>1</v>
      </c>
      <c r="C7" s="32" t="s">
        <v>80</v>
      </c>
      <c r="D7" s="16" t="s">
        <v>286</v>
      </c>
      <c r="E7" s="29">
        <v>10</v>
      </c>
      <c r="F7" s="4">
        <v>1</v>
      </c>
      <c r="G7" s="20" t="s">
        <v>108</v>
      </c>
      <c r="H7" s="29"/>
      <c r="I7" s="28"/>
      <c r="J7" s="21"/>
      <c r="K7" s="4"/>
      <c r="L7" s="4"/>
    </row>
    <row r="8" spans="1:12" ht="17.100000000000001" customHeight="1" x14ac:dyDescent="0.2">
      <c r="A8" s="453" t="s">
        <v>304</v>
      </c>
      <c r="B8" s="3" t="s">
        <v>322</v>
      </c>
      <c r="C8" s="32" t="s">
        <v>282</v>
      </c>
      <c r="D8" s="16" t="s">
        <v>321</v>
      </c>
      <c r="E8" s="29">
        <v>10</v>
      </c>
      <c r="F8" s="4" t="s">
        <v>14</v>
      </c>
      <c r="G8" s="20" t="s">
        <v>335</v>
      </c>
      <c r="H8" s="29">
        <v>10</v>
      </c>
      <c r="I8" s="28">
        <v>0</v>
      </c>
      <c r="J8" s="21">
        <v>0</v>
      </c>
      <c r="K8" s="4"/>
      <c r="L8" s="4"/>
    </row>
    <row r="9" spans="1:12" ht="17.100000000000001" customHeight="1" x14ac:dyDescent="0.2">
      <c r="A9" s="463"/>
      <c r="B9" s="3" t="s">
        <v>323</v>
      </c>
      <c r="C9" s="38" t="s">
        <v>355</v>
      </c>
      <c r="D9" s="416" t="s">
        <v>356</v>
      </c>
      <c r="E9" s="417">
        <v>10</v>
      </c>
      <c r="F9" s="418" t="s">
        <v>14</v>
      </c>
      <c r="G9" s="419" t="s">
        <v>335</v>
      </c>
      <c r="H9" s="417">
        <v>10</v>
      </c>
      <c r="I9" s="420">
        <v>0</v>
      </c>
      <c r="J9" s="421">
        <v>0</v>
      </c>
      <c r="K9" s="4"/>
      <c r="L9" s="4"/>
    </row>
    <row r="10" spans="1:12" ht="17.100000000000001" customHeight="1" x14ac:dyDescent="0.2">
      <c r="A10" s="454"/>
      <c r="B10" s="452" t="s">
        <v>353</v>
      </c>
      <c r="C10" s="38" t="s">
        <v>354</v>
      </c>
      <c r="D10" s="416" t="s">
        <v>283</v>
      </c>
      <c r="E10" s="417">
        <v>10</v>
      </c>
      <c r="F10" s="418" t="s">
        <v>14</v>
      </c>
      <c r="G10" s="419" t="s">
        <v>335</v>
      </c>
      <c r="H10" s="417">
        <f>'Book Depreciation Rate'!$D$44</f>
        <v>50</v>
      </c>
      <c r="I10" s="420">
        <v>0</v>
      </c>
      <c r="J10" s="421">
        <v>0</v>
      </c>
      <c r="K10" s="4"/>
      <c r="L10" s="4"/>
    </row>
    <row r="11" spans="1:12" ht="17.100000000000001" customHeight="1" x14ac:dyDescent="0.2">
      <c r="A11" s="453" t="s">
        <v>81</v>
      </c>
      <c r="B11" s="3" t="s">
        <v>324</v>
      </c>
      <c r="C11" s="32" t="s">
        <v>83</v>
      </c>
      <c r="D11" s="16" t="s">
        <v>283</v>
      </c>
      <c r="E11" s="29">
        <f>'Book Depreciation Rate'!$D$44</f>
        <v>50</v>
      </c>
      <c r="F11" s="4" t="s">
        <v>4</v>
      </c>
      <c r="G11" s="20" t="s">
        <v>108</v>
      </c>
      <c r="H11" s="29">
        <f>'Book Depreciation Rate'!$D$44</f>
        <v>50</v>
      </c>
      <c r="I11" s="28">
        <f>'Book Depreciation Rate'!$E$44/100</f>
        <v>-0.25</v>
      </c>
      <c r="J11" s="21">
        <f t="shared" ref="J11" si="0">(1-I11)/H11</f>
        <v>2.5000000000000001E-2</v>
      </c>
      <c r="K11" s="4"/>
      <c r="L11" s="4"/>
    </row>
    <row r="12" spans="1:12" ht="17.100000000000001" customHeight="1" x14ac:dyDescent="0.2">
      <c r="A12" s="463"/>
      <c r="B12" s="343" t="s">
        <v>325</v>
      </c>
      <c r="C12" s="32" t="s">
        <v>351</v>
      </c>
      <c r="D12" s="16" t="s">
        <v>283</v>
      </c>
      <c r="E12" s="29">
        <f>'Book Depreciation Rate'!$D$44</f>
        <v>50</v>
      </c>
      <c r="F12" s="4" t="s">
        <v>4</v>
      </c>
      <c r="G12" s="371">
        <v>2016</v>
      </c>
      <c r="H12" s="29">
        <f>'Book Depreciation Rate'!$D$44</f>
        <v>50</v>
      </c>
      <c r="I12" s="28">
        <f>'Book Depreciation Rate'!$E$44/100</f>
        <v>-0.25</v>
      </c>
      <c r="J12" s="21">
        <f t="shared" ref="J12:J19" si="1">(1-I12)/H12</f>
        <v>2.5000000000000001E-2</v>
      </c>
      <c r="K12" s="4"/>
      <c r="L12" s="4"/>
    </row>
    <row r="13" spans="1:12" ht="17.100000000000001" customHeight="1" x14ac:dyDescent="0.2">
      <c r="A13" s="463"/>
      <c r="B13" s="343" t="s">
        <v>326</v>
      </c>
      <c r="C13" s="32" t="s">
        <v>82</v>
      </c>
      <c r="D13" s="16" t="s">
        <v>283</v>
      </c>
      <c r="E13" s="29">
        <f>'Book Depreciation Rate'!$D$44</f>
        <v>50</v>
      </c>
      <c r="F13" s="4" t="s">
        <v>4</v>
      </c>
      <c r="G13" s="371">
        <v>2016</v>
      </c>
      <c r="H13" s="29">
        <f>'Book Depreciation Rate'!$D$44</f>
        <v>50</v>
      </c>
      <c r="I13" s="28">
        <f>'Book Depreciation Rate'!$E$44/100</f>
        <v>-0.25</v>
      </c>
      <c r="J13" s="21">
        <f t="shared" si="1"/>
        <v>2.5000000000000001E-2</v>
      </c>
      <c r="K13" s="4"/>
      <c r="L13" s="4"/>
    </row>
    <row r="14" spans="1:12" ht="17.100000000000001" customHeight="1" x14ac:dyDescent="0.2">
      <c r="A14" s="454"/>
      <c r="B14" s="343" t="s">
        <v>327</v>
      </c>
      <c r="C14" s="32" t="s">
        <v>358</v>
      </c>
      <c r="D14" s="16" t="s">
        <v>283</v>
      </c>
      <c r="E14" s="29">
        <f>'Book Depreciation Rate'!$D$44</f>
        <v>50</v>
      </c>
      <c r="F14" s="4" t="s">
        <v>4</v>
      </c>
      <c r="G14" s="371">
        <v>2019</v>
      </c>
      <c r="H14" s="29">
        <f>'Book Depreciation Rate'!$D$44</f>
        <v>50</v>
      </c>
      <c r="I14" s="28">
        <f>'Book Depreciation Rate'!$E$44/100</f>
        <v>-0.25</v>
      </c>
      <c r="J14" s="21">
        <f t="shared" si="1"/>
        <v>2.5000000000000001E-2</v>
      </c>
      <c r="K14" s="4"/>
      <c r="L14" s="4"/>
    </row>
    <row r="15" spans="1:12" ht="17.100000000000001" customHeight="1" x14ac:dyDescent="0.2">
      <c r="A15" s="468" t="s">
        <v>84</v>
      </c>
      <c r="B15" s="343" t="s">
        <v>328</v>
      </c>
      <c r="C15" s="32" t="s">
        <v>85</v>
      </c>
      <c r="D15" s="16" t="s">
        <v>283</v>
      </c>
      <c r="E15" s="29">
        <f>'Book Depreciation Rate'!$D$44</f>
        <v>50</v>
      </c>
      <c r="F15" s="4" t="s">
        <v>4</v>
      </c>
      <c r="G15" s="371">
        <v>2016</v>
      </c>
      <c r="H15" s="29">
        <f>'Book Depreciation Rate'!$D$44</f>
        <v>50</v>
      </c>
      <c r="I15" s="28">
        <f>'Book Depreciation Rate'!$E$44/100</f>
        <v>-0.25</v>
      </c>
      <c r="J15" s="21">
        <f t="shared" si="1"/>
        <v>2.5000000000000001E-2</v>
      </c>
      <c r="K15" s="4"/>
      <c r="L15" s="4"/>
    </row>
    <row r="16" spans="1:12" ht="17.100000000000001" customHeight="1" x14ac:dyDescent="0.2">
      <c r="A16" s="469"/>
      <c r="B16" s="343" t="s">
        <v>329</v>
      </c>
      <c r="C16" s="32" t="s">
        <v>87</v>
      </c>
      <c r="D16" s="16" t="s">
        <v>283</v>
      </c>
      <c r="E16" s="29">
        <f>'Book Depreciation Rate'!$D$44</f>
        <v>50</v>
      </c>
      <c r="F16" s="4" t="s">
        <v>4</v>
      </c>
      <c r="G16" s="371">
        <v>2019</v>
      </c>
      <c r="H16" s="29">
        <f>'Book Depreciation Rate'!$D$44</f>
        <v>50</v>
      </c>
      <c r="I16" s="28">
        <f>'Book Depreciation Rate'!$E$44/100</f>
        <v>-0.25</v>
      </c>
      <c r="J16" s="21">
        <f t="shared" si="1"/>
        <v>2.5000000000000001E-2</v>
      </c>
      <c r="K16" s="4"/>
      <c r="L16" s="4"/>
    </row>
    <row r="17" spans="1:12" ht="17.100000000000001" customHeight="1" x14ac:dyDescent="0.2">
      <c r="A17" s="469"/>
      <c r="B17" s="343" t="s">
        <v>330</v>
      </c>
      <c r="C17" s="32" t="s">
        <v>89</v>
      </c>
      <c r="D17" s="16" t="s">
        <v>283</v>
      </c>
      <c r="E17" s="29">
        <f>'Book Depreciation Rate'!$D$44</f>
        <v>50</v>
      </c>
      <c r="F17" s="4" t="s">
        <v>4</v>
      </c>
      <c r="G17" s="371" t="s">
        <v>108</v>
      </c>
      <c r="H17" s="29">
        <f>'Book Depreciation Rate'!$D$44</f>
        <v>50</v>
      </c>
      <c r="I17" s="28">
        <f>'Book Depreciation Rate'!$E$44/100</f>
        <v>-0.25</v>
      </c>
      <c r="J17" s="21">
        <f t="shared" si="1"/>
        <v>2.5000000000000001E-2</v>
      </c>
      <c r="K17" s="4"/>
      <c r="L17" s="4"/>
    </row>
    <row r="18" spans="1:12" ht="17.100000000000001" customHeight="1" x14ac:dyDescent="0.2">
      <c r="A18" s="469"/>
      <c r="B18" s="343" t="s">
        <v>331</v>
      </c>
      <c r="C18" s="32" t="s">
        <v>88</v>
      </c>
      <c r="D18" s="16" t="s">
        <v>283</v>
      </c>
      <c r="E18" s="29">
        <f>'Book Depreciation Rate'!$D$44</f>
        <v>50</v>
      </c>
      <c r="F18" s="4" t="s">
        <v>4</v>
      </c>
      <c r="G18" s="371" t="s">
        <v>108</v>
      </c>
      <c r="H18" s="29">
        <f>'Book Depreciation Rate'!$D$44</f>
        <v>50</v>
      </c>
      <c r="I18" s="28">
        <f>'Book Depreciation Rate'!$E$44/100</f>
        <v>-0.25</v>
      </c>
      <c r="J18" s="21">
        <f t="shared" si="1"/>
        <v>2.5000000000000001E-2</v>
      </c>
      <c r="K18" s="4"/>
      <c r="L18" s="4"/>
    </row>
    <row r="19" spans="1:12" ht="17.100000000000001" customHeight="1" x14ac:dyDescent="0.2">
      <c r="A19" s="469"/>
      <c r="B19" s="343" t="s">
        <v>332</v>
      </c>
      <c r="C19" s="32" t="s">
        <v>86</v>
      </c>
      <c r="D19" s="16" t="s">
        <v>283</v>
      </c>
      <c r="E19" s="29">
        <f>'Book Depreciation Rate'!$D$44</f>
        <v>50</v>
      </c>
      <c r="F19" s="4" t="s">
        <v>4</v>
      </c>
      <c r="G19" s="371" t="s">
        <v>108</v>
      </c>
      <c r="H19" s="29">
        <f>'Book Depreciation Rate'!$D$44</f>
        <v>50</v>
      </c>
      <c r="I19" s="28">
        <f>'Book Depreciation Rate'!$E$44/100</f>
        <v>-0.25</v>
      </c>
      <c r="J19" s="21">
        <f t="shared" si="1"/>
        <v>2.5000000000000001E-2</v>
      </c>
      <c r="K19" s="4"/>
      <c r="L19" s="4"/>
    </row>
    <row r="20" spans="1:12" ht="17.100000000000001" customHeight="1" x14ac:dyDescent="0.2">
      <c r="A20" s="469"/>
      <c r="B20" s="343" t="s">
        <v>347</v>
      </c>
      <c r="C20" s="32" t="s">
        <v>348</v>
      </c>
      <c r="D20" s="16" t="s">
        <v>283</v>
      </c>
      <c r="E20" s="29">
        <f>'Book Depreciation Rate'!$D$44</f>
        <v>50</v>
      </c>
      <c r="F20" s="4" t="s">
        <v>4</v>
      </c>
      <c r="G20" s="371" t="s">
        <v>108</v>
      </c>
      <c r="H20" s="29">
        <f>'Book Depreciation Rate'!$D$44</f>
        <v>50</v>
      </c>
      <c r="I20" s="28">
        <f>'Book Depreciation Rate'!$E$44/100</f>
        <v>-0.25</v>
      </c>
      <c r="J20" s="21">
        <f t="shared" ref="J20:J21" si="2">(1-I20)/H20</f>
        <v>2.5000000000000001E-2</v>
      </c>
      <c r="K20" s="4"/>
      <c r="L20" s="4"/>
    </row>
    <row r="21" spans="1:12" ht="17.100000000000001" customHeight="1" x14ac:dyDescent="0.2">
      <c r="A21" s="470"/>
      <c r="B21" s="401" t="s">
        <v>349</v>
      </c>
      <c r="C21" s="32" t="s">
        <v>350</v>
      </c>
      <c r="D21" s="16" t="s">
        <v>283</v>
      </c>
      <c r="E21" s="29">
        <f>'Book Depreciation Rate'!$D$44</f>
        <v>50</v>
      </c>
      <c r="F21" s="4" t="s">
        <v>4</v>
      </c>
      <c r="G21" s="371" t="s">
        <v>108</v>
      </c>
      <c r="H21" s="29">
        <f>'Book Depreciation Rate'!$D$44</f>
        <v>50</v>
      </c>
      <c r="I21" s="28">
        <f>'Book Depreciation Rate'!$E$44/100</f>
        <v>-0.25</v>
      </c>
      <c r="J21" s="21">
        <f t="shared" si="2"/>
        <v>2.5000000000000001E-2</v>
      </c>
      <c r="K21" s="4"/>
      <c r="L21" s="4"/>
    </row>
    <row r="22" spans="1:12" ht="17.100000000000001" customHeight="1" x14ac:dyDescent="0.2">
      <c r="B22" s="401"/>
      <c r="C22" s="32"/>
      <c r="D22" s="16"/>
      <c r="E22" s="29"/>
      <c r="F22" s="4"/>
      <c r="G22" s="371"/>
      <c r="H22" s="29"/>
      <c r="I22" s="28"/>
      <c r="J22" s="21"/>
      <c r="K22" s="4"/>
      <c r="L22" s="4"/>
    </row>
    <row r="23" spans="1:12" ht="17.100000000000001" customHeight="1" x14ac:dyDescent="0.2">
      <c r="B23" s="401"/>
      <c r="C23" s="32"/>
      <c r="D23" s="16"/>
      <c r="E23" s="29"/>
      <c r="F23" s="4"/>
      <c r="G23" s="371"/>
      <c r="H23" s="29"/>
      <c r="I23" s="28"/>
      <c r="J23" s="21"/>
      <c r="K23" s="4"/>
      <c r="L23" s="4"/>
    </row>
    <row r="24" spans="1:12" ht="17.100000000000001" customHeight="1" x14ac:dyDescent="0.2">
      <c r="B24" s="49"/>
      <c r="C24" s="32"/>
      <c r="D24" s="2"/>
      <c r="E24" s="29"/>
      <c r="F24" s="4"/>
      <c r="G24" s="4"/>
      <c r="H24" s="30"/>
      <c r="I24" s="31"/>
      <c r="J24" s="21"/>
      <c r="K24" s="4"/>
      <c r="L24" s="4"/>
    </row>
    <row r="25" spans="1:12" ht="17.100000000000001" customHeight="1" x14ac:dyDescent="0.2">
      <c r="C25" t="s">
        <v>33</v>
      </c>
      <c r="D25" s="9"/>
      <c r="E25" s="10">
        <v>1</v>
      </c>
    </row>
    <row r="26" spans="1:12" ht="17.100000000000001" customHeight="1" x14ac:dyDescent="0.2">
      <c r="C26" t="s">
        <v>34</v>
      </c>
      <c r="D26" s="9">
        <f>'Tax Rates'!F14</f>
        <v>6.5000000000000002E-2</v>
      </c>
      <c r="E26" s="195">
        <f>ROUND(D26*E25,4)</f>
        <v>6.5000000000000002E-2</v>
      </c>
      <c r="F26" s="15">
        <f>0.071*0.65</f>
        <v>4.6149999999999997E-2</v>
      </c>
    </row>
    <row r="27" spans="1:12" ht="17.100000000000001" customHeight="1" x14ac:dyDescent="0.2">
      <c r="B27" s="125"/>
      <c r="C27" s="32" t="s">
        <v>264</v>
      </c>
      <c r="D27" s="9">
        <f>D26*0%</f>
        <v>0</v>
      </c>
      <c r="E27" s="212">
        <f>ROUND(D27*E25,4)</f>
        <v>0</v>
      </c>
      <c r="F27" s="15"/>
    </row>
    <row r="28" spans="1:12" ht="17.100000000000001" customHeight="1" x14ac:dyDescent="0.2">
      <c r="D28" s="9"/>
      <c r="E28" s="10">
        <f>E25-E26-E27</f>
        <v>0.93500000000000005</v>
      </c>
    </row>
    <row r="29" spans="1:12" ht="17.100000000000001" customHeight="1" x14ac:dyDescent="0.2">
      <c r="C29" t="s">
        <v>35</v>
      </c>
      <c r="D29" s="9">
        <v>0.35</v>
      </c>
      <c r="E29" s="120">
        <f>ROUND(D29*E28,4)</f>
        <v>0.32729999999999998</v>
      </c>
    </row>
    <row r="30" spans="1:12" ht="17.100000000000001" customHeight="1" thickBot="1" x14ac:dyDescent="0.25">
      <c r="C30" t="s">
        <v>52</v>
      </c>
      <c r="E30" s="121">
        <f>E28-E29</f>
        <v>0.60770000000000013</v>
      </c>
    </row>
    <row r="31" spans="1:12" ht="17.100000000000001" customHeight="1" thickTop="1" x14ac:dyDescent="0.2">
      <c r="C31" t="s">
        <v>55</v>
      </c>
      <c r="E31" s="214">
        <f>E25-E30</f>
        <v>0.39229999999999987</v>
      </c>
      <c r="F31" s="43"/>
    </row>
    <row r="33" spans="2:5" ht="17.100000000000001" customHeight="1" x14ac:dyDescent="0.2">
      <c r="B33" s="49"/>
      <c r="C33" s="116" t="s">
        <v>94</v>
      </c>
    </row>
    <row r="34" spans="2:5" ht="17.100000000000001" customHeight="1" x14ac:dyDescent="0.2">
      <c r="C34" s="42" t="s">
        <v>95</v>
      </c>
      <c r="D34" s="25">
        <v>2.9000000000000001E-2</v>
      </c>
      <c r="E34" s="10">
        <f>1/(1-D34)</f>
        <v>1.0298661174047374</v>
      </c>
    </row>
    <row r="35" spans="2:5" ht="17.100000000000001" customHeight="1" x14ac:dyDescent="0.2">
      <c r="C35" t="s">
        <v>96</v>
      </c>
      <c r="D35" s="25">
        <v>-3.8500000000000001E-3</v>
      </c>
      <c r="E35" s="10">
        <f>1/(1-D35)</f>
        <v>0.99616476565223899</v>
      </c>
    </row>
    <row r="36" spans="2:5" ht="17.100000000000001" customHeight="1" x14ac:dyDescent="0.2">
      <c r="C36" t="s">
        <v>97</v>
      </c>
      <c r="D36" s="25">
        <v>8.2000000000000007E-3</v>
      </c>
      <c r="E36" s="10">
        <f>1/(1-D36)</f>
        <v>1.008267795926598</v>
      </c>
    </row>
    <row r="37" spans="2:5" ht="17.100000000000001" customHeight="1" x14ac:dyDescent="0.2">
      <c r="B37" s="49"/>
      <c r="C37" s="32" t="s">
        <v>98</v>
      </c>
      <c r="D37" s="25">
        <v>8.0000000000000004E-4</v>
      </c>
      <c r="E37" s="10">
        <f>1/(1-D37)</f>
        <v>1.0008006405124099</v>
      </c>
    </row>
    <row r="38" spans="2:5" ht="17.100000000000001" customHeight="1" thickBot="1" x14ac:dyDescent="0.25">
      <c r="C38" s="117" t="s">
        <v>64</v>
      </c>
      <c r="D38" s="26">
        <f>SUM(D34:D37)</f>
        <v>3.4150000000000007E-2</v>
      </c>
      <c r="E38" s="24">
        <f>1/(1-D38)</f>
        <v>1.0353574571620852</v>
      </c>
    </row>
    <row r="40" spans="2:5" ht="17.100000000000001" customHeight="1" x14ac:dyDescent="0.2">
      <c r="C40" s="116" t="s">
        <v>370</v>
      </c>
    </row>
    <row r="41" spans="2:5" ht="17.100000000000001" customHeight="1" x14ac:dyDescent="0.2">
      <c r="B41" s="449"/>
      <c r="C41" s="42" t="s">
        <v>95</v>
      </c>
      <c r="D41" s="25">
        <v>2.5499999999999998E-2</v>
      </c>
      <c r="E41" s="10">
        <f>1/(1-D41)</f>
        <v>1.026167265264238</v>
      </c>
    </row>
    <row r="42" spans="2:5" ht="17.100000000000001" customHeight="1" x14ac:dyDescent="0.2">
      <c r="B42" s="449"/>
      <c r="C42" t="s">
        <v>96</v>
      </c>
      <c r="D42" s="25">
        <v>-4.3E-3</v>
      </c>
      <c r="E42" s="10">
        <f>1/(1-D42)</f>
        <v>0.99571841083341639</v>
      </c>
    </row>
    <row r="43" spans="2:5" ht="17.100000000000001" customHeight="1" x14ac:dyDescent="0.2">
      <c r="B43" s="449"/>
      <c r="C43" t="s">
        <v>97</v>
      </c>
      <c r="D43" s="25">
        <v>6.8999999999999999E-3</v>
      </c>
      <c r="E43" s="10">
        <f>1/(1-D43)</f>
        <v>1.006947940791461</v>
      </c>
    </row>
    <row r="44" spans="2:5" ht="17.100000000000001" customHeight="1" x14ac:dyDescent="0.2">
      <c r="B44" s="449"/>
      <c r="C44" s="32" t="s">
        <v>98</v>
      </c>
      <c r="D44" s="25">
        <v>8.0000000000000004E-4</v>
      </c>
      <c r="E44" s="10">
        <f>1/(1-D44)</f>
        <v>1.0008006405124099</v>
      </c>
    </row>
    <row r="45" spans="2:5" ht="17.100000000000001" customHeight="1" thickBot="1" x14ac:dyDescent="0.25">
      <c r="B45" s="449"/>
      <c r="C45" s="117" t="s">
        <v>64</v>
      </c>
      <c r="D45" s="26">
        <f>SUM(D41:D44)</f>
        <v>2.8899999999999995E-2</v>
      </c>
      <c r="E45" s="24">
        <f>1/(1-D45)</f>
        <v>1.0297600659046442</v>
      </c>
    </row>
    <row r="46" spans="2:5" ht="17.100000000000001" customHeight="1" x14ac:dyDescent="0.2">
      <c r="B46" s="449"/>
    </row>
    <row r="47" spans="2:5" ht="17.100000000000001" customHeight="1" x14ac:dyDescent="0.2">
      <c r="B47" s="449"/>
    </row>
    <row r="48" spans="2:5" ht="17.100000000000001" customHeight="1" thickBot="1" x14ac:dyDescent="0.25">
      <c r="C48" s="32" t="s">
        <v>257</v>
      </c>
      <c r="D48" s="210">
        <v>0.05</v>
      </c>
    </row>
    <row r="51" spans="3:4" ht="17.100000000000001" customHeight="1" thickBot="1" x14ac:dyDescent="0.25">
      <c r="C51" s="32" t="s">
        <v>258</v>
      </c>
      <c r="D51" s="210">
        <v>3.6600000000000001E-2</v>
      </c>
    </row>
  </sheetData>
  <mergeCells count="3">
    <mergeCell ref="A8:A10"/>
    <mergeCell ref="A11:A14"/>
    <mergeCell ref="A15:A21"/>
  </mergeCells>
  <phoneticPr fontId="11" type="noConversion"/>
  <printOptions horizontalCentered="1"/>
  <pageMargins left="0.75" right="0.75" top="1" bottom="1" header="0.5" footer="0.5"/>
  <pageSetup scale="68" orientation="landscape" horizontalDpi="1200" verticalDpi="1200" r:id="rId1"/>
  <headerFooter alignWithMargins="0">
    <oddHeader>&amp;LConsolidated Edison Company of New York, Inc.
Project Depreciation and Revenue Requirement Factors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45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349</v>
      </c>
    </row>
    <row r="2" spans="1:67" ht="15" customHeight="1" x14ac:dyDescent="0.2">
      <c r="A2" s="59" t="s">
        <v>21</v>
      </c>
      <c r="B2" s="107" t="str">
        <f>VLOOKUP($B$1,'Assumptions (Inputs)'!$B$7:$G$24,2,FALSE)</f>
        <v>Upgrade 2 Sections plus risers on Feeder 38Q04 (NEW to the 2015 LRP)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(Escalated)'!E46</f>
        <v>0</v>
      </c>
      <c r="C13" s="128">
        <f>'CapEx (Escalated)'!F46</f>
        <v>0</v>
      </c>
      <c r="D13" s="128">
        <f>'CapEx (Escalated)'!G46</f>
        <v>0</v>
      </c>
      <c r="E13" s="128">
        <f>'CapEx (Escalated)'!H46</f>
        <v>0</v>
      </c>
      <c r="F13" s="128">
        <f>'CapEx (Escalated)'!I46</f>
        <v>0</v>
      </c>
      <c r="G13" s="128">
        <f>'CapEx (Escalated)'!J46</f>
        <v>0</v>
      </c>
      <c r="H13" s="128">
        <f>'CapEx (Escalated)'!K46</f>
        <v>0</v>
      </c>
      <c r="I13" s="128">
        <f>'CapEx (Escalated)'!L46</f>
        <v>0</v>
      </c>
      <c r="J13" s="128">
        <f>'CapEx (Escalated)'!M46</f>
        <v>0</v>
      </c>
      <c r="K13" s="128">
        <f>'CapEx (Escalated)'!N46</f>
        <v>0</v>
      </c>
      <c r="L13" s="128">
        <f>'CapEx (Escalated)'!O46</f>
        <v>0</v>
      </c>
      <c r="M13" s="128">
        <f>'CapEx (Escalated)'!P46</f>
        <v>0</v>
      </c>
      <c r="N13" s="128">
        <f>'CapEx (Escalated)'!Q46</f>
        <v>0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>
        <f>-SUM(E13:F13)</f>
        <v>0</v>
      </c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0</v>
      </c>
      <c r="O21" s="74">
        <f t="shared" si="9"/>
        <v>0</v>
      </c>
      <c r="P21" s="74">
        <f t="shared" si="9"/>
        <v>0</v>
      </c>
      <c r="Q21" s="74">
        <f t="shared" si="9"/>
        <v>0</v>
      </c>
      <c r="R21" s="74">
        <f t="shared" si="9"/>
        <v>0</v>
      </c>
      <c r="S21" s="74">
        <f t="shared" si="9"/>
        <v>0</v>
      </c>
      <c r="T21" s="74">
        <f t="shared" si="9"/>
        <v>0</v>
      </c>
      <c r="U21" s="74">
        <f t="shared" si="9"/>
        <v>0</v>
      </c>
      <c r="V21" s="74">
        <f t="shared" si="9"/>
        <v>0</v>
      </c>
      <c r="W21" s="74">
        <f t="shared" si="9"/>
        <v>0</v>
      </c>
      <c r="X21" s="74">
        <f t="shared" si="9"/>
        <v>0</v>
      </c>
      <c r="Y21" s="74">
        <f t="shared" si="9"/>
        <v>0</v>
      </c>
      <c r="Z21" s="74">
        <f t="shared" si="9"/>
        <v>0</v>
      </c>
      <c r="AA21" s="74">
        <f t="shared" si="9"/>
        <v>0</v>
      </c>
      <c r="AB21" s="74">
        <f t="shared" si="9"/>
        <v>0</v>
      </c>
      <c r="AC21" s="74">
        <f t="shared" si="9"/>
        <v>0</v>
      </c>
      <c r="AD21" s="74">
        <f t="shared" si="9"/>
        <v>0</v>
      </c>
      <c r="AE21" s="74">
        <f t="shared" si="9"/>
        <v>0</v>
      </c>
      <c r="AF21" s="74">
        <f t="shared" si="9"/>
        <v>0</v>
      </c>
      <c r="AG21" s="74">
        <f t="shared" si="9"/>
        <v>0</v>
      </c>
      <c r="AH21" s="74">
        <f t="shared" si="9"/>
        <v>0</v>
      </c>
      <c r="AI21" s="74">
        <f t="shared" si="9"/>
        <v>0</v>
      </c>
      <c r="AJ21" s="74">
        <f t="shared" si="9"/>
        <v>0</v>
      </c>
      <c r="AK21" s="74">
        <f t="shared" si="9"/>
        <v>0</v>
      </c>
      <c r="AL21" s="74">
        <f t="shared" si="9"/>
        <v>0</v>
      </c>
      <c r="AM21" s="74">
        <f t="shared" si="9"/>
        <v>0</v>
      </c>
      <c r="AN21" s="74">
        <f t="shared" si="9"/>
        <v>0</v>
      </c>
      <c r="AO21" s="74">
        <f t="shared" si="9"/>
        <v>0</v>
      </c>
      <c r="AP21" s="74">
        <f t="shared" si="9"/>
        <v>0</v>
      </c>
      <c r="AQ21" s="74">
        <f t="shared" si="9"/>
        <v>0</v>
      </c>
      <c r="AR21" s="74">
        <f t="shared" si="9"/>
        <v>0</v>
      </c>
      <c r="AS21" s="74">
        <f t="shared" si="9"/>
        <v>0</v>
      </c>
      <c r="AT21" s="74">
        <f t="shared" si="9"/>
        <v>0</v>
      </c>
      <c r="AU21" s="74">
        <f t="shared" si="9"/>
        <v>0</v>
      </c>
      <c r="AV21" s="74">
        <f t="shared" si="9"/>
        <v>0</v>
      </c>
      <c r="AW21" s="74">
        <f t="shared" si="9"/>
        <v>0</v>
      </c>
      <c r="AX21" s="74">
        <f t="shared" si="9"/>
        <v>0</v>
      </c>
      <c r="AY21" s="74">
        <f t="shared" si="9"/>
        <v>0</v>
      </c>
      <c r="AZ21" s="74">
        <f t="shared" si="9"/>
        <v>0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0</v>
      </c>
      <c r="O22" s="68">
        <f t="shared" si="10"/>
        <v>0</v>
      </c>
      <c r="P22" s="68">
        <f t="shared" si="10"/>
        <v>0</v>
      </c>
      <c r="Q22" s="68">
        <f t="shared" si="10"/>
        <v>0</v>
      </c>
      <c r="R22" s="68">
        <f t="shared" si="10"/>
        <v>0</v>
      </c>
      <c r="S22" s="68">
        <f t="shared" si="10"/>
        <v>0</v>
      </c>
      <c r="T22" s="68">
        <f t="shared" si="10"/>
        <v>0</v>
      </c>
      <c r="U22" s="68">
        <f t="shared" si="10"/>
        <v>0</v>
      </c>
      <c r="V22" s="68">
        <f t="shared" si="10"/>
        <v>0</v>
      </c>
      <c r="W22" s="68">
        <f t="shared" si="10"/>
        <v>0</v>
      </c>
      <c r="X22" s="68">
        <f t="shared" si="10"/>
        <v>0</v>
      </c>
      <c r="Y22" s="68">
        <f t="shared" si="10"/>
        <v>0</v>
      </c>
      <c r="Z22" s="68">
        <f t="shared" si="10"/>
        <v>0</v>
      </c>
      <c r="AA22" s="68">
        <f t="shared" si="10"/>
        <v>0</v>
      </c>
      <c r="AB22" s="68">
        <f t="shared" si="10"/>
        <v>0</v>
      </c>
      <c r="AC22" s="68">
        <f t="shared" si="10"/>
        <v>0</v>
      </c>
      <c r="AD22" s="68">
        <f t="shared" si="10"/>
        <v>0</v>
      </c>
      <c r="AE22" s="68">
        <f t="shared" si="10"/>
        <v>0</v>
      </c>
      <c r="AF22" s="68">
        <f t="shared" si="10"/>
        <v>0</v>
      </c>
      <c r="AG22" s="68">
        <f t="shared" si="10"/>
        <v>0</v>
      </c>
      <c r="AH22" s="68">
        <f t="shared" si="10"/>
        <v>0</v>
      </c>
      <c r="AI22" s="68">
        <f t="shared" si="10"/>
        <v>0</v>
      </c>
      <c r="AJ22" s="68">
        <f t="shared" si="10"/>
        <v>0</v>
      </c>
      <c r="AK22" s="68">
        <f t="shared" si="10"/>
        <v>0</v>
      </c>
      <c r="AL22" s="68">
        <f t="shared" si="10"/>
        <v>0</v>
      </c>
      <c r="AM22" s="68">
        <f t="shared" si="10"/>
        <v>0</v>
      </c>
      <c r="AN22" s="68">
        <f t="shared" si="10"/>
        <v>0</v>
      </c>
      <c r="AO22" s="68">
        <f t="shared" si="10"/>
        <v>0</v>
      </c>
      <c r="AP22" s="68">
        <f t="shared" si="10"/>
        <v>0</v>
      </c>
      <c r="AQ22" s="68">
        <f t="shared" si="10"/>
        <v>0</v>
      </c>
      <c r="AR22" s="68">
        <f t="shared" si="10"/>
        <v>0</v>
      </c>
      <c r="AS22" s="68">
        <f t="shared" si="10"/>
        <v>0</v>
      </c>
      <c r="AT22" s="68">
        <f t="shared" si="10"/>
        <v>0</v>
      </c>
      <c r="AU22" s="68">
        <f t="shared" si="10"/>
        <v>0</v>
      </c>
      <c r="AV22" s="68">
        <f t="shared" si="10"/>
        <v>0</v>
      </c>
      <c r="AW22" s="68">
        <f t="shared" si="10"/>
        <v>0</v>
      </c>
      <c r="AX22" s="68">
        <f t="shared" si="10"/>
        <v>0</v>
      </c>
      <c r="AY22" s="68">
        <f t="shared" si="10"/>
        <v>0</v>
      </c>
      <c r="AZ22" s="68">
        <f t="shared" si="10"/>
        <v>0</v>
      </c>
      <c r="BA22" s="68">
        <f t="shared" si="10"/>
        <v>0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74">
        <f t="shared" si="11"/>
        <v>0</v>
      </c>
      <c r="Z25" s="74">
        <f t="shared" si="11"/>
        <v>0</v>
      </c>
      <c r="AA25" s="74">
        <f t="shared" si="11"/>
        <v>0</v>
      </c>
      <c r="AB25" s="74">
        <f t="shared" si="11"/>
        <v>0</v>
      </c>
      <c r="AC25" s="74">
        <f t="shared" si="11"/>
        <v>0</v>
      </c>
      <c r="AD25" s="74">
        <f t="shared" si="11"/>
        <v>0</v>
      </c>
      <c r="AE25" s="74">
        <f t="shared" si="11"/>
        <v>0</v>
      </c>
      <c r="AF25" s="74">
        <f t="shared" si="11"/>
        <v>0</v>
      </c>
      <c r="AG25" s="74">
        <f t="shared" si="11"/>
        <v>0</v>
      </c>
      <c r="AH25" s="74">
        <f t="shared" si="11"/>
        <v>0</v>
      </c>
      <c r="AI25" s="74">
        <f t="shared" si="11"/>
        <v>0</v>
      </c>
      <c r="AJ25" s="74">
        <f t="shared" si="11"/>
        <v>0</v>
      </c>
      <c r="AK25" s="74">
        <f t="shared" si="11"/>
        <v>0</v>
      </c>
      <c r="AL25" s="74">
        <f t="shared" si="11"/>
        <v>0</v>
      </c>
      <c r="AM25" s="74">
        <f t="shared" si="11"/>
        <v>0</v>
      </c>
      <c r="AN25" s="74">
        <f t="shared" si="11"/>
        <v>0</v>
      </c>
      <c r="AO25" s="74">
        <f t="shared" si="11"/>
        <v>0</v>
      </c>
      <c r="AP25" s="74">
        <f t="shared" si="11"/>
        <v>0</v>
      </c>
      <c r="AQ25" s="74">
        <f t="shared" si="11"/>
        <v>0</v>
      </c>
      <c r="AR25" s="74">
        <f t="shared" si="11"/>
        <v>0</v>
      </c>
      <c r="AS25" s="74">
        <f t="shared" si="11"/>
        <v>0</v>
      </c>
      <c r="AT25" s="74">
        <f t="shared" si="11"/>
        <v>0</v>
      </c>
      <c r="AU25" s="74">
        <f t="shared" si="11"/>
        <v>0</v>
      </c>
      <c r="AV25" s="74">
        <f t="shared" si="11"/>
        <v>0</v>
      </c>
      <c r="AW25" s="74">
        <f t="shared" si="11"/>
        <v>0</v>
      </c>
      <c r="AX25" s="74">
        <f t="shared" si="11"/>
        <v>0</v>
      </c>
      <c r="AY25" s="74">
        <f t="shared" si="11"/>
        <v>0</v>
      </c>
      <c r="AZ25" s="74">
        <f t="shared" si="11"/>
        <v>0</v>
      </c>
      <c r="BA25" s="74">
        <f t="shared" si="11"/>
        <v>0</v>
      </c>
      <c r="BB25" s="74">
        <f t="shared" si="11"/>
        <v>0</v>
      </c>
      <c r="BC25" s="74">
        <f t="shared" si="11"/>
        <v>0</v>
      </c>
      <c r="BD25" s="74">
        <f t="shared" si="11"/>
        <v>0</v>
      </c>
      <c r="BE25" s="74">
        <f t="shared" si="11"/>
        <v>0</v>
      </c>
      <c r="BF25" s="74">
        <f t="shared" si="11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0</v>
      </c>
      <c r="O26" s="74">
        <f t="shared" si="12"/>
        <v>0</v>
      </c>
      <c r="P26" s="74">
        <f t="shared" si="12"/>
        <v>0</v>
      </c>
      <c r="Q26" s="74">
        <f t="shared" si="12"/>
        <v>0</v>
      </c>
      <c r="R26" s="74">
        <f t="shared" si="12"/>
        <v>0</v>
      </c>
      <c r="S26" s="74">
        <f t="shared" si="12"/>
        <v>0</v>
      </c>
      <c r="T26" s="74">
        <f t="shared" si="12"/>
        <v>0</v>
      </c>
      <c r="U26" s="74">
        <f t="shared" si="12"/>
        <v>0</v>
      </c>
      <c r="V26" s="74">
        <f t="shared" si="12"/>
        <v>0</v>
      </c>
      <c r="W26" s="74">
        <f t="shared" si="12"/>
        <v>0</v>
      </c>
      <c r="X26" s="74">
        <f t="shared" si="12"/>
        <v>0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0</v>
      </c>
      <c r="O27" s="74">
        <f t="shared" si="13"/>
        <v>0</v>
      </c>
      <c r="P27" s="74">
        <f t="shared" si="13"/>
        <v>0</v>
      </c>
      <c r="Q27" s="74">
        <f t="shared" si="13"/>
        <v>0</v>
      </c>
      <c r="R27" s="74">
        <f t="shared" si="13"/>
        <v>0</v>
      </c>
      <c r="S27" s="74">
        <f t="shared" si="13"/>
        <v>0</v>
      </c>
      <c r="T27" s="74">
        <f t="shared" si="13"/>
        <v>0</v>
      </c>
      <c r="U27" s="74">
        <f t="shared" si="13"/>
        <v>0</v>
      </c>
      <c r="V27" s="74">
        <f t="shared" si="13"/>
        <v>0</v>
      </c>
      <c r="W27" s="74">
        <f t="shared" si="13"/>
        <v>0</v>
      </c>
      <c r="X27" s="74">
        <f t="shared" si="13"/>
        <v>0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0</v>
      </c>
      <c r="O28" s="74">
        <f t="shared" si="14"/>
        <v>0</v>
      </c>
      <c r="P28" s="74">
        <f t="shared" si="14"/>
        <v>0</v>
      </c>
      <c r="Q28" s="74">
        <f t="shared" si="14"/>
        <v>0</v>
      </c>
      <c r="R28" s="74">
        <f t="shared" si="14"/>
        <v>0</v>
      </c>
      <c r="S28" s="74">
        <f t="shared" si="14"/>
        <v>0</v>
      </c>
      <c r="T28" s="74">
        <f t="shared" si="14"/>
        <v>0</v>
      </c>
      <c r="U28" s="74">
        <f t="shared" si="14"/>
        <v>0</v>
      </c>
      <c r="V28" s="74">
        <f t="shared" si="14"/>
        <v>0</v>
      </c>
      <c r="W28" s="74">
        <f t="shared" si="14"/>
        <v>0</v>
      </c>
      <c r="X28" s="74">
        <f t="shared" si="14"/>
        <v>0</v>
      </c>
      <c r="Y28" s="74">
        <f t="shared" si="14"/>
        <v>0</v>
      </c>
      <c r="Z28" s="74">
        <f t="shared" si="14"/>
        <v>0</v>
      </c>
      <c r="AA28" s="74">
        <f t="shared" si="14"/>
        <v>0</v>
      </c>
      <c r="AB28" s="74">
        <f t="shared" si="14"/>
        <v>0</v>
      </c>
      <c r="AC28" s="74">
        <f t="shared" si="14"/>
        <v>0</v>
      </c>
      <c r="AD28" s="74">
        <f t="shared" si="14"/>
        <v>0</v>
      </c>
      <c r="AE28" s="74">
        <f t="shared" si="14"/>
        <v>0</v>
      </c>
      <c r="AF28" s="74">
        <f t="shared" si="14"/>
        <v>0</v>
      </c>
      <c r="AG28" s="74">
        <f t="shared" si="14"/>
        <v>0</v>
      </c>
      <c r="AH28" s="74">
        <f t="shared" si="14"/>
        <v>0</v>
      </c>
      <c r="AI28" s="74">
        <f t="shared" si="14"/>
        <v>0</v>
      </c>
      <c r="AJ28" s="74">
        <f t="shared" si="14"/>
        <v>0</v>
      </c>
      <c r="AK28" s="74">
        <f t="shared" si="14"/>
        <v>0</v>
      </c>
      <c r="AL28" s="74">
        <f t="shared" si="14"/>
        <v>0</v>
      </c>
      <c r="AM28" s="74">
        <f t="shared" si="14"/>
        <v>0</v>
      </c>
      <c r="AN28" s="74">
        <f t="shared" si="14"/>
        <v>0</v>
      </c>
      <c r="AO28" s="74">
        <f t="shared" si="14"/>
        <v>0</v>
      </c>
      <c r="AP28" s="74">
        <f t="shared" si="14"/>
        <v>0</v>
      </c>
      <c r="AQ28" s="74">
        <f t="shared" si="14"/>
        <v>0</v>
      </c>
      <c r="AR28" s="74">
        <f t="shared" si="14"/>
        <v>0</v>
      </c>
      <c r="AS28" s="74">
        <f t="shared" si="14"/>
        <v>0</v>
      </c>
      <c r="AT28" s="74">
        <f t="shared" si="14"/>
        <v>0</v>
      </c>
      <c r="AU28" s="74">
        <f t="shared" si="14"/>
        <v>0</v>
      </c>
      <c r="AV28" s="74">
        <f t="shared" si="14"/>
        <v>0</v>
      </c>
      <c r="AW28" s="74">
        <f t="shared" si="14"/>
        <v>0</v>
      </c>
      <c r="AX28" s="74">
        <f t="shared" si="14"/>
        <v>0</v>
      </c>
      <c r="AY28" s="74">
        <f t="shared" si="14"/>
        <v>0</v>
      </c>
      <c r="AZ28" s="74">
        <f t="shared" si="14"/>
        <v>0</v>
      </c>
      <c r="BA28" s="74">
        <f t="shared" si="14"/>
        <v>0</v>
      </c>
      <c r="BB28" s="74">
        <f t="shared" si="14"/>
        <v>0</v>
      </c>
      <c r="BC28" s="74">
        <f t="shared" si="14"/>
        <v>0</v>
      </c>
      <c r="BD28" s="74">
        <f t="shared" si="14"/>
        <v>0</v>
      </c>
      <c r="BE28" s="74">
        <f t="shared" si="14"/>
        <v>0</v>
      </c>
      <c r="BF28" s="74">
        <f t="shared" si="14"/>
        <v>0</v>
      </c>
      <c r="BG28" s="74">
        <f t="shared" si="14"/>
        <v>0</v>
      </c>
      <c r="BH28" s="74">
        <f t="shared" si="14"/>
        <v>0</v>
      </c>
      <c r="BI28" s="74">
        <f t="shared" si="14"/>
        <v>0</v>
      </c>
      <c r="BJ28" s="74">
        <f t="shared" si="14"/>
        <v>0</v>
      </c>
      <c r="BK28" s="74">
        <f t="shared" si="14"/>
        <v>0</v>
      </c>
      <c r="BL28" s="74">
        <f t="shared" si="14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0</v>
      </c>
      <c r="O29" s="68">
        <f t="shared" si="15"/>
        <v>0</v>
      </c>
      <c r="P29" s="68">
        <f t="shared" si="15"/>
        <v>0</v>
      </c>
      <c r="Q29" s="68">
        <f t="shared" si="15"/>
        <v>0</v>
      </c>
      <c r="R29" s="68">
        <f t="shared" si="15"/>
        <v>0</v>
      </c>
      <c r="S29" s="68">
        <f t="shared" si="15"/>
        <v>0</v>
      </c>
      <c r="T29" s="68">
        <f t="shared" si="15"/>
        <v>0</v>
      </c>
      <c r="U29" s="68">
        <f t="shared" si="15"/>
        <v>0</v>
      </c>
      <c r="V29" s="68">
        <f t="shared" si="15"/>
        <v>0</v>
      </c>
      <c r="W29" s="68">
        <f t="shared" si="15"/>
        <v>0</v>
      </c>
      <c r="X29" s="68">
        <f t="shared" si="15"/>
        <v>0</v>
      </c>
      <c r="Y29" s="68">
        <f t="shared" si="15"/>
        <v>0</v>
      </c>
      <c r="Z29" s="68">
        <f t="shared" si="15"/>
        <v>0</v>
      </c>
      <c r="AA29" s="68">
        <f t="shared" si="15"/>
        <v>0</v>
      </c>
      <c r="AB29" s="68">
        <f t="shared" si="15"/>
        <v>0</v>
      </c>
      <c r="AC29" s="68">
        <f t="shared" si="15"/>
        <v>0</v>
      </c>
      <c r="AD29" s="68">
        <f t="shared" si="15"/>
        <v>0</v>
      </c>
      <c r="AE29" s="68">
        <f t="shared" si="15"/>
        <v>0</v>
      </c>
      <c r="AF29" s="68">
        <f t="shared" si="15"/>
        <v>0</v>
      </c>
      <c r="AG29" s="68">
        <f t="shared" si="15"/>
        <v>0</v>
      </c>
      <c r="AH29" s="68">
        <f t="shared" si="15"/>
        <v>0</v>
      </c>
      <c r="AI29" s="68">
        <f t="shared" si="15"/>
        <v>0</v>
      </c>
      <c r="AJ29" s="68">
        <f t="shared" si="15"/>
        <v>0</v>
      </c>
      <c r="AK29" s="68">
        <f t="shared" si="15"/>
        <v>0</v>
      </c>
      <c r="AL29" s="68">
        <f t="shared" si="15"/>
        <v>0</v>
      </c>
      <c r="AM29" s="68">
        <f t="shared" si="15"/>
        <v>0</v>
      </c>
      <c r="AN29" s="68">
        <f t="shared" si="15"/>
        <v>0</v>
      </c>
      <c r="AO29" s="68">
        <f t="shared" si="15"/>
        <v>0</v>
      </c>
      <c r="AP29" s="68">
        <f t="shared" si="15"/>
        <v>0</v>
      </c>
      <c r="AQ29" s="68">
        <f t="shared" si="15"/>
        <v>0</v>
      </c>
      <c r="AR29" s="68">
        <f t="shared" si="15"/>
        <v>0</v>
      </c>
      <c r="AS29" s="68">
        <f t="shared" si="15"/>
        <v>0</v>
      </c>
      <c r="AT29" s="68">
        <f t="shared" si="15"/>
        <v>0</v>
      </c>
      <c r="AU29" s="68">
        <f t="shared" si="15"/>
        <v>0</v>
      </c>
      <c r="AV29" s="68">
        <f t="shared" si="15"/>
        <v>0</v>
      </c>
      <c r="AW29" s="68">
        <f t="shared" si="15"/>
        <v>0</v>
      </c>
      <c r="AX29" s="68">
        <f t="shared" si="15"/>
        <v>0</v>
      </c>
      <c r="AY29" s="68">
        <f t="shared" si="15"/>
        <v>0</v>
      </c>
      <c r="AZ29" s="68">
        <f t="shared" si="15"/>
        <v>0</v>
      </c>
      <c r="BA29" s="68">
        <f t="shared" si="15"/>
        <v>0</v>
      </c>
      <c r="BB29" s="68">
        <f t="shared" si="15"/>
        <v>0</v>
      </c>
      <c r="BC29" s="68">
        <f t="shared" si="15"/>
        <v>0</v>
      </c>
      <c r="BD29" s="68">
        <f t="shared" si="15"/>
        <v>0</v>
      </c>
      <c r="BE29" s="68">
        <f t="shared" si="15"/>
        <v>0</v>
      </c>
      <c r="BF29" s="68">
        <f t="shared" si="15"/>
        <v>0</v>
      </c>
      <c r="BG29" s="68">
        <f t="shared" si="15"/>
        <v>0</v>
      </c>
      <c r="BH29" s="68">
        <f t="shared" si="15"/>
        <v>0</v>
      </c>
      <c r="BI29" s="68">
        <f t="shared" si="15"/>
        <v>0</v>
      </c>
      <c r="BJ29" s="68">
        <f t="shared" si="15"/>
        <v>0</v>
      </c>
      <c r="BK29" s="68">
        <f t="shared" si="15"/>
        <v>0</v>
      </c>
      <c r="BL29" s="68">
        <f t="shared" si="15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0</v>
      </c>
      <c r="P32" s="74">
        <f t="shared" si="16"/>
        <v>0</v>
      </c>
      <c r="Q32" s="74">
        <f t="shared" si="16"/>
        <v>0</v>
      </c>
      <c r="R32" s="74">
        <f t="shared" si="16"/>
        <v>0</v>
      </c>
      <c r="S32" s="74">
        <f t="shared" si="16"/>
        <v>0</v>
      </c>
      <c r="T32" s="74">
        <f t="shared" si="16"/>
        <v>0</v>
      </c>
      <c r="U32" s="74">
        <f t="shared" si="16"/>
        <v>0</v>
      </c>
      <c r="V32" s="74">
        <f t="shared" si="16"/>
        <v>0</v>
      </c>
      <c r="W32" s="74">
        <f t="shared" si="16"/>
        <v>0</v>
      </c>
      <c r="X32" s="74">
        <f t="shared" si="16"/>
        <v>0</v>
      </c>
      <c r="Y32" s="74">
        <f t="shared" si="16"/>
        <v>0</v>
      </c>
      <c r="Z32" s="74">
        <f t="shared" si="16"/>
        <v>0</v>
      </c>
      <c r="AA32" s="74">
        <f t="shared" si="16"/>
        <v>0</v>
      </c>
      <c r="AB32" s="74">
        <f t="shared" si="16"/>
        <v>0</v>
      </c>
      <c r="AC32" s="74">
        <f t="shared" si="16"/>
        <v>0</v>
      </c>
      <c r="AD32" s="74">
        <f t="shared" si="16"/>
        <v>0</v>
      </c>
      <c r="AE32" s="74">
        <f t="shared" si="16"/>
        <v>0</v>
      </c>
      <c r="AF32" s="74">
        <f t="shared" si="16"/>
        <v>0</v>
      </c>
      <c r="AG32" s="74">
        <f t="shared" si="16"/>
        <v>0</v>
      </c>
      <c r="AH32" s="74">
        <f t="shared" si="16"/>
        <v>0</v>
      </c>
      <c r="AI32" s="74">
        <f t="shared" si="16"/>
        <v>0</v>
      </c>
      <c r="AJ32" s="74">
        <f t="shared" si="16"/>
        <v>0</v>
      </c>
      <c r="AK32" s="74">
        <f t="shared" si="16"/>
        <v>0</v>
      </c>
      <c r="AL32" s="74">
        <f t="shared" si="16"/>
        <v>0</v>
      </c>
      <c r="AM32" s="74">
        <f t="shared" si="16"/>
        <v>0</v>
      </c>
      <c r="AN32" s="74">
        <f t="shared" si="16"/>
        <v>0</v>
      </c>
      <c r="AO32" s="74">
        <f t="shared" si="16"/>
        <v>0</v>
      </c>
      <c r="AP32" s="74">
        <f t="shared" si="16"/>
        <v>0</v>
      </c>
      <c r="AQ32" s="74">
        <f t="shared" si="16"/>
        <v>0</v>
      </c>
      <c r="AR32" s="74">
        <f t="shared" si="16"/>
        <v>0</v>
      </c>
      <c r="AS32" s="74">
        <f t="shared" si="16"/>
        <v>0</v>
      </c>
      <c r="AT32" s="74">
        <f t="shared" si="16"/>
        <v>0</v>
      </c>
      <c r="AU32" s="74">
        <f t="shared" si="16"/>
        <v>0</v>
      </c>
      <c r="AV32" s="74">
        <f t="shared" si="16"/>
        <v>0</v>
      </c>
      <c r="AW32" s="74">
        <f t="shared" si="16"/>
        <v>0</v>
      </c>
      <c r="AX32" s="74">
        <f t="shared" si="16"/>
        <v>0</v>
      </c>
      <c r="AY32" s="74">
        <f t="shared" si="16"/>
        <v>0</v>
      </c>
      <c r="AZ32" s="74">
        <f t="shared" si="16"/>
        <v>0</v>
      </c>
      <c r="BA32" s="74">
        <f t="shared" si="16"/>
        <v>0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0</v>
      </c>
      <c r="O33" s="74">
        <f t="shared" si="17"/>
        <v>0</v>
      </c>
      <c r="P33" s="74">
        <f t="shared" si="17"/>
        <v>0</v>
      </c>
      <c r="Q33" s="74">
        <f t="shared" si="17"/>
        <v>0</v>
      </c>
      <c r="R33" s="74">
        <f t="shared" si="17"/>
        <v>0</v>
      </c>
      <c r="S33" s="74">
        <f t="shared" si="17"/>
        <v>0</v>
      </c>
      <c r="T33" s="74">
        <f t="shared" si="17"/>
        <v>0</v>
      </c>
      <c r="U33" s="74">
        <f t="shared" si="17"/>
        <v>0</v>
      </c>
      <c r="V33" s="74">
        <f t="shared" si="17"/>
        <v>0</v>
      </c>
      <c r="W33" s="74">
        <f t="shared" si="17"/>
        <v>0</v>
      </c>
      <c r="X33" s="74">
        <f t="shared" si="17"/>
        <v>0</v>
      </c>
      <c r="Y33" s="74">
        <f t="shared" si="17"/>
        <v>0</v>
      </c>
      <c r="Z33" s="74">
        <f t="shared" si="17"/>
        <v>0</v>
      </c>
      <c r="AA33" s="74">
        <f t="shared" si="17"/>
        <v>0</v>
      </c>
      <c r="AB33" s="74">
        <f t="shared" si="17"/>
        <v>0</v>
      </c>
      <c r="AC33" s="74">
        <f t="shared" si="17"/>
        <v>0</v>
      </c>
      <c r="AD33" s="74">
        <f t="shared" si="17"/>
        <v>0</v>
      </c>
      <c r="AE33" s="74">
        <f t="shared" si="17"/>
        <v>0</v>
      </c>
      <c r="AF33" s="74">
        <f t="shared" si="17"/>
        <v>0</v>
      </c>
      <c r="AG33" s="74">
        <f t="shared" si="17"/>
        <v>0</v>
      </c>
      <c r="AH33" s="74">
        <f t="shared" si="17"/>
        <v>0</v>
      </c>
      <c r="AI33" s="74">
        <f t="shared" si="17"/>
        <v>0</v>
      </c>
      <c r="AJ33" s="74">
        <f t="shared" si="17"/>
        <v>0</v>
      </c>
      <c r="AK33" s="74">
        <f t="shared" si="17"/>
        <v>0</v>
      </c>
      <c r="AL33" s="74">
        <f t="shared" si="17"/>
        <v>0</v>
      </c>
      <c r="AM33" s="74">
        <f t="shared" si="17"/>
        <v>0</v>
      </c>
      <c r="AN33" s="74">
        <f t="shared" si="17"/>
        <v>0</v>
      </c>
      <c r="AO33" s="74">
        <f t="shared" si="17"/>
        <v>0</v>
      </c>
      <c r="AP33" s="74">
        <f t="shared" si="17"/>
        <v>0</v>
      </c>
      <c r="AQ33" s="74">
        <f t="shared" si="17"/>
        <v>0</v>
      </c>
      <c r="AR33" s="74">
        <f t="shared" si="17"/>
        <v>0</v>
      </c>
      <c r="AS33" s="74">
        <f t="shared" si="17"/>
        <v>0</v>
      </c>
      <c r="AT33" s="74">
        <f t="shared" si="17"/>
        <v>0</v>
      </c>
      <c r="AU33" s="74">
        <f t="shared" si="17"/>
        <v>0</v>
      </c>
      <c r="AV33" s="74">
        <f t="shared" si="17"/>
        <v>0</v>
      </c>
      <c r="AW33" s="74">
        <f t="shared" si="17"/>
        <v>0</v>
      </c>
      <c r="AX33" s="74">
        <f t="shared" si="17"/>
        <v>0</v>
      </c>
      <c r="AY33" s="74">
        <f t="shared" si="17"/>
        <v>0</v>
      </c>
      <c r="AZ33" s="74">
        <f t="shared" si="17"/>
        <v>0</v>
      </c>
      <c r="BA33" s="74">
        <f t="shared" si="17"/>
        <v>0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0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0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0</v>
      </c>
      <c r="O35" s="74">
        <f t="shared" si="18"/>
        <v>0</v>
      </c>
      <c r="P35" s="74">
        <f t="shared" si="18"/>
        <v>0</v>
      </c>
      <c r="Q35" s="74">
        <f t="shared" si="18"/>
        <v>0</v>
      </c>
      <c r="R35" s="74">
        <f t="shared" si="18"/>
        <v>0</v>
      </c>
      <c r="S35" s="74">
        <f t="shared" si="18"/>
        <v>0</v>
      </c>
      <c r="T35" s="74">
        <f t="shared" si="18"/>
        <v>0</v>
      </c>
      <c r="U35" s="74">
        <f t="shared" si="18"/>
        <v>0</v>
      </c>
      <c r="V35" s="74">
        <f t="shared" si="18"/>
        <v>0</v>
      </c>
      <c r="W35" s="74">
        <f t="shared" si="18"/>
        <v>0</v>
      </c>
      <c r="X35" s="74">
        <f t="shared" si="18"/>
        <v>0</v>
      </c>
      <c r="Y35" s="74">
        <f t="shared" si="18"/>
        <v>0</v>
      </c>
      <c r="Z35" s="74">
        <f t="shared" si="18"/>
        <v>0</v>
      </c>
      <c r="AA35" s="74">
        <f t="shared" si="18"/>
        <v>0</v>
      </c>
      <c r="AB35" s="74">
        <f t="shared" si="18"/>
        <v>0</v>
      </c>
      <c r="AC35" s="74">
        <f t="shared" si="18"/>
        <v>0</v>
      </c>
      <c r="AD35" s="74">
        <f t="shared" si="18"/>
        <v>0</v>
      </c>
      <c r="AE35" s="74">
        <f t="shared" si="18"/>
        <v>0</v>
      </c>
      <c r="AF35" s="74">
        <f t="shared" si="18"/>
        <v>0</v>
      </c>
      <c r="AG35" s="74">
        <f t="shared" si="18"/>
        <v>0</v>
      </c>
      <c r="AH35" s="74">
        <f t="shared" si="18"/>
        <v>0</v>
      </c>
      <c r="AI35" s="74">
        <f t="shared" si="18"/>
        <v>0</v>
      </c>
      <c r="AJ35" s="74">
        <f t="shared" si="18"/>
        <v>0</v>
      </c>
      <c r="AK35" s="74">
        <f t="shared" si="18"/>
        <v>0</v>
      </c>
      <c r="AL35" s="74">
        <f t="shared" si="18"/>
        <v>0</v>
      </c>
      <c r="AM35" s="74">
        <f t="shared" si="18"/>
        <v>0</v>
      </c>
      <c r="AN35" s="74">
        <f t="shared" si="18"/>
        <v>0</v>
      </c>
      <c r="AO35" s="74">
        <f t="shared" si="18"/>
        <v>0</v>
      </c>
      <c r="AP35" s="74">
        <f t="shared" si="18"/>
        <v>0</v>
      </c>
      <c r="AQ35" s="74">
        <f t="shared" si="18"/>
        <v>0</v>
      </c>
      <c r="AR35" s="74">
        <f t="shared" si="18"/>
        <v>0</v>
      </c>
      <c r="AS35" s="74">
        <f t="shared" si="18"/>
        <v>0</v>
      </c>
      <c r="AT35" s="74">
        <f t="shared" si="18"/>
        <v>0</v>
      </c>
      <c r="AU35" s="74">
        <f t="shared" si="18"/>
        <v>0</v>
      </c>
      <c r="AV35" s="74">
        <f t="shared" si="18"/>
        <v>0</v>
      </c>
      <c r="AW35" s="74">
        <f t="shared" si="18"/>
        <v>0</v>
      </c>
      <c r="AX35" s="74">
        <f t="shared" si="18"/>
        <v>0</v>
      </c>
      <c r="AY35" s="74">
        <f t="shared" si="18"/>
        <v>0</v>
      </c>
      <c r="AZ35" s="74">
        <f t="shared" si="18"/>
        <v>0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0</v>
      </c>
      <c r="O36" s="68">
        <f t="shared" si="19"/>
        <v>0</v>
      </c>
      <c r="P36" s="68">
        <f t="shared" si="19"/>
        <v>0</v>
      </c>
      <c r="Q36" s="68">
        <f t="shared" si="19"/>
        <v>0</v>
      </c>
      <c r="R36" s="68">
        <f t="shared" si="19"/>
        <v>0</v>
      </c>
      <c r="S36" s="68">
        <f t="shared" si="19"/>
        <v>0</v>
      </c>
      <c r="T36" s="68">
        <f t="shared" si="19"/>
        <v>0</v>
      </c>
      <c r="U36" s="68">
        <f t="shared" si="19"/>
        <v>0</v>
      </c>
      <c r="V36" s="68">
        <f t="shared" si="19"/>
        <v>0</v>
      </c>
      <c r="W36" s="68">
        <f t="shared" si="19"/>
        <v>0</v>
      </c>
      <c r="X36" s="68">
        <f t="shared" si="19"/>
        <v>0</v>
      </c>
      <c r="Y36" s="68">
        <f t="shared" si="19"/>
        <v>0</v>
      </c>
      <c r="Z36" s="68">
        <f t="shared" si="19"/>
        <v>0</v>
      </c>
      <c r="AA36" s="68">
        <f t="shared" si="19"/>
        <v>0</v>
      </c>
      <c r="AB36" s="68">
        <f t="shared" si="19"/>
        <v>0</v>
      </c>
      <c r="AC36" s="68">
        <f t="shared" si="19"/>
        <v>0</v>
      </c>
      <c r="AD36" s="68">
        <f t="shared" si="19"/>
        <v>0</v>
      </c>
      <c r="AE36" s="68">
        <f t="shared" si="19"/>
        <v>0</v>
      </c>
      <c r="AF36" s="68">
        <f t="shared" si="19"/>
        <v>0</v>
      </c>
      <c r="AG36" s="68">
        <f t="shared" si="19"/>
        <v>0</v>
      </c>
      <c r="AH36" s="68">
        <f t="shared" si="19"/>
        <v>0</v>
      </c>
      <c r="AI36" s="68">
        <f t="shared" si="19"/>
        <v>0</v>
      </c>
      <c r="AJ36" s="68">
        <f t="shared" si="19"/>
        <v>0</v>
      </c>
      <c r="AK36" s="68">
        <f t="shared" si="19"/>
        <v>0</v>
      </c>
      <c r="AL36" s="68">
        <f t="shared" si="19"/>
        <v>0</v>
      </c>
      <c r="AM36" s="68">
        <f t="shared" si="19"/>
        <v>0</v>
      </c>
      <c r="AN36" s="68">
        <f t="shared" si="19"/>
        <v>0</v>
      </c>
      <c r="AO36" s="68">
        <f t="shared" si="19"/>
        <v>0</v>
      </c>
      <c r="AP36" s="68">
        <f t="shared" si="19"/>
        <v>0</v>
      </c>
      <c r="AQ36" s="68">
        <f t="shared" si="19"/>
        <v>0</v>
      </c>
      <c r="AR36" s="68">
        <f t="shared" si="19"/>
        <v>0</v>
      </c>
      <c r="AS36" s="68">
        <f t="shared" si="19"/>
        <v>0</v>
      </c>
      <c r="AT36" s="68">
        <f t="shared" si="19"/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0</v>
      </c>
      <c r="P39" s="74">
        <f t="shared" si="20"/>
        <v>0</v>
      </c>
      <c r="Q39" s="74">
        <f t="shared" si="20"/>
        <v>0</v>
      </c>
      <c r="R39" s="74">
        <f t="shared" si="20"/>
        <v>0</v>
      </c>
      <c r="S39" s="74">
        <f t="shared" si="20"/>
        <v>0</v>
      </c>
      <c r="T39" s="74">
        <f t="shared" si="20"/>
        <v>0</v>
      </c>
      <c r="U39" s="74">
        <f t="shared" si="20"/>
        <v>0</v>
      </c>
      <c r="V39" s="74">
        <f t="shared" si="20"/>
        <v>0</v>
      </c>
      <c r="W39" s="74">
        <f t="shared" si="20"/>
        <v>0</v>
      </c>
      <c r="X39" s="74">
        <f t="shared" si="20"/>
        <v>0</v>
      </c>
      <c r="Y39" s="74">
        <f t="shared" si="20"/>
        <v>0</v>
      </c>
      <c r="Z39" s="74">
        <f t="shared" si="20"/>
        <v>0</v>
      </c>
      <c r="AA39" s="74">
        <f t="shared" si="20"/>
        <v>0</v>
      </c>
      <c r="AB39" s="74">
        <f t="shared" si="20"/>
        <v>0</v>
      </c>
      <c r="AC39" s="74">
        <f t="shared" si="20"/>
        <v>0</v>
      </c>
      <c r="AD39" s="74">
        <f t="shared" si="20"/>
        <v>0</v>
      </c>
      <c r="AE39" s="74">
        <f t="shared" si="20"/>
        <v>0</v>
      </c>
      <c r="AF39" s="74">
        <f t="shared" si="20"/>
        <v>0</v>
      </c>
      <c r="AG39" s="74">
        <f t="shared" si="20"/>
        <v>0</v>
      </c>
      <c r="AH39" s="74">
        <f t="shared" si="20"/>
        <v>0</v>
      </c>
      <c r="AI39" s="74">
        <f t="shared" si="20"/>
        <v>0</v>
      </c>
      <c r="AJ39" s="74">
        <f t="shared" si="20"/>
        <v>0</v>
      </c>
      <c r="AK39" s="74">
        <f t="shared" si="20"/>
        <v>0</v>
      </c>
      <c r="AL39" s="74">
        <f t="shared" si="20"/>
        <v>0</v>
      </c>
      <c r="AM39" s="74">
        <f t="shared" si="20"/>
        <v>0</v>
      </c>
      <c r="AN39" s="74">
        <f t="shared" si="20"/>
        <v>0</v>
      </c>
      <c r="AO39" s="74">
        <f t="shared" si="20"/>
        <v>0</v>
      </c>
      <c r="AP39" s="74">
        <f t="shared" si="20"/>
        <v>0</v>
      </c>
      <c r="AQ39" s="74">
        <f t="shared" si="20"/>
        <v>0</v>
      </c>
      <c r="AR39" s="74">
        <f t="shared" si="20"/>
        <v>0</v>
      </c>
      <c r="AS39" s="74">
        <f t="shared" si="20"/>
        <v>0</v>
      </c>
      <c r="AT39" s="74">
        <f t="shared" si="20"/>
        <v>0</v>
      </c>
      <c r="AU39" s="74">
        <f t="shared" si="20"/>
        <v>0</v>
      </c>
      <c r="AV39" s="74">
        <f t="shared" si="20"/>
        <v>0</v>
      </c>
      <c r="AW39" s="74">
        <f t="shared" si="20"/>
        <v>0</v>
      </c>
      <c r="AX39" s="74">
        <f t="shared" si="20"/>
        <v>0</v>
      </c>
      <c r="AY39" s="74">
        <f t="shared" si="20"/>
        <v>0</v>
      </c>
      <c r="AZ39" s="74">
        <f t="shared" si="20"/>
        <v>0</v>
      </c>
      <c r="BA39" s="74">
        <f t="shared" si="20"/>
        <v>0</v>
      </c>
      <c r="BB39" s="74">
        <f t="shared" si="20"/>
        <v>0</v>
      </c>
      <c r="BC39" s="74">
        <f t="shared" si="20"/>
        <v>0</v>
      </c>
      <c r="BD39" s="74">
        <f t="shared" si="20"/>
        <v>0</v>
      </c>
      <c r="BE39" s="74">
        <f t="shared" si="20"/>
        <v>0</v>
      </c>
      <c r="BF39" s="74">
        <f t="shared" si="20"/>
        <v>0</v>
      </c>
      <c r="BG39" s="74">
        <f t="shared" si="20"/>
        <v>0</v>
      </c>
      <c r="BH39" s="74">
        <f t="shared" si="20"/>
        <v>0</v>
      </c>
      <c r="BI39" s="74">
        <f t="shared" si="20"/>
        <v>0</v>
      </c>
      <c r="BJ39" s="74">
        <f t="shared" si="20"/>
        <v>0</v>
      </c>
      <c r="BK39" s="74">
        <f t="shared" si="20"/>
        <v>0</v>
      </c>
      <c r="BL39" s="74">
        <f t="shared" si="20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0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si="21"/>
        <v>0</v>
      </c>
      <c r="AM41" s="74">
        <f t="shared" si="21"/>
        <v>0</v>
      </c>
      <c r="AN41" s="74">
        <f t="shared" si="21"/>
        <v>0</v>
      </c>
      <c r="AO41" s="74">
        <f t="shared" si="21"/>
        <v>0</v>
      </c>
      <c r="AP41" s="74">
        <f t="shared" si="21"/>
        <v>0</v>
      </c>
      <c r="AQ41" s="74">
        <f t="shared" si="21"/>
        <v>0</v>
      </c>
      <c r="AR41" s="74">
        <f t="shared" si="21"/>
        <v>0</v>
      </c>
      <c r="AS41" s="74">
        <f t="shared" si="21"/>
        <v>0</v>
      </c>
      <c r="AT41" s="74">
        <f t="shared" si="21"/>
        <v>0</v>
      </c>
      <c r="AU41" s="74">
        <f t="shared" si="21"/>
        <v>0</v>
      </c>
      <c r="AV41" s="74">
        <f t="shared" si="21"/>
        <v>0</v>
      </c>
      <c r="AW41" s="74">
        <f t="shared" si="21"/>
        <v>0</v>
      </c>
      <c r="AX41" s="74">
        <f t="shared" si="21"/>
        <v>0</v>
      </c>
      <c r="AY41" s="74">
        <f t="shared" si="21"/>
        <v>0</v>
      </c>
      <c r="AZ41" s="74">
        <f t="shared" si="21"/>
        <v>0</v>
      </c>
      <c r="BA41" s="74">
        <f t="shared" si="21"/>
        <v>0</v>
      </c>
      <c r="BB41" s="74">
        <f t="shared" si="21"/>
        <v>0</v>
      </c>
      <c r="BC41" s="74">
        <f t="shared" si="21"/>
        <v>0</v>
      </c>
      <c r="BD41" s="74">
        <f t="shared" si="21"/>
        <v>0</v>
      </c>
      <c r="BE41" s="74">
        <f t="shared" si="21"/>
        <v>0</v>
      </c>
      <c r="BF41" s="74">
        <f t="shared" si="21"/>
        <v>0</v>
      </c>
      <c r="BG41" s="74">
        <f t="shared" si="21"/>
        <v>0</v>
      </c>
      <c r="BH41" s="74">
        <f t="shared" si="21"/>
        <v>0</v>
      </c>
      <c r="BI41" s="74">
        <f t="shared" si="21"/>
        <v>0</v>
      </c>
      <c r="BJ41" s="74">
        <f t="shared" si="21"/>
        <v>0</v>
      </c>
      <c r="BK41" s="74">
        <f t="shared" si="21"/>
        <v>0</v>
      </c>
      <c r="BL41" s="74">
        <f t="shared" si="21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</v>
      </c>
      <c r="O42" s="68">
        <f t="shared" si="22"/>
        <v>0</v>
      </c>
      <c r="P42" s="68">
        <f t="shared" si="22"/>
        <v>0</v>
      </c>
      <c r="Q42" s="68">
        <f t="shared" si="22"/>
        <v>0</v>
      </c>
      <c r="R42" s="68">
        <f t="shared" si="22"/>
        <v>0</v>
      </c>
      <c r="S42" s="68">
        <f t="shared" si="22"/>
        <v>0</v>
      </c>
      <c r="T42" s="68">
        <f t="shared" si="22"/>
        <v>0</v>
      </c>
      <c r="U42" s="68">
        <f t="shared" si="22"/>
        <v>0</v>
      </c>
      <c r="V42" s="68">
        <f t="shared" si="22"/>
        <v>0</v>
      </c>
      <c r="W42" s="68">
        <f t="shared" si="22"/>
        <v>0</v>
      </c>
      <c r="X42" s="68">
        <f t="shared" si="22"/>
        <v>0</v>
      </c>
      <c r="Y42" s="68">
        <f t="shared" si="22"/>
        <v>0</v>
      </c>
      <c r="Z42" s="68">
        <f t="shared" si="22"/>
        <v>0</v>
      </c>
      <c r="AA42" s="68">
        <f t="shared" si="22"/>
        <v>0</v>
      </c>
      <c r="AB42" s="68">
        <f t="shared" si="22"/>
        <v>0</v>
      </c>
      <c r="AC42" s="68">
        <f t="shared" si="22"/>
        <v>0</v>
      </c>
      <c r="AD42" s="68">
        <f t="shared" si="22"/>
        <v>0</v>
      </c>
      <c r="AE42" s="68">
        <f t="shared" si="22"/>
        <v>0</v>
      </c>
      <c r="AF42" s="68">
        <f t="shared" si="22"/>
        <v>0</v>
      </c>
      <c r="AG42" s="68">
        <f t="shared" si="22"/>
        <v>0</v>
      </c>
      <c r="AH42" s="68">
        <f t="shared" si="22"/>
        <v>0</v>
      </c>
      <c r="AI42" s="68">
        <f t="shared" si="22"/>
        <v>0</v>
      </c>
      <c r="AJ42" s="68">
        <f t="shared" si="22"/>
        <v>0</v>
      </c>
      <c r="AK42" s="68">
        <f t="shared" si="22"/>
        <v>0</v>
      </c>
      <c r="AL42" s="68">
        <f t="shared" si="22"/>
        <v>0</v>
      </c>
      <c r="AM42" s="68">
        <f t="shared" si="22"/>
        <v>0</v>
      </c>
      <c r="AN42" s="68">
        <f t="shared" si="22"/>
        <v>0</v>
      </c>
      <c r="AO42" s="68">
        <f t="shared" si="22"/>
        <v>0</v>
      </c>
      <c r="AP42" s="68">
        <f t="shared" si="22"/>
        <v>0</v>
      </c>
      <c r="AQ42" s="68">
        <f t="shared" si="22"/>
        <v>0</v>
      </c>
      <c r="AR42" s="68">
        <f t="shared" si="22"/>
        <v>0</v>
      </c>
      <c r="AS42" s="68">
        <f t="shared" si="22"/>
        <v>0</v>
      </c>
      <c r="AT42" s="68">
        <f t="shared" si="22"/>
        <v>0</v>
      </c>
      <c r="AU42" s="68">
        <f t="shared" si="22"/>
        <v>0</v>
      </c>
      <c r="AV42" s="68">
        <f t="shared" si="22"/>
        <v>0</v>
      </c>
      <c r="AW42" s="68">
        <f t="shared" si="22"/>
        <v>0</v>
      </c>
      <c r="AX42" s="68">
        <f t="shared" si="22"/>
        <v>0</v>
      </c>
      <c r="AY42" s="68">
        <f t="shared" si="22"/>
        <v>0</v>
      </c>
      <c r="AZ42" s="68">
        <f t="shared" si="22"/>
        <v>0</v>
      </c>
      <c r="BA42" s="68">
        <f t="shared" si="22"/>
        <v>0</v>
      </c>
      <c r="BB42" s="68">
        <f t="shared" si="22"/>
        <v>0</v>
      </c>
      <c r="BC42" s="68">
        <f t="shared" si="22"/>
        <v>0</v>
      </c>
      <c r="BD42" s="68">
        <f t="shared" si="22"/>
        <v>0</v>
      </c>
      <c r="BE42" s="68">
        <f t="shared" si="22"/>
        <v>0</v>
      </c>
      <c r="BF42" s="68">
        <f t="shared" si="22"/>
        <v>0</v>
      </c>
      <c r="BG42" s="68">
        <f t="shared" si="22"/>
        <v>0</v>
      </c>
      <c r="BH42" s="68">
        <f t="shared" si="22"/>
        <v>0</v>
      </c>
      <c r="BI42" s="68">
        <f t="shared" si="22"/>
        <v>0</v>
      </c>
      <c r="BJ42" s="68">
        <f t="shared" si="22"/>
        <v>0</v>
      </c>
      <c r="BK42" s="68">
        <f t="shared" si="22"/>
        <v>0</v>
      </c>
      <c r="BL42" s="68">
        <f t="shared" si="22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</v>
      </c>
      <c r="P45" s="55">
        <f t="shared" si="23"/>
        <v>0</v>
      </c>
      <c r="Q45" s="55">
        <f t="shared" si="23"/>
        <v>0</v>
      </c>
      <c r="R45" s="55">
        <f t="shared" si="23"/>
        <v>0</v>
      </c>
      <c r="S45" s="55">
        <f t="shared" si="23"/>
        <v>0</v>
      </c>
      <c r="T45" s="55">
        <f t="shared" si="23"/>
        <v>0</v>
      </c>
      <c r="U45" s="55">
        <f t="shared" si="23"/>
        <v>0</v>
      </c>
      <c r="V45" s="55">
        <f t="shared" si="23"/>
        <v>0</v>
      </c>
      <c r="W45" s="55">
        <f t="shared" si="23"/>
        <v>0</v>
      </c>
      <c r="X45" s="55">
        <f t="shared" si="23"/>
        <v>0</v>
      </c>
      <c r="Y45" s="55">
        <f t="shared" si="23"/>
        <v>0</v>
      </c>
      <c r="Z45" s="55">
        <f t="shared" si="23"/>
        <v>0</v>
      </c>
      <c r="AA45" s="55">
        <f t="shared" si="23"/>
        <v>0</v>
      </c>
      <c r="AB45" s="55">
        <f t="shared" si="23"/>
        <v>0</v>
      </c>
      <c r="AC45" s="55">
        <f t="shared" si="23"/>
        <v>0</v>
      </c>
      <c r="AD45" s="55">
        <f t="shared" si="23"/>
        <v>0</v>
      </c>
      <c r="AE45" s="55">
        <f t="shared" si="23"/>
        <v>0</v>
      </c>
      <c r="AF45" s="55">
        <f t="shared" si="23"/>
        <v>0</v>
      </c>
      <c r="AG45" s="55">
        <f t="shared" si="23"/>
        <v>0</v>
      </c>
      <c r="AH45" s="55">
        <f t="shared" si="23"/>
        <v>0</v>
      </c>
      <c r="AI45" s="55">
        <f t="shared" si="23"/>
        <v>0</v>
      </c>
      <c r="AJ45" s="55">
        <f t="shared" si="23"/>
        <v>0</v>
      </c>
      <c r="AK45" s="55">
        <f t="shared" si="23"/>
        <v>0</v>
      </c>
      <c r="AL45" s="55">
        <f t="shared" si="23"/>
        <v>0</v>
      </c>
      <c r="AM45" s="55">
        <f t="shared" si="23"/>
        <v>0</v>
      </c>
      <c r="AN45" s="55">
        <f t="shared" si="23"/>
        <v>0</v>
      </c>
      <c r="AO45" s="55">
        <f t="shared" si="23"/>
        <v>0</v>
      </c>
      <c r="AP45" s="55">
        <f t="shared" si="23"/>
        <v>0</v>
      </c>
      <c r="AQ45" s="55">
        <f t="shared" si="23"/>
        <v>0</v>
      </c>
      <c r="AR45" s="55">
        <f t="shared" si="23"/>
        <v>0</v>
      </c>
      <c r="AS45" s="55">
        <f t="shared" si="23"/>
        <v>0</v>
      </c>
      <c r="AT45" s="55">
        <f t="shared" si="23"/>
        <v>0</v>
      </c>
      <c r="AU45" s="55">
        <f t="shared" si="23"/>
        <v>0</v>
      </c>
      <c r="AV45" s="55">
        <f t="shared" si="23"/>
        <v>0</v>
      </c>
      <c r="AW45" s="55">
        <f t="shared" si="23"/>
        <v>0</v>
      </c>
      <c r="AX45" s="55">
        <f t="shared" si="23"/>
        <v>0</v>
      </c>
      <c r="AY45" s="55">
        <f t="shared" si="23"/>
        <v>0</v>
      </c>
      <c r="AZ45" s="55">
        <f t="shared" si="23"/>
        <v>0</v>
      </c>
      <c r="BA45" s="55">
        <f t="shared" si="23"/>
        <v>0</v>
      </c>
      <c r="BB45" s="55">
        <f t="shared" si="23"/>
        <v>0</v>
      </c>
      <c r="BC45" s="55">
        <f t="shared" si="23"/>
        <v>0</v>
      </c>
      <c r="BD45" s="55">
        <f t="shared" si="23"/>
        <v>0</v>
      </c>
      <c r="BE45" s="55">
        <f t="shared" si="23"/>
        <v>0</v>
      </c>
      <c r="BF45" s="55">
        <f t="shared" si="23"/>
        <v>0</v>
      </c>
      <c r="BG45" s="55">
        <f t="shared" si="23"/>
        <v>0</v>
      </c>
      <c r="BH45" s="55">
        <f t="shared" si="23"/>
        <v>0</v>
      </c>
      <c r="BI45" s="55">
        <f t="shared" si="23"/>
        <v>0</v>
      </c>
      <c r="BJ45" s="55">
        <f t="shared" si="23"/>
        <v>0</v>
      </c>
      <c r="BK45" s="55">
        <f t="shared" si="23"/>
        <v>0</v>
      </c>
      <c r="BL45" s="55">
        <f t="shared" si="23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</v>
      </c>
      <c r="O47" s="77">
        <f t="shared" si="24"/>
        <v>0</v>
      </c>
      <c r="P47" s="77">
        <f t="shared" si="24"/>
        <v>0</v>
      </c>
      <c r="Q47" s="77">
        <f t="shared" si="24"/>
        <v>0</v>
      </c>
      <c r="R47" s="77">
        <f t="shared" si="24"/>
        <v>0</v>
      </c>
      <c r="S47" s="77">
        <f t="shared" si="24"/>
        <v>0</v>
      </c>
      <c r="T47" s="77">
        <f t="shared" si="24"/>
        <v>0</v>
      </c>
      <c r="U47" s="77">
        <f t="shared" si="24"/>
        <v>0</v>
      </c>
      <c r="V47" s="77">
        <f t="shared" si="24"/>
        <v>0</v>
      </c>
      <c r="W47" s="77">
        <f t="shared" si="24"/>
        <v>0</v>
      </c>
      <c r="X47" s="77">
        <f t="shared" si="24"/>
        <v>0</v>
      </c>
      <c r="Y47" s="77">
        <f t="shared" si="24"/>
        <v>0</v>
      </c>
      <c r="Z47" s="77">
        <f t="shared" si="24"/>
        <v>0</v>
      </c>
      <c r="AA47" s="77">
        <f t="shared" si="24"/>
        <v>0</v>
      </c>
      <c r="AB47" s="77">
        <f t="shared" si="24"/>
        <v>0</v>
      </c>
      <c r="AC47" s="77">
        <f t="shared" si="24"/>
        <v>0</v>
      </c>
      <c r="AD47" s="77">
        <f t="shared" si="24"/>
        <v>0</v>
      </c>
      <c r="AE47" s="77">
        <f t="shared" si="24"/>
        <v>0</v>
      </c>
      <c r="AF47" s="77">
        <f t="shared" si="24"/>
        <v>0</v>
      </c>
      <c r="AG47" s="77">
        <f t="shared" si="24"/>
        <v>0</v>
      </c>
      <c r="AH47" s="77">
        <f t="shared" si="24"/>
        <v>0</v>
      </c>
      <c r="AI47" s="77">
        <f t="shared" si="24"/>
        <v>0</v>
      </c>
      <c r="AJ47" s="77">
        <f t="shared" si="24"/>
        <v>0</v>
      </c>
      <c r="AK47" s="77">
        <f t="shared" si="24"/>
        <v>0</v>
      </c>
      <c r="AL47" s="77">
        <f t="shared" si="24"/>
        <v>0</v>
      </c>
      <c r="AM47" s="77">
        <f t="shared" si="24"/>
        <v>0</v>
      </c>
      <c r="AN47" s="77">
        <f t="shared" si="24"/>
        <v>0</v>
      </c>
      <c r="AO47" s="77">
        <f t="shared" si="24"/>
        <v>0</v>
      </c>
      <c r="AP47" s="77">
        <f t="shared" si="24"/>
        <v>0</v>
      </c>
      <c r="AQ47" s="77">
        <f t="shared" si="24"/>
        <v>0</v>
      </c>
      <c r="AR47" s="77">
        <f t="shared" si="24"/>
        <v>0</v>
      </c>
      <c r="AS47" s="77">
        <f t="shared" si="24"/>
        <v>0</v>
      </c>
      <c r="AT47" s="77">
        <f t="shared" si="24"/>
        <v>0</v>
      </c>
      <c r="AU47" s="77">
        <f t="shared" si="24"/>
        <v>0</v>
      </c>
      <c r="AV47" s="77">
        <f t="shared" si="24"/>
        <v>0</v>
      </c>
      <c r="AW47" s="77">
        <f t="shared" si="24"/>
        <v>0</v>
      </c>
      <c r="AX47" s="77">
        <f t="shared" si="24"/>
        <v>0</v>
      </c>
      <c r="AY47" s="77">
        <f t="shared" si="24"/>
        <v>0</v>
      </c>
      <c r="AZ47" s="77">
        <f t="shared" si="24"/>
        <v>0</v>
      </c>
      <c r="BA47" s="77">
        <f t="shared" si="24"/>
        <v>0</v>
      </c>
      <c r="BB47" s="77">
        <f t="shared" si="24"/>
        <v>0</v>
      </c>
      <c r="BC47" s="77">
        <f t="shared" si="24"/>
        <v>0</v>
      </c>
      <c r="BD47" s="77">
        <f t="shared" si="24"/>
        <v>0</v>
      </c>
      <c r="BE47" s="77">
        <f t="shared" si="24"/>
        <v>0</v>
      </c>
      <c r="BF47" s="77">
        <f t="shared" si="24"/>
        <v>0</v>
      </c>
      <c r="BG47" s="77">
        <f t="shared" si="24"/>
        <v>0</v>
      </c>
      <c r="BH47" s="77">
        <f t="shared" si="24"/>
        <v>0</v>
      </c>
      <c r="BI47" s="77">
        <f t="shared" si="24"/>
        <v>0</v>
      </c>
      <c r="BJ47" s="77">
        <f t="shared" si="24"/>
        <v>0</v>
      </c>
      <c r="BK47" s="77">
        <f t="shared" si="24"/>
        <v>0</v>
      </c>
      <c r="BL47" s="77">
        <f t="shared" si="24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6">AVERAGE(O45,O47)</f>
        <v>0</v>
      </c>
      <c r="P48" s="68">
        <f t="shared" si="26"/>
        <v>0</v>
      </c>
      <c r="Q48" s="68">
        <f t="shared" si="26"/>
        <v>0</v>
      </c>
      <c r="R48" s="68">
        <f t="shared" si="26"/>
        <v>0</v>
      </c>
      <c r="S48" s="68">
        <f t="shared" si="26"/>
        <v>0</v>
      </c>
      <c r="T48" s="68">
        <f t="shared" si="26"/>
        <v>0</v>
      </c>
      <c r="U48" s="68">
        <f t="shared" si="26"/>
        <v>0</v>
      </c>
      <c r="V48" s="68">
        <f t="shared" si="26"/>
        <v>0</v>
      </c>
      <c r="W48" s="68">
        <f t="shared" si="26"/>
        <v>0</v>
      </c>
      <c r="X48" s="68">
        <f t="shared" si="26"/>
        <v>0</v>
      </c>
      <c r="Y48" s="68">
        <f t="shared" si="26"/>
        <v>0</v>
      </c>
      <c r="Z48" s="68">
        <f t="shared" si="26"/>
        <v>0</v>
      </c>
      <c r="AA48" s="68">
        <f t="shared" si="26"/>
        <v>0</v>
      </c>
      <c r="AB48" s="68">
        <f t="shared" si="26"/>
        <v>0</v>
      </c>
      <c r="AC48" s="68">
        <f t="shared" si="26"/>
        <v>0</v>
      </c>
      <c r="AD48" s="68">
        <f t="shared" si="26"/>
        <v>0</v>
      </c>
      <c r="AE48" s="68">
        <f t="shared" si="26"/>
        <v>0</v>
      </c>
      <c r="AF48" s="68">
        <f t="shared" si="26"/>
        <v>0</v>
      </c>
      <c r="AG48" s="68">
        <f t="shared" si="26"/>
        <v>0</v>
      </c>
      <c r="AH48" s="68">
        <f t="shared" si="26"/>
        <v>0</v>
      </c>
      <c r="AI48" s="68">
        <f t="shared" si="26"/>
        <v>0</v>
      </c>
      <c r="AJ48" s="68">
        <f t="shared" si="26"/>
        <v>0</v>
      </c>
      <c r="AK48" s="68">
        <f t="shared" si="26"/>
        <v>0</v>
      </c>
      <c r="AL48" s="68">
        <f t="shared" si="26"/>
        <v>0</v>
      </c>
      <c r="AM48" s="68">
        <f t="shared" si="26"/>
        <v>0</v>
      </c>
      <c r="AN48" s="68">
        <f t="shared" si="26"/>
        <v>0</v>
      </c>
      <c r="AO48" s="68">
        <f t="shared" si="26"/>
        <v>0</v>
      </c>
      <c r="AP48" s="68">
        <f t="shared" si="26"/>
        <v>0</v>
      </c>
      <c r="AQ48" s="68">
        <f t="shared" si="26"/>
        <v>0</v>
      </c>
      <c r="AR48" s="68">
        <f t="shared" si="26"/>
        <v>0</v>
      </c>
      <c r="AS48" s="68">
        <f t="shared" si="26"/>
        <v>0</v>
      </c>
      <c r="AT48" s="68">
        <f t="shared" si="26"/>
        <v>0</v>
      </c>
      <c r="AU48" s="68">
        <f t="shared" si="26"/>
        <v>0</v>
      </c>
      <c r="AV48" s="68">
        <f t="shared" si="26"/>
        <v>0</v>
      </c>
      <c r="AW48" s="68">
        <f t="shared" si="26"/>
        <v>0</v>
      </c>
      <c r="AX48" s="68">
        <f t="shared" si="26"/>
        <v>0</v>
      </c>
      <c r="AY48" s="68">
        <f t="shared" si="26"/>
        <v>0</v>
      </c>
      <c r="AZ48" s="68">
        <f t="shared" si="26"/>
        <v>0</v>
      </c>
      <c r="BA48" s="68">
        <f t="shared" si="26"/>
        <v>0</v>
      </c>
      <c r="BB48" s="68">
        <f t="shared" si="26"/>
        <v>0</v>
      </c>
      <c r="BC48" s="68">
        <f t="shared" si="26"/>
        <v>0</v>
      </c>
      <c r="BD48" s="68">
        <f t="shared" si="26"/>
        <v>0</v>
      </c>
      <c r="BE48" s="68">
        <f t="shared" si="26"/>
        <v>0</v>
      </c>
      <c r="BF48" s="68">
        <f t="shared" si="26"/>
        <v>0</v>
      </c>
      <c r="BG48" s="68">
        <f t="shared" si="26"/>
        <v>0</v>
      </c>
      <c r="BH48" s="68">
        <f t="shared" si="26"/>
        <v>0</v>
      </c>
      <c r="BI48" s="68">
        <f t="shared" si="26"/>
        <v>0</v>
      </c>
      <c r="BJ48" s="68">
        <f t="shared" si="26"/>
        <v>0</v>
      </c>
      <c r="BK48" s="68">
        <f t="shared" si="26"/>
        <v>0</v>
      </c>
      <c r="BL48" s="68">
        <f t="shared" si="26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0</v>
      </c>
      <c r="O50" s="71">
        <f t="shared" si="27"/>
        <v>0</v>
      </c>
      <c r="P50" s="71">
        <f t="shared" si="27"/>
        <v>0</v>
      </c>
      <c r="Q50" s="71">
        <f t="shared" si="27"/>
        <v>0</v>
      </c>
      <c r="R50" s="71">
        <f t="shared" si="27"/>
        <v>0</v>
      </c>
      <c r="S50" s="71">
        <f t="shared" si="27"/>
        <v>0</v>
      </c>
      <c r="T50" s="71">
        <f t="shared" si="27"/>
        <v>0</v>
      </c>
      <c r="U50" s="71">
        <f t="shared" si="27"/>
        <v>0</v>
      </c>
      <c r="V50" s="71">
        <f t="shared" si="27"/>
        <v>0</v>
      </c>
      <c r="W50" s="71">
        <f t="shared" si="27"/>
        <v>0</v>
      </c>
      <c r="X50" s="71">
        <f t="shared" si="27"/>
        <v>0</v>
      </c>
      <c r="Y50" s="71">
        <f t="shared" si="27"/>
        <v>0</v>
      </c>
      <c r="Z50" s="71">
        <f t="shared" si="27"/>
        <v>0</v>
      </c>
      <c r="AA50" s="71">
        <f t="shared" si="27"/>
        <v>0</v>
      </c>
      <c r="AB50" s="71">
        <f t="shared" si="27"/>
        <v>0</v>
      </c>
      <c r="AC50" s="71">
        <f t="shared" si="27"/>
        <v>0</v>
      </c>
      <c r="AD50" s="71">
        <f t="shared" si="27"/>
        <v>0</v>
      </c>
      <c r="AE50" s="71">
        <f t="shared" si="27"/>
        <v>0</v>
      </c>
      <c r="AF50" s="71">
        <f t="shared" si="27"/>
        <v>0</v>
      </c>
      <c r="AG50" s="71">
        <f t="shared" si="27"/>
        <v>0</v>
      </c>
      <c r="AH50" s="71">
        <f t="shared" si="27"/>
        <v>0</v>
      </c>
      <c r="AI50" s="71">
        <f t="shared" si="27"/>
        <v>0</v>
      </c>
      <c r="AJ50" s="71">
        <f t="shared" si="27"/>
        <v>0</v>
      </c>
      <c r="AK50" s="71">
        <f t="shared" si="27"/>
        <v>0</v>
      </c>
      <c r="AL50" s="71">
        <f t="shared" si="27"/>
        <v>0</v>
      </c>
      <c r="AM50" s="71">
        <f t="shared" si="27"/>
        <v>0</v>
      </c>
      <c r="AN50" s="71">
        <f t="shared" si="27"/>
        <v>0</v>
      </c>
      <c r="AO50" s="71">
        <f t="shared" si="27"/>
        <v>0</v>
      </c>
      <c r="AP50" s="71">
        <f t="shared" si="27"/>
        <v>0</v>
      </c>
      <c r="AQ50" s="71">
        <f t="shared" si="27"/>
        <v>0</v>
      </c>
      <c r="AR50" s="71">
        <f t="shared" si="27"/>
        <v>0</v>
      </c>
      <c r="AS50" s="71">
        <f t="shared" si="27"/>
        <v>0</v>
      </c>
      <c r="AT50" s="71">
        <f t="shared" si="27"/>
        <v>0</v>
      </c>
      <c r="AU50" s="71">
        <f t="shared" si="27"/>
        <v>0</v>
      </c>
      <c r="AV50" s="71">
        <f t="shared" si="27"/>
        <v>0</v>
      </c>
      <c r="AW50" s="71">
        <f t="shared" si="27"/>
        <v>0</v>
      </c>
      <c r="AX50" s="71">
        <f t="shared" si="27"/>
        <v>0</v>
      </c>
      <c r="AY50" s="71">
        <f t="shared" si="27"/>
        <v>0</v>
      </c>
      <c r="AZ50" s="71">
        <f t="shared" si="27"/>
        <v>0</v>
      </c>
      <c r="BA50" s="71">
        <f t="shared" si="27"/>
        <v>0</v>
      </c>
      <c r="BB50" s="71">
        <f t="shared" si="27"/>
        <v>0</v>
      </c>
      <c r="BC50" s="71">
        <f>BC22-BC36-BC42-BC48</f>
        <v>0</v>
      </c>
      <c r="BD50" s="71">
        <f>BD22-BD36-BD42-BD48</f>
        <v>0</v>
      </c>
      <c r="BE50" s="71">
        <f t="shared" si="27"/>
        <v>0</v>
      </c>
      <c r="BF50" s="71">
        <f t="shared" si="27"/>
        <v>0</v>
      </c>
      <c r="BG50" s="71">
        <f t="shared" si="27"/>
        <v>0</v>
      </c>
      <c r="BH50" s="71">
        <f t="shared" si="27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0</v>
      </c>
      <c r="O54" s="74">
        <f t="shared" si="28"/>
        <v>0</v>
      </c>
      <c r="P54" s="74">
        <f t="shared" si="28"/>
        <v>0</v>
      </c>
      <c r="Q54" s="74">
        <f t="shared" si="28"/>
        <v>0</v>
      </c>
      <c r="R54" s="74">
        <f t="shared" si="28"/>
        <v>0</v>
      </c>
      <c r="S54" s="74">
        <f t="shared" si="28"/>
        <v>0</v>
      </c>
      <c r="T54" s="74">
        <f t="shared" si="28"/>
        <v>0</v>
      </c>
      <c r="U54" s="74">
        <f t="shared" si="28"/>
        <v>0</v>
      </c>
      <c r="V54" s="74">
        <f t="shared" si="28"/>
        <v>0</v>
      </c>
      <c r="W54" s="74">
        <f t="shared" si="28"/>
        <v>0</v>
      </c>
      <c r="X54" s="74">
        <f t="shared" si="28"/>
        <v>0</v>
      </c>
      <c r="Y54" s="74">
        <f t="shared" si="28"/>
        <v>0</v>
      </c>
      <c r="Z54" s="74">
        <f t="shared" si="28"/>
        <v>0</v>
      </c>
      <c r="AA54" s="74">
        <f t="shared" si="28"/>
        <v>0</v>
      </c>
      <c r="AB54" s="74">
        <f t="shared" si="28"/>
        <v>0</v>
      </c>
      <c r="AC54" s="74">
        <f t="shared" si="28"/>
        <v>0</v>
      </c>
      <c r="AD54" s="74">
        <f t="shared" si="28"/>
        <v>0</v>
      </c>
      <c r="AE54" s="74">
        <f t="shared" si="28"/>
        <v>0</v>
      </c>
      <c r="AF54" s="74">
        <f t="shared" si="28"/>
        <v>0</v>
      </c>
      <c r="AG54" s="74">
        <f t="shared" si="28"/>
        <v>0</v>
      </c>
      <c r="AH54" s="74">
        <f t="shared" si="28"/>
        <v>0</v>
      </c>
      <c r="AI54" s="74">
        <f t="shared" si="28"/>
        <v>0</v>
      </c>
      <c r="AJ54" s="74">
        <f t="shared" si="28"/>
        <v>0</v>
      </c>
      <c r="AK54" s="74">
        <f t="shared" si="28"/>
        <v>0</v>
      </c>
      <c r="AL54" s="74">
        <f t="shared" si="28"/>
        <v>0</v>
      </c>
      <c r="AM54" s="74">
        <f t="shared" si="28"/>
        <v>0</v>
      </c>
      <c r="AN54" s="74">
        <f t="shared" si="28"/>
        <v>0</v>
      </c>
      <c r="AO54" s="74">
        <f t="shared" si="28"/>
        <v>0</v>
      </c>
      <c r="AP54" s="74">
        <f t="shared" si="28"/>
        <v>0</v>
      </c>
      <c r="AQ54" s="74">
        <f t="shared" si="28"/>
        <v>0</v>
      </c>
      <c r="AR54" s="74">
        <f t="shared" si="28"/>
        <v>0</v>
      </c>
      <c r="AS54" s="74">
        <f t="shared" si="28"/>
        <v>0</v>
      </c>
      <c r="AT54" s="74">
        <f t="shared" si="28"/>
        <v>0</v>
      </c>
      <c r="AU54" s="74">
        <f t="shared" si="28"/>
        <v>0</v>
      </c>
      <c r="AV54" s="74">
        <f t="shared" si="28"/>
        <v>0</v>
      </c>
      <c r="AW54" s="74">
        <f t="shared" si="28"/>
        <v>0</v>
      </c>
      <c r="AX54" s="74">
        <f t="shared" si="28"/>
        <v>0</v>
      </c>
      <c r="AY54" s="74">
        <f t="shared" si="28"/>
        <v>0</v>
      </c>
      <c r="AZ54" s="74">
        <f t="shared" si="28"/>
        <v>0</v>
      </c>
      <c r="BA54" s="74">
        <f t="shared" si="28"/>
        <v>0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0</v>
      </c>
      <c r="O56" s="68">
        <f t="shared" si="29"/>
        <v>0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0</v>
      </c>
      <c r="AF56" s="68">
        <f t="shared" si="29"/>
        <v>0</v>
      </c>
      <c r="AG56" s="68">
        <f t="shared" si="29"/>
        <v>0</v>
      </c>
      <c r="AH56" s="68">
        <f t="shared" si="29"/>
        <v>0</v>
      </c>
      <c r="AI56" s="68">
        <f t="shared" si="29"/>
        <v>0</v>
      </c>
      <c r="AJ56" s="68">
        <f t="shared" si="29"/>
        <v>0</v>
      </c>
      <c r="AK56" s="68">
        <f t="shared" si="29"/>
        <v>0</v>
      </c>
      <c r="AL56" s="68">
        <f t="shared" si="29"/>
        <v>0</v>
      </c>
      <c r="AM56" s="68">
        <f t="shared" si="29"/>
        <v>0</v>
      </c>
      <c r="AN56" s="68">
        <f t="shared" si="29"/>
        <v>0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8">
        <f t="shared" si="29"/>
        <v>0</v>
      </c>
      <c r="AT56" s="68">
        <f t="shared" si="29"/>
        <v>0</v>
      </c>
      <c r="AU56" s="68">
        <f t="shared" si="29"/>
        <v>0</v>
      </c>
      <c r="AV56" s="68">
        <f t="shared" si="29"/>
        <v>0</v>
      </c>
      <c r="AW56" s="68">
        <f t="shared" si="29"/>
        <v>0</v>
      </c>
      <c r="AX56" s="68">
        <f t="shared" si="29"/>
        <v>0</v>
      </c>
      <c r="AY56" s="68">
        <f t="shared" si="29"/>
        <v>0</v>
      </c>
      <c r="AZ56" s="68">
        <f t="shared" si="29"/>
        <v>0</v>
      </c>
      <c r="BA56" s="68">
        <f t="shared" si="29"/>
        <v>0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0</v>
      </c>
      <c r="O59" s="74">
        <f t="shared" si="30"/>
        <v>0</v>
      </c>
      <c r="P59" s="74">
        <f t="shared" si="30"/>
        <v>0</v>
      </c>
      <c r="Q59" s="74">
        <f t="shared" si="30"/>
        <v>0</v>
      </c>
      <c r="R59" s="74">
        <f t="shared" si="30"/>
        <v>0</v>
      </c>
      <c r="S59" s="74">
        <f t="shared" si="30"/>
        <v>0</v>
      </c>
      <c r="T59" s="74">
        <f t="shared" si="30"/>
        <v>0</v>
      </c>
      <c r="U59" s="74">
        <f t="shared" si="30"/>
        <v>0</v>
      </c>
      <c r="V59" s="74">
        <f t="shared" si="30"/>
        <v>0</v>
      </c>
      <c r="W59" s="74">
        <f t="shared" si="30"/>
        <v>0</v>
      </c>
      <c r="X59" s="74">
        <f t="shared" si="30"/>
        <v>0</v>
      </c>
      <c r="Y59" s="74">
        <f t="shared" si="30"/>
        <v>0</v>
      </c>
      <c r="Z59" s="74">
        <f t="shared" si="30"/>
        <v>0</v>
      </c>
      <c r="AA59" s="74">
        <f t="shared" si="30"/>
        <v>0</v>
      </c>
      <c r="AB59" s="74">
        <f t="shared" si="30"/>
        <v>0</v>
      </c>
      <c r="AC59" s="74">
        <f t="shared" si="30"/>
        <v>0</v>
      </c>
      <c r="AD59" s="74">
        <f t="shared" si="30"/>
        <v>0</v>
      </c>
      <c r="AE59" s="74">
        <f t="shared" si="30"/>
        <v>0</v>
      </c>
      <c r="AF59" s="74">
        <f t="shared" si="30"/>
        <v>0</v>
      </c>
      <c r="AG59" s="74">
        <f t="shared" si="30"/>
        <v>0</v>
      </c>
      <c r="AH59" s="74">
        <f t="shared" si="30"/>
        <v>0</v>
      </c>
      <c r="AI59" s="74">
        <f t="shared" si="30"/>
        <v>0</v>
      </c>
      <c r="AJ59" s="74">
        <f t="shared" si="30"/>
        <v>0</v>
      </c>
      <c r="AK59" s="74">
        <f t="shared" si="30"/>
        <v>0</v>
      </c>
      <c r="AL59" s="74">
        <f t="shared" si="30"/>
        <v>0</v>
      </c>
      <c r="AM59" s="74">
        <f t="shared" si="30"/>
        <v>0</v>
      </c>
      <c r="AN59" s="74">
        <f t="shared" si="30"/>
        <v>0</v>
      </c>
      <c r="AO59" s="74">
        <f t="shared" si="30"/>
        <v>0</v>
      </c>
      <c r="AP59" s="74">
        <f t="shared" si="30"/>
        <v>0</v>
      </c>
      <c r="AQ59" s="74">
        <f t="shared" si="30"/>
        <v>0</v>
      </c>
      <c r="AR59" s="74">
        <f t="shared" si="30"/>
        <v>0</v>
      </c>
      <c r="AS59" s="74">
        <f t="shared" si="30"/>
        <v>0</v>
      </c>
      <c r="AT59" s="74">
        <f t="shared" si="30"/>
        <v>0</v>
      </c>
      <c r="AU59" s="74">
        <f t="shared" si="30"/>
        <v>0</v>
      </c>
      <c r="AV59" s="74">
        <f t="shared" si="30"/>
        <v>0</v>
      </c>
      <c r="AW59" s="74">
        <f t="shared" si="30"/>
        <v>0</v>
      </c>
      <c r="AX59" s="74">
        <f t="shared" si="30"/>
        <v>0</v>
      </c>
      <c r="AY59" s="74">
        <f t="shared" si="30"/>
        <v>0</v>
      </c>
      <c r="AZ59" s="74">
        <f t="shared" si="30"/>
        <v>0</v>
      </c>
      <c r="BA59" s="74">
        <f t="shared" si="30"/>
        <v>0</v>
      </c>
      <c r="BB59" s="74">
        <f t="shared" si="30"/>
        <v>0</v>
      </c>
      <c r="BC59" s="74">
        <f t="shared" si="30"/>
        <v>0</v>
      </c>
      <c r="BD59" s="74">
        <f t="shared" si="30"/>
        <v>0</v>
      </c>
      <c r="BE59" s="74">
        <f t="shared" si="30"/>
        <v>0</v>
      </c>
      <c r="BF59" s="74">
        <f t="shared" si="30"/>
        <v>0</v>
      </c>
      <c r="BG59" s="74">
        <f t="shared" si="30"/>
        <v>0</v>
      </c>
      <c r="BH59" s="74">
        <f t="shared" si="30"/>
        <v>0</v>
      </c>
      <c r="BI59" s="74">
        <f t="shared" si="30"/>
        <v>0</v>
      </c>
      <c r="BJ59" s="74">
        <f t="shared" si="30"/>
        <v>0</v>
      </c>
      <c r="BK59" s="74">
        <f t="shared" si="30"/>
        <v>0</v>
      </c>
      <c r="BL59" s="74">
        <f t="shared" si="30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D60</f>
        <v>9.7000000000000003E-2</v>
      </c>
      <c r="F60" s="367">
        <f t="shared" ref="F60:BL60" si="31">E60</f>
        <v>9.7000000000000003E-2</v>
      </c>
      <c r="G60" s="367">
        <f t="shared" si="31"/>
        <v>9.7000000000000003E-2</v>
      </c>
      <c r="H60" s="367">
        <f t="shared" si="31"/>
        <v>9.7000000000000003E-2</v>
      </c>
      <c r="I60" s="367">
        <f t="shared" si="31"/>
        <v>9.7000000000000003E-2</v>
      </c>
      <c r="J60" s="367">
        <f t="shared" si="31"/>
        <v>9.7000000000000003E-2</v>
      </c>
      <c r="K60" s="367">
        <f t="shared" si="31"/>
        <v>9.7000000000000003E-2</v>
      </c>
      <c r="L60" s="367">
        <f t="shared" si="31"/>
        <v>9.7000000000000003E-2</v>
      </c>
      <c r="M60" s="367">
        <f t="shared" si="31"/>
        <v>9.7000000000000003E-2</v>
      </c>
      <c r="N60" s="367">
        <f t="shared" si="31"/>
        <v>9.7000000000000003E-2</v>
      </c>
      <c r="O60" s="367">
        <f t="shared" si="31"/>
        <v>9.7000000000000003E-2</v>
      </c>
      <c r="P60" s="367">
        <f t="shared" si="31"/>
        <v>9.7000000000000003E-2</v>
      </c>
      <c r="Q60" s="367">
        <f t="shared" si="31"/>
        <v>9.7000000000000003E-2</v>
      </c>
      <c r="R60" s="367">
        <f t="shared" si="31"/>
        <v>9.7000000000000003E-2</v>
      </c>
      <c r="S60" s="367">
        <f t="shared" si="31"/>
        <v>9.7000000000000003E-2</v>
      </c>
      <c r="T60" s="367">
        <f t="shared" si="31"/>
        <v>9.7000000000000003E-2</v>
      </c>
      <c r="U60" s="367">
        <f t="shared" si="31"/>
        <v>9.7000000000000003E-2</v>
      </c>
      <c r="V60" s="367">
        <f t="shared" si="31"/>
        <v>9.7000000000000003E-2</v>
      </c>
      <c r="W60" s="367">
        <f t="shared" si="31"/>
        <v>9.7000000000000003E-2</v>
      </c>
      <c r="X60" s="367">
        <f t="shared" si="31"/>
        <v>9.7000000000000003E-2</v>
      </c>
      <c r="Y60" s="367">
        <f t="shared" si="31"/>
        <v>9.7000000000000003E-2</v>
      </c>
      <c r="Z60" s="367">
        <f t="shared" si="31"/>
        <v>9.7000000000000003E-2</v>
      </c>
      <c r="AA60" s="367">
        <f t="shared" si="31"/>
        <v>9.7000000000000003E-2</v>
      </c>
      <c r="AB60" s="367">
        <f t="shared" si="31"/>
        <v>9.7000000000000003E-2</v>
      </c>
      <c r="AC60" s="367">
        <f t="shared" si="31"/>
        <v>9.7000000000000003E-2</v>
      </c>
      <c r="AD60" s="367">
        <f t="shared" si="31"/>
        <v>9.7000000000000003E-2</v>
      </c>
      <c r="AE60" s="367">
        <f t="shared" si="31"/>
        <v>9.7000000000000003E-2</v>
      </c>
      <c r="AF60" s="367">
        <f t="shared" si="31"/>
        <v>9.7000000000000003E-2</v>
      </c>
      <c r="AG60" s="367">
        <f t="shared" si="31"/>
        <v>9.7000000000000003E-2</v>
      </c>
      <c r="AH60" s="367">
        <f t="shared" si="31"/>
        <v>9.7000000000000003E-2</v>
      </c>
      <c r="AI60" s="367">
        <f t="shared" si="31"/>
        <v>9.7000000000000003E-2</v>
      </c>
      <c r="AJ60" s="367">
        <f t="shared" si="31"/>
        <v>9.7000000000000003E-2</v>
      </c>
      <c r="AK60" s="367">
        <f t="shared" si="31"/>
        <v>9.7000000000000003E-2</v>
      </c>
      <c r="AL60" s="367">
        <f t="shared" si="31"/>
        <v>9.7000000000000003E-2</v>
      </c>
      <c r="AM60" s="367">
        <f t="shared" si="31"/>
        <v>9.7000000000000003E-2</v>
      </c>
      <c r="AN60" s="367">
        <f t="shared" si="31"/>
        <v>9.7000000000000003E-2</v>
      </c>
      <c r="AO60" s="367">
        <f t="shared" si="31"/>
        <v>9.7000000000000003E-2</v>
      </c>
      <c r="AP60" s="367">
        <f t="shared" si="31"/>
        <v>9.7000000000000003E-2</v>
      </c>
      <c r="AQ60" s="367">
        <f t="shared" si="31"/>
        <v>9.7000000000000003E-2</v>
      </c>
      <c r="AR60" s="367">
        <f t="shared" si="31"/>
        <v>9.7000000000000003E-2</v>
      </c>
      <c r="AS60" s="367">
        <f t="shared" si="31"/>
        <v>9.7000000000000003E-2</v>
      </c>
      <c r="AT60" s="367">
        <f t="shared" si="31"/>
        <v>9.7000000000000003E-2</v>
      </c>
      <c r="AU60" s="367">
        <f t="shared" si="31"/>
        <v>9.7000000000000003E-2</v>
      </c>
      <c r="AV60" s="367">
        <f t="shared" si="31"/>
        <v>9.7000000000000003E-2</v>
      </c>
      <c r="AW60" s="367">
        <f t="shared" si="31"/>
        <v>9.7000000000000003E-2</v>
      </c>
      <c r="AX60" s="367">
        <f t="shared" si="31"/>
        <v>9.7000000000000003E-2</v>
      </c>
      <c r="AY60" s="367">
        <f t="shared" si="31"/>
        <v>9.7000000000000003E-2</v>
      </c>
      <c r="AZ60" s="367">
        <f t="shared" si="31"/>
        <v>9.7000000000000003E-2</v>
      </c>
      <c r="BA60" s="367">
        <f t="shared" si="31"/>
        <v>9.7000000000000003E-2</v>
      </c>
      <c r="BB60" s="367">
        <f t="shared" si="31"/>
        <v>9.7000000000000003E-2</v>
      </c>
      <c r="BC60" s="367">
        <f t="shared" si="31"/>
        <v>9.7000000000000003E-2</v>
      </c>
      <c r="BD60" s="367">
        <f t="shared" si="31"/>
        <v>9.7000000000000003E-2</v>
      </c>
      <c r="BE60" s="367">
        <f t="shared" si="31"/>
        <v>9.7000000000000003E-2</v>
      </c>
      <c r="BF60" s="367">
        <f t="shared" si="31"/>
        <v>9.7000000000000003E-2</v>
      </c>
      <c r="BG60" s="367">
        <f t="shared" si="31"/>
        <v>9.7000000000000003E-2</v>
      </c>
      <c r="BH60" s="367">
        <f t="shared" si="31"/>
        <v>9.7000000000000003E-2</v>
      </c>
      <c r="BI60" s="367">
        <f t="shared" si="31"/>
        <v>9.7000000000000003E-2</v>
      </c>
      <c r="BJ60" s="367">
        <f t="shared" si="31"/>
        <v>9.7000000000000003E-2</v>
      </c>
      <c r="BK60" s="367">
        <f t="shared" si="31"/>
        <v>9.7000000000000003E-2</v>
      </c>
      <c r="BL60" s="367">
        <f t="shared" si="31"/>
        <v>9.7000000000000003E-2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0</v>
      </c>
      <c r="O61" s="74">
        <f t="shared" si="33"/>
        <v>0</v>
      </c>
      <c r="P61" s="74">
        <f t="shared" si="33"/>
        <v>0</v>
      </c>
      <c r="Q61" s="74">
        <f t="shared" si="33"/>
        <v>0</v>
      </c>
      <c r="R61" s="74">
        <f t="shared" si="33"/>
        <v>0</v>
      </c>
      <c r="S61" s="74">
        <f t="shared" si="33"/>
        <v>0</v>
      </c>
      <c r="T61" s="74">
        <f t="shared" si="33"/>
        <v>0</v>
      </c>
      <c r="U61" s="74">
        <f t="shared" si="33"/>
        <v>0</v>
      </c>
      <c r="V61" s="74">
        <f t="shared" si="33"/>
        <v>0</v>
      </c>
      <c r="W61" s="74">
        <f t="shared" si="33"/>
        <v>0</v>
      </c>
      <c r="X61" s="74">
        <f t="shared" si="33"/>
        <v>0</v>
      </c>
      <c r="Y61" s="74">
        <f t="shared" si="33"/>
        <v>0</v>
      </c>
      <c r="Z61" s="74">
        <f t="shared" si="33"/>
        <v>0</v>
      </c>
      <c r="AA61" s="74">
        <f t="shared" si="33"/>
        <v>0</v>
      </c>
      <c r="AB61" s="74">
        <f t="shared" si="33"/>
        <v>0</v>
      </c>
      <c r="AC61" s="74">
        <f t="shared" si="33"/>
        <v>0</v>
      </c>
      <c r="AD61" s="74">
        <f t="shared" si="33"/>
        <v>0</v>
      </c>
      <c r="AE61" s="74">
        <f t="shared" si="33"/>
        <v>0</v>
      </c>
      <c r="AF61" s="74">
        <f t="shared" si="33"/>
        <v>0</v>
      </c>
      <c r="AG61" s="74">
        <f t="shared" si="33"/>
        <v>0</v>
      </c>
      <c r="AH61" s="74">
        <f t="shared" si="33"/>
        <v>0</v>
      </c>
      <c r="AI61" s="74">
        <f t="shared" si="33"/>
        <v>0</v>
      </c>
      <c r="AJ61" s="74">
        <f t="shared" si="33"/>
        <v>0</v>
      </c>
      <c r="AK61" s="74">
        <f t="shared" si="33"/>
        <v>0</v>
      </c>
      <c r="AL61" s="74">
        <f t="shared" si="33"/>
        <v>0</v>
      </c>
      <c r="AM61" s="74">
        <f t="shared" si="33"/>
        <v>0</v>
      </c>
      <c r="AN61" s="74">
        <f t="shared" si="33"/>
        <v>0</v>
      </c>
      <c r="AO61" s="74">
        <f t="shared" si="33"/>
        <v>0</v>
      </c>
      <c r="AP61" s="74">
        <f t="shared" si="33"/>
        <v>0</v>
      </c>
      <c r="AQ61" s="74">
        <f t="shared" si="33"/>
        <v>0</v>
      </c>
      <c r="AR61" s="74">
        <f t="shared" si="33"/>
        <v>0</v>
      </c>
      <c r="AS61" s="74">
        <f t="shared" si="33"/>
        <v>0</v>
      </c>
      <c r="AT61" s="74">
        <f t="shared" si="33"/>
        <v>0</v>
      </c>
      <c r="AU61" s="74">
        <f t="shared" si="33"/>
        <v>0</v>
      </c>
      <c r="AV61" s="74">
        <f t="shared" si="33"/>
        <v>0</v>
      </c>
      <c r="AW61" s="74">
        <f t="shared" si="33"/>
        <v>0</v>
      </c>
      <c r="AX61" s="74">
        <f t="shared" si="33"/>
        <v>0</v>
      </c>
      <c r="AY61" s="74">
        <f t="shared" si="33"/>
        <v>0</v>
      </c>
      <c r="AZ61" s="74">
        <f t="shared" si="33"/>
        <v>0</v>
      </c>
      <c r="BA61" s="74">
        <f t="shared" si="33"/>
        <v>0</v>
      </c>
      <c r="BB61" s="74">
        <f t="shared" si="33"/>
        <v>0</v>
      </c>
      <c r="BC61" s="74">
        <f t="shared" si="33"/>
        <v>0</v>
      </c>
      <c r="BD61" s="74">
        <f t="shared" si="33"/>
        <v>0</v>
      </c>
      <c r="BE61" s="74">
        <f t="shared" si="33"/>
        <v>0</v>
      </c>
      <c r="BF61" s="74">
        <f t="shared" si="33"/>
        <v>0</v>
      </c>
      <c r="BG61" s="74">
        <f t="shared" si="33"/>
        <v>0</v>
      </c>
      <c r="BH61" s="74">
        <f t="shared" si="33"/>
        <v>0</v>
      </c>
      <c r="BI61" s="74">
        <f t="shared" si="33"/>
        <v>0</v>
      </c>
      <c r="BJ61" s="74">
        <f t="shared" si="33"/>
        <v>0</v>
      </c>
      <c r="BK61" s="74">
        <f t="shared" si="33"/>
        <v>0</v>
      </c>
      <c r="BL61" s="74">
        <f t="shared" si="33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0</v>
      </c>
      <c r="O62" s="67">
        <f t="shared" si="34"/>
        <v>0</v>
      </c>
      <c r="P62" s="67">
        <f t="shared" si="34"/>
        <v>0</v>
      </c>
      <c r="Q62" s="67">
        <f t="shared" si="34"/>
        <v>0</v>
      </c>
      <c r="R62" s="67">
        <f t="shared" si="34"/>
        <v>0</v>
      </c>
      <c r="S62" s="67">
        <f t="shared" si="34"/>
        <v>0</v>
      </c>
      <c r="T62" s="67">
        <f t="shared" si="34"/>
        <v>0</v>
      </c>
      <c r="U62" s="67">
        <f t="shared" si="34"/>
        <v>0</v>
      </c>
      <c r="V62" s="67">
        <f t="shared" si="34"/>
        <v>0</v>
      </c>
      <c r="W62" s="67">
        <f t="shared" si="34"/>
        <v>0</v>
      </c>
      <c r="X62" s="67">
        <f t="shared" si="34"/>
        <v>0</v>
      </c>
      <c r="Y62" s="67">
        <f t="shared" si="34"/>
        <v>0</v>
      </c>
      <c r="Z62" s="67">
        <f t="shared" si="34"/>
        <v>0</v>
      </c>
      <c r="AA62" s="67">
        <f t="shared" si="34"/>
        <v>0</v>
      </c>
      <c r="AB62" s="67">
        <f t="shared" si="34"/>
        <v>0</v>
      </c>
      <c r="AC62" s="67">
        <f t="shared" si="34"/>
        <v>0</v>
      </c>
      <c r="AD62" s="67">
        <f t="shared" si="34"/>
        <v>0</v>
      </c>
      <c r="AE62" s="67">
        <f t="shared" si="34"/>
        <v>0</v>
      </c>
      <c r="AF62" s="67">
        <f t="shared" si="34"/>
        <v>0</v>
      </c>
      <c r="AG62" s="67">
        <f t="shared" si="34"/>
        <v>0</v>
      </c>
      <c r="AH62" s="67">
        <f t="shared" si="34"/>
        <v>0</v>
      </c>
      <c r="AI62" s="67">
        <f t="shared" si="34"/>
        <v>0</v>
      </c>
      <c r="AJ62" s="67">
        <f t="shared" si="34"/>
        <v>0</v>
      </c>
      <c r="AK62" s="67">
        <f t="shared" si="34"/>
        <v>0</v>
      </c>
      <c r="AL62" s="67">
        <f t="shared" si="34"/>
        <v>0</v>
      </c>
      <c r="AM62" s="67">
        <f t="shared" si="34"/>
        <v>0</v>
      </c>
      <c r="AN62" s="67">
        <f t="shared" si="34"/>
        <v>0</v>
      </c>
      <c r="AO62" s="67">
        <f t="shared" si="34"/>
        <v>0</v>
      </c>
      <c r="AP62" s="67">
        <f t="shared" si="34"/>
        <v>0</v>
      </c>
      <c r="AQ62" s="67">
        <f t="shared" si="34"/>
        <v>0</v>
      </c>
      <c r="AR62" s="67">
        <f t="shared" si="34"/>
        <v>0</v>
      </c>
      <c r="AS62" s="67">
        <f t="shared" si="34"/>
        <v>0</v>
      </c>
      <c r="AT62" s="67">
        <f t="shared" si="34"/>
        <v>0</v>
      </c>
      <c r="AU62" s="67">
        <f t="shared" si="34"/>
        <v>0</v>
      </c>
      <c r="AV62" s="67">
        <f t="shared" si="34"/>
        <v>0</v>
      </c>
      <c r="AW62" s="67">
        <f t="shared" si="34"/>
        <v>0</v>
      </c>
      <c r="AX62" s="67">
        <f t="shared" si="34"/>
        <v>0</v>
      </c>
      <c r="AY62" s="67">
        <f t="shared" si="34"/>
        <v>0</v>
      </c>
      <c r="AZ62" s="67">
        <f t="shared" si="34"/>
        <v>0</v>
      </c>
      <c r="BA62" s="67">
        <f t="shared" si="34"/>
        <v>0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0</v>
      </c>
      <c r="O63" s="74">
        <f t="shared" si="35"/>
        <v>0</v>
      </c>
      <c r="P63" s="74">
        <f t="shared" si="35"/>
        <v>0</v>
      </c>
      <c r="Q63" s="74">
        <f t="shared" si="35"/>
        <v>0</v>
      </c>
      <c r="R63" s="74">
        <f t="shared" si="35"/>
        <v>0</v>
      </c>
      <c r="S63" s="74">
        <f t="shared" si="35"/>
        <v>0</v>
      </c>
      <c r="T63" s="74">
        <f t="shared" si="35"/>
        <v>0</v>
      </c>
      <c r="U63" s="74">
        <f t="shared" si="35"/>
        <v>0</v>
      </c>
      <c r="V63" s="74">
        <f t="shared" si="35"/>
        <v>0</v>
      </c>
      <c r="W63" s="74">
        <f t="shared" si="35"/>
        <v>0</v>
      </c>
      <c r="X63" s="74">
        <f t="shared" si="35"/>
        <v>0</v>
      </c>
      <c r="Y63" s="74">
        <f t="shared" si="35"/>
        <v>0</v>
      </c>
      <c r="Z63" s="74">
        <f t="shared" si="35"/>
        <v>0</v>
      </c>
      <c r="AA63" s="74">
        <f t="shared" si="35"/>
        <v>0</v>
      </c>
      <c r="AB63" s="74">
        <f t="shared" si="35"/>
        <v>0</v>
      </c>
      <c r="AC63" s="74">
        <f t="shared" si="35"/>
        <v>0</v>
      </c>
      <c r="AD63" s="74">
        <f t="shared" si="35"/>
        <v>0</v>
      </c>
      <c r="AE63" s="74">
        <f t="shared" si="35"/>
        <v>0</v>
      </c>
      <c r="AF63" s="74">
        <f t="shared" si="35"/>
        <v>0</v>
      </c>
      <c r="AG63" s="74">
        <f t="shared" si="35"/>
        <v>0</v>
      </c>
      <c r="AH63" s="74">
        <f t="shared" si="35"/>
        <v>0</v>
      </c>
      <c r="AI63" s="74">
        <f t="shared" si="35"/>
        <v>0</v>
      </c>
      <c r="AJ63" s="74">
        <f t="shared" si="35"/>
        <v>0</v>
      </c>
      <c r="AK63" s="74">
        <f t="shared" si="35"/>
        <v>0</v>
      </c>
      <c r="AL63" s="74">
        <f t="shared" si="35"/>
        <v>0</v>
      </c>
      <c r="AM63" s="74">
        <f t="shared" si="35"/>
        <v>0</v>
      </c>
      <c r="AN63" s="74">
        <f t="shared" si="35"/>
        <v>0</v>
      </c>
      <c r="AO63" s="74">
        <f t="shared" si="35"/>
        <v>0</v>
      </c>
      <c r="AP63" s="74">
        <f t="shared" si="35"/>
        <v>0</v>
      </c>
      <c r="AQ63" s="74">
        <f t="shared" si="35"/>
        <v>0</v>
      </c>
      <c r="AR63" s="74">
        <f t="shared" si="35"/>
        <v>0</v>
      </c>
      <c r="AS63" s="74">
        <f t="shared" si="35"/>
        <v>0</v>
      </c>
      <c r="AT63" s="74">
        <f t="shared" si="35"/>
        <v>0</v>
      </c>
      <c r="AU63" s="74">
        <f t="shared" si="35"/>
        <v>0</v>
      </c>
      <c r="AV63" s="74">
        <f t="shared" si="35"/>
        <v>0</v>
      </c>
      <c r="AW63" s="74">
        <f t="shared" si="35"/>
        <v>0</v>
      </c>
      <c r="AX63" s="74">
        <f t="shared" si="35"/>
        <v>0</v>
      </c>
      <c r="AY63" s="74">
        <f t="shared" si="35"/>
        <v>0</v>
      </c>
      <c r="AZ63" s="74">
        <f t="shared" si="35"/>
        <v>0</v>
      </c>
      <c r="BA63" s="74">
        <f t="shared" si="35"/>
        <v>0</v>
      </c>
      <c r="BB63" s="74">
        <f t="shared" si="35"/>
        <v>0</v>
      </c>
      <c r="BC63" s="74">
        <f t="shared" si="35"/>
        <v>0</v>
      </c>
      <c r="BD63" s="74">
        <f t="shared" si="35"/>
        <v>0</v>
      </c>
      <c r="BE63" s="74">
        <f t="shared" si="35"/>
        <v>0</v>
      </c>
      <c r="BF63" s="74">
        <f t="shared" si="35"/>
        <v>0</v>
      </c>
      <c r="BG63" s="74">
        <f t="shared" si="35"/>
        <v>0</v>
      </c>
      <c r="BH63" s="74">
        <f t="shared" si="35"/>
        <v>0</v>
      </c>
      <c r="BI63" s="74">
        <f t="shared" si="35"/>
        <v>0</v>
      </c>
      <c r="BJ63" s="74">
        <f t="shared" si="35"/>
        <v>0</v>
      </c>
      <c r="BK63" s="74">
        <f t="shared" si="35"/>
        <v>0</v>
      </c>
      <c r="BL63" s="74">
        <f t="shared" si="35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(Inputs)'!$E$38</f>
        <v>1.0353574571620852</v>
      </c>
      <c r="F64" s="213">
        <f>'Assumptions (Inputs)'!$E$38</f>
        <v>1.0353574571620852</v>
      </c>
      <c r="G64" s="213">
        <f>'Assumptions (Inputs)'!$E$38</f>
        <v>1.0353574571620852</v>
      </c>
      <c r="H64" s="213">
        <f>'Assumptions (Inputs)'!$E$38</f>
        <v>1.0353574571620852</v>
      </c>
      <c r="I64" s="213">
        <f>'Assumptions (Inputs)'!$E$38</f>
        <v>1.0353574571620852</v>
      </c>
      <c r="J64" s="213">
        <f>'Assumptions (Inputs)'!$E$38</f>
        <v>1.0353574571620852</v>
      </c>
      <c r="K64" s="213">
        <f>'Assumptions (Inputs)'!$E$38</f>
        <v>1.0353574571620852</v>
      </c>
      <c r="L64" s="213">
        <f>'Assumptions (Inputs)'!$E$38</f>
        <v>1.0353574571620852</v>
      </c>
      <c r="M64" s="213">
        <f>'Assumptions (Inputs)'!$E$38</f>
        <v>1.0353574571620852</v>
      </c>
      <c r="N64" s="213">
        <f>'Assumptions (Inputs)'!$E$38</f>
        <v>1.0353574571620852</v>
      </c>
      <c r="O64" s="213">
        <f>'Assumptions (Inputs)'!$E$38</f>
        <v>1.0353574571620852</v>
      </c>
      <c r="P64" s="213">
        <f>'Assumptions (Inputs)'!$E$38</f>
        <v>1.0353574571620852</v>
      </c>
      <c r="Q64" s="213">
        <f>'Assumptions (Inputs)'!$E$38</f>
        <v>1.0353574571620852</v>
      </c>
      <c r="R64" s="213">
        <f>'Assumptions (Inputs)'!$E$38</f>
        <v>1.0353574571620852</v>
      </c>
      <c r="S64" s="213">
        <f>'Assumptions (Inputs)'!$E$38</f>
        <v>1.0353574571620852</v>
      </c>
      <c r="T64" s="213">
        <f>'Assumptions (Inputs)'!$E$38</f>
        <v>1.0353574571620852</v>
      </c>
      <c r="U64" s="213">
        <f>'Assumptions (Inputs)'!$E$38</f>
        <v>1.0353574571620852</v>
      </c>
      <c r="V64" s="213">
        <f>'Assumptions (Inputs)'!$E$38</f>
        <v>1.0353574571620852</v>
      </c>
      <c r="W64" s="213">
        <f>'Assumptions (Inputs)'!$E$38</f>
        <v>1.0353574571620852</v>
      </c>
      <c r="X64" s="213">
        <f>'Assumptions (Inputs)'!$E$38</f>
        <v>1.0353574571620852</v>
      </c>
      <c r="Y64" s="213">
        <f>'Assumptions (Inputs)'!$E$38</f>
        <v>1.0353574571620852</v>
      </c>
      <c r="Z64" s="213">
        <f>'Assumptions (Inputs)'!$E$38</f>
        <v>1.0353574571620852</v>
      </c>
      <c r="AA64" s="213">
        <f>'Assumptions (Inputs)'!$E$38</f>
        <v>1.0353574571620852</v>
      </c>
      <c r="AB64" s="213">
        <f>'Assumptions (Inputs)'!$E$38</f>
        <v>1.0353574571620852</v>
      </c>
      <c r="AC64" s="213">
        <f>'Assumptions (Inputs)'!$E$38</f>
        <v>1.0353574571620852</v>
      </c>
      <c r="AD64" s="213">
        <f>'Assumptions (Inputs)'!$E$38</f>
        <v>1.0353574571620852</v>
      </c>
      <c r="AE64" s="213">
        <f>'Assumptions (Inputs)'!$E$38</f>
        <v>1.0353574571620852</v>
      </c>
      <c r="AF64" s="213">
        <f>'Assumptions (Inputs)'!$E$38</f>
        <v>1.0353574571620852</v>
      </c>
      <c r="AG64" s="213">
        <f>'Assumptions (Inputs)'!$E$38</f>
        <v>1.0353574571620852</v>
      </c>
      <c r="AH64" s="213">
        <f>'Assumptions (Inputs)'!$E$38</f>
        <v>1.0353574571620852</v>
      </c>
      <c r="AI64" s="213">
        <f>'Assumptions (Inputs)'!$E$38</f>
        <v>1.0353574571620852</v>
      </c>
      <c r="AJ64" s="213">
        <f>'Assumptions (Inputs)'!$E$38</f>
        <v>1.0353574571620852</v>
      </c>
      <c r="AK64" s="213">
        <f>'Assumptions (Inputs)'!$E$38</f>
        <v>1.0353574571620852</v>
      </c>
      <c r="AL64" s="213">
        <f>'Assumptions (Inputs)'!$E$38</f>
        <v>1.0353574571620852</v>
      </c>
      <c r="AM64" s="213">
        <f>'Assumptions (Inputs)'!$E$38</f>
        <v>1.0353574571620852</v>
      </c>
      <c r="AN64" s="213">
        <f>'Assumptions (Inputs)'!$E$38</f>
        <v>1.0353574571620852</v>
      </c>
      <c r="AO64" s="213">
        <f>'Assumptions (Inputs)'!$E$38</f>
        <v>1.0353574571620852</v>
      </c>
      <c r="AP64" s="213">
        <f>'Assumptions (Inputs)'!$E$38</f>
        <v>1.0353574571620852</v>
      </c>
      <c r="AQ64" s="213">
        <f>'Assumptions (Inputs)'!$E$38</f>
        <v>1.0353574571620852</v>
      </c>
      <c r="AR64" s="213">
        <f>'Assumptions (Inputs)'!$E$38</f>
        <v>1.0353574571620852</v>
      </c>
      <c r="AS64" s="213">
        <f>'Assumptions (Inputs)'!$E$38</f>
        <v>1.0353574571620852</v>
      </c>
      <c r="AT64" s="213">
        <f>'Assumptions (Inputs)'!$E$38</f>
        <v>1.0353574571620852</v>
      </c>
      <c r="AU64" s="213">
        <f>'Assumptions (Inputs)'!$E$38</f>
        <v>1.0353574571620852</v>
      </c>
      <c r="AV64" s="213">
        <f>'Assumptions (Inputs)'!$E$38</f>
        <v>1.0353574571620852</v>
      </c>
      <c r="AW64" s="213">
        <f>'Assumptions (Inputs)'!$E$38</f>
        <v>1.0353574571620852</v>
      </c>
      <c r="AX64" s="213">
        <f>'Assumptions (Inputs)'!$E$38</f>
        <v>1.0353574571620852</v>
      </c>
      <c r="AY64" s="213">
        <f>'Assumptions (Inputs)'!$E$38</f>
        <v>1.0353574571620852</v>
      </c>
      <c r="AZ64" s="213">
        <f>'Assumptions (Inputs)'!$E$38</f>
        <v>1.0353574571620852</v>
      </c>
      <c r="BA64" s="213">
        <f>'Assumptions (Inputs)'!$E$38</f>
        <v>1.0353574571620852</v>
      </c>
      <c r="BB64" s="213">
        <f>'Assumptions (Inputs)'!$E$38</f>
        <v>1.0353574571620852</v>
      </c>
      <c r="BC64" s="213">
        <f>'Assumptions (Inputs)'!$E$38</f>
        <v>1.0353574571620852</v>
      </c>
      <c r="BD64" s="213">
        <f>'Assumptions (Inputs)'!$E$38</f>
        <v>1.0353574571620852</v>
      </c>
      <c r="BE64" s="213">
        <f>'Assumptions (Inputs)'!$E$38</f>
        <v>1.0353574571620852</v>
      </c>
      <c r="BF64" s="213">
        <f>'Assumptions (Inputs)'!$E$38</f>
        <v>1.0353574571620852</v>
      </c>
      <c r="BG64" s="213">
        <f>'Assumptions (Inputs)'!$E$38</f>
        <v>1.0353574571620852</v>
      </c>
      <c r="BH64" s="213">
        <f>'Assumptions (Inputs)'!$E$38</f>
        <v>1.0353574571620852</v>
      </c>
      <c r="BI64" s="213">
        <f>'Assumptions (Inputs)'!$E$38</f>
        <v>1.0353574571620852</v>
      </c>
      <c r="BJ64" s="213">
        <f>'Assumptions (Inputs)'!$E$38</f>
        <v>1.0353574571620852</v>
      </c>
      <c r="BK64" s="213">
        <f>'Assumptions (Inputs)'!$E$38</f>
        <v>1.0353574571620852</v>
      </c>
      <c r="BL64" s="213">
        <f>'Assumptions (Inputs)'!$E$38</f>
        <v>1.0353574571620852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</v>
      </c>
      <c r="D65" s="118">
        <f t="shared" si="36"/>
        <v>0</v>
      </c>
      <c r="E65" s="118">
        <f t="shared" si="36"/>
        <v>0</v>
      </c>
      <c r="F65" s="118">
        <f t="shared" si="36"/>
        <v>0</v>
      </c>
      <c r="G65" s="118">
        <f t="shared" si="36"/>
        <v>0</v>
      </c>
      <c r="H65" s="118">
        <f t="shared" si="36"/>
        <v>0</v>
      </c>
      <c r="I65" s="118">
        <f t="shared" si="36"/>
        <v>0</v>
      </c>
      <c r="J65" s="118">
        <f t="shared" si="36"/>
        <v>0</v>
      </c>
      <c r="K65" s="118">
        <f t="shared" si="36"/>
        <v>0</v>
      </c>
      <c r="L65" s="118">
        <f t="shared" si="36"/>
        <v>0</v>
      </c>
      <c r="M65" s="118">
        <f t="shared" si="36"/>
        <v>0</v>
      </c>
      <c r="N65" s="118">
        <f t="shared" si="36"/>
        <v>0</v>
      </c>
      <c r="O65" s="118">
        <f t="shared" si="36"/>
        <v>0</v>
      </c>
      <c r="P65" s="118">
        <f t="shared" si="36"/>
        <v>0</v>
      </c>
      <c r="Q65" s="118">
        <f t="shared" si="36"/>
        <v>0</v>
      </c>
      <c r="R65" s="118">
        <f t="shared" si="36"/>
        <v>0</v>
      </c>
      <c r="S65" s="118">
        <f t="shared" si="36"/>
        <v>0</v>
      </c>
      <c r="T65" s="118">
        <f t="shared" si="36"/>
        <v>0</v>
      </c>
      <c r="U65" s="118">
        <f t="shared" si="36"/>
        <v>0</v>
      </c>
      <c r="V65" s="118">
        <f t="shared" si="36"/>
        <v>0</v>
      </c>
      <c r="W65" s="118">
        <f t="shared" si="36"/>
        <v>0</v>
      </c>
      <c r="X65" s="118">
        <f t="shared" si="36"/>
        <v>0</v>
      </c>
      <c r="Y65" s="118">
        <f t="shared" si="36"/>
        <v>0</v>
      </c>
      <c r="Z65" s="118">
        <f t="shared" si="36"/>
        <v>0</v>
      </c>
      <c r="AA65" s="118">
        <f t="shared" si="36"/>
        <v>0</v>
      </c>
      <c r="AB65" s="118">
        <f t="shared" si="36"/>
        <v>0</v>
      </c>
      <c r="AC65" s="118">
        <f t="shared" si="36"/>
        <v>0</v>
      </c>
      <c r="AD65" s="118">
        <f t="shared" si="36"/>
        <v>0</v>
      </c>
      <c r="AE65" s="118">
        <f t="shared" si="36"/>
        <v>0</v>
      </c>
      <c r="AF65" s="118">
        <f t="shared" si="36"/>
        <v>0</v>
      </c>
      <c r="AG65" s="118">
        <f t="shared" si="36"/>
        <v>0</v>
      </c>
      <c r="AH65" s="118">
        <f t="shared" si="36"/>
        <v>0</v>
      </c>
      <c r="AI65" s="118">
        <f t="shared" si="36"/>
        <v>0</v>
      </c>
      <c r="AJ65" s="118">
        <f t="shared" si="36"/>
        <v>0</v>
      </c>
      <c r="AK65" s="118">
        <f t="shared" si="36"/>
        <v>0</v>
      </c>
      <c r="AL65" s="118">
        <f t="shared" si="36"/>
        <v>0</v>
      </c>
      <c r="AM65" s="118">
        <f t="shared" si="36"/>
        <v>0</v>
      </c>
      <c r="AN65" s="118">
        <f t="shared" si="36"/>
        <v>0</v>
      </c>
      <c r="AO65" s="118">
        <f t="shared" si="36"/>
        <v>0</v>
      </c>
      <c r="AP65" s="118">
        <f t="shared" si="36"/>
        <v>0</v>
      </c>
      <c r="AQ65" s="118">
        <f t="shared" si="36"/>
        <v>0</v>
      </c>
      <c r="AR65" s="118">
        <f t="shared" si="36"/>
        <v>0</v>
      </c>
      <c r="AS65" s="118">
        <f t="shared" si="36"/>
        <v>0</v>
      </c>
      <c r="AT65" s="118">
        <f t="shared" si="36"/>
        <v>0</v>
      </c>
      <c r="AU65" s="118">
        <f t="shared" si="36"/>
        <v>0</v>
      </c>
      <c r="AV65" s="118">
        <f t="shared" si="36"/>
        <v>0</v>
      </c>
      <c r="AW65" s="118">
        <f t="shared" si="36"/>
        <v>0</v>
      </c>
      <c r="AX65" s="118">
        <f t="shared" si="36"/>
        <v>0</v>
      </c>
      <c r="AY65" s="118">
        <f t="shared" si="36"/>
        <v>0</v>
      </c>
      <c r="AZ65" s="118">
        <f t="shared" si="36"/>
        <v>0</v>
      </c>
      <c r="BA65" s="118">
        <f t="shared" si="36"/>
        <v>0</v>
      </c>
      <c r="BB65" s="118">
        <f t="shared" si="36"/>
        <v>0</v>
      </c>
      <c r="BC65" s="118">
        <f t="shared" si="36"/>
        <v>0</v>
      </c>
      <c r="BD65" s="118">
        <f t="shared" si="36"/>
        <v>0</v>
      </c>
      <c r="BE65" s="118">
        <f t="shared" si="36"/>
        <v>0</v>
      </c>
      <c r="BF65" s="118">
        <f t="shared" si="36"/>
        <v>0</v>
      </c>
      <c r="BG65" s="118">
        <f t="shared" si="36"/>
        <v>0</v>
      </c>
      <c r="BH65" s="118">
        <f t="shared" si="36"/>
        <v>0</v>
      </c>
      <c r="BI65" s="118">
        <f t="shared" si="36"/>
        <v>0</v>
      </c>
      <c r="BJ65" s="118">
        <f t="shared" si="36"/>
        <v>0</v>
      </c>
      <c r="BK65" s="118">
        <f t="shared" si="36"/>
        <v>0</v>
      </c>
      <c r="BL65" s="118">
        <f t="shared" si="36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</v>
      </c>
      <c r="D71" s="86">
        <f t="shared" si="37"/>
        <v>0</v>
      </c>
      <c r="E71" s="86">
        <f t="shared" si="37"/>
        <v>0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0</v>
      </c>
      <c r="N71" s="86">
        <f t="shared" si="37"/>
        <v>0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>
        <f>($F$71*TaxDepr!B$33)</f>
        <v>0</v>
      </c>
      <c r="G74" s="329">
        <f>($F$71*TaxDepr!C$33)</f>
        <v>0</v>
      </c>
      <c r="H74" s="329">
        <f>($F$71*TaxDepr!D$33)</f>
        <v>0</v>
      </c>
      <c r="I74" s="329">
        <f>($F$71*TaxDepr!E$33)</f>
        <v>0</v>
      </c>
      <c r="J74" s="329">
        <f>($F$71*TaxDepr!F$33)</f>
        <v>0</v>
      </c>
      <c r="K74" s="329">
        <f>($F$71*TaxDepr!G$33)</f>
        <v>0</v>
      </c>
      <c r="L74" s="329">
        <f>($F$71*TaxDepr!H$33)</f>
        <v>0</v>
      </c>
      <c r="M74" s="329">
        <f>($F$71*TaxDepr!I$33)</f>
        <v>0</v>
      </c>
      <c r="N74" s="329">
        <f>($F$71*TaxDepr!J$33)</f>
        <v>0</v>
      </c>
      <c r="O74" s="329">
        <f>($F$71*TaxDepr!K$33)</f>
        <v>0</v>
      </c>
      <c r="P74" s="329">
        <f>($F$71*TaxDepr!L$33)</f>
        <v>0</v>
      </c>
      <c r="Q74" s="329">
        <f>($F$71*TaxDepr!M$33)</f>
        <v>0</v>
      </c>
      <c r="R74" s="329">
        <f>($F$71*TaxDepr!N$33)</f>
        <v>0</v>
      </c>
      <c r="S74" s="329">
        <f>($F$71*TaxDepr!O$33)</f>
        <v>0</v>
      </c>
      <c r="T74" s="329">
        <f>($F$71*TaxDepr!P$33)</f>
        <v>0</v>
      </c>
      <c r="U74" s="329">
        <f>($F$71*TaxDepr!Q$33)</f>
        <v>0</v>
      </c>
      <c r="V74" s="329">
        <f>($F$71*TaxDepr!R$33)</f>
        <v>0</v>
      </c>
      <c r="W74" s="329">
        <f>($F$71*TaxDepr!S$33)</f>
        <v>0</v>
      </c>
      <c r="X74" s="329">
        <f>($F$71*TaxDepr!T$33)</f>
        <v>0</v>
      </c>
      <c r="Y74" s="329">
        <f>($F$71*TaxDepr!U$33)</f>
        <v>0</v>
      </c>
      <c r="Z74" s="329">
        <f>($F$71*TaxDepr!V$33)</f>
        <v>0</v>
      </c>
      <c r="AA74" s="329"/>
      <c r="AB74" s="329">
        <f>($J$71*TaxDepr!T$33)</f>
        <v>0</v>
      </c>
      <c r="AC74" s="329">
        <f>($J$71*TaxDepr!U$33)</f>
        <v>0</v>
      </c>
      <c r="AD74" s="329">
        <f>($J$71*TaxDepr!V$33)</f>
        <v>0</v>
      </c>
      <c r="AE74" s="329"/>
      <c r="AF74" s="329">
        <f>($J$71*TaxDepr!X$33)</f>
        <v>0</v>
      </c>
      <c r="AG74" s="329">
        <f>($J$71*TaxDepr!Y$33)</f>
        <v>0</v>
      </c>
      <c r="AH74" s="329">
        <f>($J$71*TaxDepr!Z$33)</f>
        <v>0</v>
      </c>
      <c r="AI74" s="329">
        <f>($J$71*TaxDepr!AA$33)</f>
        <v>0</v>
      </c>
      <c r="AJ74" s="329">
        <f>($J$71*TaxDepr!AB$33)</f>
        <v>0</v>
      </c>
      <c r="AK74" s="329">
        <f>($J$71*TaxDepr!AC$33)</f>
        <v>0</v>
      </c>
      <c r="AL74" s="329">
        <f>($J$71*TaxDepr!AD$33)</f>
        <v>0</v>
      </c>
      <c r="AM74" s="329">
        <f>($J$71*TaxDepr!AE$33)</f>
        <v>0</v>
      </c>
      <c r="AN74" s="329">
        <f>($J$71*TaxDepr!AF$33)</f>
        <v>0</v>
      </c>
      <c r="AO74" s="329">
        <f>($J$71*TaxDepr!AG$33)</f>
        <v>0</v>
      </c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</v>
      </c>
      <c r="D75" s="94">
        <f t="shared" si="38"/>
        <v>0</v>
      </c>
      <c r="E75" s="94">
        <f t="shared" si="38"/>
        <v>0</v>
      </c>
      <c r="F75" s="94">
        <f t="shared" si="38"/>
        <v>0</v>
      </c>
      <c r="G75" s="94">
        <f t="shared" si="38"/>
        <v>0</v>
      </c>
      <c r="H75" s="94">
        <f t="shared" si="38"/>
        <v>0</v>
      </c>
      <c r="I75" s="94">
        <f t="shared" si="38"/>
        <v>0</v>
      </c>
      <c r="J75" s="94">
        <f t="shared" si="38"/>
        <v>0</v>
      </c>
      <c r="K75" s="94">
        <f t="shared" si="38"/>
        <v>0</v>
      </c>
      <c r="L75" s="94">
        <f t="shared" si="38"/>
        <v>0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</v>
      </c>
      <c r="D78" s="86">
        <f t="shared" si="39"/>
        <v>0</v>
      </c>
      <c r="E78" s="86">
        <f t="shared" si="39"/>
        <v>0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0</v>
      </c>
      <c r="N78" s="86">
        <f t="shared" si="39"/>
        <v>0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0">E74</f>
        <v>0</v>
      </c>
      <c r="F81" s="328">
        <f t="shared" si="40"/>
        <v>0</v>
      </c>
      <c r="G81" s="328">
        <f t="shared" si="40"/>
        <v>0</v>
      </c>
      <c r="H81" s="328">
        <f t="shared" si="40"/>
        <v>0</v>
      </c>
      <c r="I81" s="328">
        <f t="shared" si="40"/>
        <v>0</v>
      </c>
      <c r="J81" s="328">
        <f t="shared" si="40"/>
        <v>0</v>
      </c>
      <c r="K81" s="328">
        <f t="shared" si="40"/>
        <v>0</v>
      </c>
      <c r="L81" s="328">
        <f t="shared" si="40"/>
        <v>0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</v>
      </c>
      <c r="D82" s="94">
        <f t="shared" si="41"/>
        <v>0</v>
      </c>
      <c r="E82" s="94">
        <f t="shared" si="41"/>
        <v>0</v>
      </c>
      <c r="F82" s="94">
        <f t="shared" si="41"/>
        <v>0</v>
      </c>
      <c r="G82" s="94">
        <f t="shared" si="41"/>
        <v>0</v>
      </c>
      <c r="H82" s="94">
        <f t="shared" si="41"/>
        <v>0</v>
      </c>
      <c r="I82" s="94">
        <f t="shared" si="41"/>
        <v>0</v>
      </c>
      <c r="J82" s="94">
        <f t="shared" si="41"/>
        <v>0</v>
      </c>
      <c r="K82" s="94">
        <f t="shared" si="41"/>
        <v>0</v>
      </c>
      <c r="L82" s="94">
        <f t="shared" si="41"/>
        <v>0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3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4">$C$20*(1-$B$5)/$B$3</f>
        <v>0</v>
      </c>
      <c r="D86" s="74">
        <f t="shared" si="44"/>
        <v>0</v>
      </c>
      <c r="E86" s="74">
        <f t="shared" si="44"/>
        <v>0</v>
      </c>
      <c r="F86" s="74">
        <f t="shared" si="44"/>
        <v>0</v>
      </c>
      <c r="G86" s="74">
        <f t="shared" si="44"/>
        <v>0</v>
      </c>
      <c r="H86" s="74">
        <f t="shared" si="44"/>
        <v>0</v>
      </c>
      <c r="I86" s="74">
        <f t="shared" si="44"/>
        <v>0</v>
      </c>
      <c r="J86" s="74">
        <f t="shared" si="44"/>
        <v>0</v>
      </c>
      <c r="K86" s="74">
        <f t="shared" si="44"/>
        <v>0</v>
      </c>
      <c r="L86" s="74">
        <f t="shared" si="44"/>
        <v>0</v>
      </c>
      <c r="M86" s="74">
        <f t="shared" si="44"/>
        <v>0</v>
      </c>
      <c r="N86" s="74">
        <f t="shared" si="44"/>
        <v>0</v>
      </c>
      <c r="O86" s="74">
        <f t="shared" si="44"/>
        <v>0</v>
      </c>
      <c r="P86" s="74">
        <f t="shared" si="44"/>
        <v>0</v>
      </c>
      <c r="Q86" s="74">
        <f t="shared" si="44"/>
        <v>0</v>
      </c>
      <c r="R86" s="74">
        <f t="shared" si="44"/>
        <v>0</v>
      </c>
      <c r="S86" s="74">
        <f t="shared" si="44"/>
        <v>0</v>
      </c>
      <c r="T86" s="74">
        <f t="shared" si="44"/>
        <v>0</v>
      </c>
      <c r="U86" s="74">
        <f t="shared" si="44"/>
        <v>0</v>
      </c>
      <c r="V86" s="74">
        <f t="shared" si="44"/>
        <v>0</v>
      </c>
      <c r="W86" s="74">
        <f t="shared" si="44"/>
        <v>0</v>
      </c>
      <c r="X86" s="74">
        <f t="shared" si="44"/>
        <v>0</v>
      </c>
      <c r="Y86" s="74">
        <f t="shared" si="44"/>
        <v>0</v>
      </c>
      <c r="Z86" s="74">
        <f t="shared" si="44"/>
        <v>0</v>
      </c>
      <c r="AA86" s="74">
        <f t="shared" si="44"/>
        <v>0</v>
      </c>
      <c r="AB86" s="74">
        <f t="shared" si="44"/>
        <v>0</v>
      </c>
      <c r="AC86" s="74">
        <f t="shared" si="44"/>
        <v>0</v>
      </c>
      <c r="AD86" s="74">
        <f t="shared" si="44"/>
        <v>0</v>
      </c>
      <c r="AE86" s="74">
        <f t="shared" si="44"/>
        <v>0</v>
      </c>
      <c r="AF86" s="74">
        <f t="shared" si="44"/>
        <v>0</v>
      </c>
      <c r="AG86" s="74">
        <f t="shared" si="44"/>
        <v>0</v>
      </c>
      <c r="AH86" s="74">
        <f t="shared" si="44"/>
        <v>0</v>
      </c>
      <c r="AI86" s="74">
        <f t="shared" si="44"/>
        <v>0</v>
      </c>
      <c r="AJ86" s="74">
        <f t="shared" si="44"/>
        <v>0</v>
      </c>
      <c r="AK86" s="74">
        <f t="shared" si="44"/>
        <v>0</v>
      </c>
      <c r="AL86" s="74">
        <f t="shared" si="44"/>
        <v>0</v>
      </c>
      <c r="AM86" s="74">
        <f t="shared" si="44"/>
        <v>0</v>
      </c>
      <c r="AN86" s="74">
        <f t="shared" si="44"/>
        <v>0</v>
      </c>
      <c r="AO86" s="74">
        <f t="shared" si="44"/>
        <v>0</v>
      </c>
      <c r="AP86" s="74">
        <f t="shared" si="44"/>
        <v>0</v>
      </c>
      <c r="AQ86" s="74">
        <f t="shared" si="44"/>
        <v>0</v>
      </c>
      <c r="AR86" s="74">
        <f t="shared" si="44"/>
        <v>0</v>
      </c>
      <c r="AS86" s="74">
        <f t="shared" si="44"/>
        <v>0</v>
      </c>
      <c r="AT86" s="74">
        <f t="shared" si="44"/>
        <v>0</v>
      </c>
      <c r="AU86" s="74">
        <f t="shared" si="44"/>
        <v>0</v>
      </c>
      <c r="AV86" s="74">
        <f t="shared" si="44"/>
        <v>0</v>
      </c>
      <c r="AW86" s="74">
        <f t="shared" si="44"/>
        <v>0</v>
      </c>
      <c r="AX86" s="74">
        <f t="shared" si="44"/>
        <v>0</v>
      </c>
      <c r="AY86" s="74">
        <f t="shared" si="44"/>
        <v>0</v>
      </c>
      <c r="AZ86" s="74">
        <f t="shared" si="44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5">$D$20*(1-$B$5)/$B$3</f>
        <v>0</v>
      </c>
      <c r="F87" s="74">
        <f t="shared" si="45"/>
        <v>0</v>
      </c>
      <c r="G87" s="74">
        <f t="shared" si="45"/>
        <v>0</v>
      </c>
      <c r="H87" s="74">
        <f t="shared" si="45"/>
        <v>0</v>
      </c>
      <c r="I87" s="74">
        <f t="shared" si="45"/>
        <v>0</v>
      </c>
      <c r="J87" s="74">
        <f t="shared" si="45"/>
        <v>0</v>
      </c>
      <c r="K87" s="74">
        <f t="shared" si="45"/>
        <v>0</v>
      </c>
      <c r="L87" s="74">
        <f t="shared" si="45"/>
        <v>0</v>
      </c>
      <c r="M87" s="74">
        <f t="shared" si="45"/>
        <v>0</v>
      </c>
      <c r="N87" s="74">
        <f t="shared" si="45"/>
        <v>0</v>
      </c>
      <c r="O87" s="74">
        <f t="shared" si="45"/>
        <v>0</v>
      </c>
      <c r="P87" s="74">
        <f t="shared" si="45"/>
        <v>0</v>
      </c>
      <c r="Q87" s="74">
        <f t="shared" si="45"/>
        <v>0</v>
      </c>
      <c r="R87" s="74">
        <f t="shared" si="45"/>
        <v>0</v>
      </c>
      <c r="S87" s="74">
        <f t="shared" si="45"/>
        <v>0</v>
      </c>
      <c r="T87" s="74">
        <f t="shared" si="45"/>
        <v>0</v>
      </c>
      <c r="U87" s="74">
        <f t="shared" si="45"/>
        <v>0</v>
      </c>
      <c r="V87" s="74">
        <f t="shared" si="45"/>
        <v>0</v>
      </c>
      <c r="W87" s="74">
        <f t="shared" si="45"/>
        <v>0</v>
      </c>
      <c r="X87" s="74">
        <f t="shared" si="45"/>
        <v>0</v>
      </c>
      <c r="Y87" s="74">
        <f t="shared" si="45"/>
        <v>0</v>
      </c>
      <c r="Z87" s="74">
        <f t="shared" si="45"/>
        <v>0</v>
      </c>
      <c r="AA87" s="74">
        <f t="shared" si="45"/>
        <v>0</v>
      </c>
      <c r="AB87" s="74">
        <f t="shared" si="45"/>
        <v>0</v>
      </c>
      <c r="AC87" s="74">
        <f t="shared" si="45"/>
        <v>0</v>
      </c>
      <c r="AD87" s="74">
        <f t="shared" si="45"/>
        <v>0</v>
      </c>
      <c r="AE87" s="74">
        <f t="shared" si="45"/>
        <v>0</v>
      </c>
      <c r="AF87" s="74">
        <f t="shared" si="45"/>
        <v>0</v>
      </c>
      <c r="AG87" s="74">
        <f t="shared" si="45"/>
        <v>0</v>
      </c>
      <c r="AH87" s="74">
        <f t="shared" si="45"/>
        <v>0</v>
      </c>
      <c r="AI87" s="74">
        <f t="shared" si="45"/>
        <v>0</v>
      </c>
      <c r="AJ87" s="74">
        <f t="shared" si="45"/>
        <v>0</v>
      </c>
      <c r="AK87" s="74">
        <f t="shared" si="45"/>
        <v>0</v>
      </c>
      <c r="AL87" s="74">
        <f t="shared" si="45"/>
        <v>0</v>
      </c>
      <c r="AM87" s="74">
        <f t="shared" si="45"/>
        <v>0</v>
      </c>
      <c r="AN87" s="74">
        <f t="shared" si="45"/>
        <v>0</v>
      </c>
      <c r="AO87" s="74">
        <f t="shared" si="45"/>
        <v>0</v>
      </c>
      <c r="AP87" s="74">
        <f t="shared" si="45"/>
        <v>0</v>
      </c>
      <c r="AQ87" s="74">
        <f t="shared" si="45"/>
        <v>0</v>
      </c>
      <c r="AR87" s="74">
        <f t="shared" si="45"/>
        <v>0</v>
      </c>
      <c r="AS87" s="74">
        <f t="shared" si="45"/>
        <v>0</v>
      </c>
      <c r="AT87" s="74">
        <f t="shared" si="45"/>
        <v>0</v>
      </c>
      <c r="AU87" s="74">
        <f t="shared" si="45"/>
        <v>0</v>
      </c>
      <c r="AV87" s="74">
        <f t="shared" si="45"/>
        <v>0</v>
      </c>
      <c r="AW87" s="74">
        <f t="shared" si="45"/>
        <v>0</v>
      </c>
      <c r="AX87" s="74">
        <f t="shared" si="45"/>
        <v>0</v>
      </c>
      <c r="AY87" s="74">
        <f t="shared" si="45"/>
        <v>0</v>
      </c>
      <c r="AZ87" s="74">
        <f t="shared" si="45"/>
        <v>0</v>
      </c>
      <c r="BA87" s="74">
        <f t="shared" si="45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6">$E$20*(1-$B$5)/$B$3</f>
        <v>0</v>
      </c>
      <c r="F88" s="74">
        <f t="shared" si="46"/>
        <v>0</v>
      </c>
      <c r="G88" s="74">
        <f t="shared" si="46"/>
        <v>0</v>
      </c>
      <c r="H88" s="74">
        <f t="shared" si="46"/>
        <v>0</v>
      </c>
      <c r="I88" s="74">
        <f t="shared" si="46"/>
        <v>0</v>
      </c>
      <c r="J88" s="74">
        <f t="shared" si="46"/>
        <v>0</v>
      </c>
      <c r="K88" s="74">
        <f t="shared" si="46"/>
        <v>0</v>
      </c>
      <c r="L88" s="74">
        <f t="shared" si="46"/>
        <v>0</v>
      </c>
      <c r="M88" s="74">
        <f t="shared" si="46"/>
        <v>0</v>
      </c>
      <c r="N88" s="74">
        <f t="shared" si="46"/>
        <v>0</v>
      </c>
      <c r="O88" s="74">
        <f t="shared" si="46"/>
        <v>0</v>
      </c>
      <c r="P88" s="74">
        <f t="shared" si="46"/>
        <v>0</v>
      </c>
      <c r="Q88" s="74">
        <f t="shared" si="46"/>
        <v>0</v>
      </c>
      <c r="R88" s="74">
        <f t="shared" si="46"/>
        <v>0</v>
      </c>
      <c r="S88" s="74">
        <f t="shared" si="46"/>
        <v>0</v>
      </c>
      <c r="T88" s="74">
        <f t="shared" si="46"/>
        <v>0</v>
      </c>
      <c r="U88" s="74">
        <f t="shared" si="46"/>
        <v>0</v>
      </c>
      <c r="V88" s="74">
        <f t="shared" si="46"/>
        <v>0</v>
      </c>
      <c r="W88" s="74">
        <f t="shared" si="46"/>
        <v>0</v>
      </c>
      <c r="X88" s="74">
        <f t="shared" si="46"/>
        <v>0</v>
      </c>
      <c r="Y88" s="74">
        <f t="shared" si="46"/>
        <v>0</v>
      </c>
      <c r="Z88" s="74">
        <f t="shared" si="46"/>
        <v>0</v>
      </c>
      <c r="AA88" s="74">
        <f t="shared" si="46"/>
        <v>0</v>
      </c>
      <c r="AB88" s="74">
        <f t="shared" si="46"/>
        <v>0</v>
      </c>
      <c r="AC88" s="74">
        <f t="shared" si="46"/>
        <v>0</v>
      </c>
      <c r="AD88" s="74">
        <f t="shared" si="46"/>
        <v>0</v>
      </c>
      <c r="AE88" s="74">
        <f t="shared" si="46"/>
        <v>0</v>
      </c>
      <c r="AF88" s="74">
        <f t="shared" si="46"/>
        <v>0</v>
      </c>
      <c r="AG88" s="74">
        <f t="shared" si="46"/>
        <v>0</v>
      </c>
      <c r="AH88" s="74">
        <f t="shared" si="46"/>
        <v>0</v>
      </c>
      <c r="AI88" s="74">
        <f t="shared" si="46"/>
        <v>0</v>
      </c>
      <c r="AJ88" s="74">
        <f t="shared" si="46"/>
        <v>0</v>
      </c>
      <c r="AK88" s="74">
        <f t="shared" si="46"/>
        <v>0</v>
      </c>
      <c r="AL88" s="74">
        <f t="shared" si="46"/>
        <v>0</v>
      </c>
      <c r="AM88" s="74">
        <f t="shared" si="46"/>
        <v>0</v>
      </c>
      <c r="AN88" s="74">
        <f t="shared" si="46"/>
        <v>0</v>
      </c>
      <c r="AO88" s="74">
        <f t="shared" si="46"/>
        <v>0</v>
      </c>
      <c r="AP88" s="74">
        <f t="shared" si="46"/>
        <v>0</v>
      </c>
      <c r="AQ88" s="74">
        <f t="shared" si="46"/>
        <v>0</v>
      </c>
      <c r="AR88" s="74">
        <f t="shared" si="46"/>
        <v>0</v>
      </c>
      <c r="AS88" s="74">
        <f t="shared" si="46"/>
        <v>0</v>
      </c>
      <c r="AT88" s="74">
        <f t="shared" si="46"/>
        <v>0</v>
      </c>
      <c r="AU88" s="74">
        <f t="shared" si="46"/>
        <v>0</v>
      </c>
      <c r="AV88" s="74">
        <f t="shared" si="46"/>
        <v>0</v>
      </c>
      <c r="AW88" s="74">
        <f t="shared" si="46"/>
        <v>0</v>
      </c>
      <c r="AX88" s="74">
        <f t="shared" si="46"/>
        <v>0</v>
      </c>
      <c r="AY88" s="74">
        <f t="shared" si="46"/>
        <v>0</v>
      </c>
      <c r="AZ88" s="74">
        <f t="shared" si="46"/>
        <v>0</v>
      </c>
      <c r="BA88" s="74">
        <f t="shared" si="46"/>
        <v>0</v>
      </c>
      <c r="BB88" s="74">
        <f t="shared" si="46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/>
      <c r="BH92" s="74"/>
      <c r="BI92" s="74"/>
      <c r="BJ92" s="74"/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/>
      <c r="BI93" s="74"/>
      <c r="BJ93" s="74"/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/>
      <c r="BJ94" s="74"/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3">$L$20*(1-$B$5)/$B$3</f>
        <v>0</v>
      </c>
      <c r="P95" s="74">
        <f t="shared" si="53"/>
        <v>0</v>
      </c>
      <c r="Q95" s="74">
        <f t="shared" si="53"/>
        <v>0</v>
      </c>
      <c r="R95" s="74">
        <f t="shared" si="53"/>
        <v>0</v>
      </c>
      <c r="S95" s="74">
        <f t="shared" si="53"/>
        <v>0</v>
      </c>
      <c r="T95" s="74">
        <f t="shared" si="53"/>
        <v>0</v>
      </c>
      <c r="U95" s="74">
        <f t="shared" si="53"/>
        <v>0</v>
      </c>
      <c r="V95" s="74">
        <f t="shared" si="53"/>
        <v>0</v>
      </c>
      <c r="W95" s="74">
        <f t="shared" si="53"/>
        <v>0</v>
      </c>
      <c r="X95" s="74">
        <f t="shared" si="53"/>
        <v>0</v>
      </c>
      <c r="Y95" s="74">
        <f t="shared" si="53"/>
        <v>0</v>
      </c>
      <c r="Z95" s="74">
        <f t="shared" si="53"/>
        <v>0</v>
      </c>
      <c r="AA95" s="74">
        <f t="shared" si="53"/>
        <v>0</v>
      </c>
      <c r="AB95" s="74">
        <f t="shared" si="53"/>
        <v>0</v>
      </c>
      <c r="AC95" s="74">
        <f t="shared" si="53"/>
        <v>0</v>
      </c>
      <c r="AD95" s="74">
        <f t="shared" si="53"/>
        <v>0</v>
      </c>
      <c r="AE95" s="74">
        <f t="shared" si="53"/>
        <v>0</v>
      </c>
      <c r="AF95" s="74">
        <f t="shared" si="53"/>
        <v>0</v>
      </c>
      <c r="AG95" s="74">
        <f t="shared" si="53"/>
        <v>0</v>
      </c>
      <c r="AH95" s="74">
        <f t="shared" si="53"/>
        <v>0</v>
      </c>
      <c r="AI95" s="74">
        <f t="shared" si="53"/>
        <v>0</v>
      </c>
      <c r="AJ95" s="74">
        <f t="shared" si="53"/>
        <v>0</v>
      </c>
      <c r="AK95" s="74">
        <f t="shared" si="53"/>
        <v>0</v>
      </c>
      <c r="AL95" s="74">
        <f t="shared" si="53"/>
        <v>0</v>
      </c>
      <c r="AM95" s="74">
        <f t="shared" si="53"/>
        <v>0</v>
      </c>
      <c r="AN95" s="74">
        <f t="shared" si="53"/>
        <v>0</v>
      </c>
      <c r="AO95" s="74">
        <f t="shared" si="53"/>
        <v>0</v>
      </c>
      <c r="AP95" s="74">
        <f t="shared" si="53"/>
        <v>0</v>
      </c>
      <c r="AQ95" s="74">
        <f t="shared" si="53"/>
        <v>0</v>
      </c>
      <c r="AR95" s="74">
        <f t="shared" si="53"/>
        <v>0</v>
      </c>
      <c r="AS95" s="74">
        <f t="shared" si="53"/>
        <v>0</v>
      </c>
      <c r="AT95" s="74">
        <f t="shared" si="53"/>
        <v>0</v>
      </c>
      <c r="AU95" s="74">
        <f t="shared" si="53"/>
        <v>0</v>
      </c>
      <c r="AV95" s="74">
        <f t="shared" si="53"/>
        <v>0</v>
      </c>
      <c r="AW95" s="74">
        <f t="shared" si="53"/>
        <v>0</v>
      </c>
      <c r="AX95" s="74">
        <f t="shared" si="53"/>
        <v>0</v>
      </c>
      <c r="AY95" s="74">
        <f t="shared" si="53"/>
        <v>0</v>
      </c>
      <c r="AZ95" s="74">
        <f t="shared" si="53"/>
        <v>0</v>
      </c>
      <c r="BA95" s="74">
        <f t="shared" si="53"/>
        <v>0</v>
      </c>
      <c r="BB95" s="74">
        <f t="shared" si="53"/>
        <v>0</v>
      </c>
      <c r="BC95" s="74">
        <f t="shared" si="53"/>
        <v>0</v>
      </c>
      <c r="BD95" s="74">
        <f t="shared" si="53"/>
        <v>0</v>
      </c>
      <c r="BE95" s="74">
        <f t="shared" si="53"/>
        <v>0</v>
      </c>
      <c r="BF95" s="74">
        <f t="shared" si="53"/>
        <v>0</v>
      </c>
      <c r="BG95" s="74">
        <f t="shared" si="53"/>
        <v>0</v>
      </c>
      <c r="BH95" s="74">
        <f t="shared" si="53"/>
        <v>0</v>
      </c>
      <c r="BI95" s="74">
        <f t="shared" si="53"/>
        <v>0</v>
      </c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4">$M$20*(1-$B$5)/$B$3</f>
        <v>0</v>
      </c>
      <c r="O96" s="74">
        <f t="shared" si="54"/>
        <v>0</v>
      </c>
      <c r="P96" s="74">
        <f t="shared" si="54"/>
        <v>0</v>
      </c>
      <c r="Q96" s="74">
        <f t="shared" si="54"/>
        <v>0</v>
      </c>
      <c r="R96" s="74">
        <f t="shared" si="54"/>
        <v>0</v>
      </c>
      <c r="S96" s="74">
        <f t="shared" si="54"/>
        <v>0</v>
      </c>
      <c r="T96" s="74">
        <f t="shared" si="54"/>
        <v>0</v>
      </c>
      <c r="U96" s="74">
        <f t="shared" si="54"/>
        <v>0</v>
      </c>
      <c r="V96" s="74">
        <f t="shared" si="54"/>
        <v>0</v>
      </c>
      <c r="W96" s="74">
        <f t="shared" si="54"/>
        <v>0</v>
      </c>
      <c r="X96" s="74">
        <f t="shared" si="54"/>
        <v>0</v>
      </c>
      <c r="Y96" s="74">
        <f t="shared" si="54"/>
        <v>0</v>
      </c>
      <c r="Z96" s="74">
        <f t="shared" si="54"/>
        <v>0</v>
      </c>
      <c r="AA96" s="74">
        <f t="shared" si="54"/>
        <v>0</v>
      </c>
      <c r="AB96" s="74">
        <f t="shared" si="54"/>
        <v>0</v>
      </c>
      <c r="AC96" s="74">
        <f t="shared" si="54"/>
        <v>0</v>
      </c>
      <c r="AD96" s="74">
        <f t="shared" si="54"/>
        <v>0</v>
      </c>
      <c r="AE96" s="74">
        <f t="shared" si="54"/>
        <v>0</v>
      </c>
      <c r="AF96" s="74">
        <f t="shared" si="54"/>
        <v>0</v>
      </c>
      <c r="AG96" s="74">
        <f t="shared" si="54"/>
        <v>0</v>
      </c>
      <c r="AH96" s="74">
        <f t="shared" si="54"/>
        <v>0</v>
      </c>
      <c r="AI96" s="74">
        <f t="shared" si="54"/>
        <v>0</v>
      </c>
      <c r="AJ96" s="74">
        <f t="shared" si="54"/>
        <v>0</v>
      </c>
      <c r="AK96" s="74">
        <f t="shared" si="54"/>
        <v>0</v>
      </c>
      <c r="AL96" s="74">
        <f t="shared" si="54"/>
        <v>0</v>
      </c>
      <c r="AM96" s="74">
        <f t="shared" si="54"/>
        <v>0</v>
      </c>
      <c r="AN96" s="74">
        <f t="shared" si="54"/>
        <v>0</v>
      </c>
      <c r="AO96" s="74">
        <f t="shared" si="54"/>
        <v>0</v>
      </c>
      <c r="AP96" s="74">
        <f t="shared" si="54"/>
        <v>0</v>
      </c>
      <c r="AQ96" s="74">
        <f t="shared" si="54"/>
        <v>0</v>
      </c>
      <c r="AR96" s="74">
        <f t="shared" si="54"/>
        <v>0</v>
      </c>
      <c r="AS96" s="74">
        <f t="shared" si="54"/>
        <v>0</v>
      </c>
      <c r="AT96" s="74">
        <f t="shared" si="54"/>
        <v>0</v>
      </c>
      <c r="AU96" s="74">
        <f t="shared" si="54"/>
        <v>0</v>
      </c>
      <c r="AV96" s="74">
        <f t="shared" si="54"/>
        <v>0</v>
      </c>
      <c r="AW96" s="74">
        <f t="shared" si="54"/>
        <v>0</v>
      </c>
      <c r="AX96" s="74">
        <f t="shared" si="54"/>
        <v>0</v>
      </c>
      <c r="AY96" s="74">
        <f t="shared" si="54"/>
        <v>0</v>
      </c>
      <c r="AZ96" s="74">
        <f t="shared" si="54"/>
        <v>0</v>
      </c>
      <c r="BA96" s="74">
        <f t="shared" si="54"/>
        <v>0</v>
      </c>
      <c r="BB96" s="74">
        <f t="shared" si="54"/>
        <v>0</v>
      </c>
      <c r="BC96" s="74">
        <f t="shared" si="54"/>
        <v>0</v>
      </c>
      <c r="BD96" s="74">
        <f t="shared" si="54"/>
        <v>0</v>
      </c>
      <c r="BE96" s="74">
        <f t="shared" si="54"/>
        <v>0</v>
      </c>
      <c r="BF96" s="74">
        <f t="shared" si="54"/>
        <v>0</v>
      </c>
      <c r="BG96" s="74">
        <f t="shared" si="54"/>
        <v>0</v>
      </c>
      <c r="BH96" s="74">
        <f t="shared" si="54"/>
        <v>0</v>
      </c>
      <c r="BI96" s="74">
        <f t="shared" si="54"/>
        <v>0</v>
      </c>
      <c r="BJ96" s="74">
        <f t="shared" si="54"/>
        <v>0</v>
      </c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5">$N$20*(1-$B$5)/$B$3</f>
        <v>0</v>
      </c>
      <c r="P97" s="74">
        <f t="shared" si="55"/>
        <v>0</v>
      </c>
      <c r="Q97" s="74">
        <f t="shared" si="55"/>
        <v>0</v>
      </c>
      <c r="R97" s="74">
        <f t="shared" si="55"/>
        <v>0</v>
      </c>
      <c r="S97" s="74">
        <f t="shared" si="55"/>
        <v>0</v>
      </c>
      <c r="T97" s="74">
        <f t="shared" si="55"/>
        <v>0</v>
      </c>
      <c r="U97" s="74">
        <f t="shared" si="55"/>
        <v>0</v>
      </c>
      <c r="V97" s="74">
        <f t="shared" si="55"/>
        <v>0</v>
      </c>
      <c r="W97" s="74">
        <f t="shared" si="55"/>
        <v>0</v>
      </c>
      <c r="X97" s="74">
        <f t="shared" si="55"/>
        <v>0</v>
      </c>
      <c r="Y97" s="74">
        <f t="shared" si="55"/>
        <v>0</v>
      </c>
      <c r="Z97" s="74">
        <f t="shared" si="55"/>
        <v>0</v>
      </c>
      <c r="AA97" s="74">
        <f t="shared" si="55"/>
        <v>0</v>
      </c>
      <c r="AB97" s="74">
        <f t="shared" si="55"/>
        <v>0</v>
      </c>
      <c r="AC97" s="74">
        <f t="shared" si="55"/>
        <v>0</v>
      </c>
      <c r="AD97" s="74">
        <f t="shared" si="55"/>
        <v>0</v>
      </c>
      <c r="AE97" s="74">
        <f t="shared" si="55"/>
        <v>0</v>
      </c>
      <c r="AF97" s="74">
        <f t="shared" si="55"/>
        <v>0</v>
      </c>
      <c r="AG97" s="74">
        <f t="shared" si="55"/>
        <v>0</v>
      </c>
      <c r="AH97" s="74">
        <f t="shared" si="55"/>
        <v>0</v>
      </c>
      <c r="AI97" s="74">
        <f t="shared" si="55"/>
        <v>0</v>
      </c>
      <c r="AJ97" s="74">
        <f t="shared" si="55"/>
        <v>0</v>
      </c>
      <c r="AK97" s="74">
        <f t="shared" si="55"/>
        <v>0</v>
      </c>
      <c r="AL97" s="74">
        <f t="shared" si="55"/>
        <v>0</v>
      </c>
      <c r="AM97" s="74">
        <f t="shared" si="55"/>
        <v>0</v>
      </c>
      <c r="AN97" s="74">
        <f t="shared" si="55"/>
        <v>0</v>
      </c>
      <c r="AO97" s="74">
        <f t="shared" si="55"/>
        <v>0</v>
      </c>
      <c r="AP97" s="74">
        <f t="shared" si="55"/>
        <v>0</v>
      </c>
      <c r="AQ97" s="74">
        <f t="shared" si="55"/>
        <v>0</v>
      </c>
      <c r="AR97" s="74">
        <f t="shared" si="55"/>
        <v>0</v>
      </c>
      <c r="AS97" s="74">
        <f t="shared" si="55"/>
        <v>0</v>
      </c>
      <c r="AT97" s="74">
        <f t="shared" si="55"/>
        <v>0</v>
      </c>
      <c r="AU97" s="74">
        <f t="shared" si="55"/>
        <v>0</v>
      </c>
      <c r="AV97" s="74">
        <f t="shared" si="55"/>
        <v>0</v>
      </c>
      <c r="AW97" s="74">
        <f t="shared" si="55"/>
        <v>0</v>
      </c>
      <c r="AX97" s="74">
        <f t="shared" si="55"/>
        <v>0</v>
      </c>
      <c r="AY97" s="74">
        <f t="shared" si="55"/>
        <v>0</v>
      </c>
      <c r="AZ97" s="74">
        <f t="shared" si="55"/>
        <v>0</v>
      </c>
      <c r="BA97" s="74">
        <f t="shared" si="55"/>
        <v>0</v>
      </c>
      <c r="BB97" s="74">
        <f t="shared" si="55"/>
        <v>0</v>
      </c>
      <c r="BC97" s="74">
        <f t="shared" si="55"/>
        <v>0</v>
      </c>
      <c r="BD97" s="74">
        <f t="shared" si="55"/>
        <v>0</v>
      </c>
      <c r="BE97" s="74">
        <f t="shared" si="55"/>
        <v>0</v>
      </c>
      <c r="BF97" s="74">
        <f t="shared" si="55"/>
        <v>0</v>
      </c>
      <c r="BG97" s="74">
        <f t="shared" si="55"/>
        <v>0</v>
      </c>
      <c r="BH97" s="74">
        <f t="shared" si="55"/>
        <v>0</v>
      </c>
      <c r="BI97" s="74">
        <f t="shared" si="55"/>
        <v>0</v>
      </c>
      <c r="BJ97" s="74">
        <f t="shared" si="55"/>
        <v>0</v>
      </c>
      <c r="BK97" s="74">
        <f t="shared" si="55"/>
        <v>0</v>
      </c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6">SUM(C85:C97)</f>
        <v>0</v>
      </c>
      <c r="D98" s="103">
        <f t="shared" si="56"/>
        <v>0</v>
      </c>
      <c r="E98" s="103">
        <f t="shared" si="56"/>
        <v>0</v>
      </c>
      <c r="F98" s="103">
        <f t="shared" si="56"/>
        <v>0</v>
      </c>
      <c r="G98" s="103">
        <f t="shared" si="56"/>
        <v>0</v>
      </c>
      <c r="H98" s="103">
        <f t="shared" si="56"/>
        <v>0</v>
      </c>
      <c r="I98" s="103">
        <f t="shared" si="56"/>
        <v>0</v>
      </c>
      <c r="J98" s="103">
        <f t="shared" si="56"/>
        <v>0</v>
      </c>
      <c r="K98" s="103">
        <f t="shared" si="56"/>
        <v>0</v>
      </c>
      <c r="L98" s="103">
        <f t="shared" si="56"/>
        <v>0</v>
      </c>
      <c r="M98" s="103">
        <f t="shared" si="56"/>
        <v>0</v>
      </c>
      <c r="N98" s="103">
        <f t="shared" si="56"/>
        <v>0</v>
      </c>
      <c r="O98" s="103">
        <f t="shared" si="56"/>
        <v>0</v>
      </c>
      <c r="P98" s="103">
        <f t="shared" si="56"/>
        <v>0</v>
      </c>
      <c r="Q98" s="103">
        <f t="shared" si="56"/>
        <v>0</v>
      </c>
      <c r="R98" s="103">
        <f t="shared" si="56"/>
        <v>0</v>
      </c>
      <c r="S98" s="103">
        <f t="shared" si="56"/>
        <v>0</v>
      </c>
      <c r="T98" s="103">
        <f t="shared" si="56"/>
        <v>0</v>
      </c>
      <c r="U98" s="103">
        <f t="shared" si="56"/>
        <v>0</v>
      </c>
      <c r="V98" s="103">
        <f t="shared" si="56"/>
        <v>0</v>
      </c>
      <c r="W98" s="103">
        <f t="shared" si="56"/>
        <v>0</v>
      </c>
      <c r="X98" s="103">
        <f t="shared" si="56"/>
        <v>0</v>
      </c>
      <c r="Y98" s="103">
        <f t="shared" si="56"/>
        <v>0</v>
      </c>
      <c r="Z98" s="103">
        <f t="shared" si="56"/>
        <v>0</v>
      </c>
      <c r="AA98" s="103">
        <f t="shared" si="56"/>
        <v>0</v>
      </c>
      <c r="AB98" s="103">
        <f t="shared" si="56"/>
        <v>0</v>
      </c>
      <c r="AC98" s="103">
        <f t="shared" si="56"/>
        <v>0</v>
      </c>
      <c r="AD98" s="103">
        <f t="shared" si="56"/>
        <v>0</v>
      </c>
      <c r="AE98" s="103">
        <f t="shared" si="56"/>
        <v>0</v>
      </c>
      <c r="AF98" s="103">
        <f t="shared" si="56"/>
        <v>0</v>
      </c>
      <c r="AG98" s="103">
        <f t="shared" si="56"/>
        <v>0</v>
      </c>
      <c r="AH98" s="103">
        <f t="shared" si="56"/>
        <v>0</v>
      </c>
      <c r="AI98" s="103">
        <f t="shared" si="56"/>
        <v>0</v>
      </c>
      <c r="AJ98" s="103">
        <f t="shared" si="56"/>
        <v>0</v>
      </c>
      <c r="AK98" s="103">
        <f t="shared" si="56"/>
        <v>0</v>
      </c>
      <c r="AL98" s="103">
        <f t="shared" si="56"/>
        <v>0</v>
      </c>
      <c r="AM98" s="103">
        <f t="shared" si="56"/>
        <v>0</v>
      </c>
      <c r="AN98" s="103">
        <f t="shared" si="56"/>
        <v>0</v>
      </c>
      <c r="AO98" s="103">
        <f t="shared" si="56"/>
        <v>0</v>
      </c>
      <c r="AP98" s="103">
        <f t="shared" si="56"/>
        <v>0</v>
      </c>
      <c r="AQ98" s="103">
        <f t="shared" si="56"/>
        <v>0</v>
      </c>
      <c r="AR98" s="103">
        <f t="shared" si="56"/>
        <v>0</v>
      </c>
      <c r="AS98" s="103">
        <f t="shared" si="56"/>
        <v>0</v>
      </c>
      <c r="AT98" s="103">
        <f t="shared" si="56"/>
        <v>0</v>
      </c>
      <c r="AU98" s="103">
        <f t="shared" si="56"/>
        <v>0</v>
      </c>
      <c r="AV98" s="103">
        <f t="shared" si="56"/>
        <v>0</v>
      </c>
      <c r="AW98" s="103">
        <f t="shared" si="56"/>
        <v>0</v>
      </c>
      <c r="AX98" s="103">
        <f t="shared" si="56"/>
        <v>0</v>
      </c>
      <c r="AY98" s="103">
        <f t="shared" si="56"/>
        <v>0</v>
      </c>
      <c r="AZ98" s="103">
        <f t="shared" si="56"/>
        <v>0</v>
      </c>
      <c r="BA98" s="103">
        <f t="shared" si="56"/>
        <v>0</v>
      </c>
      <c r="BB98" s="103">
        <f t="shared" si="56"/>
        <v>0</v>
      </c>
      <c r="BC98" s="103">
        <f t="shared" si="56"/>
        <v>0</v>
      </c>
      <c r="BD98" s="103">
        <f t="shared" si="56"/>
        <v>0</v>
      </c>
      <c r="BE98" s="103">
        <f t="shared" si="56"/>
        <v>0</v>
      </c>
      <c r="BF98" s="103">
        <f t="shared" si="56"/>
        <v>0</v>
      </c>
      <c r="BG98" s="103">
        <f t="shared" si="56"/>
        <v>0</v>
      </c>
      <c r="BH98" s="103">
        <f t="shared" si="56"/>
        <v>0</v>
      </c>
      <c r="BI98" s="103">
        <f t="shared" si="56"/>
        <v>0</v>
      </c>
      <c r="BJ98" s="103">
        <f t="shared" si="56"/>
        <v>0</v>
      </c>
      <c r="BK98" s="103">
        <f t="shared" si="56"/>
        <v>0</v>
      </c>
      <c r="BL98" s="103">
        <f t="shared" si="56"/>
        <v>0</v>
      </c>
      <c r="BM98" s="400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7">$B$20/$B$3</f>
        <v>0</v>
      </c>
      <c r="C101" s="74">
        <f t="shared" si="57"/>
        <v>0</v>
      </c>
      <c r="D101" s="74">
        <f t="shared" si="57"/>
        <v>0</v>
      </c>
      <c r="E101" s="74">
        <f t="shared" si="57"/>
        <v>0</v>
      </c>
      <c r="F101" s="74">
        <f t="shared" si="57"/>
        <v>0</v>
      </c>
      <c r="G101" s="74">
        <f t="shared" si="57"/>
        <v>0</v>
      </c>
      <c r="H101" s="74">
        <f t="shared" si="57"/>
        <v>0</v>
      </c>
      <c r="I101" s="74">
        <f t="shared" si="57"/>
        <v>0</v>
      </c>
      <c r="J101" s="74">
        <f t="shared" si="57"/>
        <v>0</v>
      </c>
      <c r="K101" s="74">
        <f t="shared" si="57"/>
        <v>0</v>
      </c>
      <c r="L101" s="74">
        <f t="shared" si="57"/>
        <v>0</v>
      </c>
      <c r="M101" s="74">
        <f t="shared" si="57"/>
        <v>0</v>
      </c>
      <c r="N101" s="74">
        <f t="shared" si="57"/>
        <v>0</v>
      </c>
      <c r="O101" s="74">
        <f t="shared" si="57"/>
        <v>0</v>
      </c>
      <c r="P101" s="74">
        <f t="shared" si="57"/>
        <v>0</v>
      </c>
      <c r="Q101" s="74">
        <f t="shared" si="57"/>
        <v>0</v>
      </c>
      <c r="R101" s="74">
        <f t="shared" si="57"/>
        <v>0</v>
      </c>
      <c r="S101" s="74">
        <f t="shared" si="57"/>
        <v>0</v>
      </c>
      <c r="T101" s="74">
        <f t="shared" si="57"/>
        <v>0</v>
      </c>
      <c r="U101" s="74">
        <f t="shared" si="57"/>
        <v>0</v>
      </c>
      <c r="V101" s="74">
        <f t="shared" si="57"/>
        <v>0</v>
      </c>
      <c r="W101" s="74">
        <f t="shared" si="57"/>
        <v>0</v>
      </c>
      <c r="X101" s="74">
        <f t="shared" si="57"/>
        <v>0</v>
      </c>
      <c r="Y101" s="74">
        <f t="shared" si="57"/>
        <v>0</v>
      </c>
      <c r="Z101" s="74">
        <f t="shared" si="57"/>
        <v>0</v>
      </c>
      <c r="AA101" s="74"/>
      <c r="AB101" s="74"/>
      <c r="AC101" s="74">
        <f t="shared" si="57"/>
        <v>0</v>
      </c>
      <c r="AD101" s="74">
        <f t="shared" si="57"/>
        <v>0</v>
      </c>
      <c r="AE101" s="74">
        <f t="shared" si="57"/>
        <v>0</v>
      </c>
      <c r="AF101" s="74">
        <f t="shared" si="57"/>
        <v>0</v>
      </c>
      <c r="AG101" s="74">
        <f t="shared" si="57"/>
        <v>0</v>
      </c>
      <c r="AH101" s="74">
        <f t="shared" si="57"/>
        <v>0</v>
      </c>
      <c r="AI101" s="74">
        <f t="shared" si="57"/>
        <v>0</v>
      </c>
      <c r="AJ101" s="74">
        <f t="shared" si="57"/>
        <v>0</v>
      </c>
      <c r="AK101" s="74">
        <f t="shared" si="57"/>
        <v>0</v>
      </c>
      <c r="AL101" s="74">
        <f t="shared" si="57"/>
        <v>0</v>
      </c>
      <c r="AM101" s="74">
        <f t="shared" si="57"/>
        <v>0</v>
      </c>
      <c r="AN101" s="74">
        <f t="shared" si="57"/>
        <v>0</v>
      </c>
      <c r="AO101" s="74">
        <f t="shared" si="57"/>
        <v>0</v>
      </c>
      <c r="AP101" s="74">
        <f t="shared" si="57"/>
        <v>0</v>
      </c>
      <c r="AQ101" s="74">
        <f t="shared" si="57"/>
        <v>0</v>
      </c>
      <c r="AR101" s="74">
        <f t="shared" si="57"/>
        <v>0</v>
      </c>
      <c r="AS101" s="74">
        <f t="shared" si="57"/>
        <v>0</v>
      </c>
      <c r="AT101" s="74">
        <f t="shared" si="57"/>
        <v>0</v>
      </c>
      <c r="AU101" s="74">
        <f t="shared" si="57"/>
        <v>0</v>
      </c>
      <c r="AV101" s="74">
        <f t="shared" si="57"/>
        <v>0</v>
      </c>
      <c r="AW101" s="74">
        <f t="shared" si="57"/>
        <v>0</v>
      </c>
      <c r="AX101" s="74">
        <f t="shared" si="57"/>
        <v>0</v>
      </c>
      <c r="AY101" s="74">
        <f t="shared" si="57"/>
        <v>0</v>
      </c>
      <c r="AZ101" s="74">
        <f t="shared" si="57"/>
        <v>0</v>
      </c>
      <c r="BA101" s="74">
        <f t="shared" si="57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8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59">$C$20/$B$3</f>
        <v>0</v>
      </c>
      <c r="D102" s="74">
        <f t="shared" si="59"/>
        <v>0</v>
      </c>
      <c r="E102" s="74">
        <f t="shared" si="59"/>
        <v>0</v>
      </c>
      <c r="F102" s="74">
        <f t="shared" si="59"/>
        <v>0</v>
      </c>
      <c r="G102" s="74">
        <f t="shared" si="59"/>
        <v>0</v>
      </c>
      <c r="H102" s="74">
        <f t="shared" si="59"/>
        <v>0</v>
      </c>
      <c r="I102" s="74">
        <f t="shared" si="59"/>
        <v>0</v>
      </c>
      <c r="J102" s="74">
        <f t="shared" si="59"/>
        <v>0</v>
      </c>
      <c r="K102" s="74">
        <f t="shared" si="59"/>
        <v>0</v>
      </c>
      <c r="L102" s="74">
        <f t="shared" si="59"/>
        <v>0</v>
      </c>
      <c r="M102" s="74">
        <f t="shared" si="59"/>
        <v>0</v>
      </c>
      <c r="N102" s="74">
        <f t="shared" si="59"/>
        <v>0</v>
      </c>
      <c r="O102" s="74">
        <f t="shared" si="59"/>
        <v>0</v>
      </c>
      <c r="P102" s="74">
        <f t="shared" si="59"/>
        <v>0</v>
      </c>
      <c r="Q102" s="74">
        <f t="shared" si="59"/>
        <v>0</v>
      </c>
      <c r="R102" s="74">
        <f t="shared" si="59"/>
        <v>0</v>
      </c>
      <c r="S102" s="74">
        <f t="shared" si="59"/>
        <v>0</v>
      </c>
      <c r="T102" s="74">
        <f t="shared" si="59"/>
        <v>0</v>
      </c>
      <c r="U102" s="74">
        <f t="shared" si="59"/>
        <v>0</v>
      </c>
      <c r="V102" s="74">
        <f t="shared" si="59"/>
        <v>0</v>
      </c>
      <c r="W102" s="74">
        <f t="shared" si="59"/>
        <v>0</v>
      </c>
      <c r="X102" s="74">
        <f t="shared" si="59"/>
        <v>0</v>
      </c>
      <c r="Y102" s="74">
        <f t="shared" si="59"/>
        <v>0</v>
      </c>
      <c r="Z102" s="74">
        <f t="shared" si="59"/>
        <v>0</v>
      </c>
      <c r="AA102" s="74">
        <f t="shared" si="59"/>
        <v>0</v>
      </c>
      <c r="AB102" s="74"/>
      <c r="AC102" s="74">
        <f t="shared" si="59"/>
        <v>0</v>
      </c>
      <c r="AD102" s="74">
        <f t="shared" si="59"/>
        <v>0</v>
      </c>
      <c r="AE102" s="74">
        <f t="shared" si="59"/>
        <v>0</v>
      </c>
      <c r="AF102" s="74">
        <f t="shared" si="59"/>
        <v>0</v>
      </c>
      <c r="AG102" s="74">
        <f t="shared" si="59"/>
        <v>0</v>
      </c>
      <c r="AH102" s="74">
        <f t="shared" si="59"/>
        <v>0</v>
      </c>
      <c r="AI102" s="74">
        <f t="shared" si="59"/>
        <v>0</v>
      </c>
      <c r="AJ102" s="74">
        <f t="shared" si="59"/>
        <v>0</v>
      </c>
      <c r="AK102" s="74">
        <f t="shared" si="59"/>
        <v>0</v>
      </c>
      <c r="AL102" s="74">
        <f t="shared" si="59"/>
        <v>0</v>
      </c>
      <c r="AM102" s="74">
        <f t="shared" si="59"/>
        <v>0</v>
      </c>
      <c r="AN102" s="74">
        <f t="shared" si="59"/>
        <v>0</v>
      </c>
      <c r="AO102" s="74">
        <f t="shared" si="59"/>
        <v>0</v>
      </c>
      <c r="AP102" s="74">
        <f t="shared" si="59"/>
        <v>0</v>
      </c>
      <c r="AQ102" s="74">
        <f t="shared" si="59"/>
        <v>0</v>
      </c>
      <c r="AR102" s="74">
        <f t="shared" si="59"/>
        <v>0</v>
      </c>
      <c r="AS102" s="74">
        <f t="shared" si="59"/>
        <v>0</v>
      </c>
      <c r="AT102" s="74">
        <f t="shared" si="59"/>
        <v>0</v>
      </c>
      <c r="AU102" s="74">
        <f t="shared" si="59"/>
        <v>0</v>
      </c>
      <c r="AV102" s="74">
        <f t="shared" si="59"/>
        <v>0</v>
      </c>
      <c r="AW102" s="74">
        <f t="shared" si="59"/>
        <v>0</v>
      </c>
      <c r="AX102" s="74">
        <f t="shared" si="59"/>
        <v>0</v>
      </c>
      <c r="AY102" s="74">
        <f t="shared" si="59"/>
        <v>0</v>
      </c>
      <c r="AZ102" s="74">
        <f t="shared" si="59"/>
        <v>0</v>
      </c>
      <c r="BA102" s="74">
        <f t="shared" si="59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8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0">$D$20/$B$3</f>
        <v>0</v>
      </c>
      <c r="E103" s="74">
        <f t="shared" si="60"/>
        <v>0</v>
      </c>
      <c r="F103" s="74">
        <f t="shared" si="60"/>
        <v>0</v>
      </c>
      <c r="G103" s="74">
        <f t="shared" si="60"/>
        <v>0</v>
      </c>
      <c r="H103" s="74">
        <f t="shared" si="60"/>
        <v>0</v>
      </c>
      <c r="I103" s="74">
        <f t="shared" si="60"/>
        <v>0</v>
      </c>
      <c r="J103" s="74">
        <f t="shared" si="60"/>
        <v>0</v>
      </c>
      <c r="K103" s="74">
        <f t="shared" si="60"/>
        <v>0</v>
      </c>
      <c r="L103" s="74">
        <f t="shared" si="60"/>
        <v>0</v>
      </c>
      <c r="M103" s="74">
        <f t="shared" si="60"/>
        <v>0</v>
      </c>
      <c r="N103" s="74">
        <f t="shared" si="60"/>
        <v>0</v>
      </c>
      <c r="O103" s="74">
        <f t="shared" si="60"/>
        <v>0</v>
      </c>
      <c r="P103" s="74">
        <f t="shared" si="60"/>
        <v>0</v>
      </c>
      <c r="Q103" s="74">
        <f t="shared" si="60"/>
        <v>0</v>
      </c>
      <c r="R103" s="74">
        <f t="shared" si="60"/>
        <v>0</v>
      </c>
      <c r="S103" s="74">
        <f t="shared" si="60"/>
        <v>0</v>
      </c>
      <c r="T103" s="74">
        <f t="shared" si="60"/>
        <v>0</v>
      </c>
      <c r="U103" s="74">
        <f t="shared" si="60"/>
        <v>0</v>
      </c>
      <c r="V103" s="74">
        <f t="shared" si="60"/>
        <v>0</v>
      </c>
      <c r="W103" s="74">
        <f t="shared" si="60"/>
        <v>0</v>
      </c>
      <c r="X103" s="74">
        <f t="shared" si="60"/>
        <v>0</v>
      </c>
      <c r="Y103" s="74">
        <f t="shared" si="60"/>
        <v>0</v>
      </c>
      <c r="Z103" s="74">
        <f t="shared" si="60"/>
        <v>0</v>
      </c>
      <c r="AA103" s="74">
        <f t="shared" si="60"/>
        <v>0</v>
      </c>
      <c r="AB103" s="74">
        <f t="shared" si="60"/>
        <v>0</v>
      </c>
      <c r="AC103" s="74">
        <f t="shared" si="60"/>
        <v>0</v>
      </c>
      <c r="AD103" s="74">
        <f t="shared" si="60"/>
        <v>0</v>
      </c>
      <c r="AE103" s="74">
        <f t="shared" si="60"/>
        <v>0</v>
      </c>
      <c r="AF103" s="74">
        <f t="shared" si="60"/>
        <v>0</v>
      </c>
      <c r="AG103" s="74">
        <f t="shared" si="60"/>
        <v>0</v>
      </c>
      <c r="AH103" s="74">
        <f t="shared" si="60"/>
        <v>0</v>
      </c>
      <c r="AI103" s="74">
        <f t="shared" si="60"/>
        <v>0</v>
      </c>
      <c r="AJ103" s="74">
        <f t="shared" si="60"/>
        <v>0</v>
      </c>
      <c r="AK103" s="74">
        <f t="shared" si="60"/>
        <v>0</v>
      </c>
      <c r="AL103" s="74">
        <f t="shared" si="60"/>
        <v>0</v>
      </c>
      <c r="AM103" s="74">
        <f t="shared" si="60"/>
        <v>0</v>
      </c>
      <c r="AN103" s="74">
        <f t="shared" si="60"/>
        <v>0</v>
      </c>
      <c r="AO103" s="74">
        <f t="shared" si="60"/>
        <v>0</v>
      </c>
      <c r="AP103" s="74">
        <f t="shared" si="60"/>
        <v>0</v>
      </c>
      <c r="AQ103" s="74">
        <f t="shared" si="60"/>
        <v>0</v>
      </c>
      <c r="AR103" s="74">
        <f t="shared" si="60"/>
        <v>0</v>
      </c>
      <c r="AS103" s="74">
        <f t="shared" si="60"/>
        <v>0</v>
      </c>
      <c r="AT103" s="74">
        <f t="shared" si="60"/>
        <v>0</v>
      </c>
      <c r="AU103" s="74">
        <f t="shared" si="60"/>
        <v>0</v>
      </c>
      <c r="AV103" s="74">
        <f t="shared" si="60"/>
        <v>0</v>
      </c>
      <c r="AW103" s="74">
        <f t="shared" si="60"/>
        <v>0</v>
      </c>
      <c r="AX103" s="74">
        <f t="shared" si="60"/>
        <v>0</v>
      </c>
      <c r="AY103" s="74">
        <f t="shared" si="60"/>
        <v>0</v>
      </c>
      <c r="AZ103" s="74">
        <f t="shared" si="60"/>
        <v>0</v>
      </c>
      <c r="BA103" s="74">
        <f t="shared" si="60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8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1">$E$20/$B$3</f>
        <v>0</v>
      </c>
      <c r="F104" s="74">
        <f t="shared" si="61"/>
        <v>0</v>
      </c>
      <c r="G104" s="74">
        <f t="shared" si="61"/>
        <v>0</v>
      </c>
      <c r="H104" s="74">
        <f t="shared" si="61"/>
        <v>0</v>
      </c>
      <c r="I104" s="74">
        <f t="shared" si="61"/>
        <v>0</v>
      </c>
      <c r="J104" s="74">
        <f t="shared" si="61"/>
        <v>0</v>
      </c>
      <c r="K104" s="74">
        <f t="shared" si="61"/>
        <v>0</v>
      </c>
      <c r="L104" s="74">
        <f t="shared" si="61"/>
        <v>0</v>
      </c>
      <c r="M104" s="74">
        <f t="shared" si="61"/>
        <v>0</v>
      </c>
      <c r="N104" s="74">
        <f t="shared" si="61"/>
        <v>0</v>
      </c>
      <c r="O104" s="74">
        <f t="shared" si="61"/>
        <v>0</v>
      </c>
      <c r="P104" s="74">
        <f t="shared" si="61"/>
        <v>0</v>
      </c>
      <c r="Q104" s="74">
        <f t="shared" si="61"/>
        <v>0</v>
      </c>
      <c r="R104" s="74">
        <f t="shared" si="61"/>
        <v>0</v>
      </c>
      <c r="S104" s="74">
        <f t="shared" si="61"/>
        <v>0</v>
      </c>
      <c r="T104" s="74">
        <f t="shared" si="61"/>
        <v>0</v>
      </c>
      <c r="U104" s="74">
        <f t="shared" si="61"/>
        <v>0</v>
      </c>
      <c r="V104" s="74">
        <f t="shared" si="61"/>
        <v>0</v>
      </c>
      <c r="W104" s="74">
        <f t="shared" si="61"/>
        <v>0</v>
      </c>
      <c r="X104" s="74">
        <f t="shared" si="61"/>
        <v>0</v>
      </c>
      <c r="Y104" s="74">
        <f t="shared" si="61"/>
        <v>0</v>
      </c>
      <c r="Z104" s="74">
        <f t="shared" si="61"/>
        <v>0</v>
      </c>
      <c r="AA104" s="74">
        <f t="shared" si="61"/>
        <v>0</v>
      </c>
      <c r="AB104" s="74">
        <f t="shared" si="61"/>
        <v>0</v>
      </c>
      <c r="AC104" s="74">
        <f t="shared" si="61"/>
        <v>0</v>
      </c>
      <c r="AD104" s="74">
        <f t="shared" si="61"/>
        <v>0</v>
      </c>
      <c r="AE104" s="74">
        <f t="shared" si="61"/>
        <v>0</v>
      </c>
      <c r="AF104" s="74">
        <f t="shared" si="61"/>
        <v>0</v>
      </c>
      <c r="AG104" s="74">
        <f t="shared" si="61"/>
        <v>0</v>
      </c>
      <c r="AH104" s="74">
        <f t="shared" si="61"/>
        <v>0</v>
      </c>
      <c r="AI104" s="74">
        <f t="shared" si="61"/>
        <v>0</v>
      </c>
      <c r="AJ104" s="74">
        <f t="shared" si="61"/>
        <v>0</v>
      </c>
      <c r="AK104" s="74">
        <f t="shared" si="61"/>
        <v>0</v>
      </c>
      <c r="AL104" s="74">
        <f t="shared" si="61"/>
        <v>0</v>
      </c>
      <c r="AM104" s="74">
        <f t="shared" si="61"/>
        <v>0</v>
      </c>
      <c r="AN104" s="74">
        <f t="shared" si="61"/>
        <v>0</v>
      </c>
      <c r="AO104" s="74">
        <f t="shared" si="61"/>
        <v>0</v>
      </c>
      <c r="AP104" s="74">
        <f t="shared" si="61"/>
        <v>0</v>
      </c>
      <c r="AQ104" s="74">
        <f t="shared" si="61"/>
        <v>0</v>
      </c>
      <c r="AR104" s="74">
        <f t="shared" si="61"/>
        <v>0</v>
      </c>
      <c r="AS104" s="74">
        <f t="shared" si="61"/>
        <v>0</v>
      </c>
      <c r="AT104" s="74">
        <f t="shared" si="61"/>
        <v>0</v>
      </c>
      <c r="AU104" s="74">
        <f t="shared" si="61"/>
        <v>0</v>
      </c>
      <c r="AV104" s="74">
        <f t="shared" si="61"/>
        <v>0</v>
      </c>
      <c r="AW104" s="74">
        <f t="shared" si="61"/>
        <v>0</v>
      </c>
      <c r="AX104" s="74">
        <f t="shared" si="61"/>
        <v>0</v>
      </c>
      <c r="AY104" s="74">
        <f t="shared" si="61"/>
        <v>0</v>
      </c>
      <c r="AZ104" s="74">
        <f t="shared" si="61"/>
        <v>0</v>
      </c>
      <c r="BA104" s="74">
        <f t="shared" si="61"/>
        <v>0</v>
      </c>
      <c r="BB104" s="74">
        <f t="shared" si="61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8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2">$F$20/$B$3</f>
        <v>0</v>
      </c>
      <c r="G105" s="74">
        <f t="shared" si="62"/>
        <v>0</v>
      </c>
      <c r="H105" s="74">
        <f t="shared" si="62"/>
        <v>0</v>
      </c>
      <c r="I105" s="74">
        <f t="shared" si="62"/>
        <v>0</v>
      </c>
      <c r="J105" s="74">
        <f t="shared" si="62"/>
        <v>0</v>
      </c>
      <c r="K105" s="74">
        <f t="shared" si="62"/>
        <v>0</v>
      </c>
      <c r="L105" s="74">
        <f t="shared" si="62"/>
        <v>0</v>
      </c>
      <c r="M105" s="74">
        <f t="shared" si="62"/>
        <v>0</v>
      </c>
      <c r="N105" s="74">
        <f t="shared" si="62"/>
        <v>0</v>
      </c>
      <c r="O105" s="74">
        <f t="shared" si="62"/>
        <v>0</v>
      </c>
      <c r="P105" s="74">
        <f t="shared" si="62"/>
        <v>0</v>
      </c>
      <c r="Q105" s="74">
        <f t="shared" si="62"/>
        <v>0</v>
      </c>
      <c r="R105" s="74">
        <f t="shared" si="62"/>
        <v>0</v>
      </c>
      <c r="S105" s="74">
        <f t="shared" si="62"/>
        <v>0</v>
      </c>
      <c r="T105" s="74">
        <f t="shared" si="62"/>
        <v>0</v>
      </c>
      <c r="U105" s="74">
        <f t="shared" si="62"/>
        <v>0</v>
      </c>
      <c r="V105" s="74">
        <f t="shared" si="62"/>
        <v>0</v>
      </c>
      <c r="W105" s="74">
        <f t="shared" si="62"/>
        <v>0</v>
      </c>
      <c r="X105" s="74">
        <f t="shared" si="62"/>
        <v>0</v>
      </c>
      <c r="Y105" s="74">
        <f t="shared" si="62"/>
        <v>0</v>
      </c>
      <c r="Z105" s="74">
        <f t="shared" si="62"/>
        <v>0</v>
      </c>
      <c r="AA105" s="74">
        <f t="shared" si="62"/>
        <v>0</v>
      </c>
      <c r="AB105" s="74">
        <f t="shared" si="62"/>
        <v>0</v>
      </c>
      <c r="AC105" s="74">
        <f t="shared" si="62"/>
        <v>0</v>
      </c>
      <c r="AD105" s="74">
        <f t="shared" si="62"/>
        <v>0</v>
      </c>
      <c r="AE105" s="74">
        <f t="shared" si="62"/>
        <v>0</v>
      </c>
      <c r="AF105" s="74">
        <f t="shared" si="62"/>
        <v>0</v>
      </c>
      <c r="AG105" s="74">
        <f t="shared" si="62"/>
        <v>0</v>
      </c>
      <c r="AH105" s="74">
        <f t="shared" si="62"/>
        <v>0</v>
      </c>
      <c r="AI105" s="74">
        <f t="shared" si="62"/>
        <v>0</v>
      </c>
      <c r="AJ105" s="74">
        <f t="shared" si="62"/>
        <v>0</v>
      </c>
      <c r="AK105" s="74">
        <f t="shared" si="62"/>
        <v>0</v>
      </c>
      <c r="AL105" s="74">
        <f t="shared" si="62"/>
        <v>0</v>
      </c>
      <c r="AM105" s="74">
        <f t="shared" si="62"/>
        <v>0</v>
      </c>
      <c r="AN105" s="74">
        <f t="shared" si="62"/>
        <v>0</v>
      </c>
      <c r="AO105" s="74">
        <f t="shared" si="62"/>
        <v>0</v>
      </c>
      <c r="AP105" s="74">
        <f t="shared" si="62"/>
        <v>0</v>
      </c>
      <c r="AQ105" s="74">
        <f t="shared" si="62"/>
        <v>0</v>
      </c>
      <c r="AR105" s="74">
        <f t="shared" si="62"/>
        <v>0</v>
      </c>
      <c r="AS105" s="74">
        <f t="shared" si="62"/>
        <v>0</v>
      </c>
      <c r="AT105" s="74">
        <f t="shared" si="62"/>
        <v>0</v>
      </c>
      <c r="AU105" s="74">
        <f t="shared" si="62"/>
        <v>0</v>
      </c>
      <c r="AV105" s="74">
        <f t="shared" si="62"/>
        <v>0</v>
      </c>
      <c r="AW105" s="74">
        <f t="shared" si="62"/>
        <v>0</v>
      </c>
      <c r="AX105" s="74">
        <f t="shared" si="62"/>
        <v>0</v>
      </c>
      <c r="AY105" s="74">
        <f t="shared" si="62"/>
        <v>0</v>
      </c>
      <c r="AZ105" s="74">
        <f t="shared" si="62"/>
        <v>0</v>
      </c>
      <c r="BA105" s="74">
        <f t="shared" si="62"/>
        <v>0</v>
      </c>
      <c r="BB105" s="74">
        <f t="shared" si="62"/>
        <v>0</v>
      </c>
      <c r="BC105" s="74">
        <f t="shared" si="62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8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3">$G$20/$B$3</f>
        <v>0</v>
      </c>
      <c r="H106" s="74">
        <f t="shared" si="63"/>
        <v>0</v>
      </c>
      <c r="I106" s="74">
        <f t="shared" si="63"/>
        <v>0</v>
      </c>
      <c r="J106" s="74">
        <f t="shared" si="63"/>
        <v>0</v>
      </c>
      <c r="K106" s="74">
        <f t="shared" si="63"/>
        <v>0</v>
      </c>
      <c r="L106" s="74">
        <f t="shared" si="63"/>
        <v>0</v>
      </c>
      <c r="M106" s="74">
        <f t="shared" si="63"/>
        <v>0</v>
      </c>
      <c r="N106" s="74">
        <f t="shared" si="63"/>
        <v>0</v>
      </c>
      <c r="O106" s="74">
        <f t="shared" si="63"/>
        <v>0</v>
      </c>
      <c r="P106" s="74">
        <f t="shared" si="63"/>
        <v>0</v>
      </c>
      <c r="Q106" s="74">
        <f t="shared" si="63"/>
        <v>0</v>
      </c>
      <c r="R106" s="74">
        <f t="shared" si="63"/>
        <v>0</v>
      </c>
      <c r="S106" s="74">
        <f t="shared" si="63"/>
        <v>0</v>
      </c>
      <c r="T106" s="74">
        <f t="shared" si="63"/>
        <v>0</v>
      </c>
      <c r="U106" s="74">
        <f t="shared" si="63"/>
        <v>0</v>
      </c>
      <c r="V106" s="74">
        <f t="shared" si="63"/>
        <v>0</v>
      </c>
      <c r="W106" s="74">
        <f t="shared" si="63"/>
        <v>0</v>
      </c>
      <c r="X106" s="74">
        <f t="shared" si="63"/>
        <v>0</v>
      </c>
      <c r="Y106" s="74">
        <f t="shared" si="63"/>
        <v>0</v>
      </c>
      <c r="Z106" s="74">
        <f t="shared" si="63"/>
        <v>0</v>
      </c>
      <c r="AA106" s="74">
        <f t="shared" si="63"/>
        <v>0</v>
      </c>
      <c r="AB106" s="74">
        <f t="shared" si="63"/>
        <v>0</v>
      </c>
      <c r="AC106" s="74">
        <f t="shared" si="63"/>
        <v>0</v>
      </c>
      <c r="AD106" s="74">
        <f t="shared" si="63"/>
        <v>0</v>
      </c>
      <c r="AE106" s="74">
        <f t="shared" si="63"/>
        <v>0</v>
      </c>
      <c r="AF106" s="74">
        <f t="shared" si="63"/>
        <v>0</v>
      </c>
      <c r="AG106" s="74">
        <f t="shared" si="63"/>
        <v>0</v>
      </c>
      <c r="AH106" s="74">
        <f t="shared" si="63"/>
        <v>0</v>
      </c>
      <c r="AI106" s="74">
        <f t="shared" si="63"/>
        <v>0</v>
      </c>
      <c r="AJ106" s="74">
        <f t="shared" si="63"/>
        <v>0</v>
      </c>
      <c r="AK106" s="74">
        <f t="shared" si="63"/>
        <v>0</v>
      </c>
      <c r="AL106" s="74">
        <f t="shared" si="63"/>
        <v>0</v>
      </c>
      <c r="AM106" s="74">
        <f t="shared" si="63"/>
        <v>0</v>
      </c>
      <c r="AN106" s="74">
        <f t="shared" si="63"/>
        <v>0</v>
      </c>
      <c r="AO106" s="74">
        <f t="shared" si="63"/>
        <v>0</v>
      </c>
      <c r="AP106" s="74">
        <f t="shared" si="63"/>
        <v>0</v>
      </c>
      <c r="AQ106" s="74">
        <f t="shared" si="63"/>
        <v>0</v>
      </c>
      <c r="AR106" s="74">
        <f t="shared" si="63"/>
        <v>0</v>
      </c>
      <c r="AS106" s="74">
        <f t="shared" si="63"/>
        <v>0</v>
      </c>
      <c r="AT106" s="74">
        <f t="shared" si="63"/>
        <v>0</v>
      </c>
      <c r="AU106" s="74">
        <f t="shared" si="63"/>
        <v>0</v>
      </c>
      <c r="AV106" s="74">
        <f t="shared" si="63"/>
        <v>0</v>
      </c>
      <c r="AW106" s="74">
        <f t="shared" si="63"/>
        <v>0</v>
      </c>
      <c r="AX106" s="74">
        <f t="shared" si="63"/>
        <v>0</v>
      </c>
      <c r="AY106" s="74">
        <f t="shared" si="63"/>
        <v>0</v>
      </c>
      <c r="AZ106" s="74">
        <f t="shared" si="63"/>
        <v>0</v>
      </c>
      <c r="BA106" s="74">
        <f t="shared" si="63"/>
        <v>0</v>
      </c>
      <c r="BB106" s="74">
        <f t="shared" si="63"/>
        <v>0</v>
      </c>
      <c r="BC106" s="74">
        <f t="shared" si="63"/>
        <v>0</v>
      </c>
      <c r="BD106" s="74">
        <f t="shared" si="63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8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4">$H$20/$B$3</f>
        <v>0</v>
      </c>
      <c r="I107" s="74">
        <f t="shared" si="64"/>
        <v>0</v>
      </c>
      <c r="J107" s="74">
        <f t="shared" si="64"/>
        <v>0</v>
      </c>
      <c r="K107" s="74">
        <f t="shared" si="64"/>
        <v>0</v>
      </c>
      <c r="L107" s="74">
        <f t="shared" si="64"/>
        <v>0</v>
      </c>
      <c r="M107" s="74">
        <f t="shared" si="64"/>
        <v>0</v>
      </c>
      <c r="N107" s="74">
        <f t="shared" si="64"/>
        <v>0</v>
      </c>
      <c r="O107" s="74">
        <f t="shared" si="64"/>
        <v>0</v>
      </c>
      <c r="P107" s="74">
        <f t="shared" si="64"/>
        <v>0</v>
      </c>
      <c r="Q107" s="74">
        <f t="shared" si="64"/>
        <v>0</v>
      </c>
      <c r="R107" s="74">
        <f t="shared" si="64"/>
        <v>0</v>
      </c>
      <c r="S107" s="74">
        <f t="shared" si="64"/>
        <v>0</v>
      </c>
      <c r="T107" s="74">
        <f t="shared" si="64"/>
        <v>0</v>
      </c>
      <c r="U107" s="74">
        <f t="shared" si="64"/>
        <v>0</v>
      </c>
      <c r="V107" s="74">
        <f t="shared" si="64"/>
        <v>0</v>
      </c>
      <c r="W107" s="74">
        <f t="shared" si="64"/>
        <v>0</v>
      </c>
      <c r="X107" s="74">
        <f t="shared" si="64"/>
        <v>0</v>
      </c>
      <c r="Y107" s="74">
        <f t="shared" si="64"/>
        <v>0</v>
      </c>
      <c r="Z107" s="74">
        <f t="shared" si="64"/>
        <v>0</v>
      </c>
      <c r="AA107" s="74">
        <f t="shared" si="64"/>
        <v>0</v>
      </c>
      <c r="AB107" s="74">
        <f t="shared" si="64"/>
        <v>0</v>
      </c>
      <c r="AC107" s="74">
        <f t="shared" si="64"/>
        <v>0</v>
      </c>
      <c r="AD107" s="74">
        <f t="shared" si="64"/>
        <v>0</v>
      </c>
      <c r="AE107" s="74">
        <f t="shared" si="64"/>
        <v>0</v>
      </c>
      <c r="AF107" s="74">
        <f t="shared" si="64"/>
        <v>0</v>
      </c>
      <c r="AG107" s="74">
        <f t="shared" si="64"/>
        <v>0</v>
      </c>
      <c r="AH107" s="74">
        <f t="shared" si="64"/>
        <v>0</v>
      </c>
      <c r="AI107" s="74">
        <f t="shared" si="64"/>
        <v>0</v>
      </c>
      <c r="AJ107" s="74">
        <f t="shared" si="64"/>
        <v>0</v>
      </c>
      <c r="AK107" s="74">
        <f t="shared" si="64"/>
        <v>0</v>
      </c>
      <c r="AL107" s="74">
        <f t="shared" si="64"/>
        <v>0</v>
      </c>
      <c r="AM107" s="74">
        <f t="shared" si="64"/>
        <v>0</v>
      </c>
      <c r="AN107" s="74">
        <f t="shared" si="64"/>
        <v>0</v>
      </c>
      <c r="AO107" s="74">
        <f t="shared" si="64"/>
        <v>0</v>
      </c>
      <c r="AP107" s="74">
        <f t="shared" si="64"/>
        <v>0</v>
      </c>
      <c r="AQ107" s="74">
        <f t="shared" si="64"/>
        <v>0</v>
      </c>
      <c r="AR107" s="74">
        <f t="shared" si="64"/>
        <v>0</v>
      </c>
      <c r="AS107" s="74">
        <f t="shared" si="64"/>
        <v>0</v>
      </c>
      <c r="AT107" s="74">
        <f t="shared" si="64"/>
        <v>0</v>
      </c>
      <c r="AU107" s="74">
        <f t="shared" si="64"/>
        <v>0</v>
      </c>
      <c r="AV107" s="74">
        <f t="shared" si="64"/>
        <v>0</v>
      </c>
      <c r="AW107" s="74">
        <f t="shared" si="64"/>
        <v>0</v>
      </c>
      <c r="AX107" s="74">
        <f t="shared" si="64"/>
        <v>0</v>
      </c>
      <c r="AY107" s="74">
        <f t="shared" si="64"/>
        <v>0</v>
      </c>
      <c r="AZ107" s="74">
        <f t="shared" si="64"/>
        <v>0</v>
      </c>
      <c r="BA107" s="74">
        <f t="shared" si="64"/>
        <v>0</v>
      </c>
      <c r="BB107" s="74">
        <f t="shared" si="64"/>
        <v>0</v>
      </c>
      <c r="BC107" s="74">
        <f t="shared" si="64"/>
        <v>0</v>
      </c>
      <c r="BD107" s="74">
        <f t="shared" si="64"/>
        <v>0</v>
      </c>
      <c r="BE107" s="74">
        <f t="shared" si="64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8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5">$I$20/$B$3</f>
        <v>0</v>
      </c>
      <c r="J108" s="74">
        <f t="shared" si="65"/>
        <v>0</v>
      </c>
      <c r="K108" s="74">
        <f t="shared" si="65"/>
        <v>0</v>
      </c>
      <c r="L108" s="74">
        <f t="shared" si="65"/>
        <v>0</v>
      </c>
      <c r="M108" s="74">
        <f t="shared" si="65"/>
        <v>0</v>
      </c>
      <c r="N108" s="74">
        <f t="shared" si="65"/>
        <v>0</v>
      </c>
      <c r="O108" s="74">
        <f t="shared" si="65"/>
        <v>0</v>
      </c>
      <c r="P108" s="74">
        <f t="shared" si="65"/>
        <v>0</v>
      </c>
      <c r="Q108" s="74">
        <f t="shared" si="65"/>
        <v>0</v>
      </c>
      <c r="R108" s="74">
        <f t="shared" si="65"/>
        <v>0</v>
      </c>
      <c r="S108" s="74">
        <f t="shared" si="65"/>
        <v>0</v>
      </c>
      <c r="T108" s="74">
        <f t="shared" si="65"/>
        <v>0</v>
      </c>
      <c r="U108" s="74">
        <f t="shared" si="65"/>
        <v>0</v>
      </c>
      <c r="V108" s="74">
        <f t="shared" si="65"/>
        <v>0</v>
      </c>
      <c r="W108" s="74">
        <f t="shared" si="65"/>
        <v>0</v>
      </c>
      <c r="X108" s="74">
        <f t="shared" si="65"/>
        <v>0</v>
      </c>
      <c r="Y108" s="74">
        <f t="shared" si="65"/>
        <v>0</v>
      </c>
      <c r="Z108" s="74">
        <f t="shared" si="65"/>
        <v>0</v>
      </c>
      <c r="AA108" s="74">
        <f t="shared" si="65"/>
        <v>0</v>
      </c>
      <c r="AB108" s="74">
        <f t="shared" si="65"/>
        <v>0</v>
      </c>
      <c r="AC108" s="74">
        <f t="shared" si="65"/>
        <v>0</v>
      </c>
      <c r="AD108" s="74">
        <f t="shared" si="65"/>
        <v>0</v>
      </c>
      <c r="AE108" s="74">
        <f t="shared" si="65"/>
        <v>0</v>
      </c>
      <c r="AF108" s="74">
        <f t="shared" si="65"/>
        <v>0</v>
      </c>
      <c r="AG108" s="74">
        <f t="shared" si="65"/>
        <v>0</v>
      </c>
      <c r="AH108" s="74">
        <f t="shared" si="65"/>
        <v>0</v>
      </c>
      <c r="AI108" s="74">
        <f t="shared" si="65"/>
        <v>0</v>
      </c>
      <c r="AJ108" s="74">
        <f t="shared" si="65"/>
        <v>0</v>
      </c>
      <c r="AK108" s="74">
        <f t="shared" si="65"/>
        <v>0</v>
      </c>
      <c r="AL108" s="74">
        <f t="shared" si="65"/>
        <v>0</v>
      </c>
      <c r="AM108" s="74">
        <f t="shared" si="65"/>
        <v>0</v>
      </c>
      <c r="AN108" s="74">
        <f t="shared" si="65"/>
        <v>0</v>
      </c>
      <c r="AO108" s="74">
        <f t="shared" si="65"/>
        <v>0</v>
      </c>
      <c r="AP108" s="74">
        <f t="shared" si="65"/>
        <v>0</v>
      </c>
      <c r="AQ108" s="74">
        <f t="shared" si="65"/>
        <v>0</v>
      </c>
      <c r="AR108" s="74">
        <f t="shared" si="65"/>
        <v>0</v>
      </c>
      <c r="AS108" s="74">
        <f t="shared" si="65"/>
        <v>0</v>
      </c>
      <c r="AT108" s="74">
        <f t="shared" si="65"/>
        <v>0</v>
      </c>
      <c r="AU108" s="74">
        <f t="shared" si="65"/>
        <v>0</v>
      </c>
      <c r="AV108" s="74">
        <f t="shared" si="65"/>
        <v>0</v>
      </c>
      <c r="AW108" s="74">
        <f t="shared" si="65"/>
        <v>0</v>
      </c>
      <c r="AX108" s="74">
        <f t="shared" si="65"/>
        <v>0</v>
      </c>
      <c r="AY108" s="74">
        <f t="shared" si="65"/>
        <v>0</v>
      </c>
      <c r="AZ108" s="74">
        <f t="shared" si="65"/>
        <v>0</v>
      </c>
      <c r="BA108" s="74">
        <f t="shared" si="65"/>
        <v>0</v>
      </c>
      <c r="BB108" s="74">
        <f t="shared" si="65"/>
        <v>0</v>
      </c>
      <c r="BC108" s="74">
        <f t="shared" si="65"/>
        <v>0</v>
      </c>
      <c r="BD108" s="74">
        <f t="shared" si="65"/>
        <v>0</v>
      </c>
      <c r="BE108" s="74">
        <f t="shared" si="65"/>
        <v>0</v>
      </c>
      <c r="BF108" s="74">
        <f t="shared" si="65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8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6">$J$20/$B$3</f>
        <v>0</v>
      </c>
      <c r="P109" s="74">
        <f t="shared" si="66"/>
        <v>0</v>
      </c>
      <c r="Q109" s="74">
        <f t="shared" si="66"/>
        <v>0</v>
      </c>
      <c r="R109" s="74">
        <f t="shared" si="66"/>
        <v>0</v>
      </c>
      <c r="S109" s="74">
        <f t="shared" si="66"/>
        <v>0</v>
      </c>
      <c r="T109" s="74">
        <f t="shared" si="66"/>
        <v>0</v>
      </c>
      <c r="U109" s="74">
        <f t="shared" si="66"/>
        <v>0</v>
      </c>
      <c r="V109" s="74">
        <f t="shared" si="66"/>
        <v>0</v>
      </c>
      <c r="W109" s="74">
        <f t="shared" si="66"/>
        <v>0</v>
      </c>
      <c r="X109" s="74">
        <f t="shared" si="66"/>
        <v>0</v>
      </c>
      <c r="Y109" s="74">
        <f t="shared" si="66"/>
        <v>0</v>
      </c>
      <c r="Z109" s="74">
        <f t="shared" si="66"/>
        <v>0</v>
      </c>
      <c r="AA109" s="74">
        <f t="shared" si="66"/>
        <v>0</v>
      </c>
      <c r="AB109" s="74">
        <f t="shared" si="66"/>
        <v>0</v>
      </c>
      <c r="AC109" s="74">
        <f t="shared" si="66"/>
        <v>0</v>
      </c>
      <c r="AD109" s="74">
        <f t="shared" si="66"/>
        <v>0</v>
      </c>
      <c r="AE109" s="74">
        <f t="shared" si="66"/>
        <v>0</v>
      </c>
      <c r="AF109" s="74">
        <f t="shared" si="66"/>
        <v>0</v>
      </c>
      <c r="AG109" s="74">
        <f t="shared" si="66"/>
        <v>0</v>
      </c>
      <c r="AH109" s="74">
        <f t="shared" si="66"/>
        <v>0</v>
      </c>
      <c r="AI109" s="74">
        <f t="shared" si="66"/>
        <v>0</v>
      </c>
      <c r="AJ109" s="74">
        <f t="shared" si="66"/>
        <v>0</v>
      </c>
      <c r="AK109" s="74">
        <f t="shared" si="66"/>
        <v>0</v>
      </c>
      <c r="AL109" s="74">
        <f t="shared" si="66"/>
        <v>0</v>
      </c>
      <c r="AM109" s="74">
        <f t="shared" si="66"/>
        <v>0</v>
      </c>
      <c r="AN109" s="74">
        <f t="shared" si="66"/>
        <v>0</v>
      </c>
      <c r="AO109" s="74">
        <f t="shared" si="66"/>
        <v>0</v>
      </c>
      <c r="AP109" s="74">
        <f t="shared" si="66"/>
        <v>0</v>
      </c>
      <c r="AQ109" s="74">
        <f t="shared" si="66"/>
        <v>0</v>
      </c>
      <c r="AR109" s="74">
        <f t="shared" si="66"/>
        <v>0</v>
      </c>
      <c r="AS109" s="74">
        <f t="shared" si="66"/>
        <v>0</v>
      </c>
      <c r="AT109" s="74">
        <f t="shared" si="66"/>
        <v>0</v>
      </c>
      <c r="AU109" s="74">
        <f t="shared" si="66"/>
        <v>0</v>
      </c>
      <c r="AV109" s="74">
        <f t="shared" si="66"/>
        <v>0</v>
      </c>
      <c r="AW109" s="74">
        <f t="shared" si="66"/>
        <v>0</v>
      </c>
      <c r="AX109" s="74">
        <f t="shared" si="66"/>
        <v>0</v>
      </c>
      <c r="AY109" s="74">
        <f t="shared" si="66"/>
        <v>0</v>
      </c>
      <c r="AZ109" s="74">
        <f t="shared" si="66"/>
        <v>0</v>
      </c>
      <c r="BA109" s="74">
        <f t="shared" si="66"/>
        <v>0</v>
      </c>
      <c r="BB109" s="74">
        <f t="shared" si="66"/>
        <v>0</v>
      </c>
      <c r="BC109" s="74">
        <f t="shared" si="66"/>
        <v>0</v>
      </c>
      <c r="BD109" s="74">
        <f t="shared" si="66"/>
        <v>0</v>
      </c>
      <c r="BE109" s="74">
        <f t="shared" si="66"/>
        <v>0</v>
      </c>
      <c r="BF109" s="74">
        <f t="shared" si="66"/>
        <v>0</v>
      </c>
      <c r="BG109" s="74">
        <f t="shared" si="66"/>
        <v>0</v>
      </c>
      <c r="BH109" s="74"/>
      <c r="BI109" s="74"/>
      <c r="BJ109" s="74"/>
      <c r="BK109" s="74"/>
      <c r="BL109" s="74"/>
      <c r="BM109" s="36"/>
      <c r="BN109" s="74">
        <f t="shared" si="58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7">$K$20/$B$3</f>
        <v>0</v>
      </c>
      <c r="P110" s="74">
        <f t="shared" si="67"/>
        <v>0</v>
      </c>
      <c r="Q110" s="74">
        <f t="shared" si="67"/>
        <v>0</v>
      </c>
      <c r="R110" s="74">
        <f t="shared" si="67"/>
        <v>0</v>
      </c>
      <c r="S110" s="74">
        <f t="shared" si="67"/>
        <v>0</v>
      </c>
      <c r="T110" s="74">
        <f t="shared" si="67"/>
        <v>0</v>
      </c>
      <c r="U110" s="74">
        <f t="shared" si="67"/>
        <v>0</v>
      </c>
      <c r="V110" s="74">
        <f t="shared" si="67"/>
        <v>0</v>
      </c>
      <c r="W110" s="74">
        <f t="shared" si="67"/>
        <v>0</v>
      </c>
      <c r="X110" s="74">
        <f t="shared" si="67"/>
        <v>0</v>
      </c>
      <c r="Y110" s="74">
        <f t="shared" si="67"/>
        <v>0</v>
      </c>
      <c r="Z110" s="74">
        <f t="shared" si="67"/>
        <v>0</v>
      </c>
      <c r="AA110" s="74">
        <f t="shared" si="67"/>
        <v>0</v>
      </c>
      <c r="AB110" s="74">
        <f t="shared" si="67"/>
        <v>0</v>
      </c>
      <c r="AC110" s="74">
        <f t="shared" si="67"/>
        <v>0</v>
      </c>
      <c r="AD110" s="74">
        <f t="shared" si="67"/>
        <v>0</v>
      </c>
      <c r="AE110" s="74">
        <f t="shared" si="67"/>
        <v>0</v>
      </c>
      <c r="AF110" s="74">
        <f t="shared" si="67"/>
        <v>0</v>
      </c>
      <c r="AG110" s="74">
        <f t="shared" si="67"/>
        <v>0</v>
      </c>
      <c r="AH110" s="74">
        <f t="shared" si="67"/>
        <v>0</v>
      </c>
      <c r="AI110" s="74">
        <f t="shared" si="67"/>
        <v>0</v>
      </c>
      <c r="AJ110" s="74">
        <f t="shared" si="67"/>
        <v>0</v>
      </c>
      <c r="AK110" s="74">
        <f t="shared" si="67"/>
        <v>0</v>
      </c>
      <c r="AL110" s="74">
        <f t="shared" si="67"/>
        <v>0</v>
      </c>
      <c r="AM110" s="74">
        <f t="shared" si="67"/>
        <v>0</v>
      </c>
      <c r="AN110" s="74">
        <f t="shared" si="67"/>
        <v>0</v>
      </c>
      <c r="AO110" s="74">
        <f t="shared" si="67"/>
        <v>0</v>
      </c>
      <c r="AP110" s="74">
        <f t="shared" si="67"/>
        <v>0</v>
      </c>
      <c r="AQ110" s="74">
        <f t="shared" si="67"/>
        <v>0</v>
      </c>
      <c r="AR110" s="74">
        <f t="shared" si="67"/>
        <v>0</v>
      </c>
      <c r="AS110" s="74">
        <f t="shared" si="67"/>
        <v>0</v>
      </c>
      <c r="AT110" s="74">
        <f t="shared" si="67"/>
        <v>0</v>
      </c>
      <c r="AU110" s="74">
        <f t="shared" si="67"/>
        <v>0</v>
      </c>
      <c r="AV110" s="74">
        <f t="shared" si="67"/>
        <v>0</v>
      </c>
      <c r="AW110" s="74">
        <f t="shared" si="67"/>
        <v>0</v>
      </c>
      <c r="AX110" s="74">
        <f t="shared" si="67"/>
        <v>0</v>
      </c>
      <c r="AY110" s="74">
        <f t="shared" si="67"/>
        <v>0</v>
      </c>
      <c r="AZ110" s="74">
        <f t="shared" si="67"/>
        <v>0</v>
      </c>
      <c r="BA110" s="74">
        <f t="shared" si="67"/>
        <v>0</v>
      </c>
      <c r="BB110" s="74">
        <f t="shared" si="67"/>
        <v>0</v>
      </c>
      <c r="BC110" s="74">
        <f t="shared" si="67"/>
        <v>0</v>
      </c>
      <c r="BD110" s="74">
        <f t="shared" si="67"/>
        <v>0</v>
      </c>
      <c r="BE110" s="74">
        <f t="shared" si="67"/>
        <v>0</v>
      </c>
      <c r="BF110" s="74">
        <f t="shared" si="67"/>
        <v>0</v>
      </c>
      <c r="BG110" s="74">
        <f t="shared" si="67"/>
        <v>0</v>
      </c>
      <c r="BH110" s="74">
        <f t="shared" si="67"/>
        <v>0</v>
      </c>
      <c r="BI110" s="74"/>
      <c r="BJ110" s="74"/>
      <c r="BK110" s="74"/>
      <c r="BL110" s="74"/>
      <c r="BM110" s="36"/>
      <c r="BN110" s="74">
        <f t="shared" si="58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8">$L$20/$B$3</f>
        <v>0</v>
      </c>
      <c r="P111" s="74">
        <f t="shared" si="68"/>
        <v>0</v>
      </c>
      <c r="Q111" s="74">
        <f t="shared" si="68"/>
        <v>0</v>
      </c>
      <c r="R111" s="74">
        <f t="shared" si="68"/>
        <v>0</v>
      </c>
      <c r="S111" s="74">
        <f t="shared" si="68"/>
        <v>0</v>
      </c>
      <c r="T111" s="74">
        <f t="shared" si="68"/>
        <v>0</v>
      </c>
      <c r="U111" s="74">
        <f t="shared" si="68"/>
        <v>0</v>
      </c>
      <c r="V111" s="74">
        <f t="shared" si="68"/>
        <v>0</v>
      </c>
      <c r="W111" s="74">
        <f t="shared" si="68"/>
        <v>0</v>
      </c>
      <c r="X111" s="74">
        <f t="shared" si="68"/>
        <v>0</v>
      </c>
      <c r="Y111" s="74">
        <f t="shared" si="68"/>
        <v>0</v>
      </c>
      <c r="Z111" s="74">
        <f t="shared" si="68"/>
        <v>0</v>
      </c>
      <c r="AA111" s="74">
        <f t="shared" si="68"/>
        <v>0</v>
      </c>
      <c r="AB111" s="74">
        <f t="shared" si="68"/>
        <v>0</v>
      </c>
      <c r="AC111" s="74">
        <f t="shared" si="68"/>
        <v>0</v>
      </c>
      <c r="AD111" s="74">
        <f t="shared" si="68"/>
        <v>0</v>
      </c>
      <c r="AE111" s="74">
        <f t="shared" si="68"/>
        <v>0</v>
      </c>
      <c r="AF111" s="74">
        <f t="shared" si="68"/>
        <v>0</v>
      </c>
      <c r="AG111" s="74">
        <f t="shared" si="68"/>
        <v>0</v>
      </c>
      <c r="AH111" s="74">
        <f t="shared" si="68"/>
        <v>0</v>
      </c>
      <c r="AI111" s="74">
        <f t="shared" si="68"/>
        <v>0</v>
      </c>
      <c r="AJ111" s="74">
        <f t="shared" si="68"/>
        <v>0</v>
      </c>
      <c r="AK111" s="74">
        <f t="shared" si="68"/>
        <v>0</v>
      </c>
      <c r="AL111" s="74">
        <f t="shared" si="68"/>
        <v>0</v>
      </c>
      <c r="AM111" s="74">
        <f t="shared" si="68"/>
        <v>0</v>
      </c>
      <c r="AN111" s="74">
        <f t="shared" si="68"/>
        <v>0</v>
      </c>
      <c r="AO111" s="74">
        <f t="shared" si="68"/>
        <v>0</v>
      </c>
      <c r="AP111" s="74">
        <f t="shared" si="68"/>
        <v>0</v>
      </c>
      <c r="AQ111" s="74">
        <f t="shared" si="68"/>
        <v>0</v>
      </c>
      <c r="AR111" s="74">
        <f t="shared" si="68"/>
        <v>0</v>
      </c>
      <c r="AS111" s="74">
        <f t="shared" si="68"/>
        <v>0</v>
      </c>
      <c r="AT111" s="74">
        <f t="shared" si="68"/>
        <v>0</v>
      </c>
      <c r="AU111" s="74">
        <f t="shared" si="68"/>
        <v>0</v>
      </c>
      <c r="AV111" s="74">
        <f t="shared" si="68"/>
        <v>0</v>
      </c>
      <c r="AW111" s="74">
        <f t="shared" si="68"/>
        <v>0</v>
      </c>
      <c r="AX111" s="74">
        <f t="shared" si="68"/>
        <v>0</v>
      </c>
      <c r="AY111" s="74">
        <f t="shared" si="68"/>
        <v>0</v>
      </c>
      <c r="AZ111" s="74">
        <f t="shared" si="68"/>
        <v>0</v>
      </c>
      <c r="BA111" s="74">
        <f t="shared" si="68"/>
        <v>0</v>
      </c>
      <c r="BB111" s="74">
        <f t="shared" si="68"/>
        <v>0</v>
      </c>
      <c r="BC111" s="74">
        <f t="shared" si="68"/>
        <v>0</v>
      </c>
      <c r="BD111" s="74">
        <f t="shared" si="68"/>
        <v>0</v>
      </c>
      <c r="BE111" s="74">
        <f t="shared" si="68"/>
        <v>0</v>
      </c>
      <c r="BF111" s="74">
        <f t="shared" si="68"/>
        <v>0</v>
      </c>
      <c r="BG111" s="74">
        <f t="shared" si="68"/>
        <v>0</v>
      </c>
      <c r="BH111" s="74">
        <f t="shared" si="68"/>
        <v>0</v>
      </c>
      <c r="BI111" s="74">
        <f t="shared" si="68"/>
        <v>0</v>
      </c>
      <c r="BJ111" s="74"/>
      <c r="BK111" s="74"/>
      <c r="BL111" s="74"/>
      <c r="BM111" s="36"/>
      <c r="BN111" s="74">
        <f t="shared" si="58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69">$M$20/$B$3</f>
        <v>0</v>
      </c>
      <c r="P112" s="74">
        <f t="shared" si="69"/>
        <v>0</v>
      </c>
      <c r="Q112" s="74">
        <f t="shared" si="69"/>
        <v>0</v>
      </c>
      <c r="R112" s="74">
        <f t="shared" si="69"/>
        <v>0</v>
      </c>
      <c r="S112" s="74">
        <f t="shared" si="69"/>
        <v>0</v>
      </c>
      <c r="T112" s="74">
        <f t="shared" si="69"/>
        <v>0</v>
      </c>
      <c r="U112" s="74">
        <f t="shared" si="69"/>
        <v>0</v>
      </c>
      <c r="V112" s="74">
        <f t="shared" si="69"/>
        <v>0</v>
      </c>
      <c r="W112" s="74">
        <f t="shared" si="69"/>
        <v>0</v>
      </c>
      <c r="X112" s="74">
        <f t="shared" si="69"/>
        <v>0</v>
      </c>
      <c r="Y112" s="74">
        <f t="shared" si="69"/>
        <v>0</v>
      </c>
      <c r="Z112" s="74">
        <f t="shared" si="69"/>
        <v>0</v>
      </c>
      <c r="AA112" s="74">
        <f t="shared" si="69"/>
        <v>0</v>
      </c>
      <c r="AB112" s="74">
        <f t="shared" si="69"/>
        <v>0</v>
      </c>
      <c r="AC112" s="74">
        <f t="shared" si="69"/>
        <v>0</v>
      </c>
      <c r="AD112" s="74">
        <f t="shared" si="69"/>
        <v>0</v>
      </c>
      <c r="AE112" s="74">
        <f t="shared" si="69"/>
        <v>0</v>
      </c>
      <c r="AF112" s="74">
        <f t="shared" si="69"/>
        <v>0</v>
      </c>
      <c r="AG112" s="74">
        <f t="shared" si="69"/>
        <v>0</v>
      </c>
      <c r="AH112" s="74">
        <f t="shared" si="69"/>
        <v>0</v>
      </c>
      <c r="AI112" s="74">
        <f t="shared" si="69"/>
        <v>0</v>
      </c>
      <c r="AJ112" s="74">
        <f t="shared" si="69"/>
        <v>0</v>
      </c>
      <c r="AK112" s="74">
        <f t="shared" si="69"/>
        <v>0</v>
      </c>
      <c r="AL112" s="74">
        <f t="shared" si="69"/>
        <v>0</v>
      </c>
      <c r="AM112" s="74">
        <f t="shared" si="69"/>
        <v>0</v>
      </c>
      <c r="AN112" s="74">
        <f t="shared" si="69"/>
        <v>0</v>
      </c>
      <c r="AO112" s="74">
        <f t="shared" si="69"/>
        <v>0</v>
      </c>
      <c r="AP112" s="74">
        <f t="shared" si="69"/>
        <v>0</v>
      </c>
      <c r="AQ112" s="74">
        <f t="shared" si="69"/>
        <v>0</v>
      </c>
      <c r="AR112" s="74">
        <f t="shared" si="69"/>
        <v>0</v>
      </c>
      <c r="AS112" s="74">
        <f t="shared" si="69"/>
        <v>0</v>
      </c>
      <c r="AT112" s="74">
        <f t="shared" si="69"/>
        <v>0</v>
      </c>
      <c r="AU112" s="74">
        <f t="shared" si="69"/>
        <v>0</v>
      </c>
      <c r="AV112" s="74">
        <f t="shared" si="69"/>
        <v>0</v>
      </c>
      <c r="AW112" s="74">
        <f t="shared" si="69"/>
        <v>0</v>
      </c>
      <c r="AX112" s="74">
        <f t="shared" si="69"/>
        <v>0</v>
      </c>
      <c r="AY112" s="74">
        <f t="shared" si="69"/>
        <v>0</v>
      </c>
      <c r="AZ112" s="74">
        <f t="shared" si="69"/>
        <v>0</v>
      </c>
      <c r="BA112" s="74">
        <f t="shared" si="69"/>
        <v>0</v>
      </c>
      <c r="BB112" s="74">
        <f t="shared" si="69"/>
        <v>0</v>
      </c>
      <c r="BC112" s="74">
        <f t="shared" si="69"/>
        <v>0</v>
      </c>
      <c r="BD112" s="74">
        <f t="shared" si="69"/>
        <v>0</v>
      </c>
      <c r="BE112" s="74">
        <f t="shared" si="69"/>
        <v>0</v>
      </c>
      <c r="BF112" s="74">
        <f t="shared" si="69"/>
        <v>0</v>
      </c>
      <c r="BG112" s="74">
        <f t="shared" si="69"/>
        <v>0</v>
      </c>
      <c r="BH112" s="74">
        <f t="shared" si="69"/>
        <v>0</v>
      </c>
      <c r="BI112" s="74">
        <f t="shared" si="69"/>
        <v>0</v>
      </c>
      <c r="BJ112" s="74">
        <f t="shared" si="69"/>
        <v>0</v>
      </c>
      <c r="BK112" s="74"/>
      <c r="BL112" s="74"/>
      <c r="BM112" s="36"/>
      <c r="BN112" s="74">
        <f t="shared" si="58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0">$N$20/$B$3</f>
        <v>0</v>
      </c>
      <c r="P113" s="74">
        <f t="shared" si="70"/>
        <v>0</v>
      </c>
      <c r="Q113" s="74">
        <f t="shared" si="70"/>
        <v>0</v>
      </c>
      <c r="R113" s="74">
        <f t="shared" si="70"/>
        <v>0</v>
      </c>
      <c r="S113" s="74">
        <f t="shared" si="70"/>
        <v>0</v>
      </c>
      <c r="T113" s="74">
        <f t="shared" si="70"/>
        <v>0</v>
      </c>
      <c r="U113" s="74">
        <f t="shared" si="70"/>
        <v>0</v>
      </c>
      <c r="V113" s="74">
        <f t="shared" si="70"/>
        <v>0</v>
      </c>
      <c r="W113" s="74">
        <f t="shared" si="70"/>
        <v>0</v>
      </c>
      <c r="X113" s="74">
        <f t="shared" si="70"/>
        <v>0</v>
      </c>
      <c r="Y113" s="74">
        <f t="shared" si="70"/>
        <v>0</v>
      </c>
      <c r="Z113" s="74">
        <f t="shared" si="70"/>
        <v>0</v>
      </c>
      <c r="AA113" s="74">
        <f t="shared" si="70"/>
        <v>0</v>
      </c>
      <c r="AB113" s="74">
        <f t="shared" si="70"/>
        <v>0</v>
      </c>
      <c r="AC113" s="74">
        <f t="shared" si="70"/>
        <v>0</v>
      </c>
      <c r="AD113" s="74">
        <f t="shared" si="70"/>
        <v>0</v>
      </c>
      <c r="AE113" s="74">
        <f t="shared" si="70"/>
        <v>0</v>
      </c>
      <c r="AF113" s="74">
        <f t="shared" si="70"/>
        <v>0</v>
      </c>
      <c r="AG113" s="74">
        <f t="shared" si="70"/>
        <v>0</v>
      </c>
      <c r="AH113" s="74">
        <f t="shared" si="70"/>
        <v>0</v>
      </c>
      <c r="AI113" s="74">
        <f t="shared" si="70"/>
        <v>0</v>
      </c>
      <c r="AJ113" s="74">
        <f t="shared" si="70"/>
        <v>0</v>
      </c>
      <c r="AK113" s="74">
        <f t="shared" si="70"/>
        <v>0</v>
      </c>
      <c r="AL113" s="74">
        <f t="shared" si="70"/>
        <v>0</v>
      </c>
      <c r="AM113" s="74">
        <f t="shared" si="70"/>
        <v>0</v>
      </c>
      <c r="AN113" s="74">
        <f t="shared" si="70"/>
        <v>0</v>
      </c>
      <c r="AO113" s="74">
        <f t="shared" si="70"/>
        <v>0</v>
      </c>
      <c r="AP113" s="74">
        <f t="shared" si="70"/>
        <v>0</v>
      </c>
      <c r="AQ113" s="74">
        <f t="shared" si="70"/>
        <v>0</v>
      </c>
      <c r="AR113" s="74">
        <f t="shared" si="70"/>
        <v>0</v>
      </c>
      <c r="AS113" s="74">
        <f t="shared" si="70"/>
        <v>0</v>
      </c>
      <c r="AT113" s="74">
        <f t="shared" si="70"/>
        <v>0</v>
      </c>
      <c r="AU113" s="74">
        <f t="shared" si="70"/>
        <v>0</v>
      </c>
      <c r="AV113" s="74">
        <f t="shared" si="70"/>
        <v>0</v>
      </c>
      <c r="AW113" s="74">
        <f t="shared" si="70"/>
        <v>0</v>
      </c>
      <c r="AX113" s="74">
        <f t="shared" si="70"/>
        <v>0</v>
      </c>
      <c r="AY113" s="74">
        <f t="shared" si="70"/>
        <v>0</v>
      </c>
      <c r="AZ113" s="74">
        <f t="shared" si="70"/>
        <v>0</v>
      </c>
      <c r="BA113" s="74">
        <f t="shared" si="70"/>
        <v>0</v>
      </c>
      <c r="BB113" s="74">
        <f t="shared" si="70"/>
        <v>0</v>
      </c>
      <c r="BC113" s="74">
        <f t="shared" si="70"/>
        <v>0</v>
      </c>
      <c r="BD113" s="74">
        <f t="shared" si="70"/>
        <v>0</v>
      </c>
      <c r="BE113" s="74">
        <f t="shared" si="70"/>
        <v>0</v>
      </c>
      <c r="BF113" s="74">
        <f t="shared" si="70"/>
        <v>0</v>
      </c>
      <c r="BG113" s="74">
        <f t="shared" si="70"/>
        <v>0</v>
      </c>
      <c r="BH113" s="74">
        <f t="shared" si="70"/>
        <v>0</v>
      </c>
      <c r="BI113" s="74">
        <f t="shared" si="70"/>
        <v>0</v>
      </c>
      <c r="BJ113" s="74">
        <f t="shared" si="70"/>
        <v>0</v>
      </c>
      <c r="BK113" s="74">
        <f t="shared" si="70"/>
        <v>0</v>
      </c>
      <c r="BL113" s="74"/>
      <c r="BM113" s="36"/>
      <c r="BN113" s="74">
        <f t="shared" si="58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1">SUM(C101:C113)</f>
        <v>0</v>
      </c>
      <c r="D114" s="68">
        <f t="shared" si="71"/>
        <v>0</v>
      </c>
      <c r="E114" s="68">
        <f t="shared" si="71"/>
        <v>0</v>
      </c>
      <c r="F114" s="68">
        <f t="shared" si="71"/>
        <v>0</v>
      </c>
      <c r="G114" s="68">
        <f t="shared" si="71"/>
        <v>0</v>
      </c>
      <c r="H114" s="68">
        <f t="shared" si="71"/>
        <v>0</v>
      </c>
      <c r="I114" s="68">
        <f t="shared" si="71"/>
        <v>0</v>
      </c>
      <c r="J114" s="68">
        <f t="shared" si="71"/>
        <v>0</v>
      </c>
      <c r="K114" s="68">
        <f t="shared" si="71"/>
        <v>0</v>
      </c>
      <c r="L114" s="68">
        <f t="shared" si="71"/>
        <v>0</v>
      </c>
      <c r="M114" s="68">
        <f t="shared" si="71"/>
        <v>0</v>
      </c>
      <c r="N114" s="68">
        <f t="shared" si="71"/>
        <v>0</v>
      </c>
      <c r="O114" s="68">
        <f t="shared" si="71"/>
        <v>0</v>
      </c>
      <c r="P114" s="68">
        <f t="shared" si="71"/>
        <v>0</v>
      </c>
      <c r="Q114" s="68">
        <f t="shared" si="71"/>
        <v>0</v>
      </c>
      <c r="R114" s="68">
        <f t="shared" si="71"/>
        <v>0</v>
      </c>
      <c r="S114" s="68">
        <f t="shared" si="71"/>
        <v>0</v>
      </c>
      <c r="T114" s="68">
        <f t="shared" si="71"/>
        <v>0</v>
      </c>
      <c r="U114" s="68">
        <f t="shared" si="71"/>
        <v>0</v>
      </c>
      <c r="V114" s="68">
        <f t="shared" si="71"/>
        <v>0</v>
      </c>
      <c r="W114" s="68">
        <f t="shared" si="71"/>
        <v>0</v>
      </c>
      <c r="X114" s="68">
        <f t="shared" si="71"/>
        <v>0</v>
      </c>
      <c r="Y114" s="68">
        <f t="shared" si="71"/>
        <v>0</v>
      </c>
      <c r="Z114" s="68">
        <f t="shared" si="71"/>
        <v>0</v>
      </c>
      <c r="AA114" s="68">
        <f t="shared" si="71"/>
        <v>0</v>
      </c>
      <c r="AB114" s="68">
        <f t="shared" si="71"/>
        <v>0</v>
      </c>
      <c r="AC114" s="68">
        <f t="shared" si="71"/>
        <v>0</v>
      </c>
      <c r="AD114" s="68">
        <f t="shared" si="71"/>
        <v>0</v>
      </c>
      <c r="AE114" s="68">
        <f t="shared" si="71"/>
        <v>0</v>
      </c>
      <c r="AF114" s="68">
        <f t="shared" si="71"/>
        <v>0</v>
      </c>
      <c r="AG114" s="68">
        <f t="shared" si="71"/>
        <v>0</v>
      </c>
      <c r="AH114" s="68">
        <f t="shared" si="71"/>
        <v>0</v>
      </c>
      <c r="AI114" s="68">
        <f t="shared" si="71"/>
        <v>0</v>
      </c>
      <c r="AJ114" s="68">
        <f t="shared" si="71"/>
        <v>0</v>
      </c>
      <c r="AK114" s="68">
        <f t="shared" si="71"/>
        <v>0</v>
      </c>
      <c r="AL114" s="68">
        <f t="shared" si="71"/>
        <v>0</v>
      </c>
      <c r="AM114" s="68">
        <f t="shared" si="71"/>
        <v>0</v>
      </c>
      <c r="AN114" s="68">
        <f t="shared" si="71"/>
        <v>0</v>
      </c>
      <c r="AO114" s="68">
        <f t="shared" si="71"/>
        <v>0</v>
      </c>
      <c r="AP114" s="68">
        <f t="shared" si="71"/>
        <v>0</v>
      </c>
      <c r="AQ114" s="68">
        <f t="shared" si="71"/>
        <v>0</v>
      </c>
      <c r="AR114" s="68">
        <f t="shared" si="71"/>
        <v>0</v>
      </c>
      <c r="AS114" s="68">
        <f t="shared" si="71"/>
        <v>0</v>
      </c>
      <c r="AT114" s="68">
        <f t="shared" si="71"/>
        <v>0</v>
      </c>
      <c r="AU114" s="68">
        <f t="shared" si="71"/>
        <v>0</v>
      </c>
      <c r="AV114" s="68">
        <f t="shared" si="71"/>
        <v>0</v>
      </c>
      <c r="AW114" s="68">
        <f t="shared" si="71"/>
        <v>0</v>
      </c>
      <c r="AX114" s="68">
        <f t="shared" si="71"/>
        <v>0</v>
      </c>
      <c r="AY114" s="68">
        <f t="shared" si="71"/>
        <v>0</v>
      </c>
      <c r="AZ114" s="68">
        <f t="shared" si="71"/>
        <v>0</v>
      </c>
      <c r="BA114" s="68">
        <f t="shared" si="71"/>
        <v>0</v>
      </c>
      <c r="BB114" s="68">
        <f t="shared" si="71"/>
        <v>0</v>
      </c>
      <c r="BC114" s="68">
        <f t="shared" si="71"/>
        <v>0</v>
      </c>
      <c r="BD114" s="68">
        <f t="shared" si="71"/>
        <v>0</v>
      </c>
      <c r="BE114" s="68">
        <f t="shared" si="71"/>
        <v>0</v>
      </c>
      <c r="BF114" s="68">
        <f t="shared" si="71"/>
        <v>0</v>
      </c>
      <c r="BG114" s="68">
        <f t="shared" si="71"/>
        <v>0</v>
      </c>
      <c r="BH114" s="68">
        <f t="shared" si="71"/>
        <v>0</v>
      </c>
      <c r="BI114" s="68">
        <f t="shared" si="71"/>
        <v>0</v>
      </c>
      <c r="BJ114" s="68">
        <f t="shared" si="71"/>
        <v>0</v>
      </c>
      <c r="BK114" s="68">
        <f t="shared" si="71"/>
        <v>0</v>
      </c>
      <c r="BL114" s="68">
        <f t="shared" si="71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54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 customHeight="1" x14ac:dyDescent="0.2"/>
  <cols>
    <col min="1" max="1" width="31.140625" style="32" customWidth="1"/>
    <col min="2" max="64" width="10.7109375" style="32" customWidth="1"/>
    <col min="65" max="65" width="1.7109375" style="39" customWidth="1"/>
    <col min="66" max="66" width="10.7109375" style="34" customWidth="1"/>
    <col min="67" max="67" width="15.140625" style="334" customWidth="1"/>
    <col min="68" max="69" width="13.42578125" style="38" bestFit="1" customWidth="1"/>
    <col min="70" max="16384" width="9.140625" style="38"/>
  </cols>
  <sheetData>
    <row r="1" spans="1:67" ht="15" customHeight="1" x14ac:dyDescent="0.2">
      <c r="A1" s="59" t="s">
        <v>20</v>
      </c>
      <c r="B1" s="60" t="s">
        <v>349</v>
      </c>
    </row>
    <row r="2" spans="1:67" ht="15" customHeight="1" x14ac:dyDescent="0.2">
      <c r="A2" s="59" t="s">
        <v>21</v>
      </c>
      <c r="B2" s="107" t="str">
        <f>VLOOKUP($B$1,'Assumptions (Inputs)'!$B$7:$G$24,2,FALSE)</f>
        <v>Upgrade 2 Sections plus risers on Feeder 38Q04 (NEW to the 2015 LRP)</v>
      </c>
      <c r="C2" s="107"/>
      <c r="D2" s="107"/>
      <c r="E2" s="107"/>
    </row>
    <row r="3" spans="1:67" ht="15" customHeight="1" x14ac:dyDescent="0.2">
      <c r="A3" s="59" t="s">
        <v>263</v>
      </c>
      <c r="B3" s="61">
        <f>VLOOKUP($B$1,'Assumptions (Inputs)'!$B$7:$G$24,4,FALSE)</f>
        <v>50</v>
      </c>
    </row>
    <row r="4" spans="1:67" ht="15" customHeight="1" x14ac:dyDescent="0.2">
      <c r="A4" s="59" t="s">
        <v>1</v>
      </c>
      <c r="B4" s="61" t="str">
        <f>VLOOKUP($B$1,'Assumptions (Inputs)'!$B$7:$G$24,5,FALSE)</f>
        <v>20N</v>
      </c>
      <c r="C4" s="61"/>
    </row>
    <row r="5" spans="1:67" ht="15" customHeight="1" x14ac:dyDescent="0.2">
      <c r="A5" s="59" t="s">
        <v>67</v>
      </c>
      <c r="B5" s="209">
        <f>VLOOKUP($B$1,'Assumptions (Inputs)'!$B$7:$J$24,8,FALSE)</f>
        <v>-0.25</v>
      </c>
    </row>
    <row r="6" spans="1:67" ht="15" customHeight="1" x14ac:dyDescent="0.2">
      <c r="A6" s="59"/>
      <c r="B6" s="365"/>
    </row>
    <row r="7" spans="1:67" ht="15" customHeight="1" x14ac:dyDescent="0.2">
      <c r="B7" s="52" t="s">
        <v>90</v>
      </c>
      <c r="C7" s="53">
        <v>2015</v>
      </c>
      <c r="D7" s="53">
        <v>2016</v>
      </c>
      <c r="E7" s="53">
        <v>2017</v>
      </c>
      <c r="F7" s="53">
        <v>2018</v>
      </c>
      <c r="G7" s="53">
        <v>2019</v>
      </c>
      <c r="H7" s="53">
        <v>2020</v>
      </c>
      <c r="I7" s="53">
        <v>2021</v>
      </c>
      <c r="J7" s="53">
        <v>2022</v>
      </c>
      <c r="K7" s="53">
        <v>2023</v>
      </c>
      <c r="L7" s="53">
        <v>2024</v>
      </c>
      <c r="M7" s="53">
        <v>2025</v>
      </c>
      <c r="N7" s="53">
        <v>2026</v>
      </c>
      <c r="O7" s="53">
        <v>2027</v>
      </c>
      <c r="P7" s="53">
        <v>2028</v>
      </c>
      <c r="Q7" s="53">
        <v>2029</v>
      </c>
      <c r="R7" s="53">
        <v>2030</v>
      </c>
      <c r="S7" s="53">
        <v>2031</v>
      </c>
      <c r="T7" s="53">
        <v>2032</v>
      </c>
      <c r="U7" s="53">
        <v>2033</v>
      </c>
      <c r="V7" s="53">
        <v>2034</v>
      </c>
      <c r="W7" s="53">
        <v>2035</v>
      </c>
      <c r="X7" s="53">
        <v>2036</v>
      </c>
      <c r="Y7" s="53">
        <v>2037</v>
      </c>
      <c r="Z7" s="53">
        <v>2038</v>
      </c>
      <c r="AA7" s="53">
        <v>2039</v>
      </c>
      <c r="AB7" s="53">
        <v>2040</v>
      </c>
      <c r="AC7" s="53">
        <v>2041</v>
      </c>
      <c r="AD7" s="53">
        <v>2042</v>
      </c>
      <c r="AE7" s="53">
        <v>2043</v>
      </c>
      <c r="AF7" s="53">
        <v>2044</v>
      </c>
      <c r="AG7" s="53">
        <v>2045</v>
      </c>
      <c r="AH7" s="53">
        <v>2046</v>
      </c>
      <c r="AI7" s="53">
        <v>2047</v>
      </c>
      <c r="AJ7" s="53">
        <v>2048</v>
      </c>
      <c r="AK7" s="53">
        <v>2049</v>
      </c>
      <c r="AL7" s="53">
        <v>2050</v>
      </c>
      <c r="AM7" s="53">
        <v>2051</v>
      </c>
      <c r="AN7" s="53">
        <v>2052</v>
      </c>
      <c r="AO7" s="53">
        <v>2053</v>
      </c>
      <c r="AP7" s="53">
        <v>2054</v>
      </c>
      <c r="AQ7" s="53">
        <v>2055</v>
      </c>
      <c r="AR7" s="53">
        <v>2056</v>
      </c>
      <c r="AS7" s="53">
        <v>2057</v>
      </c>
      <c r="AT7" s="53">
        <v>2058</v>
      </c>
      <c r="AU7" s="53">
        <v>2059</v>
      </c>
      <c r="AV7" s="53">
        <v>2060</v>
      </c>
      <c r="AW7" s="53">
        <v>2061</v>
      </c>
      <c r="AX7" s="53">
        <v>2062</v>
      </c>
      <c r="AY7" s="53">
        <v>2063</v>
      </c>
      <c r="AZ7" s="53">
        <v>2064</v>
      </c>
      <c r="BA7" s="53">
        <v>2065</v>
      </c>
      <c r="BB7" s="53">
        <v>2066</v>
      </c>
      <c r="BC7" s="53">
        <v>2067</v>
      </c>
      <c r="BD7" s="53">
        <v>2068</v>
      </c>
      <c r="BE7" s="53">
        <v>2069</v>
      </c>
      <c r="BF7" s="53">
        <v>2070</v>
      </c>
      <c r="BG7" s="53">
        <v>2071</v>
      </c>
      <c r="BH7" s="53">
        <v>2072</v>
      </c>
      <c r="BI7" s="53">
        <v>2073</v>
      </c>
      <c r="BJ7" s="53">
        <v>2074</v>
      </c>
      <c r="BK7" s="53">
        <v>2075</v>
      </c>
      <c r="BL7" s="53">
        <v>2076</v>
      </c>
      <c r="BM7" s="62"/>
      <c r="BN7" s="284"/>
    </row>
    <row r="8" spans="1:67" ht="15" customHeight="1" thickBot="1" x14ac:dyDescent="0.25">
      <c r="A8" s="59" t="s">
        <v>51</v>
      </c>
      <c r="B8" s="63" t="str">
        <f>IF(VLOOKUP($B$1,'Assumptions (Inputs)'!$B$7:$G$24,6,FALSE)="Monthly","Y",IF(VLOOKUP($B$1,'Assumptions (Inputs)'!$B$7:$G$24,6,FALSE)=B7,"Y","N"))</f>
        <v>N</v>
      </c>
      <c r="C8" s="63" t="str">
        <f>IF(VLOOKUP($B$1,'Assumptions (Inputs)'!$B$7:$G$24,6,FALSE)="Monthly","Y",IF(VLOOKUP($B$1,'Assumptions (Inputs)'!$B$7:$G$24,6,FALSE)=C7,"Y","N"))</f>
        <v>N</v>
      </c>
      <c r="D8" s="63" t="str">
        <f>IF(VLOOKUP($B$1,'Assumptions (Inputs)'!$B$7:$G$24,6,FALSE)="Monthly","Y",IF(VLOOKUP($B$1,'Assumptions (Inputs)'!$B$7:$G$24,6,FALSE)=D7,"Y","N"))</f>
        <v>N</v>
      </c>
      <c r="E8" s="63" t="str">
        <f>IF(VLOOKUP($B$1,'Assumptions (Inputs)'!$B$7:$G$24,6,FALSE)="Monthly","Y",IF(VLOOKUP($B$1,'Assumptions (Inputs)'!$B$7:$G$24,6,FALSE)=E7,"Y","N"))</f>
        <v>N</v>
      </c>
      <c r="F8" s="63" t="str">
        <f>IF(VLOOKUP($B$1,'Assumptions (Inputs)'!$B$7:$G$24,6,FALSE)="Monthly","Y",IF(VLOOKUP($B$1,'Assumptions (Inputs)'!$B$7:$G$24,6,FALSE)=F7,"Y","N"))</f>
        <v>N</v>
      </c>
      <c r="G8" s="63" t="str">
        <f>IF(VLOOKUP($B$1,'Assumptions (Inputs)'!$B$7:$G$24,6,FALSE)="Monthly","Y",IF(VLOOKUP($B$1,'Assumptions (Inputs)'!$B$7:$G$24,6,FALSE)=G7,"Y","N"))</f>
        <v>N</v>
      </c>
      <c r="H8" s="63" t="str">
        <f>IF(VLOOKUP($B$1,'Assumptions (Inputs)'!$B$7:$G$24,6,FALSE)="Monthly","Y",IF(VLOOKUP($B$1,'Assumptions (Inputs)'!$B$7:$G$24,6,FALSE)=H7,"Y","N"))</f>
        <v>N</v>
      </c>
      <c r="I8" s="63" t="str">
        <f>IF(VLOOKUP($B$1,'Assumptions (Inputs)'!$B$7:$G$24,6,FALSE)="Monthly","Y",IF(VLOOKUP($B$1,'Assumptions (Inputs)'!$B$7:$G$24,6,FALSE)=I7,"Y","N"))</f>
        <v>N</v>
      </c>
      <c r="J8" s="63" t="str">
        <f>IF(VLOOKUP($B$1,'Assumptions (Inputs)'!$B$7:$G$24,6,FALSE)="Monthly","Y",IF(VLOOKUP($B$1,'Assumptions (Inputs)'!$B$7:$G$24,6,FALSE)=J7,"Y","N"))</f>
        <v>N</v>
      </c>
      <c r="K8" s="63" t="s">
        <v>291</v>
      </c>
      <c r="L8" s="63" t="str">
        <f>IF(VLOOKUP($B$1,'Assumptions (Inputs)'!$B$7:$G$24,6,FALSE)="Monthly","Y",IF(VLOOKUP($B$1,'Assumptions (Inputs)'!$B$7:$G$24,6,FALSE)=L7,"Y","N"))</f>
        <v>N</v>
      </c>
      <c r="M8" s="63" t="s">
        <v>291</v>
      </c>
      <c r="N8" s="63" t="s">
        <v>291</v>
      </c>
      <c r="O8" s="63" t="s">
        <v>291</v>
      </c>
      <c r="P8" s="63" t="s">
        <v>291</v>
      </c>
      <c r="Q8" s="63" t="s">
        <v>291</v>
      </c>
      <c r="R8" s="63" t="s">
        <v>291</v>
      </c>
      <c r="S8" s="63" t="s">
        <v>291</v>
      </c>
      <c r="T8" s="63" t="s">
        <v>291</v>
      </c>
      <c r="U8" s="63" t="s">
        <v>291</v>
      </c>
      <c r="V8" s="63" t="s">
        <v>291</v>
      </c>
      <c r="W8" s="63" t="s">
        <v>291</v>
      </c>
      <c r="X8" s="63" t="s">
        <v>291</v>
      </c>
      <c r="Y8" s="63" t="s">
        <v>291</v>
      </c>
      <c r="Z8" s="63" t="s">
        <v>291</v>
      </c>
      <c r="AA8" s="63" t="s">
        <v>291</v>
      </c>
      <c r="AB8" s="63" t="s">
        <v>291</v>
      </c>
      <c r="AC8" s="63" t="s">
        <v>291</v>
      </c>
      <c r="AD8" s="63" t="s">
        <v>291</v>
      </c>
      <c r="AE8" s="63" t="s">
        <v>291</v>
      </c>
      <c r="AF8" s="63" t="s">
        <v>291</v>
      </c>
      <c r="AG8" s="63" t="s">
        <v>291</v>
      </c>
      <c r="AH8" s="63" t="s">
        <v>291</v>
      </c>
      <c r="AI8" s="63" t="s">
        <v>291</v>
      </c>
      <c r="AJ8" s="63" t="s">
        <v>291</v>
      </c>
      <c r="AK8" s="63" t="s">
        <v>291</v>
      </c>
      <c r="AL8" s="63" t="s">
        <v>291</v>
      </c>
      <c r="AM8" s="63" t="s">
        <v>291</v>
      </c>
      <c r="AN8" s="63" t="s">
        <v>291</v>
      </c>
      <c r="AO8" s="63" t="s">
        <v>291</v>
      </c>
      <c r="AP8" s="63" t="s">
        <v>291</v>
      </c>
      <c r="AQ8" s="63" t="s">
        <v>291</v>
      </c>
      <c r="AR8" s="63" t="s">
        <v>291</v>
      </c>
      <c r="AS8" s="63" t="s">
        <v>291</v>
      </c>
      <c r="AT8" s="63" t="s">
        <v>291</v>
      </c>
      <c r="AU8" s="63" t="s">
        <v>291</v>
      </c>
      <c r="AV8" s="63" t="s">
        <v>291</v>
      </c>
      <c r="AW8" s="63" t="s">
        <v>291</v>
      </c>
      <c r="AX8" s="63" t="s">
        <v>291</v>
      </c>
      <c r="AY8" s="63" t="s">
        <v>291</v>
      </c>
      <c r="AZ8" s="63" t="s">
        <v>291</v>
      </c>
      <c r="BA8" s="63" t="s">
        <v>291</v>
      </c>
      <c r="BB8" s="63" t="s">
        <v>291</v>
      </c>
      <c r="BC8" s="63" t="s">
        <v>291</v>
      </c>
      <c r="BD8" s="63" t="s">
        <v>291</v>
      </c>
      <c r="BE8" s="63" t="s">
        <v>291</v>
      </c>
      <c r="BF8" s="63" t="s">
        <v>291</v>
      </c>
      <c r="BG8" s="63" t="s">
        <v>291</v>
      </c>
      <c r="BH8" s="63" t="s">
        <v>291</v>
      </c>
      <c r="BI8" s="63" t="s">
        <v>291</v>
      </c>
      <c r="BJ8" s="63" t="s">
        <v>291</v>
      </c>
      <c r="BK8" s="63" t="s">
        <v>291</v>
      </c>
      <c r="BL8" s="63" t="s">
        <v>291</v>
      </c>
      <c r="BM8" s="110"/>
      <c r="BN8" s="109" t="s">
        <v>6</v>
      </c>
    </row>
    <row r="9" spans="1:67" ht="15" customHeight="1" x14ac:dyDescent="0.2">
      <c r="A9" s="59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0"/>
      <c r="BN9" s="114"/>
    </row>
    <row r="10" spans="1:67" s="37" customFormat="1" ht="15" customHeight="1" x14ac:dyDescent="0.2">
      <c r="A10" s="64" t="s">
        <v>30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6"/>
      <c r="BN10" s="74"/>
      <c r="BO10" s="335"/>
    </row>
    <row r="11" spans="1:67" s="37" customFormat="1" ht="15" customHeight="1" x14ac:dyDescent="0.2">
      <c r="A11" s="115" t="s">
        <v>24</v>
      </c>
      <c r="B11" s="56">
        <v>0</v>
      </c>
      <c r="C11" s="56">
        <f t="shared" ref="C11:N11" si="0">B15</f>
        <v>0</v>
      </c>
      <c r="D11" s="56">
        <f t="shared" si="0"/>
        <v>0</v>
      </c>
      <c r="E11" s="56">
        <f t="shared" si="0"/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v>0</v>
      </c>
      <c r="P11" s="56">
        <f t="shared" ref="P11:BL11" si="1">O15</f>
        <v>0</v>
      </c>
      <c r="Q11" s="56">
        <f t="shared" si="1"/>
        <v>0</v>
      </c>
      <c r="R11" s="56">
        <f t="shared" si="1"/>
        <v>0</v>
      </c>
      <c r="S11" s="56">
        <f t="shared" si="1"/>
        <v>0</v>
      </c>
      <c r="T11" s="56">
        <f t="shared" si="1"/>
        <v>0</v>
      </c>
      <c r="U11" s="56">
        <f t="shared" si="1"/>
        <v>0</v>
      </c>
      <c r="V11" s="56">
        <f t="shared" si="1"/>
        <v>0</v>
      </c>
      <c r="W11" s="56">
        <f t="shared" si="1"/>
        <v>0</v>
      </c>
      <c r="X11" s="56">
        <f t="shared" si="1"/>
        <v>0</v>
      </c>
      <c r="Y11" s="56">
        <f t="shared" si="1"/>
        <v>0</v>
      </c>
      <c r="Z11" s="56">
        <f t="shared" si="1"/>
        <v>0</v>
      </c>
      <c r="AA11" s="56">
        <f t="shared" si="1"/>
        <v>0</v>
      </c>
      <c r="AB11" s="56">
        <f t="shared" si="1"/>
        <v>0</v>
      </c>
      <c r="AC11" s="56">
        <f t="shared" si="1"/>
        <v>0</v>
      </c>
      <c r="AD11" s="56">
        <f t="shared" si="1"/>
        <v>0</v>
      </c>
      <c r="AE11" s="56">
        <f t="shared" si="1"/>
        <v>0</v>
      </c>
      <c r="AF11" s="56">
        <f t="shared" si="1"/>
        <v>0</v>
      </c>
      <c r="AG11" s="56">
        <f t="shared" si="1"/>
        <v>0</v>
      </c>
      <c r="AH11" s="56">
        <f t="shared" si="1"/>
        <v>0</v>
      </c>
      <c r="AI11" s="56">
        <f t="shared" si="1"/>
        <v>0</v>
      </c>
      <c r="AJ11" s="56">
        <f t="shared" si="1"/>
        <v>0</v>
      </c>
      <c r="AK11" s="56">
        <f t="shared" si="1"/>
        <v>0</v>
      </c>
      <c r="AL11" s="56">
        <f t="shared" si="1"/>
        <v>0</v>
      </c>
      <c r="AM11" s="56">
        <f t="shared" si="1"/>
        <v>0</v>
      </c>
      <c r="AN11" s="56">
        <f t="shared" si="1"/>
        <v>0</v>
      </c>
      <c r="AO11" s="56">
        <f t="shared" si="1"/>
        <v>0</v>
      </c>
      <c r="AP11" s="56">
        <f t="shared" si="1"/>
        <v>0</v>
      </c>
      <c r="AQ11" s="56">
        <f t="shared" si="1"/>
        <v>0</v>
      </c>
      <c r="AR11" s="56">
        <f t="shared" si="1"/>
        <v>0</v>
      </c>
      <c r="AS11" s="56">
        <f t="shared" si="1"/>
        <v>0</v>
      </c>
      <c r="AT11" s="56">
        <f t="shared" si="1"/>
        <v>0</v>
      </c>
      <c r="AU11" s="56">
        <f t="shared" si="1"/>
        <v>0</v>
      </c>
      <c r="AV11" s="56">
        <f t="shared" si="1"/>
        <v>0</v>
      </c>
      <c r="AW11" s="56">
        <f t="shared" si="1"/>
        <v>0</v>
      </c>
      <c r="AX11" s="56">
        <f t="shared" si="1"/>
        <v>0</v>
      </c>
      <c r="AY11" s="56">
        <f t="shared" si="1"/>
        <v>0</v>
      </c>
      <c r="AZ11" s="56">
        <f t="shared" si="1"/>
        <v>0</v>
      </c>
      <c r="BA11" s="56">
        <f t="shared" si="1"/>
        <v>0</v>
      </c>
      <c r="BB11" s="56">
        <f t="shared" si="1"/>
        <v>0</v>
      </c>
      <c r="BC11" s="56">
        <f t="shared" si="1"/>
        <v>0</v>
      </c>
      <c r="BD11" s="56">
        <f t="shared" si="1"/>
        <v>0</v>
      </c>
      <c r="BE11" s="56">
        <f t="shared" si="1"/>
        <v>0</v>
      </c>
      <c r="BF11" s="56">
        <f t="shared" si="1"/>
        <v>0</v>
      </c>
      <c r="BG11" s="56">
        <f t="shared" si="1"/>
        <v>0</v>
      </c>
      <c r="BH11" s="56">
        <f t="shared" si="1"/>
        <v>0</v>
      </c>
      <c r="BI11" s="56">
        <f t="shared" si="1"/>
        <v>0</v>
      </c>
      <c r="BJ11" s="56">
        <f t="shared" si="1"/>
        <v>0</v>
      </c>
      <c r="BK11" s="56">
        <f t="shared" si="1"/>
        <v>0</v>
      </c>
      <c r="BL11" s="56">
        <f t="shared" si="1"/>
        <v>0</v>
      </c>
      <c r="BM11" s="36"/>
      <c r="BN11" s="74"/>
      <c r="BO11" s="335"/>
    </row>
    <row r="12" spans="1:67" s="37" customFormat="1" ht="15" customHeight="1" x14ac:dyDescent="0.2">
      <c r="A12" s="115" t="s">
        <v>25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36"/>
      <c r="BN12" s="74"/>
      <c r="BO12" s="335"/>
    </row>
    <row r="13" spans="1:67" s="37" customFormat="1" ht="15" customHeight="1" x14ac:dyDescent="0.2">
      <c r="A13" s="65" t="s">
        <v>26</v>
      </c>
      <c r="B13" s="128">
        <f>'CapEx (Escalated)'!E47</f>
        <v>0</v>
      </c>
      <c r="C13" s="128">
        <f>'CapEx (Escalated)'!F47</f>
        <v>0</v>
      </c>
      <c r="D13" s="128">
        <f>'CapEx (Escalated)'!G47</f>
        <v>0</v>
      </c>
      <c r="E13" s="128">
        <f>'CapEx (Escalated)'!H47</f>
        <v>0</v>
      </c>
      <c r="F13" s="128">
        <f>'CapEx (Escalated)'!I47</f>
        <v>0</v>
      </c>
      <c r="G13" s="128">
        <f>'CapEx (Escalated)'!J47</f>
        <v>0</v>
      </c>
      <c r="H13" s="128">
        <f>'CapEx (Escalated)'!K47</f>
        <v>0</v>
      </c>
      <c r="I13" s="128">
        <f>'CapEx (Escalated)'!L47</f>
        <v>0</v>
      </c>
      <c r="J13" s="128">
        <f>'CapEx (Escalated)'!M47</f>
        <v>0</v>
      </c>
      <c r="K13" s="128">
        <f>'CapEx (Escalated)'!N47</f>
        <v>0</v>
      </c>
      <c r="L13" s="128">
        <f>'CapEx (Escalated)'!O47</f>
        <v>0</v>
      </c>
      <c r="M13" s="128">
        <f>'CapEx (Escalated)'!P47</f>
        <v>0</v>
      </c>
      <c r="N13" s="128">
        <f>'CapEx (Escalated)'!Q47</f>
        <v>0</v>
      </c>
      <c r="O13" s="128">
        <f>'CapEx (Escalated)'!R47</f>
        <v>0</v>
      </c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11"/>
      <c r="BN13" s="74">
        <f>SUM(B13:BM13)</f>
        <v>0</v>
      </c>
      <c r="BO13" s="335"/>
    </row>
    <row r="14" spans="1:67" s="37" customFormat="1" ht="15" customHeight="1" x14ac:dyDescent="0.2">
      <c r="A14" s="66" t="s">
        <v>27</v>
      </c>
      <c r="B14" s="128"/>
      <c r="C14" s="128"/>
      <c r="D14" s="128"/>
      <c r="E14" s="128"/>
      <c r="F14" s="128">
        <f>-SUM(E13:F13)</f>
        <v>0</v>
      </c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36"/>
      <c r="BN14" s="74">
        <f>SUM(B14:BM14)</f>
        <v>0</v>
      </c>
      <c r="BO14" s="335"/>
    </row>
    <row r="15" spans="1:67" s="37" customFormat="1" ht="15" customHeight="1" x14ac:dyDescent="0.2">
      <c r="A15" s="35" t="s">
        <v>28</v>
      </c>
      <c r="B15" s="67">
        <f>SUM(B11:B14)</f>
        <v>0</v>
      </c>
      <c r="C15" s="67">
        <f t="shared" ref="C15:J15" si="2">SUM(C11:C14)</f>
        <v>0</v>
      </c>
      <c r="D15" s="67">
        <f t="shared" si="2"/>
        <v>0</v>
      </c>
      <c r="E15" s="67">
        <f>SUM(E11:E14)</f>
        <v>0</v>
      </c>
      <c r="F15" s="67">
        <f t="shared" si="2"/>
        <v>0</v>
      </c>
      <c r="G15" s="67">
        <f t="shared" si="2"/>
        <v>0</v>
      </c>
      <c r="H15" s="67">
        <f t="shared" si="2"/>
        <v>0</v>
      </c>
      <c r="I15" s="67">
        <f t="shared" si="2"/>
        <v>0</v>
      </c>
      <c r="J15" s="67">
        <f t="shared" si="2"/>
        <v>0</v>
      </c>
      <c r="K15" s="67">
        <f>SUM(K11:K14)</f>
        <v>0</v>
      </c>
      <c r="L15" s="67">
        <f>SUM(L11:L14)</f>
        <v>0</v>
      </c>
      <c r="M15" s="67">
        <f>SUM(M11:M14)</f>
        <v>0</v>
      </c>
      <c r="N15" s="67">
        <f>SUM(N11:N14)</f>
        <v>0</v>
      </c>
      <c r="O15" s="67">
        <f t="shared" ref="O15:BL15" si="3">SUM(O11:O14)</f>
        <v>0</v>
      </c>
      <c r="P15" s="67">
        <f t="shared" si="3"/>
        <v>0</v>
      </c>
      <c r="Q15" s="67">
        <f t="shared" si="3"/>
        <v>0</v>
      </c>
      <c r="R15" s="67">
        <f t="shared" si="3"/>
        <v>0</v>
      </c>
      <c r="S15" s="67">
        <f t="shared" si="3"/>
        <v>0</v>
      </c>
      <c r="T15" s="67">
        <f t="shared" si="3"/>
        <v>0</v>
      </c>
      <c r="U15" s="67">
        <f t="shared" si="3"/>
        <v>0</v>
      </c>
      <c r="V15" s="67">
        <f t="shared" si="3"/>
        <v>0</v>
      </c>
      <c r="W15" s="67">
        <f t="shared" si="3"/>
        <v>0</v>
      </c>
      <c r="X15" s="67">
        <f t="shared" si="3"/>
        <v>0</v>
      </c>
      <c r="Y15" s="67">
        <f t="shared" si="3"/>
        <v>0</v>
      </c>
      <c r="Z15" s="67">
        <f t="shared" si="3"/>
        <v>0</v>
      </c>
      <c r="AA15" s="67">
        <f t="shared" si="3"/>
        <v>0</v>
      </c>
      <c r="AB15" s="67">
        <f t="shared" si="3"/>
        <v>0</v>
      </c>
      <c r="AC15" s="67">
        <f t="shared" si="3"/>
        <v>0</v>
      </c>
      <c r="AD15" s="67">
        <f t="shared" si="3"/>
        <v>0</v>
      </c>
      <c r="AE15" s="67">
        <f t="shared" si="3"/>
        <v>0</v>
      </c>
      <c r="AF15" s="67">
        <f t="shared" si="3"/>
        <v>0</v>
      </c>
      <c r="AG15" s="67">
        <f t="shared" si="3"/>
        <v>0</v>
      </c>
      <c r="AH15" s="67">
        <f t="shared" si="3"/>
        <v>0</v>
      </c>
      <c r="AI15" s="67">
        <f t="shared" si="3"/>
        <v>0</v>
      </c>
      <c r="AJ15" s="67">
        <f t="shared" si="3"/>
        <v>0</v>
      </c>
      <c r="AK15" s="67">
        <f t="shared" si="3"/>
        <v>0</v>
      </c>
      <c r="AL15" s="67">
        <f t="shared" si="3"/>
        <v>0</v>
      </c>
      <c r="AM15" s="67">
        <f t="shared" si="3"/>
        <v>0</v>
      </c>
      <c r="AN15" s="67">
        <f t="shared" si="3"/>
        <v>0</v>
      </c>
      <c r="AO15" s="67">
        <f t="shared" si="3"/>
        <v>0</v>
      </c>
      <c r="AP15" s="67">
        <f t="shared" si="3"/>
        <v>0</v>
      </c>
      <c r="AQ15" s="67">
        <f t="shared" si="3"/>
        <v>0</v>
      </c>
      <c r="AR15" s="67">
        <f t="shared" si="3"/>
        <v>0</v>
      </c>
      <c r="AS15" s="67">
        <f t="shared" si="3"/>
        <v>0</v>
      </c>
      <c r="AT15" s="67">
        <f t="shared" si="3"/>
        <v>0</v>
      </c>
      <c r="AU15" s="67">
        <f t="shared" si="3"/>
        <v>0</v>
      </c>
      <c r="AV15" s="67">
        <f t="shared" si="3"/>
        <v>0</v>
      </c>
      <c r="AW15" s="67">
        <f t="shared" si="3"/>
        <v>0</v>
      </c>
      <c r="AX15" s="67">
        <f t="shared" si="3"/>
        <v>0</v>
      </c>
      <c r="AY15" s="67">
        <f t="shared" si="3"/>
        <v>0</v>
      </c>
      <c r="AZ15" s="67">
        <f t="shared" si="3"/>
        <v>0</v>
      </c>
      <c r="BA15" s="67">
        <f t="shared" si="3"/>
        <v>0</v>
      </c>
      <c r="BB15" s="67">
        <f t="shared" si="3"/>
        <v>0</v>
      </c>
      <c r="BC15" s="67">
        <f t="shared" si="3"/>
        <v>0</v>
      </c>
      <c r="BD15" s="67">
        <f t="shared" si="3"/>
        <v>0</v>
      </c>
      <c r="BE15" s="67">
        <f t="shared" si="3"/>
        <v>0</v>
      </c>
      <c r="BF15" s="67">
        <f t="shared" si="3"/>
        <v>0</v>
      </c>
      <c r="BG15" s="67">
        <f t="shared" si="3"/>
        <v>0</v>
      </c>
      <c r="BH15" s="67">
        <f t="shared" si="3"/>
        <v>0</v>
      </c>
      <c r="BI15" s="67">
        <f t="shared" si="3"/>
        <v>0</v>
      </c>
      <c r="BJ15" s="67">
        <f t="shared" si="3"/>
        <v>0</v>
      </c>
      <c r="BK15" s="67">
        <f t="shared" si="3"/>
        <v>0</v>
      </c>
      <c r="BL15" s="67">
        <f t="shared" si="3"/>
        <v>0</v>
      </c>
      <c r="BM15" s="36"/>
      <c r="BN15" s="74"/>
      <c r="BO15" s="335"/>
    </row>
    <row r="16" spans="1:67" s="37" customFormat="1" ht="15" customHeight="1" thickBot="1" x14ac:dyDescent="0.25">
      <c r="A16" s="35" t="s">
        <v>29</v>
      </c>
      <c r="B16" s="68">
        <f t="shared" ref="B16:BL16" si="4">AVERAGE(B11,B15)</f>
        <v>0</v>
      </c>
      <c r="C16" s="68">
        <f t="shared" si="4"/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  <c r="O16" s="68">
        <f t="shared" si="4"/>
        <v>0</v>
      </c>
      <c r="P16" s="68">
        <f t="shared" si="4"/>
        <v>0</v>
      </c>
      <c r="Q16" s="68">
        <f t="shared" si="4"/>
        <v>0</v>
      </c>
      <c r="R16" s="68">
        <f t="shared" si="4"/>
        <v>0</v>
      </c>
      <c r="S16" s="68">
        <f t="shared" si="4"/>
        <v>0</v>
      </c>
      <c r="T16" s="68">
        <f t="shared" si="4"/>
        <v>0</v>
      </c>
      <c r="U16" s="68">
        <f t="shared" si="4"/>
        <v>0</v>
      </c>
      <c r="V16" s="68">
        <f t="shared" si="4"/>
        <v>0</v>
      </c>
      <c r="W16" s="68">
        <f t="shared" si="4"/>
        <v>0</v>
      </c>
      <c r="X16" s="68">
        <f t="shared" si="4"/>
        <v>0</v>
      </c>
      <c r="Y16" s="68">
        <f t="shared" si="4"/>
        <v>0</v>
      </c>
      <c r="Z16" s="68">
        <f t="shared" si="4"/>
        <v>0</v>
      </c>
      <c r="AA16" s="68">
        <f t="shared" si="4"/>
        <v>0</v>
      </c>
      <c r="AB16" s="68">
        <f t="shared" si="4"/>
        <v>0</v>
      </c>
      <c r="AC16" s="68">
        <f t="shared" si="4"/>
        <v>0</v>
      </c>
      <c r="AD16" s="68">
        <f t="shared" si="4"/>
        <v>0</v>
      </c>
      <c r="AE16" s="68">
        <f t="shared" si="4"/>
        <v>0</v>
      </c>
      <c r="AF16" s="68">
        <f t="shared" si="4"/>
        <v>0</v>
      </c>
      <c r="AG16" s="68">
        <f t="shared" si="4"/>
        <v>0</v>
      </c>
      <c r="AH16" s="68">
        <f t="shared" si="4"/>
        <v>0</v>
      </c>
      <c r="AI16" s="68">
        <f t="shared" si="4"/>
        <v>0</v>
      </c>
      <c r="AJ16" s="68">
        <f t="shared" si="4"/>
        <v>0</v>
      </c>
      <c r="AK16" s="68">
        <f t="shared" si="4"/>
        <v>0</v>
      </c>
      <c r="AL16" s="68">
        <f t="shared" si="4"/>
        <v>0</v>
      </c>
      <c r="AM16" s="68">
        <f t="shared" si="4"/>
        <v>0</v>
      </c>
      <c r="AN16" s="68">
        <f t="shared" si="4"/>
        <v>0</v>
      </c>
      <c r="AO16" s="68">
        <f t="shared" si="4"/>
        <v>0</v>
      </c>
      <c r="AP16" s="68">
        <f t="shared" si="4"/>
        <v>0</v>
      </c>
      <c r="AQ16" s="68">
        <f t="shared" si="4"/>
        <v>0</v>
      </c>
      <c r="AR16" s="68">
        <f t="shared" si="4"/>
        <v>0</v>
      </c>
      <c r="AS16" s="68">
        <f t="shared" si="4"/>
        <v>0</v>
      </c>
      <c r="AT16" s="68">
        <f t="shared" si="4"/>
        <v>0</v>
      </c>
      <c r="AU16" s="68">
        <f t="shared" si="4"/>
        <v>0</v>
      </c>
      <c r="AV16" s="68">
        <f t="shared" si="4"/>
        <v>0</v>
      </c>
      <c r="AW16" s="68">
        <f t="shared" si="4"/>
        <v>0</v>
      </c>
      <c r="AX16" s="68">
        <f t="shared" si="4"/>
        <v>0</v>
      </c>
      <c r="AY16" s="68">
        <f t="shared" si="4"/>
        <v>0</v>
      </c>
      <c r="AZ16" s="68">
        <f t="shared" si="4"/>
        <v>0</v>
      </c>
      <c r="BA16" s="68">
        <f t="shared" si="4"/>
        <v>0</v>
      </c>
      <c r="BB16" s="68">
        <f t="shared" si="4"/>
        <v>0</v>
      </c>
      <c r="BC16" s="68">
        <f t="shared" si="4"/>
        <v>0</v>
      </c>
      <c r="BD16" s="68">
        <f t="shared" si="4"/>
        <v>0</v>
      </c>
      <c r="BE16" s="68">
        <f t="shared" si="4"/>
        <v>0</v>
      </c>
      <c r="BF16" s="68">
        <f t="shared" si="4"/>
        <v>0</v>
      </c>
      <c r="BG16" s="68">
        <f t="shared" si="4"/>
        <v>0</v>
      </c>
      <c r="BH16" s="68">
        <f t="shared" si="4"/>
        <v>0</v>
      </c>
      <c r="BI16" s="68">
        <f t="shared" si="4"/>
        <v>0</v>
      </c>
      <c r="BJ16" s="68">
        <f t="shared" si="4"/>
        <v>0</v>
      </c>
      <c r="BK16" s="68">
        <f t="shared" si="4"/>
        <v>0</v>
      </c>
      <c r="BL16" s="68">
        <f t="shared" si="4"/>
        <v>0</v>
      </c>
      <c r="BM16" s="36"/>
      <c r="BN16" s="74"/>
      <c r="BO16" s="335"/>
    </row>
    <row r="17" spans="1:67" s="37" customFormat="1" ht="15" customHeight="1" thickTop="1" x14ac:dyDescent="0.2">
      <c r="A17" s="69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36"/>
      <c r="BN17" s="54"/>
      <c r="BO17" s="335"/>
    </row>
    <row r="18" spans="1:67" s="73" customFormat="1" ht="15" customHeight="1" x14ac:dyDescent="0.2">
      <c r="A18" s="70" t="s">
        <v>31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112"/>
      <c r="BN18" s="72"/>
      <c r="BO18" s="336"/>
    </row>
    <row r="19" spans="1:67" s="37" customFormat="1" ht="15" customHeight="1" x14ac:dyDescent="0.2">
      <c r="A19" s="35" t="s">
        <v>24</v>
      </c>
      <c r="B19" s="74">
        <v>0</v>
      </c>
      <c r="C19" s="74">
        <f t="shared" ref="C19:BL19" si="5">B21</f>
        <v>0</v>
      </c>
      <c r="D19" s="74">
        <f t="shared" si="5"/>
        <v>0</v>
      </c>
      <c r="E19" s="74">
        <f t="shared" si="5"/>
        <v>0</v>
      </c>
      <c r="F19" s="74">
        <f t="shared" si="5"/>
        <v>0</v>
      </c>
      <c r="G19" s="74">
        <f t="shared" si="5"/>
        <v>0</v>
      </c>
      <c r="H19" s="74">
        <f t="shared" si="5"/>
        <v>0</v>
      </c>
      <c r="I19" s="74">
        <f t="shared" si="5"/>
        <v>0</v>
      </c>
      <c r="J19" s="74">
        <f t="shared" si="5"/>
        <v>0</v>
      </c>
      <c r="K19" s="74">
        <f t="shared" si="5"/>
        <v>0</v>
      </c>
      <c r="L19" s="74">
        <f t="shared" si="5"/>
        <v>0</v>
      </c>
      <c r="M19" s="74">
        <f t="shared" si="5"/>
        <v>0</v>
      </c>
      <c r="N19" s="74">
        <f t="shared" si="5"/>
        <v>0</v>
      </c>
      <c r="O19" s="74">
        <f t="shared" si="5"/>
        <v>0</v>
      </c>
      <c r="P19" s="74">
        <f t="shared" si="5"/>
        <v>0</v>
      </c>
      <c r="Q19" s="74">
        <f t="shared" si="5"/>
        <v>0</v>
      </c>
      <c r="R19" s="74">
        <f t="shared" si="5"/>
        <v>0</v>
      </c>
      <c r="S19" s="74">
        <f t="shared" si="5"/>
        <v>0</v>
      </c>
      <c r="T19" s="74">
        <f t="shared" si="5"/>
        <v>0</v>
      </c>
      <c r="U19" s="74">
        <f t="shared" si="5"/>
        <v>0</v>
      </c>
      <c r="V19" s="74">
        <f t="shared" si="5"/>
        <v>0</v>
      </c>
      <c r="W19" s="74">
        <f t="shared" si="5"/>
        <v>0</v>
      </c>
      <c r="X19" s="74">
        <f t="shared" si="5"/>
        <v>0</v>
      </c>
      <c r="Y19" s="74">
        <f t="shared" si="5"/>
        <v>0</v>
      </c>
      <c r="Z19" s="74">
        <f t="shared" si="5"/>
        <v>0</v>
      </c>
      <c r="AA19" s="74">
        <f t="shared" si="5"/>
        <v>0</v>
      </c>
      <c r="AB19" s="74">
        <f t="shared" si="5"/>
        <v>0</v>
      </c>
      <c r="AC19" s="74">
        <f t="shared" si="5"/>
        <v>0</v>
      </c>
      <c r="AD19" s="74">
        <f t="shared" si="5"/>
        <v>0</v>
      </c>
      <c r="AE19" s="74">
        <f t="shared" si="5"/>
        <v>0</v>
      </c>
      <c r="AF19" s="74">
        <f t="shared" si="5"/>
        <v>0</v>
      </c>
      <c r="AG19" s="74">
        <f t="shared" si="5"/>
        <v>0</v>
      </c>
      <c r="AH19" s="74">
        <f t="shared" si="5"/>
        <v>0</v>
      </c>
      <c r="AI19" s="74">
        <f t="shared" si="5"/>
        <v>0</v>
      </c>
      <c r="AJ19" s="74">
        <f t="shared" si="5"/>
        <v>0</v>
      </c>
      <c r="AK19" s="74">
        <f t="shared" si="5"/>
        <v>0</v>
      </c>
      <c r="AL19" s="74">
        <f t="shared" si="5"/>
        <v>0</v>
      </c>
      <c r="AM19" s="74">
        <f t="shared" si="5"/>
        <v>0</v>
      </c>
      <c r="AN19" s="74">
        <f t="shared" si="5"/>
        <v>0</v>
      </c>
      <c r="AO19" s="74">
        <f t="shared" si="5"/>
        <v>0</v>
      </c>
      <c r="AP19" s="74">
        <f t="shared" si="5"/>
        <v>0</v>
      </c>
      <c r="AQ19" s="74">
        <f t="shared" si="5"/>
        <v>0</v>
      </c>
      <c r="AR19" s="74">
        <f t="shared" si="5"/>
        <v>0</v>
      </c>
      <c r="AS19" s="74">
        <f t="shared" si="5"/>
        <v>0</v>
      </c>
      <c r="AT19" s="74">
        <f t="shared" si="5"/>
        <v>0</v>
      </c>
      <c r="AU19" s="74">
        <f t="shared" si="5"/>
        <v>0</v>
      </c>
      <c r="AV19" s="74">
        <f t="shared" si="5"/>
        <v>0</v>
      </c>
      <c r="AW19" s="74">
        <f t="shared" si="5"/>
        <v>0</v>
      </c>
      <c r="AX19" s="74">
        <f t="shared" si="5"/>
        <v>0</v>
      </c>
      <c r="AY19" s="74">
        <f t="shared" si="5"/>
        <v>0</v>
      </c>
      <c r="AZ19" s="74">
        <f t="shared" si="5"/>
        <v>0</v>
      </c>
      <c r="BA19" s="74">
        <f t="shared" si="5"/>
        <v>0</v>
      </c>
      <c r="BB19" s="74">
        <f t="shared" si="5"/>
        <v>0</v>
      </c>
      <c r="BC19" s="74">
        <f t="shared" si="5"/>
        <v>0</v>
      </c>
      <c r="BD19" s="74">
        <f t="shared" si="5"/>
        <v>0</v>
      </c>
      <c r="BE19" s="74">
        <f t="shared" si="5"/>
        <v>0</v>
      </c>
      <c r="BF19" s="74">
        <f t="shared" si="5"/>
        <v>0</v>
      </c>
      <c r="BG19" s="74">
        <f t="shared" si="5"/>
        <v>0</v>
      </c>
      <c r="BH19" s="74">
        <f t="shared" si="5"/>
        <v>0</v>
      </c>
      <c r="BI19" s="74">
        <f t="shared" si="5"/>
        <v>0</v>
      </c>
      <c r="BJ19" s="74">
        <f t="shared" si="5"/>
        <v>0</v>
      </c>
      <c r="BK19" s="74">
        <f t="shared" si="5"/>
        <v>0</v>
      </c>
      <c r="BL19" s="74">
        <f t="shared" si="5"/>
        <v>0</v>
      </c>
      <c r="BM19" s="36"/>
      <c r="BN19" s="74"/>
      <c r="BO19" s="335"/>
    </row>
    <row r="20" spans="1:67" s="66" customFormat="1" ht="15" customHeight="1" x14ac:dyDescent="0.2">
      <c r="A20" s="360" t="s">
        <v>25</v>
      </c>
      <c r="B20" s="288">
        <f>-B14</f>
        <v>0</v>
      </c>
      <c r="C20" s="288">
        <f t="shared" ref="C20:D20" si="6">-C14</f>
        <v>0</v>
      </c>
      <c r="D20" s="288">
        <f t="shared" si="6"/>
        <v>0</v>
      </c>
      <c r="E20" s="288">
        <f>-E14</f>
        <v>0</v>
      </c>
      <c r="F20" s="288">
        <f t="shared" ref="F20:AX20" si="7">-F14</f>
        <v>0</v>
      </c>
      <c r="G20" s="288">
        <f t="shared" si="7"/>
        <v>0</v>
      </c>
      <c r="H20" s="288">
        <f t="shared" si="7"/>
        <v>0</v>
      </c>
      <c r="I20" s="288">
        <f t="shared" si="7"/>
        <v>0</v>
      </c>
      <c r="J20" s="288">
        <f t="shared" si="7"/>
        <v>0</v>
      </c>
      <c r="K20" s="288">
        <f t="shared" si="7"/>
        <v>0</v>
      </c>
      <c r="L20" s="288">
        <f t="shared" si="7"/>
        <v>0</v>
      </c>
      <c r="M20" s="288">
        <f t="shared" si="7"/>
        <v>0</v>
      </c>
      <c r="N20" s="288">
        <f t="shared" si="7"/>
        <v>0</v>
      </c>
      <c r="O20" s="288">
        <f t="shared" si="7"/>
        <v>0</v>
      </c>
      <c r="P20" s="288">
        <f t="shared" si="7"/>
        <v>0</v>
      </c>
      <c r="Q20" s="288">
        <f t="shared" si="7"/>
        <v>0</v>
      </c>
      <c r="R20" s="288">
        <f t="shared" si="7"/>
        <v>0</v>
      </c>
      <c r="S20" s="288">
        <f t="shared" si="7"/>
        <v>0</v>
      </c>
      <c r="T20" s="288">
        <f t="shared" si="7"/>
        <v>0</v>
      </c>
      <c r="U20" s="288">
        <f t="shared" si="7"/>
        <v>0</v>
      </c>
      <c r="V20" s="288">
        <f t="shared" si="7"/>
        <v>0</v>
      </c>
      <c r="W20" s="288">
        <f t="shared" si="7"/>
        <v>0</v>
      </c>
      <c r="X20" s="288">
        <f t="shared" si="7"/>
        <v>0</v>
      </c>
      <c r="Y20" s="288">
        <f t="shared" si="7"/>
        <v>0</v>
      </c>
      <c r="Z20" s="288">
        <f t="shared" si="7"/>
        <v>0</v>
      </c>
      <c r="AA20" s="288">
        <f t="shared" si="7"/>
        <v>0</v>
      </c>
      <c r="AB20" s="288">
        <f t="shared" si="7"/>
        <v>0</v>
      </c>
      <c r="AC20" s="288">
        <f t="shared" si="7"/>
        <v>0</v>
      </c>
      <c r="AD20" s="288">
        <f t="shared" si="7"/>
        <v>0</v>
      </c>
      <c r="AE20" s="288">
        <f t="shared" si="7"/>
        <v>0</v>
      </c>
      <c r="AF20" s="288">
        <f t="shared" si="7"/>
        <v>0</v>
      </c>
      <c r="AG20" s="288">
        <f t="shared" si="7"/>
        <v>0</v>
      </c>
      <c r="AH20" s="288">
        <f t="shared" si="7"/>
        <v>0</v>
      </c>
      <c r="AI20" s="288">
        <f t="shared" si="7"/>
        <v>0</v>
      </c>
      <c r="AJ20" s="288">
        <f t="shared" si="7"/>
        <v>0</v>
      </c>
      <c r="AK20" s="288">
        <f t="shared" si="7"/>
        <v>0</v>
      </c>
      <c r="AL20" s="288">
        <f t="shared" si="7"/>
        <v>0</v>
      </c>
      <c r="AM20" s="288">
        <f t="shared" si="7"/>
        <v>0</v>
      </c>
      <c r="AN20" s="288">
        <f t="shared" si="7"/>
        <v>0</v>
      </c>
      <c r="AO20" s="288">
        <f t="shared" si="7"/>
        <v>0</v>
      </c>
      <c r="AP20" s="288">
        <f t="shared" si="7"/>
        <v>0</v>
      </c>
      <c r="AQ20" s="288">
        <f t="shared" si="7"/>
        <v>0</v>
      </c>
      <c r="AR20" s="288">
        <f t="shared" si="7"/>
        <v>0</v>
      </c>
      <c r="AS20" s="288">
        <f t="shared" si="7"/>
        <v>0</v>
      </c>
      <c r="AT20" s="288">
        <f t="shared" si="7"/>
        <v>0</v>
      </c>
      <c r="AU20" s="288">
        <f t="shared" si="7"/>
        <v>0</v>
      </c>
      <c r="AV20" s="288">
        <f t="shared" si="7"/>
        <v>0</v>
      </c>
      <c r="AW20" s="288">
        <f t="shared" si="7"/>
        <v>0</v>
      </c>
      <c r="AX20" s="288">
        <f t="shared" si="7"/>
        <v>0</v>
      </c>
      <c r="AY20" s="288">
        <f t="shared" ref="AY20:BL20" si="8">-B20</f>
        <v>0</v>
      </c>
      <c r="AZ20" s="288">
        <f t="shared" si="8"/>
        <v>0</v>
      </c>
      <c r="BA20" s="288">
        <f t="shared" si="8"/>
        <v>0</v>
      </c>
      <c r="BB20" s="288">
        <f t="shared" si="8"/>
        <v>0</v>
      </c>
      <c r="BC20" s="288">
        <f t="shared" si="8"/>
        <v>0</v>
      </c>
      <c r="BD20" s="288">
        <f t="shared" si="8"/>
        <v>0</v>
      </c>
      <c r="BE20" s="288">
        <f t="shared" si="8"/>
        <v>0</v>
      </c>
      <c r="BF20" s="288">
        <f t="shared" si="8"/>
        <v>0</v>
      </c>
      <c r="BG20" s="288">
        <f t="shared" si="8"/>
        <v>0</v>
      </c>
      <c r="BH20" s="288">
        <f t="shared" si="8"/>
        <v>0</v>
      </c>
      <c r="BI20" s="288">
        <f t="shared" si="8"/>
        <v>0</v>
      </c>
      <c r="BJ20" s="288">
        <f t="shared" si="8"/>
        <v>0</v>
      </c>
      <c r="BK20" s="288">
        <f t="shared" si="8"/>
        <v>0</v>
      </c>
      <c r="BL20" s="288">
        <f t="shared" si="8"/>
        <v>0</v>
      </c>
      <c r="BM20" s="290"/>
      <c r="BN20" s="288">
        <f>SUM(B20:BM20)</f>
        <v>0</v>
      </c>
      <c r="BO20" s="366"/>
    </row>
    <row r="21" spans="1:67" s="37" customFormat="1" ht="15" customHeight="1" x14ac:dyDescent="0.2">
      <c r="A21" s="35" t="s">
        <v>28</v>
      </c>
      <c r="B21" s="74">
        <f t="shared" ref="B21:BL21" si="9">SUM(B19:B20)</f>
        <v>0</v>
      </c>
      <c r="C21" s="74">
        <f t="shared" si="9"/>
        <v>0</v>
      </c>
      <c r="D21" s="74">
        <f t="shared" si="9"/>
        <v>0</v>
      </c>
      <c r="E21" s="74">
        <f t="shared" si="9"/>
        <v>0</v>
      </c>
      <c r="F21" s="74">
        <f t="shared" si="9"/>
        <v>0</v>
      </c>
      <c r="G21" s="74">
        <f t="shared" si="9"/>
        <v>0</v>
      </c>
      <c r="H21" s="74">
        <f t="shared" si="9"/>
        <v>0</v>
      </c>
      <c r="I21" s="74">
        <f t="shared" si="9"/>
        <v>0</v>
      </c>
      <c r="J21" s="74">
        <f t="shared" si="9"/>
        <v>0</v>
      </c>
      <c r="K21" s="74">
        <f t="shared" si="9"/>
        <v>0</v>
      </c>
      <c r="L21" s="74">
        <f t="shared" si="9"/>
        <v>0</v>
      </c>
      <c r="M21" s="74">
        <f t="shared" si="9"/>
        <v>0</v>
      </c>
      <c r="N21" s="74">
        <f t="shared" si="9"/>
        <v>0</v>
      </c>
      <c r="O21" s="74">
        <f t="shared" si="9"/>
        <v>0</v>
      </c>
      <c r="P21" s="74">
        <f t="shared" si="9"/>
        <v>0</v>
      </c>
      <c r="Q21" s="74">
        <f t="shared" si="9"/>
        <v>0</v>
      </c>
      <c r="R21" s="74">
        <f t="shared" si="9"/>
        <v>0</v>
      </c>
      <c r="S21" s="74">
        <f t="shared" si="9"/>
        <v>0</v>
      </c>
      <c r="T21" s="74">
        <f t="shared" si="9"/>
        <v>0</v>
      </c>
      <c r="U21" s="74">
        <f t="shared" si="9"/>
        <v>0</v>
      </c>
      <c r="V21" s="74">
        <f t="shared" si="9"/>
        <v>0</v>
      </c>
      <c r="W21" s="74">
        <f t="shared" si="9"/>
        <v>0</v>
      </c>
      <c r="X21" s="74">
        <f t="shared" si="9"/>
        <v>0</v>
      </c>
      <c r="Y21" s="74">
        <f t="shared" si="9"/>
        <v>0</v>
      </c>
      <c r="Z21" s="74">
        <f t="shared" si="9"/>
        <v>0</v>
      </c>
      <c r="AA21" s="74">
        <f t="shared" si="9"/>
        <v>0</v>
      </c>
      <c r="AB21" s="74">
        <f t="shared" si="9"/>
        <v>0</v>
      </c>
      <c r="AC21" s="74">
        <f t="shared" si="9"/>
        <v>0</v>
      </c>
      <c r="AD21" s="74">
        <f t="shared" si="9"/>
        <v>0</v>
      </c>
      <c r="AE21" s="74">
        <f t="shared" si="9"/>
        <v>0</v>
      </c>
      <c r="AF21" s="74">
        <f t="shared" si="9"/>
        <v>0</v>
      </c>
      <c r="AG21" s="74">
        <f t="shared" si="9"/>
        <v>0</v>
      </c>
      <c r="AH21" s="74">
        <f t="shared" si="9"/>
        <v>0</v>
      </c>
      <c r="AI21" s="74">
        <f t="shared" si="9"/>
        <v>0</v>
      </c>
      <c r="AJ21" s="74">
        <f t="shared" si="9"/>
        <v>0</v>
      </c>
      <c r="AK21" s="74">
        <f t="shared" si="9"/>
        <v>0</v>
      </c>
      <c r="AL21" s="74">
        <f t="shared" si="9"/>
        <v>0</v>
      </c>
      <c r="AM21" s="74">
        <f t="shared" si="9"/>
        <v>0</v>
      </c>
      <c r="AN21" s="74">
        <f t="shared" si="9"/>
        <v>0</v>
      </c>
      <c r="AO21" s="74">
        <f t="shared" si="9"/>
        <v>0</v>
      </c>
      <c r="AP21" s="74">
        <f t="shared" si="9"/>
        <v>0</v>
      </c>
      <c r="AQ21" s="74">
        <f t="shared" si="9"/>
        <v>0</v>
      </c>
      <c r="AR21" s="74">
        <f t="shared" si="9"/>
        <v>0</v>
      </c>
      <c r="AS21" s="74">
        <f t="shared" si="9"/>
        <v>0</v>
      </c>
      <c r="AT21" s="74">
        <f t="shared" si="9"/>
        <v>0</v>
      </c>
      <c r="AU21" s="74">
        <f t="shared" si="9"/>
        <v>0</v>
      </c>
      <c r="AV21" s="74">
        <f t="shared" si="9"/>
        <v>0</v>
      </c>
      <c r="AW21" s="74">
        <f t="shared" si="9"/>
        <v>0</v>
      </c>
      <c r="AX21" s="74">
        <f t="shared" si="9"/>
        <v>0</v>
      </c>
      <c r="AY21" s="74">
        <f t="shared" si="9"/>
        <v>0</v>
      </c>
      <c r="AZ21" s="74">
        <f t="shared" si="9"/>
        <v>0</v>
      </c>
      <c r="BA21" s="74">
        <f t="shared" si="9"/>
        <v>0</v>
      </c>
      <c r="BB21" s="74">
        <f t="shared" si="9"/>
        <v>0</v>
      </c>
      <c r="BC21" s="74">
        <f t="shared" si="9"/>
        <v>0</v>
      </c>
      <c r="BD21" s="74">
        <f t="shared" si="9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36"/>
      <c r="BN21" s="74"/>
      <c r="BO21" s="335"/>
    </row>
    <row r="22" spans="1:67" s="37" customFormat="1" ht="15" customHeight="1" thickBot="1" x14ac:dyDescent="0.25">
      <c r="A22" s="35" t="s">
        <v>29</v>
      </c>
      <c r="B22" s="68">
        <f t="shared" ref="B22:BL22" si="10">AVERAGE(B19,B21)</f>
        <v>0</v>
      </c>
      <c r="C22" s="68">
        <f t="shared" si="10"/>
        <v>0</v>
      </c>
      <c r="D22" s="68">
        <f t="shared" si="10"/>
        <v>0</v>
      </c>
      <c r="E22" s="68">
        <f t="shared" si="10"/>
        <v>0</v>
      </c>
      <c r="F22" s="68">
        <f t="shared" si="10"/>
        <v>0</v>
      </c>
      <c r="G22" s="68">
        <f t="shared" si="10"/>
        <v>0</v>
      </c>
      <c r="H22" s="68">
        <f t="shared" si="10"/>
        <v>0</v>
      </c>
      <c r="I22" s="68">
        <f t="shared" si="10"/>
        <v>0</v>
      </c>
      <c r="J22" s="68">
        <f t="shared" si="10"/>
        <v>0</v>
      </c>
      <c r="K22" s="68">
        <f t="shared" si="10"/>
        <v>0</v>
      </c>
      <c r="L22" s="68">
        <f t="shared" si="10"/>
        <v>0</v>
      </c>
      <c r="M22" s="68">
        <f t="shared" si="10"/>
        <v>0</v>
      </c>
      <c r="N22" s="68">
        <f t="shared" si="10"/>
        <v>0</v>
      </c>
      <c r="O22" s="68">
        <f t="shared" si="10"/>
        <v>0</v>
      </c>
      <c r="P22" s="68">
        <f t="shared" si="10"/>
        <v>0</v>
      </c>
      <c r="Q22" s="68">
        <f t="shared" si="10"/>
        <v>0</v>
      </c>
      <c r="R22" s="68">
        <f t="shared" si="10"/>
        <v>0</v>
      </c>
      <c r="S22" s="68">
        <f t="shared" si="10"/>
        <v>0</v>
      </c>
      <c r="T22" s="68">
        <f t="shared" si="10"/>
        <v>0</v>
      </c>
      <c r="U22" s="68">
        <f t="shared" si="10"/>
        <v>0</v>
      </c>
      <c r="V22" s="68">
        <f t="shared" si="10"/>
        <v>0</v>
      </c>
      <c r="W22" s="68">
        <f t="shared" si="10"/>
        <v>0</v>
      </c>
      <c r="X22" s="68">
        <f t="shared" si="10"/>
        <v>0</v>
      </c>
      <c r="Y22" s="68">
        <f t="shared" si="10"/>
        <v>0</v>
      </c>
      <c r="Z22" s="68">
        <f t="shared" si="10"/>
        <v>0</v>
      </c>
      <c r="AA22" s="68">
        <f t="shared" si="10"/>
        <v>0</v>
      </c>
      <c r="AB22" s="68">
        <f t="shared" si="10"/>
        <v>0</v>
      </c>
      <c r="AC22" s="68">
        <f t="shared" si="10"/>
        <v>0</v>
      </c>
      <c r="AD22" s="68">
        <f t="shared" si="10"/>
        <v>0</v>
      </c>
      <c r="AE22" s="68">
        <f t="shared" si="10"/>
        <v>0</v>
      </c>
      <c r="AF22" s="68">
        <f t="shared" si="10"/>
        <v>0</v>
      </c>
      <c r="AG22" s="68">
        <f t="shared" si="10"/>
        <v>0</v>
      </c>
      <c r="AH22" s="68">
        <f t="shared" si="10"/>
        <v>0</v>
      </c>
      <c r="AI22" s="68">
        <f t="shared" si="10"/>
        <v>0</v>
      </c>
      <c r="AJ22" s="68">
        <f t="shared" si="10"/>
        <v>0</v>
      </c>
      <c r="AK22" s="68">
        <f t="shared" si="10"/>
        <v>0</v>
      </c>
      <c r="AL22" s="68">
        <f t="shared" si="10"/>
        <v>0</v>
      </c>
      <c r="AM22" s="68">
        <f t="shared" si="10"/>
        <v>0</v>
      </c>
      <c r="AN22" s="68">
        <f t="shared" si="10"/>
        <v>0</v>
      </c>
      <c r="AO22" s="68">
        <f t="shared" si="10"/>
        <v>0</v>
      </c>
      <c r="AP22" s="68">
        <f t="shared" si="10"/>
        <v>0</v>
      </c>
      <c r="AQ22" s="68">
        <f t="shared" si="10"/>
        <v>0</v>
      </c>
      <c r="AR22" s="68">
        <f t="shared" si="10"/>
        <v>0</v>
      </c>
      <c r="AS22" s="68">
        <f t="shared" si="10"/>
        <v>0</v>
      </c>
      <c r="AT22" s="68">
        <f t="shared" si="10"/>
        <v>0</v>
      </c>
      <c r="AU22" s="68">
        <f t="shared" si="10"/>
        <v>0</v>
      </c>
      <c r="AV22" s="68">
        <f t="shared" si="10"/>
        <v>0</v>
      </c>
      <c r="AW22" s="68">
        <f t="shared" si="10"/>
        <v>0</v>
      </c>
      <c r="AX22" s="68">
        <f t="shared" si="10"/>
        <v>0</v>
      </c>
      <c r="AY22" s="68">
        <f t="shared" si="10"/>
        <v>0</v>
      </c>
      <c r="AZ22" s="68">
        <f t="shared" si="10"/>
        <v>0</v>
      </c>
      <c r="BA22" s="68">
        <f t="shared" si="10"/>
        <v>0</v>
      </c>
      <c r="BB22" s="68">
        <f t="shared" si="10"/>
        <v>0</v>
      </c>
      <c r="BC22" s="68">
        <f t="shared" si="10"/>
        <v>0</v>
      </c>
      <c r="BD22" s="68">
        <f t="shared" si="10"/>
        <v>0</v>
      </c>
      <c r="BE22" s="68">
        <f t="shared" si="10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36"/>
      <c r="BN22" s="54"/>
      <c r="BO22" s="335"/>
    </row>
    <row r="23" spans="1:67" s="37" customFormat="1" ht="15" customHeight="1" thickTop="1" x14ac:dyDescent="0.2">
      <c r="A23" s="6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36"/>
      <c r="BN23" s="54"/>
      <c r="BO23" s="335"/>
    </row>
    <row r="24" spans="1:67" s="73" customFormat="1" ht="15" customHeight="1" x14ac:dyDescent="0.2">
      <c r="A24" s="70" t="s">
        <v>32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112"/>
      <c r="BN24" s="72"/>
      <c r="BO24" s="336"/>
    </row>
    <row r="25" spans="1:67" s="37" customFormat="1" ht="15" customHeight="1" x14ac:dyDescent="0.2">
      <c r="A25" s="35" t="s">
        <v>24</v>
      </c>
      <c r="B25" s="74">
        <v>0</v>
      </c>
      <c r="C25" s="74">
        <f t="shared" ref="C25:BL25" si="11">B28</f>
        <v>0</v>
      </c>
      <c r="D25" s="74">
        <f t="shared" si="11"/>
        <v>0</v>
      </c>
      <c r="E25" s="74">
        <f t="shared" si="11"/>
        <v>0</v>
      </c>
      <c r="F25" s="74">
        <f t="shared" si="11"/>
        <v>0</v>
      </c>
      <c r="G25" s="74">
        <f t="shared" si="11"/>
        <v>0</v>
      </c>
      <c r="H25" s="74">
        <f t="shared" si="11"/>
        <v>0</v>
      </c>
      <c r="I25" s="74">
        <f t="shared" si="11"/>
        <v>0</v>
      </c>
      <c r="J25" s="74">
        <f t="shared" si="11"/>
        <v>0</v>
      </c>
      <c r="K25" s="74">
        <f t="shared" si="11"/>
        <v>0</v>
      </c>
      <c r="L25" s="74">
        <f t="shared" si="11"/>
        <v>0</v>
      </c>
      <c r="M25" s="74">
        <f t="shared" si="11"/>
        <v>0</v>
      </c>
      <c r="N25" s="74">
        <f t="shared" si="11"/>
        <v>0</v>
      </c>
      <c r="O25" s="74">
        <f t="shared" si="11"/>
        <v>0</v>
      </c>
      <c r="P25" s="74">
        <f t="shared" si="11"/>
        <v>0</v>
      </c>
      <c r="Q25" s="74">
        <f t="shared" si="11"/>
        <v>0</v>
      </c>
      <c r="R25" s="74">
        <f t="shared" si="11"/>
        <v>0</v>
      </c>
      <c r="S25" s="74">
        <f t="shared" si="11"/>
        <v>0</v>
      </c>
      <c r="T25" s="74">
        <f t="shared" si="11"/>
        <v>0</v>
      </c>
      <c r="U25" s="74">
        <f t="shared" si="11"/>
        <v>0</v>
      </c>
      <c r="V25" s="74">
        <f t="shared" si="11"/>
        <v>0</v>
      </c>
      <c r="W25" s="74">
        <f t="shared" si="11"/>
        <v>0</v>
      </c>
      <c r="X25" s="74">
        <f t="shared" si="11"/>
        <v>0</v>
      </c>
      <c r="Y25" s="74">
        <f t="shared" si="11"/>
        <v>0</v>
      </c>
      <c r="Z25" s="74">
        <f t="shared" si="11"/>
        <v>0</v>
      </c>
      <c r="AA25" s="74">
        <f t="shared" si="11"/>
        <v>0</v>
      </c>
      <c r="AB25" s="74">
        <f t="shared" si="11"/>
        <v>0</v>
      </c>
      <c r="AC25" s="74">
        <f t="shared" si="11"/>
        <v>0</v>
      </c>
      <c r="AD25" s="74">
        <f t="shared" si="11"/>
        <v>0</v>
      </c>
      <c r="AE25" s="74">
        <f t="shared" si="11"/>
        <v>0</v>
      </c>
      <c r="AF25" s="74">
        <f t="shared" si="11"/>
        <v>0</v>
      </c>
      <c r="AG25" s="74">
        <f t="shared" si="11"/>
        <v>0</v>
      </c>
      <c r="AH25" s="74">
        <f t="shared" si="11"/>
        <v>0</v>
      </c>
      <c r="AI25" s="74">
        <f t="shared" si="11"/>
        <v>0</v>
      </c>
      <c r="AJ25" s="74">
        <f t="shared" si="11"/>
        <v>0</v>
      </c>
      <c r="AK25" s="74">
        <f t="shared" si="11"/>
        <v>0</v>
      </c>
      <c r="AL25" s="74">
        <f t="shared" si="11"/>
        <v>0</v>
      </c>
      <c r="AM25" s="74">
        <f t="shared" si="11"/>
        <v>0</v>
      </c>
      <c r="AN25" s="74">
        <f t="shared" si="11"/>
        <v>0</v>
      </c>
      <c r="AO25" s="74">
        <f t="shared" si="11"/>
        <v>0</v>
      </c>
      <c r="AP25" s="74">
        <f t="shared" si="11"/>
        <v>0</v>
      </c>
      <c r="AQ25" s="74">
        <f t="shared" si="11"/>
        <v>0</v>
      </c>
      <c r="AR25" s="74">
        <f t="shared" si="11"/>
        <v>0</v>
      </c>
      <c r="AS25" s="74">
        <f t="shared" si="11"/>
        <v>0</v>
      </c>
      <c r="AT25" s="74">
        <f t="shared" si="11"/>
        <v>0</v>
      </c>
      <c r="AU25" s="74">
        <f t="shared" si="11"/>
        <v>0</v>
      </c>
      <c r="AV25" s="74">
        <f t="shared" si="11"/>
        <v>0</v>
      </c>
      <c r="AW25" s="74">
        <f t="shared" si="11"/>
        <v>0</v>
      </c>
      <c r="AX25" s="74">
        <f t="shared" si="11"/>
        <v>0</v>
      </c>
      <c r="AY25" s="74">
        <f t="shared" si="11"/>
        <v>0</v>
      </c>
      <c r="AZ25" s="74">
        <f t="shared" si="11"/>
        <v>0</v>
      </c>
      <c r="BA25" s="74">
        <f t="shared" si="11"/>
        <v>0</v>
      </c>
      <c r="BB25" s="74">
        <f t="shared" si="11"/>
        <v>0</v>
      </c>
      <c r="BC25" s="74">
        <f t="shared" si="11"/>
        <v>0</v>
      </c>
      <c r="BD25" s="74">
        <f t="shared" si="11"/>
        <v>0</v>
      </c>
      <c r="BE25" s="74">
        <f t="shared" si="11"/>
        <v>0</v>
      </c>
      <c r="BF25" s="74">
        <f t="shared" si="11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36"/>
      <c r="BN25" s="74"/>
      <c r="BO25" s="335"/>
    </row>
    <row r="26" spans="1:67" s="37" customFormat="1" ht="15" customHeight="1" x14ac:dyDescent="0.2">
      <c r="A26" s="37" t="s">
        <v>78</v>
      </c>
      <c r="B26" s="74">
        <f>B75</f>
        <v>0</v>
      </c>
      <c r="C26" s="74">
        <f t="shared" ref="C26:BL26" si="12">C75</f>
        <v>0</v>
      </c>
      <c r="D26" s="74">
        <f t="shared" si="12"/>
        <v>0</v>
      </c>
      <c r="E26" s="74">
        <f t="shared" si="12"/>
        <v>0</v>
      </c>
      <c r="F26" s="74">
        <f t="shared" si="12"/>
        <v>0</v>
      </c>
      <c r="G26" s="74">
        <f t="shared" si="12"/>
        <v>0</v>
      </c>
      <c r="H26" s="74">
        <f t="shared" si="12"/>
        <v>0</v>
      </c>
      <c r="I26" s="74">
        <f t="shared" si="12"/>
        <v>0</v>
      </c>
      <c r="J26" s="74">
        <f t="shared" si="12"/>
        <v>0</v>
      </c>
      <c r="K26" s="74">
        <f t="shared" si="12"/>
        <v>0</v>
      </c>
      <c r="L26" s="74">
        <f t="shared" si="12"/>
        <v>0</v>
      </c>
      <c r="M26" s="74">
        <f t="shared" si="12"/>
        <v>0</v>
      </c>
      <c r="N26" s="74">
        <f t="shared" si="12"/>
        <v>0</v>
      </c>
      <c r="O26" s="74">
        <f t="shared" si="12"/>
        <v>0</v>
      </c>
      <c r="P26" s="74">
        <f t="shared" si="12"/>
        <v>0</v>
      </c>
      <c r="Q26" s="74">
        <f t="shared" si="12"/>
        <v>0</v>
      </c>
      <c r="R26" s="74">
        <f t="shared" si="12"/>
        <v>0</v>
      </c>
      <c r="S26" s="74">
        <f t="shared" si="12"/>
        <v>0</v>
      </c>
      <c r="T26" s="74">
        <f t="shared" si="12"/>
        <v>0</v>
      </c>
      <c r="U26" s="74">
        <f t="shared" si="12"/>
        <v>0</v>
      </c>
      <c r="V26" s="74">
        <f t="shared" si="12"/>
        <v>0</v>
      </c>
      <c r="W26" s="74">
        <f t="shared" si="12"/>
        <v>0</v>
      </c>
      <c r="X26" s="74">
        <f t="shared" si="12"/>
        <v>0</v>
      </c>
      <c r="Y26" s="74">
        <f t="shared" si="12"/>
        <v>0</v>
      </c>
      <c r="Z26" s="74">
        <f t="shared" si="12"/>
        <v>0</v>
      </c>
      <c r="AA26" s="74">
        <f t="shared" si="12"/>
        <v>0</v>
      </c>
      <c r="AB26" s="74">
        <f t="shared" si="12"/>
        <v>0</v>
      </c>
      <c r="AC26" s="74">
        <f t="shared" si="12"/>
        <v>0</v>
      </c>
      <c r="AD26" s="74">
        <f t="shared" si="12"/>
        <v>0</v>
      </c>
      <c r="AE26" s="74">
        <f t="shared" si="12"/>
        <v>0</v>
      </c>
      <c r="AF26" s="74">
        <f t="shared" si="12"/>
        <v>0</v>
      </c>
      <c r="AG26" s="74">
        <f t="shared" si="12"/>
        <v>0</v>
      </c>
      <c r="AH26" s="74">
        <f t="shared" si="12"/>
        <v>0</v>
      </c>
      <c r="AI26" s="74">
        <f t="shared" si="12"/>
        <v>0</v>
      </c>
      <c r="AJ26" s="74">
        <f t="shared" si="12"/>
        <v>0</v>
      </c>
      <c r="AK26" s="74">
        <f t="shared" si="12"/>
        <v>0</v>
      </c>
      <c r="AL26" s="74">
        <f t="shared" si="12"/>
        <v>0</v>
      </c>
      <c r="AM26" s="74">
        <f t="shared" si="12"/>
        <v>0</v>
      </c>
      <c r="AN26" s="74">
        <f t="shared" si="12"/>
        <v>0</v>
      </c>
      <c r="AO26" s="74">
        <f t="shared" si="12"/>
        <v>0</v>
      </c>
      <c r="AP26" s="74">
        <f t="shared" si="12"/>
        <v>0</v>
      </c>
      <c r="AQ26" s="74">
        <f t="shared" si="12"/>
        <v>0</v>
      </c>
      <c r="AR26" s="74">
        <f t="shared" si="12"/>
        <v>0</v>
      </c>
      <c r="AS26" s="74">
        <f t="shared" si="12"/>
        <v>0</v>
      </c>
      <c r="AT26" s="74">
        <f t="shared" si="12"/>
        <v>0</v>
      </c>
      <c r="AU26" s="74">
        <f t="shared" si="12"/>
        <v>0</v>
      </c>
      <c r="AV26" s="74">
        <f t="shared" si="12"/>
        <v>0</v>
      </c>
      <c r="AW26" s="74">
        <f t="shared" si="12"/>
        <v>0</v>
      </c>
      <c r="AX26" s="74">
        <f t="shared" si="12"/>
        <v>0</v>
      </c>
      <c r="AY26" s="74">
        <f t="shared" si="12"/>
        <v>0</v>
      </c>
      <c r="AZ26" s="74">
        <f t="shared" si="12"/>
        <v>0</v>
      </c>
      <c r="BA26" s="74">
        <f t="shared" si="12"/>
        <v>0</v>
      </c>
      <c r="BB26" s="74">
        <f t="shared" si="12"/>
        <v>0</v>
      </c>
      <c r="BC26" s="74">
        <f t="shared" si="12"/>
        <v>0</v>
      </c>
      <c r="BD26" s="74">
        <f t="shared" si="12"/>
        <v>0</v>
      </c>
      <c r="BE26" s="74">
        <f t="shared" si="12"/>
        <v>0</v>
      </c>
      <c r="BF26" s="74">
        <f t="shared" si="12"/>
        <v>0</v>
      </c>
      <c r="BG26" s="74">
        <f t="shared" si="12"/>
        <v>0</v>
      </c>
      <c r="BH26" s="74">
        <f t="shared" si="12"/>
        <v>0</v>
      </c>
      <c r="BI26" s="74">
        <f t="shared" si="12"/>
        <v>0</v>
      </c>
      <c r="BJ26" s="74">
        <f t="shared" si="12"/>
        <v>0</v>
      </c>
      <c r="BK26" s="74">
        <f t="shared" si="12"/>
        <v>0</v>
      </c>
      <c r="BL26" s="74">
        <f t="shared" si="12"/>
        <v>0</v>
      </c>
      <c r="BM26" s="36"/>
      <c r="BN26" s="74">
        <f>SUM(B26:BM26)</f>
        <v>0</v>
      </c>
      <c r="BO26" s="335"/>
    </row>
    <row r="27" spans="1:67" s="37" customFormat="1" ht="15" customHeight="1" x14ac:dyDescent="0.2">
      <c r="A27" s="35" t="s">
        <v>79</v>
      </c>
      <c r="B27" s="74">
        <f t="shared" ref="B27:BL27" si="13">B82</f>
        <v>0</v>
      </c>
      <c r="C27" s="74">
        <f t="shared" si="13"/>
        <v>0</v>
      </c>
      <c r="D27" s="74">
        <f t="shared" si="13"/>
        <v>0</v>
      </c>
      <c r="E27" s="74">
        <f t="shared" si="13"/>
        <v>0</v>
      </c>
      <c r="F27" s="74">
        <f t="shared" si="13"/>
        <v>0</v>
      </c>
      <c r="G27" s="74">
        <f t="shared" si="13"/>
        <v>0</v>
      </c>
      <c r="H27" s="74">
        <f t="shared" si="13"/>
        <v>0</v>
      </c>
      <c r="I27" s="74">
        <f t="shared" si="13"/>
        <v>0</v>
      </c>
      <c r="J27" s="74">
        <f t="shared" si="13"/>
        <v>0</v>
      </c>
      <c r="K27" s="74">
        <f t="shared" si="13"/>
        <v>0</v>
      </c>
      <c r="L27" s="74">
        <f t="shared" si="13"/>
        <v>0</v>
      </c>
      <c r="M27" s="74">
        <f t="shared" si="13"/>
        <v>0</v>
      </c>
      <c r="N27" s="74">
        <f t="shared" si="13"/>
        <v>0</v>
      </c>
      <c r="O27" s="74">
        <f t="shared" si="13"/>
        <v>0</v>
      </c>
      <c r="P27" s="74">
        <f t="shared" si="13"/>
        <v>0</v>
      </c>
      <c r="Q27" s="74">
        <f t="shared" si="13"/>
        <v>0</v>
      </c>
      <c r="R27" s="74">
        <f t="shared" si="13"/>
        <v>0</v>
      </c>
      <c r="S27" s="74">
        <f t="shared" si="13"/>
        <v>0</v>
      </c>
      <c r="T27" s="74">
        <f t="shared" si="13"/>
        <v>0</v>
      </c>
      <c r="U27" s="74">
        <f t="shared" si="13"/>
        <v>0</v>
      </c>
      <c r="V27" s="74">
        <f t="shared" si="13"/>
        <v>0</v>
      </c>
      <c r="W27" s="74">
        <f t="shared" si="13"/>
        <v>0</v>
      </c>
      <c r="X27" s="74">
        <f t="shared" si="13"/>
        <v>0</v>
      </c>
      <c r="Y27" s="74">
        <f t="shared" si="13"/>
        <v>0</v>
      </c>
      <c r="Z27" s="74">
        <f t="shared" si="13"/>
        <v>0</v>
      </c>
      <c r="AA27" s="74">
        <f t="shared" si="13"/>
        <v>0</v>
      </c>
      <c r="AB27" s="74">
        <f t="shared" si="13"/>
        <v>0</v>
      </c>
      <c r="AC27" s="74">
        <f t="shared" si="13"/>
        <v>0</v>
      </c>
      <c r="AD27" s="74">
        <f t="shared" si="13"/>
        <v>0</v>
      </c>
      <c r="AE27" s="74">
        <f t="shared" si="13"/>
        <v>0</v>
      </c>
      <c r="AF27" s="74">
        <f t="shared" si="13"/>
        <v>0</v>
      </c>
      <c r="AG27" s="74">
        <f t="shared" si="13"/>
        <v>0</v>
      </c>
      <c r="AH27" s="74">
        <f t="shared" si="13"/>
        <v>0</v>
      </c>
      <c r="AI27" s="74">
        <f t="shared" si="13"/>
        <v>0</v>
      </c>
      <c r="AJ27" s="74">
        <f t="shared" si="13"/>
        <v>0</v>
      </c>
      <c r="AK27" s="74">
        <f t="shared" si="13"/>
        <v>0</v>
      </c>
      <c r="AL27" s="74">
        <f t="shared" si="13"/>
        <v>0</v>
      </c>
      <c r="AM27" s="74">
        <f t="shared" si="13"/>
        <v>0</v>
      </c>
      <c r="AN27" s="74">
        <f t="shared" si="13"/>
        <v>0</v>
      </c>
      <c r="AO27" s="74">
        <f t="shared" si="13"/>
        <v>0</v>
      </c>
      <c r="AP27" s="74">
        <f t="shared" si="13"/>
        <v>0</v>
      </c>
      <c r="AQ27" s="74">
        <f t="shared" si="13"/>
        <v>0</v>
      </c>
      <c r="AR27" s="74">
        <f t="shared" si="13"/>
        <v>0</v>
      </c>
      <c r="AS27" s="74">
        <f t="shared" si="13"/>
        <v>0</v>
      </c>
      <c r="AT27" s="74">
        <f t="shared" si="13"/>
        <v>0</v>
      </c>
      <c r="AU27" s="74">
        <f t="shared" si="13"/>
        <v>0</v>
      </c>
      <c r="AV27" s="74">
        <f t="shared" si="13"/>
        <v>0</v>
      </c>
      <c r="AW27" s="74">
        <f t="shared" si="13"/>
        <v>0</v>
      </c>
      <c r="AX27" s="74">
        <f t="shared" si="13"/>
        <v>0</v>
      </c>
      <c r="AY27" s="74">
        <f t="shared" si="13"/>
        <v>0</v>
      </c>
      <c r="AZ27" s="74">
        <f t="shared" si="13"/>
        <v>0</v>
      </c>
      <c r="BA27" s="74">
        <f t="shared" si="13"/>
        <v>0</v>
      </c>
      <c r="BB27" s="74">
        <f t="shared" si="13"/>
        <v>0</v>
      </c>
      <c r="BC27" s="74">
        <f t="shared" si="13"/>
        <v>0</v>
      </c>
      <c r="BD27" s="74">
        <f t="shared" si="13"/>
        <v>0</v>
      </c>
      <c r="BE27" s="74">
        <f t="shared" si="13"/>
        <v>0</v>
      </c>
      <c r="BF27" s="74">
        <f t="shared" si="13"/>
        <v>0</v>
      </c>
      <c r="BG27" s="74">
        <f t="shared" si="13"/>
        <v>0</v>
      </c>
      <c r="BH27" s="74">
        <f t="shared" si="13"/>
        <v>0</v>
      </c>
      <c r="BI27" s="74">
        <f t="shared" si="13"/>
        <v>0</v>
      </c>
      <c r="BJ27" s="74">
        <f t="shared" si="13"/>
        <v>0</v>
      </c>
      <c r="BK27" s="74">
        <f t="shared" si="13"/>
        <v>0</v>
      </c>
      <c r="BL27" s="74">
        <f t="shared" si="13"/>
        <v>0</v>
      </c>
      <c r="BM27" s="36"/>
      <c r="BN27" s="74">
        <f>SUM(B27:BM27)</f>
        <v>0</v>
      </c>
      <c r="BO27" s="335"/>
    </row>
    <row r="28" spans="1:67" s="37" customFormat="1" ht="15" customHeight="1" x14ac:dyDescent="0.2">
      <c r="A28" s="35" t="s">
        <v>28</v>
      </c>
      <c r="B28" s="74">
        <f t="shared" ref="B28:BL28" si="14">SUM(B25:B27)</f>
        <v>0</v>
      </c>
      <c r="C28" s="74">
        <f t="shared" si="14"/>
        <v>0</v>
      </c>
      <c r="D28" s="74">
        <f t="shared" si="14"/>
        <v>0</v>
      </c>
      <c r="E28" s="74">
        <f t="shared" si="14"/>
        <v>0</v>
      </c>
      <c r="F28" s="74">
        <f t="shared" si="14"/>
        <v>0</v>
      </c>
      <c r="G28" s="74">
        <f t="shared" si="14"/>
        <v>0</v>
      </c>
      <c r="H28" s="74">
        <f t="shared" si="14"/>
        <v>0</v>
      </c>
      <c r="I28" s="74">
        <f t="shared" si="14"/>
        <v>0</v>
      </c>
      <c r="J28" s="74">
        <f t="shared" si="14"/>
        <v>0</v>
      </c>
      <c r="K28" s="74">
        <f t="shared" si="14"/>
        <v>0</v>
      </c>
      <c r="L28" s="74">
        <f t="shared" si="14"/>
        <v>0</v>
      </c>
      <c r="M28" s="74">
        <f t="shared" si="14"/>
        <v>0</v>
      </c>
      <c r="N28" s="74">
        <f t="shared" si="14"/>
        <v>0</v>
      </c>
      <c r="O28" s="74">
        <f t="shared" si="14"/>
        <v>0</v>
      </c>
      <c r="P28" s="74">
        <f t="shared" si="14"/>
        <v>0</v>
      </c>
      <c r="Q28" s="74">
        <f t="shared" si="14"/>
        <v>0</v>
      </c>
      <c r="R28" s="74">
        <f t="shared" si="14"/>
        <v>0</v>
      </c>
      <c r="S28" s="74">
        <f t="shared" si="14"/>
        <v>0</v>
      </c>
      <c r="T28" s="74">
        <f t="shared" si="14"/>
        <v>0</v>
      </c>
      <c r="U28" s="74">
        <f t="shared" si="14"/>
        <v>0</v>
      </c>
      <c r="V28" s="74">
        <f t="shared" si="14"/>
        <v>0</v>
      </c>
      <c r="W28" s="74">
        <f t="shared" si="14"/>
        <v>0</v>
      </c>
      <c r="X28" s="74">
        <f t="shared" si="14"/>
        <v>0</v>
      </c>
      <c r="Y28" s="74">
        <f t="shared" si="14"/>
        <v>0</v>
      </c>
      <c r="Z28" s="74">
        <f t="shared" si="14"/>
        <v>0</v>
      </c>
      <c r="AA28" s="74">
        <f t="shared" si="14"/>
        <v>0</v>
      </c>
      <c r="AB28" s="74">
        <f t="shared" si="14"/>
        <v>0</v>
      </c>
      <c r="AC28" s="74">
        <f t="shared" si="14"/>
        <v>0</v>
      </c>
      <c r="AD28" s="74">
        <f t="shared" si="14"/>
        <v>0</v>
      </c>
      <c r="AE28" s="74">
        <f t="shared" si="14"/>
        <v>0</v>
      </c>
      <c r="AF28" s="74">
        <f t="shared" si="14"/>
        <v>0</v>
      </c>
      <c r="AG28" s="74">
        <f t="shared" si="14"/>
        <v>0</v>
      </c>
      <c r="AH28" s="74">
        <f t="shared" si="14"/>
        <v>0</v>
      </c>
      <c r="AI28" s="74">
        <f t="shared" si="14"/>
        <v>0</v>
      </c>
      <c r="AJ28" s="74">
        <f t="shared" si="14"/>
        <v>0</v>
      </c>
      <c r="AK28" s="74">
        <f t="shared" si="14"/>
        <v>0</v>
      </c>
      <c r="AL28" s="74">
        <f t="shared" si="14"/>
        <v>0</v>
      </c>
      <c r="AM28" s="74">
        <f t="shared" si="14"/>
        <v>0</v>
      </c>
      <c r="AN28" s="74">
        <f t="shared" si="14"/>
        <v>0</v>
      </c>
      <c r="AO28" s="74">
        <f t="shared" si="14"/>
        <v>0</v>
      </c>
      <c r="AP28" s="74">
        <f t="shared" si="14"/>
        <v>0</v>
      </c>
      <c r="AQ28" s="74">
        <f t="shared" si="14"/>
        <v>0</v>
      </c>
      <c r="AR28" s="74">
        <f t="shared" si="14"/>
        <v>0</v>
      </c>
      <c r="AS28" s="74">
        <f t="shared" si="14"/>
        <v>0</v>
      </c>
      <c r="AT28" s="74">
        <f t="shared" si="14"/>
        <v>0</v>
      </c>
      <c r="AU28" s="74">
        <f t="shared" si="14"/>
        <v>0</v>
      </c>
      <c r="AV28" s="74">
        <f t="shared" si="14"/>
        <v>0</v>
      </c>
      <c r="AW28" s="74">
        <f t="shared" si="14"/>
        <v>0</v>
      </c>
      <c r="AX28" s="74">
        <f t="shared" si="14"/>
        <v>0</v>
      </c>
      <c r="AY28" s="74">
        <f t="shared" si="14"/>
        <v>0</v>
      </c>
      <c r="AZ28" s="74">
        <f t="shared" si="14"/>
        <v>0</v>
      </c>
      <c r="BA28" s="74">
        <f t="shared" si="14"/>
        <v>0</v>
      </c>
      <c r="BB28" s="74">
        <f t="shared" si="14"/>
        <v>0</v>
      </c>
      <c r="BC28" s="74">
        <f t="shared" si="14"/>
        <v>0</v>
      </c>
      <c r="BD28" s="74">
        <f t="shared" si="14"/>
        <v>0</v>
      </c>
      <c r="BE28" s="74">
        <f t="shared" si="14"/>
        <v>0</v>
      </c>
      <c r="BF28" s="74">
        <f t="shared" si="14"/>
        <v>0</v>
      </c>
      <c r="BG28" s="74">
        <f t="shared" si="14"/>
        <v>0</v>
      </c>
      <c r="BH28" s="74">
        <f t="shared" si="14"/>
        <v>0</v>
      </c>
      <c r="BI28" s="74">
        <f t="shared" si="14"/>
        <v>0</v>
      </c>
      <c r="BJ28" s="74">
        <f t="shared" si="14"/>
        <v>0</v>
      </c>
      <c r="BK28" s="74">
        <f t="shared" si="14"/>
        <v>0</v>
      </c>
      <c r="BL28" s="74">
        <f t="shared" si="14"/>
        <v>0</v>
      </c>
      <c r="BM28" s="36"/>
      <c r="BN28" s="74"/>
      <c r="BO28" s="335"/>
    </row>
    <row r="29" spans="1:67" s="37" customFormat="1" ht="15" customHeight="1" thickBot="1" x14ac:dyDescent="0.25">
      <c r="A29" s="35" t="s">
        <v>29</v>
      </c>
      <c r="B29" s="68">
        <f t="shared" ref="B29:BL29" si="15">AVERAGE(B25,B28)</f>
        <v>0</v>
      </c>
      <c r="C29" s="68">
        <f t="shared" si="15"/>
        <v>0</v>
      </c>
      <c r="D29" s="68">
        <f t="shared" si="15"/>
        <v>0</v>
      </c>
      <c r="E29" s="68">
        <f t="shared" si="15"/>
        <v>0</v>
      </c>
      <c r="F29" s="68">
        <f t="shared" si="15"/>
        <v>0</v>
      </c>
      <c r="G29" s="68">
        <f>AVERAGE(G25,G28)</f>
        <v>0</v>
      </c>
      <c r="H29" s="68">
        <f t="shared" si="15"/>
        <v>0</v>
      </c>
      <c r="I29" s="68">
        <f t="shared" si="15"/>
        <v>0</v>
      </c>
      <c r="J29" s="68">
        <f t="shared" si="15"/>
        <v>0</v>
      </c>
      <c r="K29" s="68">
        <f t="shared" si="15"/>
        <v>0</v>
      </c>
      <c r="L29" s="68">
        <f t="shared" si="15"/>
        <v>0</v>
      </c>
      <c r="M29" s="68">
        <f t="shared" si="15"/>
        <v>0</v>
      </c>
      <c r="N29" s="68">
        <f t="shared" si="15"/>
        <v>0</v>
      </c>
      <c r="O29" s="68">
        <f t="shared" si="15"/>
        <v>0</v>
      </c>
      <c r="P29" s="68">
        <f t="shared" si="15"/>
        <v>0</v>
      </c>
      <c r="Q29" s="68">
        <f t="shared" si="15"/>
        <v>0</v>
      </c>
      <c r="R29" s="68">
        <f t="shared" si="15"/>
        <v>0</v>
      </c>
      <c r="S29" s="68">
        <f t="shared" si="15"/>
        <v>0</v>
      </c>
      <c r="T29" s="68">
        <f t="shared" si="15"/>
        <v>0</v>
      </c>
      <c r="U29" s="68">
        <f t="shared" si="15"/>
        <v>0</v>
      </c>
      <c r="V29" s="68">
        <f t="shared" si="15"/>
        <v>0</v>
      </c>
      <c r="W29" s="68">
        <f t="shared" si="15"/>
        <v>0</v>
      </c>
      <c r="X29" s="68">
        <f t="shared" si="15"/>
        <v>0</v>
      </c>
      <c r="Y29" s="68">
        <f t="shared" si="15"/>
        <v>0</v>
      </c>
      <c r="Z29" s="68">
        <f t="shared" si="15"/>
        <v>0</v>
      </c>
      <c r="AA29" s="68">
        <f t="shared" si="15"/>
        <v>0</v>
      </c>
      <c r="AB29" s="68">
        <f t="shared" si="15"/>
        <v>0</v>
      </c>
      <c r="AC29" s="68">
        <f t="shared" si="15"/>
        <v>0</v>
      </c>
      <c r="AD29" s="68">
        <f t="shared" si="15"/>
        <v>0</v>
      </c>
      <c r="AE29" s="68">
        <f t="shared" si="15"/>
        <v>0</v>
      </c>
      <c r="AF29" s="68">
        <f t="shared" si="15"/>
        <v>0</v>
      </c>
      <c r="AG29" s="68">
        <f t="shared" si="15"/>
        <v>0</v>
      </c>
      <c r="AH29" s="68">
        <f t="shared" si="15"/>
        <v>0</v>
      </c>
      <c r="AI29" s="68">
        <f t="shared" si="15"/>
        <v>0</v>
      </c>
      <c r="AJ29" s="68">
        <f t="shared" si="15"/>
        <v>0</v>
      </c>
      <c r="AK29" s="68">
        <f t="shared" si="15"/>
        <v>0</v>
      </c>
      <c r="AL29" s="68">
        <f t="shared" si="15"/>
        <v>0</v>
      </c>
      <c r="AM29" s="68">
        <f t="shared" si="15"/>
        <v>0</v>
      </c>
      <c r="AN29" s="68">
        <f t="shared" si="15"/>
        <v>0</v>
      </c>
      <c r="AO29" s="68">
        <f t="shared" si="15"/>
        <v>0</v>
      </c>
      <c r="AP29" s="68">
        <f t="shared" si="15"/>
        <v>0</v>
      </c>
      <c r="AQ29" s="68">
        <f t="shared" si="15"/>
        <v>0</v>
      </c>
      <c r="AR29" s="68">
        <f t="shared" si="15"/>
        <v>0</v>
      </c>
      <c r="AS29" s="68">
        <f t="shared" si="15"/>
        <v>0</v>
      </c>
      <c r="AT29" s="68">
        <f t="shared" si="15"/>
        <v>0</v>
      </c>
      <c r="AU29" s="68">
        <f t="shared" si="15"/>
        <v>0</v>
      </c>
      <c r="AV29" s="68">
        <f t="shared" si="15"/>
        <v>0</v>
      </c>
      <c r="AW29" s="68">
        <f t="shared" si="15"/>
        <v>0</v>
      </c>
      <c r="AX29" s="68">
        <f t="shared" si="15"/>
        <v>0</v>
      </c>
      <c r="AY29" s="68">
        <f t="shared" si="15"/>
        <v>0</v>
      </c>
      <c r="AZ29" s="68">
        <f t="shared" si="15"/>
        <v>0</v>
      </c>
      <c r="BA29" s="68">
        <f t="shared" si="15"/>
        <v>0</v>
      </c>
      <c r="BB29" s="68">
        <f t="shared" si="15"/>
        <v>0</v>
      </c>
      <c r="BC29" s="68">
        <f t="shared" si="15"/>
        <v>0</v>
      </c>
      <c r="BD29" s="68">
        <f t="shared" si="15"/>
        <v>0</v>
      </c>
      <c r="BE29" s="68">
        <f t="shared" si="15"/>
        <v>0</v>
      </c>
      <c r="BF29" s="68">
        <f t="shared" si="15"/>
        <v>0</v>
      </c>
      <c r="BG29" s="68">
        <f t="shared" si="15"/>
        <v>0</v>
      </c>
      <c r="BH29" s="68">
        <f t="shared" si="15"/>
        <v>0</v>
      </c>
      <c r="BI29" s="68">
        <f t="shared" si="15"/>
        <v>0</v>
      </c>
      <c r="BJ29" s="68">
        <f t="shared" si="15"/>
        <v>0</v>
      </c>
      <c r="BK29" s="68">
        <f t="shared" si="15"/>
        <v>0</v>
      </c>
      <c r="BL29" s="68">
        <f t="shared" si="15"/>
        <v>0</v>
      </c>
      <c r="BM29" s="36"/>
      <c r="BN29" s="74"/>
      <c r="BO29" s="335"/>
    </row>
    <row r="30" spans="1:67" s="37" customFormat="1" ht="15" customHeight="1" thickTop="1" x14ac:dyDescent="0.2">
      <c r="A30" s="69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36"/>
      <c r="BN30" s="54"/>
      <c r="BO30" s="335"/>
    </row>
    <row r="31" spans="1:67" s="73" customFormat="1" ht="15" customHeight="1" x14ac:dyDescent="0.2">
      <c r="A31" s="70" t="s">
        <v>68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112"/>
      <c r="BN31" s="72"/>
      <c r="BO31" s="336"/>
    </row>
    <row r="32" spans="1:67" s="37" customFormat="1" ht="15" customHeight="1" x14ac:dyDescent="0.2">
      <c r="A32" s="35" t="s">
        <v>24</v>
      </c>
      <c r="B32" s="74">
        <v>0</v>
      </c>
      <c r="C32" s="74">
        <f t="shared" ref="C32:BL32" si="16">B35</f>
        <v>0</v>
      </c>
      <c r="D32" s="74">
        <f t="shared" si="16"/>
        <v>0</v>
      </c>
      <c r="E32" s="74">
        <f t="shared" si="16"/>
        <v>0</v>
      </c>
      <c r="F32" s="74">
        <f t="shared" si="16"/>
        <v>0</v>
      </c>
      <c r="G32" s="74">
        <f t="shared" si="16"/>
        <v>0</v>
      </c>
      <c r="H32" s="74">
        <f t="shared" si="16"/>
        <v>0</v>
      </c>
      <c r="I32" s="74">
        <f t="shared" si="16"/>
        <v>0</v>
      </c>
      <c r="J32" s="74">
        <f t="shared" si="16"/>
        <v>0</v>
      </c>
      <c r="K32" s="74">
        <f t="shared" si="16"/>
        <v>0</v>
      </c>
      <c r="L32" s="74">
        <f t="shared" si="16"/>
        <v>0</v>
      </c>
      <c r="M32" s="74">
        <f t="shared" si="16"/>
        <v>0</v>
      </c>
      <c r="N32" s="74">
        <f t="shared" si="16"/>
        <v>0</v>
      </c>
      <c r="O32" s="74">
        <f t="shared" si="16"/>
        <v>0</v>
      </c>
      <c r="P32" s="74">
        <f t="shared" si="16"/>
        <v>0</v>
      </c>
      <c r="Q32" s="74">
        <f t="shared" si="16"/>
        <v>0</v>
      </c>
      <c r="R32" s="74">
        <f t="shared" si="16"/>
        <v>0</v>
      </c>
      <c r="S32" s="74">
        <f t="shared" si="16"/>
        <v>0</v>
      </c>
      <c r="T32" s="74">
        <f t="shared" si="16"/>
        <v>0</v>
      </c>
      <c r="U32" s="74">
        <f t="shared" si="16"/>
        <v>0</v>
      </c>
      <c r="V32" s="74">
        <f t="shared" si="16"/>
        <v>0</v>
      </c>
      <c r="W32" s="74">
        <f t="shared" si="16"/>
        <v>0</v>
      </c>
      <c r="X32" s="74">
        <f t="shared" si="16"/>
        <v>0</v>
      </c>
      <c r="Y32" s="74">
        <f t="shared" si="16"/>
        <v>0</v>
      </c>
      <c r="Z32" s="74">
        <f t="shared" si="16"/>
        <v>0</v>
      </c>
      <c r="AA32" s="74">
        <f t="shared" si="16"/>
        <v>0</v>
      </c>
      <c r="AB32" s="74">
        <f t="shared" si="16"/>
        <v>0</v>
      </c>
      <c r="AC32" s="74">
        <f t="shared" si="16"/>
        <v>0</v>
      </c>
      <c r="AD32" s="74">
        <f t="shared" si="16"/>
        <v>0</v>
      </c>
      <c r="AE32" s="74">
        <f t="shared" si="16"/>
        <v>0</v>
      </c>
      <c r="AF32" s="74">
        <f t="shared" si="16"/>
        <v>0</v>
      </c>
      <c r="AG32" s="74">
        <f t="shared" si="16"/>
        <v>0</v>
      </c>
      <c r="AH32" s="74">
        <f t="shared" si="16"/>
        <v>0</v>
      </c>
      <c r="AI32" s="74">
        <f t="shared" si="16"/>
        <v>0</v>
      </c>
      <c r="AJ32" s="74">
        <f t="shared" si="16"/>
        <v>0</v>
      </c>
      <c r="AK32" s="74">
        <f t="shared" si="16"/>
        <v>0</v>
      </c>
      <c r="AL32" s="74">
        <f t="shared" si="16"/>
        <v>0</v>
      </c>
      <c r="AM32" s="74">
        <f t="shared" si="16"/>
        <v>0</v>
      </c>
      <c r="AN32" s="74">
        <f t="shared" si="16"/>
        <v>0</v>
      </c>
      <c r="AO32" s="74">
        <f t="shared" si="16"/>
        <v>0</v>
      </c>
      <c r="AP32" s="74">
        <f t="shared" si="16"/>
        <v>0</v>
      </c>
      <c r="AQ32" s="74">
        <f t="shared" si="16"/>
        <v>0</v>
      </c>
      <c r="AR32" s="74">
        <f t="shared" si="16"/>
        <v>0</v>
      </c>
      <c r="AS32" s="74">
        <f t="shared" si="16"/>
        <v>0</v>
      </c>
      <c r="AT32" s="74">
        <f t="shared" si="16"/>
        <v>0</v>
      </c>
      <c r="AU32" s="74">
        <f t="shared" si="16"/>
        <v>0</v>
      </c>
      <c r="AV32" s="74">
        <f t="shared" si="16"/>
        <v>0</v>
      </c>
      <c r="AW32" s="74">
        <f t="shared" si="16"/>
        <v>0</v>
      </c>
      <c r="AX32" s="74">
        <f t="shared" si="16"/>
        <v>0</v>
      </c>
      <c r="AY32" s="74">
        <f t="shared" si="16"/>
        <v>0</v>
      </c>
      <c r="AZ32" s="74">
        <f t="shared" si="16"/>
        <v>0</v>
      </c>
      <c r="BA32" s="74">
        <f t="shared" si="16"/>
        <v>0</v>
      </c>
      <c r="BB32" s="74">
        <f t="shared" si="16"/>
        <v>0</v>
      </c>
      <c r="BC32" s="74">
        <f t="shared" si="16"/>
        <v>0</v>
      </c>
      <c r="BD32" s="74">
        <f t="shared" si="16"/>
        <v>0</v>
      </c>
      <c r="BE32" s="74">
        <f t="shared" si="16"/>
        <v>0</v>
      </c>
      <c r="BF32" s="74">
        <f t="shared" si="16"/>
        <v>0</v>
      </c>
      <c r="BG32" s="74">
        <f t="shared" si="16"/>
        <v>0</v>
      </c>
      <c r="BH32" s="74">
        <f t="shared" si="16"/>
        <v>0</v>
      </c>
      <c r="BI32" s="74">
        <f t="shared" si="16"/>
        <v>0</v>
      </c>
      <c r="BJ32" s="74">
        <f t="shared" si="16"/>
        <v>0</v>
      </c>
      <c r="BK32" s="74">
        <f t="shared" si="16"/>
        <v>0</v>
      </c>
      <c r="BL32" s="74">
        <f t="shared" si="16"/>
        <v>0</v>
      </c>
      <c r="BM32" s="36"/>
      <c r="BN32" s="74"/>
      <c r="BO32" s="335"/>
    </row>
    <row r="33" spans="1:107" s="37" customFormat="1" ht="15" customHeight="1" x14ac:dyDescent="0.2">
      <c r="A33" s="35" t="s">
        <v>25</v>
      </c>
      <c r="B33" s="74">
        <f t="shared" ref="B33:BL33" si="17">B98</f>
        <v>0</v>
      </c>
      <c r="C33" s="74">
        <f t="shared" si="17"/>
        <v>0</v>
      </c>
      <c r="D33" s="74">
        <f t="shared" si="17"/>
        <v>0</v>
      </c>
      <c r="E33" s="74">
        <f t="shared" si="17"/>
        <v>0</v>
      </c>
      <c r="F33" s="74">
        <f t="shared" si="17"/>
        <v>0</v>
      </c>
      <c r="G33" s="74">
        <f t="shared" si="17"/>
        <v>0</v>
      </c>
      <c r="H33" s="74">
        <f t="shared" si="17"/>
        <v>0</v>
      </c>
      <c r="I33" s="74">
        <f t="shared" si="17"/>
        <v>0</v>
      </c>
      <c r="J33" s="74">
        <f t="shared" si="17"/>
        <v>0</v>
      </c>
      <c r="K33" s="74">
        <f t="shared" si="17"/>
        <v>0</v>
      </c>
      <c r="L33" s="74">
        <f t="shared" si="17"/>
        <v>0</v>
      </c>
      <c r="M33" s="74">
        <f t="shared" si="17"/>
        <v>0</v>
      </c>
      <c r="N33" s="74">
        <f t="shared" si="17"/>
        <v>0</v>
      </c>
      <c r="O33" s="74">
        <f t="shared" si="17"/>
        <v>0</v>
      </c>
      <c r="P33" s="74">
        <f t="shared" si="17"/>
        <v>0</v>
      </c>
      <c r="Q33" s="74">
        <f t="shared" si="17"/>
        <v>0</v>
      </c>
      <c r="R33" s="74">
        <f t="shared" si="17"/>
        <v>0</v>
      </c>
      <c r="S33" s="74">
        <f t="shared" si="17"/>
        <v>0</v>
      </c>
      <c r="T33" s="74">
        <f t="shared" si="17"/>
        <v>0</v>
      </c>
      <c r="U33" s="74">
        <f t="shared" si="17"/>
        <v>0</v>
      </c>
      <c r="V33" s="74">
        <f t="shared" si="17"/>
        <v>0</v>
      </c>
      <c r="W33" s="74">
        <f t="shared" si="17"/>
        <v>0</v>
      </c>
      <c r="X33" s="74">
        <f t="shared" si="17"/>
        <v>0</v>
      </c>
      <c r="Y33" s="74">
        <f t="shared" si="17"/>
        <v>0</v>
      </c>
      <c r="Z33" s="74">
        <f t="shared" si="17"/>
        <v>0</v>
      </c>
      <c r="AA33" s="74">
        <f t="shared" si="17"/>
        <v>0</v>
      </c>
      <c r="AB33" s="74">
        <f t="shared" si="17"/>
        <v>0</v>
      </c>
      <c r="AC33" s="74">
        <f t="shared" si="17"/>
        <v>0</v>
      </c>
      <c r="AD33" s="74">
        <f t="shared" si="17"/>
        <v>0</v>
      </c>
      <c r="AE33" s="74">
        <f t="shared" si="17"/>
        <v>0</v>
      </c>
      <c r="AF33" s="74">
        <f t="shared" si="17"/>
        <v>0</v>
      </c>
      <c r="AG33" s="74">
        <f t="shared" si="17"/>
        <v>0</v>
      </c>
      <c r="AH33" s="74">
        <f t="shared" si="17"/>
        <v>0</v>
      </c>
      <c r="AI33" s="74">
        <f t="shared" si="17"/>
        <v>0</v>
      </c>
      <c r="AJ33" s="74">
        <f t="shared" si="17"/>
        <v>0</v>
      </c>
      <c r="AK33" s="74">
        <f t="shared" si="17"/>
        <v>0</v>
      </c>
      <c r="AL33" s="74">
        <f t="shared" si="17"/>
        <v>0</v>
      </c>
      <c r="AM33" s="74">
        <f t="shared" si="17"/>
        <v>0</v>
      </c>
      <c r="AN33" s="74">
        <f t="shared" si="17"/>
        <v>0</v>
      </c>
      <c r="AO33" s="74">
        <f t="shared" si="17"/>
        <v>0</v>
      </c>
      <c r="AP33" s="74">
        <f t="shared" si="17"/>
        <v>0</v>
      </c>
      <c r="AQ33" s="74">
        <f t="shared" si="17"/>
        <v>0</v>
      </c>
      <c r="AR33" s="74">
        <f t="shared" si="17"/>
        <v>0</v>
      </c>
      <c r="AS33" s="74">
        <f t="shared" si="17"/>
        <v>0</v>
      </c>
      <c r="AT33" s="74">
        <f t="shared" si="17"/>
        <v>0</v>
      </c>
      <c r="AU33" s="74">
        <f t="shared" si="17"/>
        <v>0</v>
      </c>
      <c r="AV33" s="74">
        <f t="shared" si="17"/>
        <v>0</v>
      </c>
      <c r="AW33" s="74">
        <f t="shared" si="17"/>
        <v>0</v>
      </c>
      <c r="AX33" s="74">
        <f t="shared" si="17"/>
        <v>0</v>
      </c>
      <c r="AY33" s="74">
        <f t="shared" si="17"/>
        <v>0</v>
      </c>
      <c r="AZ33" s="74">
        <f t="shared" si="17"/>
        <v>0</v>
      </c>
      <c r="BA33" s="74">
        <f t="shared" si="17"/>
        <v>0</v>
      </c>
      <c r="BB33" s="74">
        <f t="shared" si="17"/>
        <v>0</v>
      </c>
      <c r="BC33" s="74">
        <f t="shared" si="17"/>
        <v>0</v>
      </c>
      <c r="BD33" s="74">
        <f t="shared" si="17"/>
        <v>0</v>
      </c>
      <c r="BE33" s="74">
        <f t="shared" si="17"/>
        <v>0</v>
      </c>
      <c r="BF33" s="74">
        <f t="shared" si="17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36"/>
      <c r="BN33" s="74">
        <f>SUM(B33:BM33)</f>
        <v>0</v>
      </c>
      <c r="BO33" s="335"/>
    </row>
    <row r="34" spans="1:107" s="66" customFormat="1" ht="15" customHeight="1" x14ac:dyDescent="0.2">
      <c r="A34" s="360" t="s">
        <v>300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91"/>
      <c r="N34" s="291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>
        <f>-BN85</f>
        <v>0</v>
      </c>
      <c r="AZ34" s="288">
        <f>-BN86</f>
        <v>0</v>
      </c>
      <c r="BA34" s="288">
        <f>-BN87</f>
        <v>0</v>
      </c>
      <c r="BB34" s="288">
        <f>-BN88</f>
        <v>0</v>
      </c>
      <c r="BC34" s="288">
        <f>-BN89</f>
        <v>0</v>
      </c>
      <c r="BD34" s="291">
        <f>-BN90</f>
        <v>0</v>
      </c>
      <c r="BE34" s="288">
        <f>-BN91</f>
        <v>0</v>
      </c>
      <c r="BF34" s="288">
        <f>-BN92</f>
        <v>0</v>
      </c>
      <c r="BG34" s="288">
        <f>-BN93</f>
        <v>0</v>
      </c>
      <c r="BH34" s="288">
        <f>-BN94</f>
        <v>0</v>
      </c>
      <c r="BI34" s="288">
        <f>-BN95</f>
        <v>0</v>
      </c>
      <c r="BJ34" s="288">
        <f>-BN96</f>
        <v>0</v>
      </c>
      <c r="BK34" s="291">
        <f>-BN97</f>
        <v>0</v>
      </c>
      <c r="BL34" s="288"/>
      <c r="BM34" s="290"/>
      <c r="BN34" s="288">
        <f>SUM(B34:BM34)</f>
        <v>0</v>
      </c>
      <c r="BO34" s="366"/>
    </row>
    <row r="35" spans="1:107" s="37" customFormat="1" ht="15" customHeight="1" x14ac:dyDescent="0.2">
      <c r="A35" s="35" t="s">
        <v>28</v>
      </c>
      <c r="B35" s="74">
        <f>SUM(B32:B34)</f>
        <v>0</v>
      </c>
      <c r="C35" s="74">
        <f t="shared" ref="C35:BL35" si="18">SUM(C32:C34)</f>
        <v>0</v>
      </c>
      <c r="D35" s="74">
        <f t="shared" si="18"/>
        <v>0</v>
      </c>
      <c r="E35" s="74">
        <f t="shared" si="18"/>
        <v>0</v>
      </c>
      <c r="F35" s="74">
        <f t="shared" si="18"/>
        <v>0</v>
      </c>
      <c r="G35" s="74">
        <f t="shared" si="18"/>
        <v>0</v>
      </c>
      <c r="H35" s="74">
        <f t="shared" si="18"/>
        <v>0</v>
      </c>
      <c r="I35" s="74">
        <f t="shared" si="18"/>
        <v>0</v>
      </c>
      <c r="J35" s="74">
        <f t="shared" si="18"/>
        <v>0</v>
      </c>
      <c r="K35" s="74">
        <f t="shared" si="18"/>
        <v>0</v>
      </c>
      <c r="L35" s="74">
        <f t="shared" si="18"/>
        <v>0</v>
      </c>
      <c r="M35" s="74">
        <f t="shared" si="18"/>
        <v>0</v>
      </c>
      <c r="N35" s="74">
        <f t="shared" si="18"/>
        <v>0</v>
      </c>
      <c r="O35" s="74">
        <f t="shared" si="18"/>
        <v>0</v>
      </c>
      <c r="P35" s="74">
        <f t="shared" si="18"/>
        <v>0</v>
      </c>
      <c r="Q35" s="74">
        <f t="shared" si="18"/>
        <v>0</v>
      </c>
      <c r="R35" s="74">
        <f t="shared" si="18"/>
        <v>0</v>
      </c>
      <c r="S35" s="74">
        <f t="shared" si="18"/>
        <v>0</v>
      </c>
      <c r="T35" s="74">
        <f t="shared" si="18"/>
        <v>0</v>
      </c>
      <c r="U35" s="74">
        <f t="shared" si="18"/>
        <v>0</v>
      </c>
      <c r="V35" s="74">
        <f t="shared" si="18"/>
        <v>0</v>
      </c>
      <c r="W35" s="74">
        <f t="shared" si="18"/>
        <v>0</v>
      </c>
      <c r="X35" s="74">
        <f t="shared" si="18"/>
        <v>0</v>
      </c>
      <c r="Y35" s="74">
        <f t="shared" si="18"/>
        <v>0</v>
      </c>
      <c r="Z35" s="74">
        <f t="shared" si="18"/>
        <v>0</v>
      </c>
      <c r="AA35" s="74">
        <f t="shared" si="18"/>
        <v>0</v>
      </c>
      <c r="AB35" s="74">
        <f t="shared" si="18"/>
        <v>0</v>
      </c>
      <c r="AC35" s="74">
        <f t="shared" si="18"/>
        <v>0</v>
      </c>
      <c r="AD35" s="74">
        <f t="shared" si="18"/>
        <v>0</v>
      </c>
      <c r="AE35" s="74">
        <f t="shared" si="18"/>
        <v>0</v>
      </c>
      <c r="AF35" s="74">
        <f t="shared" si="18"/>
        <v>0</v>
      </c>
      <c r="AG35" s="74">
        <f t="shared" si="18"/>
        <v>0</v>
      </c>
      <c r="AH35" s="74">
        <f t="shared" si="18"/>
        <v>0</v>
      </c>
      <c r="AI35" s="74">
        <f t="shared" si="18"/>
        <v>0</v>
      </c>
      <c r="AJ35" s="74">
        <f t="shared" si="18"/>
        <v>0</v>
      </c>
      <c r="AK35" s="74">
        <f t="shared" si="18"/>
        <v>0</v>
      </c>
      <c r="AL35" s="74">
        <f t="shared" si="18"/>
        <v>0</v>
      </c>
      <c r="AM35" s="74">
        <f t="shared" si="18"/>
        <v>0</v>
      </c>
      <c r="AN35" s="74">
        <f t="shared" si="18"/>
        <v>0</v>
      </c>
      <c r="AO35" s="74">
        <f t="shared" si="18"/>
        <v>0</v>
      </c>
      <c r="AP35" s="74">
        <f t="shared" si="18"/>
        <v>0</v>
      </c>
      <c r="AQ35" s="74">
        <f t="shared" si="18"/>
        <v>0</v>
      </c>
      <c r="AR35" s="74">
        <f t="shared" si="18"/>
        <v>0</v>
      </c>
      <c r="AS35" s="74">
        <f t="shared" si="18"/>
        <v>0</v>
      </c>
      <c r="AT35" s="74">
        <f t="shared" si="18"/>
        <v>0</v>
      </c>
      <c r="AU35" s="74">
        <f t="shared" si="18"/>
        <v>0</v>
      </c>
      <c r="AV35" s="74">
        <f t="shared" si="18"/>
        <v>0</v>
      </c>
      <c r="AW35" s="74">
        <f t="shared" si="18"/>
        <v>0</v>
      </c>
      <c r="AX35" s="74">
        <f t="shared" si="18"/>
        <v>0</v>
      </c>
      <c r="AY35" s="74">
        <f t="shared" si="18"/>
        <v>0</v>
      </c>
      <c r="AZ35" s="74">
        <f t="shared" si="18"/>
        <v>0</v>
      </c>
      <c r="BA35" s="74">
        <f t="shared" si="18"/>
        <v>0</v>
      </c>
      <c r="BB35" s="74">
        <f t="shared" si="18"/>
        <v>0</v>
      </c>
      <c r="BC35" s="74">
        <f t="shared" si="18"/>
        <v>0</v>
      </c>
      <c r="BD35" s="74">
        <f t="shared" si="18"/>
        <v>0</v>
      </c>
      <c r="BE35" s="74">
        <f t="shared" si="18"/>
        <v>0</v>
      </c>
      <c r="BF35" s="74">
        <f t="shared" si="18"/>
        <v>0</v>
      </c>
      <c r="BG35" s="74">
        <f t="shared" si="18"/>
        <v>0</v>
      </c>
      <c r="BH35" s="74">
        <f t="shared" si="18"/>
        <v>0</v>
      </c>
      <c r="BI35" s="74">
        <f t="shared" si="18"/>
        <v>0</v>
      </c>
      <c r="BJ35" s="74">
        <f t="shared" si="18"/>
        <v>0</v>
      </c>
      <c r="BK35" s="74">
        <f t="shared" si="18"/>
        <v>0</v>
      </c>
      <c r="BL35" s="74">
        <f t="shared" si="18"/>
        <v>0</v>
      </c>
      <c r="BM35" s="36"/>
      <c r="BN35" s="74"/>
      <c r="BO35" s="335"/>
    </row>
    <row r="36" spans="1:107" s="37" customFormat="1" ht="15" customHeight="1" thickBot="1" x14ac:dyDescent="0.25">
      <c r="A36" s="35" t="s">
        <v>29</v>
      </c>
      <c r="B36" s="68">
        <f t="shared" ref="B36:BL36" si="19">AVERAGE(B32,B35)</f>
        <v>0</v>
      </c>
      <c r="C36" s="68">
        <f t="shared" si="19"/>
        <v>0</v>
      </c>
      <c r="D36" s="68">
        <f t="shared" si="19"/>
        <v>0</v>
      </c>
      <c r="E36" s="68">
        <f t="shared" si="19"/>
        <v>0</v>
      </c>
      <c r="F36" s="68">
        <f t="shared" si="19"/>
        <v>0</v>
      </c>
      <c r="G36" s="68">
        <f t="shared" si="19"/>
        <v>0</v>
      </c>
      <c r="H36" s="68">
        <f t="shared" si="19"/>
        <v>0</v>
      </c>
      <c r="I36" s="68">
        <f t="shared" si="19"/>
        <v>0</v>
      </c>
      <c r="J36" s="68">
        <f t="shared" si="19"/>
        <v>0</v>
      </c>
      <c r="K36" s="68">
        <f t="shared" si="19"/>
        <v>0</v>
      </c>
      <c r="L36" s="68">
        <f t="shared" si="19"/>
        <v>0</v>
      </c>
      <c r="M36" s="68">
        <f t="shared" si="19"/>
        <v>0</v>
      </c>
      <c r="N36" s="68">
        <f t="shared" si="19"/>
        <v>0</v>
      </c>
      <c r="O36" s="68">
        <f t="shared" si="19"/>
        <v>0</v>
      </c>
      <c r="P36" s="68">
        <f t="shared" si="19"/>
        <v>0</v>
      </c>
      <c r="Q36" s="68">
        <f t="shared" si="19"/>
        <v>0</v>
      </c>
      <c r="R36" s="68">
        <f t="shared" si="19"/>
        <v>0</v>
      </c>
      <c r="S36" s="68">
        <f t="shared" si="19"/>
        <v>0</v>
      </c>
      <c r="T36" s="68">
        <f t="shared" si="19"/>
        <v>0</v>
      </c>
      <c r="U36" s="68">
        <f t="shared" si="19"/>
        <v>0</v>
      </c>
      <c r="V36" s="68">
        <f t="shared" si="19"/>
        <v>0</v>
      </c>
      <c r="W36" s="68">
        <f t="shared" si="19"/>
        <v>0</v>
      </c>
      <c r="X36" s="68">
        <f t="shared" si="19"/>
        <v>0</v>
      </c>
      <c r="Y36" s="68">
        <f t="shared" si="19"/>
        <v>0</v>
      </c>
      <c r="Z36" s="68">
        <f t="shared" si="19"/>
        <v>0</v>
      </c>
      <c r="AA36" s="68">
        <f t="shared" si="19"/>
        <v>0</v>
      </c>
      <c r="AB36" s="68">
        <f t="shared" si="19"/>
        <v>0</v>
      </c>
      <c r="AC36" s="68">
        <f t="shared" si="19"/>
        <v>0</v>
      </c>
      <c r="AD36" s="68">
        <f t="shared" si="19"/>
        <v>0</v>
      </c>
      <c r="AE36" s="68">
        <f t="shared" si="19"/>
        <v>0</v>
      </c>
      <c r="AF36" s="68">
        <f t="shared" si="19"/>
        <v>0</v>
      </c>
      <c r="AG36" s="68">
        <f t="shared" si="19"/>
        <v>0</v>
      </c>
      <c r="AH36" s="68">
        <f t="shared" si="19"/>
        <v>0</v>
      </c>
      <c r="AI36" s="68">
        <f t="shared" si="19"/>
        <v>0</v>
      </c>
      <c r="AJ36" s="68">
        <f t="shared" si="19"/>
        <v>0</v>
      </c>
      <c r="AK36" s="68">
        <f t="shared" si="19"/>
        <v>0</v>
      </c>
      <c r="AL36" s="68">
        <f t="shared" si="19"/>
        <v>0</v>
      </c>
      <c r="AM36" s="68">
        <f t="shared" si="19"/>
        <v>0</v>
      </c>
      <c r="AN36" s="68">
        <f t="shared" si="19"/>
        <v>0</v>
      </c>
      <c r="AO36" s="68">
        <f t="shared" si="19"/>
        <v>0</v>
      </c>
      <c r="AP36" s="68">
        <f t="shared" si="19"/>
        <v>0</v>
      </c>
      <c r="AQ36" s="68">
        <f t="shared" si="19"/>
        <v>0</v>
      </c>
      <c r="AR36" s="68">
        <f t="shared" si="19"/>
        <v>0</v>
      </c>
      <c r="AS36" s="68">
        <f t="shared" si="19"/>
        <v>0</v>
      </c>
      <c r="AT36" s="68">
        <f t="shared" si="19"/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36"/>
      <c r="BN36" s="74"/>
      <c r="BO36" s="335"/>
    </row>
    <row r="37" spans="1:107" s="37" customFormat="1" ht="15" customHeight="1" thickTop="1" x14ac:dyDescent="0.2">
      <c r="A37" s="81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36"/>
      <c r="BN37" s="54"/>
      <c r="BO37" s="335"/>
    </row>
    <row r="38" spans="1:107" s="73" customFormat="1" ht="15" customHeight="1" x14ac:dyDescent="0.2">
      <c r="A38" s="106" t="s">
        <v>103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112"/>
      <c r="BN38" s="72"/>
      <c r="BO38" s="336"/>
    </row>
    <row r="39" spans="1:107" s="37" customFormat="1" ht="15" customHeight="1" x14ac:dyDescent="0.2">
      <c r="A39" s="35" t="s">
        <v>24</v>
      </c>
      <c r="B39" s="74">
        <v>0</v>
      </c>
      <c r="C39" s="74">
        <f t="shared" ref="C39:BL39" si="20">B41</f>
        <v>0</v>
      </c>
      <c r="D39" s="74">
        <f t="shared" si="20"/>
        <v>0</v>
      </c>
      <c r="E39" s="74">
        <f t="shared" si="20"/>
        <v>0</v>
      </c>
      <c r="F39" s="74">
        <f t="shared" si="20"/>
        <v>0</v>
      </c>
      <c r="G39" s="74">
        <f t="shared" si="20"/>
        <v>0</v>
      </c>
      <c r="H39" s="74">
        <f t="shared" si="20"/>
        <v>0</v>
      </c>
      <c r="I39" s="74">
        <f t="shared" si="20"/>
        <v>0</v>
      </c>
      <c r="J39" s="74">
        <f t="shared" si="20"/>
        <v>0</v>
      </c>
      <c r="K39" s="74">
        <f t="shared" si="20"/>
        <v>0</v>
      </c>
      <c r="L39" s="74">
        <f t="shared" si="20"/>
        <v>0</v>
      </c>
      <c r="M39" s="74">
        <f t="shared" si="20"/>
        <v>0</v>
      </c>
      <c r="N39" s="74">
        <f t="shared" si="20"/>
        <v>0</v>
      </c>
      <c r="O39" s="74">
        <f t="shared" si="20"/>
        <v>0</v>
      </c>
      <c r="P39" s="74">
        <f t="shared" si="20"/>
        <v>0</v>
      </c>
      <c r="Q39" s="74">
        <f t="shared" si="20"/>
        <v>0</v>
      </c>
      <c r="R39" s="74">
        <f t="shared" si="20"/>
        <v>0</v>
      </c>
      <c r="S39" s="74">
        <f t="shared" si="20"/>
        <v>0</v>
      </c>
      <c r="T39" s="74">
        <f t="shared" si="20"/>
        <v>0</v>
      </c>
      <c r="U39" s="74">
        <f t="shared" si="20"/>
        <v>0</v>
      </c>
      <c r="V39" s="74">
        <f t="shared" si="20"/>
        <v>0</v>
      </c>
      <c r="W39" s="74">
        <f t="shared" si="20"/>
        <v>0</v>
      </c>
      <c r="X39" s="74">
        <f t="shared" si="20"/>
        <v>0</v>
      </c>
      <c r="Y39" s="74">
        <f t="shared" si="20"/>
        <v>0</v>
      </c>
      <c r="Z39" s="74">
        <f t="shared" si="20"/>
        <v>0</v>
      </c>
      <c r="AA39" s="74">
        <f t="shared" si="20"/>
        <v>0</v>
      </c>
      <c r="AB39" s="74">
        <f t="shared" si="20"/>
        <v>0</v>
      </c>
      <c r="AC39" s="74">
        <f t="shared" si="20"/>
        <v>0</v>
      </c>
      <c r="AD39" s="74">
        <f t="shared" si="20"/>
        <v>0</v>
      </c>
      <c r="AE39" s="74">
        <f t="shared" si="20"/>
        <v>0</v>
      </c>
      <c r="AF39" s="74">
        <f t="shared" si="20"/>
        <v>0</v>
      </c>
      <c r="AG39" s="74">
        <f t="shared" si="20"/>
        <v>0</v>
      </c>
      <c r="AH39" s="74">
        <f t="shared" si="20"/>
        <v>0</v>
      </c>
      <c r="AI39" s="74">
        <f t="shared" si="20"/>
        <v>0</v>
      </c>
      <c r="AJ39" s="74">
        <f t="shared" si="20"/>
        <v>0</v>
      </c>
      <c r="AK39" s="74">
        <f t="shared" si="20"/>
        <v>0</v>
      </c>
      <c r="AL39" s="74">
        <f t="shared" si="20"/>
        <v>0</v>
      </c>
      <c r="AM39" s="74">
        <f t="shared" si="20"/>
        <v>0</v>
      </c>
      <c r="AN39" s="74">
        <f t="shared" si="20"/>
        <v>0</v>
      </c>
      <c r="AO39" s="74">
        <f t="shared" si="20"/>
        <v>0</v>
      </c>
      <c r="AP39" s="74">
        <f t="shared" si="20"/>
        <v>0</v>
      </c>
      <c r="AQ39" s="74">
        <f t="shared" si="20"/>
        <v>0</v>
      </c>
      <c r="AR39" s="74">
        <f t="shared" si="20"/>
        <v>0</v>
      </c>
      <c r="AS39" s="74">
        <f t="shared" si="20"/>
        <v>0</v>
      </c>
      <c r="AT39" s="74">
        <f t="shared" si="20"/>
        <v>0</v>
      </c>
      <c r="AU39" s="74">
        <f t="shared" si="20"/>
        <v>0</v>
      </c>
      <c r="AV39" s="74">
        <f t="shared" si="20"/>
        <v>0</v>
      </c>
      <c r="AW39" s="74">
        <f t="shared" si="20"/>
        <v>0</v>
      </c>
      <c r="AX39" s="74">
        <f t="shared" si="20"/>
        <v>0</v>
      </c>
      <c r="AY39" s="74">
        <f t="shared" si="20"/>
        <v>0</v>
      </c>
      <c r="AZ39" s="74">
        <f t="shared" si="20"/>
        <v>0</v>
      </c>
      <c r="BA39" s="74">
        <f t="shared" si="20"/>
        <v>0</v>
      </c>
      <c r="BB39" s="74">
        <f t="shared" si="20"/>
        <v>0</v>
      </c>
      <c r="BC39" s="74">
        <f t="shared" si="20"/>
        <v>0</v>
      </c>
      <c r="BD39" s="74">
        <f t="shared" si="20"/>
        <v>0</v>
      </c>
      <c r="BE39" s="74">
        <f t="shared" si="20"/>
        <v>0</v>
      </c>
      <c r="BF39" s="74">
        <f t="shared" si="20"/>
        <v>0</v>
      </c>
      <c r="BG39" s="74">
        <f t="shared" si="20"/>
        <v>0</v>
      </c>
      <c r="BH39" s="74">
        <f t="shared" si="20"/>
        <v>0</v>
      </c>
      <c r="BI39" s="74">
        <f t="shared" si="20"/>
        <v>0</v>
      </c>
      <c r="BJ39" s="74">
        <f t="shared" si="20"/>
        <v>0</v>
      </c>
      <c r="BK39" s="74">
        <f t="shared" si="20"/>
        <v>0</v>
      </c>
      <c r="BL39" s="74">
        <f t="shared" si="20"/>
        <v>0</v>
      </c>
      <c r="BM39" s="36"/>
      <c r="BN39" s="74"/>
      <c r="BO39" s="335"/>
    </row>
    <row r="40" spans="1:107" s="37" customFormat="1" ht="15" customHeight="1" x14ac:dyDescent="0.2">
      <c r="A40" s="75" t="s">
        <v>25</v>
      </c>
      <c r="B40" s="76">
        <f>(B26-B114)*'Assumptions (Inputs)'!$D$29</f>
        <v>0</v>
      </c>
      <c r="C40" s="76">
        <f>(C26-C114)*'Assumptions (Inputs)'!$D$29</f>
        <v>0</v>
      </c>
      <c r="D40" s="76">
        <f>(D26-D114)*'Assumptions (Inputs)'!$D$29</f>
        <v>0</v>
      </c>
      <c r="E40" s="76">
        <f>(E26-E114)*'Assumptions (Inputs)'!$D$29</f>
        <v>0</v>
      </c>
      <c r="F40" s="76">
        <f>(F26-F114)*'Assumptions (Inputs)'!$D$29</f>
        <v>0</v>
      </c>
      <c r="G40" s="76">
        <f>(G26-G114)*'Assumptions (Inputs)'!$D$29</f>
        <v>0</v>
      </c>
      <c r="H40" s="76">
        <f>(H26-H114)*'Assumptions (Inputs)'!$D$29</f>
        <v>0</v>
      </c>
      <c r="I40" s="76">
        <f>(I26-I114)*'Assumptions (Inputs)'!$D$29</f>
        <v>0</v>
      </c>
      <c r="J40" s="76">
        <f>(J26-J114)*'Assumptions (Inputs)'!$D$29</f>
        <v>0</v>
      </c>
      <c r="K40" s="76">
        <f>(K26-K114)*'Assumptions (Inputs)'!$D$29</f>
        <v>0</v>
      </c>
      <c r="L40" s="76">
        <f>(L26-L114)*'Assumptions (Inputs)'!$D$29</f>
        <v>0</v>
      </c>
      <c r="M40" s="76">
        <f>(M26-M114)*'Assumptions (Inputs)'!$D$29</f>
        <v>0</v>
      </c>
      <c r="N40" s="76">
        <f>(N26-N114)*'Assumptions (Inputs)'!$D$29</f>
        <v>0</v>
      </c>
      <c r="O40" s="76">
        <f>(O26-O114)*'Assumptions (Inputs)'!$D$29</f>
        <v>0</v>
      </c>
      <c r="P40" s="76">
        <f>(P26-P114)*'Assumptions (Inputs)'!$D$29</f>
        <v>0</v>
      </c>
      <c r="Q40" s="76">
        <f>(Q26-Q114)*'Assumptions (Inputs)'!$D$29</f>
        <v>0</v>
      </c>
      <c r="R40" s="76">
        <f>(R26-R114)*'Assumptions (Inputs)'!$D$29</f>
        <v>0</v>
      </c>
      <c r="S40" s="76">
        <f>(S26-S114)*'Assumptions (Inputs)'!$D$29</f>
        <v>0</v>
      </c>
      <c r="T40" s="76">
        <f>(T26-T114)*'Assumptions (Inputs)'!$D$29</f>
        <v>0</v>
      </c>
      <c r="U40" s="76">
        <f>(U26-U114)*'Assumptions (Inputs)'!$D$29</f>
        <v>0</v>
      </c>
      <c r="V40" s="76">
        <f>(V26-V114)*'Assumptions (Inputs)'!$D$29</f>
        <v>0</v>
      </c>
      <c r="W40" s="76">
        <f>(W26-W114)*'Assumptions (Inputs)'!$D$29</f>
        <v>0</v>
      </c>
      <c r="X40" s="76">
        <f>(X26-X114)*'Assumptions (Inputs)'!$D$29</f>
        <v>0</v>
      </c>
      <c r="Y40" s="76">
        <f>(Y26-Y114)*'Assumptions (Inputs)'!$D$29</f>
        <v>0</v>
      </c>
      <c r="Z40" s="76">
        <f>(Z26-Z114)*'Assumptions (Inputs)'!$D$29</f>
        <v>0</v>
      </c>
      <c r="AA40" s="76">
        <f>(AA26-AA114)*'Assumptions (Inputs)'!$D$29</f>
        <v>0</v>
      </c>
      <c r="AB40" s="76">
        <f>(AB26-AB114)*'Assumptions (Inputs)'!$D$29</f>
        <v>0</v>
      </c>
      <c r="AC40" s="76">
        <f>(AC26-AC114)*'Assumptions (Inputs)'!$D$29</f>
        <v>0</v>
      </c>
      <c r="AD40" s="76">
        <f>(AD26-AD114)*'Assumptions (Inputs)'!$D$29</f>
        <v>0</v>
      </c>
      <c r="AE40" s="76">
        <f>(AE26-AE114)*'Assumptions (Inputs)'!$D$29</f>
        <v>0</v>
      </c>
      <c r="AF40" s="76">
        <f>(AF26-AF114)*'Assumptions (Inputs)'!$D$29</f>
        <v>0</v>
      </c>
      <c r="AG40" s="76">
        <f>(AG26-AG114)*'Assumptions (Inputs)'!$D$29</f>
        <v>0</v>
      </c>
      <c r="AH40" s="76">
        <f>(AH26-AH114)*'Assumptions (Inputs)'!$D$29</f>
        <v>0</v>
      </c>
      <c r="AI40" s="76">
        <f>(AI26-AI114)*'Assumptions (Inputs)'!$D$29</f>
        <v>0</v>
      </c>
      <c r="AJ40" s="76">
        <f>(AJ26-AJ114)*'Assumptions (Inputs)'!$D$29</f>
        <v>0</v>
      </c>
      <c r="AK40" s="76">
        <f>(AK26-AK114)*'Assumptions (Inputs)'!$D$29</f>
        <v>0</v>
      </c>
      <c r="AL40" s="76">
        <f>(AL26-AL114)*'Assumptions (Inputs)'!$D$29</f>
        <v>0</v>
      </c>
      <c r="AM40" s="76">
        <f>(AM26-AM114)*'Assumptions (Inputs)'!$D$29</f>
        <v>0</v>
      </c>
      <c r="AN40" s="76">
        <f>(AN26-AN114)*'Assumptions (Inputs)'!$D$29</f>
        <v>0</v>
      </c>
      <c r="AO40" s="76">
        <f>(AO26-AO114)*'Assumptions (Inputs)'!$D$29</f>
        <v>0</v>
      </c>
      <c r="AP40" s="76">
        <f>(AP26-AP114)*'Assumptions (Inputs)'!$D$29</f>
        <v>0</v>
      </c>
      <c r="AQ40" s="76">
        <f>(AQ26-AQ114)*'Assumptions (Inputs)'!$D$29</f>
        <v>0</v>
      </c>
      <c r="AR40" s="76">
        <f>(AR26-AR114)*'Assumptions (Inputs)'!$D$29</f>
        <v>0</v>
      </c>
      <c r="AS40" s="76">
        <f>(AS26-AS114)*'Assumptions (Inputs)'!$D$29</f>
        <v>0</v>
      </c>
      <c r="AT40" s="76">
        <f>(AT26-AT114)*'Assumptions (Inputs)'!$D$29</f>
        <v>0</v>
      </c>
      <c r="AU40" s="76">
        <f>(AU26-AU114)*'Assumptions (Inputs)'!$D$29</f>
        <v>0</v>
      </c>
      <c r="AV40" s="76">
        <f>(AV26-AV114)*'Assumptions (Inputs)'!$D$29</f>
        <v>0</v>
      </c>
      <c r="AW40" s="76">
        <f>(AW26-AW114)*'Assumptions (Inputs)'!$D$29</f>
        <v>0</v>
      </c>
      <c r="AX40" s="76">
        <f>(AX26-AX114)*'Assumptions (Inputs)'!$D$29</f>
        <v>0</v>
      </c>
      <c r="AY40" s="76">
        <f>(AY26-AY114)*'Assumptions (Inputs)'!$D$29</f>
        <v>0</v>
      </c>
      <c r="AZ40" s="76">
        <f>(AZ26-AZ114)*'Assumptions (Inputs)'!$D$29</f>
        <v>0</v>
      </c>
      <c r="BA40" s="76">
        <f>(BA26-BA114)*'Assumptions (Inputs)'!$D$29</f>
        <v>0</v>
      </c>
      <c r="BB40" s="76">
        <f>(BB26-BB114)*'Assumptions (Inputs)'!$D$29</f>
        <v>0</v>
      </c>
      <c r="BC40" s="76">
        <f>(BC26-BC114)*'Assumptions (Inputs)'!$D$29</f>
        <v>0</v>
      </c>
      <c r="BD40" s="76">
        <f>(BD26-BD114)*'Assumptions (Inputs)'!$D$29</f>
        <v>0</v>
      </c>
      <c r="BE40" s="76">
        <f>(BE26-BE114)*'Assumptions (Inputs)'!$D$29</f>
        <v>0</v>
      </c>
      <c r="BF40" s="76">
        <f>(BF26-BF114)*'Assumptions (Inputs)'!$D$29</f>
        <v>0</v>
      </c>
      <c r="BG40" s="76">
        <f>(BG26-BG114)*'Assumptions (Inputs)'!$D$29</f>
        <v>0</v>
      </c>
      <c r="BH40" s="76">
        <f>(BH26-BH114)*'Assumptions (Inputs)'!$D$29</f>
        <v>0</v>
      </c>
      <c r="BI40" s="76">
        <f>(BI26-BI114)*'Assumptions (Inputs)'!$D$29</f>
        <v>0</v>
      </c>
      <c r="BJ40" s="76">
        <f>(BJ26-BJ114)*'Assumptions (Inputs)'!$D$29</f>
        <v>0</v>
      </c>
      <c r="BK40" s="76">
        <f>(BK26-BK114)*'Assumptions (Inputs)'!$D$29</f>
        <v>0</v>
      </c>
      <c r="BL40" s="76">
        <f>(BL26-BL114)*'Assumptions (Inputs)'!$D$29</f>
        <v>0</v>
      </c>
      <c r="BM40" s="36"/>
      <c r="BN40" s="74">
        <f>SUM(B40:BM40)</f>
        <v>0</v>
      </c>
      <c r="BO40" s="335"/>
    </row>
    <row r="41" spans="1:107" s="37" customFormat="1" ht="15" customHeight="1" x14ac:dyDescent="0.2">
      <c r="A41" s="35" t="s">
        <v>28</v>
      </c>
      <c r="B41" s="74">
        <f>SUM(B39:B40)</f>
        <v>0</v>
      </c>
      <c r="C41" s="74">
        <f t="shared" ref="C41:BL41" si="21">SUM(C39:C40)</f>
        <v>0</v>
      </c>
      <c r="D41" s="74">
        <f t="shared" si="21"/>
        <v>0</v>
      </c>
      <c r="E41" s="74">
        <f t="shared" si="21"/>
        <v>0</v>
      </c>
      <c r="F41" s="74">
        <f t="shared" si="21"/>
        <v>0</v>
      </c>
      <c r="G41" s="74">
        <f t="shared" si="21"/>
        <v>0</v>
      </c>
      <c r="H41" s="74">
        <f t="shared" si="21"/>
        <v>0</v>
      </c>
      <c r="I41" s="74">
        <f t="shared" si="21"/>
        <v>0</v>
      </c>
      <c r="J41" s="74">
        <f t="shared" si="21"/>
        <v>0</v>
      </c>
      <c r="K41" s="74">
        <f t="shared" si="21"/>
        <v>0</v>
      </c>
      <c r="L41" s="74">
        <f t="shared" si="21"/>
        <v>0</v>
      </c>
      <c r="M41" s="74">
        <f t="shared" si="21"/>
        <v>0</v>
      </c>
      <c r="N41" s="74">
        <f t="shared" si="21"/>
        <v>0</v>
      </c>
      <c r="O41" s="74">
        <f t="shared" si="21"/>
        <v>0</v>
      </c>
      <c r="P41" s="74">
        <f t="shared" si="21"/>
        <v>0</v>
      </c>
      <c r="Q41" s="74">
        <f t="shared" si="21"/>
        <v>0</v>
      </c>
      <c r="R41" s="74">
        <f t="shared" si="21"/>
        <v>0</v>
      </c>
      <c r="S41" s="74">
        <f t="shared" si="21"/>
        <v>0</v>
      </c>
      <c r="T41" s="74">
        <f t="shared" si="21"/>
        <v>0</v>
      </c>
      <c r="U41" s="74">
        <f t="shared" si="21"/>
        <v>0</v>
      </c>
      <c r="V41" s="74">
        <f t="shared" si="21"/>
        <v>0</v>
      </c>
      <c r="W41" s="74">
        <f t="shared" si="21"/>
        <v>0</v>
      </c>
      <c r="X41" s="74">
        <f t="shared" si="21"/>
        <v>0</v>
      </c>
      <c r="Y41" s="74">
        <f t="shared" si="21"/>
        <v>0</v>
      </c>
      <c r="Z41" s="74">
        <f t="shared" si="21"/>
        <v>0</v>
      </c>
      <c r="AA41" s="74">
        <f t="shared" si="21"/>
        <v>0</v>
      </c>
      <c r="AB41" s="74">
        <f t="shared" si="21"/>
        <v>0</v>
      </c>
      <c r="AC41" s="74">
        <f t="shared" si="21"/>
        <v>0</v>
      </c>
      <c r="AD41" s="74">
        <f t="shared" si="21"/>
        <v>0</v>
      </c>
      <c r="AE41" s="74">
        <f t="shared" si="21"/>
        <v>0</v>
      </c>
      <c r="AF41" s="74">
        <f t="shared" si="21"/>
        <v>0</v>
      </c>
      <c r="AG41" s="74">
        <f t="shared" si="21"/>
        <v>0</v>
      </c>
      <c r="AH41" s="74">
        <f t="shared" si="21"/>
        <v>0</v>
      </c>
      <c r="AI41" s="74">
        <f t="shared" si="21"/>
        <v>0</v>
      </c>
      <c r="AJ41" s="74">
        <f t="shared" si="21"/>
        <v>0</v>
      </c>
      <c r="AK41" s="74">
        <f t="shared" si="21"/>
        <v>0</v>
      </c>
      <c r="AL41" s="74">
        <f t="shared" si="21"/>
        <v>0</v>
      </c>
      <c r="AM41" s="74">
        <f t="shared" si="21"/>
        <v>0</v>
      </c>
      <c r="AN41" s="74">
        <f t="shared" si="21"/>
        <v>0</v>
      </c>
      <c r="AO41" s="74">
        <f t="shared" si="21"/>
        <v>0</v>
      </c>
      <c r="AP41" s="74">
        <f t="shared" si="21"/>
        <v>0</v>
      </c>
      <c r="AQ41" s="74">
        <f t="shared" si="21"/>
        <v>0</v>
      </c>
      <c r="AR41" s="74">
        <f t="shared" si="21"/>
        <v>0</v>
      </c>
      <c r="AS41" s="74">
        <f t="shared" si="21"/>
        <v>0</v>
      </c>
      <c r="AT41" s="74">
        <f t="shared" si="21"/>
        <v>0</v>
      </c>
      <c r="AU41" s="74">
        <f t="shared" si="21"/>
        <v>0</v>
      </c>
      <c r="AV41" s="74">
        <f t="shared" si="21"/>
        <v>0</v>
      </c>
      <c r="AW41" s="74">
        <f t="shared" si="21"/>
        <v>0</v>
      </c>
      <c r="AX41" s="74">
        <f t="shared" si="21"/>
        <v>0</v>
      </c>
      <c r="AY41" s="74">
        <f t="shared" si="21"/>
        <v>0</v>
      </c>
      <c r="AZ41" s="74">
        <f t="shared" si="21"/>
        <v>0</v>
      </c>
      <c r="BA41" s="74">
        <f t="shared" si="21"/>
        <v>0</v>
      </c>
      <c r="BB41" s="74">
        <f t="shared" si="21"/>
        <v>0</v>
      </c>
      <c r="BC41" s="74">
        <f t="shared" si="21"/>
        <v>0</v>
      </c>
      <c r="BD41" s="74">
        <f t="shared" si="21"/>
        <v>0</v>
      </c>
      <c r="BE41" s="74">
        <f t="shared" si="21"/>
        <v>0</v>
      </c>
      <c r="BF41" s="74">
        <f t="shared" si="21"/>
        <v>0</v>
      </c>
      <c r="BG41" s="74">
        <f t="shared" si="21"/>
        <v>0</v>
      </c>
      <c r="BH41" s="74">
        <f t="shared" si="21"/>
        <v>0</v>
      </c>
      <c r="BI41" s="74">
        <f t="shared" si="21"/>
        <v>0</v>
      </c>
      <c r="BJ41" s="74">
        <f t="shared" si="21"/>
        <v>0</v>
      </c>
      <c r="BK41" s="74">
        <f t="shared" si="21"/>
        <v>0</v>
      </c>
      <c r="BL41" s="74">
        <f t="shared" si="21"/>
        <v>0</v>
      </c>
      <c r="BM41" s="36"/>
      <c r="BN41" s="74"/>
      <c r="BO41" s="335"/>
    </row>
    <row r="42" spans="1:107" s="37" customFormat="1" ht="15" customHeight="1" thickBot="1" x14ac:dyDescent="0.25">
      <c r="A42" s="35" t="s">
        <v>29</v>
      </c>
      <c r="B42" s="68">
        <f>AVERAGE(B39,B41)</f>
        <v>0</v>
      </c>
      <c r="C42" s="68">
        <f t="shared" ref="C42:BL42" si="22">AVERAGE(C39,C41)</f>
        <v>0</v>
      </c>
      <c r="D42" s="68">
        <f t="shared" si="22"/>
        <v>0</v>
      </c>
      <c r="E42" s="68">
        <f t="shared" si="22"/>
        <v>0</v>
      </c>
      <c r="F42" s="68">
        <f>AVERAGE(F39,F41)</f>
        <v>0</v>
      </c>
      <c r="G42" s="68">
        <f t="shared" si="22"/>
        <v>0</v>
      </c>
      <c r="H42" s="68">
        <f t="shared" si="22"/>
        <v>0</v>
      </c>
      <c r="I42" s="68">
        <f t="shared" si="22"/>
        <v>0</v>
      </c>
      <c r="J42" s="68">
        <f t="shared" si="22"/>
        <v>0</v>
      </c>
      <c r="K42" s="68">
        <f t="shared" si="22"/>
        <v>0</v>
      </c>
      <c r="L42" s="68">
        <f t="shared" si="22"/>
        <v>0</v>
      </c>
      <c r="M42" s="68">
        <f t="shared" si="22"/>
        <v>0</v>
      </c>
      <c r="N42" s="68">
        <f t="shared" si="22"/>
        <v>0</v>
      </c>
      <c r="O42" s="68">
        <f t="shared" si="22"/>
        <v>0</v>
      </c>
      <c r="P42" s="68">
        <f t="shared" si="22"/>
        <v>0</v>
      </c>
      <c r="Q42" s="68">
        <f t="shared" si="22"/>
        <v>0</v>
      </c>
      <c r="R42" s="68">
        <f t="shared" si="22"/>
        <v>0</v>
      </c>
      <c r="S42" s="68">
        <f t="shared" si="22"/>
        <v>0</v>
      </c>
      <c r="T42" s="68">
        <f t="shared" si="22"/>
        <v>0</v>
      </c>
      <c r="U42" s="68">
        <f t="shared" si="22"/>
        <v>0</v>
      </c>
      <c r="V42" s="68">
        <f t="shared" si="22"/>
        <v>0</v>
      </c>
      <c r="W42" s="68">
        <f t="shared" si="22"/>
        <v>0</v>
      </c>
      <c r="X42" s="68">
        <f t="shared" si="22"/>
        <v>0</v>
      </c>
      <c r="Y42" s="68">
        <f t="shared" si="22"/>
        <v>0</v>
      </c>
      <c r="Z42" s="68">
        <f t="shared" si="22"/>
        <v>0</v>
      </c>
      <c r="AA42" s="68">
        <f t="shared" si="22"/>
        <v>0</v>
      </c>
      <c r="AB42" s="68">
        <f t="shared" si="22"/>
        <v>0</v>
      </c>
      <c r="AC42" s="68">
        <f t="shared" si="22"/>
        <v>0</v>
      </c>
      <c r="AD42" s="68">
        <f t="shared" si="22"/>
        <v>0</v>
      </c>
      <c r="AE42" s="68">
        <f t="shared" si="22"/>
        <v>0</v>
      </c>
      <c r="AF42" s="68">
        <f t="shared" si="22"/>
        <v>0</v>
      </c>
      <c r="AG42" s="68">
        <f t="shared" si="22"/>
        <v>0</v>
      </c>
      <c r="AH42" s="68">
        <f t="shared" si="22"/>
        <v>0</v>
      </c>
      <c r="AI42" s="68">
        <f t="shared" si="22"/>
        <v>0</v>
      </c>
      <c r="AJ42" s="68">
        <f t="shared" si="22"/>
        <v>0</v>
      </c>
      <c r="AK42" s="68">
        <f t="shared" si="22"/>
        <v>0</v>
      </c>
      <c r="AL42" s="68">
        <f t="shared" si="22"/>
        <v>0</v>
      </c>
      <c r="AM42" s="68">
        <f t="shared" si="22"/>
        <v>0</v>
      </c>
      <c r="AN42" s="68">
        <f t="shared" si="22"/>
        <v>0</v>
      </c>
      <c r="AO42" s="68">
        <f t="shared" si="22"/>
        <v>0</v>
      </c>
      <c r="AP42" s="68">
        <f t="shared" si="22"/>
        <v>0</v>
      </c>
      <c r="AQ42" s="68">
        <f t="shared" si="22"/>
        <v>0</v>
      </c>
      <c r="AR42" s="68">
        <f t="shared" si="22"/>
        <v>0</v>
      </c>
      <c r="AS42" s="68">
        <f t="shared" si="22"/>
        <v>0</v>
      </c>
      <c r="AT42" s="68">
        <f t="shared" si="22"/>
        <v>0</v>
      </c>
      <c r="AU42" s="68">
        <f t="shared" si="22"/>
        <v>0</v>
      </c>
      <c r="AV42" s="68">
        <f t="shared" si="22"/>
        <v>0</v>
      </c>
      <c r="AW42" s="68">
        <f t="shared" si="22"/>
        <v>0</v>
      </c>
      <c r="AX42" s="68">
        <f t="shared" si="22"/>
        <v>0</v>
      </c>
      <c r="AY42" s="68">
        <f t="shared" si="22"/>
        <v>0</v>
      </c>
      <c r="AZ42" s="68">
        <f t="shared" si="22"/>
        <v>0</v>
      </c>
      <c r="BA42" s="68">
        <f t="shared" si="22"/>
        <v>0</v>
      </c>
      <c r="BB42" s="68">
        <f t="shared" si="22"/>
        <v>0</v>
      </c>
      <c r="BC42" s="68">
        <f t="shared" si="22"/>
        <v>0</v>
      </c>
      <c r="BD42" s="68">
        <f t="shared" si="22"/>
        <v>0</v>
      </c>
      <c r="BE42" s="68">
        <f t="shared" si="22"/>
        <v>0</v>
      </c>
      <c r="BF42" s="68">
        <f t="shared" si="22"/>
        <v>0</v>
      </c>
      <c r="BG42" s="68">
        <f t="shared" si="22"/>
        <v>0</v>
      </c>
      <c r="BH42" s="68">
        <f t="shared" si="22"/>
        <v>0</v>
      </c>
      <c r="BI42" s="68">
        <f t="shared" si="22"/>
        <v>0</v>
      </c>
      <c r="BJ42" s="68">
        <f t="shared" si="22"/>
        <v>0</v>
      </c>
      <c r="BK42" s="68">
        <f t="shared" si="22"/>
        <v>0</v>
      </c>
      <c r="BL42" s="68">
        <f t="shared" si="22"/>
        <v>0</v>
      </c>
      <c r="BM42" s="36"/>
      <c r="BN42" s="74"/>
      <c r="BO42" s="335"/>
    </row>
    <row r="43" spans="1:107" s="37" customFormat="1" ht="15" customHeight="1" thickTop="1" x14ac:dyDescent="0.2">
      <c r="A43" s="69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36"/>
      <c r="BN43" s="54"/>
      <c r="BO43" s="335"/>
    </row>
    <row r="44" spans="1:107" s="37" customFormat="1" ht="15" customHeight="1" x14ac:dyDescent="0.2">
      <c r="A44" s="70" t="s">
        <v>77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36"/>
      <c r="BN44" s="54"/>
      <c r="BO44" s="335"/>
    </row>
    <row r="45" spans="1:107" s="37" customFormat="1" ht="15" customHeight="1" x14ac:dyDescent="0.2">
      <c r="A45" s="35" t="s">
        <v>24</v>
      </c>
      <c r="B45" s="55">
        <v>0</v>
      </c>
      <c r="C45" s="55">
        <f t="shared" ref="C45:BL45" si="23">B47</f>
        <v>0</v>
      </c>
      <c r="D45" s="55">
        <f t="shared" si="23"/>
        <v>0</v>
      </c>
      <c r="E45" s="55">
        <f t="shared" si="23"/>
        <v>0</v>
      </c>
      <c r="F45" s="55">
        <f t="shared" si="23"/>
        <v>0</v>
      </c>
      <c r="G45" s="55">
        <f t="shared" si="23"/>
        <v>0</v>
      </c>
      <c r="H45" s="55">
        <f t="shared" si="23"/>
        <v>0</v>
      </c>
      <c r="I45" s="55">
        <f t="shared" si="23"/>
        <v>0</v>
      </c>
      <c r="J45" s="55">
        <f t="shared" si="23"/>
        <v>0</v>
      </c>
      <c r="K45" s="55">
        <f t="shared" si="23"/>
        <v>0</v>
      </c>
      <c r="L45" s="55">
        <f t="shared" si="23"/>
        <v>0</v>
      </c>
      <c r="M45" s="55">
        <f t="shared" si="23"/>
        <v>0</v>
      </c>
      <c r="N45" s="55">
        <f t="shared" si="23"/>
        <v>0</v>
      </c>
      <c r="O45" s="55">
        <f t="shared" si="23"/>
        <v>0</v>
      </c>
      <c r="P45" s="55">
        <f t="shared" si="23"/>
        <v>0</v>
      </c>
      <c r="Q45" s="55">
        <f t="shared" si="23"/>
        <v>0</v>
      </c>
      <c r="R45" s="55">
        <f t="shared" si="23"/>
        <v>0</v>
      </c>
      <c r="S45" s="55">
        <f t="shared" si="23"/>
        <v>0</v>
      </c>
      <c r="T45" s="55">
        <f t="shared" si="23"/>
        <v>0</v>
      </c>
      <c r="U45" s="55">
        <f t="shared" si="23"/>
        <v>0</v>
      </c>
      <c r="V45" s="55">
        <f t="shared" si="23"/>
        <v>0</v>
      </c>
      <c r="W45" s="55">
        <f t="shared" si="23"/>
        <v>0</v>
      </c>
      <c r="X45" s="55">
        <f t="shared" si="23"/>
        <v>0</v>
      </c>
      <c r="Y45" s="55">
        <f t="shared" si="23"/>
        <v>0</v>
      </c>
      <c r="Z45" s="55">
        <f t="shared" si="23"/>
        <v>0</v>
      </c>
      <c r="AA45" s="55">
        <f t="shared" si="23"/>
        <v>0</v>
      </c>
      <c r="AB45" s="55">
        <f t="shared" si="23"/>
        <v>0</v>
      </c>
      <c r="AC45" s="55">
        <f t="shared" si="23"/>
        <v>0</v>
      </c>
      <c r="AD45" s="55">
        <f t="shared" si="23"/>
        <v>0</v>
      </c>
      <c r="AE45" s="55">
        <f t="shared" si="23"/>
        <v>0</v>
      </c>
      <c r="AF45" s="55">
        <f t="shared" si="23"/>
        <v>0</v>
      </c>
      <c r="AG45" s="55">
        <f t="shared" si="23"/>
        <v>0</v>
      </c>
      <c r="AH45" s="55">
        <f t="shared" si="23"/>
        <v>0</v>
      </c>
      <c r="AI45" s="55">
        <f t="shared" si="23"/>
        <v>0</v>
      </c>
      <c r="AJ45" s="55">
        <f t="shared" si="23"/>
        <v>0</v>
      </c>
      <c r="AK45" s="55">
        <f t="shared" si="23"/>
        <v>0</v>
      </c>
      <c r="AL45" s="55">
        <f t="shared" si="23"/>
        <v>0</v>
      </c>
      <c r="AM45" s="55">
        <f t="shared" si="23"/>
        <v>0</v>
      </c>
      <c r="AN45" s="55">
        <f t="shared" si="23"/>
        <v>0</v>
      </c>
      <c r="AO45" s="55">
        <f t="shared" si="23"/>
        <v>0</v>
      </c>
      <c r="AP45" s="55">
        <f t="shared" si="23"/>
        <v>0</v>
      </c>
      <c r="AQ45" s="55">
        <f t="shared" si="23"/>
        <v>0</v>
      </c>
      <c r="AR45" s="55">
        <f t="shared" si="23"/>
        <v>0</v>
      </c>
      <c r="AS45" s="55">
        <f t="shared" si="23"/>
        <v>0</v>
      </c>
      <c r="AT45" s="55">
        <f t="shared" si="23"/>
        <v>0</v>
      </c>
      <c r="AU45" s="55">
        <f t="shared" si="23"/>
        <v>0</v>
      </c>
      <c r="AV45" s="55">
        <f t="shared" si="23"/>
        <v>0</v>
      </c>
      <c r="AW45" s="55">
        <f t="shared" si="23"/>
        <v>0</v>
      </c>
      <c r="AX45" s="55">
        <f t="shared" si="23"/>
        <v>0</v>
      </c>
      <c r="AY45" s="55">
        <f t="shared" si="23"/>
        <v>0</v>
      </c>
      <c r="AZ45" s="55">
        <f t="shared" si="23"/>
        <v>0</v>
      </c>
      <c r="BA45" s="55">
        <f t="shared" si="23"/>
        <v>0</v>
      </c>
      <c r="BB45" s="55">
        <f t="shared" si="23"/>
        <v>0</v>
      </c>
      <c r="BC45" s="55">
        <f t="shared" si="23"/>
        <v>0</v>
      </c>
      <c r="BD45" s="55">
        <f t="shared" si="23"/>
        <v>0</v>
      </c>
      <c r="BE45" s="55">
        <f t="shared" si="23"/>
        <v>0</v>
      </c>
      <c r="BF45" s="55">
        <f t="shared" si="23"/>
        <v>0</v>
      </c>
      <c r="BG45" s="55">
        <f t="shared" si="23"/>
        <v>0</v>
      </c>
      <c r="BH45" s="55">
        <f t="shared" si="23"/>
        <v>0</v>
      </c>
      <c r="BI45" s="55">
        <f t="shared" si="23"/>
        <v>0</v>
      </c>
      <c r="BJ45" s="55">
        <f t="shared" si="23"/>
        <v>0</v>
      </c>
      <c r="BK45" s="55">
        <f t="shared" si="23"/>
        <v>0</v>
      </c>
      <c r="BL45" s="55">
        <f t="shared" si="23"/>
        <v>0</v>
      </c>
      <c r="BM45" s="36"/>
      <c r="BN45" s="54"/>
      <c r="BO45" s="335"/>
    </row>
    <row r="46" spans="1:107" s="37" customFormat="1" ht="15" customHeight="1" x14ac:dyDescent="0.2">
      <c r="A46" s="35" t="s">
        <v>25</v>
      </c>
      <c r="B46" s="55">
        <f>(B27-B114)*'Assumptions (Inputs)'!$D$26</f>
        <v>0</v>
      </c>
      <c r="C46" s="55">
        <f>(C27-C114)*'Assumptions (Inputs)'!$D$26</f>
        <v>0</v>
      </c>
      <c r="D46" s="55">
        <f>(D27-D114)*'Assumptions (Inputs)'!$D$26</f>
        <v>0</v>
      </c>
      <c r="E46" s="55">
        <f>(E27-E114)*'Assumptions (Inputs)'!$D$26</f>
        <v>0</v>
      </c>
      <c r="F46" s="55">
        <f>(F27-F114)*'Assumptions (Inputs)'!$D$26</f>
        <v>0</v>
      </c>
      <c r="G46" s="55">
        <f>(G27-G114)*'Assumptions (Inputs)'!$D$26</f>
        <v>0</v>
      </c>
      <c r="H46" s="55">
        <f>(H27-H114)*'Assumptions (Inputs)'!$D$26</f>
        <v>0</v>
      </c>
      <c r="I46" s="55">
        <f>(I27-I114)*'Assumptions (Inputs)'!$D$26</f>
        <v>0</v>
      </c>
      <c r="J46" s="55">
        <f>(J27-J114)*'Assumptions (Inputs)'!$D$26</f>
        <v>0</v>
      </c>
      <c r="K46" s="55">
        <f>(K27-K114)*'Assumptions (Inputs)'!$D$26</f>
        <v>0</v>
      </c>
      <c r="L46" s="55">
        <f>(L27-L114)*'Assumptions (Inputs)'!$D$26</f>
        <v>0</v>
      </c>
      <c r="M46" s="55">
        <f>(M27-M114)*'Assumptions (Inputs)'!$D$26</f>
        <v>0</v>
      </c>
      <c r="N46" s="55">
        <f>(N27-N114)*'Assumptions (Inputs)'!$D$26</f>
        <v>0</v>
      </c>
      <c r="O46" s="55">
        <f>(O27-O114)*'Assumptions (Inputs)'!$D$26</f>
        <v>0</v>
      </c>
      <c r="P46" s="55">
        <f>(P27-P114)*'Assumptions (Inputs)'!$D$26</f>
        <v>0</v>
      </c>
      <c r="Q46" s="55">
        <f>(Q27-Q114)*'Assumptions (Inputs)'!$D$26</f>
        <v>0</v>
      </c>
      <c r="R46" s="55">
        <f>(R27-R114)*'Assumptions (Inputs)'!$D$26</f>
        <v>0</v>
      </c>
      <c r="S46" s="55">
        <f>(S27-S114)*'Assumptions (Inputs)'!$D$26</f>
        <v>0</v>
      </c>
      <c r="T46" s="55">
        <f>(T27-T114)*'Assumptions (Inputs)'!$D$26</f>
        <v>0</v>
      </c>
      <c r="U46" s="55">
        <f>(U27-U114)*'Assumptions (Inputs)'!$D$26</f>
        <v>0</v>
      </c>
      <c r="V46" s="55">
        <f>(V27-V114)*'Assumptions (Inputs)'!$D$26</f>
        <v>0</v>
      </c>
      <c r="W46" s="55">
        <f>(W27-W114)*'Assumptions (Inputs)'!$D$26</f>
        <v>0</v>
      </c>
      <c r="X46" s="55">
        <f>(X27-X114)*'Assumptions (Inputs)'!$D$26</f>
        <v>0</v>
      </c>
      <c r="Y46" s="55">
        <f>(Y27-Y114)*'Assumptions (Inputs)'!$D$26</f>
        <v>0</v>
      </c>
      <c r="Z46" s="55">
        <f>(Z27-Z114)*'Assumptions (Inputs)'!$D$26</f>
        <v>0</v>
      </c>
      <c r="AA46" s="55">
        <f>(AA27-AA114)*'Assumptions (Inputs)'!$D$26</f>
        <v>0</v>
      </c>
      <c r="AB46" s="55">
        <f>(AB27-AB114)*'Assumptions (Inputs)'!$D$26</f>
        <v>0</v>
      </c>
      <c r="AC46" s="55">
        <f>(AC27-AC114)*'Assumptions (Inputs)'!$D$26</f>
        <v>0</v>
      </c>
      <c r="AD46" s="55">
        <f>(AD27-AD114)*'Assumptions (Inputs)'!$D$26</f>
        <v>0</v>
      </c>
      <c r="AE46" s="55">
        <f>(AE27-AE114)*'Assumptions (Inputs)'!$D$26</f>
        <v>0</v>
      </c>
      <c r="AF46" s="55">
        <f>(AF27-AF114)*'Assumptions (Inputs)'!$D$26</f>
        <v>0</v>
      </c>
      <c r="AG46" s="55">
        <f>(AG27-AG114)*'Assumptions (Inputs)'!$D$26</f>
        <v>0</v>
      </c>
      <c r="AH46" s="55">
        <f>(AH27-AH114)*'Assumptions (Inputs)'!$D$26</f>
        <v>0</v>
      </c>
      <c r="AI46" s="55">
        <f>(AI27-AI114)*'Assumptions (Inputs)'!$D$26</f>
        <v>0</v>
      </c>
      <c r="AJ46" s="55">
        <f>(AJ27-AJ114)*'Assumptions (Inputs)'!$D$26</f>
        <v>0</v>
      </c>
      <c r="AK46" s="55">
        <f>(AK27-AK114)*'Assumptions (Inputs)'!$D$26</f>
        <v>0</v>
      </c>
      <c r="AL46" s="55">
        <f>(AL27-AL114)*'Assumptions (Inputs)'!$D$26</f>
        <v>0</v>
      </c>
      <c r="AM46" s="55">
        <f>(AM27-AM114)*'Assumptions (Inputs)'!$D$26</f>
        <v>0</v>
      </c>
      <c r="AN46" s="55">
        <f>(AN27-AN114)*'Assumptions (Inputs)'!$D$26</f>
        <v>0</v>
      </c>
      <c r="AO46" s="55">
        <f>(AO27-AO114)*'Assumptions (Inputs)'!$D$26</f>
        <v>0</v>
      </c>
      <c r="AP46" s="55">
        <f>(AP27-AP114)*'Assumptions (Inputs)'!$D$26</f>
        <v>0</v>
      </c>
      <c r="AQ46" s="55">
        <f>(AQ27-AQ114)*'Assumptions (Inputs)'!$D$26</f>
        <v>0</v>
      </c>
      <c r="AR46" s="55">
        <f>(AR27-AR114)*'Assumptions (Inputs)'!$D$26</f>
        <v>0</v>
      </c>
      <c r="AS46" s="55">
        <f>(AS27-AS114)*'Assumptions (Inputs)'!$D$26</f>
        <v>0</v>
      </c>
      <c r="AT46" s="55">
        <f>(AT27-AT114)*'Assumptions (Inputs)'!$D$26</f>
        <v>0</v>
      </c>
      <c r="AU46" s="55">
        <f>(AU27-AU114)*'Assumptions (Inputs)'!$D$26</f>
        <v>0</v>
      </c>
      <c r="AV46" s="55">
        <f>(AV27-AV114)*'Assumptions (Inputs)'!$D$26</f>
        <v>0</v>
      </c>
      <c r="AW46" s="55">
        <f>(AW27-AW114)*'Assumptions (Inputs)'!$D$26</f>
        <v>0</v>
      </c>
      <c r="AX46" s="55">
        <f>(AX27-AX114)*'Assumptions (Inputs)'!$D$26</f>
        <v>0</v>
      </c>
      <c r="AY46" s="55">
        <f>(AY27-AY114)*'Assumptions (Inputs)'!$D$26</f>
        <v>0</v>
      </c>
      <c r="AZ46" s="55">
        <f>(AZ27-AZ114)*'Assumptions (Inputs)'!$D$26</f>
        <v>0</v>
      </c>
      <c r="BA46" s="55">
        <f>(BA27-BA114)*'Assumptions (Inputs)'!$D$26</f>
        <v>0</v>
      </c>
      <c r="BB46" s="55">
        <f>(BB27-BB114)*'Assumptions (Inputs)'!$D$26</f>
        <v>0</v>
      </c>
      <c r="BC46" s="55">
        <f>(BC27-BC114)*'Assumptions (Inputs)'!$D$26</f>
        <v>0</v>
      </c>
      <c r="BD46" s="55">
        <f>(BD27-BD114)*'Assumptions (Inputs)'!$D$26</f>
        <v>0</v>
      </c>
      <c r="BE46" s="55">
        <f>(BE27-BE114)*'Assumptions (Inputs)'!$D$26</f>
        <v>0</v>
      </c>
      <c r="BF46" s="55">
        <f>(BF27-BF114)*'Assumptions (Inputs)'!$D$26</f>
        <v>0</v>
      </c>
      <c r="BG46" s="55">
        <f>(BG27-BG114)*'Assumptions (Inputs)'!$D$26</f>
        <v>0</v>
      </c>
      <c r="BH46" s="55">
        <f>(BH27-BH114)*'Assumptions (Inputs)'!$D$26</f>
        <v>0</v>
      </c>
      <c r="BI46" s="55">
        <f>(BI27-BI114)*'Assumptions (Inputs)'!$D$26</f>
        <v>0</v>
      </c>
      <c r="BJ46" s="55">
        <f>(BJ27-BJ114)*'Assumptions (Inputs)'!$D$26</f>
        <v>0</v>
      </c>
      <c r="BK46" s="55">
        <f>(BK27-BK114)*'Assumptions (Inputs)'!$D$26</f>
        <v>0</v>
      </c>
      <c r="BL46" s="55">
        <f>(BL27-BL114)*'Assumptions (Inputs)'!$D$26</f>
        <v>0</v>
      </c>
      <c r="BM46" s="36"/>
      <c r="BN46" s="74">
        <f>SUM(B46:BM46)</f>
        <v>0</v>
      </c>
      <c r="BO46" s="335"/>
    </row>
    <row r="47" spans="1:107" s="78" customFormat="1" ht="15" customHeight="1" x14ac:dyDescent="0.2">
      <c r="A47" s="35" t="s">
        <v>28</v>
      </c>
      <c r="B47" s="77">
        <f t="shared" ref="B47:BL47" si="24">SUM(B45:B46)</f>
        <v>0</v>
      </c>
      <c r="C47" s="77">
        <f t="shared" si="24"/>
        <v>0</v>
      </c>
      <c r="D47" s="77">
        <f>SUM(D45:D46)</f>
        <v>0</v>
      </c>
      <c r="E47" s="77">
        <f>SUM(E45:E46)</f>
        <v>0</v>
      </c>
      <c r="F47" s="77">
        <f t="shared" si="24"/>
        <v>0</v>
      </c>
      <c r="G47" s="77">
        <f t="shared" si="24"/>
        <v>0</v>
      </c>
      <c r="H47" s="77">
        <f t="shared" si="24"/>
        <v>0</v>
      </c>
      <c r="I47" s="77">
        <f t="shared" si="24"/>
        <v>0</v>
      </c>
      <c r="J47" s="77">
        <f t="shared" si="24"/>
        <v>0</v>
      </c>
      <c r="K47" s="77">
        <f t="shared" si="24"/>
        <v>0</v>
      </c>
      <c r="L47" s="77">
        <f t="shared" si="24"/>
        <v>0</v>
      </c>
      <c r="M47" s="77">
        <f t="shared" si="24"/>
        <v>0</v>
      </c>
      <c r="N47" s="77">
        <f t="shared" si="24"/>
        <v>0</v>
      </c>
      <c r="O47" s="77">
        <f t="shared" si="24"/>
        <v>0</v>
      </c>
      <c r="P47" s="77">
        <f t="shared" si="24"/>
        <v>0</v>
      </c>
      <c r="Q47" s="77">
        <f t="shared" si="24"/>
        <v>0</v>
      </c>
      <c r="R47" s="77">
        <f t="shared" si="24"/>
        <v>0</v>
      </c>
      <c r="S47" s="77">
        <f t="shared" si="24"/>
        <v>0</v>
      </c>
      <c r="T47" s="77">
        <f t="shared" si="24"/>
        <v>0</v>
      </c>
      <c r="U47" s="77">
        <f t="shared" si="24"/>
        <v>0</v>
      </c>
      <c r="V47" s="77">
        <f t="shared" si="24"/>
        <v>0</v>
      </c>
      <c r="W47" s="77">
        <f t="shared" si="24"/>
        <v>0</v>
      </c>
      <c r="X47" s="77">
        <f t="shared" si="24"/>
        <v>0</v>
      </c>
      <c r="Y47" s="77">
        <f t="shared" si="24"/>
        <v>0</v>
      </c>
      <c r="Z47" s="77">
        <f t="shared" si="24"/>
        <v>0</v>
      </c>
      <c r="AA47" s="77">
        <f t="shared" si="24"/>
        <v>0</v>
      </c>
      <c r="AB47" s="77">
        <f t="shared" si="24"/>
        <v>0</v>
      </c>
      <c r="AC47" s="77">
        <f t="shared" si="24"/>
        <v>0</v>
      </c>
      <c r="AD47" s="77">
        <f t="shared" si="24"/>
        <v>0</v>
      </c>
      <c r="AE47" s="77">
        <f t="shared" si="24"/>
        <v>0</v>
      </c>
      <c r="AF47" s="77">
        <f t="shared" si="24"/>
        <v>0</v>
      </c>
      <c r="AG47" s="77">
        <f t="shared" si="24"/>
        <v>0</v>
      </c>
      <c r="AH47" s="77">
        <f t="shared" si="24"/>
        <v>0</v>
      </c>
      <c r="AI47" s="77">
        <f t="shared" si="24"/>
        <v>0</v>
      </c>
      <c r="AJ47" s="77">
        <f t="shared" si="24"/>
        <v>0</v>
      </c>
      <c r="AK47" s="77">
        <f t="shared" si="24"/>
        <v>0</v>
      </c>
      <c r="AL47" s="77">
        <f t="shared" si="24"/>
        <v>0</v>
      </c>
      <c r="AM47" s="77">
        <f t="shared" si="24"/>
        <v>0</v>
      </c>
      <c r="AN47" s="77">
        <f t="shared" si="24"/>
        <v>0</v>
      </c>
      <c r="AO47" s="77">
        <f t="shared" si="24"/>
        <v>0</v>
      </c>
      <c r="AP47" s="77">
        <f t="shared" si="24"/>
        <v>0</v>
      </c>
      <c r="AQ47" s="77">
        <f t="shared" si="24"/>
        <v>0</v>
      </c>
      <c r="AR47" s="77">
        <f t="shared" si="24"/>
        <v>0</v>
      </c>
      <c r="AS47" s="77">
        <f t="shared" si="24"/>
        <v>0</v>
      </c>
      <c r="AT47" s="77">
        <f t="shared" si="24"/>
        <v>0</v>
      </c>
      <c r="AU47" s="77">
        <f t="shared" si="24"/>
        <v>0</v>
      </c>
      <c r="AV47" s="77">
        <f t="shared" si="24"/>
        <v>0</v>
      </c>
      <c r="AW47" s="77">
        <f t="shared" si="24"/>
        <v>0</v>
      </c>
      <c r="AX47" s="77">
        <f t="shared" si="24"/>
        <v>0</v>
      </c>
      <c r="AY47" s="77">
        <f t="shared" si="24"/>
        <v>0</v>
      </c>
      <c r="AZ47" s="77">
        <f t="shared" si="24"/>
        <v>0</v>
      </c>
      <c r="BA47" s="77">
        <f t="shared" si="24"/>
        <v>0</v>
      </c>
      <c r="BB47" s="77">
        <f t="shared" si="24"/>
        <v>0</v>
      </c>
      <c r="BC47" s="77">
        <f t="shared" si="24"/>
        <v>0</v>
      </c>
      <c r="BD47" s="77">
        <f t="shared" si="24"/>
        <v>0</v>
      </c>
      <c r="BE47" s="77">
        <f t="shared" si="24"/>
        <v>0</v>
      </c>
      <c r="BF47" s="77">
        <f t="shared" si="24"/>
        <v>0</v>
      </c>
      <c r="BG47" s="77">
        <f t="shared" si="24"/>
        <v>0</v>
      </c>
      <c r="BH47" s="77">
        <f t="shared" si="24"/>
        <v>0</v>
      </c>
      <c r="BI47" s="77">
        <f t="shared" si="24"/>
        <v>0</v>
      </c>
      <c r="BJ47" s="77">
        <f t="shared" si="24"/>
        <v>0</v>
      </c>
      <c r="BK47" s="77">
        <f t="shared" si="24"/>
        <v>0</v>
      </c>
      <c r="BL47" s="77">
        <f t="shared" si="24"/>
        <v>0</v>
      </c>
      <c r="BM47" s="36"/>
      <c r="BN47" s="54"/>
      <c r="BO47" s="335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</row>
    <row r="48" spans="1:107" s="37" customFormat="1" ht="15" customHeight="1" thickBot="1" x14ac:dyDescent="0.25">
      <c r="A48" s="35" t="s">
        <v>29</v>
      </c>
      <c r="B48" s="68">
        <f t="shared" ref="B48:K48" si="25">AVERAGE(B45,B47)</f>
        <v>0</v>
      </c>
      <c r="C48" s="68">
        <f t="shared" si="25"/>
        <v>0</v>
      </c>
      <c r="D48" s="68">
        <f t="shared" si="25"/>
        <v>0</v>
      </c>
      <c r="E48" s="68">
        <f>AVERAGE(E45,E47)</f>
        <v>0</v>
      </c>
      <c r="F48" s="68">
        <f t="shared" si="25"/>
        <v>0</v>
      </c>
      <c r="G48" s="68">
        <f>AVERAGE(G45,G47)</f>
        <v>0</v>
      </c>
      <c r="H48" s="68">
        <f t="shared" si="25"/>
        <v>0</v>
      </c>
      <c r="I48" s="68">
        <f t="shared" si="25"/>
        <v>0</v>
      </c>
      <c r="J48" s="68">
        <f t="shared" si="25"/>
        <v>0</v>
      </c>
      <c r="K48" s="68">
        <f t="shared" si="25"/>
        <v>0</v>
      </c>
      <c r="L48" s="68">
        <f>AVERAGE(L45,L47)</f>
        <v>0</v>
      </c>
      <c r="M48" s="68">
        <f>AVERAGE(M45,M47)</f>
        <v>0</v>
      </c>
      <c r="N48" s="68">
        <f>AVERAGE(N45,N47)</f>
        <v>0</v>
      </c>
      <c r="O48" s="68">
        <f t="shared" ref="O48:BL48" si="26">AVERAGE(O45,O47)</f>
        <v>0</v>
      </c>
      <c r="P48" s="68">
        <f t="shared" si="26"/>
        <v>0</v>
      </c>
      <c r="Q48" s="68">
        <f t="shared" si="26"/>
        <v>0</v>
      </c>
      <c r="R48" s="68">
        <f t="shared" si="26"/>
        <v>0</v>
      </c>
      <c r="S48" s="68">
        <f t="shared" si="26"/>
        <v>0</v>
      </c>
      <c r="T48" s="68">
        <f t="shared" si="26"/>
        <v>0</v>
      </c>
      <c r="U48" s="68">
        <f t="shared" si="26"/>
        <v>0</v>
      </c>
      <c r="V48" s="68">
        <f t="shared" si="26"/>
        <v>0</v>
      </c>
      <c r="W48" s="68">
        <f t="shared" si="26"/>
        <v>0</v>
      </c>
      <c r="X48" s="68">
        <f t="shared" si="26"/>
        <v>0</v>
      </c>
      <c r="Y48" s="68">
        <f t="shared" si="26"/>
        <v>0</v>
      </c>
      <c r="Z48" s="68">
        <f t="shared" si="26"/>
        <v>0</v>
      </c>
      <c r="AA48" s="68">
        <f t="shared" si="26"/>
        <v>0</v>
      </c>
      <c r="AB48" s="68">
        <f t="shared" si="26"/>
        <v>0</v>
      </c>
      <c r="AC48" s="68">
        <f t="shared" si="26"/>
        <v>0</v>
      </c>
      <c r="AD48" s="68">
        <f t="shared" si="26"/>
        <v>0</v>
      </c>
      <c r="AE48" s="68">
        <f t="shared" si="26"/>
        <v>0</v>
      </c>
      <c r="AF48" s="68">
        <f t="shared" si="26"/>
        <v>0</v>
      </c>
      <c r="AG48" s="68">
        <f t="shared" si="26"/>
        <v>0</v>
      </c>
      <c r="AH48" s="68">
        <f t="shared" si="26"/>
        <v>0</v>
      </c>
      <c r="AI48" s="68">
        <f t="shared" si="26"/>
        <v>0</v>
      </c>
      <c r="AJ48" s="68">
        <f t="shared" si="26"/>
        <v>0</v>
      </c>
      <c r="AK48" s="68">
        <f t="shared" si="26"/>
        <v>0</v>
      </c>
      <c r="AL48" s="68">
        <f t="shared" si="26"/>
        <v>0</v>
      </c>
      <c r="AM48" s="68">
        <f t="shared" si="26"/>
        <v>0</v>
      </c>
      <c r="AN48" s="68">
        <f t="shared" si="26"/>
        <v>0</v>
      </c>
      <c r="AO48" s="68">
        <f t="shared" si="26"/>
        <v>0</v>
      </c>
      <c r="AP48" s="68">
        <f t="shared" si="26"/>
        <v>0</v>
      </c>
      <c r="AQ48" s="68">
        <f t="shared" si="26"/>
        <v>0</v>
      </c>
      <c r="AR48" s="68">
        <f t="shared" si="26"/>
        <v>0</v>
      </c>
      <c r="AS48" s="68">
        <f t="shared" si="26"/>
        <v>0</v>
      </c>
      <c r="AT48" s="68">
        <f t="shared" si="26"/>
        <v>0</v>
      </c>
      <c r="AU48" s="68">
        <f t="shared" si="26"/>
        <v>0</v>
      </c>
      <c r="AV48" s="68">
        <f t="shared" si="26"/>
        <v>0</v>
      </c>
      <c r="AW48" s="68">
        <f t="shared" si="26"/>
        <v>0</v>
      </c>
      <c r="AX48" s="68">
        <f t="shared" si="26"/>
        <v>0</v>
      </c>
      <c r="AY48" s="68">
        <f t="shared" si="26"/>
        <v>0</v>
      </c>
      <c r="AZ48" s="68">
        <f t="shared" si="26"/>
        <v>0</v>
      </c>
      <c r="BA48" s="68">
        <f t="shared" si="26"/>
        <v>0</v>
      </c>
      <c r="BB48" s="68">
        <f t="shared" si="26"/>
        <v>0</v>
      </c>
      <c r="BC48" s="68">
        <f t="shared" si="26"/>
        <v>0</v>
      </c>
      <c r="BD48" s="68">
        <f t="shared" si="26"/>
        <v>0</v>
      </c>
      <c r="BE48" s="68">
        <f t="shared" si="26"/>
        <v>0</v>
      </c>
      <c r="BF48" s="68">
        <f t="shared" si="26"/>
        <v>0</v>
      </c>
      <c r="BG48" s="68">
        <f t="shared" si="26"/>
        <v>0</v>
      </c>
      <c r="BH48" s="68">
        <f t="shared" si="26"/>
        <v>0</v>
      </c>
      <c r="BI48" s="68">
        <f t="shared" si="26"/>
        <v>0</v>
      </c>
      <c r="BJ48" s="68">
        <f t="shared" si="26"/>
        <v>0</v>
      </c>
      <c r="BK48" s="68">
        <f t="shared" si="26"/>
        <v>0</v>
      </c>
      <c r="BL48" s="68">
        <f t="shared" si="26"/>
        <v>0</v>
      </c>
      <c r="BM48" s="36"/>
      <c r="BN48" s="54"/>
      <c r="BO48" s="335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</row>
    <row r="49" spans="1:107" s="37" customFormat="1" ht="15" customHeight="1" thickTop="1" x14ac:dyDescent="0.2">
      <c r="A49" s="81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36"/>
      <c r="BN49" s="54"/>
      <c r="BO49" s="335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</row>
    <row r="50" spans="1:107" s="73" customFormat="1" ht="15" customHeight="1" x14ac:dyDescent="0.2">
      <c r="A50" s="330" t="s">
        <v>73</v>
      </c>
      <c r="B50" s="71">
        <f>B22-B36-B42-B48</f>
        <v>0</v>
      </c>
      <c r="C50" s="71">
        <f t="shared" ref="C50:BH50" si="27">C22-C36-C42-C48</f>
        <v>0</v>
      </c>
      <c r="D50" s="71">
        <f t="shared" si="27"/>
        <v>0</v>
      </c>
      <c r="E50" s="71">
        <f t="shared" si="27"/>
        <v>0</v>
      </c>
      <c r="F50" s="71">
        <f t="shared" si="27"/>
        <v>0</v>
      </c>
      <c r="G50" s="71">
        <f t="shared" si="27"/>
        <v>0</v>
      </c>
      <c r="H50" s="71">
        <f t="shared" si="27"/>
        <v>0</v>
      </c>
      <c r="I50" s="71">
        <f t="shared" si="27"/>
        <v>0</v>
      </c>
      <c r="J50" s="71">
        <f t="shared" si="27"/>
        <v>0</v>
      </c>
      <c r="K50" s="71">
        <f t="shared" si="27"/>
        <v>0</v>
      </c>
      <c r="L50" s="71">
        <f t="shared" si="27"/>
        <v>0</v>
      </c>
      <c r="M50" s="71">
        <f t="shared" si="27"/>
        <v>0</v>
      </c>
      <c r="N50" s="71">
        <f t="shared" si="27"/>
        <v>0</v>
      </c>
      <c r="O50" s="71">
        <f t="shared" si="27"/>
        <v>0</v>
      </c>
      <c r="P50" s="71">
        <f t="shared" si="27"/>
        <v>0</v>
      </c>
      <c r="Q50" s="71">
        <f t="shared" si="27"/>
        <v>0</v>
      </c>
      <c r="R50" s="71">
        <f t="shared" si="27"/>
        <v>0</v>
      </c>
      <c r="S50" s="71">
        <f t="shared" si="27"/>
        <v>0</v>
      </c>
      <c r="T50" s="71">
        <f t="shared" si="27"/>
        <v>0</v>
      </c>
      <c r="U50" s="71">
        <f t="shared" si="27"/>
        <v>0</v>
      </c>
      <c r="V50" s="71">
        <f t="shared" si="27"/>
        <v>0</v>
      </c>
      <c r="W50" s="71">
        <f t="shared" si="27"/>
        <v>0</v>
      </c>
      <c r="X50" s="71">
        <f t="shared" si="27"/>
        <v>0</v>
      </c>
      <c r="Y50" s="71">
        <f t="shared" si="27"/>
        <v>0</v>
      </c>
      <c r="Z50" s="71">
        <f t="shared" si="27"/>
        <v>0</v>
      </c>
      <c r="AA50" s="71">
        <f t="shared" si="27"/>
        <v>0</v>
      </c>
      <c r="AB50" s="71">
        <f t="shared" si="27"/>
        <v>0</v>
      </c>
      <c r="AC50" s="71">
        <f t="shared" si="27"/>
        <v>0</v>
      </c>
      <c r="AD50" s="71">
        <f t="shared" si="27"/>
        <v>0</v>
      </c>
      <c r="AE50" s="71">
        <f t="shared" si="27"/>
        <v>0</v>
      </c>
      <c r="AF50" s="71">
        <f t="shared" si="27"/>
        <v>0</v>
      </c>
      <c r="AG50" s="71">
        <f t="shared" si="27"/>
        <v>0</v>
      </c>
      <c r="AH50" s="71">
        <f t="shared" si="27"/>
        <v>0</v>
      </c>
      <c r="AI50" s="71">
        <f t="shared" si="27"/>
        <v>0</v>
      </c>
      <c r="AJ50" s="71">
        <f t="shared" si="27"/>
        <v>0</v>
      </c>
      <c r="AK50" s="71">
        <f t="shared" si="27"/>
        <v>0</v>
      </c>
      <c r="AL50" s="71">
        <f t="shared" si="27"/>
        <v>0</v>
      </c>
      <c r="AM50" s="71">
        <f t="shared" si="27"/>
        <v>0</v>
      </c>
      <c r="AN50" s="71">
        <f t="shared" si="27"/>
        <v>0</v>
      </c>
      <c r="AO50" s="71">
        <f t="shared" si="27"/>
        <v>0</v>
      </c>
      <c r="AP50" s="71">
        <f t="shared" si="27"/>
        <v>0</v>
      </c>
      <c r="AQ50" s="71">
        <f t="shared" si="27"/>
        <v>0</v>
      </c>
      <c r="AR50" s="71">
        <f t="shared" si="27"/>
        <v>0</v>
      </c>
      <c r="AS50" s="71">
        <f t="shared" si="27"/>
        <v>0</v>
      </c>
      <c r="AT50" s="71">
        <f t="shared" si="27"/>
        <v>0</v>
      </c>
      <c r="AU50" s="71">
        <f t="shared" si="27"/>
        <v>0</v>
      </c>
      <c r="AV50" s="71">
        <f t="shared" si="27"/>
        <v>0</v>
      </c>
      <c r="AW50" s="71">
        <f t="shared" si="27"/>
        <v>0</v>
      </c>
      <c r="AX50" s="71">
        <f t="shared" si="27"/>
        <v>0</v>
      </c>
      <c r="AY50" s="71">
        <f t="shared" si="27"/>
        <v>0</v>
      </c>
      <c r="AZ50" s="71">
        <f t="shared" si="27"/>
        <v>0</v>
      </c>
      <c r="BA50" s="71">
        <f t="shared" si="27"/>
        <v>0</v>
      </c>
      <c r="BB50" s="71">
        <f t="shared" si="27"/>
        <v>0</v>
      </c>
      <c r="BC50" s="71">
        <f>BC22-BC36-BC42-BC48</f>
        <v>0</v>
      </c>
      <c r="BD50" s="71">
        <f>BD22-BD36-BD42-BD48</f>
        <v>0</v>
      </c>
      <c r="BE50" s="71">
        <f t="shared" si="27"/>
        <v>0</v>
      </c>
      <c r="BF50" s="71">
        <f t="shared" si="27"/>
        <v>0</v>
      </c>
      <c r="BG50" s="71">
        <f t="shared" si="27"/>
        <v>0</v>
      </c>
      <c r="BH50" s="71">
        <f t="shared" si="27"/>
        <v>0</v>
      </c>
      <c r="BI50" s="71">
        <f>BI22-BI36-BI42-BI48</f>
        <v>0</v>
      </c>
      <c r="BJ50" s="71">
        <f>BJ22-BJ36-BJ42-BJ48</f>
        <v>0</v>
      </c>
      <c r="BK50" s="71">
        <f>BK22-BK36-BK42-BK48</f>
        <v>0</v>
      </c>
      <c r="BL50" s="71">
        <f>BL22-BL36-BL42-BL48</f>
        <v>0</v>
      </c>
      <c r="BM50" s="112"/>
      <c r="BN50" s="74"/>
      <c r="BO50" s="336"/>
    </row>
    <row r="51" spans="1:107" s="37" customFormat="1" ht="15" customHeight="1" x14ac:dyDescent="0.2">
      <c r="A51" s="6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36"/>
      <c r="BN51" s="54"/>
      <c r="BO51" s="335"/>
    </row>
    <row r="52" spans="1:107" s="73" customFormat="1" ht="15" customHeight="1" x14ac:dyDescent="0.2">
      <c r="A52" s="79" t="s">
        <v>54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112"/>
      <c r="BN52" s="71"/>
      <c r="BO52" s="336"/>
    </row>
    <row r="53" spans="1:107" s="37" customFormat="1" ht="15" customHeight="1" x14ac:dyDescent="0.2">
      <c r="A53" s="36" t="s">
        <v>70</v>
      </c>
      <c r="B53" s="80">
        <f>(+B33-B114)*'Assumptions (Inputs)'!$E$31/'Assumptions (Inputs)'!$E$30</f>
        <v>0</v>
      </c>
      <c r="C53" s="80">
        <f>(+C33-C114)*'Assumptions (Inputs)'!$E$31/'Assumptions (Inputs)'!$E$30</f>
        <v>0</v>
      </c>
      <c r="D53" s="80">
        <f>(+D33-D114)*'Assumptions (Inputs)'!$E$31/'Assumptions (Inputs)'!$E$30</f>
        <v>0</v>
      </c>
      <c r="E53" s="80">
        <f>(+E33-E114)*'Assumptions (Inputs)'!$E$31/'Assumptions (Inputs)'!$E$30</f>
        <v>0</v>
      </c>
      <c r="F53" s="80">
        <f>(+F33-F114)*'Assumptions (Inputs)'!$E$31/'Assumptions (Inputs)'!$E$30</f>
        <v>0</v>
      </c>
      <c r="G53" s="80">
        <f>(+G33-G114)*'Assumptions (Inputs)'!$E$31/'Assumptions (Inputs)'!$E$30</f>
        <v>0</v>
      </c>
      <c r="H53" s="80">
        <f>(+H33-H114)*'Assumptions (Inputs)'!$E$31/'Assumptions (Inputs)'!$E$30</f>
        <v>0</v>
      </c>
      <c r="I53" s="80">
        <f>(+I33-I114)*'Assumptions (Inputs)'!$E$31/'Assumptions (Inputs)'!$E$30</f>
        <v>0</v>
      </c>
      <c r="J53" s="80">
        <f>(+J33-J114)*'Assumptions (Inputs)'!$E$31/'Assumptions (Inputs)'!$E$30</f>
        <v>0</v>
      </c>
      <c r="K53" s="80">
        <f>(+K33-K114)*'Assumptions (Inputs)'!$E$31/'Assumptions (Inputs)'!$E$30</f>
        <v>0</v>
      </c>
      <c r="L53" s="80">
        <f>(+L33-L114)*'Assumptions (Inputs)'!$E$31/'Assumptions (Inputs)'!$E$30</f>
        <v>0</v>
      </c>
      <c r="M53" s="80">
        <f>(+M33-M114)*'Assumptions (Inputs)'!$E$31/'Assumptions (Inputs)'!$E$30</f>
        <v>0</v>
      </c>
      <c r="N53" s="80">
        <f>(+N33-N114)*'Assumptions (Inputs)'!$E$31/'Assumptions (Inputs)'!$E$30</f>
        <v>0</v>
      </c>
      <c r="O53" s="80">
        <f>(+O33-O114)*'Assumptions (Inputs)'!$E$31/'Assumptions (Inputs)'!$E$30</f>
        <v>0</v>
      </c>
      <c r="P53" s="80">
        <f>(+P33-P114)*'Assumptions (Inputs)'!$E$31/'Assumptions (Inputs)'!$E$30</f>
        <v>0</v>
      </c>
      <c r="Q53" s="80">
        <f>(+Q33-Q114)*'Assumptions (Inputs)'!$E$31/'Assumptions (Inputs)'!$E$30</f>
        <v>0</v>
      </c>
      <c r="R53" s="80">
        <f>(+R33-R114)*'Assumptions (Inputs)'!$E$31/'Assumptions (Inputs)'!$E$30</f>
        <v>0</v>
      </c>
      <c r="S53" s="80">
        <f>(+S33-S114)*'Assumptions (Inputs)'!$E$31/'Assumptions (Inputs)'!$E$30</f>
        <v>0</v>
      </c>
      <c r="T53" s="80">
        <f>(+T33-T114)*'Assumptions (Inputs)'!$E$31/'Assumptions (Inputs)'!$E$30</f>
        <v>0</v>
      </c>
      <c r="U53" s="80">
        <f>(+U33-U114)*'Assumptions (Inputs)'!$E$31/'Assumptions (Inputs)'!$E$30</f>
        <v>0</v>
      </c>
      <c r="V53" s="80">
        <f>(+V33-V114)*'Assumptions (Inputs)'!$E$31/'Assumptions (Inputs)'!$E$30</f>
        <v>0</v>
      </c>
      <c r="W53" s="80">
        <f>(+W33-W114)*'Assumptions (Inputs)'!$E$31/'Assumptions (Inputs)'!$E$30</f>
        <v>0</v>
      </c>
      <c r="X53" s="80">
        <f>(+X33-X114)*'Assumptions (Inputs)'!$E$31/'Assumptions (Inputs)'!$E$30</f>
        <v>0</v>
      </c>
      <c r="Y53" s="80">
        <f>(+Y33-Y114)*'Assumptions (Inputs)'!$E$31/'Assumptions (Inputs)'!$E$30</f>
        <v>0</v>
      </c>
      <c r="Z53" s="80">
        <f>(+Z33-Z114)*'Assumptions (Inputs)'!$E$31/'Assumptions (Inputs)'!$E$30</f>
        <v>0</v>
      </c>
      <c r="AA53" s="80">
        <f>(+AA33-AA114)*'Assumptions (Inputs)'!$E$31/'Assumptions (Inputs)'!$E$30</f>
        <v>0</v>
      </c>
      <c r="AB53" s="80">
        <f>(+AB33-AB114)*'Assumptions (Inputs)'!$E$31/'Assumptions (Inputs)'!$E$30</f>
        <v>0</v>
      </c>
      <c r="AC53" s="80">
        <f>(+AC33-AC114)*'Assumptions (Inputs)'!$E$31/'Assumptions (Inputs)'!$E$30</f>
        <v>0</v>
      </c>
      <c r="AD53" s="80">
        <f>(+AD33-AD114)*'Assumptions (Inputs)'!$E$31/'Assumptions (Inputs)'!$E$30</f>
        <v>0</v>
      </c>
      <c r="AE53" s="80">
        <f>(+AE33-AE114)*'Assumptions (Inputs)'!$E$31/'Assumptions (Inputs)'!$E$30</f>
        <v>0</v>
      </c>
      <c r="AF53" s="80">
        <f>(+AF33-AF114)*'Assumptions (Inputs)'!$E$31/'Assumptions (Inputs)'!$E$30</f>
        <v>0</v>
      </c>
      <c r="AG53" s="80">
        <f>(+AG33-AG114)*'Assumptions (Inputs)'!$E$31/'Assumptions (Inputs)'!$E$30</f>
        <v>0</v>
      </c>
      <c r="AH53" s="80">
        <f>(+AH33-AH114)*'Assumptions (Inputs)'!$E$31/'Assumptions (Inputs)'!$E$30</f>
        <v>0</v>
      </c>
      <c r="AI53" s="80">
        <f>(+AI33-AI114)*'Assumptions (Inputs)'!$E$31/'Assumptions (Inputs)'!$E$30</f>
        <v>0</v>
      </c>
      <c r="AJ53" s="80">
        <f>(+AJ33-AJ114)*'Assumptions (Inputs)'!$E$31/'Assumptions (Inputs)'!$E$30</f>
        <v>0</v>
      </c>
      <c r="AK53" s="80">
        <f>(+AK33-AK114)*'Assumptions (Inputs)'!$E$31/'Assumptions (Inputs)'!$E$30</f>
        <v>0</v>
      </c>
      <c r="AL53" s="80">
        <f>(+AL33-AL114)*'Assumptions (Inputs)'!$E$31/'Assumptions (Inputs)'!$E$30</f>
        <v>0</v>
      </c>
      <c r="AM53" s="80">
        <f>(+AM33-AM114)*'Assumptions (Inputs)'!$E$31/'Assumptions (Inputs)'!$E$30</f>
        <v>0</v>
      </c>
      <c r="AN53" s="80">
        <f>(+AN33-AN114)*'Assumptions (Inputs)'!$E$31/'Assumptions (Inputs)'!$E$30</f>
        <v>0</v>
      </c>
      <c r="AO53" s="80">
        <f>(+AO33-AO114)*'Assumptions (Inputs)'!$E$31/'Assumptions (Inputs)'!$E$30</f>
        <v>0</v>
      </c>
      <c r="AP53" s="80">
        <f>(+AP33-AP114)*'Assumptions (Inputs)'!$E$31/'Assumptions (Inputs)'!$E$30</f>
        <v>0</v>
      </c>
      <c r="AQ53" s="80">
        <f>(+AQ33-AQ114)*'Assumptions (Inputs)'!$E$31/'Assumptions (Inputs)'!$E$30</f>
        <v>0</v>
      </c>
      <c r="AR53" s="80">
        <f>(+AR33-AR114)*'Assumptions (Inputs)'!$E$31/'Assumptions (Inputs)'!$E$30</f>
        <v>0</v>
      </c>
      <c r="AS53" s="80">
        <f>(+AS33-AS114)*'Assumptions (Inputs)'!$E$31/'Assumptions (Inputs)'!$E$30</f>
        <v>0</v>
      </c>
      <c r="AT53" s="80">
        <f>(+AT33-AT114)*'Assumptions (Inputs)'!$E$31/'Assumptions (Inputs)'!$E$30</f>
        <v>0</v>
      </c>
      <c r="AU53" s="80">
        <f>(+AU33-AU114)*'Assumptions (Inputs)'!$E$31/'Assumptions (Inputs)'!$E$30</f>
        <v>0</v>
      </c>
      <c r="AV53" s="80">
        <f>(+AV33-AV114)*'Assumptions (Inputs)'!$E$31/'Assumptions (Inputs)'!$E$30</f>
        <v>0</v>
      </c>
      <c r="AW53" s="80">
        <f>(+AW33-AW114)*'Assumptions (Inputs)'!$E$31/'Assumptions (Inputs)'!$E$30</f>
        <v>0</v>
      </c>
      <c r="AX53" s="80">
        <f>(+AX33-AX114)*'Assumptions (Inputs)'!$E$31/'Assumptions (Inputs)'!$E$30</f>
        <v>0</v>
      </c>
      <c r="AY53" s="80">
        <f>(+AY33-AY114)*'Assumptions (Inputs)'!$E$31/'Assumptions (Inputs)'!$E$30</f>
        <v>0</v>
      </c>
      <c r="AZ53" s="80">
        <f>(+AZ33-AZ114)*'Assumptions (Inputs)'!$E$31/'Assumptions (Inputs)'!$E$30</f>
        <v>0</v>
      </c>
      <c r="BA53" s="80">
        <f>(+BA33-BA114)*'Assumptions (Inputs)'!$E$31/'Assumptions (Inputs)'!$E$30</f>
        <v>0</v>
      </c>
      <c r="BB53" s="80">
        <f>(+BB33-BB114)*'Assumptions (Inputs)'!$E$31/'Assumptions (Inputs)'!$E$30</f>
        <v>0</v>
      </c>
      <c r="BC53" s="80">
        <f>(+BC33-BC114)*'Assumptions (Inputs)'!$E$31/'Assumptions (Inputs)'!$E$30</f>
        <v>0</v>
      </c>
      <c r="BD53" s="80">
        <f>(+BD33-BD114)*'Assumptions (Inputs)'!$E$31/'Assumptions (Inputs)'!$E$30</f>
        <v>0</v>
      </c>
      <c r="BE53" s="80">
        <f>(+BE33-BE114)*'Assumptions (Inputs)'!$E$31/'Assumptions (Inputs)'!$E$30</f>
        <v>0</v>
      </c>
      <c r="BF53" s="80">
        <f>(+BF33-BF114)*'Assumptions (Inputs)'!$E$31/'Assumptions (Inputs)'!$E$30</f>
        <v>0</v>
      </c>
      <c r="BG53" s="80">
        <f>(+BG33-BG114)*'Assumptions (Inputs)'!$E$31/'Assumptions (Inputs)'!$E$30</f>
        <v>0</v>
      </c>
      <c r="BH53" s="80">
        <f>(+BH33-BH114)*'Assumptions (Inputs)'!$E$31/'Assumptions (Inputs)'!$E$30</f>
        <v>0</v>
      </c>
      <c r="BI53" s="80">
        <f>(+BI33-BI114)*'Assumptions (Inputs)'!$E$31/'Assumptions (Inputs)'!$E$30</f>
        <v>0</v>
      </c>
      <c r="BJ53" s="80">
        <f>(+BJ33-BJ114)*'Assumptions (Inputs)'!$E$31/'Assumptions (Inputs)'!$E$30</f>
        <v>0</v>
      </c>
      <c r="BK53" s="80">
        <f>(+BK33-BK114)*'Assumptions (Inputs)'!$E$31/'Assumptions (Inputs)'!$E$30</f>
        <v>0</v>
      </c>
      <c r="BL53" s="80">
        <f>(+BL33-BL114)*'Assumptions (Inputs)'!$E$31/'Assumptions (Inputs)'!$E$30</f>
        <v>0</v>
      </c>
      <c r="BM53" s="98"/>
      <c r="BN53" s="74">
        <f>SUM(B53:BM53)</f>
        <v>0</v>
      </c>
      <c r="BO53" s="341"/>
    </row>
    <row r="54" spans="1:107" s="37" customFormat="1" ht="15" customHeight="1" x14ac:dyDescent="0.2">
      <c r="A54" s="35" t="s">
        <v>53</v>
      </c>
      <c r="B54" s="74">
        <f t="shared" ref="B54:BL54" si="28">B33</f>
        <v>0</v>
      </c>
      <c r="C54" s="74">
        <f t="shared" si="28"/>
        <v>0</v>
      </c>
      <c r="D54" s="74">
        <f t="shared" si="28"/>
        <v>0</v>
      </c>
      <c r="E54" s="74">
        <f t="shared" si="28"/>
        <v>0</v>
      </c>
      <c r="F54" s="74">
        <f t="shared" si="28"/>
        <v>0</v>
      </c>
      <c r="G54" s="74">
        <f t="shared" si="28"/>
        <v>0</v>
      </c>
      <c r="H54" s="74">
        <f t="shared" si="28"/>
        <v>0</v>
      </c>
      <c r="I54" s="74">
        <f t="shared" si="28"/>
        <v>0</v>
      </c>
      <c r="J54" s="74">
        <f t="shared" si="28"/>
        <v>0</v>
      </c>
      <c r="K54" s="74">
        <f t="shared" si="28"/>
        <v>0</v>
      </c>
      <c r="L54" s="74">
        <f t="shared" si="28"/>
        <v>0</v>
      </c>
      <c r="M54" s="74">
        <f t="shared" si="28"/>
        <v>0</v>
      </c>
      <c r="N54" s="74">
        <f t="shared" si="28"/>
        <v>0</v>
      </c>
      <c r="O54" s="74">
        <f t="shared" si="28"/>
        <v>0</v>
      </c>
      <c r="P54" s="74">
        <f t="shared" si="28"/>
        <v>0</v>
      </c>
      <c r="Q54" s="74">
        <f t="shared" si="28"/>
        <v>0</v>
      </c>
      <c r="R54" s="74">
        <f t="shared" si="28"/>
        <v>0</v>
      </c>
      <c r="S54" s="74">
        <f t="shared" si="28"/>
        <v>0</v>
      </c>
      <c r="T54" s="74">
        <f t="shared" si="28"/>
        <v>0</v>
      </c>
      <c r="U54" s="74">
        <f t="shared" si="28"/>
        <v>0</v>
      </c>
      <c r="V54" s="74">
        <f t="shared" si="28"/>
        <v>0</v>
      </c>
      <c r="W54" s="74">
        <f t="shared" si="28"/>
        <v>0</v>
      </c>
      <c r="X54" s="74">
        <f t="shared" si="28"/>
        <v>0</v>
      </c>
      <c r="Y54" s="74">
        <f t="shared" si="28"/>
        <v>0</v>
      </c>
      <c r="Z54" s="74">
        <f t="shared" si="28"/>
        <v>0</v>
      </c>
      <c r="AA54" s="74">
        <f t="shared" si="28"/>
        <v>0</v>
      </c>
      <c r="AB54" s="74">
        <f t="shared" si="28"/>
        <v>0</v>
      </c>
      <c r="AC54" s="74">
        <f t="shared" si="28"/>
        <v>0</v>
      </c>
      <c r="AD54" s="74">
        <f t="shared" si="28"/>
        <v>0</v>
      </c>
      <c r="AE54" s="74">
        <f t="shared" si="28"/>
        <v>0</v>
      </c>
      <c r="AF54" s="74">
        <f t="shared" si="28"/>
        <v>0</v>
      </c>
      <c r="AG54" s="74">
        <f t="shared" si="28"/>
        <v>0</v>
      </c>
      <c r="AH54" s="74">
        <f t="shared" si="28"/>
        <v>0</v>
      </c>
      <c r="AI54" s="74">
        <f t="shared" si="28"/>
        <v>0</v>
      </c>
      <c r="AJ54" s="74">
        <f t="shared" si="28"/>
        <v>0</v>
      </c>
      <c r="AK54" s="74">
        <f t="shared" si="28"/>
        <v>0</v>
      </c>
      <c r="AL54" s="74">
        <f t="shared" si="28"/>
        <v>0</v>
      </c>
      <c r="AM54" s="74">
        <f t="shared" si="28"/>
        <v>0</v>
      </c>
      <c r="AN54" s="74">
        <f t="shared" si="28"/>
        <v>0</v>
      </c>
      <c r="AO54" s="74">
        <f t="shared" si="28"/>
        <v>0</v>
      </c>
      <c r="AP54" s="74">
        <f t="shared" si="28"/>
        <v>0</v>
      </c>
      <c r="AQ54" s="74">
        <f t="shared" si="28"/>
        <v>0</v>
      </c>
      <c r="AR54" s="74">
        <f t="shared" si="28"/>
        <v>0</v>
      </c>
      <c r="AS54" s="74">
        <f t="shared" si="28"/>
        <v>0</v>
      </c>
      <c r="AT54" s="74">
        <f t="shared" si="28"/>
        <v>0</v>
      </c>
      <c r="AU54" s="74">
        <f t="shared" si="28"/>
        <v>0</v>
      </c>
      <c r="AV54" s="74">
        <f t="shared" si="28"/>
        <v>0</v>
      </c>
      <c r="AW54" s="74">
        <f t="shared" si="28"/>
        <v>0</v>
      </c>
      <c r="AX54" s="74">
        <f t="shared" si="28"/>
        <v>0</v>
      </c>
      <c r="AY54" s="74">
        <f t="shared" si="28"/>
        <v>0</v>
      </c>
      <c r="AZ54" s="74">
        <f t="shared" si="28"/>
        <v>0</v>
      </c>
      <c r="BA54" s="74">
        <f t="shared" si="28"/>
        <v>0</v>
      </c>
      <c r="BB54" s="74">
        <f t="shared" si="28"/>
        <v>0</v>
      </c>
      <c r="BC54" s="74">
        <f t="shared" si="28"/>
        <v>0</v>
      </c>
      <c r="BD54" s="74">
        <f t="shared" si="28"/>
        <v>0</v>
      </c>
      <c r="BE54" s="74">
        <f t="shared" si="28"/>
        <v>0</v>
      </c>
      <c r="BF54" s="74">
        <f t="shared" si="28"/>
        <v>0</v>
      </c>
      <c r="BG54" s="74">
        <f t="shared" si="28"/>
        <v>0</v>
      </c>
      <c r="BH54" s="74">
        <f t="shared" si="28"/>
        <v>0</v>
      </c>
      <c r="BI54" s="74">
        <f t="shared" si="28"/>
        <v>0</v>
      </c>
      <c r="BJ54" s="74">
        <f t="shared" si="28"/>
        <v>0</v>
      </c>
      <c r="BK54" s="74">
        <f t="shared" si="28"/>
        <v>0</v>
      </c>
      <c r="BL54" s="74">
        <f t="shared" si="28"/>
        <v>0</v>
      </c>
      <c r="BM54" s="36"/>
      <c r="BN54" s="74">
        <f>SUM(B54:BM54)</f>
        <v>0</v>
      </c>
      <c r="BO54" s="335"/>
    </row>
    <row r="55" spans="1:107" s="37" customFormat="1" ht="15" customHeight="1" x14ac:dyDescent="0.2">
      <c r="A55" s="35" t="s">
        <v>65</v>
      </c>
      <c r="B55" s="67">
        <f>B21*'Assumptions (Inputs)'!$D$48</f>
        <v>0</v>
      </c>
      <c r="C55" s="67">
        <f>C21*'Assumptions (Inputs)'!$D$48</f>
        <v>0</v>
      </c>
      <c r="D55" s="67">
        <f>D21*'Assumptions (Inputs)'!$D$48</f>
        <v>0</v>
      </c>
      <c r="E55" s="67">
        <f>E21*'Assumptions (Inputs)'!$D$48</f>
        <v>0</v>
      </c>
      <c r="F55" s="67">
        <f>F21*'Assumptions (Inputs)'!$D$48</f>
        <v>0</v>
      </c>
      <c r="G55" s="67">
        <f>G21*'Assumptions (Inputs)'!$D$48</f>
        <v>0</v>
      </c>
      <c r="H55" s="67">
        <f>H21*'Assumptions (Inputs)'!$D$48</f>
        <v>0</v>
      </c>
      <c r="I55" s="67">
        <f>I21*'Assumptions (Inputs)'!$D$48</f>
        <v>0</v>
      </c>
      <c r="J55" s="67">
        <f>J21*'Assumptions (Inputs)'!$D$48</f>
        <v>0</v>
      </c>
      <c r="K55" s="67">
        <f>K21*'Assumptions (Inputs)'!$D$48</f>
        <v>0</v>
      </c>
      <c r="L55" s="67">
        <f>L21*'Assumptions (Inputs)'!$D$48</f>
        <v>0</v>
      </c>
      <c r="M55" s="67">
        <f>M21*'Assumptions (Inputs)'!$D$48</f>
        <v>0</v>
      </c>
      <c r="N55" s="67">
        <f>N21*'Assumptions (Inputs)'!$D$48</f>
        <v>0</v>
      </c>
      <c r="O55" s="67">
        <f>O21*'Assumptions (Inputs)'!$D$48</f>
        <v>0</v>
      </c>
      <c r="P55" s="67">
        <f>P21*'Assumptions (Inputs)'!$D$48</f>
        <v>0</v>
      </c>
      <c r="Q55" s="67">
        <f>Q21*'Assumptions (Inputs)'!$D$48</f>
        <v>0</v>
      </c>
      <c r="R55" s="67">
        <f>R21*'Assumptions (Inputs)'!$D$48</f>
        <v>0</v>
      </c>
      <c r="S55" s="67">
        <f>S21*'Assumptions (Inputs)'!$D$48</f>
        <v>0</v>
      </c>
      <c r="T55" s="67">
        <f>T21*'Assumptions (Inputs)'!$D$48</f>
        <v>0</v>
      </c>
      <c r="U55" s="67">
        <f>U21*'Assumptions (Inputs)'!$D$48</f>
        <v>0</v>
      </c>
      <c r="V55" s="67">
        <f>V21*'Assumptions (Inputs)'!$D$48</f>
        <v>0</v>
      </c>
      <c r="W55" s="67">
        <f>W21*'Assumptions (Inputs)'!$D$48</f>
        <v>0</v>
      </c>
      <c r="X55" s="67">
        <f>X21*'Assumptions (Inputs)'!$D$48</f>
        <v>0</v>
      </c>
      <c r="Y55" s="67">
        <f>Y21*'Assumptions (Inputs)'!$D$48</f>
        <v>0</v>
      </c>
      <c r="Z55" s="67">
        <f>Z21*'Assumptions (Inputs)'!$D$48</f>
        <v>0</v>
      </c>
      <c r="AA55" s="67">
        <f>AA21*'Assumptions (Inputs)'!$D$48</f>
        <v>0</v>
      </c>
      <c r="AB55" s="67">
        <f>AB21*'Assumptions (Inputs)'!$D$48</f>
        <v>0</v>
      </c>
      <c r="AC55" s="67">
        <f>AC21*'Assumptions (Inputs)'!$D$48</f>
        <v>0</v>
      </c>
      <c r="AD55" s="67">
        <f>AD21*'Assumptions (Inputs)'!$D$48</f>
        <v>0</v>
      </c>
      <c r="AE55" s="67">
        <f>AE21*'Assumptions (Inputs)'!$D$48</f>
        <v>0</v>
      </c>
      <c r="AF55" s="67">
        <f>AF21*'Assumptions (Inputs)'!$D$48</f>
        <v>0</v>
      </c>
      <c r="AG55" s="67">
        <f>AG21*'Assumptions (Inputs)'!$D$48</f>
        <v>0</v>
      </c>
      <c r="AH55" s="67">
        <f>AH21*'Assumptions (Inputs)'!$D$48</f>
        <v>0</v>
      </c>
      <c r="AI55" s="67">
        <f>AI21*'Assumptions (Inputs)'!$D$48</f>
        <v>0</v>
      </c>
      <c r="AJ55" s="67">
        <f>AJ21*'Assumptions (Inputs)'!$D$48</f>
        <v>0</v>
      </c>
      <c r="AK55" s="67">
        <f>AK21*'Assumptions (Inputs)'!$D$48</f>
        <v>0</v>
      </c>
      <c r="AL55" s="67">
        <f>AL21*'Assumptions (Inputs)'!$D$48</f>
        <v>0</v>
      </c>
      <c r="AM55" s="67">
        <f>AM21*'Assumptions (Inputs)'!$D$48</f>
        <v>0</v>
      </c>
      <c r="AN55" s="67">
        <f>AN21*'Assumptions (Inputs)'!$D$48</f>
        <v>0</v>
      </c>
      <c r="AO55" s="67">
        <f>AO21*'Assumptions (Inputs)'!$D$48</f>
        <v>0</v>
      </c>
      <c r="AP55" s="67">
        <f>AP21*'Assumptions (Inputs)'!$D$48</f>
        <v>0</v>
      </c>
      <c r="AQ55" s="67">
        <f>AQ21*'Assumptions (Inputs)'!$D$48</f>
        <v>0</v>
      </c>
      <c r="AR55" s="67">
        <f>AR21*'Assumptions (Inputs)'!$D$48</f>
        <v>0</v>
      </c>
      <c r="AS55" s="67">
        <f>AS21*'Assumptions (Inputs)'!$D$48</f>
        <v>0</v>
      </c>
      <c r="AT55" s="67">
        <f>AT21*'Assumptions (Inputs)'!$D$48</f>
        <v>0</v>
      </c>
      <c r="AU55" s="67">
        <f>AU21*'Assumptions (Inputs)'!$D$48</f>
        <v>0</v>
      </c>
      <c r="AV55" s="67">
        <f>AV21*'Assumptions (Inputs)'!$D$48</f>
        <v>0</v>
      </c>
      <c r="AW55" s="67">
        <f>AW21*'Assumptions (Inputs)'!$D$48</f>
        <v>0</v>
      </c>
      <c r="AX55" s="67">
        <f>AX21*'Assumptions (Inputs)'!$D$48</f>
        <v>0</v>
      </c>
      <c r="AY55" s="67">
        <f>AY21*'Assumptions (Inputs)'!$D$48</f>
        <v>0</v>
      </c>
      <c r="AZ55" s="67">
        <f>AZ21*'Assumptions (Inputs)'!$D$48</f>
        <v>0</v>
      </c>
      <c r="BA55" s="67">
        <f>BA21*'Assumptions (Inputs)'!$D$48</f>
        <v>0</v>
      </c>
      <c r="BB55" s="67">
        <f>BB21*'Assumptions (Inputs)'!$D$48</f>
        <v>0</v>
      </c>
      <c r="BC55" s="67">
        <f>BC21*'Assumptions (Inputs)'!$D$48</f>
        <v>0</v>
      </c>
      <c r="BD55" s="67">
        <f>BD21*'Assumptions (Inputs)'!$D$48</f>
        <v>0</v>
      </c>
      <c r="BE55" s="67">
        <f>BE21*'Assumptions (Inputs)'!$D$48</f>
        <v>0</v>
      </c>
      <c r="BF55" s="67">
        <f>BF21*'Assumptions (Inputs)'!$D$48</f>
        <v>0</v>
      </c>
      <c r="BG55" s="67">
        <f>BG21*'Assumptions (Inputs)'!$D$48</f>
        <v>0</v>
      </c>
      <c r="BH55" s="67">
        <f>BH21*'Assumptions (Inputs)'!$D$48</f>
        <v>0</v>
      </c>
      <c r="BI55" s="67">
        <f>BI21*'Assumptions (Inputs)'!$D$48</f>
        <v>0</v>
      </c>
      <c r="BJ55" s="67">
        <f>BJ21*'Assumptions (Inputs)'!$D$48</f>
        <v>0</v>
      </c>
      <c r="BK55" s="67">
        <f>BK21*'Assumptions (Inputs)'!$D$48</f>
        <v>0</v>
      </c>
      <c r="BL55" s="67">
        <f>BL21*'Assumptions (Inputs)'!$D$48</f>
        <v>0</v>
      </c>
      <c r="BM55" s="81"/>
      <c r="BN55" s="74">
        <f>SUM(B55:BM55)</f>
        <v>0</v>
      </c>
      <c r="BO55" s="335"/>
    </row>
    <row r="56" spans="1:107" s="37" customFormat="1" ht="15" customHeight="1" thickBot="1" x14ac:dyDescent="0.25">
      <c r="A56" s="35" t="s">
        <v>100</v>
      </c>
      <c r="B56" s="68">
        <f t="shared" ref="B56:BL56" si="29">SUM(B53:B55)</f>
        <v>0</v>
      </c>
      <c r="C56" s="68">
        <f t="shared" si="29"/>
        <v>0</v>
      </c>
      <c r="D56" s="68">
        <f t="shared" si="29"/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0</v>
      </c>
      <c r="L56" s="68">
        <f t="shared" si="29"/>
        <v>0</v>
      </c>
      <c r="M56" s="68">
        <f t="shared" si="29"/>
        <v>0</v>
      </c>
      <c r="N56" s="68">
        <f t="shared" si="29"/>
        <v>0</v>
      </c>
      <c r="O56" s="68">
        <f t="shared" si="29"/>
        <v>0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0</v>
      </c>
      <c r="AF56" s="68">
        <f t="shared" si="29"/>
        <v>0</v>
      </c>
      <c r="AG56" s="68">
        <f t="shared" si="29"/>
        <v>0</v>
      </c>
      <c r="AH56" s="68">
        <f t="shared" si="29"/>
        <v>0</v>
      </c>
      <c r="AI56" s="68">
        <f t="shared" si="29"/>
        <v>0</v>
      </c>
      <c r="AJ56" s="68">
        <f t="shared" si="29"/>
        <v>0</v>
      </c>
      <c r="AK56" s="68">
        <f t="shared" si="29"/>
        <v>0</v>
      </c>
      <c r="AL56" s="68">
        <f t="shared" si="29"/>
        <v>0</v>
      </c>
      <c r="AM56" s="68">
        <f t="shared" si="29"/>
        <v>0</v>
      </c>
      <c r="AN56" s="68">
        <f t="shared" si="29"/>
        <v>0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8">
        <f t="shared" si="29"/>
        <v>0</v>
      </c>
      <c r="AT56" s="68">
        <f t="shared" si="29"/>
        <v>0</v>
      </c>
      <c r="AU56" s="68">
        <f t="shared" si="29"/>
        <v>0</v>
      </c>
      <c r="AV56" s="68">
        <f t="shared" si="29"/>
        <v>0</v>
      </c>
      <c r="AW56" s="68">
        <f t="shared" si="29"/>
        <v>0</v>
      </c>
      <c r="AX56" s="68">
        <f t="shared" si="29"/>
        <v>0</v>
      </c>
      <c r="AY56" s="68">
        <f t="shared" si="29"/>
        <v>0</v>
      </c>
      <c r="AZ56" s="68">
        <f t="shared" si="29"/>
        <v>0</v>
      </c>
      <c r="BA56" s="68">
        <f t="shared" si="29"/>
        <v>0</v>
      </c>
      <c r="BB56" s="68">
        <f t="shared" si="29"/>
        <v>0</v>
      </c>
      <c r="BC56" s="68">
        <f t="shared" si="29"/>
        <v>0</v>
      </c>
      <c r="BD56" s="68">
        <f t="shared" si="29"/>
        <v>0</v>
      </c>
      <c r="BE56" s="68">
        <f t="shared" si="29"/>
        <v>0</v>
      </c>
      <c r="BF56" s="68">
        <f t="shared" si="29"/>
        <v>0</v>
      </c>
      <c r="BG56" s="68">
        <f t="shared" si="29"/>
        <v>0</v>
      </c>
      <c r="BH56" s="68">
        <f t="shared" si="29"/>
        <v>0</v>
      </c>
      <c r="BI56" s="68">
        <f t="shared" si="29"/>
        <v>0</v>
      </c>
      <c r="BJ56" s="68">
        <f t="shared" si="29"/>
        <v>0</v>
      </c>
      <c r="BK56" s="68">
        <f t="shared" si="29"/>
        <v>0</v>
      </c>
      <c r="BL56" s="68">
        <f t="shared" si="29"/>
        <v>0</v>
      </c>
      <c r="BM56" s="36"/>
      <c r="BN56" s="74">
        <f>SUM(B56:BM56)</f>
        <v>0</v>
      </c>
      <c r="BO56" s="335"/>
    </row>
    <row r="57" spans="1:107" s="37" customFormat="1" ht="15" customHeight="1" thickTop="1" x14ac:dyDescent="0.2">
      <c r="A57" s="81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36"/>
      <c r="BN57" s="74"/>
      <c r="BO57" s="335"/>
    </row>
    <row r="58" spans="1:107" s="37" customFormat="1" ht="15" customHeight="1" x14ac:dyDescent="0.2">
      <c r="A58" s="70" t="s">
        <v>45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36"/>
      <c r="BN58" s="74"/>
      <c r="BO58" s="335"/>
    </row>
    <row r="59" spans="1:107" s="37" customFormat="1" ht="15" customHeight="1" x14ac:dyDescent="0.2">
      <c r="A59" s="35" t="s">
        <v>72</v>
      </c>
      <c r="B59" s="74">
        <f t="shared" ref="B59:BL59" si="30">B50</f>
        <v>0</v>
      </c>
      <c r="C59" s="74">
        <f t="shared" si="30"/>
        <v>0</v>
      </c>
      <c r="D59" s="74">
        <f t="shared" si="30"/>
        <v>0</v>
      </c>
      <c r="E59" s="74">
        <f t="shared" si="30"/>
        <v>0</v>
      </c>
      <c r="F59" s="74">
        <f t="shared" si="30"/>
        <v>0</v>
      </c>
      <c r="G59" s="74">
        <f t="shared" si="30"/>
        <v>0</v>
      </c>
      <c r="H59" s="74">
        <f t="shared" si="30"/>
        <v>0</v>
      </c>
      <c r="I59" s="74">
        <f t="shared" si="30"/>
        <v>0</v>
      </c>
      <c r="J59" s="74">
        <f t="shared" si="30"/>
        <v>0</v>
      </c>
      <c r="K59" s="74">
        <f t="shared" si="30"/>
        <v>0</v>
      </c>
      <c r="L59" s="74">
        <f t="shared" si="30"/>
        <v>0</v>
      </c>
      <c r="M59" s="74">
        <f t="shared" si="30"/>
        <v>0</v>
      </c>
      <c r="N59" s="74">
        <f t="shared" si="30"/>
        <v>0</v>
      </c>
      <c r="O59" s="74">
        <f t="shared" si="30"/>
        <v>0</v>
      </c>
      <c r="P59" s="74">
        <f t="shared" si="30"/>
        <v>0</v>
      </c>
      <c r="Q59" s="74">
        <f t="shared" si="30"/>
        <v>0</v>
      </c>
      <c r="R59" s="74">
        <f t="shared" si="30"/>
        <v>0</v>
      </c>
      <c r="S59" s="74">
        <f t="shared" si="30"/>
        <v>0</v>
      </c>
      <c r="T59" s="74">
        <f t="shared" si="30"/>
        <v>0</v>
      </c>
      <c r="U59" s="74">
        <f t="shared" si="30"/>
        <v>0</v>
      </c>
      <c r="V59" s="74">
        <f t="shared" si="30"/>
        <v>0</v>
      </c>
      <c r="W59" s="74">
        <f t="shared" si="30"/>
        <v>0</v>
      </c>
      <c r="X59" s="74">
        <f t="shared" si="30"/>
        <v>0</v>
      </c>
      <c r="Y59" s="74">
        <f t="shared" si="30"/>
        <v>0</v>
      </c>
      <c r="Z59" s="74">
        <f t="shared" si="30"/>
        <v>0</v>
      </c>
      <c r="AA59" s="74">
        <f t="shared" si="30"/>
        <v>0</v>
      </c>
      <c r="AB59" s="74">
        <f t="shared" si="30"/>
        <v>0</v>
      </c>
      <c r="AC59" s="74">
        <f t="shared" si="30"/>
        <v>0</v>
      </c>
      <c r="AD59" s="74">
        <f t="shared" si="30"/>
        <v>0</v>
      </c>
      <c r="AE59" s="74">
        <f t="shared" si="30"/>
        <v>0</v>
      </c>
      <c r="AF59" s="74">
        <f t="shared" si="30"/>
        <v>0</v>
      </c>
      <c r="AG59" s="74">
        <f t="shared" si="30"/>
        <v>0</v>
      </c>
      <c r="AH59" s="74">
        <f t="shared" si="30"/>
        <v>0</v>
      </c>
      <c r="AI59" s="74">
        <f t="shared" si="30"/>
        <v>0</v>
      </c>
      <c r="AJ59" s="74">
        <f t="shared" si="30"/>
        <v>0</v>
      </c>
      <c r="AK59" s="74">
        <f t="shared" si="30"/>
        <v>0</v>
      </c>
      <c r="AL59" s="74">
        <f t="shared" si="30"/>
        <v>0</v>
      </c>
      <c r="AM59" s="74">
        <f t="shared" si="30"/>
        <v>0</v>
      </c>
      <c r="AN59" s="74">
        <f t="shared" si="30"/>
        <v>0</v>
      </c>
      <c r="AO59" s="74">
        <f t="shared" si="30"/>
        <v>0</v>
      </c>
      <c r="AP59" s="74">
        <f t="shared" si="30"/>
        <v>0</v>
      </c>
      <c r="AQ59" s="74">
        <f t="shared" si="30"/>
        <v>0</v>
      </c>
      <c r="AR59" s="74">
        <f t="shared" si="30"/>
        <v>0</v>
      </c>
      <c r="AS59" s="74">
        <f t="shared" si="30"/>
        <v>0</v>
      </c>
      <c r="AT59" s="74">
        <f t="shared" si="30"/>
        <v>0</v>
      </c>
      <c r="AU59" s="74">
        <f t="shared" si="30"/>
        <v>0</v>
      </c>
      <c r="AV59" s="74">
        <f t="shared" si="30"/>
        <v>0</v>
      </c>
      <c r="AW59" s="74">
        <f t="shared" si="30"/>
        <v>0</v>
      </c>
      <c r="AX59" s="74">
        <f t="shared" si="30"/>
        <v>0</v>
      </c>
      <c r="AY59" s="74">
        <f t="shared" si="30"/>
        <v>0</v>
      </c>
      <c r="AZ59" s="74">
        <f t="shared" si="30"/>
        <v>0</v>
      </c>
      <c r="BA59" s="74">
        <f t="shared" si="30"/>
        <v>0</v>
      </c>
      <c r="BB59" s="74">
        <f t="shared" si="30"/>
        <v>0</v>
      </c>
      <c r="BC59" s="74">
        <f t="shared" si="30"/>
        <v>0</v>
      </c>
      <c r="BD59" s="74">
        <f t="shared" si="30"/>
        <v>0</v>
      </c>
      <c r="BE59" s="74">
        <f t="shared" si="30"/>
        <v>0</v>
      </c>
      <c r="BF59" s="74">
        <f t="shared" si="30"/>
        <v>0</v>
      </c>
      <c r="BG59" s="74">
        <f t="shared" si="30"/>
        <v>0</v>
      </c>
      <c r="BH59" s="74">
        <f t="shared" si="30"/>
        <v>0</v>
      </c>
      <c r="BI59" s="74">
        <f t="shared" si="30"/>
        <v>0</v>
      </c>
      <c r="BJ59" s="74">
        <f t="shared" si="30"/>
        <v>0</v>
      </c>
      <c r="BK59" s="74">
        <f t="shared" si="30"/>
        <v>0</v>
      </c>
      <c r="BL59" s="74">
        <f t="shared" si="30"/>
        <v>0</v>
      </c>
      <c r="BM59" s="36"/>
      <c r="BN59" s="74">
        <f>SUM(B59:BM59)</f>
        <v>0</v>
      </c>
      <c r="BO59" s="335"/>
    </row>
    <row r="60" spans="1:107" ht="15" customHeight="1" x14ac:dyDescent="0.2">
      <c r="A60" s="35" t="s">
        <v>46</v>
      </c>
      <c r="B60" s="367">
        <f>'Capital Structure'!$E$16</f>
        <v>9.98E-2</v>
      </c>
      <c r="C60" s="367">
        <f>'Capital Structure'!$E$16</f>
        <v>9.98E-2</v>
      </c>
      <c r="D60" s="367">
        <f>'Capital Structure'!K16</f>
        <v>9.7000000000000003E-2</v>
      </c>
      <c r="E60" s="367">
        <f>D60</f>
        <v>9.7000000000000003E-2</v>
      </c>
      <c r="F60" s="367">
        <f t="shared" ref="F60:BL60" si="31">E60</f>
        <v>9.7000000000000003E-2</v>
      </c>
      <c r="G60" s="367">
        <f t="shared" si="31"/>
        <v>9.7000000000000003E-2</v>
      </c>
      <c r="H60" s="367">
        <f t="shared" si="31"/>
        <v>9.7000000000000003E-2</v>
      </c>
      <c r="I60" s="367">
        <f t="shared" si="31"/>
        <v>9.7000000000000003E-2</v>
      </c>
      <c r="J60" s="367">
        <f t="shared" si="31"/>
        <v>9.7000000000000003E-2</v>
      </c>
      <c r="K60" s="367">
        <f t="shared" si="31"/>
        <v>9.7000000000000003E-2</v>
      </c>
      <c r="L60" s="367">
        <f t="shared" si="31"/>
        <v>9.7000000000000003E-2</v>
      </c>
      <c r="M60" s="367">
        <f t="shared" si="31"/>
        <v>9.7000000000000003E-2</v>
      </c>
      <c r="N60" s="367">
        <f t="shared" si="31"/>
        <v>9.7000000000000003E-2</v>
      </c>
      <c r="O60" s="367">
        <f t="shared" si="31"/>
        <v>9.7000000000000003E-2</v>
      </c>
      <c r="P60" s="367">
        <f t="shared" si="31"/>
        <v>9.7000000000000003E-2</v>
      </c>
      <c r="Q60" s="367">
        <f t="shared" si="31"/>
        <v>9.7000000000000003E-2</v>
      </c>
      <c r="R60" s="367">
        <f t="shared" si="31"/>
        <v>9.7000000000000003E-2</v>
      </c>
      <c r="S60" s="367">
        <f t="shared" si="31"/>
        <v>9.7000000000000003E-2</v>
      </c>
      <c r="T60" s="367">
        <f t="shared" si="31"/>
        <v>9.7000000000000003E-2</v>
      </c>
      <c r="U60" s="367">
        <f t="shared" si="31"/>
        <v>9.7000000000000003E-2</v>
      </c>
      <c r="V60" s="367">
        <f t="shared" si="31"/>
        <v>9.7000000000000003E-2</v>
      </c>
      <c r="W60" s="367">
        <f t="shared" si="31"/>
        <v>9.7000000000000003E-2</v>
      </c>
      <c r="X60" s="367">
        <f t="shared" si="31"/>
        <v>9.7000000000000003E-2</v>
      </c>
      <c r="Y60" s="367">
        <f t="shared" si="31"/>
        <v>9.7000000000000003E-2</v>
      </c>
      <c r="Z60" s="367">
        <f t="shared" si="31"/>
        <v>9.7000000000000003E-2</v>
      </c>
      <c r="AA60" s="367">
        <f t="shared" si="31"/>
        <v>9.7000000000000003E-2</v>
      </c>
      <c r="AB60" s="367">
        <f t="shared" si="31"/>
        <v>9.7000000000000003E-2</v>
      </c>
      <c r="AC60" s="367">
        <f t="shared" si="31"/>
        <v>9.7000000000000003E-2</v>
      </c>
      <c r="AD60" s="367">
        <f t="shared" si="31"/>
        <v>9.7000000000000003E-2</v>
      </c>
      <c r="AE60" s="367">
        <f t="shared" si="31"/>
        <v>9.7000000000000003E-2</v>
      </c>
      <c r="AF60" s="367">
        <f t="shared" si="31"/>
        <v>9.7000000000000003E-2</v>
      </c>
      <c r="AG60" s="367">
        <f t="shared" si="31"/>
        <v>9.7000000000000003E-2</v>
      </c>
      <c r="AH60" s="367">
        <f t="shared" si="31"/>
        <v>9.7000000000000003E-2</v>
      </c>
      <c r="AI60" s="367">
        <f t="shared" si="31"/>
        <v>9.7000000000000003E-2</v>
      </c>
      <c r="AJ60" s="367">
        <f t="shared" si="31"/>
        <v>9.7000000000000003E-2</v>
      </c>
      <c r="AK60" s="367">
        <f t="shared" si="31"/>
        <v>9.7000000000000003E-2</v>
      </c>
      <c r="AL60" s="367">
        <f t="shared" si="31"/>
        <v>9.7000000000000003E-2</v>
      </c>
      <c r="AM60" s="367">
        <f t="shared" si="31"/>
        <v>9.7000000000000003E-2</v>
      </c>
      <c r="AN60" s="367">
        <f t="shared" si="31"/>
        <v>9.7000000000000003E-2</v>
      </c>
      <c r="AO60" s="367">
        <f t="shared" si="31"/>
        <v>9.7000000000000003E-2</v>
      </c>
      <c r="AP60" s="367">
        <f t="shared" si="31"/>
        <v>9.7000000000000003E-2</v>
      </c>
      <c r="AQ60" s="367">
        <f t="shared" si="31"/>
        <v>9.7000000000000003E-2</v>
      </c>
      <c r="AR60" s="367">
        <f t="shared" si="31"/>
        <v>9.7000000000000003E-2</v>
      </c>
      <c r="AS60" s="367">
        <f t="shared" si="31"/>
        <v>9.7000000000000003E-2</v>
      </c>
      <c r="AT60" s="367">
        <f t="shared" si="31"/>
        <v>9.7000000000000003E-2</v>
      </c>
      <c r="AU60" s="367">
        <f t="shared" si="31"/>
        <v>9.7000000000000003E-2</v>
      </c>
      <c r="AV60" s="367">
        <f t="shared" si="31"/>
        <v>9.7000000000000003E-2</v>
      </c>
      <c r="AW60" s="367">
        <f t="shared" si="31"/>
        <v>9.7000000000000003E-2</v>
      </c>
      <c r="AX60" s="367">
        <f t="shared" si="31"/>
        <v>9.7000000000000003E-2</v>
      </c>
      <c r="AY60" s="367">
        <f t="shared" si="31"/>
        <v>9.7000000000000003E-2</v>
      </c>
      <c r="AZ60" s="367">
        <f t="shared" si="31"/>
        <v>9.7000000000000003E-2</v>
      </c>
      <c r="BA60" s="367">
        <f t="shared" si="31"/>
        <v>9.7000000000000003E-2</v>
      </c>
      <c r="BB60" s="367">
        <f t="shared" si="31"/>
        <v>9.7000000000000003E-2</v>
      </c>
      <c r="BC60" s="367">
        <f t="shared" si="31"/>
        <v>9.7000000000000003E-2</v>
      </c>
      <c r="BD60" s="367">
        <f t="shared" si="31"/>
        <v>9.7000000000000003E-2</v>
      </c>
      <c r="BE60" s="367">
        <f t="shared" si="31"/>
        <v>9.7000000000000003E-2</v>
      </c>
      <c r="BF60" s="367">
        <f t="shared" si="31"/>
        <v>9.7000000000000003E-2</v>
      </c>
      <c r="BG60" s="367">
        <f t="shared" si="31"/>
        <v>9.7000000000000003E-2</v>
      </c>
      <c r="BH60" s="367">
        <f t="shared" si="31"/>
        <v>9.7000000000000003E-2</v>
      </c>
      <c r="BI60" s="367">
        <f t="shared" si="31"/>
        <v>9.7000000000000003E-2</v>
      </c>
      <c r="BJ60" s="367">
        <f t="shared" si="31"/>
        <v>9.7000000000000003E-2</v>
      </c>
      <c r="BK60" s="367">
        <f t="shared" si="31"/>
        <v>9.7000000000000003E-2</v>
      </c>
      <c r="BL60" s="367">
        <f t="shared" si="31"/>
        <v>9.7000000000000003E-2</v>
      </c>
      <c r="BM60" s="82"/>
      <c r="BN60" s="74"/>
    </row>
    <row r="61" spans="1:107" s="37" customFormat="1" ht="15" customHeight="1" x14ac:dyDescent="0.2">
      <c r="A61" s="35" t="s">
        <v>47</v>
      </c>
      <c r="B61" s="74">
        <f t="shared" ref="B61:E61" si="32">+B59*B60</f>
        <v>0</v>
      </c>
      <c r="C61" s="74">
        <f t="shared" si="32"/>
        <v>0</v>
      </c>
      <c r="D61" s="74">
        <f t="shared" si="32"/>
        <v>0</v>
      </c>
      <c r="E61" s="74">
        <f t="shared" si="32"/>
        <v>0</v>
      </c>
      <c r="F61" s="74">
        <f>+F59*F60</f>
        <v>0</v>
      </c>
      <c r="G61" s="74">
        <f t="shared" ref="G61:BL61" si="33">+G59*G60</f>
        <v>0</v>
      </c>
      <c r="H61" s="74">
        <f t="shared" si="33"/>
        <v>0</v>
      </c>
      <c r="I61" s="74">
        <f t="shared" si="33"/>
        <v>0</v>
      </c>
      <c r="J61" s="74">
        <f t="shared" si="33"/>
        <v>0</v>
      </c>
      <c r="K61" s="74">
        <f t="shared" si="33"/>
        <v>0</v>
      </c>
      <c r="L61" s="74">
        <f t="shared" si="33"/>
        <v>0</v>
      </c>
      <c r="M61" s="74">
        <f t="shared" si="33"/>
        <v>0</v>
      </c>
      <c r="N61" s="74">
        <f t="shared" si="33"/>
        <v>0</v>
      </c>
      <c r="O61" s="74">
        <f t="shared" si="33"/>
        <v>0</v>
      </c>
      <c r="P61" s="74">
        <f t="shared" si="33"/>
        <v>0</v>
      </c>
      <c r="Q61" s="74">
        <f t="shared" si="33"/>
        <v>0</v>
      </c>
      <c r="R61" s="74">
        <f t="shared" si="33"/>
        <v>0</v>
      </c>
      <c r="S61" s="74">
        <f t="shared" si="33"/>
        <v>0</v>
      </c>
      <c r="T61" s="74">
        <f t="shared" si="33"/>
        <v>0</v>
      </c>
      <c r="U61" s="74">
        <f t="shared" si="33"/>
        <v>0</v>
      </c>
      <c r="V61" s="74">
        <f t="shared" si="33"/>
        <v>0</v>
      </c>
      <c r="W61" s="74">
        <f t="shared" si="33"/>
        <v>0</v>
      </c>
      <c r="X61" s="74">
        <f t="shared" si="33"/>
        <v>0</v>
      </c>
      <c r="Y61" s="74">
        <f t="shared" si="33"/>
        <v>0</v>
      </c>
      <c r="Z61" s="74">
        <f t="shared" si="33"/>
        <v>0</v>
      </c>
      <c r="AA61" s="74">
        <f t="shared" si="33"/>
        <v>0</v>
      </c>
      <c r="AB61" s="74">
        <f t="shared" si="33"/>
        <v>0</v>
      </c>
      <c r="AC61" s="74">
        <f t="shared" si="33"/>
        <v>0</v>
      </c>
      <c r="AD61" s="74">
        <f t="shared" si="33"/>
        <v>0</v>
      </c>
      <c r="AE61" s="74">
        <f t="shared" si="33"/>
        <v>0</v>
      </c>
      <c r="AF61" s="74">
        <f t="shared" si="33"/>
        <v>0</v>
      </c>
      <c r="AG61" s="74">
        <f t="shared" si="33"/>
        <v>0</v>
      </c>
      <c r="AH61" s="74">
        <f t="shared" si="33"/>
        <v>0</v>
      </c>
      <c r="AI61" s="74">
        <f t="shared" si="33"/>
        <v>0</v>
      </c>
      <c r="AJ61" s="74">
        <f t="shared" si="33"/>
        <v>0</v>
      </c>
      <c r="AK61" s="74">
        <f t="shared" si="33"/>
        <v>0</v>
      </c>
      <c r="AL61" s="74">
        <f t="shared" si="33"/>
        <v>0</v>
      </c>
      <c r="AM61" s="74">
        <f t="shared" si="33"/>
        <v>0</v>
      </c>
      <c r="AN61" s="74">
        <f t="shared" si="33"/>
        <v>0</v>
      </c>
      <c r="AO61" s="74">
        <f t="shared" si="33"/>
        <v>0</v>
      </c>
      <c r="AP61" s="74">
        <f t="shared" si="33"/>
        <v>0</v>
      </c>
      <c r="AQ61" s="74">
        <f t="shared" si="33"/>
        <v>0</v>
      </c>
      <c r="AR61" s="74">
        <f t="shared" si="33"/>
        <v>0</v>
      </c>
      <c r="AS61" s="74">
        <f t="shared" si="33"/>
        <v>0</v>
      </c>
      <c r="AT61" s="74">
        <f t="shared" si="33"/>
        <v>0</v>
      </c>
      <c r="AU61" s="74">
        <f t="shared" si="33"/>
        <v>0</v>
      </c>
      <c r="AV61" s="74">
        <f t="shared" si="33"/>
        <v>0</v>
      </c>
      <c r="AW61" s="74">
        <f t="shared" si="33"/>
        <v>0</v>
      </c>
      <c r="AX61" s="74">
        <f t="shared" si="33"/>
        <v>0</v>
      </c>
      <c r="AY61" s="74">
        <f t="shared" si="33"/>
        <v>0</v>
      </c>
      <c r="AZ61" s="74">
        <f t="shared" si="33"/>
        <v>0</v>
      </c>
      <c r="BA61" s="74">
        <f t="shared" si="33"/>
        <v>0</v>
      </c>
      <c r="BB61" s="74">
        <f t="shared" si="33"/>
        <v>0</v>
      </c>
      <c r="BC61" s="74">
        <f t="shared" si="33"/>
        <v>0</v>
      </c>
      <c r="BD61" s="74">
        <f t="shared" si="33"/>
        <v>0</v>
      </c>
      <c r="BE61" s="74">
        <f t="shared" si="33"/>
        <v>0</v>
      </c>
      <c r="BF61" s="74">
        <f t="shared" si="33"/>
        <v>0</v>
      </c>
      <c r="BG61" s="74">
        <f t="shared" si="33"/>
        <v>0</v>
      </c>
      <c r="BH61" s="74">
        <f t="shared" si="33"/>
        <v>0</v>
      </c>
      <c r="BI61" s="74">
        <f t="shared" si="33"/>
        <v>0</v>
      </c>
      <c r="BJ61" s="74">
        <f t="shared" si="33"/>
        <v>0</v>
      </c>
      <c r="BK61" s="74">
        <f t="shared" si="33"/>
        <v>0</v>
      </c>
      <c r="BL61" s="74">
        <f t="shared" si="33"/>
        <v>0</v>
      </c>
      <c r="BM61" s="36"/>
      <c r="BN61" s="74"/>
      <c r="BO61" s="335"/>
    </row>
    <row r="62" spans="1:107" s="37" customFormat="1" ht="15" customHeight="1" x14ac:dyDescent="0.2">
      <c r="A62" s="35" t="s">
        <v>48</v>
      </c>
      <c r="B62" s="67">
        <f t="shared" ref="B62:BL62" si="34">B56</f>
        <v>0</v>
      </c>
      <c r="C62" s="67">
        <f t="shared" si="34"/>
        <v>0</v>
      </c>
      <c r="D62" s="67">
        <f t="shared" si="34"/>
        <v>0</v>
      </c>
      <c r="E62" s="67">
        <f t="shared" si="34"/>
        <v>0</v>
      </c>
      <c r="F62" s="67">
        <f t="shared" si="34"/>
        <v>0</v>
      </c>
      <c r="G62" s="67">
        <f t="shared" si="34"/>
        <v>0</v>
      </c>
      <c r="H62" s="67">
        <f t="shared" si="34"/>
        <v>0</v>
      </c>
      <c r="I62" s="67">
        <f t="shared" si="34"/>
        <v>0</v>
      </c>
      <c r="J62" s="67">
        <f t="shared" si="34"/>
        <v>0</v>
      </c>
      <c r="K62" s="67">
        <f t="shared" si="34"/>
        <v>0</v>
      </c>
      <c r="L62" s="67">
        <f t="shared" si="34"/>
        <v>0</v>
      </c>
      <c r="M62" s="67">
        <f t="shared" si="34"/>
        <v>0</v>
      </c>
      <c r="N62" s="67">
        <f t="shared" si="34"/>
        <v>0</v>
      </c>
      <c r="O62" s="67">
        <f t="shared" si="34"/>
        <v>0</v>
      </c>
      <c r="P62" s="67">
        <f t="shared" si="34"/>
        <v>0</v>
      </c>
      <c r="Q62" s="67">
        <f t="shared" si="34"/>
        <v>0</v>
      </c>
      <c r="R62" s="67">
        <f t="shared" si="34"/>
        <v>0</v>
      </c>
      <c r="S62" s="67">
        <f t="shared" si="34"/>
        <v>0</v>
      </c>
      <c r="T62" s="67">
        <f t="shared" si="34"/>
        <v>0</v>
      </c>
      <c r="U62" s="67">
        <f t="shared" si="34"/>
        <v>0</v>
      </c>
      <c r="V62" s="67">
        <f t="shared" si="34"/>
        <v>0</v>
      </c>
      <c r="W62" s="67">
        <f t="shared" si="34"/>
        <v>0</v>
      </c>
      <c r="X62" s="67">
        <f t="shared" si="34"/>
        <v>0</v>
      </c>
      <c r="Y62" s="67">
        <f t="shared" si="34"/>
        <v>0</v>
      </c>
      <c r="Z62" s="67">
        <f t="shared" si="34"/>
        <v>0</v>
      </c>
      <c r="AA62" s="67">
        <f t="shared" si="34"/>
        <v>0</v>
      </c>
      <c r="AB62" s="67">
        <f t="shared" si="34"/>
        <v>0</v>
      </c>
      <c r="AC62" s="67">
        <f t="shared" si="34"/>
        <v>0</v>
      </c>
      <c r="AD62" s="67">
        <f t="shared" si="34"/>
        <v>0</v>
      </c>
      <c r="AE62" s="67">
        <f t="shared" si="34"/>
        <v>0</v>
      </c>
      <c r="AF62" s="67">
        <f t="shared" si="34"/>
        <v>0</v>
      </c>
      <c r="AG62" s="67">
        <f t="shared" si="34"/>
        <v>0</v>
      </c>
      <c r="AH62" s="67">
        <f t="shared" si="34"/>
        <v>0</v>
      </c>
      <c r="AI62" s="67">
        <f t="shared" si="34"/>
        <v>0</v>
      </c>
      <c r="AJ62" s="67">
        <f t="shared" si="34"/>
        <v>0</v>
      </c>
      <c r="AK62" s="67">
        <f t="shared" si="34"/>
        <v>0</v>
      </c>
      <c r="AL62" s="67">
        <f t="shared" si="34"/>
        <v>0</v>
      </c>
      <c r="AM62" s="67">
        <f t="shared" si="34"/>
        <v>0</v>
      </c>
      <c r="AN62" s="67">
        <f t="shared" si="34"/>
        <v>0</v>
      </c>
      <c r="AO62" s="67">
        <f t="shared" si="34"/>
        <v>0</v>
      </c>
      <c r="AP62" s="67">
        <f t="shared" si="34"/>
        <v>0</v>
      </c>
      <c r="AQ62" s="67">
        <f t="shared" si="34"/>
        <v>0</v>
      </c>
      <c r="AR62" s="67">
        <f t="shared" si="34"/>
        <v>0</v>
      </c>
      <c r="AS62" s="67">
        <f t="shared" si="34"/>
        <v>0</v>
      </c>
      <c r="AT62" s="67">
        <f t="shared" si="34"/>
        <v>0</v>
      </c>
      <c r="AU62" s="67">
        <f t="shared" si="34"/>
        <v>0</v>
      </c>
      <c r="AV62" s="67">
        <f t="shared" si="34"/>
        <v>0</v>
      </c>
      <c r="AW62" s="67">
        <f t="shared" si="34"/>
        <v>0</v>
      </c>
      <c r="AX62" s="67">
        <f t="shared" si="34"/>
        <v>0</v>
      </c>
      <c r="AY62" s="67">
        <f t="shared" si="34"/>
        <v>0</v>
      </c>
      <c r="AZ62" s="67">
        <f t="shared" si="34"/>
        <v>0</v>
      </c>
      <c r="BA62" s="67">
        <f t="shared" si="34"/>
        <v>0</v>
      </c>
      <c r="BB62" s="67">
        <f t="shared" si="34"/>
        <v>0</v>
      </c>
      <c r="BC62" s="67">
        <f t="shared" si="34"/>
        <v>0</v>
      </c>
      <c r="BD62" s="67">
        <f t="shared" si="34"/>
        <v>0</v>
      </c>
      <c r="BE62" s="67">
        <f t="shared" si="34"/>
        <v>0</v>
      </c>
      <c r="BF62" s="67">
        <f t="shared" si="34"/>
        <v>0</v>
      </c>
      <c r="BG62" s="67">
        <f t="shared" si="34"/>
        <v>0</v>
      </c>
      <c r="BH62" s="67">
        <f t="shared" si="34"/>
        <v>0</v>
      </c>
      <c r="BI62" s="67">
        <f t="shared" si="34"/>
        <v>0</v>
      </c>
      <c r="BJ62" s="67">
        <f t="shared" si="34"/>
        <v>0</v>
      </c>
      <c r="BK62" s="67">
        <f t="shared" si="34"/>
        <v>0</v>
      </c>
      <c r="BL62" s="67">
        <f t="shared" si="34"/>
        <v>0</v>
      </c>
      <c r="BM62" s="36"/>
      <c r="BN62" s="74">
        <f>SUM(B62:BM62)</f>
        <v>0</v>
      </c>
      <c r="BO62" s="335"/>
    </row>
    <row r="63" spans="1:107" s="37" customFormat="1" ht="15" customHeight="1" x14ac:dyDescent="0.2">
      <c r="A63" s="35" t="s">
        <v>49</v>
      </c>
      <c r="B63" s="74">
        <f>SUM(B61:B62)</f>
        <v>0</v>
      </c>
      <c r="C63" s="74">
        <f t="shared" ref="C63:BL63" si="35">SUM(C61:C62)</f>
        <v>0</v>
      </c>
      <c r="D63" s="74">
        <f t="shared" si="35"/>
        <v>0</v>
      </c>
      <c r="E63" s="74">
        <f t="shared" si="35"/>
        <v>0</v>
      </c>
      <c r="F63" s="74">
        <f t="shared" si="35"/>
        <v>0</v>
      </c>
      <c r="G63" s="74">
        <f t="shared" si="35"/>
        <v>0</v>
      </c>
      <c r="H63" s="74">
        <f t="shared" si="35"/>
        <v>0</v>
      </c>
      <c r="I63" s="74">
        <f t="shared" si="35"/>
        <v>0</v>
      </c>
      <c r="J63" s="74">
        <f t="shared" si="35"/>
        <v>0</v>
      </c>
      <c r="K63" s="74">
        <f t="shared" si="35"/>
        <v>0</v>
      </c>
      <c r="L63" s="74">
        <f t="shared" si="35"/>
        <v>0</v>
      </c>
      <c r="M63" s="74">
        <f t="shared" si="35"/>
        <v>0</v>
      </c>
      <c r="N63" s="74">
        <f t="shared" si="35"/>
        <v>0</v>
      </c>
      <c r="O63" s="74">
        <f t="shared" si="35"/>
        <v>0</v>
      </c>
      <c r="P63" s="74">
        <f t="shared" si="35"/>
        <v>0</v>
      </c>
      <c r="Q63" s="74">
        <f t="shared" si="35"/>
        <v>0</v>
      </c>
      <c r="R63" s="74">
        <f t="shared" si="35"/>
        <v>0</v>
      </c>
      <c r="S63" s="74">
        <f t="shared" si="35"/>
        <v>0</v>
      </c>
      <c r="T63" s="74">
        <f t="shared" si="35"/>
        <v>0</v>
      </c>
      <c r="U63" s="74">
        <f t="shared" si="35"/>
        <v>0</v>
      </c>
      <c r="V63" s="74">
        <f t="shared" si="35"/>
        <v>0</v>
      </c>
      <c r="W63" s="74">
        <f t="shared" si="35"/>
        <v>0</v>
      </c>
      <c r="X63" s="74">
        <f t="shared" si="35"/>
        <v>0</v>
      </c>
      <c r="Y63" s="74">
        <f t="shared" si="35"/>
        <v>0</v>
      </c>
      <c r="Z63" s="74">
        <f t="shared" si="35"/>
        <v>0</v>
      </c>
      <c r="AA63" s="74">
        <f t="shared" si="35"/>
        <v>0</v>
      </c>
      <c r="AB63" s="74">
        <f t="shared" si="35"/>
        <v>0</v>
      </c>
      <c r="AC63" s="74">
        <f t="shared" si="35"/>
        <v>0</v>
      </c>
      <c r="AD63" s="74">
        <f t="shared" si="35"/>
        <v>0</v>
      </c>
      <c r="AE63" s="74">
        <f t="shared" si="35"/>
        <v>0</v>
      </c>
      <c r="AF63" s="74">
        <f t="shared" si="35"/>
        <v>0</v>
      </c>
      <c r="AG63" s="74">
        <f t="shared" si="35"/>
        <v>0</v>
      </c>
      <c r="AH63" s="74">
        <f t="shared" si="35"/>
        <v>0</v>
      </c>
      <c r="AI63" s="74">
        <f t="shared" si="35"/>
        <v>0</v>
      </c>
      <c r="AJ63" s="74">
        <f t="shared" si="35"/>
        <v>0</v>
      </c>
      <c r="AK63" s="74">
        <f t="shared" si="35"/>
        <v>0</v>
      </c>
      <c r="AL63" s="74">
        <f t="shared" si="35"/>
        <v>0</v>
      </c>
      <c r="AM63" s="74">
        <f t="shared" si="35"/>
        <v>0</v>
      </c>
      <c r="AN63" s="74">
        <f t="shared" si="35"/>
        <v>0</v>
      </c>
      <c r="AO63" s="74">
        <f t="shared" si="35"/>
        <v>0</v>
      </c>
      <c r="AP63" s="74">
        <f t="shared" si="35"/>
        <v>0</v>
      </c>
      <c r="AQ63" s="74">
        <f t="shared" si="35"/>
        <v>0</v>
      </c>
      <c r="AR63" s="74">
        <f t="shared" si="35"/>
        <v>0</v>
      </c>
      <c r="AS63" s="74">
        <f t="shared" si="35"/>
        <v>0</v>
      </c>
      <c r="AT63" s="74">
        <f t="shared" si="35"/>
        <v>0</v>
      </c>
      <c r="AU63" s="74">
        <f t="shared" si="35"/>
        <v>0</v>
      </c>
      <c r="AV63" s="74">
        <f t="shared" si="35"/>
        <v>0</v>
      </c>
      <c r="AW63" s="74">
        <f t="shared" si="35"/>
        <v>0</v>
      </c>
      <c r="AX63" s="74">
        <f t="shared" si="35"/>
        <v>0</v>
      </c>
      <c r="AY63" s="74">
        <f t="shared" si="35"/>
        <v>0</v>
      </c>
      <c r="AZ63" s="74">
        <f t="shared" si="35"/>
        <v>0</v>
      </c>
      <c r="BA63" s="74">
        <f t="shared" si="35"/>
        <v>0</v>
      </c>
      <c r="BB63" s="74">
        <f t="shared" si="35"/>
        <v>0</v>
      </c>
      <c r="BC63" s="74">
        <f t="shared" si="35"/>
        <v>0</v>
      </c>
      <c r="BD63" s="74">
        <f t="shared" si="35"/>
        <v>0</v>
      </c>
      <c r="BE63" s="74">
        <f t="shared" si="35"/>
        <v>0</v>
      </c>
      <c r="BF63" s="74">
        <f t="shared" si="35"/>
        <v>0</v>
      </c>
      <c r="BG63" s="74">
        <f t="shared" si="35"/>
        <v>0</v>
      </c>
      <c r="BH63" s="74">
        <f t="shared" si="35"/>
        <v>0</v>
      </c>
      <c r="BI63" s="74">
        <f t="shared" si="35"/>
        <v>0</v>
      </c>
      <c r="BJ63" s="74">
        <f t="shared" si="35"/>
        <v>0</v>
      </c>
      <c r="BK63" s="74">
        <f t="shared" si="35"/>
        <v>0</v>
      </c>
      <c r="BL63" s="74">
        <f t="shared" si="35"/>
        <v>0</v>
      </c>
      <c r="BM63" s="36"/>
      <c r="BN63" s="74"/>
      <c r="BO63" s="335"/>
    </row>
    <row r="64" spans="1:107" s="84" customFormat="1" ht="15" customHeight="1" x14ac:dyDescent="0.2">
      <c r="A64" s="83" t="s">
        <v>99</v>
      </c>
      <c r="B64" s="213">
        <f>'Assumptions (Inputs)'!$E$38</f>
        <v>1.0353574571620852</v>
      </c>
      <c r="C64" s="213">
        <f>'Assumptions (Inputs)'!$E$38</f>
        <v>1.0353574571620852</v>
      </c>
      <c r="D64" s="213">
        <f>'Assumptions (Inputs)'!$E$38</f>
        <v>1.0353574571620852</v>
      </c>
      <c r="E64" s="213">
        <f>'Assumptions (Inputs)'!$E$38</f>
        <v>1.0353574571620852</v>
      </c>
      <c r="F64" s="213">
        <f>'Assumptions (Inputs)'!$E$38</f>
        <v>1.0353574571620852</v>
      </c>
      <c r="G64" s="213">
        <f>'Assumptions (Inputs)'!$E$38</f>
        <v>1.0353574571620852</v>
      </c>
      <c r="H64" s="213">
        <f>'Assumptions (Inputs)'!$E$38</f>
        <v>1.0353574571620852</v>
      </c>
      <c r="I64" s="213">
        <f>'Assumptions (Inputs)'!$E$38</f>
        <v>1.0353574571620852</v>
      </c>
      <c r="J64" s="213">
        <f>'Assumptions (Inputs)'!$E$38</f>
        <v>1.0353574571620852</v>
      </c>
      <c r="K64" s="213">
        <f>'Assumptions (Inputs)'!$E$38</f>
        <v>1.0353574571620852</v>
      </c>
      <c r="L64" s="213">
        <f>'Assumptions (Inputs)'!$E$38</f>
        <v>1.0353574571620852</v>
      </c>
      <c r="M64" s="213">
        <f>'Assumptions (Inputs)'!$E$38</f>
        <v>1.0353574571620852</v>
      </c>
      <c r="N64" s="213">
        <f>'Assumptions (Inputs)'!$E$38</f>
        <v>1.0353574571620852</v>
      </c>
      <c r="O64" s="213">
        <f>'Assumptions (Inputs)'!$E$38</f>
        <v>1.0353574571620852</v>
      </c>
      <c r="P64" s="213">
        <f>'Assumptions (Inputs)'!$E$38</f>
        <v>1.0353574571620852</v>
      </c>
      <c r="Q64" s="213">
        <f>'Assumptions (Inputs)'!$E$38</f>
        <v>1.0353574571620852</v>
      </c>
      <c r="R64" s="213">
        <f>'Assumptions (Inputs)'!$E$38</f>
        <v>1.0353574571620852</v>
      </c>
      <c r="S64" s="213">
        <f>'Assumptions (Inputs)'!$E$38</f>
        <v>1.0353574571620852</v>
      </c>
      <c r="T64" s="213">
        <f>'Assumptions (Inputs)'!$E$38</f>
        <v>1.0353574571620852</v>
      </c>
      <c r="U64" s="213">
        <f>'Assumptions (Inputs)'!$E$38</f>
        <v>1.0353574571620852</v>
      </c>
      <c r="V64" s="213">
        <f>'Assumptions (Inputs)'!$E$38</f>
        <v>1.0353574571620852</v>
      </c>
      <c r="W64" s="213">
        <f>'Assumptions (Inputs)'!$E$38</f>
        <v>1.0353574571620852</v>
      </c>
      <c r="X64" s="213">
        <f>'Assumptions (Inputs)'!$E$38</f>
        <v>1.0353574571620852</v>
      </c>
      <c r="Y64" s="213">
        <f>'Assumptions (Inputs)'!$E$38</f>
        <v>1.0353574571620852</v>
      </c>
      <c r="Z64" s="213">
        <f>'Assumptions (Inputs)'!$E$38</f>
        <v>1.0353574571620852</v>
      </c>
      <c r="AA64" s="213">
        <f>'Assumptions (Inputs)'!$E$38</f>
        <v>1.0353574571620852</v>
      </c>
      <c r="AB64" s="213">
        <f>'Assumptions (Inputs)'!$E$38</f>
        <v>1.0353574571620852</v>
      </c>
      <c r="AC64" s="213">
        <f>'Assumptions (Inputs)'!$E$38</f>
        <v>1.0353574571620852</v>
      </c>
      <c r="AD64" s="213">
        <f>'Assumptions (Inputs)'!$E$38</f>
        <v>1.0353574571620852</v>
      </c>
      <c r="AE64" s="213">
        <f>'Assumptions (Inputs)'!$E$38</f>
        <v>1.0353574571620852</v>
      </c>
      <c r="AF64" s="213">
        <f>'Assumptions (Inputs)'!$E$38</f>
        <v>1.0353574571620852</v>
      </c>
      <c r="AG64" s="213">
        <f>'Assumptions (Inputs)'!$E$38</f>
        <v>1.0353574571620852</v>
      </c>
      <c r="AH64" s="213">
        <f>'Assumptions (Inputs)'!$E$38</f>
        <v>1.0353574571620852</v>
      </c>
      <c r="AI64" s="213">
        <f>'Assumptions (Inputs)'!$E$38</f>
        <v>1.0353574571620852</v>
      </c>
      <c r="AJ64" s="213">
        <f>'Assumptions (Inputs)'!$E$38</f>
        <v>1.0353574571620852</v>
      </c>
      <c r="AK64" s="213">
        <f>'Assumptions (Inputs)'!$E$38</f>
        <v>1.0353574571620852</v>
      </c>
      <c r="AL64" s="213">
        <f>'Assumptions (Inputs)'!$E$38</f>
        <v>1.0353574571620852</v>
      </c>
      <c r="AM64" s="213">
        <f>'Assumptions (Inputs)'!$E$38</f>
        <v>1.0353574571620852</v>
      </c>
      <c r="AN64" s="213">
        <f>'Assumptions (Inputs)'!$E$38</f>
        <v>1.0353574571620852</v>
      </c>
      <c r="AO64" s="213">
        <f>'Assumptions (Inputs)'!$E$38</f>
        <v>1.0353574571620852</v>
      </c>
      <c r="AP64" s="213">
        <f>'Assumptions (Inputs)'!$E$38</f>
        <v>1.0353574571620852</v>
      </c>
      <c r="AQ64" s="213">
        <f>'Assumptions (Inputs)'!$E$38</f>
        <v>1.0353574571620852</v>
      </c>
      <c r="AR64" s="213">
        <f>'Assumptions (Inputs)'!$E$38</f>
        <v>1.0353574571620852</v>
      </c>
      <c r="AS64" s="213">
        <f>'Assumptions (Inputs)'!$E$38</f>
        <v>1.0353574571620852</v>
      </c>
      <c r="AT64" s="213">
        <f>'Assumptions (Inputs)'!$E$38</f>
        <v>1.0353574571620852</v>
      </c>
      <c r="AU64" s="213">
        <f>'Assumptions (Inputs)'!$E$38</f>
        <v>1.0353574571620852</v>
      </c>
      <c r="AV64" s="213">
        <f>'Assumptions (Inputs)'!$E$38</f>
        <v>1.0353574571620852</v>
      </c>
      <c r="AW64" s="213">
        <f>'Assumptions (Inputs)'!$E$38</f>
        <v>1.0353574571620852</v>
      </c>
      <c r="AX64" s="213">
        <f>'Assumptions (Inputs)'!$E$38</f>
        <v>1.0353574571620852</v>
      </c>
      <c r="AY64" s="213">
        <f>'Assumptions (Inputs)'!$E$38</f>
        <v>1.0353574571620852</v>
      </c>
      <c r="AZ64" s="213">
        <f>'Assumptions (Inputs)'!$E$38</f>
        <v>1.0353574571620852</v>
      </c>
      <c r="BA64" s="213">
        <f>'Assumptions (Inputs)'!$E$38</f>
        <v>1.0353574571620852</v>
      </c>
      <c r="BB64" s="213">
        <f>'Assumptions (Inputs)'!$E$38</f>
        <v>1.0353574571620852</v>
      </c>
      <c r="BC64" s="213">
        <f>'Assumptions (Inputs)'!$E$38</f>
        <v>1.0353574571620852</v>
      </c>
      <c r="BD64" s="213">
        <f>'Assumptions (Inputs)'!$E$38</f>
        <v>1.0353574571620852</v>
      </c>
      <c r="BE64" s="213">
        <f>'Assumptions (Inputs)'!$E$38</f>
        <v>1.0353574571620852</v>
      </c>
      <c r="BF64" s="213">
        <f>'Assumptions (Inputs)'!$E$38</f>
        <v>1.0353574571620852</v>
      </c>
      <c r="BG64" s="213">
        <f>'Assumptions (Inputs)'!$E$38</f>
        <v>1.0353574571620852</v>
      </c>
      <c r="BH64" s="213">
        <f>'Assumptions (Inputs)'!$E$38</f>
        <v>1.0353574571620852</v>
      </c>
      <c r="BI64" s="213">
        <f>'Assumptions (Inputs)'!$E$38</f>
        <v>1.0353574571620852</v>
      </c>
      <c r="BJ64" s="213">
        <f>'Assumptions (Inputs)'!$E$38</f>
        <v>1.0353574571620852</v>
      </c>
      <c r="BK64" s="213">
        <f>'Assumptions (Inputs)'!$E$38</f>
        <v>1.0353574571620852</v>
      </c>
      <c r="BL64" s="213">
        <f>'Assumptions (Inputs)'!$E$38</f>
        <v>1.0353574571620852</v>
      </c>
      <c r="BM64" s="96"/>
      <c r="BN64" s="74"/>
      <c r="BO64" s="337"/>
    </row>
    <row r="65" spans="1:75" s="73" customFormat="1" ht="15" customHeight="1" thickBot="1" x14ac:dyDescent="0.25">
      <c r="A65" s="45" t="s">
        <v>50</v>
      </c>
      <c r="B65" s="118">
        <f>B63*B64</f>
        <v>0</v>
      </c>
      <c r="C65" s="118">
        <f t="shared" ref="C65:BL65" si="36">C63*C64</f>
        <v>0</v>
      </c>
      <c r="D65" s="118">
        <f t="shared" si="36"/>
        <v>0</v>
      </c>
      <c r="E65" s="118">
        <f t="shared" si="36"/>
        <v>0</v>
      </c>
      <c r="F65" s="118">
        <f t="shared" si="36"/>
        <v>0</v>
      </c>
      <c r="G65" s="118">
        <f t="shared" si="36"/>
        <v>0</v>
      </c>
      <c r="H65" s="118">
        <f t="shared" si="36"/>
        <v>0</v>
      </c>
      <c r="I65" s="118">
        <f t="shared" si="36"/>
        <v>0</v>
      </c>
      <c r="J65" s="118">
        <f t="shared" si="36"/>
        <v>0</v>
      </c>
      <c r="K65" s="118">
        <f t="shared" si="36"/>
        <v>0</v>
      </c>
      <c r="L65" s="118">
        <f t="shared" si="36"/>
        <v>0</v>
      </c>
      <c r="M65" s="118">
        <f t="shared" si="36"/>
        <v>0</v>
      </c>
      <c r="N65" s="118">
        <f t="shared" si="36"/>
        <v>0</v>
      </c>
      <c r="O65" s="118">
        <f t="shared" si="36"/>
        <v>0</v>
      </c>
      <c r="P65" s="118">
        <f t="shared" si="36"/>
        <v>0</v>
      </c>
      <c r="Q65" s="118">
        <f t="shared" si="36"/>
        <v>0</v>
      </c>
      <c r="R65" s="118">
        <f t="shared" si="36"/>
        <v>0</v>
      </c>
      <c r="S65" s="118">
        <f t="shared" si="36"/>
        <v>0</v>
      </c>
      <c r="T65" s="118">
        <f t="shared" si="36"/>
        <v>0</v>
      </c>
      <c r="U65" s="118">
        <f t="shared" si="36"/>
        <v>0</v>
      </c>
      <c r="V65" s="118">
        <f t="shared" si="36"/>
        <v>0</v>
      </c>
      <c r="W65" s="118">
        <f t="shared" si="36"/>
        <v>0</v>
      </c>
      <c r="X65" s="118">
        <f t="shared" si="36"/>
        <v>0</v>
      </c>
      <c r="Y65" s="118">
        <f t="shared" si="36"/>
        <v>0</v>
      </c>
      <c r="Z65" s="118">
        <f t="shared" si="36"/>
        <v>0</v>
      </c>
      <c r="AA65" s="118">
        <f t="shared" si="36"/>
        <v>0</v>
      </c>
      <c r="AB65" s="118">
        <f t="shared" si="36"/>
        <v>0</v>
      </c>
      <c r="AC65" s="118">
        <f t="shared" si="36"/>
        <v>0</v>
      </c>
      <c r="AD65" s="118">
        <f t="shared" si="36"/>
        <v>0</v>
      </c>
      <c r="AE65" s="118">
        <f t="shared" si="36"/>
        <v>0</v>
      </c>
      <c r="AF65" s="118">
        <f t="shared" si="36"/>
        <v>0</v>
      </c>
      <c r="AG65" s="118">
        <f t="shared" si="36"/>
        <v>0</v>
      </c>
      <c r="AH65" s="118">
        <f t="shared" si="36"/>
        <v>0</v>
      </c>
      <c r="AI65" s="118">
        <f t="shared" si="36"/>
        <v>0</v>
      </c>
      <c r="AJ65" s="118">
        <f t="shared" si="36"/>
        <v>0</v>
      </c>
      <c r="AK65" s="118">
        <f t="shared" si="36"/>
        <v>0</v>
      </c>
      <c r="AL65" s="118">
        <f t="shared" si="36"/>
        <v>0</v>
      </c>
      <c r="AM65" s="118">
        <f t="shared" si="36"/>
        <v>0</v>
      </c>
      <c r="AN65" s="118">
        <f t="shared" si="36"/>
        <v>0</v>
      </c>
      <c r="AO65" s="118">
        <f t="shared" si="36"/>
        <v>0</v>
      </c>
      <c r="AP65" s="118">
        <f t="shared" si="36"/>
        <v>0</v>
      </c>
      <c r="AQ65" s="118">
        <f t="shared" si="36"/>
        <v>0</v>
      </c>
      <c r="AR65" s="118">
        <f t="shared" si="36"/>
        <v>0</v>
      </c>
      <c r="AS65" s="118">
        <f t="shared" si="36"/>
        <v>0</v>
      </c>
      <c r="AT65" s="118">
        <f t="shared" si="36"/>
        <v>0</v>
      </c>
      <c r="AU65" s="118">
        <f t="shared" si="36"/>
        <v>0</v>
      </c>
      <c r="AV65" s="118">
        <f t="shared" si="36"/>
        <v>0</v>
      </c>
      <c r="AW65" s="118">
        <f t="shared" si="36"/>
        <v>0</v>
      </c>
      <c r="AX65" s="118">
        <f t="shared" si="36"/>
        <v>0</v>
      </c>
      <c r="AY65" s="118">
        <f t="shared" si="36"/>
        <v>0</v>
      </c>
      <c r="AZ65" s="118">
        <f t="shared" si="36"/>
        <v>0</v>
      </c>
      <c r="BA65" s="118">
        <f t="shared" si="36"/>
        <v>0</v>
      </c>
      <c r="BB65" s="118">
        <f t="shared" si="36"/>
        <v>0</v>
      </c>
      <c r="BC65" s="118">
        <f t="shared" si="36"/>
        <v>0</v>
      </c>
      <c r="BD65" s="118">
        <f t="shared" si="36"/>
        <v>0</v>
      </c>
      <c r="BE65" s="118">
        <f t="shared" si="36"/>
        <v>0</v>
      </c>
      <c r="BF65" s="118">
        <f t="shared" si="36"/>
        <v>0</v>
      </c>
      <c r="BG65" s="118">
        <f t="shared" si="36"/>
        <v>0</v>
      </c>
      <c r="BH65" s="118">
        <f t="shared" si="36"/>
        <v>0</v>
      </c>
      <c r="BI65" s="118">
        <f t="shared" si="36"/>
        <v>0</v>
      </c>
      <c r="BJ65" s="118">
        <f t="shared" si="36"/>
        <v>0</v>
      </c>
      <c r="BK65" s="118">
        <f t="shared" si="36"/>
        <v>0</v>
      </c>
      <c r="BL65" s="118">
        <f t="shared" si="36"/>
        <v>0</v>
      </c>
      <c r="BM65" s="112"/>
      <c r="BN65" s="314">
        <f>SUM(B65:BM65)</f>
        <v>0</v>
      </c>
      <c r="BO65" s="336"/>
    </row>
    <row r="66" spans="1:75" s="37" customFormat="1" ht="15" customHeight="1" thickTop="1" x14ac:dyDescent="0.2">
      <c r="A66" s="6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36"/>
      <c r="BN66" s="55"/>
      <c r="BO66" s="335"/>
    </row>
    <row r="67" spans="1:75" s="37" customFormat="1" ht="15" customHeight="1" x14ac:dyDescent="0.2">
      <c r="A67" s="6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36"/>
      <c r="BN67" s="55"/>
      <c r="BO67" s="335"/>
    </row>
    <row r="68" spans="1:75" s="37" customFormat="1" ht="15" customHeight="1" x14ac:dyDescent="0.2">
      <c r="A68" s="119" t="s">
        <v>36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36"/>
      <c r="BN68" s="56"/>
      <c r="BO68" s="335"/>
    </row>
    <row r="69" spans="1:75" s="37" customFormat="1" ht="15" customHeight="1" x14ac:dyDescent="0.2">
      <c r="A69" s="85"/>
      <c r="B69" s="86"/>
      <c r="C69" s="86"/>
      <c r="D69" s="86"/>
      <c r="E69" s="86"/>
      <c r="F69" s="83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36"/>
      <c r="BN69" s="74"/>
      <c r="BO69" s="335"/>
    </row>
    <row r="70" spans="1:75" s="37" customFormat="1" ht="15" customHeight="1" x14ac:dyDescent="0.2">
      <c r="A70" s="87" t="s">
        <v>101</v>
      </c>
      <c r="B70" s="86"/>
      <c r="C70" s="86"/>
      <c r="D70" s="86"/>
      <c r="E70" s="86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36"/>
      <c r="BN70" s="74"/>
      <c r="BO70" s="335"/>
      <c r="BP70" s="36"/>
      <c r="BQ70" s="36"/>
      <c r="BR70" s="36"/>
      <c r="BS70" s="36"/>
      <c r="BT70" s="36"/>
    </row>
    <row r="71" spans="1:75" s="37" customFormat="1" ht="25.5" x14ac:dyDescent="0.2">
      <c r="A71" s="88" t="s">
        <v>105</v>
      </c>
      <c r="B71" s="86">
        <f t="shared" ref="B71:BJ71" si="37">B20</f>
        <v>0</v>
      </c>
      <c r="C71" s="86">
        <f t="shared" si="37"/>
        <v>0</v>
      </c>
      <c r="D71" s="86">
        <f t="shared" si="37"/>
        <v>0</v>
      </c>
      <c r="E71" s="86">
        <f t="shared" si="37"/>
        <v>0</v>
      </c>
      <c r="F71" s="86">
        <f t="shared" si="37"/>
        <v>0</v>
      </c>
      <c r="G71" s="86">
        <f t="shared" si="37"/>
        <v>0</v>
      </c>
      <c r="H71" s="86">
        <f t="shared" si="37"/>
        <v>0</v>
      </c>
      <c r="I71" s="86">
        <f t="shared" si="37"/>
        <v>0</v>
      </c>
      <c r="J71" s="86">
        <f t="shared" si="37"/>
        <v>0</v>
      </c>
      <c r="K71" s="86">
        <f t="shared" si="37"/>
        <v>0</v>
      </c>
      <c r="L71" s="86">
        <f t="shared" si="37"/>
        <v>0</v>
      </c>
      <c r="M71" s="86">
        <f t="shared" si="37"/>
        <v>0</v>
      </c>
      <c r="N71" s="86">
        <f t="shared" si="37"/>
        <v>0</v>
      </c>
      <c r="O71" s="86">
        <f t="shared" si="37"/>
        <v>0</v>
      </c>
      <c r="P71" s="86">
        <f t="shared" si="37"/>
        <v>0</v>
      </c>
      <c r="Q71" s="86">
        <f t="shared" si="37"/>
        <v>0</v>
      </c>
      <c r="R71" s="86">
        <f t="shared" si="37"/>
        <v>0</v>
      </c>
      <c r="S71" s="86">
        <f t="shared" si="37"/>
        <v>0</v>
      </c>
      <c r="T71" s="86">
        <f t="shared" si="37"/>
        <v>0</v>
      </c>
      <c r="U71" s="86">
        <f t="shared" si="37"/>
        <v>0</v>
      </c>
      <c r="V71" s="86">
        <f t="shared" si="37"/>
        <v>0</v>
      </c>
      <c r="W71" s="86">
        <f t="shared" si="37"/>
        <v>0</v>
      </c>
      <c r="X71" s="86">
        <f t="shared" si="37"/>
        <v>0</v>
      </c>
      <c r="Y71" s="86">
        <f t="shared" si="37"/>
        <v>0</v>
      </c>
      <c r="Z71" s="86">
        <f t="shared" si="37"/>
        <v>0</v>
      </c>
      <c r="AA71" s="86">
        <f t="shared" si="37"/>
        <v>0</v>
      </c>
      <c r="AB71" s="86">
        <f t="shared" si="37"/>
        <v>0</v>
      </c>
      <c r="AC71" s="86">
        <f t="shared" si="37"/>
        <v>0</v>
      </c>
      <c r="AD71" s="86">
        <f t="shared" si="37"/>
        <v>0</v>
      </c>
      <c r="AE71" s="86">
        <f t="shared" si="37"/>
        <v>0</v>
      </c>
      <c r="AF71" s="86">
        <f t="shared" si="37"/>
        <v>0</v>
      </c>
      <c r="AG71" s="86">
        <f t="shared" si="37"/>
        <v>0</v>
      </c>
      <c r="AH71" s="86">
        <f t="shared" si="37"/>
        <v>0</v>
      </c>
      <c r="AI71" s="86">
        <f t="shared" si="37"/>
        <v>0</v>
      </c>
      <c r="AJ71" s="86">
        <f t="shared" si="37"/>
        <v>0</v>
      </c>
      <c r="AK71" s="86">
        <f t="shared" si="37"/>
        <v>0</v>
      </c>
      <c r="AL71" s="86">
        <f t="shared" si="37"/>
        <v>0</v>
      </c>
      <c r="AM71" s="86">
        <f t="shared" si="37"/>
        <v>0</v>
      </c>
      <c r="AN71" s="86">
        <f t="shared" si="37"/>
        <v>0</v>
      </c>
      <c r="AO71" s="86">
        <f t="shared" si="37"/>
        <v>0</v>
      </c>
      <c r="AP71" s="86">
        <f t="shared" si="37"/>
        <v>0</v>
      </c>
      <c r="AQ71" s="86">
        <f t="shared" si="37"/>
        <v>0</v>
      </c>
      <c r="AR71" s="86">
        <f t="shared" si="37"/>
        <v>0</v>
      </c>
      <c r="AS71" s="86">
        <f t="shared" si="37"/>
        <v>0</v>
      </c>
      <c r="AT71" s="86">
        <f t="shared" si="37"/>
        <v>0</v>
      </c>
      <c r="AU71" s="86">
        <f t="shared" si="37"/>
        <v>0</v>
      </c>
      <c r="AV71" s="86">
        <f t="shared" si="37"/>
        <v>0</v>
      </c>
      <c r="AW71" s="86">
        <f t="shared" si="37"/>
        <v>0</v>
      </c>
      <c r="AX71" s="86">
        <f t="shared" si="37"/>
        <v>0</v>
      </c>
      <c r="AY71" s="86">
        <f t="shared" si="37"/>
        <v>0</v>
      </c>
      <c r="AZ71" s="86">
        <f t="shared" si="37"/>
        <v>0</v>
      </c>
      <c r="BA71" s="86">
        <f t="shared" si="37"/>
        <v>0</v>
      </c>
      <c r="BB71" s="86">
        <f t="shared" si="37"/>
        <v>0</v>
      </c>
      <c r="BC71" s="86">
        <f t="shared" si="37"/>
        <v>0</v>
      </c>
      <c r="BD71" s="86">
        <f t="shared" si="37"/>
        <v>0</v>
      </c>
      <c r="BE71" s="86">
        <f t="shared" si="37"/>
        <v>0</v>
      </c>
      <c r="BF71" s="86">
        <f t="shared" si="37"/>
        <v>0</v>
      </c>
      <c r="BG71" s="86">
        <f t="shared" si="37"/>
        <v>0</v>
      </c>
      <c r="BH71" s="86">
        <f t="shared" si="37"/>
        <v>0</v>
      </c>
      <c r="BI71" s="86">
        <f t="shared" si="37"/>
        <v>0</v>
      </c>
      <c r="BJ71" s="86">
        <f t="shared" si="37"/>
        <v>0</v>
      </c>
      <c r="BK71" s="86"/>
      <c r="BL71" s="86"/>
      <c r="BM71" s="36"/>
      <c r="BN71" s="74"/>
      <c r="BO71" s="486"/>
      <c r="BP71" s="486"/>
      <c r="BQ71" s="486"/>
      <c r="BR71" s="486"/>
      <c r="BS71" s="36"/>
      <c r="BT71" s="36"/>
      <c r="BV71" s="89"/>
      <c r="BW71" s="89"/>
    </row>
    <row r="72" spans="1:75" s="37" customFormat="1" ht="15" customHeight="1" x14ac:dyDescent="0.2">
      <c r="A72" s="88" t="s">
        <v>104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0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0</v>
      </c>
      <c r="BF72" s="86">
        <v>0</v>
      </c>
      <c r="BG72" s="86">
        <v>0</v>
      </c>
      <c r="BH72" s="86">
        <v>0</v>
      </c>
      <c r="BI72" s="86">
        <v>0</v>
      </c>
      <c r="BJ72" s="86">
        <v>0</v>
      </c>
      <c r="BK72" s="86"/>
      <c r="BL72" s="86"/>
      <c r="BM72" s="36"/>
      <c r="BN72" s="54"/>
      <c r="BO72" s="338"/>
      <c r="BP72" s="36"/>
      <c r="BQ72" s="36"/>
      <c r="BR72" s="92"/>
      <c r="BS72" s="36"/>
      <c r="BT72" s="36"/>
      <c r="BU72" s="93"/>
      <c r="BV72" s="91"/>
      <c r="BW72" s="91"/>
    </row>
    <row r="73" spans="1:75" s="37" customFormat="1" ht="25.5" x14ac:dyDescent="0.2">
      <c r="A73" s="88" t="s">
        <v>92</v>
      </c>
      <c r="B73" s="86">
        <f>$B$71-B72</f>
        <v>0</v>
      </c>
      <c r="C73" s="86">
        <f>SUM($B$71:C71)-SUM($B$72:C72)</f>
        <v>0</v>
      </c>
      <c r="D73" s="86">
        <f>SUM($B$71:D71)-SUM($B$72:D72)</f>
        <v>0</v>
      </c>
      <c r="E73" s="86">
        <f>SUM($B$71:E71)-SUM($B$72:E72)</f>
        <v>0</v>
      </c>
      <c r="F73" s="86">
        <f>SUM($B$71:F71)-SUM($B$72:F72)</f>
        <v>0</v>
      </c>
      <c r="G73" s="86">
        <f>SUM($B$71:G71)-SUM($B$72:G72)</f>
        <v>0</v>
      </c>
      <c r="H73" s="86">
        <f>SUM($B$71:H71)-SUM($B$72:H72)</f>
        <v>0</v>
      </c>
      <c r="I73" s="86">
        <f>SUM($B$71:I71)-SUM($B$72:I72)</f>
        <v>0</v>
      </c>
      <c r="J73" s="86">
        <f>SUM($B$71:J71)-SUM($B$72:J72)</f>
        <v>0</v>
      </c>
      <c r="K73" s="86">
        <f>SUM($B$71:K71)-SUM($B$72:K72)</f>
        <v>0</v>
      </c>
      <c r="L73" s="86">
        <f>SUM($B$71:L71)-SUM($B$72:L72)</f>
        <v>0</v>
      </c>
      <c r="M73" s="86">
        <f>SUM($B$71:M71)-SUM($B$72:M72)</f>
        <v>0</v>
      </c>
      <c r="N73" s="86">
        <f>SUM($B$71:N71)-SUM($B$72:N72)</f>
        <v>0</v>
      </c>
      <c r="O73" s="86">
        <f>SUM($B$71:O71)-SUM($B$72:O72)</f>
        <v>0</v>
      </c>
      <c r="P73" s="86">
        <f>SUM($B$71:P71)-SUM($B$72:P72)</f>
        <v>0</v>
      </c>
      <c r="Q73" s="86">
        <f>SUM($B$71:Q71)-SUM($B$72:Q72)</f>
        <v>0</v>
      </c>
      <c r="R73" s="86">
        <f>SUM($B$71:R71)-SUM($B$72:R72)</f>
        <v>0</v>
      </c>
      <c r="S73" s="86">
        <f>SUM($B$71:S71)-SUM($B$72:S72)</f>
        <v>0</v>
      </c>
      <c r="T73" s="86">
        <f>SUM($B$71:T71)-SUM($B$72:T72)</f>
        <v>0</v>
      </c>
      <c r="U73" s="86">
        <f>SUM($B$71:U71)-SUM($B$72:U72)</f>
        <v>0</v>
      </c>
      <c r="V73" s="86">
        <f>SUM($B$71:V71)-SUM($B$72:V72)</f>
        <v>0</v>
      </c>
      <c r="W73" s="86">
        <f>SUM($B$71:W71)-SUM($B$72:W72)</f>
        <v>0</v>
      </c>
      <c r="X73" s="86">
        <f>SUM($B$71:X71)-SUM($B$72:X72)</f>
        <v>0</v>
      </c>
      <c r="Y73" s="86">
        <f>SUM($B$71:Y71)-SUM($B$72:Y72)</f>
        <v>0</v>
      </c>
      <c r="Z73" s="86">
        <f>SUM($B$71:Z71)-SUM($B$72:Z72)</f>
        <v>0</v>
      </c>
      <c r="AA73" s="86">
        <f>SUM($B$71:AA71)-SUM($B$72:AA72)</f>
        <v>0</v>
      </c>
      <c r="AB73" s="86">
        <f>SUM($B$71:AB71)-SUM($B$72:AB72)</f>
        <v>0</v>
      </c>
      <c r="AC73" s="86">
        <f>SUM($B$71:AC71)-SUM($B$72:AC72)</f>
        <v>0</v>
      </c>
      <c r="AD73" s="86">
        <f>SUM($B$71:AD71)-SUM($B$72:AD72)</f>
        <v>0</v>
      </c>
      <c r="AE73" s="86">
        <f>SUM($B$71:AE71)-SUM($B$72:AE72)</f>
        <v>0</v>
      </c>
      <c r="AF73" s="86">
        <f>SUM($B$71:AF71)-SUM($B$72:AF72)</f>
        <v>0</v>
      </c>
      <c r="AG73" s="86">
        <f>SUM($B$71:AG71)-SUM($B$72:AG72)</f>
        <v>0</v>
      </c>
      <c r="AH73" s="86">
        <f>SUM($B$71:AH71)-SUM($B$72:AH72)</f>
        <v>0</v>
      </c>
      <c r="AI73" s="86">
        <f>SUM($B$71:AI71)-SUM($B$72:AI72)</f>
        <v>0</v>
      </c>
      <c r="AJ73" s="86">
        <f>SUM($B$71:AJ71)-SUM($B$72:AJ72)</f>
        <v>0</v>
      </c>
      <c r="AK73" s="86">
        <f>SUM($B$71:AK71)-SUM($B$72:AK72)</f>
        <v>0</v>
      </c>
      <c r="AL73" s="86">
        <f>SUM($B$71:AL71)-SUM($B$72:AL72)</f>
        <v>0</v>
      </c>
      <c r="AM73" s="86">
        <f>SUM($B$71:AM71)-SUM($B$72:AM72)</f>
        <v>0</v>
      </c>
      <c r="AN73" s="86">
        <f>SUM($B$71:AN71)-SUM($B$72:AN72)</f>
        <v>0</v>
      </c>
      <c r="AO73" s="86">
        <f>SUM($B$71:AO71)-SUM($B$72:AO72)</f>
        <v>0</v>
      </c>
      <c r="AP73" s="86">
        <f>SUM($B$71:AP71)-SUM($B$72:AP72)</f>
        <v>0</v>
      </c>
      <c r="AQ73" s="86">
        <f>SUM($B$71:AQ71)-SUM($B$72:AQ72)</f>
        <v>0</v>
      </c>
      <c r="AR73" s="86">
        <f>SUM($B$71:AR71)-SUM($B$72:AR72)</f>
        <v>0</v>
      </c>
      <c r="AS73" s="86">
        <f>SUM($B$71:AS71)-SUM($B$72:AS72)</f>
        <v>0</v>
      </c>
      <c r="AT73" s="86">
        <f>SUM($B$71:AT71)-SUM($B$72:AT72)</f>
        <v>0</v>
      </c>
      <c r="AU73" s="86">
        <f>SUM($B$71:AU71)-SUM($B$72:AU72)</f>
        <v>0</v>
      </c>
      <c r="AV73" s="86">
        <f>SUM($B$71:AV71)-SUM($B$72:AV72)</f>
        <v>0</v>
      </c>
      <c r="AW73" s="86">
        <f>SUM($B$71:AW71)-SUM($B$72:AW72)</f>
        <v>0</v>
      </c>
      <c r="AX73" s="86">
        <f>SUM($B$71:AX71)-SUM($B$72:AX72)</f>
        <v>0</v>
      </c>
      <c r="AY73" s="86">
        <f>SUM($B$71:AY71)-SUM($B$72:AY72)</f>
        <v>0</v>
      </c>
      <c r="AZ73" s="86">
        <f>SUM($B$71:AZ71)-SUM($B$72:AZ72)</f>
        <v>0</v>
      </c>
      <c r="BA73" s="86">
        <f>SUM($B$71:BA71)-SUM($B$72:BA72)</f>
        <v>0</v>
      </c>
      <c r="BB73" s="86">
        <f>SUM($B$71:BB71)-SUM($B$72:BB72)</f>
        <v>0</v>
      </c>
      <c r="BC73" s="86">
        <f>SUM($B$71:BC71)-SUM($B$72:BC72)</f>
        <v>0</v>
      </c>
      <c r="BD73" s="86">
        <f>SUM($B$71:BD71)-SUM($B$72:BD72)</f>
        <v>0</v>
      </c>
      <c r="BE73" s="86">
        <f>SUM($B$71:BE71)-SUM($B$72:BE72)</f>
        <v>0</v>
      </c>
      <c r="BF73" s="86">
        <f>SUM($B$71:BF71)-SUM($B$72:BF72)</f>
        <v>0</v>
      </c>
      <c r="BG73" s="86">
        <f>SUM($B$71:BG71)-SUM($B$72:BG72)</f>
        <v>0</v>
      </c>
      <c r="BH73" s="86">
        <f>SUM($B$71:BH71)-SUM($B$72:BH72)</f>
        <v>0</v>
      </c>
      <c r="BI73" s="86">
        <f>SUM($B$71:BI71)-SUM($B$72:BI72)</f>
        <v>0</v>
      </c>
      <c r="BJ73" s="86">
        <f>SUM($B$71:BJ71)-SUM($B$72:BJ72)</f>
        <v>0</v>
      </c>
      <c r="BK73" s="86">
        <f>SUM($B$71:BK71)-SUM($B$72:BK72)</f>
        <v>0</v>
      </c>
      <c r="BL73" s="86">
        <f>SUM($B$71:BL71)-SUM($B$72:BL72)</f>
        <v>0</v>
      </c>
      <c r="BM73" s="36"/>
      <c r="BN73" s="54"/>
      <c r="BO73" s="338"/>
      <c r="BP73" s="36"/>
      <c r="BQ73" s="36"/>
      <c r="BR73" s="92"/>
      <c r="BS73" s="36"/>
      <c r="BT73" s="36"/>
      <c r="BU73" s="93"/>
      <c r="BV73" s="91"/>
      <c r="BW73" s="91"/>
    </row>
    <row r="74" spans="1:75" s="37" customFormat="1" ht="15" customHeight="1" x14ac:dyDescent="0.2">
      <c r="A74" s="88" t="s">
        <v>74</v>
      </c>
      <c r="B74" s="127"/>
      <c r="C74" s="127"/>
      <c r="D74" s="329"/>
      <c r="E74" s="329"/>
      <c r="F74" s="329">
        <f>($F$71*TaxDepr!B$33)</f>
        <v>0</v>
      </c>
      <c r="G74" s="329">
        <f>($F$71*TaxDepr!C$33)</f>
        <v>0</v>
      </c>
      <c r="H74" s="329">
        <f>($F$71*TaxDepr!D$33)</f>
        <v>0</v>
      </c>
      <c r="I74" s="329">
        <f>($F$71*TaxDepr!E$33)</f>
        <v>0</v>
      </c>
      <c r="J74" s="329">
        <f>($F$71*TaxDepr!F$33)</f>
        <v>0</v>
      </c>
      <c r="K74" s="329">
        <f>($F$71*TaxDepr!G$33)</f>
        <v>0</v>
      </c>
      <c r="L74" s="329">
        <f>($F$71*TaxDepr!H$33)</f>
        <v>0</v>
      </c>
      <c r="M74" s="329">
        <f>($F$71*TaxDepr!I$33)</f>
        <v>0</v>
      </c>
      <c r="N74" s="329">
        <f>($F$71*TaxDepr!J$33)</f>
        <v>0</v>
      </c>
      <c r="O74" s="329">
        <f>($F$71*TaxDepr!K$33)</f>
        <v>0</v>
      </c>
      <c r="P74" s="329">
        <f>($F$71*TaxDepr!L$33)</f>
        <v>0</v>
      </c>
      <c r="Q74" s="329">
        <f>($F$71*TaxDepr!M$33)</f>
        <v>0</v>
      </c>
      <c r="R74" s="329">
        <f>($F$71*TaxDepr!N$33)</f>
        <v>0</v>
      </c>
      <c r="S74" s="329">
        <f>($F$71*TaxDepr!O$33)</f>
        <v>0</v>
      </c>
      <c r="T74" s="329">
        <f>($F$71*TaxDepr!P$33)</f>
        <v>0</v>
      </c>
      <c r="U74" s="329">
        <f>($F$71*TaxDepr!Q$33)</f>
        <v>0</v>
      </c>
      <c r="V74" s="329">
        <f>($F$71*TaxDepr!R$33)</f>
        <v>0</v>
      </c>
      <c r="W74" s="329">
        <f>($F$71*TaxDepr!S$33)</f>
        <v>0</v>
      </c>
      <c r="X74" s="329">
        <f>($F$71*TaxDepr!T$33)</f>
        <v>0</v>
      </c>
      <c r="Y74" s="329">
        <f>($F$71*TaxDepr!U$33)</f>
        <v>0</v>
      </c>
      <c r="Z74" s="329">
        <f>($F$71*TaxDepr!V$33)</f>
        <v>0</v>
      </c>
      <c r="AA74" s="329"/>
      <c r="AB74" s="329">
        <f>($J$71*TaxDepr!T$33)</f>
        <v>0</v>
      </c>
      <c r="AC74" s="329">
        <f>($J$71*TaxDepr!U$33)</f>
        <v>0</v>
      </c>
      <c r="AD74" s="329">
        <f>($J$71*TaxDepr!V$33)</f>
        <v>0</v>
      </c>
      <c r="AE74" s="329"/>
      <c r="AF74" s="329">
        <f>($J$71*TaxDepr!X$33)</f>
        <v>0</v>
      </c>
      <c r="AG74" s="329">
        <f>($J$71*TaxDepr!Y$33)</f>
        <v>0</v>
      </c>
      <c r="AH74" s="329">
        <f>($J$71*TaxDepr!Z$33)</f>
        <v>0</v>
      </c>
      <c r="AI74" s="329">
        <f>($J$71*TaxDepr!AA$33)</f>
        <v>0</v>
      </c>
      <c r="AJ74" s="329">
        <f>($J$71*TaxDepr!AB$33)</f>
        <v>0</v>
      </c>
      <c r="AK74" s="329">
        <f>($J$71*TaxDepr!AC$33)</f>
        <v>0</v>
      </c>
      <c r="AL74" s="329">
        <f>($J$71*TaxDepr!AD$33)</f>
        <v>0</v>
      </c>
      <c r="AM74" s="329">
        <f>($J$71*TaxDepr!AE$33)</f>
        <v>0</v>
      </c>
      <c r="AN74" s="329">
        <f>($J$71*TaxDepr!AF$33)</f>
        <v>0</v>
      </c>
      <c r="AO74" s="329">
        <f>($J$71*TaxDepr!AG$33)</f>
        <v>0</v>
      </c>
      <c r="AP74" s="329"/>
      <c r="AQ74" s="329"/>
      <c r="AR74" s="329"/>
      <c r="AS74" s="329"/>
      <c r="AT74" s="329"/>
      <c r="AU74" s="329"/>
      <c r="AV74" s="329"/>
      <c r="AW74" s="329"/>
      <c r="AX74" s="329"/>
      <c r="AY74" s="329"/>
      <c r="AZ74" s="329"/>
      <c r="BA74" s="329"/>
      <c r="BB74" s="329"/>
      <c r="BC74" s="329"/>
      <c r="BD74" s="329"/>
      <c r="BE74" s="329"/>
      <c r="BF74" s="329"/>
      <c r="BG74" s="329"/>
      <c r="BH74" s="329"/>
      <c r="BI74" s="329"/>
      <c r="BJ74" s="329"/>
      <c r="BK74" s="329"/>
      <c r="BL74" s="329"/>
      <c r="BM74" s="36"/>
      <c r="BN74" s="74">
        <f>SUM(B74:BM74)</f>
        <v>0</v>
      </c>
      <c r="BO74" s="335"/>
      <c r="BP74" s="36"/>
      <c r="BQ74" s="36"/>
      <c r="BR74" s="36"/>
      <c r="BS74" s="36"/>
      <c r="BT74" s="36"/>
      <c r="BU74" s="93"/>
      <c r="BV74" s="91"/>
      <c r="BW74" s="91"/>
    </row>
    <row r="75" spans="1:75" s="37" customFormat="1" ht="15" customHeight="1" thickBot="1" x14ac:dyDescent="0.25">
      <c r="A75" s="88" t="s">
        <v>75</v>
      </c>
      <c r="B75" s="94">
        <f>B72+B74</f>
        <v>0</v>
      </c>
      <c r="C75" s="94">
        <f t="shared" ref="C75:BJ75" si="38">C72+C74</f>
        <v>0</v>
      </c>
      <c r="D75" s="94">
        <f t="shared" si="38"/>
        <v>0</v>
      </c>
      <c r="E75" s="94">
        <f t="shared" si="38"/>
        <v>0</v>
      </c>
      <c r="F75" s="94">
        <f t="shared" si="38"/>
        <v>0</v>
      </c>
      <c r="G75" s="94">
        <f t="shared" si="38"/>
        <v>0</v>
      </c>
      <c r="H75" s="94">
        <f t="shared" si="38"/>
        <v>0</v>
      </c>
      <c r="I75" s="94">
        <f t="shared" si="38"/>
        <v>0</v>
      </c>
      <c r="J75" s="94">
        <f t="shared" si="38"/>
        <v>0</v>
      </c>
      <c r="K75" s="94">
        <f t="shared" si="38"/>
        <v>0</v>
      </c>
      <c r="L75" s="94">
        <f t="shared" si="38"/>
        <v>0</v>
      </c>
      <c r="M75" s="94">
        <f t="shared" si="38"/>
        <v>0</v>
      </c>
      <c r="N75" s="94">
        <f t="shared" si="38"/>
        <v>0</v>
      </c>
      <c r="O75" s="94">
        <f t="shared" si="38"/>
        <v>0</v>
      </c>
      <c r="P75" s="94">
        <f t="shared" si="38"/>
        <v>0</v>
      </c>
      <c r="Q75" s="94">
        <f t="shared" si="38"/>
        <v>0</v>
      </c>
      <c r="R75" s="94">
        <f t="shared" si="38"/>
        <v>0</v>
      </c>
      <c r="S75" s="94">
        <f t="shared" si="38"/>
        <v>0</v>
      </c>
      <c r="T75" s="94">
        <f t="shared" si="38"/>
        <v>0</v>
      </c>
      <c r="U75" s="94">
        <f t="shared" si="38"/>
        <v>0</v>
      </c>
      <c r="V75" s="94">
        <f t="shared" si="38"/>
        <v>0</v>
      </c>
      <c r="W75" s="94">
        <f t="shared" si="38"/>
        <v>0</v>
      </c>
      <c r="X75" s="94">
        <f t="shared" si="38"/>
        <v>0</v>
      </c>
      <c r="Y75" s="94">
        <f t="shared" si="38"/>
        <v>0</v>
      </c>
      <c r="Z75" s="94">
        <f t="shared" si="38"/>
        <v>0</v>
      </c>
      <c r="AA75" s="94">
        <f t="shared" si="38"/>
        <v>0</v>
      </c>
      <c r="AB75" s="94">
        <f t="shared" si="38"/>
        <v>0</v>
      </c>
      <c r="AC75" s="94">
        <f t="shared" si="38"/>
        <v>0</v>
      </c>
      <c r="AD75" s="94">
        <f t="shared" si="38"/>
        <v>0</v>
      </c>
      <c r="AE75" s="94">
        <f t="shared" si="38"/>
        <v>0</v>
      </c>
      <c r="AF75" s="94">
        <f t="shared" si="38"/>
        <v>0</v>
      </c>
      <c r="AG75" s="94">
        <f t="shared" si="38"/>
        <v>0</v>
      </c>
      <c r="AH75" s="94">
        <f t="shared" si="38"/>
        <v>0</v>
      </c>
      <c r="AI75" s="94">
        <f t="shared" si="38"/>
        <v>0</v>
      </c>
      <c r="AJ75" s="94">
        <f t="shared" si="38"/>
        <v>0</v>
      </c>
      <c r="AK75" s="94">
        <f t="shared" si="38"/>
        <v>0</v>
      </c>
      <c r="AL75" s="94">
        <f t="shared" si="38"/>
        <v>0</v>
      </c>
      <c r="AM75" s="94">
        <f t="shared" si="38"/>
        <v>0</v>
      </c>
      <c r="AN75" s="94">
        <f t="shared" si="38"/>
        <v>0</v>
      </c>
      <c r="AO75" s="94">
        <f t="shared" si="38"/>
        <v>0</v>
      </c>
      <c r="AP75" s="94">
        <f t="shared" si="38"/>
        <v>0</v>
      </c>
      <c r="AQ75" s="94">
        <f t="shared" si="38"/>
        <v>0</v>
      </c>
      <c r="AR75" s="94">
        <f t="shared" si="38"/>
        <v>0</v>
      </c>
      <c r="AS75" s="94">
        <f t="shared" si="38"/>
        <v>0</v>
      </c>
      <c r="AT75" s="94">
        <f t="shared" si="38"/>
        <v>0</v>
      </c>
      <c r="AU75" s="94">
        <f t="shared" si="38"/>
        <v>0</v>
      </c>
      <c r="AV75" s="94">
        <f t="shared" si="38"/>
        <v>0</v>
      </c>
      <c r="AW75" s="94">
        <f t="shared" si="38"/>
        <v>0</v>
      </c>
      <c r="AX75" s="94">
        <f t="shared" si="38"/>
        <v>0</v>
      </c>
      <c r="AY75" s="94">
        <f t="shared" si="38"/>
        <v>0</v>
      </c>
      <c r="AZ75" s="94">
        <f t="shared" si="38"/>
        <v>0</v>
      </c>
      <c r="BA75" s="94">
        <f t="shared" si="38"/>
        <v>0</v>
      </c>
      <c r="BB75" s="94">
        <f t="shared" si="38"/>
        <v>0</v>
      </c>
      <c r="BC75" s="94">
        <f t="shared" si="38"/>
        <v>0</v>
      </c>
      <c r="BD75" s="94">
        <f t="shared" si="38"/>
        <v>0</v>
      </c>
      <c r="BE75" s="94">
        <f t="shared" si="38"/>
        <v>0</v>
      </c>
      <c r="BF75" s="94">
        <f t="shared" si="38"/>
        <v>0</v>
      </c>
      <c r="BG75" s="94">
        <f t="shared" si="38"/>
        <v>0</v>
      </c>
      <c r="BH75" s="94">
        <f t="shared" si="38"/>
        <v>0</v>
      </c>
      <c r="BI75" s="94">
        <f t="shared" si="38"/>
        <v>0</v>
      </c>
      <c r="BJ75" s="94">
        <f t="shared" si="38"/>
        <v>0</v>
      </c>
      <c r="BK75" s="94"/>
      <c r="BL75" s="94"/>
      <c r="BM75" s="36"/>
      <c r="BN75" s="54"/>
      <c r="BO75" s="335"/>
      <c r="BP75" s="36"/>
      <c r="BQ75" s="36"/>
      <c r="BR75" s="36"/>
      <c r="BS75" s="36"/>
      <c r="BT75" s="36"/>
      <c r="BU75" s="93"/>
      <c r="BV75" s="91"/>
      <c r="BW75" s="91"/>
    </row>
    <row r="76" spans="1:75" s="37" customFormat="1" ht="15" customHeight="1" thickTop="1" x14ac:dyDescent="0.2">
      <c r="A76" s="95"/>
      <c r="B76" s="86"/>
      <c r="C76" s="86"/>
      <c r="D76" s="86"/>
      <c r="E76" s="86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36"/>
      <c r="BN76" s="54"/>
      <c r="BO76" s="335"/>
      <c r="BP76" s="36"/>
      <c r="BQ76" s="36"/>
      <c r="BR76" s="36"/>
      <c r="BS76" s="36"/>
      <c r="BT76" s="36"/>
      <c r="BU76" s="93"/>
      <c r="BV76" s="91"/>
      <c r="BW76" s="91"/>
    </row>
    <row r="77" spans="1:75" s="37" customFormat="1" ht="15" customHeight="1" x14ac:dyDescent="0.2">
      <c r="A77" s="87" t="s">
        <v>102</v>
      </c>
      <c r="B77" s="86"/>
      <c r="C77" s="86"/>
      <c r="D77" s="86"/>
      <c r="E77" s="86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36"/>
      <c r="BN77" s="54"/>
      <c r="BO77" s="335"/>
      <c r="BP77" s="36"/>
      <c r="BQ77" s="36"/>
      <c r="BR77" s="36"/>
      <c r="BS77" s="36"/>
      <c r="BT77" s="36"/>
      <c r="BU77" s="93"/>
      <c r="BV77" s="91"/>
      <c r="BW77" s="91"/>
    </row>
    <row r="78" spans="1:75" s="37" customFormat="1" ht="25.5" x14ac:dyDescent="0.2">
      <c r="A78" s="88" t="s">
        <v>105</v>
      </c>
      <c r="B78" s="86">
        <f t="shared" ref="B78:BL78" si="39">B20</f>
        <v>0</v>
      </c>
      <c r="C78" s="86">
        <f t="shared" si="39"/>
        <v>0</v>
      </c>
      <c r="D78" s="86">
        <f t="shared" si="39"/>
        <v>0</v>
      </c>
      <c r="E78" s="86">
        <f t="shared" si="39"/>
        <v>0</v>
      </c>
      <c r="F78" s="86">
        <f t="shared" si="39"/>
        <v>0</v>
      </c>
      <c r="G78" s="86">
        <f t="shared" si="39"/>
        <v>0</v>
      </c>
      <c r="H78" s="86">
        <f t="shared" si="39"/>
        <v>0</v>
      </c>
      <c r="I78" s="86">
        <f t="shared" si="39"/>
        <v>0</v>
      </c>
      <c r="J78" s="86">
        <f t="shared" si="39"/>
        <v>0</v>
      </c>
      <c r="K78" s="86">
        <f t="shared" si="39"/>
        <v>0</v>
      </c>
      <c r="L78" s="86">
        <f t="shared" si="39"/>
        <v>0</v>
      </c>
      <c r="M78" s="86">
        <f t="shared" si="39"/>
        <v>0</v>
      </c>
      <c r="N78" s="86">
        <f t="shared" si="39"/>
        <v>0</v>
      </c>
      <c r="O78" s="86">
        <f t="shared" si="39"/>
        <v>0</v>
      </c>
      <c r="P78" s="86">
        <f t="shared" si="39"/>
        <v>0</v>
      </c>
      <c r="Q78" s="86">
        <f t="shared" si="39"/>
        <v>0</v>
      </c>
      <c r="R78" s="86">
        <f t="shared" si="39"/>
        <v>0</v>
      </c>
      <c r="S78" s="86">
        <f t="shared" si="39"/>
        <v>0</v>
      </c>
      <c r="T78" s="86">
        <f t="shared" si="39"/>
        <v>0</v>
      </c>
      <c r="U78" s="86">
        <f t="shared" si="39"/>
        <v>0</v>
      </c>
      <c r="V78" s="86">
        <f t="shared" si="39"/>
        <v>0</v>
      </c>
      <c r="W78" s="86">
        <f t="shared" si="39"/>
        <v>0</v>
      </c>
      <c r="X78" s="86">
        <f t="shared" si="39"/>
        <v>0</v>
      </c>
      <c r="Y78" s="86">
        <f t="shared" si="39"/>
        <v>0</v>
      </c>
      <c r="Z78" s="86">
        <f t="shared" si="39"/>
        <v>0</v>
      </c>
      <c r="AA78" s="86">
        <f t="shared" si="39"/>
        <v>0</v>
      </c>
      <c r="AB78" s="86">
        <f t="shared" si="39"/>
        <v>0</v>
      </c>
      <c r="AC78" s="86">
        <f t="shared" si="39"/>
        <v>0</v>
      </c>
      <c r="AD78" s="86">
        <f t="shared" si="39"/>
        <v>0</v>
      </c>
      <c r="AE78" s="86">
        <f t="shared" si="39"/>
        <v>0</v>
      </c>
      <c r="AF78" s="86">
        <f t="shared" si="39"/>
        <v>0</v>
      </c>
      <c r="AG78" s="86">
        <f t="shared" si="39"/>
        <v>0</v>
      </c>
      <c r="AH78" s="86">
        <f t="shared" si="39"/>
        <v>0</v>
      </c>
      <c r="AI78" s="86">
        <f t="shared" si="39"/>
        <v>0</v>
      </c>
      <c r="AJ78" s="86">
        <f t="shared" si="39"/>
        <v>0</v>
      </c>
      <c r="AK78" s="86">
        <f t="shared" si="39"/>
        <v>0</v>
      </c>
      <c r="AL78" s="86">
        <f t="shared" si="39"/>
        <v>0</v>
      </c>
      <c r="AM78" s="86">
        <f t="shared" si="39"/>
        <v>0</v>
      </c>
      <c r="AN78" s="86">
        <f t="shared" si="39"/>
        <v>0</v>
      </c>
      <c r="AO78" s="86">
        <f t="shared" si="39"/>
        <v>0</v>
      </c>
      <c r="AP78" s="86">
        <f t="shared" si="39"/>
        <v>0</v>
      </c>
      <c r="AQ78" s="86">
        <f t="shared" si="39"/>
        <v>0</v>
      </c>
      <c r="AR78" s="86">
        <f t="shared" si="39"/>
        <v>0</v>
      </c>
      <c r="AS78" s="86">
        <f t="shared" si="39"/>
        <v>0</v>
      </c>
      <c r="AT78" s="86">
        <f t="shared" si="39"/>
        <v>0</v>
      </c>
      <c r="AU78" s="86">
        <f t="shared" si="39"/>
        <v>0</v>
      </c>
      <c r="AV78" s="86">
        <f t="shared" si="39"/>
        <v>0</v>
      </c>
      <c r="AW78" s="86">
        <f t="shared" si="39"/>
        <v>0</v>
      </c>
      <c r="AX78" s="86">
        <f t="shared" si="39"/>
        <v>0</v>
      </c>
      <c r="AY78" s="86">
        <f t="shared" si="39"/>
        <v>0</v>
      </c>
      <c r="AZ78" s="86">
        <f t="shared" si="39"/>
        <v>0</v>
      </c>
      <c r="BA78" s="86">
        <f t="shared" si="39"/>
        <v>0</v>
      </c>
      <c r="BB78" s="86">
        <f t="shared" si="39"/>
        <v>0</v>
      </c>
      <c r="BC78" s="86">
        <f t="shared" si="39"/>
        <v>0</v>
      </c>
      <c r="BD78" s="86">
        <f t="shared" si="39"/>
        <v>0</v>
      </c>
      <c r="BE78" s="86">
        <f t="shared" si="39"/>
        <v>0</v>
      </c>
      <c r="BF78" s="86">
        <f t="shared" si="39"/>
        <v>0</v>
      </c>
      <c r="BG78" s="86">
        <f t="shared" si="39"/>
        <v>0</v>
      </c>
      <c r="BH78" s="86">
        <f t="shared" si="39"/>
        <v>0</v>
      </c>
      <c r="BI78" s="86">
        <f t="shared" si="39"/>
        <v>0</v>
      </c>
      <c r="BJ78" s="86">
        <f t="shared" si="39"/>
        <v>0</v>
      </c>
      <c r="BK78" s="86">
        <f t="shared" si="39"/>
        <v>0</v>
      </c>
      <c r="BL78" s="86">
        <f t="shared" si="39"/>
        <v>0</v>
      </c>
      <c r="BM78" s="36"/>
      <c r="BN78" s="54"/>
      <c r="BO78" s="335"/>
      <c r="BP78" s="90"/>
      <c r="BQ78" s="36"/>
      <c r="BR78" s="96"/>
      <c r="BS78" s="36"/>
      <c r="BT78" s="36"/>
      <c r="BU78" s="93"/>
      <c r="BV78" s="91"/>
      <c r="BW78" s="91"/>
    </row>
    <row r="79" spans="1:75" s="37" customFormat="1" ht="15" customHeight="1" x14ac:dyDescent="0.2">
      <c r="A79" s="88" t="s">
        <v>104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36"/>
      <c r="BN79" s="54"/>
      <c r="BO79" s="335"/>
      <c r="BP79" s="90"/>
      <c r="BQ79" s="36"/>
      <c r="BR79" s="96"/>
      <c r="BS79" s="36"/>
      <c r="BT79" s="36"/>
      <c r="BU79" s="93"/>
      <c r="BV79" s="91"/>
      <c r="BW79" s="91"/>
    </row>
    <row r="80" spans="1:75" s="37" customFormat="1" ht="24.75" customHeight="1" x14ac:dyDescent="0.2">
      <c r="A80" s="88" t="s">
        <v>92</v>
      </c>
      <c r="B80" s="86">
        <f>SUM($B$78:B78)</f>
        <v>0</v>
      </c>
      <c r="C80" s="86">
        <f>SUM($B$78:C78)</f>
        <v>0</v>
      </c>
      <c r="D80" s="86">
        <f>SUM($B$78:D78)</f>
        <v>0</v>
      </c>
      <c r="E80" s="86">
        <f>SUM($B$78:E78)</f>
        <v>0</v>
      </c>
      <c r="F80" s="86">
        <f>SUM($B$78:F78)</f>
        <v>0</v>
      </c>
      <c r="G80" s="86">
        <f>SUM($B$78:G78)</f>
        <v>0</v>
      </c>
      <c r="H80" s="86">
        <f>SUM($B$78:H78)</f>
        <v>0</v>
      </c>
      <c r="I80" s="86">
        <f>SUM($B$78:I78)</f>
        <v>0</v>
      </c>
      <c r="J80" s="86">
        <f>SUM($B$78:J78)</f>
        <v>0</v>
      </c>
      <c r="K80" s="86">
        <f>SUM($B$78:K78)</f>
        <v>0</v>
      </c>
      <c r="L80" s="86">
        <f>SUM($B$78:L78)</f>
        <v>0</v>
      </c>
      <c r="M80" s="86">
        <f>SUM($B$78:M78)</f>
        <v>0</v>
      </c>
      <c r="N80" s="86">
        <f>SUM($B$78:N78)</f>
        <v>0</v>
      </c>
      <c r="O80" s="86">
        <f>SUM($B$78:O78)</f>
        <v>0</v>
      </c>
      <c r="P80" s="86">
        <f>SUM($B$78:P78)</f>
        <v>0</v>
      </c>
      <c r="Q80" s="86">
        <f>SUM($B$78:Q78)</f>
        <v>0</v>
      </c>
      <c r="R80" s="86">
        <f>SUM($B$78:R78)</f>
        <v>0</v>
      </c>
      <c r="S80" s="86">
        <f>SUM($B$78:S78)</f>
        <v>0</v>
      </c>
      <c r="T80" s="86">
        <f>SUM($B$78:T78)</f>
        <v>0</v>
      </c>
      <c r="U80" s="86">
        <f>SUM($B$78:U78)</f>
        <v>0</v>
      </c>
      <c r="V80" s="86">
        <f>SUM($B$78:V78)</f>
        <v>0</v>
      </c>
      <c r="W80" s="86">
        <f>SUM($B$78:W78)</f>
        <v>0</v>
      </c>
      <c r="X80" s="86">
        <f>SUM($B$78:X78)</f>
        <v>0</v>
      </c>
      <c r="Y80" s="86">
        <f>SUM($B$78:Y78)</f>
        <v>0</v>
      </c>
      <c r="Z80" s="86">
        <f>SUM($B$78:Z78)</f>
        <v>0</v>
      </c>
      <c r="AA80" s="86">
        <f>SUM($B$78:AA78)</f>
        <v>0</v>
      </c>
      <c r="AB80" s="86">
        <f>SUM($B$78:AB78)</f>
        <v>0</v>
      </c>
      <c r="AC80" s="86">
        <f>SUM($B$78:AC78)</f>
        <v>0</v>
      </c>
      <c r="AD80" s="86">
        <f>SUM($B$78:AD78)</f>
        <v>0</v>
      </c>
      <c r="AE80" s="86">
        <f>SUM($B$78:AE78)</f>
        <v>0</v>
      </c>
      <c r="AF80" s="86">
        <f>SUM($B$78:AF78)</f>
        <v>0</v>
      </c>
      <c r="AG80" s="86">
        <f>SUM($B$78:AG78)</f>
        <v>0</v>
      </c>
      <c r="AH80" s="86">
        <f>SUM($B$78:AH78)</f>
        <v>0</v>
      </c>
      <c r="AI80" s="86">
        <f>SUM($B$78:AI78)</f>
        <v>0</v>
      </c>
      <c r="AJ80" s="86">
        <f>SUM($B$78:AJ78)</f>
        <v>0</v>
      </c>
      <c r="AK80" s="86">
        <f>SUM($B$78:AK78)</f>
        <v>0</v>
      </c>
      <c r="AL80" s="86">
        <f>SUM($B$78:AL78)</f>
        <v>0</v>
      </c>
      <c r="AM80" s="86">
        <f>SUM($B$78:AM78)</f>
        <v>0</v>
      </c>
      <c r="AN80" s="86">
        <f>SUM($B$78:AN78)</f>
        <v>0</v>
      </c>
      <c r="AO80" s="86">
        <f>SUM($B$78:AO78)</f>
        <v>0</v>
      </c>
      <c r="AP80" s="86">
        <f>SUM($B$78:AP78)</f>
        <v>0</v>
      </c>
      <c r="AQ80" s="86">
        <f>SUM($B$78:AQ78)</f>
        <v>0</v>
      </c>
      <c r="AR80" s="86">
        <f>SUM($B$78:AR78)</f>
        <v>0</v>
      </c>
      <c r="AS80" s="86">
        <f>SUM($B$78:AS78)</f>
        <v>0</v>
      </c>
      <c r="AT80" s="86">
        <f>SUM($B$78:AT78)</f>
        <v>0</v>
      </c>
      <c r="AU80" s="86">
        <f>SUM($B$78:AU78)</f>
        <v>0</v>
      </c>
      <c r="AV80" s="86">
        <f>SUM($B$78:AV78)</f>
        <v>0</v>
      </c>
      <c r="AW80" s="86">
        <f>SUM($B$78:AW78)</f>
        <v>0</v>
      </c>
      <c r="AX80" s="86">
        <f>SUM($B$78:AX78)</f>
        <v>0</v>
      </c>
      <c r="AY80" s="86">
        <f>SUM($B$78:AY78)</f>
        <v>0</v>
      </c>
      <c r="AZ80" s="86">
        <f>SUM($B$78:AZ78)</f>
        <v>0</v>
      </c>
      <c r="BA80" s="86">
        <f>SUM($B$78:BA78)</f>
        <v>0</v>
      </c>
      <c r="BB80" s="86">
        <f>SUM($B$78:BB78)</f>
        <v>0</v>
      </c>
      <c r="BC80" s="86">
        <f>SUM($B$78:BC78)</f>
        <v>0</v>
      </c>
      <c r="BD80" s="86">
        <f>SUM($B$78:BD78)</f>
        <v>0</v>
      </c>
      <c r="BE80" s="86">
        <f>SUM($B$78:BE78)</f>
        <v>0</v>
      </c>
      <c r="BF80" s="86">
        <f>SUM($B$78:BF78)</f>
        <v>0</v>
      </c>
      <c r="BG80" s="86">
        <f>SUM($B$78:BG78)</f>
        <v>0</v>
      </c>
      <c r="BH80" s="86">
        <f>SUM($B$78:BH78)</f>
        <v>0</v>
      </c>
      <c r="BI80" s="86">
        <f>SUM($B$78:BI78)</f>
        <v>0</v>
      </c>
      <c r="BJ80" s="86">
        <f>SUM($B$78:BJ78)</f>
        <v>0</v>
      </c>
      <c r="BK80" s="86">
        <f>SUM($B$78:BK78)</f>
        <v>0</v>
      </c>
      <c r="BL80" s="86">
        <f>SUM($B$78:BL78)</f>
        <v>0</v>
      </c>
      <c r="BM80" s="36"/>
      <c r="BN80" s="54"/>
      <c r="BO80" s="335"/>
      <c r="BP80" s="90"/>
      <c r="BQ80" s="36"/>
      <c r="BR80" s="96"/>
      <c r="BS80" s="36"/>
      <c r="BT80" s="36"/>
      <c r="BU80" s="93"/>
      <c r="BV80" s="91"/>
      <c r="BW80" s="91"/>
    </row>
    <row r="81" spans="1:75" s="37" customFormat="1" ht="15" customHeight="1" x14ac:dyDescent="0.2">
      <c r="A81" s="88" t="s">
        <v>74</v>
      </c>
      <c r="B81" s="328">
        <v>0</v>
      </c>
      <c r="C81" s="328">
        <v>0</v>
      </c>
      <c r="D81" s="328">
        <f>D74</f>
        <v>0</v>
      </c>
      <c r="E81" s="328">
        <f t="shared" ref="E81:BL81" si="40">E74</f>
        <v>0</v>
      </c>
      <c r="F81" s="328">
        <f t="shared" si="40"/>
        <v>0</v>
      </c>
      <c r="G81" s="328">
        <f t="shared" si="40"/>
        <v>0</v>
      </c>
      <c r="H81" s="328">
        <f t="shared" si="40"/>
        <v>0</v>
      </c>
      <c r="I81" s="328">
        <f t="shared" si="40"/>
        <v>0</v>
      </c>
      <c r="J81" s="328">
        <f t="shared" si="40"/>
        <v>0</v>
      </c>
      <c r="K81" s="328">
        <f t="shared" si="40"/>
        <v>0</v>
      </c>
      <c r="L81" s="328">
        <f t="shared" si="40"/>
        <v>0</v>
      </c>
      <c r="M81" s="328">
        <f t="shared" si="40"/>
        <v>0</v>
      </c>
      <c r="N81" s="328">
        <f t="shared" si="40"/>
        <v>0</v>
      </c>
      <c r="O81" s="328">
        <f t="shared" si="40"/>
        <v>0</v>
      </c>
      <c r="P81" s="328">
        <f t="shared" si="40"/>
        <v>0</v>
      </c>
      <c r="Q81" s="328">
        <f t="shared" si="40"/>
        <v>0</v>
      </c>
      <c r="R81" s="328">
        <f t="shared" si="40"/>
        <v>0</v>
      </c>
      <c r="S81" s="328">
        <f t="shared" si="40"/>
        <v>0</v>
      </c>
      <c r="T81" s="328">
        <f t="shared" si="40"/>
        <v>0</v>
      </c>
      <c r="U81" s="328">
        <f t="shared" si="40"/>
        <v>0</v>
      </c>
      <c r="V81" s="328">
        <f t="shared" si="40"/>
        <v>0</v>
      </c>
      <c r="W81" s="328">
        <f t="shared" si="40"/>
        <v>0</v>
      </c>
      <c r="X81" s="328">
        <f t="shared" si="40"/>
        <v>0</v>
      </c>
      <c r="Y81" s="328">
        <f t="shared" si="40"/>
        <v>0</v>
      </c>
      <c r="Z81" s="328">
        <f t="shared" si="40"/>
        <v>0</v>
      </c>
      <c r="AA81" s="328">
        <f t="shared" si="40"/>
        <v>0</v>
      </c>
      <c r="AB81" s="328">
        <f t="shared" si="40"/>
        <v>0</v>
      </c>
      <c r="AC81" s="328">
        <f t="shared" si="40"/>
        <v>0</v>
      </c>
      <c r="AD81" s="328">
        <f t="shared" si="40"/>
        <v>0</v>
      </c>
      <c r="AE81" s="328">
        <f t="shared" si="40"/>
        <v>0</v>
      </c>
      <c r="AF81" s="328">
        <f t="shared" si="40"/>
        <v>0</v>
      </c>
      <c r="AG81" s="328">
        <f t="shared" si="40"/>
        <v>0</v>
      </c>
      <c r="AH81" s="328">
        <f t="shared" si="40"/>
        <v>0</v>
      </c>
      <c r="AI81" s="328">
        <f t="shared" si="40"/>
        <v>0</v>
      </c>
      <c r="AJ81" s="328">
        <f t="shared" si="40"/>
        <v>0</v>
      </c>
      <c r="AK81" s="328">
        <f t="shared" si="40"/>
        <v>0</v>
      </c>
      <c r="AL81" s="328">
        <f t="shared" si="40"/>
        <v>0</v>
      </c>
      <c r="AM81" s="328">
        <f t="shared" si="40"/>
        <v>0</v>
      </c>
      <c r="AN81" s="328">
        <f t="shared" si="40"/>
        <v>0</v>
      </c>
      <c r="AO81" s="328">
        <f t="shared" si="40"/>
        <v>0</v>
      </c>
      <c r="AP81" s="328">
        <f t="shared" si="40"/>
        <v>0</v>
      </c>
      <c r="AQ81" s="328">
        <f t="shared" si="40"/>
        <v>0</v>
      </c>
      <c r="AR81" s="328">
        <f t="shared" si="40"/>
        <v>0</v>
      </c>
      <c r="AS81" s="328">
        <f t="shared" si="40"/>
        <v>0</v>
      </c>
      <c r="AT81" s="328">
        <f t="shared" si="40"/>
        <v>0</v>
      </c>
      <c r="AU81" s="328">
        <f t="shared" si="40"/>
        <v>0</v>
      </c>
      <c r="AV81" s="328">
        <f t="shared" si="40"/>
        <v>0</v>
      </c>
      <c r="AW81" s="328">
        <f t="shared" si="40"/>
        <v>0</v>
      </c>
      <c r="AX81" s="328">
        <f t="shared" si="40"/>
        <v>0</v>
      </c>
      <c r="AY81" s="328">
        <f t="shared" si="40"/>
        <v>0</v>
      </c>
      <c r="AZ81" s="328">
        <f t="shared" si="40"/>
        <v>0</v>
      </c>
      <c r="BA81" s="328">
        <f t="shared" si="40"/>
        <v>0</v>
      </c>
      <c r="BB81" s="328">
        <f t="shared" si="40"/>
        <v>0</v>
      </c>
      <c r="BC81" s="328">
        <f t="shared" si="40"/>
        <v>0</v>
      </c>
      <c r="BD81" s="328">
        <f t="shared" si="40"/>
        <v>0</v>
      </c>
      <c r="BE81" s="328">
        <f t="shared" si="40"/>
        <v>0</v>
      </c>
      <c r="BF81" s="328">
        <f t="shared" si="40"/>
        <v>0</v>
      </c>
      <c r="BG81" s="328">
        <f t="shared" si="40"/>
        <v>0</v>
      </c>
      <c r="BH81" s="328">
        <f t="shared" si="40"/>
        <v>0</v>
      </c>
      <c r="BI81" s="328">
        <f t="shared" si="40"/>
        <v>0</v>
      </c>
      <c r="BJ81" s="328">
        <f t="shared" si="40"/>
        <v>0</v>
      </c>
      <c r="BK81" s="328">
        <f t="shared" si="40"/>
        <v>0</v>
      </c>
      <c r="BL81" s="328">
        <f t="shared" si="40"/>
        <v>0</v>
      </c>
      <c r="BM81" s="36"/>
      <c r="BN81" s="74">
        <f>SUM(B81:BM81)</f>
        <v>0</v>
      </c>
      <c r="BO81" s="335"/>
      <c r="BP81" s="90"/>
      <c r="BQ81" s="36"/>
      <c r="BR81" s="96"/>
      <c r="BS81" s="36"/>
      <c r="BT81" s="36"/>
      <c r="BU81" s="93"/>
      <c r="BV81" s="91"/>
      <c r="BW81" s="91"/>
    </row>
    <row r="82" spans="1:75" s="37" customFormat="1" ht="15" customHeight="1" thickBot="1" x14ac:dyDescent="0.25">
      <c r="A82" s="88" t="s">
        <v>75</v>
      </c>
      <c r="B82" s="94">
        <f>B79+B81</f>
        <v>0</v>
      </c>
      <c r="C82" s="94">
        <f t="shared" ref="C82:BL82" si="41">C79+C81</f>
        <v>0</v>
      </c>
      <c r="D82" s="94">
        <f t="shared" si="41"/>
        <v>0</v>
      </c>
      <c r="E82" s="94">
        <f t="shared" si="41"/>
        <v>0</v>
      </c>
      <c r="F82" s="94">
        <f t="shared" si="41"/>
        <v>0</v>
      </c>
      <c r="G82" s="94">
        <f t="shared" si="41"/>
        <v>0</v>
      </c>
      <c r="H82" s="94">
        <f t="shared" si="41"/>
        <v>0</v>
      </c>
      <c r="I82" s="94">
        <f t="shared" si="41"/>
        <v>0</v>
      </c>
      <c r="J82" s="94">
        <f t="shared" si="41"/>
        <v>0</v>
      </c>
      <c r="K82" s="94">
        <f t="shared" si="41"/>
        <v>0</v>
      </c>
      <c r="L82" s="94">
        <f t="shared" si="41"/>
        <v>0</v>
      </c>
      <c r="M82" s="94">
        <f t="shared" si="41"/>
        <v>0</v>
      </c>
      <c r="N82" s="94">
        <f t="shared" si="41"/>
        <v>0</v>
      </c>
      <c r="O82" s="94">
        <f t="shared" si="41"/>
        <v>0</v>
      </c>
      <c r="P82" s="94">
        <f t="shared" si="41"/>
        <v>0</v>
      </c>
      <c r="Q82" s="94">
        <f t="shared" si="41"/>
        <v>0</v>
      </c>
      <c r="R82" s="94">
        <f t="shared" si="41"/>
        <v>0</v>
      </c>
      <c r="S82" s="94">
        <f t="shared" si="41"/>
        <v>0</v>
      </c>
      <c r="T82" s="94">
        <f t="shared" si="41"/>
        <v>0</v>
      </c>
      <c r="U82" s="94">
        <f t="shared" si="41"/>
        <v>0</v>
      </c>
      <c r="V82" s="94">
        <f t="shared" si="41"/>
        <v>0</v>
      </c>
      <c r="W82" s="94">
        <f t="shared" si="41"/>
        <v>0</v>
      </c>
      <c r="X82" s="94">
        <f t="shared" si="41"/>
        <v>0</v>
      </c>
      <c r="Y82" s="94">
        <f t="shared" si="41"/>
        <v>0</v>
      </c>
      <c r="Z82" s="94">
        <f t="shared" si="41"/>
        <v>0</v>
      </c>
      <c r="AA82" s="94">
        <f t="shared" si="41"/>
        <v>0</v>
      </c>
      <c r="AB82" s="94">
        <f t="shared" si="41"/>
        <v>0</v>
      </c>
      <c r="AC82" s="94">
        <f t="shared" si="41"/>
        <v>0</v>
      </c>
      <c r="AD82" s="94">
        <f t="shared" si="41"/>
        <v>0</v>
      </c>
      <c r="AE82" s="94">
        <f t="shared" si="41"/>
        <v>0</v>
      </c>
      <c r="AF82" s="94">
        <f t="shared" si="41"/>
        <v>0</v>
      </c>
      <c r="AG82" s="94">
        <f t="shared" si="41"/>
        <v>0</v>
      </c>
      <c r="AH82" s="94">
        <f t="shared" si="41"/>
        <v>0</v>
      </c>
      <c r="AI82" s="94">
        <f t="shared" si="41"/>
        <v>0</v>
      </c>
      <c r="AJ82" s="94">
        <f t="shared" si="41"/>
        <v>0</v>
      </c>
      <c r="AK82" s="94">
        <f t="shared" si="41"/>
        <v>0</v>
      </c>
      <c r="AL82" s="94">
        <f t="shared" si="41"/>
        <v>0</v>
      </c>
      <c r="AM82" s="94">
        <f t="shared" si="41"/>
        <v>0</v>
      </c>
      <c r="AN82" s="94">
        <f t="shared" si="41"/>
        <v>0</v>
      </c>
      <c r="AO82" s="94">
        <f t="shared" si="41"/>
        <v>0</v>
      </c>
      <c r="AP82" s="94">
        <f t="shared" si="41"/>
        <v>0</v>
      </c>
      <c r="AQ82" s="94">
        <f t="shared" si="41"/>
        <v>0</v>
      </c>
      <c r="AR82" s="94">
        <f t="shared" si="41"/>
        <v>0</v>
      </c>
      <c r="AS82" s="94">
        <f t="shared" si="41"/>
        <v>0</v>
      </c>
      <c r="AT82" s="94">
        <f t="shared" si="41"/>
        <v>0</v>
      </c>
      <c r="AU82" s="94">
        <f t="shared" si="41"/>
        <v>0</v>
      </c>
      <c r="AV82" s="94">
        <f t="shared" si="41"/>
        <v>0</v>
      </c>
      <c r="AW82" s="94">
        <f t="shared" si="41"/>
        <v>0</v>
      </c>
      <c r="AX82" s="94">
        <f t="shared" si="41"/>
        <v>0</v>
      </c>
      <c r="AY82" s="94">
        <f t="shared" si="41"/>
        <v>0</v>
      </c>
      <c r="AZ82" s="94">
        <f t="shared" si="41"/>
        <v>0</v>
      </c>
      <c r="BA82" s="94">
        <f t="shared" si="41"/>
        <v>0</v>
      </c>
      <c r="BB82" s="94">
        <f t="shared" si="41"/>
        <v>0</v>
      </c>
      <c r="BC82" s="94">
        <f t="shared" si="41"/>
        <v>0</v>
      </c>
      <c r="BD82" s="94">
        <f t="shared" si="41"/>
        <v>0</v>
      </c>
      <c r="BE82" s="94">
        <f t="shared" si="41"/>
        <v>0</v>
      </c>
      <c r="BF82" s="94">
        <f t="shared" si="41"/>
        <v>0</v>
      </c>
      <c r="BG82" s="94">
        <f t="shared" si="41"/>
        <v>0</v>
      </c>
      <c r="BH82" s="94">
        <f t="shared" si="41"/>
        <v>0</v>
      </c>
      <c r="BI82" s="94">
        <f t="shared" si="41"/>
        <v>0</v>
      </c>
      <c r="BJ82" s="94">
        <f t="shared" si="41"/>
        <v>0</v>
      </c>
      <c r="BK82" s="94">
        <f t="shared" si="41"/>
        <v>0</v>
      </c>
      <c r="BL82" s="94">
        <f t="shared" si="41"/>
        <v>0</v>
      </c>
      <c r="BM82" s="36"/>
      <c r="BN82" s="54"/>
      <c r="BO82" s="339"/>
      <c r="BP82" s="36"/>
      <c r="BQ82" s="36"/>
      <c r="BR82" s="98"/>
      <c r="BS82" s="36"/>
      <c r="BT82" s="36"/>
      <c r="BU82" s="93"/>
      <c r="BV82" s="91"/>
      <c r="BW82" s="91"/>
    </row>
    <row r="83" spans="1:75" s="37" customFormat="1" ht="15" customHeight="1" thickTop="1" x14ac:dyDescent="0.2">
      <c r="A83" s="99"/>
      <c r="B83" s="86"/>
      <c r="C83" s="86"/>
      <c r="D83" s="86"/>
      <c r="E83" s="86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36"/>
      <c r="BN83" s="54"/>
      <c r="BO83" s="335"/>
      <c r="BP83" s="36"/>
      <c r="BQ83" s="36"/>
      <c r="BR83" s="36"/>
      <c r="BS83" s="36"/>
      <c r="BT83" s="36"/>
      <c r="BU83" s="93"/>
      <c r="BV83" s="91"/>
      <c r="BW83" s="91"/>
    </row>
    <row r="84" spans="1:75" s="37" customFormat="1" ht="15" customHeight="1" x14ac:dyDescent="0.2">
      <c r="A84" s="101" t="s">
        <v>68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36"/>
      <c r="BN84" s="56"/>
      <c r="BO84" s="335"/>
      <c r="BP84" s="36"/>
      <c r="BQ84" s="36"/>
      <c r="BR84" s="36"/>
      <c r="BS84" s="36"/>
      <c r="BT84" s="36"/>
    </row>
    <row r="85" spans="1:75" s="37" customFormat="1" ht="15" customHeight="1" x14ac:dyDescent="0.2">
      <c r="A85" s="108" t="s">
        <v>90</v>
      </c>
      <c r="B85" s="74">
        <f t="shared" ref="B85:AY85" si="42">$B$20*(1-$B$5)/$B$3</f>
        <v>0</v>
      </c>
      <c r="C85" s="74">
        <f t="shared" si="42"/>
        <v>0</v>
      </c>
      <c r="D85" s="74">
        <f t="shared" si="42"/>
        <v>0</v>
      </c>
      <c r="E85" s="74">
        <f t="shared" si="42"/>
        <v>0</v>
      </c>
      <c r="F85" s="74">
        <f t="shared" si="42"/>
        <v>0</v>
      </c>
      <c r="G85" s="74">
        <f t="shared" si="42"/>
        <v>0</v>
      </c>
      <c r="H85" s="74">
        <f t="shared" si="42"/>
        <v>0</v>
      </c>
      <c r="I85" s="74">
        <f t="shared" si="42"/>
        <v>0</v>
      </c>
      <c r="J85" s="74">
        <f t="shared" si="42"/>
        <v>0</v>
      </c>
      <c r="K85" s="74">
        <f t="shared" si="42"/>
        <v>0</v>
      </c>
      <c r="L85" s="74">
        <f t="shared" si="42"/>
        <v>0</v>
      </c>
      <c r="M85" s="74">
        <f t="shared" si="42"/>
        <v>0</v>
      </c>
      <c r="N85" s="74">
        <f t="shared" si="42"/>
        <v>0</v>
      </c>
      <c r="O85" s="74">
        <f t="shared" si="42"/>
        <v>0</v>
      </c>
      <c r="P85" s="74">
        <f t="shared" si="42"/>
        <v>0</v>
      </c>
      <c r="Q85" s="74">
        <f t="shared" si="42"/>
        <v>0</v>
      </c>
      <c r="R85" s="74">
        <f t="shared" si="42"/>
        <v>0</v>
      </c>
      <c r="S85" s="74">
        <f t="shared" si="42"/>
        <v>0</v>
      </c>
      <c r="T85" s="74">
        <f t="shared" si="42"/>
        <v>0</v>
      </c>
      <c r="U85" s="74">
        <f t="shared" si="42"/>
        <v>0</v>
      </c>
      <c r="V85" s="74">
        <f t="shared" si="42"/>
        <v>0</v>
      </c>
      <c r="W85" s="74">
        <f t="shared" si="42"/>
        <v>0</v>
      </c>
      <c r="X85" s="74">
        <f t="shared" si="42"/>
        <v>0</v>
      </c>
      <c r="Y85" s="74">
        <f t="shared" si="42"/>
        <v>0</v>
      </c>
      <c r="Z85" s="74">
        <f t="shared" si="42"/>
        <v>0</v>
      </c>
      <c r="AA85" s="74">
        <f t="shared" si="42"/>
        <v>0</v>
      </c>
      <c r="AB85" s="74">
        <f t="shared" si="42"/>
        <v>0</v>
      </c>
      <c r="AC85" s="74">
        <f t="shared" si="42"/>
        <v>0</v>
      </c>
      <c r="AD85" s="74">
        <f t="shared" si="42"/>
        <v>0</v>
      </c>
      <c r="AE85" s="74">
        <f t="shared" si="42"/>
        <v>0</v>
      </c>
      <c r="AF85" s="74">
        <f t="shared" si="42"/>
        <v>0</v>
      </c>
      <c r="AG85" s="74">
        <f t="shared" si="42"/>
        <v>0</v>
      </c>
      <c r="AH85" s="74">
        <f t="shared" si="42"/>
        <v>0</v>
      </c>
      <c r="AI85" s="74">
        <f t="shared" si="42"/>
        <v>0</v>
      </c>
      <c r="AJ85" s="74">
        <f t="shared" si="42"/>
        <v>0</v>
      </c>
      <c r="AK85" s="74">
        <f t="shared" si="42"/>
        <v>0</v>
      </c>
      <c r="AL85" s="74">
        <f t="shared" si="42"/>
        <v>0</v>
      </c>
      <c r="AM85" s="74">
        <f t="shared" si="42"/>
        <v>0</v>
      </c>
      <c r="AN85" s="74">
        <f t="shared" si="42"/>
        <v>0</v>
      </c>
      <c r="AO85" s="74">
        <f t="shared" si="42"/>
        <v>0</v>
      </c>
      <c r="AP85" s="74">
        <f t="shared" si="42"/>
        <v>0</v>
      </c>
      <c r="AQ85" s="74">
        <f t="shared" si="42"/>
        <v>0</v>
      </c>
      <c r="AR85" s="74">
        <f t="shared" si="42"/>
        <v>0</v>
      </c>
      <c r="AS85" s="74">
        <f t="shared" si="42"/>
        <v>0</v>
      </c>
      <c r="AT85" s="74">
        <f t="shared" si="42"/>
        <v>0</v>
      </c>
      <c r="AU85" s="74">
        <f t="shared" si="42"/>
        <v>0</v>
      </c>
      <c r="AV85" s="74">
        <f t="shared" si="42"/>
        <v>0</v>
      </c>
      <c r="AW85" s="74">
        <f t="shared" si="42"/>
        <v>0</v>
      </c>
      <c r="AX85" s="74">
        <f t="shared" si="42"/>
        <v>0</v>
      </c>
      <c r="AY85" s="74">
        <f t="shared" si="42"/>
        <v>0</v>
      </c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36"/>
      <c r="BN85" s="74">
        <f t="shared" ref="BN85:BN97" si="43">SUM(B85:BM85)</f>
        <v>0</v>
      </c>
      <c r="BO85" s="335"/>
    </row>
    <row r="86" spans="1:75" s="37" customFormat="1" ht="15" customHeight="1" x14ac:dyDescent="0.2">
      <c r="A86" s="108">
        <v>2015</v>
      </c>
      <c r="B86" s="74"/>
      <c r="C86" s="74">
        <f t="shared" ref="C86:AZ86" si="44">$C$20*(1-$B$5)/$B$3</f>
        <v>0</v>
      </c>
      <c r="D86" s="74">
        <f t="shared" si="44"/>
        <v>0</v>
      </c>
      <c r="E86" s="74">
        <f t="shared" si="44"/>
        <v>0</v>
      </c>
      <c r="F86" s="74">
        <f t="shared" si="44"/>
        <v>0</v>
      </c>
      <c r="G86" s="74">
        <f t="shared" si="44"/>
        <v>0</v>
      </c>
      <c r="H86" s="74">
        <f t="shared" si="44"/>
        <v>0</v>
      </c>
      <c r="I86" s="74">
        <f t="shared" si="44"/>
        <v>0</v>
      </c>
      <c r="J86" s="74">
        <f t="shared" si="44"/>
        <v>0</v>
      </c>
      <c r="K86" s="74">
        <f t="shared" si="44"/>
        <v>0</v>
      </c>
      <c r="L86" s="74">
        <f t="shared" si="44"/>
        <v>0</v>
      </c>
      <c r="M86" s="74">
        <f t="shared" si="44"/>
        <v>0</v>
      </c>
      <c r="N86" s="74">
        <f t="shared" si="44"/>
        <v>0</v>
      </c>
      <c r="O86" s="74">
        <f t="shared" si="44"/>
        <v>0</v>
      </c>
      <c r="P86" s="74">
        <f t="shared" si="44"/>
        <v>0</v>
      </c>
      <c r="Q86" s="74">
        <f t="shared" si="44"/>
        <v>0</v>
      </c>
      <c r="R86" s="74">
        <f t="shared" si="44"/>
        <v>0</v>
      </c>
      <c r="S86" s="74">
        <f t="shared" si="44"/>
        <v>0</v>
      </c>
      <c r="T86" s="74">
        <f t="shared" si="44"/>
        <v>0</v>
      </c>
      <c r="U86" s="74">
        <f t="shared" si="44"/>
        <v>0</v>
      </c>
      <c r="V86" s="74">
        <f t="shared" si="44"/>
        <v>0</v>
      </c>
      <c r="W86" s="74">
        <f t="shared" si="44"/>
        <v>0</v>
      </c>
      <c r="X86" s="74">
        <f t="shared" si="44"/>
        <v>0</v>
      </c>
      <c r="Y86" s="74">
        <f t="shared" si="44"/>
        <v>0</v>
      </c>
      <c r="Z86" s="74">
        <f t="shared" si="44"/>
        <v>0</v>
      </c>
      <c r="AA86" s="74">
        <f t="shared" si="44"/>
        <v>0</v>
      </c>
      <c r="AB86" s="74">
        <f t="shared" si="44"/>
        <v>0</v>
      </c>
      <c r="AC86" s="74">
        <f t="shared" si="44"/>
        <v>0</v>
      </c>
      <c r="AD86" s="74">
        <f t="shared" si="44"/>
        <v>0</v>
      </c>
      <c r="AE86" s="74">
        <f t="shared" si="44"/>
        <v>0</v>
      </c>
      <c r="AF86" s="74">
        <f t="shared" si="44"/>
        <v>0</v>
      </c>
      <c r="AG86" s="74">
        <f t="shared" si="44"/>
        <v>0</v>
      </c>
      <c r="AH86" s="74">
        <f t="shared" si="44"/>
        <v>0</v>
      </c>
      <c r="AI86" s="74">
        <f t="shared" si="44"/>
        <v>0</v>
      </c>
      <c r="AJ86" s="74">
        <f t="shared" si="44"/>
        <v>0</v>
      </c>
      <c r="AK86" s="74">
        <f t="shared" si="44"/>
        <v>0</v>
      </c>
      <c r="AL86" s="74">
        <f t="shared" si="44"/>
        <v>0</v>
      </c>
      <c r="AM86" s="74">
        <f t="shared" si="44"/>
        <v>0</v>
      </c>
      <c r="AN86" s="74">
        <f t="shared" si="44"/>
        <v>0</v>
      </c>
      <c r="AO86" s="74">
        <f t="shared" si="44"/>
        <v>0</v>
      </c>
      <c r="AP86" s="74">
        <f t="shared" si="44"/>
        <v>0</v>
      </c>
      <c r="AQ86" s="74">
        <f t="shared" si="44"/>
        <v>0</v>
      </c>
      <c r="AR86" s="74">
        <f t="shared" si="44"/>
        <v>0</v>
      </c>
      <c r="AS86" s="74">
        <f t="shared" si="44"/>
        <v>0</v>
      </c>
      <c r="AT86" s="74">
        <f t="shared" si="44"/>
        <v>0</v>
      </c>
      <c r="AU86" s="74">
        <f t="shared" si="44"/>
        <v>0</v>
      </c>
      <c r="AV86" s="74">
        <f t="shared" si="44"/>
        <v>0</v>
      </c>
      <c r="AW86" s="74">
        <f t="shared" si="44"/>
        <v>0</v>
      </c>
      <c r="AX86" s="74">
        <f t="shared" si="44"/>
        <v>0</v>
      </c>
      <c r="AY86" s="74">
        <f t="shared" si="44"/>
        <v>0</v>
      </c>
      <c r="AZ86" s="74">
        <f t="shared" si="44"/>
        <v>0</v>
      </c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36"/>
      <c r="BN86" s="74">
        <f t="shared" si="43"/>
        <v>0</v>
      </c>
      <c r="BO86" s="332" t="s">
        <v>299</v>
      </c>
    </row>
    <row r="87" spans="1:75" s="37" customFormat="1" ht="15" customHeight="1" x14ac:dyDescent="0.2">
      <c r="A87" s="108">
        <v>2016</v>
      </c>
      <c r="B87" s="74"/>
      <c r="C87" s="74"/>
      <c r="D87" s="74">
        <f>$D$20*(1-$B$5)/$B$3</f>
        <v>0</v>
      </c>
      <c r="E87" s="74">
        <f t="shared" ref="E87:BA87" si="45">$D$20*(1-$B$5)/$B$3</f>
        <v>0</v>
      </c>
      <c r="F87" s="74">
        <f t="shared" si="45"/>
        <v>0</v>
      </c>
      <c r="G87" s="74">
        <f t="shared" si="45"/>
        <v>0</v>
      </c>
      <c r="H87" s="74">
        <f t="shared" si="45"/>
        <v>0</v>
      </c>
      <c r="I87" s="74">
        <f t="shared" si="45"/>
        <v>0</v>
      </c>
      <c r="J87" s="74">
        <f t="shared" si="45"/>
        <v>0</v>
      </c>
      <c r="K87" s="74">
        <f t="shared" si="45"/>
        <v>0</v>
      </c>
      <c r="L87" s="74">
        <f t="shared" si="45"/>
        <v>0</v>
      </c>
      <c r="M87" s="74">
        <f t="shared" si="45"/>
        <v>0</v>
      </c>
      <c r="N87" s="74">
        <f t="shared" si="45"/>
        <v>0</v>
      </c>
      <c r="O87" s="74">
        <f t="shared" si="45"/>
        <v>0</v>
      </c>
      <c r="P87" s="74">
        <f t="shared" si="45"/>
        <v>0</v>
      </c>
      <c r="Q87" s="74">
        <f t="shared" si="45"/>
        <v>0</v>
      </c>
      <c r="R87" s="74">
        <f t="shared" si="45"/>
        <v>0</v>
      </c>
      <c r="S87" s="74">
        <f t="shared" si="45"/>
        <v>0</v>
      </c>
      <c r="T87" s="74">
        <f t="shared" si="45"/>
        <v>0</v>
      </c>
      <c r="U87" s="74">
        <f t="shared" si="45"/>
        <v>0</v>
      </c>
      <c r="V87" s="74">
        <f t="shared" si="45"/>
        <v>0</v>
      </c>
      <c r="W87" s="74">
        <f t="shared" si="45"/>
        <v>0</v>
      </c>
      <c r="X87" s="74">
        <f t="shared" si="45"/>
        <v>0</v>
      </c>
      <c r="Y87" s="74">
        <f t="shared" si="45"/>
        <v>0</v>
      </c>
      <c r="Z87" s="74">
        <f t="shared" si="45"/>
        <v>0</v>
      </c>
      <c r="AA87" s="74">
        <f t="shared" si="45"/>
        <v>0</v>
      </c>
      <c r="AB87" s="74">
        <f t="shared" si="45"/>
        <v>0</v>
      </c>
      <c r="AC87" s="74">
        <f t="shared" si="45"/>
        <v>0</v>
      </c>
      <c r="AD87" s="74">
        <f t="shared" si="45"/>
        <v>0</v>
      </c>
      <c r="AE87" s="74">
        <f t="shared" si="45"/>
        <v>0</v>
      </c>
      <c r="AF87" s="74">
        <f t="shared" si="45"/>
        <v>0</v>
      </c>
      <c r="AG87" s="74">
        <f t="shared" si="45"/>
        <v>0</v>
      </c>
      <c r="AH87" s="74">
        <f t="shared" si="45"/>
        <v>0</v>
      </c>
      <c r="AI87" s="74">
        <f t="shared" si="45"/>
        <v>0</v>
      </c>
      <c r="AJ87" s="74">
        <f t="shared" si="45"/>
        <v>0</v>
      </c>
      <c r="AK87" s="74">
        <f t="shared" si="45"/>
        <v>0</v>
      </c>
      <c r="AL87" s="74">
        <f t="shared" si="45"/>
        <v>0</v>
      </c>
      <c r="AM87" s="74">
        <f t="shared" si="45"/>
        <v>0</v>
      </c>
      <c r="AN87" s="74">
        <f t="shared" si="45"/>
        <v>0</v>
      </c>
      <c r="AO87" s="74">
        <f t="shared" si="45"/>
        <v>0</v>
      </c>
      <c r="AP87" s="74">
        <f t="shared" si="45"/>
        <v>0</v>
      </c>
      <c r="AQ87" s="74">
        <f t="shared" si="45"/>
        <v>0</v>
      </c>
      <c r="AR87" s="74">
        <f t="shared" si="45"/>
        <v>0</v>
      </c>
      <c r="AS87" s="74">
        <f t="shared" si="45"/>
        <v>0</v>
      </c>
      <c r="AT87" s="74">
        <f t="shared" si="45"/>
        <v>0</v>
      </c>
      <c r="AU87" s="74">
        <f t="shared" si="45"/>
        <v>0</v>
      </c>
      <c r="AV87" s="74">
        <f t="shared" si="45"/>
        <v>0</v>
      </c>
      <c r="AW87" s="74">
        <f t="shared" si="45"/>
        <v>0</v>
      </c>
      <c r="AX87" s="74">
        <f t="shared" si="45"/>
        <v>0</v>
      </c>
      <c r="AY87" s="74">
        <f t="shared" si="45"/>
        <v>0</v>
      </c>
      <c r="AZ87" s="74">
        <f t="shared" si="45"/>
        <v>0</v>
      </c>
      <c r="BA87" s="74">
        <f t="shared" si="45"/>
        <v>0</v>
      </c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36"/>
      <c r="BN87" s="74">
        <f t="shared" si="43"/>
        <v>0</v>
      </c>
      <c r="BO87" s="333">
        <f>BN103*(1-0)</f>
        <v>0</v>
      </c>
    </row>
    <row r="88" spans="1:75" s="37" customFormat="1" ht="15" customHeight="1" x14ac:dyDescent="0.2">
      <c r="A88" s="108">
        <v>2017</v>
      </c>
      <c r="B88" s="74"/>
      <c r="C88" s="74"/>
      <c r="D88" s="74"/>
      <c r="E88" s="74">
        <f t="shared" ref="E88:BB88" si="46">$E$20*(1-$B$5)/$B$3</f>
        <v>0</v>
      </c>
      <c r="F88" s="74">
        <f t="shared" si="46"/>
        <v>0</v>
      </c>
      <c r="G88" s="74">
        <f t="shared" si="46"/>
        <v>0</v>
      </c>
      <c r="H88" s="74">
        <f t="shared" si="46"/>
        <v>0</v>
      </c>
      <c r="I88" s="74">
        <f t="shared" si="46"/>
        <v>0</v>
      </c>
      <c r="J88" s="74">
        <f t="shared" si="46"/>
        <v>0</v>
      </c>
      <c r="K88" s="74">
        <f t="shared" si="46"/>
        <v>0</v>
      </c>
      <c r="L88" s="74">
        <f t="shared" si="46"/>
        <v>0</v>
      </c>
      <c r="M88" s="74">
        <f t="shared" si="46"/>
        <v>0</v>
      </c>
      <c r="N88" s="74">
        <f t="shared" si="46"/>
        <v>0</v>
      </c>
      <c r="O88" s="74">
        <f t="shared" si="46"/>
        <v>0</v>
      </c>
      <c r="P88" s="74">
        <f t="shared" si="46"/>
        <v>0</v>
      </c>
      <c r="Q88" s="74">
        <f t="shared" si="46"/>
        <v>0</v>
      </c>
      <c r="R88" s="74">
        <f t="shared" si="46"/>
        <v>0</v>
      </c>
      <c r="S88" s="74">
        <f t="shared" si="46"/>
        <v>0</v>
      </c>
      <c r="T88" s="74">
        <f t="shared" si="46"/>
        <v>0</v>
      </c>
      <c r="U88" s="74">
        <f t="shared" si="46"/>
        <v>0</v>
      </c>
      <c r="V88" s="74">
        <f t="shared" si="46"/>
        <v>0</v>
      </c>
      <c r="W88" s="74">
        <f t="shared" si="46"/>
        <v>0</v>
      </c>
      <c r="X88" s="74">
        <f t="shared" si="46"/>
        <v>0</v>
      </c>
      <c r="Y88" s="74">
        <f t="shared" si="46"/>
        <v>0</v>
      </c>
      <c r="Z88" s="74">
        <f t="shared" si="46"/>
        <v>0</v>
      </c>
      <c r="AA88" s="74">
        <f t="shared" si="46"/>
        <v>0</v>
      </c>
      <c r="AB88" s="74">
        <f t="shared" si="46"/>
        <v>0</v>
      </c>
      <c r="AC88" s="74">
        <f t="shared" si="46"/>
        <v>0</v>
      </c>
      <c r="AD88" s="74">
        <f t="shared" si="46"/>
        <v>0</v>
      </c>
      <c r="AE88" s="74">
        <f t="shared" si="46"/>
        <v>0</v>
      </c>
      <c r="AF88" s="74">
        <f t="shared" si="46"/>
        <v>0</v>
      </c>
      <c r="AG88" s="74">
        <f t="shared" si="46"/>
        <v>0</v>
      </c>
      <c r="AH88" s="74">
        <f t="shared" si="46"/>
        <v>0</v>
      </c>
      <c r="AI88" s="74">
        <f t="shared" si="46"/>
        <v>0</v>
      </c>
      <c r="AJ88" s="74">
        <f t="shared" si="46"/>
        <v>0</v>
      </c>
      <c r="AK88" s="74">
        <f t="shared" si="46"/>
        <v>0</v>
      </c>
      <c r="AL88" s="74">
        <f t="shared" si="46"/>
        <v>0</v>
      </c>
      <c r="AM88" s="74">
        <f t="shared" si="46"/>
        <v>0</v>
      </c>
      <c r="AN88" s="74">
        <f t="shared" si="46"/>
        <v>0</v>
      </c>
      <c r="AO88" s="74">
        <f t="shared" si="46"/>
        <v>0</v>
      </c>
      <c r="AP88" s="74">
        <f t="shared" si="46"/>
        <v>0</v>
      </c>
      <c r="AQ88" s="74">
        <f t="shared" si="46"/>
        <v>0</v>
      </c>
      <c r="AR88" s="74">
        <f t="shared" si="46"/>
        <v>0</v>
      </c>
      <c r="AS88" s="74">
        <f t="shared" si="46"/>
        <v>0</v>
      </c>
      <c r="AT88" s="74">
        <f t="shared" si="46"/>
        <v>0</v>
      </c>
      <c r="AU88" s="74">
        <f t="shared" si="46"/>
        <v>0</v>
      </c>
      <c r="AV88" s="74">
        <f t="shared" si="46"/>
        <v>0</v>
      </c>
      <c r="AW88" s="74">
        <f t="shared" si="46"/>
        <v>0</v>
      </c>
      <c r="AX88" s="74">
        <f t="shared" si="46"/>
        <v>0</v>
      </c>
      <c r="AY88" s="74">
        <f t="shared" si="46"/>
        <v>0</v>
      </c>
      <c r="AZ88" s="74">
        <f t="shared" si="46"/>
        <v>0</v>
      </c>
      <c r="BA88" s="74">
        <f t="shared" si="46"/>
        <v>0</v>
      </c>
      <c r="BB88" s="74">
        <f t="shared" si="46"/>
        <v>0</v>
      </c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36"/>
      <c r="BN88" s="74">
        <f t="shared" si="43"/>
        <v>0</v>
      </c>
      <c r="BO88" s="333">
        <f>BN104*(1-0.025)</f>
        <v>0</v>
      </c>
    </row>
    <row r="89" spans="1:75" s="37" customFormat="1" ht="15" customHeight="1" x14ac:dyDescent="0.2">
      <c r="A89" s="108">
        <v>2018</v>
      </c>
      <c r="B89" s="74"/>
      <c r="C89" s="74"/>
      <c r="D89" s="74"/>
      <c r="E89" s="74"/>
      <c r="F89" s="74">
        <f t="shared" ref="F89:BC89" si="47">$F$20*(1-$B$5)/$B$3</f>
        <v>0</v>
      </c>
      <c r="G89" s="74">
        <f t="shared" si="47"/>
        <v>0</v>
      </c>
      <c r="H89" s="74">
        <f t="shared" si="47"/>
        <v>0</v>
      </c>
      <c r="I89" s="74">
        <f t="shared" si="47"/>
        <v>0</v>
      </c>
      <c r="J89" s="74">
        <f t="shared" si="47"/>
        <v>0</v>
      </c>
      <c r="K89" s="74">
        <f t="shared" si="47"/>
        <v>0</v>
      </c>
      <c r="L89" s="74">
        <f t="shared" si="47"/>
        <v>0</v>
      </c>
      <c r="M89" s="74">
        <f t="shared" si="47"/>
        <v>0</v>
      </c>
      <c r="N89" s="74">
        <f t="shared" si="47"/>
        <v>0</v>
      </c>
      <c r="O89" s="74">
        <f t="shared" si="47"/>
        <v>0</v>
      </c>
      <c r="P89" s="74">
        <f t="shared" si="47"/>
        <v>0</v>
      </c>
      <c r="Q89" s="74">
        <f t="shared" si="47"/>
        <v>0</v>
      </c>
      <c r="R89" s="74">
        <f t="shared" si="47"/>
        <v>0</v>
      </c>
      <c r="S89" s="74">
        <f t="shared" si="47"/>
        <v>0</v>
      </c>
      <c r="T89" s="74">
        <f t="shared" si="47"/>
        <v>0</v>
      </c>
      <c r="U89" s="74">
        <f t="shared" si="47"/>
        <v>0</v>
      </c>
      <c r="V89" s="74">
        <f t="shared" si="47"/>
        <v>0</v>
      </c>
      <c r="W89" s="74">
        <f t="shared" si="47"/>
        <v>0</v>
      </c>
      <c r="X89" s="74">
        <f t="shared" si="47"/>
        <v>0</v>
      </c>
      <c r="Y89" s="74">
        <f t="shared" si="47"/>
        <v>0</v>
      </c>
      <c r="Z89" s="74">
        <f t="shared" si="47"/>
        <v>0</v>
      </c>
      <c r="AA89" s="74">
        <f t="shared" si="47"/>
        <v>0</v>
      </c>
      <c r="AB89" s="74">
        <f t="shared" si="47"/>
        <v>0</v>
      </c>
      <c r="AC89" s="74">
        <f t="shared" si="47"/>
        <v>0</v>
      </c>
      <c r="AD89" s="74">
        <f t="shared" si="47"/>
        <v>0</v>
      </c>
      <c r="AE89" s="74">
        <f t="shared" si="47"/>
        <v>0</v>
      </c>
      <c r="AF89" s="74">
        <f t="shared" si="47"/>
        <v>0</v>
      </c>
      <c r="AG89" s="74">
        <f t="shared" si="47"/>
        <v>0</v>
      </c>
      <c r="AH89" s="74">
        <f t="shared" si="47"/>
        <v>0</v>
      </c>
      <c r="AI89" s="74">
        <f t="shared" si="47"/>
        <v>0</v>
      </c>
      <c r="AJ89" s="74">
        <f t="shared" si="47"/>
        <v>0</v>
      </c>
      <c r="AK89" s="74">
        <f t="shared" si="47"/>
        <v>0</v>
      </c>
      <c r="AL89" s="74">
        <f t="shared" si="47"/>
        <v>0</v>
      </c>
      <c r="AM89" s="74">
        <f t="shared" si="47"/>
        <v>0</v>
      </c>
      <c r="AN89" s="74">
        <f t="shared" si="47"/>
        <v>0</v>
      </c>
      <c r="AO89" s="74">
        <f t="shared" si="47"/>
        <v>0</v>
      </c>
      <c r="AP89" s="74">
        <f t="shared" si="47"/>
        <v>0</v>
      </c>
      <c r="AQ89" s="74">
        <f t="shared" si="47"/>
        <v>0</v>
      </c>
      <c r="AR89" s="74">
        <f t="shared" si="47"/>
        <v>0</v>
      </c>
      <c r="AS89" s="74">
        <f t="shared" si="47"/>
        <v>0</v>
      </c>
      <c r="AT89" s="74">
        <f t="shared" si="47"/>
        <v>0</v>
      </c>
      <c r="AU89" s="74">
        <f t="shared" si="47"/>
        <v>0</v>
      </c>
      <c r="AV89" s="74">
        <f t="shared" si="47"/>
        <v>0</v>
      </c>
      <c r="AW89" s="74">
        <f t="shared" si="47"/>
        <v>0</v>
      </c>
      <c r="AX89" s="74">
        <f t="shared" si="47"/>
        <v>0</v>
      </c>
      <c r="AY89" s="74">
        <f t="shared" si="47"/>
        <v>0</v>
      </c>
      <c r="AZ89" s="74">
        <f t="shared" si="47"/>
        <v>0</v>
      </c>
      <c r="BA89" s="74">
        <f t="shared" si="47"/>
        <v>0</v>
      </c>
      <c r="BB89" s="74">
        <f t="shared" si="47"/>
        <v>0</v>
      </c>
      <c r="BC89" s="74">
        <f t="shared" si="47"/>
        <v>0</v>
      </c>
      <c r="BD89" s="74"/>
      <c r="BE89" s="74"/>
      <c r="BF89" s="74"/>
      <c r="BG89" s="74"/>
      <c r="BH89" s="74"/>
      <c r="BI89" s="74"/>
      <c r="BJ89" s="74"/>
      <c r="BK89" s="74"/>
      <c r="BL89" s="74"/>
      <c r="BM89" s="36"/>
      <c r="BN89" s="74">
        <f t="shared" si="43"/>
        <v>0</v>
      </c>
      <c r="BO89" s="333"/>
    </row>
    <row r="90" spans="1:75" s="37" customFormat="1" ht="15" customHeight="1" x14ac:dyDescent="0.2">
      <c r="A90" s="108">
        <v>2019</v>
      </c>
      <c r="B90" s="74"/>
      <c r="C90" s="74"/>
      <c r="D90" s="74"/>
      <c r="E90" s="74"/>
      <c r="F90" s="74"/>
      <c r="G90" s="74">
        <f t="shared" ref="G90:BD90" si="48">$G$20*(1-$B$5)/$B$3</f>
        <v>0</v>
      </c>
      <c r="H90" s="74">
        <f t="shared" si="48"/>
        <v>0</v>
      </c>
      <c r="I90" s="74">
        <f t="shared" si="48"/>
        <v>0</v>
      </c>
      <c r="J90" s="74">
        <f t="shared" si="48"/>
        <v>0</v>
      </c>
      <c r="K90" s="74">
        <f t="shared" si="48"/>
        <v>0</v>
      </c>
      <c r="L90" s="74">
        <f t="shared" si="48"/>
        <v>0</v>
      </c>
      <c r="M90" s="74">
        <f t="shared" si="48"/>
        <v>0</v>
      </c>
      <c r="N90" s="74">
        <f t="shared" si="48"/>
        <v>0</v>
      </c>
      <c r="O90" s="74">
        <f t="shared" si="48"/>
        <v>0</v>
      </c>
      <c r="P90" s="74">
        <f t="shared" si="48"/>
        <v>0</v>
      </c>
      <c r="Q90" s="74">
        <f t="shared" si="48"/>
        <v>0</v>
      </c>
      <c r="R90" s="74">
        <f t="shared" si="48"/>
        <v>0</v>
      </c>
      <c r="S90" s="74">
        <f t="shared" si="48"/>
        <v>0</v>
      </c>
      <c r="T90" s="74">
        <f t="shared" si="48"/>
        <v>0</v>
      </c>
      <c r="U90" s="74">
        <f t="shared" si="48"/>
        <v>0</v>
      </c>
      <c r="V90" s="74">
        <f t="shared" si="48"/>
        <v>0</v>
      </c>
      <c r="W90" s="74">
        <f t="shared" si="48"/>
        <v>0</v>
      </c>
      <c r="X90" s="74">
        <f t="shared" si="48"/>
        <v>0</v>
      </c>
      <c r="Y90" s="74">
        <f t="shared" si="48"/>
        <v>0</v>
      </c>
      <c r="Z90" s="74">
        <f t="shared" si="48"/>
        <v>0</v>
      </c>
      <c r="AA90" s="74">
        <f t="shared" si="48"/>
        <v>0</v>
      </c>
      <c r="AB90" s="74">
        <f t="shared" si="48"/>
        <v>0</v>
      </c>
      <c r="AC90" s="74">
        <f t="shared" si="48"/>
        <v>0</v>
      </c>
      <c r="AD90" s="74">
        <f t="shared" si="48"/>
        <v>0</v>
      </c>
      <c r="AE90" s="74">
        <f t="shared" si="48"/>
        <v>0</v>
      </c>
      <c r="AF90" s="74">
        <f t="shared" si="48"/>
        <v>0</v>
      </c>
      <c r="AG90" s="74">
        <f t="shared" si="48"/>
        <v>0</v>
      </c>
      <c r="AH90" s="74">
        <f t="shared" si="48"/>
        <v>0</v>
      </c>
      <c r="AI90" s="74">
        <f t="shared" si="48"/>
        <v>0</v>
      </c>
      <c r="AJ90" s="74">
        <f t="shared" si="48"/>
        <v>0</v>
      </c>
      <c r="AK90" s="74">
        <f t="shared" si="48"/>
        <v>0</v>
      </c>
      <c r="AL90" s="74">
        <f t="shared" si="48"/>
        <v>0</v>
      </c>
      <c r="AM90" s="74">
        <f t="shared" si="48"/>
        <v>0</v>
      </c>
      <c r="AN90" s="74">
        <f t="shared" si="48"/>
        <v>0</v>
      </c>
      <c r="AO90" s="74">
        <f t="shared" si="48"/>
        <v>0</v>
      </c>
      <c r="AP90" s="74">
        <f t="shared" si="48"/>
        <v>0</v>
      </c>
      <c r="AQ90" s="74">
        <f t="shared" si="48"/>
        <v>0</v>
      </c>
      <c r="AR90" s="74">
        <f t="shared" si="48"/>
        <v>0</v>
      </c>
      <c r="AS90" s="74">
        <f t="shared" si="48"/>
        <v>0</v>
      </c>
      <c r="AT90" s="74">
        <f t="shared" si="48"/>
        <v>0</v>
      </c>
      <c r="AU90" s="74">
        <f t="shared" si="48"/>
        <v>0</v>
      </c>
      <c r="AV90" s="74">
        <f t="shared" si="48"/>
        <v>0</v>
      </c>
      <c r="AW90" s="74">
        <f t="shared" si="48"/>
        <v>0</v>
      </c>
      <c r="AX90" s="74">
        <f t="shared" si="48"/>
        <v>0</v>
      </c>
      <c r="AY90" s="74">
        <f t="shared" si="48"/>
        <v>0</v>
      </c>
      <c r="AZ90" s="74">
        <f t="shared" si="48"/>
        <v>0</v>
      </c>
      <c r="BA90" s="74">
        <f t="shared" si="48"/>
        <v>0</v>
      </c>
      <c r="BB90" s="74">
        <f t="shared" si="48"/>
        <v>0</v>
      </c>
      <c r="BC90" s="74">
        <f t="shared" si="48"/>
        <v>0</v>
      </c>
      <c r="BD90" s="74">
        <f t="shared" si="48"/>
        <v>0</v>
      </c>
      <c r="BE90" s="74"/>
      <c r="BF90" s="74"/>
      <c r="BG90" s="74"/>
      <c r="BH90" s="74"/>
      <c r="BI90" s="74"/>
      <c r="BJ90" s="74"/>
      <c r="BK90" s="74"/>
      <c r="BL90" s="74"/>
      <c r="BM90" s="36"/>
      <c r="BN90" s="74">
        <f t="shared" si="43"/>
        <v>0</v>
      </c>
      <c r="BO90" s="333">
        <f>BN106*(1-0.025)</f>
        <v>0</v>
      </c>
    </row>
    <row r="91" spans="1:75" s="37" customFormat="1" ht="15" customHeight="1" x14ac:dyDescent="0.2">
      <c r="A91" s="108">
        <v>2020</v>
      </c>
      <c r="B91" s="74"/>
      <c r="C91" s="74"/>
      <c r="D91" s="74"/>
      <c r="E91" s="74"/>
      <c r="F91" s="74"/>
      <c r="G91" s="74"/>
      <c r="H91" s="74">
        <f t="shared" ref="H91:BE91" si="49">$H$20*(1-$B$5)/$B$3</f>
        <v>0</v>
      </c>
      <c r="I91" s="74">
        <f t="shared" si="49"/>
        <v>0</v>
      </c>
      <c r="J91" s="74">
        <f t="shared" si="49"/>
        <v>0</v>
      </c>
      <c r="K91" s="74">
        <f t="shared" si="49"/>
        <v>0</v>
      </c>
      <c r="L91" s="74">
        <f t="shared" si="49"/>
        <v>0</v>
      </c>
      <c r="M91" s="74">
        <f t="shared" si="49"/>
        <v>0</v>
      </c>
      <c r="N91" s="74">
        <f t="shared" si="49"/>
        <v>0</v>
      </c>
      <c r="O91" s="74">
        <f t="shared" si="49"/>
        <v>0</v>
      </c>
      <c r="P91" s="74">
        <f t="shared" si="49"/>
        <v>0</v>
      </c>
      <c r="Q91" s="74">
        <f t="shared" si="49"/>
        <v>0</v>
      </c>
      <c r="R91" s="74">
        <f t="shared" si="49"/>
        <v>0</v>
      </c>
      <c r="S91" s="74">
        <f t="shared" si="49"/>
        <v>0</v>
      </c>
      <c r="T91" s="74">
        <f t="shared" si="49"/>
        <v>0</v>
      </c>
      <c r="U91" s="74">
        <f t="shared" si="49"/>
        <v>0</v>
      </c>
      <c r="V91" s="74">
        <f t="shared" si="49"/>
        <v>0</v>
      </c>
      <c r="W91" s="74">
        <f t="shared" si="49"/>
        <v>0</v>
      </c>
      <c r="X91" s="74">
        <f t="shared" si="49"/>
        <v>0</v>
      </c>
      <c r="Y91" s="74">
        <f t="shared" si="49"/>
        <v>0</v>
      </c>
      <c r="Z91" s="74">
        <f t="shared" si="49"/>
        <v>0</v>
      </c>
      <c r="AA91" s="74">
        <f t="shared" si="49"/>
        <v>0</v>
      </c>
      <c r="AB91" s="74">
        <f t="shared" si="49"/>
        <v>0</v>
      </c>
      <c r="AC91" s="74">
        <f t="shared" si="49"/>
        <v>0</v>
      </c>
      <c r="AD91" s="74">
        <f t="shared" si="49"/>
        <v>0</v>
      </c>
      <c r="AE91" s="74">
        <f t="shared" si="49"/>
        <v>0</v>
      </c>
      <c r="AF91" s="74">
        <f t="shared" si="49"/>
        <v>0</v>
      </c>
      <c r="AG91" s="74">
        <f t="shared" si="49"/>
        <v>0</v>
      </c>
      <c r="AH91" s="74">
        <f t="shared" si="49"/>
        <v>0</v>
      </c>
      <c r="AI91" s="74">
        <f t="shared" si="49"/>
        <v>0</v>
      </c>
      <c r="AJ91" s="74">
        <f t="shared" si="49"/>
        <v>0</v>
      </c>
      <c r="AK91" s="74">
        <f t="shared" si="49"/>
        <v>0</v>
      </c>
      <c r="AL91" s="74">
        <f t="shared" si="49"/>
        <v>0</v>
      </c>
      <c r="AM91" s="74">
        <f t="shared" si="49"/>
        <v>0</v>
      </c>
      <c r="AN91" s="74">
        <f t="shared" si="49"/>
        <v>0</v>
      </c>
      <c r="AO91" s="74">
        <f t="shared" si="49"/>
        <v>0</v>
      </c>
      <c r="AP91" s="74">
        <f t="shared" si="49"/>
        <v>0</v>
      </c>
      <c r="AQ91" s="74">
        <f t="shared" si="49"/>
        <v>0</v>
      </c>
      <c r="AR91" s="74">
        <f t="shared" si="49"/>
        <v>0</v>
      </c>
      <c r="AS91" s="74">
        <f t="shared" si="49"/>
        <v>0</v>
      </c>
      <c r="AT91" s="74">
        <f t="shared" si="49"/>
        <v>0</v>
      </c>
      <c r="AU91" s="74">
        <f t="shared" si="49"/>
        <v>0</v>
      </c>
      <c r="AV91" s="74">
        <f t="shared" si="49"/>
        <v>0</v>
      </c>
      <c r="AW91" s="74">
        <f t="shared" si="49"/>
        <v>0</v>
      </c>
      <c r="AX91" s="74">
        <f t="shared" si="49"/>
        <v>0</v>
      </c>
      <c r="AY91" s="74">
        <f t="shared" si="49"/>
        <v>0</v>
      </c>
      <c r="AZ91" s="74">
        <f t="shared" si="49"/>
        <v>0</v>
      </c>
      <c r="BA91" s="74">
        <f t="shared" si="49"/>
        <v>0</v>
      </c>
      <c r="BB91" s="74">
        <f t="shared" si="49"/>
        <v>0</v>
      </c>
      <c r="BC91" s="74">
        <f t="shared" si="49"/>
        <v>0</v>
      </c>
      <c r="BD91" s="74">
        <f t="shared" si="49"/>
        <v>0</v>
      </c>
      <c r="BE91" s="74">
        <f t="shared" si="49"/>
        <v>0</v>
      </c>
      <c r="BF91" s="74"/>
      <c r="BG91" s="74"/>
      <c r="BH91" s="74"/>
      <c r="BI91" s="74"/>
      <c r="BJ91" s="74"/>
      <c r="BK91" s="74"/>
      <c r="BL91" s="74"/>
      <c r="BM91" s="36"/>
      <c r="BN91" s="74">
        <f t="shared" si="43"/>
        <v>0</v>
      </c>
      <c r="BO91" s="333"/>
    </row>
    <row r="92" spans="1:75" s="37" customFormat="1" ht="15" customHeight="1" x14ac:dyDescent="0.2">
      <c r="A92" s="108">
        <v>2021</v>
      </c>
      <c r="B92" s="74"/>
      <c r="C92" s="74"/>
      <c r="D92" s="74"/>
      <c r="E92" s="74"/>
      <c r="F92" s="74"/>
      <c r="G92" s="74"/>
      <c r="H92" s="74"/>
      <c r="I92" s="74">
        <f t="shared" ref="I92:BF92" si="50">$I$20*(1-$B$5)/$B$3</f>
        <v>0</v>
      </c>
      <c r="J92" s="74">
        <f t="shared" si="50"/>
        <v>0</v>
      </c>
      <c r="K92" s="74">
        <f t="shared" si="50"/>
        <v>0</v>
      </c>
      <c r="L92" s="74">
        <f t="shared" si="50"/>
        <v>0</v>
      </c>
      <c r="M92" s="74">
        <f t="shared" si="50"/>
        <v>0</v>
      </c>
      <c r="N92" s="74">
        <f t="shared" si="50"/>
        <v>0</v>
      </c>
      <c r="O92" s="74">
        <f t="shared" si="50"/>
        <v>0</v>
      </c>
      <c r="P92" s="74">
        <f t="shared" si="50"/>
        <v>0</v>
      </c>
      <c r="Q92" s="74">
        <f t="shared" si="50"/>
        <v>0</v>
      </c>
      <c r="R92" s="74">
        <f t="shared" si="50"/>
        <v>0</v>
      </c>
      <c r="S92" s="74">
        <f t="shared" si="50"/>
        <v>0</v>
      </c>
      <c r="T92" s="74">
        <f t="shared" si="50"/>
        <v>0</v>
      </c>
      <c r="U92" s="74">
        <f t="shared" si="50"/>
        <v>0</v>
      </c>
      <c r="V92" s="74">
        <f t="shared" si="50"/>
        <v>0</v>
      </c>
      <c r="W92" s="74">
        <f t="shared" si="50"/>
        <v>0</v>
      </c>
      <c r="X92" s="74">
        <f t="shared" si="50"/>
        <v>0</v>
      </c>
      <c r="Y92" s="74">
        <f t="shared" si="50"/>
        <v>0</v>
      </c>
      <c r="Z92" s="74">
        <f t="shared" si="50"/>
        <v>0</v>
      </c>
      <c r="AA92" s="74">
        <f t="shared" si="50"/>
        <v>0</v>
      </c>
      <c r="AB92" s="74">
        <f t="shared" si="50"/>
        <v>0</v>
      </c>
      <c r="AC92" s="74">
        <f t="shared" si="50"/>
        <v>0</v>
      </c>
      <c r="AD92" s="74">
        <f t="shared" si="50"/>
        <v>0</v>
      </c>
      <c r="AE92" s="74">
        <f t="shared" si="50"/>
        <v>0</v>
      </c>
      <c r="AF92" s="74">
        <f t="shared" si="50"/>
        <v>0</v>
      </c>
      <c r="AG92" s="74">
        <f t="shared" si="50"/>
        <v>0</v>
      </c>
      <c r="AH92" s="74">
        <f t="shared" si="50"/>
        <v>0</v>
      </c>
      <c r="AI92" s="74">
        <f t="shared" si="50"/>
        <v>0</v>
      </c>
      <c r="AJ92" s="74">
        <f t="shared" si="50"/>
        <v>0</v>
      </c>
      <c r="AK92" s="74">
        <f t="shared" si="50"/>
        <v>0</v>
      </c>
      <c r="AL92" s="74">
        <f t="shared" si="50"/>
        <v>0</v>
      </c>
      <c r="AM92" s="74">
        <f t="shared" si="50"/>
        <v>0</v>
      </c>
      <c r="AN92" s="74">
        <f t="shared" si="50"/>
        <v>0</v>
      </c>
      <c r="AO92" s="74">
        <f t="shared" si="50"/>
        <v>0</v>
      </c>
      <c r="AP92" s="74">
        <f t="shared" si="50"/>
        <v>0</v>
      </c>
      <c r="AQ92" s="74">
        <f t="shared" si="50"/>
        <v>0</v>
      </c>
      <c r="AR92" s="74">
        <f t="shared" si="50"/>
        <v>0</v>
      </c>
      <c r="AS92" s="74">
        <f t="shared" si="50"/>
        <v>0</v>
      </c>
      <c r="AT92" s="74">
        <f t="shared" si="50"/>
        <v>0</v>
      </c>
      <c r="AU92" s="74">
        <f t="shared" si="50"/>
        <v>0</v>
      </c>
      <c r="AV92" s="74">
        <f t="shared" si="50"/>
        <v>0</v>
      </c>
      <c r="AW92" s="74">
        <f t="shared" si="50"/>
        <v>0</v>
      </c>
      <c r="AX92" s="74">
        <f t="shared" si="50"/>
        <v>0</v>
      </c>
      <c r="AY92" s="74">
        <f t="shared" si="50"/>
        <v>0</v>
      </c>
      <c r="AZ92" s="74">
        <f t="shared" si="50"/>
        <v>0</v>
      </c>
      <c r="BA92" s="74">
        <f t="shared" si="50"/>
        <v>0</v>
      </c>
      <c r="BB92" s="74">
        <f t="shared" si="50"/>
        <v>0</v>
      </c>
      <c r="BC92" s="74">
        <f t="shared" si="50"/>
        <v>0</v>
      </c>
      <c r="BD92" s="74">
        <f t="shared" si="50"/>
        <v>0</v>
      </c>
      <c r="BE92" s="74">
        <f t="shared" si="50"/>
        <v>0</v>
      </c>
      <c r="BF92" s="74">
        <f t="shared" si="50"/>
        <v>0</v>
      </c>
      <c r="BG92" s="74"/>
      <c r="BH92" s="74"/>
      <c r="BI92" s="74"/>
      <c r="BJ92" s="74"/>
      <c r="BK92" s="74"/>
      <c r="BL92" s="74"/>
      <c r="BM92" s="36"/>
      <c r="BN92" s="74">
        <f t="shared" si="43"/>
        <v>0</v>
      </c>
      <c r="BO92" s="333"/>
    </row>
    <row r="93" spans="1:75" s="37" customFormat="1" ht="15" customHeight="1" x14ac:dyDescent="0.2">
      <c r="A93" s="108">
        <v>2022</v>
      </c>
      <c r="B93" s="74"/>
      <c r="C93" s="74"/>
      <c r="D93" s="74"/>
      <c r="E93" s="74"/>
      <c r="F93" s="74"/>
      <c r="G93" s="74"/>
      <c r="H93" s="74"/>
      <c r="I93" s="74"/>
      <c r="J93" s="74">
        <f>$J$20*(1-$B$5)/$B$3</f>
        <v>0</v>
      </c>
      <c r="K93" s="74">
        <f>$J$20*(1-$B$5)/$B$3</f>
        <v>0</v>
      </c>
      <c r="L93" s="74">
        <f>$J$20*(1-$B$5)/$B$3</f>
        <v>0</v>
      </c>
      <c r="M93" s="74">
        <f>$J$20*(1-$B$5)/$B$3</f>
        <v>0</v>
      </c>
      <c r="N93" s="74">
        <f>$J$20*(1-$B$5)/$B$3</f>
        <v>0</v>
      </c>
      <c r="O93" s="74">
        <f t="shared" ref="O93:BG93" si="51">$J$20*(1-$B$5)/$B$3</f>
        <v>0</v>
      </c>
      <c r="P93" s="74">
        <f t="shared" si="51"/>
        <v>0</v>
      </c>
      <c r="Q93" s="74">
        <f t="shared" si="51"/>
        <v>0</v>
      </c>
      <c r="R93" s="74">
        <f t="shared" si="51"/>
        <v>0</v>
      </c>
      <c r="S93" s="74">
        <f t="shared" si="51"/>
        <v>0</v>
      </c>
      <c r="T93" s="74">
        <f t="shared" si="51"/>
        <v>0</v>
      </c>
      <c r="U93" s="74">
        <f t="shared" si="51"/>
        <v>0</v>
      </c>
      <c r="V93" s="74">
        <f t="shared" si="51"/>
        <v>0</v>
      </c>
      <c r="W93" s="74">
        <f t="shared" si="51"/>
        <v>0</v>
      </c>
      <c r="X93" s="74">
        <f t="shared" si="51"/>
        <v>0</v>
      </c>
      <c r="Y93" s="74">
        <f t="shared" si="51"/>
        <v>0</v>
      </c>
      <c r="Z93" s="74">
        <f t="shared" si="51"/>
        <v>0</v>
      </c>
      <c r="AA93" s="74">
        <f t="shared" si="51"/>
        <v>0</v>
      </c>
      <c r="AB93" s="74">
        <f t="shared" si="51"/>
        <v>0</v>
      </c>
      <c r="AC93" s="74">
        <f t="shared" si="51"/>
        <v>0</v>
      </c>
      <c r="AD93" s="74">
        <f t="shared" si="51"/>
        <v>0</v>
      </c>
      <c r="AE93" s="74">
        <f t="shared" si="51"/>
        <v>0</v>
      </c>
      <c r="AF93" s="74">
        <f t="shared" si="51"/>
        <v>0</v>
      </c>
      <c r="AG93" s="74">
        <f t="shared" si="51"/>
        <v>0</v>
      </c>
      <c r="AH93" s="74">
        <f t="shared" si="51"/>
        <v>0</v>
      </c>
      <c r="AI93" s="74">
        <f t="shared" si="51"/>
        <v>0</v>
      </c>
      <c r="AJ93" s="74">
        <f t="shared" si="51"/>
        <v>0</v>
      </c>
      <c r="AK93" s="74">
        <f t="shared" si="51"/>
        <v>0</v>
      </c>
      <c r="AL93" s="74">
        <f t="shared" si="51"/>
        <v>0</v>
      </c>
      <c r="AM93" s="74">
        <f t="shared" si="51"/>
        <v>0</v>
      </c>
      <c r="AN93" s="74">
        <f t="shared" si="51"/>
        <v>0</v>
      </c>
      <c r="AO93" s="74">
        <f t="shared" si="51"/>
        <v>0</v>
      </c>
      <c r="AP93" s="74">
        <f t="shared" si="51"/>
        <v>0</v>
      </c>
      <c r="AQ93" s="74">
        <f t="shared" si="51"/>
        <v>0</v>
      </c>
      <c r="AR93" s="74">
        <f t="shared" si="51"/>
        <v>0</v>
      </c>
      <c r="AS93" s="74">
        <f t="shared" si="51"/>
        <v>0</v>
      </c>
      <c r="AT93" s="74">
        <f t="shared" si="51"/>
        <v>0</v>
      </c>
      <c r="AU93" s="74">
        <f t="shared" si="51"/>
        <v>0</v>
      </c>
      <c r="AV93" s="74">
        <f t="shared" si="51"/>
        <v>0</v>
      </c>
      <c r="AW93" s="74">
        <f t="shared" si="51"/>
        <v>0</v>
      </c>
      <c r="AX93" s="74">
        <f t="shared" si="51"/>
        <v>0</v>
      </c>
      <c r="AY93" s="74">
        <f t="shared" si="51"/>
        <v>0</v>
      </c>
      <c r="AZ93" s="74">
        <f t="shared" si="51"/>
        <v>0</v>
      </c>
      <c r="BA93" s="74">
        <f t="shared" si="51"/>
        <v>0</v>
      </c>
      <c r="BB93" s="74">
        <f t="shared" si="51"/>
        <v>0</v>
      </c>
      <c r="BC93" s="74">
        <f t="shared" si="51"/>
        <v>0</v>
      </c>
      <c r="BD93" s="74">
        <f t="shared" si="51"/>
        <v>0</v>
      </c>
      <c r="BE93" s="74">
        <f t="shared" si="51"/>
        <v>0</v>
      </c>
      <c r="BF93" s="74">
        <f t="shared" si="51"/>
        <v>0</v>
      </c>
      <c r="BG93" s="74">
        <f t="shared" si="51"/>
        <v>0</v>
      </c>
      <c r="BH93" s="74"/>
      <c r="BI93" s="74"/>
      <c r="BJ93" s="74"/>
      <c r="BK93" s="74"/>
      <c r="BL93" s="74"/>
      <c r="BM93" s="36"/>
      <c r="BN93" s="74">
        <f t="shared" si="43"/>
        <v>0</v>
      </c>
      <c r="BO93" s="333"/>
    </row>
    <row r="94" spans="1:75" s="37" customFormat="1" ht="15" customHeight="1" x14ac:dyDescent="0.2">
      <c r="A94" s="108">
        <v>2023</v>
      </c>
      <c r="B94" s="74"/>
      <c r="C94" s="74"/>
      <c r="D94" s="74"/>
      <c r="E94" s="74"/>
      <c r="F94" s="74"/>
      <c r="G94" s="74"/>
      <c r="H94" s="74"/>
      <c r="I94" s="74"/>
      <c r="J94" s="74"/>
      <c r="K94" s="74">
        <f>$K$20*(1-$B$5)/$B$3</f>
        <v>0</v>
      </c>
      <c r="L94" s="74">
        <f>$K$20*(1-$B$5)/$B$3</f>
        <v>0</v>
      </c>
      <c r="M94" s="74">
        <f>$K$20*(1-$B$5)/$B$3</f>
        <v>0</v>
      </c>
      <c r="N94" s="74">
        <f>$K$20*(1-$B$5)/$B$3</f>
        <v>0</v>
      </c>
      <c r="O94" s="74">
        <f t="shared" ref="O94:BH94" si="52">$K$20*(1-$B$5)/$B$3</f>
        <v>0</v>
      </c>
      <c r="P94" s="74">
        <f t="shared" si="52"/>
        <v>0</v>
      </c>
      <c r="Q94" s="74">
        <f t="shared" si="52"/>
        <v>0</v>
      </c>
      <c r="R94" s="74">
        <f t="shared" si="52"/>
        <v>0</v>
      </c>
      <c r="S94" s="74">
        <f t="shared" si="52"/>
        <v>0</v>
      </c>
      <c r="T94" s="74">
        <f t="shared" si="52"/>
        <v>0</v>
      </c>
      <c r="U94" s="74">
        <f t="shared" si="52"/>
        <v>0</v>
      </c>
      <c r="V94" s="74">
        <f t="shared" si="52"/>
        <v>0</v>
      </c>
      <c r="W94" s="74">
        <f t="shared" si="52"/>
        <v>0</v>
      </c>
      <c r="X94" s="74">
        <f t="shared" si="52"/>
        <v>0</v>
      </c>
      <c r="Y94" s="74">
        <f t="shared" si="52"/>
        <v>0</v>
      </c>
      <c r="Z94" s="74">
        <f t="shared" si="52"/>
        <v>0</v>
      </c>
      <c r="AA94" s="74">
        <f t="shared" si="52"/>
        <v>0</v>
      </c>
      <c r="AB94" s="74">
        <f t="shared" si="52"/>
        <v>0</v>
      </c>
      <c r="AC94" s="74">
        <f t="shared" si="52"/>
        <v>0</v>
      </c>
      <c r="AD94" s="74">
        <f t="shared" si="52"/>
        <v>0</v>
      </c>
      <c r="AE94" s="74">
        <f t="shared" si="52"/>
        <v>0</v>
      </c>
      <c r="AF94" s="74">
        <f t="shared" si="52"/>
        <v>0</v>
      </c>
      <c r="AG94" s="74">
        <f t="shared" si="52"/>
        <v>0</v>
      </c>
      <c r="AH94" s="74">
        <f t="shared" si="52"/>
        <v>0</v>
      </c>
      <c r="AI94" s="74">
        <f t="shared" si="52"/>
        <v>0</v>
      </c>
      <c r="AJ94" s="74">
        <f t="shared" si="52"/>
        <v>0</v>
      </c>
      <c r="AK94" s="74">
        <f t="shared" si="52"/>
        <v>0</v>
      </c>
      <c r="AL94" s="74">
        <f t="shared" si="52"/>
        <v>0</v>
      </c>
      <c r="AM94" s="74">
        <f t="shared" si="52"/>
        <v>0</v>
      </c>
      <c r="AN94" s="74">
        <f t="shared" si="52"/>
        <v>0</v>
      </c>
      <c r="AO94" s="74">
        <f t="shared" si="52"/>
        <v>0</v>
      </c>
      <c r="AP94" s="74">
        <f t="shared" si="52"/>
        <v>0</v>
      </c>
      <c r="AQ94" s="74">
        <f t="shared" si="52"/>
        <v>0</v>
      </c>
      <c r="AR94" s="74">
        <f t="shared" si="52"/>
        <v>0</v>
      </c>
      <c r="AS94" s="74">
        <f t="shared" si="52"/>
        <v>0</v>
      </c>
      <c r="AT94" s="74">
        <f t="shared" si="52"/>
        <v>0</v>
      </c>
      <c r="AU94" s="74">
        <f t="shared" si="52"/>
        <v>0</v>
      </c>
      <c r="AV94" s="74">
        <f t="shared" si="52"/>
        <v>0</v>
      </c>
      <c r="AW94" s="74">
        <f t="shared" si="52"/>
        <v>0</v>
      </c>
      <c r="AX94" s="74">
        <f t="shared" si="52"/>
        <v>0</v>
      </c>
      <c r="AY94" s="74">
        <f t="shared" si="52"/>
        <v>0</v>
      </c>
      <c r="AZ94" s="74">
        <f t="shared" si="52"/>
        <v>0</v>
      </c>
      <c r="BA94" s="74">
        <f t="shared" si="52"/>
        <v>0</v>
      </c>
      <c r="BB94" s="74">
        <f t="shared" si="52"/>
        <v>0</v>
      </c>
      <c r="BC94" s="74">
        <f t="shared" si="52"/>
        <v>0</v>
      </c>
      <c r="BD94" s="74">
        <f t="shared" si="52"/>
        <v>0</v>
      </c>
      <c r="BE94" s="74">
        <f t="shared" si="52"/>
        <v>0</v>
      </c>
      <c r="BF94" s="74">
        <f t="shared" si="52"/>
        <v>0</v>
      </c>
      <c r="BG94" s="74">
        <f t="shared" si="52"/>
        <v>0</v>
      </c>
      <c r="BH94" s="74">
        <f t="shared" si="52"/>
        <v>0</v>
      </c>
      <c r="BI94" s="74"/>
      <c r="BJ94" s="74"/>
      <c r="BK94" s="74"/>
      <c r="BL94" s="74"/>
      <c r="BM94" s="36"/>
      <c r="BN94" s="74">
        <f t="shared" si="43"/>
        <v>0</v>
      </c>
      <c r="BO94" s="333"/>
    </row>
    <row r="95" spans="1:75" s="37" customFormat="1" ht="15" customHeight="1" x14ac:dyDescent="0.2">
      <c r="A95" s="108">
        <v>2024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>
        <f>$L$20*(1-$B$5)/$B$3</f>
        <v>0</v>
      </c>
      <c r="M95" s="74">
        <f>$L$20*(1-$B$5)/$B$3</f>
        <v>0</v>
      </c>
      <c r="N95" s="74">
        <f>$L$20*(1-$B$5)/$B$3</f>
        <v>0</v>
      </c>
      <c r="O95" s="74">
        <f t="shared" ref="O95:BI95" si="53">$L$20*(1-$B$5)/$B$3</f>
        <v>0</v>
      </c>
      <c r="P95" s="74">
        <f t="shared" si="53"/>
        <v>0</v>
      </c>
      <c r="Q95" s="74">
        <f t="shared" si="53"/>
        <v>0</v>
      </c>
      <c r="R95" s="74">
        <f t="shared" si="53"/>
        <v>0</v>
      </c>
      <c r="S95" s="74">
        <f t="shared" si="53"/>
        <v>0</v>
      </c>
      <c r="T95" s="74">
        <f t="shared" si="53"/>
        <v>0</v>
      </c>
      <c r="U95" s="74">
        <f t="shared" si="53"/>
        <v>0</v>
      </c>
      <c r="V95" s="74">
        <f t="shared" si="53"/>
        <v>0</v>
      </c>
      <c r="W95" s="74">
        <f t="shared" si="53"/>
        <v>0</v>
      </c>
      <c r="X95" s="74">
        <f t="shared" si="53"/>
        <v>0</v>
      </c>
      <c r="Y95" s="74">
        <f t="shared" si="53"/>
        <v>0</v>
      </c>
      <c r="Z95" s="74">
        <f t="shared" si="53"/>
        <v>0</v>
      </c>
      <c r="AA95" s="74">
        <f t="shared" si="53"/>
        <v>0</v>
      </c>
      <c r="AB95" s="74">
        <f t="shared" si="53"/>
        <v>0</v>
      </c>
      <c r="AC95" s="74">
        <f t="shared" si="53"/>
        <v>0</v>
      </c>
      <c r="AD95" s="74">
        <f t="shared" si="53"/>
        <v>0</v>
      </c>
      <c r="AE95" s="74">
        <f t="shared" si="53"/>
        <v>0</v>
      </c>
      <c r="AF95" s="74">
        <f t="shared" si="53"/>
        <v>0</v>
      </c>
      <c r="AG95" s="74">
        <f t="shared" si="53"/>
        <v>0</v>
      </c>
      <c r="AH95" s="74">
        <f t="shared" si="53"/>
        <v>0</v>
      </c>
      <c r="AI95" s="74">
        <f t="shared" si="53"/>
        <v>0</v>
      </c>
      <c r="AJ95" s="74">
        <f t="shared" si="53"/>
        <v>0</v>
      </c>
      <c r="AK95" s="74">
        <f t="shared" si="53"/>
        <v>0</v>
      </c>
      <c r="AL95" s="74">
        <f t="shared" si="53"/>
        <v>0</v>
      </c>
      <c r="AM95" s="74">
        <f t="shared" si="53"/>
        <v>0</v>
      </c>
      <c r="AN95" s="74">
        <f t="shared" si="53"/>
        <v>0</v>
      </c>
      <c r="AO95" s="74">
        <f t="shared" si="53"/>
        <v>0</v>
      </c>
      <c r="AP95" s="74">
        <f t="shared" si="53"/>
        <v>0</v>
      </c>
      <c r="AQ95" s="74">
        <f t="shared" si="53"/>
        <v>0</v>
      </c>
      <c r="AR95" s="74">
        <f t="shared" si="53"/>
        <v>0</v>
      </c>
      <c r="AS95" s="74">
        <f t="shared" si="53"/>
        <v>0</v>
      </c>
      <c r="AT95" s="74">
        <f t="shared" si="53"/>
        <v>0</v>
      </c>
      <c r="AU95" s="74">
        <f t="shared" si="53"/>
        <v>0</v>
      </c>
      <c r="AV95" s="74">
        <f t="shared" si="53"/>
        <v>0</v>
      </c>
      <c r="AW95" s="74">
        <f t="shared" si="53"/>
        <v>0</v>
      </c>
      <c r="AX95" s="74">
        <f t="shared" si="53"/>
        <v>0</v>
      </c>
      <c r="AY95" s="74">
        <f t="shared" si="53"/>
        <v>0</v>
      </c>
      <c r="AZ95" s="74">
        <f t="shared" si="53"/>
        <v>0</v>
      </c>
      <c r="BA95" s="74">
        <f t="shared" si="53"/>
        <v>0</v>
      </c>
      <c r="BB95" s="74">
        <f t="shared" si="53"/>
        <v>0</v>
      </c>
      <c r="BC95" s="74">
        <f t="shared" si="53"/>
        <v>0</v>
      </c>
      <c r="BD95" s="74">
        <f t="shared" si="53"/>
        <v>0</v>
      </c>
      <c r="BE95" s="74">
        <f t="shared" si="53"/>
        <v>0</v>
      </c>
      <c r="BF95" s="74">
        <f t="shared" si="53"/>
        <v>0</v>
      </c>
      <c r="BG95" s="74">
        <f t="shared" si="53"/>
        <v>0</v>
      </c>
      <c r="BH95" s="74">
        <f t="shared" si="53"/>
        <v>0</v>
      </c>
      <c r="BI95" s="74">
        <f t="shared" si="53"/>
        <v>0</v>
      </c>
      <c r="BJ95" s="74"/>
      <c r="BK95" s="74"/>
      <c r="BL95" s="74"/>
      <c r="BM95" s="36"/>
      <c r="BN95" s="74">
        <f t="shared" si="43"/>
        <v>0</v>
      </c>
      <c r="BO95" s="333">
        <f>BN111*(1-0.025)</f>
        <v>0</v>
      </c>
    </row>
    <row r="96" spans="1:75" s="37" customFormat="1" ht="15" customHeight="1" x14ac:dyDescent="0.2">
      <c r="A96" s="108">
        <v>2025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>
        <f>$M$20*(1-$B$5)/$B$3</f>
        <v>0</v>
      </c>
      <c r="N96" s="74">
        <f t="shared" ref="N96:BJ96" si="54">$M$20*(1-$B$5)/$B$3</f>
        <v>0</v>
      </c>
      <c r="O96" s="74">
        <f t="shared" si="54"/>
        <v>0</v>
      </c>
      <c r="P96" s="74">
        <f t="shared" si="54"/>
        <v>0</v>
      </c>
      <c r="Q96" s="74">
        <f t="shared" si="54"/>
        <v>0</v>
      </c>
      <c r="R96" s="74">
        <f t="shared" si="54"/>
        <v>0</v>
      </c>
      <c r="S96" s="74">
        <f t="shared" si="54"/>
        <v>0</v>
      </c>
      <c r="T96" s="74">
        <f t="shared" si="54"/>
        <v>0</v>
      </c>
      <c r="U96" s="74">
        <f t="shared" si="54"/>
        <v>0</v>
      </c>
      <c r="V96" s="74">
        <f t="shared" si="54"/>
        <v>0</v>
      </c>
      <c r="W96" s="74">
        <f t="shared" si="54"/>
        <v>0</v>
      </c>
      <c r="X96" s="74">
        <f t="shared" si="54"/>
        <v>0</v>
      </c>
      <c r="Y96" s="74">
        <f t="shared" si="54"/>
        <v>0</v>
      </c>
      <c r="Z96" s="74">
        <f t="shared" si="54"/>
        <v>0</v>
      </c>
      <c r="AA96" s="74">
        <f t="shared" si="54"/>
        <v>0</v>
      </c>
      <c r="AB96" s="74">
        <f t="shared" si="54"/>
        <v>0</v>
      </c>
      <c r="AC96" s="74">
        <f t="shared" si="54"/>
        <v>0</v>
      </c>
      <c r="AD96" s="74">
        <f t="shared" si="54"/>
        <v>0</v>
      </c>
      <c r="AE96" s="74">
        <f t="shared" si="54"/>
        <v>0</v>
      </c>
      <c r="AF96" s="74">
        <f t="shared" si="54"/>
        <v>0</v>
      </c>
      <c r="AG96" s="74">
        <f t="shared" si="54"/>
        <v>0</v>
      </c>
      <c r="AH96" s="74">
        <f t="shared" si="54"/>
        <v>0</v>
      </c>
      <c r="AI96" s="74">
        <f t="shared" si="54"/>
        <v>0</v>
      </c>
      <c r="AJ96" s="74">
        <f t="shared" si="54"/>
        <v>0</v>
      </c>
      <c r="AK96" s="74">
        <f t="shared" si="54"/>
        <v>0</v>
      </c>
      <c r="AL96" s="74">
        <f t="shared" si="54"/>
        <v>0</v>
      </c>
      <c r="AM96" s="74">
        <f t="shared" si="54"/>
        <v>0</v>
      </c>
      <c r="AN96" s="74">
        <f t="shared" si="54"/>
        <v>0</v>
      </c>
      <c r="AO96" s="74">
        <f t="shared" si="54"/>
        <v>0</v>
      </c>
      <c r="AP96" s="74">
        <f t="shared" si="54"/>
        <v>0</v>
      </c>
      <c r="AQ96" s="74">
        <f t="shared" si="54"/>
        <v>0</v>
      </c>
      <c r="AR96" s="74">
        <f t="shared" si="54"/>
        <v>0</v>
      </c>
      <c r="AS96" s="74">
        <f t="shared" si="54"/>
        <v>0</v>
      </c>
      <c r="AT96" s="74">
        <f t="shared" si="54"/>
        <v>0</v>
      </c>
      <c r="AU96" s="74">
        <f t="shared" si="54"/>
        <v>0</v>
      </c>
      <c r="AV96" s="74">
        <f t="shared" si="54"/>
        <v>0</v>
      </c>
      <c r="AW96" s="74">
        <f t="shared" si="54"/>
        <v>0</v>
      </c>
      <c r="AX96" s="74">
        <f t="shared" si="54"/>
        <v>0</v>
      </c>
      <c r="AY96" s="74">
        <f t="shared" si="54"/>
        <v>0</v>
      </c>
      <c r="AZ96" s="74">
        <f t="shared" si="54"/>
        <v>0</v>
      </c>
      <c r="BA96" s="74">
        <f t="shared" si="54"/>
        <v>0</v>
      </c>
      <c r="BB96" s="74">
        <f t="shared" si="54"/>
        <v>0</v>
      </c>
      <c r="BC96" s="74">
        <f t="shared" si="54"/>
        <v>0</v>
      </c>
      <c r="BD96" s="74">
        <f t="shared" si="54"/>
        <v>0</v>
      </c>
      <c r="BE96" s="74">
        <f t="shared" si="54"/>
        <v>0</v>
      </c>
      <c r="BF96" s="74">
        <f t="shared" si="54"/>
        <v>0</v>
      </c>
      <c r="BG96" s="74">
        <f t="shared" si="54"/>
        <v>0</v>
      </c>
      <c r="BH96" s="74">
        <f t="shared" si="54"/>
        <v>0</v>
      </c>
      <c r="BI96" s="74">
        <f t="shared" si="54"/>
        <v>0</v>
      </c>
      <c r="BJ96" s="74">
        <f t="shared" si="54"/>
        <v>0</v>
      </c>
      <c r="BK96" s="74"/>
      <c r="BL96" s="74"/>
      <c r="BM96" s="36"/>
      <c r="BN96" s="74">
        <f t="shared" si="43"/>
        <v>0</v>
      </c>
      <c r="BO96" s="333"/>
    </row>
    <row r="97" spans="1:67" s="37" customFormat="1" ht="15" customHeight="1" x14ac:dyDescent="0.2">
      <c r="A97" s="108">
        <v>2026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>
        <f>$N$20*(1-$B$5)/$B$3</f>
        <v>0</v>
      </c>
      <c r="O97" s="74">
        <f t="shared" ref="O97:BK97" si="55">$N$20*(1-$B$5)/$B$3</f>
        <v>0</v>
      </c>
      <c r="P97" s="74">
        <f t="shared" si="55"/>
        <v>0</v>
      </c>
      <c r="Q97" s="74">
        <f t="shared" si="55"/>
        <v>0</v>
      </c>
      <c r="R97" s="74">
        <f t="shared" si="55"/>
        <v>0</v>
      </c>
      <c r="S97" s="74">
        <f t="shared" si="55"/>
        <v>0</v>
      </c>
      <c r="T97" s="74">
        <f t="shared" si="55"/>
        <v>0</v>
      </c>
      <c r="U97" s="74">
        <f t="shared" si="55"/>
        <v>0</v>
      </c>
      <c r="V97" s="74">
        <f t="shared" si="55"/>
        <v>0</v>
      </c>
      <c r="W97" s="74">
        <f t="shared" si="55"/>
        <v>0</v>
      </c>
      <c r="X97" s="74">
        <f t="shared" si="55"/>
        <v>0</v>
      </c>
      <c r="Y97" s="74">
        <f t="shared" si="55"/>
        <v>0</v>
      </c>
      <c r="Z97" s="74">
        <f t="shared" si="55"/>
        <v>0</v>
      </c>
      <c r="AA97" s="74">
        <f t="shared" si="55"/>
        <v>0</v>
      </c>
      <c r="AB97" s="74">
        <f t="shared" si="55"/>
        <v>0</v>
      </c>
      <c r="AC97" s="74">
        <f t="shared" si="55"/>
        <v>0</v>
      </c>
      <c r="AD97" s="74">
        <f t="shared" si="55"/>
        <v>0</v>
      </c>
      <c r="AE97" s="74">
        <f t="shared" si="55"/>
        <v>0</v>
      </c>
      <c r="AF97" s="74">
        <f t="shared" si="55"/>
        <v>0</v>
      </c>
      <c r="AG97" s="74">
        <f t="shared" si="55"/>
        <v>0</v>
      </c>
      <c r="AH97" s="74">
        <f t="shared" si="55"/>
        <v>0</v>
      </c>
      <c r="AI97" s="74">
        <f t="shared" si="55"/>
        <v>0</v>
      </c>
      <c r="AJ97" s="74">
        <f t="shared" si="55"/>
        <v>0</v>
      </c>
      <c r="AK97" s="74">
        <f t="shared" si="55"/>
        <v>0</v>
      </c>
      <c r="AL97" s="74">
        <f t="shared" si="55"/>
        <v>0</v>
      </c>
      <c r="AM97" s="74">
        <f t="shared" si="55"/>
        <v>0</v>
      </c>
      <c r="AN97" s="74">
        <f t="shared" si="55"/>
        <v>0</v>
      </c>
      <c r="AO97" s="74">
        <f t="shared" si="55"/>
        <v>0</v>
      </c>
      <c r="AP97" s="74">
        <f t="shared" si="55"/>
        <v>0</v>
      </c>
      <c r="AQ97" s="74">
        <f t="shared" si="55"/>
        <v>0</v>
      </c>
      <c r="AR97" s="74">
        <f t="shared" si="55"/>
        <v>0</v>
      </c>
      <c r="AS97" s="74">
        <f t="shared" si="55"/>
        <v>0</v>
      </c>
      <c r="AT97" s="74">
        <f t="shared" si="55"/>
        <v>0</v>
      </c>
      <c r="AU97" s="74">
        <f t="shared" si="55"/>
        <v>0</v>
      </c>
      <c r="AV97" s="74">
        <f t="shared" si="55"/>
        <v>0</v>
      </c>
      <c r="AW97" s="74">
        <f t="shared" si="55"/>
        <v>0</v>
      </c>
      <c r="AX97" s="74">
        <f t="shared" si="55"/>
        <v>0</v>
      </c>
      <c r="AY97" s="74">
        <f t="shared" si="55"/>
        <v>0</v>
      </c>
      <c r="AZ97" s="74">
        <f t="shared" si="55"/>
        <v>0</v>
      </c>
      <c r="BA97" s="74">
        <f t="shared" si="55"/>
        <v>0</v>
      </c>
      <c r="BB97" s="74">
        <f t="shared" si="55"/>
        <v>0</v>
      </c>
      <c r="BC97" s="74">
        <f t="shared" si="55"/>
        <v>0</v>
      </c>
      <c r="BD97" s="74">
        <f t="shared" si="55"/>
        <v>0</v>
      </c>
      <c r="BE97" s="74">
        <f t="shared" si="55"/>
        <v>0</v>
      </c>
      <c r="BF97" s="74">
        <f t="shared" si="55"/>
        <v>0</v>
      </c>
      <c r="BG97" s="74">
        <f t="shared" si="55"/>
        <v>0</v>
      </c>
      <c r="BH97" s="74">
        <f t="shared" si="55"/>
        <v>0</v>
      </c>
      <c r="BI97" s="74">
        <f t="shared" si="55"/>
        <v>0</v>
      </c>
      <c r="BJ97" s="74">
        <f t="shared" si="55"/>
        <v>0</v>
      </c>
      <c r="BK97" s="74">
        <f t="shared" si="55"/>
        <v>0</v>
      </c>
      <c r="BL97" s="74"/>
      <c r="BM97" s="36"/>
      <c r="BN97" s="74">
        <f t="shared" si="43"/>
        <v>0</v>
      </c>
      <c r="BO97" s="333"/>
    </row>
    <row r="98" spans="1:67" s="104" customFormat="1" ht="15" customHeight="1" thickBot="1" x14ac:dyDescent="0.25">
      <c r="A98" s="100"/>
      <c r="B98" s="103">
        <f>SUM(B85:B97)</f>
        <v>0</v>
      </c>
      <c r="C98" s="103">
        <f t="shared" ref="C98:BL98" si="56">SUM(C85:C97)</f>
        <v>0</v>
      </c>
      <c r="D98" s="103">
        <f t="shared" si="56"/>
        <v>0</v>
      </c>
      <c r="E98" s="103">
        <f t="shared" si="56"/>
        <v>0</v>
      </c>
      <c r="F98" s="103">
        <f t="shared" si="56"/>
        <v>0</v>
      </c>
      <c r="G98" s="103">
        <f t="shared" si="56"/>
        <v>0</v>
      </c>
      <c r="H98" s="103">
        <f t="shared" si="56"/>
        <v>0</v>
      </c>
      <c r="I98" s="103">
        <f t="shared" si="56"/>
        <v>0</v>
      </c>
      <c r="J98" s="103">
        <f t="shared" si="56"/>
        <v>0</v>
      </c>
      <c r="K98" s="103">
        <f t="shared" si="56"/>
        <v>0</v>
      </c>
      <c r="L98" s="103">
        <f t="shared" si="56"/>
        <v>0</v>
      </c>
      <c r="M98" s="103">
        <f t="shared" si="56"/>
        <v>0</v>
      </c>
      <c r="N98" s="103">
        <f t="shared" si="56"/>
        <v>0</v>
      </c>
      <c r="O98" s="103">
        <f t="shared" si="56"/>
        <v>0</v>
      </c>
      <c r="P98" s="103">
        <f t="shared" si="56"/>
        <v>0</v>
      </c>
      <c r="Q98" s="103">
        <f t="shared" si="56"/>
        <v>0</v>
      </c>
      <c r="R98" s="103">
        <f t="shared" si="56"/>
        <v>0</v>
      </c>
      <c r="S98" s="103">
        <f t="shared" si="56"/>
        <v>0</v>
      </c>
      <c r="T98" s="103">
        <f t="shared" si="56"/>
        <v>0</v>
      </c>
      <c r="U98" s="103">
        <f t="shared" si="56"/>
        <v>0</v>
      </c>
      <c r="V98" s="103">
        <f t="shared" si="56"/>
        <v>0</v>
      </c>
      <c r="W98" s="103">
        <f t="shared" si="56"/>
        <v>0</v>
      </c>
      <c r="X98" s="103">
        <f t="shared" si="56"/>
        <v>0</v>
      </c>
      <c r="Y98" s="103">
        <f t="shared" si="56"/>
        <v>0</v>
      </c>
      <c r="Z98" s="103">
        <f t="shared" si="56"/>
        <v>0</v>
      </c>
      <c r="AA98" s="103">
        <f t="shared" si="56"/>
        <v>0</v>
      </c>
      <c r="AB98" s="103">
        <f t="shared" si="56"/>
        <v>0</v>
      </c>
      <c r="AC98" s="103">
        <f t="shared" si="56"/>
        <v>0</v>
      </c>
      <c r="AD98" s="103">
        <f t="shared" si="56"/>
        <v>0</v>
      </c>
      <c r="AE98" s="103">
        <f t="shared" si="56"/>
        <v>0</v>
      </c>
      <c r="AF98" s="103">
        <f t="shared" si="56"/>
        <v>0</v>
      </c>
      <c r="AG98" s="103">
        <f t="shared" si="56"/>
        <v>0</v>
      </c>
      <c r="AH98" s="103">
        <f t="shared" si="56"/>
        <v>0</v>
      </c>
      <c r="AI98" s="103">
        <f t="shared" si="56"/>
        <v>0</v>
      </c>
      <c r="AJ98" s="103">
        <f t="shared" si="56"/>
        <v>0</v>
      </c>
      <c r="AK98" s="103">
        <f t="shared" si="56"/>
        <v>0</v>
      </c>
      <c r="AL98" s="103">
        <f t="shared" si="56"/>
        <v>0</v>
      </c>
      <c r="AM98" s="103">
        <f t="shared" si="56"/>
        <v>0</v>
      </c>
      <c r="AN98" s="103">
        <f t="shared" si="56"/>
        <v>0</v>
      </c>
      <c r="AO98" s="103">
        <f t="shared" si="56"/>
        <v>0</v>
      </c>
      <c r="AP98" s="103">
        <f t="shared" si="56"/>
        <v>0</v>
      </c>
      <c r="AQ98" s="103">
        <f t="shared" si="56"/>
        <v>0</v>
      </c>
      <c r="AR98" s="103">
        <f t="shared" si="56"/>
        <v>0</v>
      </c>
      <c r="AS98" s="103">
        <f t="shared" si="56"/>
        <v>0</v>
      </c>
      <c r="AT98" s="103">
        <f t="shared" si="56"/>
        <v>0</v>
      </c>
      <c r="AU98" s="103">
        <f t="shared" si="56"/>
        <v>0</v>
      </c>
      <c r="AV98" s="103">
        <f t="shared" si="56"/>
        <v>0</v>
      </c>
      <c r="AW98" s="103">
        <f t="shared" si="56"/>
        <v>0</v>
      </c>
      <c r="AX98" s="103">
        <f t="shared" si="56"/>
        <v>0</v>
      </c>
      <c r="AY98" s="103">
        <f t="shared" si="56"/>
        <v>0</v>
      </c>
      <c r="AZ98" s="103">
        <f t="shared" si="56"/>
        <v>0</v>
      </c>
      <c r="BA98" s="103">
        <f t="shared" si="56"/>
        <v>0</v>
      </c>
      <c r="BB98" s="103">
        <f t="shared" si="56"/>
        <v>0</v>
      </c>
      <c r="BC98" s="103">
        <f t="shared" si="56"/>
        <v>0</v>
      </c>
      <c r="BD98" s="103">
        <f t="shared" si="56"/>
        <v>0</v>
      </c>
      <c r="BE98" s="103">
        <f t="shared" si="56"/>
        <v>0</v>
      </c>
      <c r="BF98" s="103">
        <f t="shared" si="56"/>
        <v>0</v>
      </c>
      <c r="BG98" s="103">
        <f t="shared" si="56"/>
        <v>0</v>
      </c>
      <c r="BH98" s="103">
        <f t="shared" si="56"/>
        <v>0</v>
      </c>
      <c r="BI98" s="103">
        <f t="shared" si="56"/>
        <v>0</v>
      </c>
      <c r="BJ98" s="103">
        <f t="shared" si="56"/>
        <v>0</v>
      </c>
      <c r="BK98" s="103">
        <f t="shared" si="56"/>
        <v>0</v>
      </c>
      <c r="BL98" s="103">
        <f t="shared" si="56"/>
        <v>0</v>
      </c>
      <c r="BM98" s="400"/>
      <c r="BN98" s="57">
        <f>SUM(BN85:BN97)</f>
        <v>0</v>
      </c>
      <c r="BO98" s="340"/>
    </row>
    <row r="99" spans="1:67" s="37" customFormat="1" ht="15" customHeight="1" thickTop="1" x14ac:dyDescent="0.2">
      <c r="A99" s="102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36"/>
      <c r="BN99" s="56"/>
      <c r="BO99" s="335"/>
    </row>
    <row r="100" spans="1:67" s="37" customFormat="1" ht="15" customHeight="1" x14ac:dyDescent="0.2">
      <c r="A100" s="105" t="s">
        <v>69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36"/>
      <c r="BN100" s="56"/>
      <c r="BO100" s="335"/>
    </row>
    <row r="101" spans="1:67" s="37" customFormat="1" ht="15" customHeight="1" x14ac:dyDescent="0.2">
      <c r="A101" s="108" t="s">
        <v>90</v>
      </c>
      <c r="B101" s="74">
        <f t="shared" ref="B101:BA101" si="57">$B$20/$B$3</f>
        <v>0</v>
      </c>
      <c r="C101" s="74">
        <f t="shared" si="57"/>
        <v>0</v>
      </c>
      <c r="D101" s="74">
        <f t="shared" si="57"/>
        <v>0</v>
      </c>
      <c r="E101" s="74">
        <f t="shared" si="57"/>
        <v>0</v>
      </c>
      <c r="F101" s="74">
        <f t="shared" si="57"/>
        <v>0</v>
      </c>
      <c r="G101" s="74">
        <f t="shared" si="57"/>
        <v>0</v>
      </c>
      <c r="H101" s="74">
        <f t="shared" si="57"/>
        <v>0</v>
      </c>
      <c r="I101" s="74">
        <f t="shared" si="57"/>
        <v>0</v>
      </c>
      <c r="J101" s="74">
        <f t="shared" si="57"/>
        <v>0</v>
      </c>
      <c r="K101" s="74">
        <f t="shared" si="57"/>
        <v>0</v>
      </c>
      <c r="L101" s="74">
        <f t="shared" si="57"/>
        <v>0</v>
      </c>
      <c r="M101" s="74">
        <f t="shared" si="57"/>
        <v>0</v>
      </c>
      <c r="N101" s="74">
        <f t="shared" si="57"/>
        <v>0</v>
      </c>
      <c r="O101" s="74">
        <f t="shared" si="57"/>
        <v>0</v>
      </c>
      <c r="P101" s="74">
        <f t="shared" si="57"/>
        <v>0</v>
      </c>
      <c r="Q101" s="74">
        <f t="shared" si="57"/>
        <v>0</v>
      </c>
      <c r="R101" s="74">
        <f t="shared" si="57"/>
        <v>0</v>
      </c>
      <c r="S101" s="74">
        <f t="shared" si="57"/>
        <v>0</v>
      </c>
      <c r="T101" s="74">
        <f t="shared" si="57"/>
        <v>0</v>
      </c>
      <c r="U101" s="74">
        <f t="shared" si="57"/>
        <v>0</v>
      </c>
      <c r="V101" s="74">
        <f t="shared" si="57"/>
        <v>0</v>
      </c>
      <c r="W101" s="74">
        <f t="shared" si="57"/>
        <v>0</v>
      </c>
      <c r="X101" s="74">
        <f t="shared" si="57"/>
        <v>0</v>
      </c>
      <c r="Y101" s="74">
        <f t="shared" si="57"/>
        <v>0</v>
      </c>
      <c r="Z101" s="74">
        <f t="shared" si="57"/>
        <v>0</v>
      </c>
      <c r="AA101" s="74"/>
      <c r="AB101" s="74"/>
      <c r="AC101" s="74">
        <f t="shared" si="57"/>
        <v>0</v>
      </c>
      <c r="AD101" s="74">
        <f t="shared" si="57"/>
        <v>0</v>
      </c>
      <c r="AE101" s="74">
        <f t="shared" si="57"/>
        <v>0</v>
      </c>
      <c r="AF101" s="74">
        <f t="shared" si="57"/>
        <v>0</v>
      </c>
      <c r="AG101" s="74">
        <f t="shared" si="57"/>
        <v>0</v>
      </c>
      <c r="AH101" s="74">
        <f t="shared" si="57"/>
        <v>0</v>
      </c>
      <c r="AI101" s="74">
        <f t="shared" si="57"/>
        <v>0</v>
      </c>
      <c r="AJ101" s="74">
        <f t="shared" si="57"/>
        <v>0</v>
      </c>
      <c r="AK101" s="74">
        <f t="shared" si="57"/>
        <v>0</v>
      </c>
      <c r="AL101" s="74">
        <f t="shared" si="57"/>
        <v>0</v>
      </c>
      <c r="AM101" s="74">
        <f t="shared" si="57"/>
        <v>0</v>
      </c>
      <c r="AN101" s="74">
        <f t="shared" si="57"/>
        <v>0</v>
      </c>
      <c r="AO101" s="74">
        <f t="shared" si="57"/>
        <v>0</v>
      </c>
      <c r="AP101" s="74">
        <f t="shared" si="57"/>
        <v>0</v>
      </c>
      <c r="AQ101" s="74">
        <f t="shared" si="57"/>
        <v>0</v>
      </c>
      <c r="AR101" s="74">
        <f t="shared" si="57"/>
        <v>0</v>
      </c>
      <c r="AS101" s="74">
        <f t="shared" si="57"/>
        <v>0</v>
      </c>
      <c r="AT101" s="74">
        <f t="shared" si="57"/>
        <v>0</v>
      </c>
      <c r="AU101" s="74">
        <f t="shared" si="57"/>
        <v>0</v>
      </c>
      <c r="AV101" s="74">
        <f t="shared" si="57"/>
        <v>0</v>
      </c>
      <c r="AW101" s="74">
        <f t="shared" si="57"/>
        <v>0</v>
      </c>
      <c r="AX101" s="74">
        <f t="shared" si="57"/>
        <v>0</v>
      </c>
      <c r="AY101" s="74">
        <f t="shared" si="57"/>
        <v>0</v>
      </c>
      <c r="AZ101" s="74">
        <f t="shared" si="57"/>
        <v>0</v>
      </c>
      <c r="BA101" s="74">
        <f t="shared" si="57"/>
        <v>0</v>
      </c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36"/>
      <c r="BN101" s="74">
        <f t="shared" ref="BN101:BN113" si="58">SUM(B101:BM101)</f>
        <v>0</v>
      </c>
      <c r="BO101" s="335"/>
    </row>
    <row r="102" spans="1:67" s="37" customFormat="1" ht="15" customHeight="1" x14ac:dyDescent="0.2">
      <c r="A102" s="108">
        <v>2015</v>
      </c>
      <c r="B102" s="74"/>
      <c r="C102" s="74">
        <f t="shared" ref="C102:BA102" si="59">$C$20/$B$3</f>
        <v>0</v>
      </c>
      <c r="D102" s="74">
        <f t="shared" si="59"/>
        <v>0</v>
      </c>
      <c r="E102" s="74">
        <f t="shared" si="59"/>
        <v>0</v>
      </c>
      <c r="F102" s="74">
        <f t="shared" si="59"/>
        <v>0</v>
      </c>
      <c r="G102" s="74">
        <f t="shared" si="59"/>
        <v>0</v>
      </c>
      <c r="H102" s="74">
        <f t="shared" si="59"/>
        <v>0</v>
      </c>
      <c r="I102" s="74">
        <f t="shared" si="59"/>
        <v>0</v>
      </c>
      <c r="J102" s="74">
        <f t="shared" si="59"/>
        <v>0</v>
      </c>
      <c r="K102" s="74">
        <f t="shared" si="59"/>
        <v>0</v>
      </c>
      <c r="L102" s="74">
        <f t="shared" si="59"/>
        <v>0</v>
      </c>
      <c r="M102" s="74">
        <f t="shared" si="59"/>
        <v>0</v>
      </c>
      <c r="N102" s="74">
        <f t="shared" si="59"/>
        <v>0</v>
      </c>
      <c r="O102" s="74">
        <f t="shared" si="59"/>
        <v>0</v>
      </c>
      <c r="P102" s="74">
        <f t="shared" si="59"/>
        <v>0</v>
      </c>
      <c r="Q102" s="74">
        <f t="shared" si="59"/>
        <v>0</v>
      </c>
      <c r="R102" s="74">
        <f t="shared" si="59"/>
        <v>0</v>
      </c>
      <c r="S102" s="74">
        <f t="shared" si="59"/>
        <v>0</v>
      </c>
      <c r="T102" s="74">
        <f t="shared" si="59"/>
        <v>0</v>
      </c>
      <c r="U102" s="74">
        <f t="shared" si="59"/>
        <v>0</v>
      </c>
      <c r="V102" s="74">
        <f t="shared" si="59"/>
        <v>0</v>
      </c>
      <c r="W102" s="74">
        <f t="shared" si="59"/>
        <v>0</v>
      </c>
      <c r="X102" s="74">
        <f t="shared" si="59"/>
        <v>0</v>
      </c>
      <c r="Y102" s="74">
        <f t="shared" si="59"/>
        <v>0</v>
      </c>
      <c r="Z102" s="74">
        <f t="shared" si="59"/>
        <v>0</v>
      </c>
      <c r="AA102" s="74">
        <f t="shared" si="59"/>
        <v>0</v>
      </c>
      <c r="AB102" s="74"/>
      <c r="AC102" s="74">
        <f t="shared" si="59"/>
        <v>0</v>
      </c>
      <c r="AD102" s="74">
        <f t="shared" si="59"/>
        <v>0</v>
      </c>
      <c r="AE102" s="74">
        <f t="shared" si="59"/>
        <v>0</v>
      </c>
      <c r="AF102" s="74">
        <f t="shared" si="59"/>
        <v>0</v>
      </c>
      <c r="AG102" s="74">
        <f t="shared" si="59"/>
        <v>0</v>
      </c>
      <c r="AH102" s="74">
        <f t="shared" si="59"/>
        <v>0</v>
      </c>
      <c r="AI102" s="74">
        <f t="shared" si="59"/>
        <v>0</v>
      </c>
      <c r="AJ102" s="74">
        <f t="shared" si="59"/>
        <v>0</v>
      </c>
      <c r="AK102" s="74">
        <f t="shared" si="59"/>
        <v>0</v>
      </c>
      <c r="AL102" s="74">
        <f t="shared" si="59"/>
        <v>0</v>
      </c>
      <c r="AM102" s="74">
        <f t="shared" si="59"/>
        <v>0</v>
      </c>
      <c r="AN102" s="74">
        <f t="shared" si="59"/>
        <v>0</v>
      </c>
      <c r="AO102" s="74">
        <f t="shared" si="59"/>
        <v>0</v>
      </c>
      <c r="AP102" s="74">
        <f t="shared" si="59"/>
        <v>0</v>
      </c>
      <c r="AQ102" s="74">
        <f t="shared" si="59"/>
        <v>0</v>
      </c>
      <c r="AR102" s="74">
        <f t="shared" si="59"/>
        <v>0</v>
      </c>
      <c r="AS102" s="74">
        <f t="shared" si="59"/>
        <v>0</v>
      </c>
      <c r="AT102" s="74">
        <f t="shared" si="59"/>
        <v>0</v>
      </c>
      <c r="AU102" s="74">
        <f t="shared" si="59"/>
        <v>0</v>
      </c>
      <c r="AV102" s="74">
        <f t="shared" si="59"/>
        <v>0</v>
      </c>
      <c r="AW102" s="74">
        <f t="shared" si="59"/>
        <v>0</v>
      </c>
      <c r="AX102" s="74">
        <f t="shared" si="59"/>
        <v>0</v>
      </c>
      <c r="AY102" s="74">
        <f t="shared" si="59"/>
        <v>0</v>
      </c>
      <c r="AZ102" s="74">
        <f t="shared" si="59"/>
        <v>0</v>
      </c>
      <c r="BA102" s="74">
        <f t="shared" si="59"/>
        <v>0</v>
      </c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36"/>
      <c r="BN102" s="74">
        <f t="shared" si="58"/>
        <v>0</v>
      </c>
      <c r="BO102" s="332" t="s">
        <v>299</v>
      </c>
    </row>
    <row r="103" spans="1:67" s="37" customFormat="1" ht="15" customHeight="1" x14ac:dyDescent="0.2">
      <c r="A103" s="108">
        <v>2016</v>
      </c>
      <c r="B103" s="74"/>
      <c r="C103" s="74"/>
      <c r="D103" s="74">
        <f t="shared" ref="D103:BA103" si="60">$D$20/$B$3</f>
        <v>0</v>
      </c>
      <c r="E103" s="74">
        <f t="shared" si="60"/>
        <v>0</v>
      </c>
      <c r="F103" s="74">
        <f t="shared" si="60"/>
        <v>0</v>
      </c>
      <c r="G103" s="74">
        <f t="shared" si="60"/>
        <v>0</v>
      </c>
      <c r="H103" s="74">
        <f t="shared" si="60"/>
        <v>0</v>
      </c>
      <c r="I103" s="74">
        <f t="shared" si="60"/>
        <v>0</v>
      </c>
      <c r="J103" s="74">
        <f t="shared" si="60"/>
        <v>0</v>
      </c>
      <c r="K103" s="74">
        <f t="shared" si="60"/>
        <v>0</v>
      </c>
      <c r="L103" s="74">
        <f t="shared" si="60"/>
        <v>0</v>
      </c>
      <c r="M103" s="74">
        <f t="shared" si="60"/>
        <v>0</v>
      </c>
      <c r="N103" s="74">
        <f t="shared" si="60"/>
        <v>0</v>
      </c>
      <c r="O103" s="74">
        <f t="shared" si="60"/>
        <v>0</v>
      </c>
      <c r="P103" s="74">
        <f t="shared" si="60"/>
        <v>0</v>
      </c>
      <c r="Q103" s="74">
        <f t="shared" si="60"/>
        <v>0</v>
      </c>
      <c r="R103" s="74">
        <f t="shared" si="60"/>
        <v>0</v>
      </c>
      <c r="S103" s="74">
        <f t="shared" si="60"/>
        <v>0</v>
      </c>
      <c r="T103" s="74">
        <f t="shared" si="60"/>
        <v>0</v>
      </c>
      <c r="U103" s="74">
        <f t="shared" si="60"/>
        <v>0</v>
      </c>
      <c r="V103" s="74">
        <f t="shared" si="60"/>
        <v>0</v>
      </c>
      <c r="W103" s="74">
        <f t="shared" si="60"/>
        <v>0</v>
      </c>
      <c r="X103" s="74">
        <f t="shared" si="60"/>
        <v>0</v>
      </c>
      <c r="Y103" s="74">
        <f t="shared" si="60"/>
        <v>0</v>
      </c>
      <c r="Z103" s="74">
        <f t="shared" si="60"/>
        <v>0</v>
      </c>
      <c r="AA103" s="74">
        <f t="shared" si="60"/>
        <v>0</v>
      </c>
      <c r="AB103" s="74">
        <f t="shared" si="60"/>
        <v>0</v>
      </c>
      <c r="AC103" s="74">
        <f t="shared" si="60"/>
        <v>0</v>
      </c>
      <c r="AD103" s="74">
        <f t="shared" si="60"/>
        <v>0</v>
      </c>
      <c r="AE103" s="74">
        <f t="shared" si="60"/>
        <v>0</v>
      </c>
      <c r="AF103" s="74">
        <f t="shared" si="60"/>
        <v>0</v>
      </c>
      <c r="AG103" s="74">
        <f t="shared" si="60"/>
        <v>0</v>
      </c>
      <c r="AH103" s="74">
        <f t="shared" si="60"/>
        <v>0</v>
      </c>
      <c r="AI103" s="74">
        <f t="shared" si="60"/>
        <v>0</v>
      </c>
      <c r="AJ103" s="74">
        <f t="shared" si="60"/>
        <v>0</v>
      </c>
      <c r="AK103" s="74">
        <f t="shared" si="60"/>
        <v>0</v>
      </c>
      <c r="AL103" s="74">
        <f t="shared" si="60"/>
        <v>0</v>
      </c>
      <c r="AM103" s="74">
        <f t="shared" si="60"/>
        <v>0</v>
      </c>
      <c r="AN103" s="74">
        <f t="shared" si="60"/>
        <v>0</v>
      </c>
      <c r="AO103" s="74">
        <f t="shared" si="60"/>
        <v>0</v>
      </c>
      <c r="AP103" s="74">
        <f t="shared" si="60"/>
        <v>0</v>
      </c>
      <c r="AQ103" s="74">
        <f t="shared" si="60"/>
        <v>0</v>
      </c>
      <c r="AR103" s="74">
        <f t="shared" si="60"/>
        <v>0</v>
      </c>
      <c r="AS103" s="74">
        <f t="shared" si="60"/>
        <v>0</v>
      </c>
      <c r="AT103" s="74">
        <f t="shared" si="60"/>
        <v>0</v>
      </c>
      <c r="AU103" s="74">
        <f t="shared" si="60"/>
        <v>0</v>
      </c>
      <c r="AV103" s="74">
        <f t="shared" si="60"/>
        <v>0</v>
      </c>
      <c r="AW103" s="74">
        <f t="shared" si="60"/>
        <v>0</v>
      </c>
      <c r="AX103" s="74">
        <f t="shared" si="60"/>
        <v>0</v>
      </c>
      <c r="AY103" s="74">
        <f t="shared" si="60"/>
        <v>0</v>
      </c>
      <c r="AZ103" s="74">
        <f t="shared" si="60"/>
        <v>0</v>
      </c>
      <c r="BA103" s="74">
        <f t="shared" si="60"/>
        <v>0</v>
      </c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36"/>
      <c r="BN103" s="74">
        <f t="shared" si="58"/>
        <v>0</v>
      </c>
      <c r="BO103" s="333">
        <f>D20</f>
        <v>0</v>
      </c>
    </row>
    <row r="104" spans="1:67" s="37" customFormat="1" ht="15" customHeight="1" x14ac:dyDescent="0.2">
      <c r="A104" s="108">
        <v>2017</v>
      </c>
      <c r="B104" s="74"/>
      <c r="C104" s="74"/>
      <c r="D104" s="74"/>
      <c r="E104" s="74">
        <f t="shared" ref="E104:BB104" si="61">$E$20/$B$3</f>
        <v>0</v>
      </c>
      <c r="F104" s="74">
        <f t="shared" si="61"/>
        <v>0</v>
      </c>
      <c r="G104" s="74">
        <f t="shared" si="61"/>
        <v>0</v>
      </c>
      <c r="H104" s="74">
        <f t="shared" si="61"/>
        <v>0</v>
      </c>
      <c r="I104" s="74">
        <f t="shared" si="61"/>
        <v>0</v>
      </c>
      <c r="J104" s="74">
        <f t="shared" si="61"/>
        <v>0</v>
      </c>
      <c r="K104" s="74">
        <f t="shared" si="61"/>
        <v>0</v>
      </c>
      <c r="L104" s="74">
        <f t="shared" si="61"/>
        <v>0</v>
      </c>
      <c r="M104" s="74">
        <f t="shared" si="61"/>
        <v>0</v>
      </c>
      <c r="N104" s="74">
        <f t="shared" si="61"/>
        <v>0</v>
      </c>
      <c r="O104" s="74">
        <f t="shared" si="61"/>
        <v>0</v>
      </c>
      <c r="P104" s="74">
        <f t="shared" si="61"/>
        <v>0</v>
      </c>
      <c r="Q104" s="74">
        <f t="shared" si="61"/>
        <v>0</v>
      </c>
      <c r="R104" s="74">
        <f t="shared" si="61"/>
        <v>0</v>
      </c>
      <c r="S104" s="74">
        <f t="shared" si="61"/>
        <v>0</v>
      </c>
      <c r="T104" s="74">
        <f t="shared" si="61"/>
        <v>0</v>
      </c>
      <c r="U104" s="74">
        <f t="shared" si="61"/>
        <v>0</v>
      </c>
      <c r="V104" s="74">
        <f t="shared" si="61"/>
        <v>0</v>
      </c>
      <c r="W104" s="74">
        <f t="shared" si="61"/>
        <v>0</v>
      </c>
      <c r="X104" s="74">
        <f t="shared" si="61"/>
        <v>0</v>
      </c>
      <c r="Y104" s="74">
        <f t="shared" si="61"/>
        <v>0</v>
      </c>
      <c r="Z104" s="74">
        <f t="shared" si="61"/>
        <v>0</v>
      </c>
      <c r="AA104" s="74">
        <f t="shared" si="61"/>
        <v>0</v>
      </c>
      <c r="AB104" s="74">
        <f t="shared" si="61"/>
        <v>0</v>
      </c>
      <c r="AC104" s="74">
        <f t="shared" si="61"/>
        <v>0</v>
      </c>
      <c r="AD104" s="74">
        <f t="shared" si="61"/>
        <v>0</v>
      </c>
      <c r="AE104" s="74">
        <f t="shared" si="61"/>
        <v>0</v>
      </c>
      <c r="AF104" s="74">
        <f t="shared" si="61"/>
        <v>0</v>
      </c>
      <c r="AG104" s="74">
        <f t="shared" si="61"/>
        <v>0</v>
      </c>
      <c r="AH104" s="74">
        <f t="shared" si="61"/>
        <v>0</v>
      </c>
      <c r="AI104" s="74">
        <f t="shared" si="61"/>
        <v>0</v>
      </c>
      <c r="AJ104" s="74">
        <f t="shared" si="61"/>
        <v>0</v>
      </c>
      <c r="AK104" s="74">
        <f t="shared" si="61"/>
        <v>0</v>
      </c>
      <c r="AL104" s="74">
        <f t="shared" si="61"/>
        <v>0</v>
      </c>
      <c r="AM104" s="74">
        <f t="shared" si="61"/>
        <v>0</v>
      </c>
      <c r="AN104" s="74">
        <f t="shared" si="61"/>
        <v>0</v>
      </c>
      <c r="AO104" s="74">
        <f t="shared" si="61"/>
        <v>0</v>
      </c>
      <c r="AP104" s="74">
        <f t="shared" si="61"/>
        <v>0</v>
      </c>
      <c r="AQ104" s="74">
        <f t="shared" si="61"/>
        <v>0</v>
      </c>
      <c r="AR104" s="74">
        <f t="shared" si="61"/>
        <v>0</v>
      </c>
      <c r="AS104" s="74">
        <f t="shared" si="61"/>
        <v>0</v>
      </c>
      <c r="AT104" s="74">
        <f t="shared" si="61"/>
        <v>0</v>
      </c>
      <c r="AU104" s="74">
        <f t="shared" si="61"/>
        <v>0</v>
      </c>
      <c r="AV104" s="74">
        <f t="shared" si="61"/>
        <v>0</v>
      </c>
      <c r="AW104" s="74">
        <f t="shared" si="61"/>
        <v>0</v>
      </c>
      <c r="AX104" s="74">
        <f t="shared" si="61"/>
        <v>0</v>
      </c>
      <c r="AY104" s="74">
        <f t="shared" si="61"/>
        <v>0</v>
      </c>
      <c r="AZ104" s="74">
        <f t="shared" si="61"/>
        <v>0</v>
      </c>
      <c r="BA104" s="74">
        <f t="shared" si="61"/>
        <v>0</v>
      </c>
      <c r="BB104" s="74">
        <f t="shared" si="61"/>
        <v>0</v>
      </c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36"/>
      <c r="BN104" s="74">
        <f t="shared" si="58"/>
        <v>0</v>
      </c>
      <c r="BO104" s="333">
        <f>-E14</f>
        <v>0</v>
      </c>
    </row>
    <row r="105" spans="1:67" s="37" customFormat="1" ht="15" customHeight="1" x14ac:dyDescent="0.2">
      <c r="A105" s="108">
        <v>2018</v>
      </c>
      <c r="B105" s="74"/>
      <c r="C105" s="74"/>
      <c r="D105" s="74"/>
      <c r="E105" s="74"/>
      <c r="F105" s="74">
        <f t="shared" ref="F105:BC105" si="62">$F$20/$B$3</f>
        <v>0</v>
      </c>
      <c r="G105" s="74">
        <f t="shared" si="62"/>
        <v>0</v>
      </c>
      <c r="H105" s="74">
        <f t="shared" si="62"/>
        <v>0</v>
      </c>
      <c r="I105" s="74">
        <f t="shared" si="62"/>
        <v>0</v>
      </c>
      <c r="J105" s="74">
        <f t="shared" si="62"/>
        <v>0</v>
      </c>
      <c r="K105" s="74">
        <f t="shared" si="62"/>
        <v>0</v>
      </c>
      <c r="L105" s="74">
        <f t="shared" si="62"/>
        <v>0</v>
      </c>
      <c r="M105" s="74">
        <f t="shared" si="62"/>
        <v>0</v>
      </c>
      <c r="N105" s="74">
        <f t="shared" si="62"/>
        <v>0</v>
      </c>
      <c r="O105" s="74">
        <f t="shared" si="62"/>
        <v>0</v>
      </c>
      <c r="P105" s="74">
        <f t="shared" si="62"/>
        <v>0</v>
      </c>
      <c r="Q105" s="74">
        <f t="shared" si="62"/>
        <v>0</v>
      </c>
      <c r="R105" s="74">
        <f t="shared" si="62"/>
        <v>0</v>
      </c>
      <c r="S105" s="74">
        <f t="shared" si="62"/>
        <v>0</v>
      </c>
      <c r="T105" s="74">
        <f t="shared" si="62"/>
        <v>0</v>
      </c>
      <c r="U105" s="74">
        <f t="shared" si="62"/>
        <v>0</v>
      </c>
      <c r="V105" s="74">
        <f t="shared" si="62"/>
        <v>0</v>
      </c>
      <c r="W105" s="74">
        <f t="shared" si="62"/>
        <v>0</v>
      </c>
      <c r="X105" s="74">
        <f t="shared" si="62"/>
        <v>0</v>
      </c>
      <c r="Y105" s="74">
        <f t="shared" si="62"/>
        <v>0</v>
      </c>
      <c r="Z105" s="74">
        <f t="shared" si="62"/>
        <v>0</v>
      </c>
      <c r="AA105" s="74">
        <f t="shared" si="62"/>
        <v>0</v>
      </c>
      <c r="AB105" s="74">
        <f t="shared" si="62"/>
        <v>0</v>
      </c>
      <c r="AC105" s="74">
        <f t="shared" si="62"/>
        <v>0</v>
      </c>
      <c r="AD105" s="74">
        <f t="shared" si="62"/>
        <v>0</v>
      </c>
      <c r="AE105" s="74">
        <f t="shared" si="62"/>
        <v>0</v>
      </c>
      <c r="AF105" s="74">
        <f t="shared" si="62"/>
        <v>0</v>
      </c>
      <c r="AG105" s="74">
        <f t="shared" si="62"/>
        <v>0</v>
      </c>
      <c r="AH105" s="74">
        <f t="shared" si="62"/>
        <v>0</v>
      </c>
      <c r="AI105" s="74">
        <f t="shared" si="62"/>
        <v>0</v>
      </c>
      <c r="AJ105" s="74">
        <f t="shared" si="62"/>
        <v>0</v>
      </c>
      <c r="AK105" s="74">
        <f t="shared" si="62"/>
        <v>0</v>
      </c>
      <c r="AL105" s="74">
        <f t="shared" si="62"/>
        <v>0</v>
      </c>
      <c r="AM105" s="74">
        <f t="shared" si="62"/>
        <v>0</v>
      </c>
      <c r="AN105" s="74">
        <f t="shared" si="62"/>
        <v>0</v>
      </c>
      <c r="AO105" s="74">
        <f t="shared" si="62"/>
        <v>0</v>
      </c>
      <c r="AP105" s="74">
        <f t="shared" si="62"/>
        <v>0</v>
      </c>
      <c r="AQ105" s="74">
        <f t="shared" si="62"/>
        <v>0</v>
      </c>
      <c r="AR105" s="74">
        <f t="shared" si="62"/>
        <v>0</v>
      </c>
      <c r="AS105" s="74">
        <f t="shared" si="62"/>
        <v>0</v>
      </c>
      <c r="AT105" s="74">
        <f t="shared" si="62"/>
        <v>0</v>
      </c>
      <c r="AU105" s="74">
        <f t="shared" si="62"/>
        <v>0</v>
      </c>
      <c r="AV105" s="74">
        <f t="shared" si="62"/>
        <v>0</v>
      </c>
      <c r="AW105" s="74">
        <f t="shared" si="62"/>
        <v>0</v>
      </c>
      <c r="AX105" s="74">
        <f t="shared" si="62"/>
        <v>0</v>
      </c>
      <c r="AY105" s="74">
        <f t="shared" si="62"/>
        <v>0</v>
      </c>
      <c r="AZ105" s="74">
        <f t="shared" si="62"/>
        <v>0</v>
      </c>
      <c r="BA105" s="74">
        <f t="shared" si="62"/>
        <v>0</v>
      </c>
      <c r="BB105" s="74">
        <f t="shared" si="62"/>
        <v>0</v>
      </c>
      <c r="BC105" s="74">
        <f t="shared" si="62"/>
        <v>0</v>
      </c>
      <c r="BD105" s="74"/>
      <c r="BE105" s="74"/>
      <c r="BF105" s="74"/>
      <c r="BG105" s="74"/>
      <c r="BH105" s="74"/>
      <c r="BI105" s="74"/>
      <c r="BJ105" s="74"/>
      <c r="BK105" s="74"/>
      <c r="BL105" s="74"/>
      <c r="BM105" s="36"/>
      <c r="BN105" s="74">
        <f t="shared" si="58"/>
        <v>0</v>
      </c>
      <c r="BO105" s="333"/>
    </row>
    <row r="106" spans="1:67" s="37" customFormat="1" ht="15" customHeight="1" x14ac:dyDescent="0.2">
      <c r="A106" s="108">
        <v>2019</v>
      </c>
      <c r="B106" s="74"/>
      <c r="C106" s="74"/>
      <c r="D106" s="74"/>
      <c r="E106" s="74"/>
      <c r="F106" s="74"/>
      <c r="G106" s="74">
        <f t="shared" ref="G106:BD106" si="63">$G$20/$B$3</f>
        <v>0</v>
      </c>
      <c r="H106" s="74">
        <f t="shared" si="63"/>
        <v>0</v>
      </c>
      <c r="I106" s="74">
        <f t="shared" si="63"/>
        <v>0</v>
      </c>
      <c r="J106" s="74">
        <f t="shared" si="63"/>
        <v>0</v>
      </c>
      <c r="K106" s="74">
        <f t="shared" si="63"/>
        <v>0</v>
      </c>
      <c r="L106" s="74">
        <f t="shared" si="63"/>
        <v>0</v>
      </c>
      <c r="M106" s="74">
        <f t="shared" si="63"/>
        <v>0</v>
      </c>
      <c r="N106" s="74">
        <f t="shared" si="63"/>
        <v>0</v>
      </c>
      <c r="O106" s="74">
        <f t="shared" si="63"/>
        <v>0</v>
      </c>
      <c r="P106" s="74">
        <f t="shared" si="63"/>
        <v>0</v>
      </c>
      <c r="Q106" s="74">
        <f t="shared" si="63"/>
        <v>0</v>
      </c>
      <c r="R106" s="74">
        <f t="shared" si="63"/>
        <v>0</v>
      </c>
      <c r="S106" s="74">
        <f t="shared" si="63"/>
        <v>0</v>
      </c>
      <c r="T106" s="74">
        <f t="shared" si="63"/>
        <v>0</v>
      </c>
      <c r="U106" s="74">
        <f t="shared" si="63"/>
        <v>0</v>
      </c>
      <c r="V106" s="74">
        <f t="shared" si="63"/>
        <v>0</v>
      </c>
      <c r="W106" s="74">
        <f t="shared" si="63"/>
        <v>0</v>
      </c>
      <c r="X106" s="74">
        <f t="shared" si="63"/>
        <v>0</v>
      </c>
      <c r="Y106" s="74">
        <f t="shared" si="63"/>
        <v>0</v>
      </c>
      <c r="Z106" s="74">
        <f t="shared" si="63"/>
        <v>0</v>
      </c>
      <c r="AA106" s="74">
        <f t="shared" si="63"/>
        <v>0</v>
      </c>
      <c r="AB106" s="74">
        <f t="shared" si="63"/>
        <v>0</v>
      </c>
      <c r="AC106" s="74">
        <f t="shared" si="63"/>
        <v>0</v>
      </c>
      <c r="AD106" s="74">
        <f t="shared" si="63"/>
        <v>0</v>
      </c>
      <c r="AE106" s="74">
        <f t="shared" si="63"/>
        <v>0</v>
      </c>
      <c r="AF106" s="74">
        <f t="shared" si="63"/>
        <v>0</v>
      </c>
      <c r="AG106" s="74">
        <f t="shared" si="63"/>
        <v>0</v>
      </c>
      <c r="AH106" s="74">
        <f t="shared" si="63"/>
        <v>0</v>
      </c>
      <c r="AI106" s="74">
        <f t="shared" si="63"/>
        <v>0</v>
      </c>
      <c r="AJ106" s="74">
        <f t="shared" si="63"/>
        <v>0</v>
      </c>
      <c r="AK106" s="74">
        <f t="shared" si="63"/>
        <v>0</v>
      </c>
      <c r="AL106" s="74">
        <f t="shared" si="63"/>
        <v>0</v>
      </c>
      <c r="AM106" s="74">
        <f t="shared" si="63"/>
        <v>0</v>
      </c>
      <c r="AN106" s="74">
        <f t="shared" si="63"/>
        <v>0</v>
      </c>
      <c r="AO106" s="74">
        <f t="shared" si="63"/>
        <v>0</v>
      </c>
      <c r="AP106" s="74">
        <f t="shared" si="63"/>
        <v>0</v>
      </c>
      <c r="AQ106" s="74">
        <f t="shared" si="63"/>
        <v>0</v>
      </c>
      <c r="AR106" s="74">
        <f t="shared" si="63"/>
        <v>0</v>
      </c>
      <c r="AS106" s="74">
        <f t="shared" si="63"/>
        <v>0</v>
      </c>
      <c r="AT106" s="74">
        <f t="shared" si="63"/>
        <v>0</v>
      </c>
      <c r="AU106" s="74">
        <f t="shared" si="63"/>
        <v>0</v>
      </c>
      <c r="AV106" s="74">
        <f t="shared" si="63"/>
        <v>0</v>
      </c>
      <c r="AW106" s="74">
        <f t="shared" si="63"/>
        <v>0</v>
      </c>
      <c r="AX106" s="74">
        <f t="shared" si="63"/>
        <v>0</v>
      </c>
      <c r="AY106" s="74">
        <f t="shared" si="63"/>
        <v>0</v>
      </c>
      <c r="AZ106" s="74">
        <f t="shared" si="63"/>
        <v>0</v>
      </c>
      <c r="BA106" s="74">
        <f t="shared" si="63"/>
        <v>0</v>
      </c>
      <c r="BB106" s="74">
        <f t="shared" si="63"/>
        <v>0</v>
      </c>
      <c r="BC106" s="74">
        <f t="shared" si="63"/>
        <v>0</v>
      </c>
      <c r="BD106" s="74">
        <f t="shared" si="63"/>
        <v>0</v>
      </c>
      <c r="BE106" s="74"/>
      <c r="BF106" s="74"/>
      <c r="BG106" s="74"/>
      <c r="BH106" s="74"/>
      <c r="BI106" s="74"/>
      <c r="BJ106" s="74"/>
      <c r="BK106" s="74"/>
      <c r="BL106" s="74"/>
      <c r="BM106" s="36"/>
      <c r="BN106" s="74">
        <f t="shared" si="58"/>
        <v>0</v>
      </c>
      <c r="BO106" s="333">
        <f>G20</f>
        <v>0</v>
      </c>
    </row>
    <row r="107" spans="1:67" s="37" customFormat="1" ht="15" customHeight="1" x14ac:dyDescent="0.2">
      <c r="A107" s="108">
        <v>2020</v>
      </c>
      <c r="B107" s="74"/>
      <c r="C107" s="74"/>
      <c r="D107" s="74"/>
      <c r="E107" s="74"/>
      <c r="F107" s="74"/>
      <c r="G107" s="74"/>
      <c r="H107" s="74">
        <f t="shared" ref="H107:BE107" si="64">$H$20/$B$3</f>
        <v>0</v>
      </c>
      <c r="I107" s="74">
        <f t="shared" si="64"/>
        <v>0</v>
      </c>
      <c r="J107" s="74">
        <f t="shared" si="64"/>
        <v>0</v>
      </c>
      <c r="K107" s="74">
        <f t="shared" si="64"/>
        <v>0</v>
      </c>
      <c r="L107" s="74">
        <f t="shared" si="64"/>
        <v>0</v>
      </c>
      <c r="M107" s="74">
        <f t="shared" si="64"/>
        <v>0</v>
      </c>
      <c r="N107" s="74">
        <f t="shared" si="64"/>
        <v>0</v>
      </c>
      <c r="O107" s="74">
        <f t="shared" si="64"/>
        <v>0</v>
      </c>
      <c r="P107" s="74">
        <f t="shared" si="64"/>
        <v>0</v>
      </c>
      <c r="Q107" s="74">
        <f t="shared" si="64"/>
        <v>0</v>
      </c>
      <c r="R107" s="74">
        <f t="shared" si="64"/>
        <v>0</v>
      </c>
      <c r="S107" s="74">
        <f t="shared" si="64"/>
        <v>0</v>
      </c>
      <c r="T107" s="74">
        <f t="shared" si="64"/>
        <v>0</v>
      </c>
      <c r="U107" s="74">
        <f t="shared" si="64"/>
        <v>0</v>
      </c>
      <c r="V107" s="74">
        <f t="shared" si="64"/>
        <v>0</v>
      </c>
      <c r="W107" s="74">
        <f t="shared" si="64"/>
        <v>0</v>
      </c>
      <c r="X107" s="74">
        <f t="shared" si="64"/>
        <v>0</v>
      </c>
      <c r="Y107" s="74">
        <f t="shared" si="64"/>
        <v>0</v>
      </c>
      <c r="Z107" s="74">
        <f t="shared" si="64"/>
        <v>0</v>
      </c>
      <c r="AA107" s="74">
        <f t="shared" si="64"/>
        <v>0</v>
      </c>
      <c r="AB107" s="74">
        <f t="shared" si="64"/>
        <v>0</v>
      </c>
      <c r="AC107" s="74">
        <f t="shared" si="64"/>
        <v>0</v>
      </c>
      <c r="AD107" s="74">
        <f t="shared" si="64"/>
        <v>0</v>
      </c>
      <c r="AE107" s="74">
        <f t="shared" si="64"/>
        <v>0</v>
      </c>
      <c r="AF107" s="74">
        <f t="shared" si="64"/>
        <v>0</v>
      </c>
      <c r="AG107" s="74">
        <f t="shared" si="64"/>
        <v>0</v>
      </c>
      <c r="AH107" s="74">
        <f t="shared" si="64"/>
        <v>0</v>
      </c>
      <c r="AI107" s="74">
        <f t="shared" si="64"/>
        <v>0</v>
      </c>
      <c r="AJ107" s="74">
        <f t="shared" si="64"/>
        <v>0</v>
      </c>
      <c r="AK107" s="74">
        <f t="shared" si="64"/>
        <v>0</v>
      </c>
      <c r="AL107" s="74">
        <f t="shared" si="64"/>
        <v>0</v>
      </c>
      <c r="AM107" s="74">
        <f t="shared" si="64"/>
        <v>0</v>
      </c>
      <c r="AN107" s="74">
        <f t="shared" si="64"/>
        <v>0</v>
      </c>
      <c r="AO107" s="74">
        <f t="shared" si="64"/>
        <v>0</v>
      </c>
      <c r="AP107" s="74">
        <f t="shared" si="64"/>
        <v>0</v>
      </c>
      <c r="AQ107" s="74">
        <f t="shared" si="64"/>
        <v>0</v>
      </c>
      <c r="AR107" s="74">
        <f t="shared" si="64"/>
        <v>0</v>
      </c>
      <c r="AS107" s="74">
        <f t="shared" si="64"/>
        <v>0</v>
      </c>
      <c r="AT107" s="74">
        <f t="shared" si="64"/>
        <v>0</v>
      </c>
      <c r="AU107" s="74">
        <f t="shared" si="64"/>
        <v>0</v>
      </c>
      <c r="AV107" s="74">
        <f t="shared" si="64"/>
        <v>0</v>
      </c>
      <c r="AW107" s="74">
        <f t="shared" si="64"/>
        <v>0</v>
      </c>
      <c r="AX107" s="74">
        <f t="shared" si="64"/>
        <v>0</v>
      </c>
      <c r="AY107" s="74">
        <f t="shared" si="64"/>
        <v>0</v>
      </c>
      <c r="AZ107" s="74">
        <f t="shared" si="64"/>
        <v>0</v>
      </c>
      <c r="BA107" s="74">
        <f t="shared" si="64"/>
        <v>0</v>
      </c>
      <c r="BB107" s="74">
        <f t="shared" si="64"/>
        <v>0</v>
      </c>
      <c r="BC107" s="74">
        <f t="shared" si="64"/>
        <v>0</v>
      </c>
      <c r="BD107" s="74">
        <f t="shared" si="64"/>
        <v>0</v>
      </c>
      <c r="BE107" s="74">
        <f t="shared" si="64"/>
        <v>0</v>
      </c>
      <c r="BF107" s="74"/>
      <c r="BG107" s="74"/>
      <c r="BH107" s="74"/>
      <c r="BI107" s="74"/>
      <c r="BJ107" s="74"/>
      <c r="BK107" s="74"/>
      <c r="BL107" s="74"/>
      <c r="BM107" s="36"/>
      <c r="BN107" s="74">
        <f t="shared" si="58"/>
        <v>0</v>
      </c>
      <c r="BO107" s="333"/>
    </row>
    <row r="108" spans="1:67" s="37" customFormat="1" ht="15" customHeight="1" x14ac:dyDescent="0.2">
      <c r="A108" s="108">
        <v>2021</v>
      </c>
      <c r="B108" s="74"/>
      <c r="C108" s="74"/>
      <c r="D108" s="74"/>
      <c r="E108" s="74"/>
      <c r="F108" s="74"/>
      <c r="G108" s="74"/>
      <c r="H108" s="74"/>
      <c r="I108" s="74">
        <f t="shared" ref="I108:BF108" si="65">$I$20/$B$3</f>
        <v>0</v>
      </c>
      <c r="J108" s="74">
        <f t="shared" si="65"/>
        <v>0</v>
      </c>
      <c r="K108" s="74">
        <f t="shared" si="65"/>
        <v>0</v>
      </c>
      <c r="L108" s="74">
        <f t="shared" si="65"/>
        <v>0</v>
      </c>
      <c r="M108" s="74">
        <f t="shared" si="65"/>
        <v>0</v>
      </c>
      <c r="N108" s="74">
        <f t="shared" si="65"/>
        <v>0</v>
      </c>
      <c r="O108" s="74">
        <f t="shared" si="65"/>
        <v>0</v>
      </c>
      <c r="P108" s="74">
        <f t="shared" si="65"/>
        <v>0</v>
      </c>
      <c r="Q108" s="74">
        <f t="shared" si="65"/>
        <v>0</v>
      </c>
      <c r="R108" s="74">
        <f t="shared" si="65"/>
        <v>0</v>
      </c>
      <c r="S108" s="74">
        <f t="shared" si="65"/>
        <v>0</v>
      </c>
      <c r="T108" s="74">
        <f t="shared" si="65"/>
        <v>0</v>
      </c>
      <c r="U108" s="74">
        <f t="shared" si="65"/>
        <v>0</v>
      </c>
      <c r="V108" s="74">
        <f t="shared" si="65"/>
        <v>0</v>
      </c>
      <c r="W108" s="74">
        <f t="shared" si="65"/>
        <v>0</v>
      </c>
      <c r="X108" s="74">
        <f t="shared" si="65"/>
        <v>0</v>
      </c>
      <c r="Y108" s="74">
        <f t="shared" si="65"/>
        <v>0</v>
      </c>
      <c r="Z108" s="74">
        <f t="shared" si="65"/>
        <v>0</v>
      </c>
      <c r="AA108" s="74">
        <f t="shared" si="65"/>
        <v>0</v>
      </c>
      <c r="AB108" s="74">
        <f t="shared" si="65"/>
        <v>0</v>
      </c>
      <c r="AC108" s="74">
        <f t="shared" si="65"/>
        <v>0</v>
      </c>
      <c r="AD108" s="74">
        <f t="shared" si="65"/>
        <v>0</v>
      </c>
      <c r="AE108" s="74">
        <f t="shared" si="65"/>
        <v>0</v>
      </c>
      <c r="AF108" s="74">
        <f t="shared" si="65"/>
        <v>0</v>
      </c>
      <c r="AG108" s="74">
        <f t="shared" si="65"/>
        <v>0</v>
      </c>
      <c r="AH108" s="74">
        <f t="shared" si="65"/>
        <v>0</v>
      </c>
      <c r="AI108" s="74">
        <f t="shared" si="65"/>
        <v>0</v>
      </c>
      <c r="AJ108" s="74">
        <f t="shared" si="65"/>
        <v>0</v>
      </c>
      <c r="AK108" s="74">
        <f t="shared" si="65"/>
        <v>0</v>
      </c>
      <c r="AL108" s="74">
        <f t="shared" si="65"/>
        <v>0</v>
      </c>
      <c r="AM108" s="74">
        <f t="shared" si="65"/>
        <v>0</v>
      </c>
      <c r="AN108" s="74">
        <f t="shared" si="65"/>
        <v>0</v>
      </c>
      <c r="AO108" s="74">
        <f t="shared" si="65"/>
        <v>0</v>
      </c>
      <c r="AP108" s="74">
        <f t="shared" si="65"/>
        <v>0</v>
      </c>
      <c r="AQ108" s="74">
        <f t="shared" si="65"/>
        <v>0</v>
      </c>
      <c r="AR108" s="74">
        <f t="shared" si="65"/>
        <v>0</v>
      </c>
      <c r="AS108" s="74">
        <f t="shared" si="65"/>
        <v>0</v>
      </c>
      <c r="AT108" s="74">
        <f t="shared" si="65"/>
        <v>0</v>
      </c>
      <c r="AU108" s="74">
        <f t="shared" si="65"/>
        <v>0</v>
      </c>
      <c r="AV108" s="74">
        <f t="shared" si="65"/>
        <v>0</v>
      </c>
      <c r="AW108" s="74">
        <f t="shared" si="65"/>
        <v>0</v>
      </c>
      <c r="AX108" s="74">
        <f t="shared" si="65"/>
        <v>0</v>
      </c>
      <c r="AY108" s="74">
        <f t="shared" si="65"/>
        <v>0</v>
      </c>
      <c r="AZ108" s="74">
        <f t="shared" si="65"/>
        <v>0</v>
      </c>
      <c r="BA108" s="74">
        <f t="shared" si="65"/>
        <v>0</v>
      </c>
      <c r="BB108" s="74">
        <f t="shared" si="65"/>
        <v>0</v>
      </c>
      <c r="BC108" s="74">
        <f t="shared" si="65"/>
        <v>0</v>
      </c>
      <c r="BD108" s="74">
        <f t="shared" si="65"/>
        <v>0</v>
      </c>
      <c r="BE108" s="74">
        <f t="shared" si="65"/>
        <v>0</v>
      </c>
      <c r="BF108" s="74">
        <f t="shared" si="65"/>
        <v>0</v>
      </c>
      <c r="BG108" s="74"/>
      <c r="BH108" s="74"/>
      <c r="BI108" s="74"/>
      <c r="BJ108" s="74"/>
      <c r="BK108" s="74"/>
      <c r="BL108" s="74"/>
      <c r="BM108" s="36"/>
      <c r="BN108" s="74">
        <f t="shared" si="58"/>
        <v>0</v>
      </c>
      <c r="BO108" s="333"/>
    </row>
    <row r="109" spans="1:67" s="37" customFormat="1" ht="15" customHeight="1" x14ac:dyDescent="0.2">
      <c r="A109" s="108">
        <v>2022</v>
      </c>
      <c r="B109" s="74"/>
      <c r="C109" s="74"/>
      <c r="D109" s="74"/>
      <c r="E109" s="74"/>
      <c r="F109" s="74"/>
      <c r="G109" s="74"/>
      <c r="H109" s="74"/>
      <c r="I109" s="74"/>
      <c r="J109" s="74">
        <f>$J$20/$B$3</f>
        <v>0</v>
      </c>
      <c r="K109" s="74">
        <f>$J$20/$B$3</f>
        <v>0</v>
      </c>
      <c r="L109" s="74">
        <f>$J$20/$B$3</f>
        <v>0</v>
      </c>
      <c r="M109" s="74">
        <f>$J$20/$B$3</f>
        <v>0</v>
      </c>
      <c r="N109" s="74">
        <f>$J$20/$B$3</f>
        <v>0</v>
      </c>
      <c r="O109" s="74">
        <f t="shared" ref="O109:BG109" si="66">$J$20/$B$3</f>
        <v>0</v>
      </c>
      <c r="P109" s="74">
        <f t="shared" si="66"/>
        <v>0</v>
      </c>
      <c r="Q109" s="74">
        <f t="shared" si="66"/>
        <v>0</v>
      </c>
      <c r="R109" s="74">
        <f t="shared" si="66"/>
        <v>0</v>
      </c>
      <c r="S109" s="74">
        <f t="shared" si="66"/>
        <v>0</v>
      </c>
      <c r="T109" s="74">
        <f t="shared" si="66"/>
        <v>0</v>
      </c>
      <c r="U109" s="74">
        <f t="shared" si="66"/>
        <v>0</v>
      </c>
      <c r="V109" s="74">
        <f t="shared" si="66"/>
        <v>0</v>
      </c>
      <c r="W109" s="74">
        <f t="shared" si="66"/>
        <v>0</v>
      </c>
      <c r="X109" s="74">
        <f t="shared" si="66"/>
        <v>0</v>
      </c>
      <c r="Y109" s="74">
        <f t="shared" si="66"/>
        <v>0</v>
      </c>
      <c r="Z109" s="74">
        <f t="shared" si="66"/>
        <v>0</v>
      </c>
      <c r="AA109" s="74">
        <f t="shared" si="66"/>
        <v>0</v>
      </c>
      <c r="AB109" s="74">
        <f t="shared" si="66"/>
        <v>0</v>
      </c>
      <c r="AC109" s="74">
        <f t="shared" si="66"/>
        <v>0</v>
      </c>
      <c r="AD109" s="74">
        <f t="shared" si="66"/>
        <v>0</v>
      </c>
      <c r="AE109" s="74">
        <f t="shared" si="66"/>
        <v>0</v>
      </c>
      <c r="AF109" s="74">
        <f t="shared" si="66"/>
        <v>0</v>
      </c>
      <c r="AG109" s="74">
        <f t="shared" si="66"/>
        <v>0</v>
      </c>
      <c r="AH109" s="74">
        <f t="shared" si="66"/>
        <v>0</v>
      </c>
      <c r="AI109" s="74">
        <f t="shared" si="66"/>
        <v>0</v>
      </c>
      <c r="AJ109" s="74">
        <f t="shared" si="66"/>
        <v>0</v>
      </c>
      <c r="AK109" s="74">
        <f t="shared" si="66"/>
        <v>0</v>
      </c>
      <c r="AL109" s="74">
        <f t="shared" si="66"/>
        <v>0</v>
      </c>
      <c r="AM109" s="74">
        <f t="shared" si="66"/>
        <v>0</v>
      </c>
      <c r="AN109" s="74">
        <f t="shared" si="66"/>
        <v>0</v>
      </c>
      <c r="AO109" s="74">
        <f t="shared" si="66"/>
        <v>0</v>
      </c>
      <c r="AP109" s="74">
        <f t="shared" si="66"/>
        <v>0</v>
      </c>
      <c r="AQ109" s="74">
        <f t="shared" si="66"/>
        <v>0</v>
      </c>
      <c r="AR109" s="74">
        <f t="shared" si="66"/>
        <v>0</v>
      </c>
      <c r="AS109" s="74">
        <f t="shared" si="66"/>
        <v>0</v>
      </c>
      <c r="AT109" s="74">
        <f t="shared" si="66"/>
        <v>0</v>
      </c>
      <c r="AU109" s="74">
        <f t="shared" si="66"/>
        <v>0</v>
      </c>
      <c r="AV109" s="74">
        <f t="shared" si="66"/>
        <v>0</v>
      </c>
      <c r="AW109" s="74">
        <f t="shared" si="66"/>
        <v>0</v>
      </c>
      <c r="AX109" s="74">
        <f t="shared" si="66"/>
        <v>0</v>
      </c>
      <c r="AY109" s="74">
        <f t="shared" si="66"/>
        <v>0</v>
      </c>
      <c r="AZ109" s="74">
        <f t="shared" si="66"/>
        <v>0</v>
      </c>
      <c r="BA109" s="74">
        <f t="shared" si="66"/>
        <v>0</v>
      </c>
      <c r="BB109" s="74">
        <f t="shared" si="66"/>
        <v>0</v>
      </c>
      <c r="BC109" s="74">
        <f t="shared" si="66"/>
        <v>0</v>
      </c>
      <c r="BD109" s="74">
        <f t="shared" si="66"/>
        <v>0</v>
      </c>
      <c r="BE109" s="74">
        <f t="shared" si="66"/>
        <v>0</v>
      </c>
      <c r="BF109" s="74">
        <f t="shared" si="66"/>
        <v>0</v>
      </c>
      <c r="BG109" s="74">
        <f t="shared" si="66"/>
        <v>0</v>
      </c>
      <c r="BH109" s="74"/>
      <c r="BI109" s="74"/>
      <c r="BJ109" s="74"/>
      <c r="BK109" s="74"/>
      <c r="BL109" s="74"/>
      <c r="BM109" s="36"/>
      <c r="BN109" s="74">
        <f t="shared" si="58"/>
        <v>0</v>
      </c>
      <c r="BO109" s="333"/>
    </row>
    <row r="110" spans="1:67" s="37" customFormat="1" ht="15" customHeight="1" x14ac:dyDescent="0.2">
      <c r="A110" s="108">
        <v>2023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>
        <f>$K$20/$B$3</f>
        <v>0</v>
      </c>
      <c r="L110" s="74">
        <f>$K$20/$B$3</f>
        <v>0</v>
      </c>
      <c r="M110" s="74">
        <f>$K$20/$B$3</f>
        <v>0</v>
      </c>
      <c r="N110" s="74">
        <f>$K$20/$B$3</f>
        <v>0</v>
      </c>
      <c r="O110" s="74">
        <f t="shared" ref="O110:BH110" si="67">$K$20/$B$3</f>
        <v>0</v>
      </c>
      <c r="P110" s="74">
        <f t="shared" si="67"/>
        <v>0</v>
      </c>
      <c r="Q110" s="74">
        <f t="shared" si="67"/>
        <v>0</v>
      </c>
      <c r="R110" s="74">
        <f t="shared" si="67"/>
        <v>0</v>
      </c>
      <c r="S110" s="74">
        <f t="shared" si="67"/>
        <v>0</v>
      </c>
      <c r="T110" s="74">
        <f t="shared" si="67"/>
        <v>0</v>
      </c>
      <c r="U110" s="74">
        <f t="shared" si="67"/>
        <v>0</v>
      </c>
      <c r="V110" s="74">
        <f t="shared" si="67"/>
        <v>0</v>
      </c>
      <c r="W110" s="74">
        <f t="shared" si="67"/>
        <v>0</v>
      </c>
      <c r="X110" s="74">
        <f t="shared" si="67"/>
        <v>0</v>
      </c>
      <c r="Y110" s="74">
        <f t="shared" si="67"/>
        <v>0</v>
      </c>
      <c r="Z110" s="74">
        <f t="shared" si="67"/>
        <v>0</v>
      </c>
      <c r="AA110" s="74">
        <f t="shared" si="67"/>
        <v>0</v>
      </c>
      <c r="AB110" s="74">
        <f t="shared" si="67"/>
        <v>0</v>
      </c>
      <c r="AC110" s="74">
        <f t="shared" si="67"/>
        <v>0</v>
      </c>
      <c r="AD110" s="74">
        <f t="shared" si="67"/>
        <v>0</v>
      </c>
      <c r="AE110" s="74">
        <f t="shared" si="67"/>
        <v>0</v>
      </c>
      <c r="AF110" s="74">
        <f t="shared" si="67"/>
        <v>0</v>
      </c>
      <c r="AG110" s="74">
        <f t="shared" si="67"/>
        <v>0</v>
      </c>
      <c r="AH110" s="74">
        <f t="shared" si="67"/>
        <v>0</v>
      </c>
      <c r="AI110" s="74">
        <f t="shared" si="67"/>
        <v>0</v>
      </c>
      <c r="AJ110" s="74">
        <f t="shared" si="67"/>
        <v>0</v>
      </c>
      <c r="AK110" s="74">
        <f t="shared" si="67"/>
        <v>0</v>
      </c>
      <c r="AL110" s="74">
        <f t="shared" si="67"/>
        <v>0</v>
      </c>
      <c r="AM110" s="74">
        <f t="shared" si="67"/>
        <v>0</v>
      </c>
      <c r="AN110" s="74">
        <f t="shared" si="67"/>
        <v>0</v>
      </c>
      <c r="AO110" s="74">
        <f t="shared" si="67"/>
        <v>0</v>
      </c>
      <c r="AP110" s="74">
        <f t="shared" si="67"/>
        <v>0</v>
      </c>
      <c r="AQ110" s="74">
        <f t="shared" si="67"/>
        <v>0</v>
      </c>
      <c r="AR110" s="74">
        <f t="shared" si="67"/>
        <v>0</v>
      </c>
      <c r="AS110" s="74">
        <f t="shared" si="67"/>
        <v>0</v>
      </c>
      <c r="AT110" s="74">
        <f t="shared" si="67"/>
        <v>0</v>
      </c>
      <c r="AU110" s="74">
        <f t="shared" si="67"/>
        <v>0</v>
      </c>
      <c r="AV110" s="74">
        <f t="shared" si="67"/>
        <v>0</v>
      </c>
      <c r="AW110" s="74">
        <f t="shared" si="67"/>
        <v>0</v>
      </c>
      <c r="AX110" s="74">
        <f t="shared" si="67"/>
        <v>0</v>
      </c>
      <c r="AY110" s="74">
        <f t="shared" si="67"/>
        <v>0</v>
      </c>
      <c r="AZ110" s="74">
        <f t="shared" si="67"/>
        <v>0</v>
      </c>
      <c r="BA110" s="74">
        <f t="shared" si="67"/>
        <v>0</v>
      </c>
      <c r="BB110" s="74">
        <f t="shared" si="67"/>
        <v>0</v>
      </c>
      <c r="BC110" s="74">
        <f t="shared" si="67"/>
        <v>0</v>
      </c>
      <c r="BD110" s="74">
        <f t="shared" si="67"/>
        <v>0</v>
      </c>
      <c r="BE110" s="74">
        <f t="shared" si="67"/>
        <v>0</v>
      </c>
      <c r="BF110" s="74">
        <f t="shared" si="67"/>
        <v>0</v>
      </c>
      <c r="BG110" s="74">
        <f t="shared" si="67"/>
        <v>0</v>
      </c>
      <c r="BH110" s="74">
        <f t="shared" si="67"/>
        <v>0</v>
      </c>
      <c r="BI110" s="74"/>
      <c r="BJ110" s="74"/>
      <c r="BK110" s="74"/>
      <c r="BL110" s="74"/>
      <c r="BM110" s="36"/>
      <c r="BN110" s="74">
        <f t="shared" si="58"/>
        <v>0</v>
      </c>
      <c r="BO110" s="333"/>
    </row>
    <row r="111" spans="1:67" s="37" customFormat="1" ht="15" customHeight="1" x14ac:dyDescent="0.2">
      <c r="A111" s="108">
        <v>2024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>
        <f>$L$20/$B$3</f>
        <v>0</v>
      </c>
      <c r="M111" s="74">
        <f>$L$20/$B$3</f>
        <v>0</v>
      </c>
      <c r="N111" s="74">
        <f>$L$20/$B$3</f>
        <v>0</v>
      </c>
      <c r="O111" s="74">
        <f t="shared" ref="O111:BI111" si="68">$L$20/$B$3</f>
        <v>0</v>
      </c>
      <c r="P111" s="74">
        <f t="shared" si="68"/>
        <v>0</v>
      </c>
      <c r="Q111" s="74">
        <f t="shared" si="68"/>
        <v>0</v>
      </c>
      <c r="R111" s="74">
        <f t="shared" si="68"/>
        <v>0</v>
      </c>
      <c r="S111" s="74">
        <f t="shared" si="68"/>
        <v>0</v>
      </c>
      <c r="T111" s="74">
        <f t="shared" si="68"/>
        <v>0</v>
      </c>
      <c r="U111" s="74">
        <f t="shared" si="68"/>
        <v>0</v>
      </c>
      <c r="V111" s="74">
        <f t="shared" si="68"/>
        <v>0</v>
      </c>
      <c r="W111" s="74">
        <f t="shared" si="68"/>
        <v>0</v>
      </c>
      <c r="X111" s="74">
        <f t="shared" si="68"/>
        <v>0</v>
      </c>
      <c r="Y111" s="74">
        <f t="shared" si="68"/>
        <v>0</v>
      </c>
      <c r="Z111" s="74">
        <f t="shared" si="68"/>
        <v>0</v>
      </c>
      <c r="AA111" s="74">
        <f t="shared" si="68"/>
        <v>0</v>
      </c>
      <c r="AB111" s="74">
        <f t="shared" si="68"/>
        <v>0</v>
      </c>
      <c r="AC111" s="74">
        <f t="shared" si="68"/>
        <v>0</v>
      </c>
      <c r="AD111" s="74">
        <f t="shared" si="68"/>
        <v>0</v>
      </c>
      <c r="AE111" s="74">
        <f t="shared" si="68"/>
        <v>0</v>
      </c>
      <c r="AF111" s="74">
        <f t="shared" si="68"/>
        <v>0</v>
      </c>
      <c r="AG111" s="74">
        <f t="shared" si="68"/>
        <v>0</v>
      </c>
      <c r="AH111" s="74">
        <f t="shared" si="68"/>
        <v>0</v>
      </c>
      <c r="AI111" s="74">
        <f t="shared" si="68"/>
        <v>0</v>
      </c>
      <c r="AJ111" s="74">
        <f t="shared" si="68"/>
        <v>0</v>
      </c>
      <c r="AK111" s="74">
        <f t="shared" si="68"/>
        <v>0</v>
      </c>
      <c r="AL111" s="74">
        <f t="shared" si="68"/>
        <v>0</v>
      </c>
      <c r="AM111" s="74">
        <f t="shared" si="68"/>
        <v>0</v>
      </c>
      <c r="AN111" s="74">
        <f t="shared" si="68"/>
        <v>0</v>
      </c>
      <c r="AO111" s="74">
        <f t="shared" si="68"/>
        <v>0</v>
      </c>
      <c r="AP111" s="74">
        <f t="shared" si="68"/>
        <v>0</v>
      </c>
      <c r="AQ111" s="74">
        <f t="shared" si="68"/>
        <v>0</v>
      </c>
      <c r="AR111" s="74">
        <f t="shared" si="68"/>
        <v>0</v>
      </c>
      <c r="AS111" s="74">
        <f t="shared" si="68"/>
        <v>0</v>
      </c>
      <c r="AT111" s="74">
        <f t="shared" si="68"/>
        <v>0</v>
      </c>
      <c r="AU111" s="74">
        <f t="shared" si="68"/>
        <v>0</v>
      </c>
      <c r="AV111" s="74">
        <f t="shared" si="68"/>
        <v>0</v>
      </c>
      <c r="AW111" s="74">
        <f t="shared" si="68"/>
        <v>0</v>
      </c>
      <c r="AX111" s="74">
        <f t="shared" si="68"/>
        <v>0</v>
      </c>
      <c r="AY111" s="74">
        <f t="shared" si="68"/>
        <v>0</v>
      </c>
      <c r="AZ111" s="74">
        <f t="shared" si="68"/>
        <v>0</v>
      </c>
      <c r="BA111" s="74">
        <f t="shared" si="68"/>
        <v>0</v>
      </c>
      <c r="BB111" s="74">
        <f t="shared" si="68"/>
        <v>0</v>
      </c>
      <c r="BC111" s="74">
        <f t="shared" si="68"/>
        <v>0</v>
      </c>
      <c r="BD111" s="74">
        <f t="shared" si="68"/>
        <v>0</v>
      </c>
      <c r="BE111" s="74">
        <f t="shared" si="68"/>
        <v>0</v>
      </c>
      <c r="BF111" s="74">
        <f t="shared" si="68"/>
        <v>0</v>
      </c>
      <c r="BG111" s="74">
        <f t="shared" si="68"/>
        <v>0</v>
      </c>
      <c r="BH111" s="74">
        <f t="shared" si="68"/>
        <v>0</v>
      </c>
      <c r="BI111" s="74">
        <f t="shared" si="68"/>
        <v>0</v>
      </c>
      <c r="BJ111" s="74"/>
      <c r="BK111" s="74"/>
      <c r="BL111" s="74"/>
      <c r="BM111" s="36"/>
      <c r="BN111" s="74">
        <f t="shared" si="58"/>
        <v>0</v>
      </c>
      <c r="BO111" s="333">
        <f>L20</f>
        <v>0</v>
      </c>
    </row>
    <row r="112" spans="1:67" s="37" customFormat="1" ht="15" customHeight="1" x14ac:dyDescent="0.2">
      <c r="A112" s="108">
        <v>2025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>
        <f>$M$20/$B$3</f>
        <v>0</v>
      </c>
      <c r="N112" s="74">
        <f>$M$20/$B$3</f>
        <v>0</v>
      </c>
      <c r="O112" s="74">
        <f t="shared" ref="O112:BJ112" si="69">$M$20/$B$3</f>
        <v>0</v>
      </c>
      <c r="P112" s="74">
        <f t="shared" si="69"/>
        <v>0</v>
      </c>
      <c r="Q112" s="74">
        <f t="shared" si="69"/>
        <v>0</v>
      </c>
      <c r="R112" s="74">
        <f t="shared" si="69"/>
        <v>0</v>
      </c>
      <c r="S112" s="74">
        <f t="shared" si="69"/>
        <v>0</v>
      </c>
      <c r="T112" s="74">
        <f t="shared" si="69"/>
        <v>0</v>
      </c>
      <c r="U112" s="74">
        <f t="shared" si="69"/>
        <v>0</v>
      </c>
      <c r="V112" s="74">
        <f t="shared" si="69"/>
        <v>0</v>
      </c>
      <c r="W112" s="74">
        <f t="shared" si="69"/>
        <v>0</v>
      </c>
      <c r="X112" s="74">
        <f t="shared" si="69"/>
        <v>0</v>
      </c>
      <c r="Y112" s="74">
        <f t="shared" si="69"/>
        <v>0</v>
      </c>
      <c r="Z112" s="74">
        <f t="shared" si="69"/>
        <v>0</v>
      </c>
      <c r="AA112" s="74">
        <f t="shared" si="69"/>
        <v>0</v>
      </c>
      <c r="AB112" s="74">
        <f t="shared" si="69"/>
        <v>0</v>
      </c>
      <c r="AC112" s="74">
        <f t="shared" si="69"/>
        <v>0</v>
      </c>
      <c r="AD112" s="74">
        <f t="shared" si="69"/>
        <v>0</v>
      </c>
      <c r="AE112" s="74">
        <f t="shared" si="69"/>
        <v>0</v>
      </c>
      <c r="AF112" s="74">
        <f t="shared" si="69"/>
        <v>0</v>
      </c>
      <c r="AG112" s="74">
        <f t="shared" si="69"/>
        <v>0</v>
      </c>
      <c r="AH112" s="74">
        <f t="shared" si="69"/>
        <v>0</v>
      </c>
      <c r="AI112" s="74">
        <f t="shared" si="69"/>
        <v>0</v>
      </c>
      <c r="AJ112" s="74">
        <f t="shared" si="69"/>
        <v>0</v>
      </c>
      <c r="AK112" s="74">
        <f t="shared" si="69"/>
        <v>0</v>
      </c>
      <c r="AL112" s="74">
        <f t="shared" si="69"/>
        <v>0</v>
      </c>
      <c r="AM112" s="74">
        <f t="shared" si="69"/>
        <v>0</v>
      </c>
      <c r="AN112" s="74">
        <f t="shared" si="69"/>
        <v>0</v>
      </c>
      <c r="AO112" s="74">
        <f t="shared" si="69"/>
        <v>0</v>
      </c>
      <c r="AP112" s="74">
        <f t="shared" si="69"/>
        <v>0</v>
      </c>
      <c r="AQ112" s="74">
        <f t="shared" si="69"/>
        <v>0</v>
      </c>
      <c r="AR112" s="74">
        <f t="shared" si="69"/>
        <v>0</v>
      </c>
      <c r="AS112" s="74">
        <f t="shared" si="69"/>
        <v>0</v>
      </c>
      <c r="AT112" s="74">
        <f t="shared" si="69"/>
        <v>0</v>
      </c>
      <c r="AU112" s="74">
        <f t="shared" si="69"/>
        <v>0</v>
      </c>
      <c r="AV112" s="74">
        <f t="shared" si="69"/>
        <v>0</v>
      </c>
      <c r="AW112" s="74">
        <f t="shared" si="69"/>
        <v>0</v>
      </c>
      <c r="AX112" s="74">
        <f t="shared" si="69"/>
        <v>0</v>
      </c>
      <c r="AY112" s="74">
        <f t="shared" si="69"/>
        <v>0</v>
      </c>
      <c r="AZ112" s="74">
        <f t="shared" si="69"/>
        <v>0</v>
      </c>
      <c r="BA112" s="74">
        <f t="shared" si="69"/>
        <v>0</v>
      </c>
      <c r="BB112" s="74">
        <f t="shared" si="69"/>
        <v>0</v>
      </c>
      <c r="BC112" s="74">
        <f t="shared" si="69"/>
        <v>0</v>
      </c>
      <c r="BD112" s="74">
        <f t="shared" si="69"/>
        <v>0</v>
      </c>
      <c r="BE112" s="74">
        <f t="shared" si="69"/>
        <v>0</v>
      </c>
      <c r="BF112" s="74">
        <f t="shared" si="69"/>
        <v>0</v>
      </c>
      <c r="BG112" s="74">
        <f t="shared" si="69"/>
        <v>0</v>
      </c>
      <c r="BH112" s="74">
        <f t="shared" si="69"/>
        <v>0</v>
      </c>
      <c r="BI112" s="74">
        <f t="shared" si="69"/>
        <v>0</v>
      </c>
      <c r="BJ112" s="74">
        <f t="shared" si="69"/>
        <v>0</v>
      </c>
      <c r="BK112" s="74"/>
      <c r="BL112" s="74"/>
      <c r="BM112" s="36"/>
      <c r="BN112" s="74">
        <f t="shared" si="58"/>
        <v>0</v>
      </c>
      <c r="BO112" s="333"/>
    </row>
    <row r="113" spans="1:67" s="37" customFormat="1" ht="15" customHeight="1" x14ac:dyDescent="0.2">
      <c r="A113" s="108">
        <v>2026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>
        <f>$N$20/$B$3</f>
        <v>0</v>
      </c>
      <c r="O113" s="74">
        <f t="shared" ref="O113:BK113" si="70">$N$20/$B$3</f>
        <v>0</v>
      </c>
      <c r="P113" s="74">
        <f t="shared" si="70"/>
        <v>0</v>
      </c>
      <c r="Q113" s="74">
        <f t="shared" si="70"/>
        <v>0</v>
      </c>
      <c r="R113" s="74">
        <f t="shared" si="70"/>
        <v>0</v>
      </c>
      <c r="S113" s="74">
        <f t="shared" si="70"/>
        <v>0</v>
      </c>
      <c r="T113" s="74">
        <f t="shared" si="70"/>
        <v>0</v>
      </c>
      <c r="U113" s="74">
        <f t="shared" si="70"/>
        <v>0</v>
      </c>
      <c r="V113" s="74">
        <f t="shared" si="70"/>
        <v>0</v>
      </c>
      <c r="W113" s="74">
        <f t="shared" si="70"/>
        <v>0</v>
      </c>
      <c r="X113" s="74">
        <f t="shared" si="70"/>
        <v>0</v>
      </c>
      <c r="Y113" s="74">
        <f t="shared" si="70"/>
        <v>0</v>
      </c>
      <c r="Z113" s="74">
        <f t="shared" si="70"/>
        <v>0</v>
      </c>
      <c r="AA113" s="74">
        <f t="shared" si="70"/>
        <v>0</v>
      </c>
      <c r="AB113" s="74">
        <f t="shared" si="70"/>
        <v>0</v>
      </c>
      <c r="AC113" s="74">
        <f t="shared" si="70"/>
        <v>0</v>
      </c>
      <c r="AD113" s="74">
        <f t="shared" si="70"/>
        <v>0</v>
      </c>
      <c r="AE113" s="74">
        <f t="shared" si="70"/>
        <v>0</v>
      </c>
      <c r="AF113" s="74">
        <f t="shared" si="70"/>
        <v>0</v>
      </c>
      <c r="AG113" s="74">
        <f t="shared" si="70"/>
        <v>0</v>
      </c>
      <c r="AH113" s="74">
        <f t="shared" si="70"/>
        <v>0</v>
      </c>
      <c r="AI113" s="74">
        <f t="shared" si="70"/>
        <v>0</v>
      </c>
      <c r="AJ113" s="74">
        <f t="shared" si="70"/>
        <v>0</v>
      </c>
      <c r="AK113" s="74">
        <f t="shared" si="70"/>
        <v>0</v>
      </c>
      <c r="AL113" s="74">
        <f t="shared" si="70"/>
        <v>0</v>
      </c>
      <c r="AM113" s="74">
        <f t="shared" si="70"/>
        <v>0</v>
      </c>
      <c r="AN113" s="74">
        <f t="shared" si="70"/>
        <v>0</v>
      </c>
      <c r="AO113" s="74">
        <f t="shared" si="70"/>
        <v>0</v>
      </c>
      <c r="AP113" s="74">
        <f t="shared" si="70"/>
        <v>0</v>
      </c>
      <c r="AQ113" s="74">
        <f t="shared" si="70"/>
        <v>0</v>
      </c>
      <c r="AR113" s="74">
        <f t="shared" si="70"/>
        <v>0</v>
      </c>
      <c r="AS113" s="74">
        <f t="shared" si="70"/>
        <v>0</v>
      </c>
      <c r="AT113" s="74">
        <f t="shared" si="70"/>
        <v>0</v>
      </c>
      <c r="AU113" s="74">
        <f t="shared" si="70"/>
        <v>0</v>
      </c>
      <c r="AV113" s="74">
        <f t="shared" si="70"/>
        <v>0</v>
      </c>
      <c r="AW113" s="74">
        <f t="shared" si="70"/>
        <v>0</v>
      </c>
      <c r="AX113" s="74">
        <f t="shared" si="70"/>
        <v>0</v>
      </c>
      <c r="AY113" s="74">
        <f t="shared" si="70"/>
        <v>0</v>
      </c>
      <c r="AZ113" s="74">
        <f t="shared" si="70"/>
        <v>0</v>
      </c>
      <c r="BA113" s="74">
        <f t="shared" si="70"/>
        <v>0</v>
      </c>
      <c r="BB113" s="74">
        <f t="shared" si="70"/>
        <v>0</v>
      </c>
      <c r="BC113" s="74">
        <f t="shared" si="70"/>
        <v>0</v>
      </c>
      <c r="BD113" s="74">
        <f t="shared" si="70"/>
        <v>0</v>
      </c>
      <c r="BE113" s="74">
        <f t="shared" si="70"/>
        <v>0</v>
      </c>
      <c r="BF113" s="74">
        <f t="shared" si="70"/>
        <v>0</v>
      </c>
      <c r="BG113" s="74">
        <f t="shared" si="70"/>
        <v>0</v>
      </c>
      <c r="BH113" s="74">
        <f t="shared" si="70"/>
        <v>0</v>
      </c>
      <c r="BI113" s="74">
        <f t="shared" si="70"/>
        <v>0</v>
      </c>
      <c r="BJ113" s="74">
        <f t="shared" si="70"/>
        <v>0</v>
      </c>
      <c r="BK113" s="74">
        <f t="shared" si="70"/>
        <v>0</v>
      </c>
      <c r="BL113" s="74"/>
      <c r="BM113" s="36"/>
      <c r="BN113" s="74">
        <f t="shared" si="58"/>
        <v>0</v>
      </c>
      <c r="BO113" s="333">
        <f>N20</f>
        <v>0</v>
      </c>
    </row>
    <row r="114" spans="1:67" s="37" customFormat="1" ht="15" customHeight="1" thickBot="1" x14ac:dyDescent="0.25">
      <c r="A114" s="33"/>
      <c r="B114" s="68">
        <f>SUM(B101:B113)</f>
        <v>0</v>
      </c>
      <c r="C114" s="68">
        <f t="shared" ref="C114:BL114" si="71">SUM(C101:C113)</f>
        <v>0</v>
      </c>
      <c r="D114" s="68">
        <f t="shared" si="71"/>
        <v>0</v>
      </c>
      <c r="E114" s="68">
        <f t="shared" si="71"/>
        <v>0</v>
      </c>
      <c r="F114" s="68">
        <f t="shared" si="71"/>
        <v>0</v>
      </c>
      <c r="G114" s="68">
        <f t="shared" si="71"/>
        <v>0</v>
      </c>
      <c r="H114" s="68">
        <f t="shared" si="71"/>
        <v>0</v>
      </c>
      <c r="I114" s="68">
        <f t="shared" si="71"/>
        <v>0</v>
      </c>
      <c r="J114" s="68">
        <f t="shared" si="71"/>
        <v>0</v>
      </c>
      <c r="K114" s="68">
        <f t="shared" si="71"/>
        <v>0</v>
      </c>
      <c r="L114" s="68">
        <f t="shared" si="71"/>
        <v>0</v>
      </c>
      <c r="M114" s="68">
        <f t="shared" si="71"/>
        <v>0</v>
      </c>
      <c r="N114" s="68">
        <f t="shared" si="71"/>
        <v>0</v>
      </c>
      <c r="O114" s="68">
        <f t="shared" si="71"/>
        <v>0</v>
      </c>
      <c r="P114" s="68">
        <f t="shared" si="71"/>
        <v>0</v>
      </c>
      <c r="Q114" s="68">
        <f t="shared" si="71"/>
        <v>0</v>
      </c>
      <c r="R114" s="68">
        <f t="shared" si="71"/>
        <v>0</v>
      </c>
      <c r="S114" s="68">
        <f t="shared" si="71"/>
        <v>0</v>
      </c>
      <c r="T114" s="68">
        <f t="shared" si="71"/>
        <v>0</v>
      </c>
      <c r="U114" s="68">
        <f t="shared" si="71"/>
        <v>0</v>
      </c>
      <c r="V114" s="68">
        <f t="shared" si="71"/>
        <v>0</v>
      </c>
      <c r="W114" s="68">
        <f t="shared" si="71"/>
        <v>0</v>
      </c>
      <c r="X114" s="68">
        <f t="shared" si="71"/>
        <v>0</v>
      </c>
      <c r="Y114" s="68">
        <f t="shared" si="71"/>
        <v>0</v>
      </c>
      <c r="Z114" s="68">
        <f t="shared" si="71"/>
        <v>0</v>
      </c>
      <c r="AA114" s="68">
        <f t="shared" si="71"/>
        <v>0</v>
      </c>
      <c r="AB114" s="68">
        <f t="shared" si="71"/>
        <v>0</v>
      </c>
      <c r="AC114" s="68">
        <f t="shared" si="71"/>
        <v>0</v>
      </c>
      <c r="AD114" s="68">
        <f t="shared" si="71"/>
        <v>0</v>
      </c>
      <c r="AE114" s="68">
        <f t="shared" si="71"/>
        <v>0</v>
      </c>
      <c r="AF114" s="68">
        <f t="shared" si="71"/>
        <v>0</v>
      </c>
      <c r="AG114" s="68">
        <f t="shared" si="71"/>
        <v>0</v>
      </c>
      <c r="AH114" s="68">
        <f t="shared" si="71"/>
        <v>0</v>
      </c>
      <c r="AI114" s="68">
        <f t="shared" si="71"/>
        <v>0</v>
      </c>
      <c r="AJ114" s="68">
        <f t="shared" si="71"/>
        <v>0</v>
      </c>
      <c r="AK114" s="68">
        <f t="shared" si="71"/>
        <v>0</v>
      </c>
      <c r="AL114" s="68">
        <f t="shared" si="71"/>
        <v>0</v>
      </c>
      <c r="AM114" s="68">
        <f t="shared" si="71"/>
        <v>0</v>
      </c>
      <c r="AN114" s="68">
        <f t="shared" si="71"/>
        <v>0</v>
      </c>
      <c r="AO114" s="68">
        <f t="shared" si="71"/>
        <v>0</v>
      </c>
      <c r="AP114" s="68">
        <f t="shared" si="71"/>
        <v>0</v>
      </c>
      <c r="AQ114" s="68">
        <f t="shared" si="71"/>
        <v>0</v>
      </c>
      <c r="AR114" s="68">
        <f t="shared" si="71"/>
        <v>0</v>
      </c>
      <c r="AS114" s="68">
        <f t="shared" si="71"/>
        <v>0</v>
      </c>
      <c r="AT114" s="68">
        <f t="shared" si="71"/>
        <v>0</v>
      </c>
      <c r="AU114" s="68">
        <f t="shared" si="71"/>
        <v>0</v>
      </c>
      <c r="AV114" s="68">
        <f t="shared" si="71"/>
        <v>0</v>
      </c>
      <c r="AW114" s="68">
        <f t="shared" si="71"/>
        <v>0</v>
      </c>
      <c r="AX114" s="68">
        <f t="shared" si="71"/>
        <v>0</v>
      </c>
      <c r="AY114" s="68">
        <f t="shared" si="71"/>
        <v>0</v>
      </c>
      <c r="AZ114" s="68">
        <f t="shared" si="71"/>
        <v>0</v>
      </c>
      <c r="BA114" s="68">
        <f t="shared" si="71"/>
        <v>0</v>
      </c>
      <c r="BB114" s="68">
        <f t="shared" si="71"/>
        <v>0</v>
      </c>
      <c r="BC114" s="68">
        <f t="shared" si="71"/>
        <v>0</v>
      </c>
      <c r="BD114" s="68">
        <f t="shared" si="71"/>
        <v>0</v>
      </c>
      <c r="BE114" s="68">
        <f t="shared" si="71"/>
        <v>0</v>
      </c>
      <c r="BF114" s="68">
        <f t="shared" si="71"/>
        <v>0</v>
      </c>
      <c r="BG114" s="68">
        <f t="shared" si="71"/>
        <v>0</v>
      </c>
      <c r="BH114" s="68">
        <f t="shared" si="71"/>
        <v>0</v>
      </c>
      <c r="BI114" s="68">
        <f t="shared" si="71"/>
        <v>0</v>
      </c>
      <c r="BJ114" s="68">
        <f t="shared" si="71"/>
        <v>0</v>
      </c>
      <c r="BK114" s="68">
        <f t="shared" si="71"/>
        <v>0</v>
      </c>
      <c r="BL114" s="68">
        <f t="shared" si="71"/>
        <v>0</v>
      </c>
      <c r="BM114" s="36"/>
      <c r="BN114" s="57">
        <f>SUM(BN101:BN113)</f>
        <v>0</v>
      </c>
      <c r="BO114" s="333"/>
    </row>
    <row r="115" spans="1:67" ht="15" customHeight="1" thickTop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N115" s="56"/>
    </row>
    <row r="116" spans="1:6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N116" s="56"/>
    </row>
    <row r="117" spans="1:6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N117" s="56"/>
    </row>
    <row r="118" spans="1:6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N118" s="56"/>
    </row>
    <row r="119" spans="1:6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N119" s="56"/>
    </row>
    <row r="120" spans="1:6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N120" s="56"/>
    </row>
    <row r="121" spans="1:6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N121" s="56"/>
    </row>
    <row r="122" spans="1:6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N122" s="56"/>
    </row>
    <row r="123" spans="1:6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N123" s="56"/>
    </row>
    <row r="124" spans="1:6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N124" s="56"/>
    </row>
    <row r="125" spans="1:6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N125" s="32"/>
    </row>
    <row r="126" spans="1:6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N126" s="32"/>
    </row>
    <row r="127" spans="1:6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N127" s="32"/>
    </row>
    <row r="128" spans="1:6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N128" s="32"/>
    </row>
    <row r="129" spans="2:6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N129" s="32"/>
    </row>
    <row r="130" spans="2:6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N130" s="32"/>
    </row>
    <row r="131" spans="2:6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N131" s="32"/>
    </row>
    <row r="132" spans="2:6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N132" s="32"/>
    </row>
    <row r="133" spans="2:6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N133" s="32"/>
    </row>
    <row r="134" spans="2:6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N134" s="32"/>
    </row>
    <row r="135" spans="2:6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N135" s="32"/>
    </row>
    <row r="136" spans="2:6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N136" s="32"/>
    </row>
    <row r="137" spans="2:6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N137" s="32"/>
    </row>
    <row r="138" spans="2:6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N138" s="32"/>
    </row>
    <row r="139" spans="2:6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N139" s="32"/>
    </row>
    <row r="140" spans="2:66" ht="15" customHeight="1" x14ac:dyDescent="0.2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N140" s="32"/>
    </row>
    <row r="141" spans="2:66" ht="15" customHeight="1" x14ac:dyDescent="0.2">
      <c r="BN141" s="32"/>
    </row>
    <row r="142" spans="2:66" ht="15" customHeight="1" x14ac:dyDescent="0.2">
      <c r="BN142" s="32"/>
    </row>
    <row r="143" spans="2:66" ht="15" customHeight="1" x14ac:dyDescent="0.2">
      <c r="BN143" s="32"/>
    </row>
    <row r="144" spans="2:66" ht="15" customHeight="1" x14ac:dyDescent="0.2">
      <c r="BN144" s="32"/>
    </row>
    <row r="145" spans="66:66" ht="15" customHeight="1" x14ac:dyDescent="0.2">
      <c r="BN145" s="32"/>
    </row>
    <row r="146" spans="66:66" ht="15" customHeight="1" x14ac:dyDescent="0.2">
      <c r="BN146" s="32"/>
    </row>
    <row r="147" spans="66:66" ht="15" customHeight="1" x14ac:dyDescent="0.2">
      <c r="BN147" s="32"/>
    </row>
    <row r="148" spans="66:66" ht="15" customHeight="1" x14ac:dyDescent="0.2">
      <c r="BN148" s="32"/>
    </row>
    <row r="149" spans="66:66" ht="15" customHeight="1" x14ac:dyDescent="0.2">
      <c r="BN149" s="32"/>
    </row>
    <row r="150" spans="66:66" ht="15" customHeight="1" x14ac:dyDescent="0.2">
      <c r="BN150" s="32"/>
    </row>
    <row r="151" spans="66:66" ht="15" customHeight="1" x14ac:dyDescent="0.2">
      <c r="BN151" s="32"/>
    </row>
    <row r="152" spans="66:66" ht="15" customHeight="1" x14ac:dyDescent="0.2">
      <c r="BN152" s="32"/>
    </row>
    <row r="153" spans="66:66" ht="15" customHeight="1" x14ac:dyDescent="0.2">
      <c r="BN153" s="32"/>
    </row>
    <row r="154" spans="66:66" ht="15" customHeight="1" x14ac:dyDescent="0.2">
      <c r="BN154" s="32"/>
    </row>
    <row r="155" spans="66:66" ht="15" customHeight="1" x14ac:dyDescent="0.2">
      <c r="BN155" s="32"/>
    </row>
    <row r="156" spans="66:66" ht="15" customHeight="1" x14ac:dyDescent="0.2">
      <c r="BN156" s="32"/>
    </row>
    <row r="157" spans="66:66" ht="15" customHeight="1" x14ac:dyDescent="0.2">
      <c r="BN157" s="32"/>
    </row>
    <row r="158" spans="66:66" ht="15" customHeight="1" x14ac:dyDescent="0.2">
      <c r="BN158" s="32"/>
    </row>
    <row r="159" spans="66:66" ht="15" customHeight="1" x14ac:dyDescent="0.2">
      <c r="BN159" s="32"/>
    </row>
    <row r="160" spans="66:66" ht="15" customHeight="1" x14ac:dyDescent="0.2">
      <c r="BN160" s="32"/>
    </row>
    <row r="161" spans="66:66" ht="15" customHeight="1" x14ac:dyDescent="0.2">
      <c r="BN161" s="32"/>
    </row>
    <row r="162" spans="66:66" ht="15" customHeight="1" x14ac:dyDescent="0.2">
      <c r="BN162" s="32"/>
    </row>
    <row r="163" spans="66:66" ht="15" customHeight="1" x14ac:dyDescent="0.2">
      <c r="BN163" s="32"/>
    </row>
    <row r="164" spans="66:66" ht="15" customHeight="1" x14ac:dyDescent="0.2">
      <c r="BN164" s="32"/>
    </row>
    <row r="165" spans="66:66" ht="15" customHeight="1" x14ac:dyDescent="0.2">
      <c r="BN165" s="32"/>
    </row>
    <row r="166" spans="66:66" ht="15" customHeight="1" x14ac:dyDescent="0.2">
      <c r="BN166" s="32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/>
  <dimension ref="A1:AC28"/>
  <sheetViews>
    <sheetView zoomScaleNormal="100" workbookViewId="0">
      <selection activeCell="Q16" sqref="Q16"/>
    </sheetView>
  </sheetViews>
  <sheetFormatPr defaultRowHeight="17.100000000000001" customHeight="1" x14ac:dyDescent="0.2"/>
  <cols>
    <col min="1" max="1" width="23.140625" bestFit="1" customWidth="1"/>
    <col min="2" max="5" width="15.7109375" customWidth="1"/>
    <col min="6" max="6" width="2.7109375" customWidth="1"/>
    <col min="7" max="7" width="23.140625" bestFit="1" customWidth="1"/>
    <col min="8" max="11" width="15.7109375" customWidth="1"/>
    <col min="12" max="12" width="2.7109375" customWidth="1"/>
    <col min="13" max="13" width="23.140625" bestFit="1" customWidth="1"/>
    <col min="14" max="17" width="15.7109375" customWidth="1"/>
    <col min="18" max="18" width="2.7109375" customWidth="1"/>
    <col min="19" max="19" width="23.140625" bestFit="1" customWidth="1"/>
    <col min="20" max="23" width="15.7109375" customWidth="1"/>
    <col min="24" max="24" width="2.7109375" customWidth="1"/>
    <col min="25" max="25" width="23.140625" bestFit="1" customWidth="1"/>
    <col min="26" max="29" width="15.7109375" customWidth="1"/>
  </cols>
  <sheetData>
    <row r="1" spans="1:29" ht="17.100000000000001" customHeight="1" x14ac:dyDescent="0.2">
      <c r="A1" s="487" t="s">
        <v>71</v>
      </c>
      <c r="B1" s="487"/>
      <c r="C1" s="487"/>
      <c r="D1" s="487"/>
      <c r="E1" s="487"/>
      <c r="G1" s="487" t="s">
        <v>71</v>
      </c>
      <c r="H1" s="487"/>
      <c r="I1" s="487"/>
      <c r="J1" s="487"/>
      <c r="K1" s="487"/>
      <c r="M1" s="487" t="s">
        <v>71</v>
      </c>
      <c r="N1" s="487"/>
      <c r="O1" s="487"/>
      <c r="P1" s="487"/>
      <c r="Q1" s="487"/>
      <c r="S1" s="487" t="s">
        <v>71</v>
      </c>
      <c r="T1" s="487"/>
      <c r="U1" s="487"/>
      <c r="V1" s="487"/>
      <c r="W1" s="487"/>
      <c r="Y1" s="487" t="s">
        <v>71</v>
      </c>
      <c r="Z1" s="487"/>
      <c r="AA1" s="487"/>
      <c r="AB1" s="487"/>
      <c r="AC1" s="487"/>
    </row>
    <row r="2" spans="1:29" ht="17.100000000000001" customHeight="1" x14ac:dyDescent="0.2">
      <c r="A2" s="487" t="s">
        <v>37</v>
      </c>
      <c r="B2" s="487"/>
      <c r="C2" s="487"/>
      <c r="D2" s="487"/>
      <c r="E2" s="487"/>
      <c r="G2" s="487" t="s">
        <v>37</v>
      </c>
      <c r="H2" s="487"/>
      <c r="I2" s="487"/>
      <c r="J2" s="487"/>
      <c r="K2" s="487"/>
      <c r="M2" s="487" t="s">
        <v>37</v>
      </c>
      <c r="N2" s="487"/>
      <c r="O2" s="487"/>
      <c r="P2" s="487"/>
      <c r="Q2" s="487"/>
      <c r="S2" s="487" t="s">
        <v>37</v>
      </c>
      <c r="T2" s="487"/>
      <c r="U2" s="487"/>
      <c r="V2" s="487"/>
      <c r="W2" s="487"/>
      <c r="Y2" s="487" t="s">
        <v>37</v>
      </c>
      <c r="Z2" s="487"/>
      <c r="AA2" s="487"/>
      <c r="AB2" s="487"/>
      <c r="AC2" s="487"/>
    </row>
    <row r="3" spans="1:29" ht="17.100000000000001" customHeight="1" x14ac:dyDescent="0.2">
      <c r="A3" s="488" t="s">
        <v>93</v>
      </c>
      <c r="B3" s="487"/>
      <c r="C3" s="487"/>
      <c r="D3" s="487"/>
      <c r="E3" s="487"/>
      <c r="G3" s="488" t="s">
        <v>345</v>
      </c>
      <c r="H3" s="487"/>
      <c r="I3" s="487"/>
      <c r="J3" s="487"/>
      <c r="K3" s="487"/>
      <c r="M3" s="488" t="s">
        <v>365</v>
      </c>
      <c r="N3" s="487"/>
      <c r="O3" s="487"/>
      <c r="P3" s="487"/>
      <c r="Q3" s="487"/>
      <c r="S3" s="488" t="s">
        <v>365</v>
      </c>
      <c r="T3" s="487"/>
      <c r="U3" s="487"/>
      <c r="V3" s="487"/>
      <c r="W3" s="487"/>
      <c r="Y3" s="488" t="s">
        <v>365</v>
      </c>
      <c r="Z3" s="487"/>
      <c r="AA3" s="487"/>
      <c r="AB3" s="487"/>
      <c r="AC3" s="487"/>
    </row>
    <row r="4" spans="1:29" ht="17.100000000000001" customHeight="1" x14ac:dyDescent="0.2">
      <c r="A4" s="488" t="s">
        <v>255</v>
      </c>
      <c r="B4" s="487"/>
      <c r="C4" s="487"/>
      <c r="D4" s="487"/>
      <c r="E4" s="487"/>
      <c r="G4" s="488" t="s">
        <v>346</v>
      </c>
      <c r="H4" s="487"/>
      <c r="I4" s="487"/>
      <c r="J4" s="487"/>
      <c r="K4" s="487"/>
      <c r="M4" s="488" t="s">
        <v>364</v>
      </c>
      <c r="N4" s="487"/>
      <c r="O4" s="487"/>
      <c r="P4" s="487"/>
      <c r="Q4" s="487"/>
      <c r="S4" s="488" t="s">
        <v>368</v>
      </c>
      <c r="T4" s="487"/>
      <c r="U4" s="487"/>
      <c r="V4" s="487"/>
      <c r="W4" s="487"/>
      <c r="Y4" s="488" t="s">
        <v>369</v>
      </c>
      <c r="Z4" s="487"/>
      <c r="AA4" s="487"/>
      <c r="AB4" s="487"/>
      <c r="AC4" s="487"/>
    </row>
    <row r="5" spans="1:29" ht="17.100000000000001" customHeight="1" x14ac:dyDescent="0.2">
      <c r="A5" s="487" t="s">
        <v>38</v>
      </c>
      <c r="B5" s="487"/>
      <c r="C5" s="487"/>
      <c r="D5" s="487"/>
      <c r="E5" s="487"/>
      <c r="G5" s="487" t="s">
        <v>38</v>
      </c>
      <c r="H5" s="487"/>
      <c r="I5" s="487"/>
      <c r="J5" s="487"/>
      <c r="K5" s="487"/>
      <c r="M5" s="487" t="s">
        <v>38</v>
      </c>
      <c r="N5" s="487"/>
      <c r="O5" s="487"/>
      <c r="P5" s="487"/>
      <c r="Q5" s="487"/>
      <c r="S5" s="487" t="s">
        <v>38</v>
      </c>
      <c r="T5" s="487"/>
      <c r="U5" s="487"/>
      <c r="V5" s="487"/>
      <c r="W5" s="487"/>
      <c r="Y5" s="487" t="s">
        <v>38</v>
      </c>
      <c r="Z5" s="487"/>
      <c r="AA5" s="487"/>
      <c r="AB5" s="487"/>
      <c r="AC5" s="487"/>
    </row>
    <row r="7" spans="1:29" ht="17.100000000000001" customHeight="1" x14ac:dyDescent="0.2">
      <c r="D7" s="3" t="s">
        <v>39</v>
      </c>
      <c r="E7" s="3" t="s">
        <v>63</v>
      </c>
      <c r="J7" s="399" t="s">
        <v>39</v>
      </c>
      <c r="K7" s="399" t="s">
        <v>63</v>
      </c>
      <c r="P7" s="445" t="s">
        <v>39</v>
      </c>
      <c r="Q7" s="445" t="s">
        <v>63</v>
      </c>
      <c r="V7" s="449" t="s">
        <v>39</v>
      </c>
      <c r="W7" s="449" t="s">
        <v>63</v>
      </c>
      <c r="AB7" s="449" t="s">
        <v>39</v>
      </c>
      <c r="AC7" s="449" t="s">
        <v>63</v>
      </c>
    </row>
    <row r="8" spans="1:29" ht="17.100000000000001" customHeight="1" x14ac:dyDescent="0.2">
      <c r="B8" s="3"/>
      <c r="C8" s="3" t="s">
        <v>40</v>
      </c>
      <c r="D8" s="3" t="s">
        <v>29</v>
      </c>
      <c r="E8" s="3" t="s">
        <v>29</v>
      </c>
      <c r="H8" s="399"/>
      <c r="I8" s="399" t="s">
        <v>40</v>
      </c>
      <c r="J8" s="399" t="s">
        <v>29</v>
      </c>
      <c r="K8" s="399" t="s">
        <v>29</v>
      </c>
      <c r="N8" s="445"/>
      <c r="O8" s="445" t="s">
        <v>40</v>
      </c>
      <c r="P8" s="445" t="s">
        <v>29</v>
      </c>
      <c r="Q8" s="445" t="s">
        <v>29</v>
      </c>
      <c r="T8" s="449"/>
      <c r="U8" s="449" t="s">
        <v>40</v>
      </c>
      <c r="V8" s="449" t="s">
        <v>29</v>
      </c>
      <c r="W8" s="449" t="s">
        <v>29</v>
      </c>
      <c r="Z8" s="449"/>
      <c r="AA8" s="449" t="s">
        <v>40</v>
      </c>
      <c r="AB8" s="449" t="s">
        <v>29</v>
      </c>
      <c r="AC8" s="449" t="s">
        <v>29</v>
      </c>
    </row>
    <row r="9" spans="1:29" ht="17.100000000000001" customHeight="1" x14ac:dyDescent="0.2">
      <c r="B9" s="11" t="s">
        <v>41</v>
      </c>
      <c r="C9" s="11" t="s">
        <v>42</v>
      </c>
      <c r="D9" s="11" t="s">
        <v>41</v>
      </c>
      <c r="E9" s="197" t="s">
        <v>256</v>
      </c>
      <c r="H9" s="11" t="s">
        <v>41</v>
      </c>
      <c r="I9" s="11" t="s">
        <v>42</v>
      </c>
      <c r="J9" s="11" t="s">
        <v>41</v>
      </c>
      <c r="K9" s="197" t="s">
        <v>366</v>
      </c>
      <c r="N9" s="11" t="s">
        <v>41</v>
      </c>
      <c r="O9" s="11" t="s">
        <v>42</v>
      </c>
      <c r="P9" s="11" t="s">
        <v>41</v>
      </c>
      <c r="Q9" s="197" t="s">
        <v>366</v>
      </c>
      <c r="T9" s="11" t="s">
        <v>41</v>
      </c>
      <c r="U9" s="11" t="s">
        <v>42</v>
      </c>
      <c r="V9" s="11" t="s">
        <v>41</v>
      </c>
      <c r="W9" s="197" t="s">
        <v>366</v>
      </c>
      <c r="Z9" s="11" t="s">
        <v>41</v>
      </c>
      <c r="AA9" s="11" t="s">
        <v>42</v>
      </c>
      <c r="AB9" s="11" t="s">
        <v>41</v>
      </c>
      <c r="AC9" s="197" t="s">
        <v>366</v>
      </c>
    </row>
    <row r="10" spans="1:29" ht="17.100000000000001" customHeight="1" x14ac:dyDescent="0.2">
      <c r="A10" t="s">
        <v>43</v>
      </c>
      <c r="B10" s="12">
        <v>0.50560000000000005</v>
      </c>
      <c r="C10" s="12">
        <v>5.2299999999999999E-2</v>
      </c>
      <c r="D10" s="13">
        <f>B10*C10</f>
        <v>2.6442880000000002E-2</v>
      </c>
      <c r="E10" s="23">
        <f>D10</f>
        <v>2.6442880000000002E-2</v>
      </c>
      <c r="G10" t="s">
        <v>43</v>
      </c>
      <c r="H10" s="12">
        <v>0.50560000000000005</v>
      </c>
      <c r="I10" s="12">
        <v>5.0900000000000001E-2</v>
      </c>
      <c r="J10" s="13">
        <f>H10*I10</f>
        <v>2.5735040000000004E-2</v>
      </c>
      <c r="K10" s="23">
        <f>J10</f>
        <v>2.5735040000000004E-2</v>
      </c>
      <c r="M10" t="s">
        <v>43</v>
      </c>
      <c r="N10" s="12">
        <v>0.50549999999999995</v>
      </c>
      <c r="O10" s="12">
        <v>4.9299999999999997E-2</v>
      </c>
      <c r="P10" s="13">
        <f>N10*O10</f>
        <v>2.4921149999999996E-2</v>
      </c>
      <c r="Q10" s="23">
        <f>P10</f>
        <v>2.4921149999999996E-2</v>
      </c>
      <c r="S10" t="s">
        <v>43</v>
      </c>
      <c r="T10" s="12">
        <v>0.50549999999999995</v>
      </c>
      <c r="U10" s="12">
        <v>4.8800000000000003E-2</v>
      </c>
      <c r="V10" s="13">
        <f>T10*U10</f>
        <v>2.46684E-2</v>
      </c>
      <c r="W10" s="23">
        <f>V10</f>
        <v>2.46684E-2</v>
      </c>
      <c r="Y10" t="s">
        <v>43</v>
      </c>
      <c r="Z10" s="12">
        <v>0.50549999999999995</v>
      </c>
      <c r="AA10" s="12">
        <v>4.7399999999999998E-2</v>
      </c>
      <c r="AB10" s="13">
        <f>Z10*AA10</f>
        <v>2.3960699999999998E-2</v>
      </c>
      <c r="AC10" s="23">
        <f>AB10</f>
        <v>2.3960699999999998E-2</v>
      </c>
    </row>
    <row r="11" spans="1:29" ht="17.100000000000001" customHeight="1" x14ac:dyDescent="0.2">
      <c r="A11" t="s">
        <v>62</v>
      </c>
      <c r="B11" s="196">
        <v>1.44E-2</v>
      </c>
      <c r="C11" s="12">
        <v>1.2500000000000001E-2</v>
      </c>
      <c r="D11" s="19">
        <f>B11*C11</f>
        <v>1.8000000000000001E-4</v>
      </c>
      <c r="E11" s="18">
        <f>D11</f>
        <v>1.8000000000000001E-4</v>
      </c>
      <c r="G11" t="s">
        <v>62</v>
      </c>
      <c r="H11" s="196">
        <v>1.44E-2</v>
      </c>
      <c r="I11" s="12">
        <v>1.15E-2</v>
      </c>
      <c r="J11" s="19">
        <f>H11*I11</f>
        <v>1.6559999999999999E-4</v>
      </c>
      <c r="K11" s="18">
        <f>J11</f>
        <v>1.6559999999999999E-4</v>
      </c>
      <c r="M11" t="s">
        <v>62</v>
      </c>
      <c r="N11" s="196">
        <v>1.4500000000000001E-2</v>
      </c>
      <c r="O11" s="12">
        <v>8.5000000000000006E-3</v>
      </c>
      <c r="P11" s="19">
        <f>N11*O11</f>
        <v>1.2325000000000001E-4</v>
      </c>
      <c r="Q11" s="18">
        <f>P11</f>
        <v>1.2325000000000001E-4</v>
      </c>
      <c r="S11" t="s">
        <v>62</v>
      </c>
      <c r="T11" s="196">
        <v>1.4500000000000001E-2</v>
      </c>
      <c r="U11" s="12">
        <v>8.5000000000000006E-3</v>
      </c>
      <c r="V11" s="19">
        <f>T11*U11</f>
        <v>1.2325000000000001E-4</v>
      </c>
      <c r="W11" s="18">
        <f>V11</f>
        <v>1.2325000000000001E-4</v>
      </c>
      <c r="Y11" t="s">
        <v>62</v>
      </c>
      <c r="Z11" s="196">
        <v>1.4500000000000001E-2</v>
      </c>
      <c r="AA11" s="12">
        <v>8.5000000000000006E-3</v>
      </c>
      <c r="AB11" s="19">
        <f>Z11*AA11</f>
        <v>1.2325000000000001E-4</v>
      </c>
      <c r="AC11" s="18">
        <f>AB11</f>
        <v>1.2325000000000001E-4</v>
      </c>
    </row>
    <row r="12" spans="1:29" ht="17.100000000000001" customHeight="1" x14ac:dyDescent="0.2">
      <c r="B12" s="12">
        <f>SUM(B10:B11)</f>
        <v>0.52</v>
      </c>
      <c r="C12" s="12"/>
      <c r="D12" s="13">
        <f>SUM(D10:D11)</f>
        <v>2.6622880000000002E-2</v>
      </c>
      <c r="E12" s="13">
        <f>SUM(E10:E11)</f>
        <v>2.6622880000000002E-2</v>
      </c>
      <c r="H12" s="12">
        <f>SUM(H10:H11)</f>
        <v>0.52</v>
      </c>
      <c r="I12" s="12"/>
      <c r="J12" s="13">
        <f>SUM(J10:J11)</f>
        <v>2.5900640000000003E-2</v>
      </c>
      <c r="K12" s="13">
        <f>SUM(K10:K11)</f>
        <v>2.5900640000000003E-2</v>
      </c>
      <c r="N12" s="12">
        <f>SUM(N10:N11)</f>
        <v>0.51999999999999991</v>
      </c>
      <c r="O12" s="12"/>
      <c r="P12" s="13">
        <f>SUM(P10:P11)</f>
        <v>2.5044399999999994E-2</v>
      </c>
      <c r="Q12" s="13">
        <f>SUM(Q10:Q11)</f>
        <v>2.5044399999999994E-2</v>
      </c>
      <c r="T12" s="12">
        <f>SUM(T10:T11)</f>
        <v>0.51999999999999991</v>
      </c>
      <c r="U12" s="12"/>
      <c r="V12" s="13">
        <f>SUM(V10:V11)</f>
        <v>2.4791649999999998E-2</v>
      </c>
      <c r="W12" s="13">
        <f>SUM(W10:W11)</f>
        <v>2.4791649999999998E-2</v>
      </c>
      <c r="Z12" s="12">
        <f>SUM(Z10:Z11)</f>
        <v>0.51999999999999991</v>
      </c>
      <c r="AA12" s="12"/>
      <c r="AB12" s="13">
        <f>SUM(AB10:AB11)</f>
        <v>2.4083949999999996E-2</v>
      </c>
      <c r="AC12" s="13">
        <f>SUM(AC10:AC11)</f>
        <v>2.4083949999999996E-2</v>
      </c>
    </row>
    <row r="13" spans="1:29" ht="17.100000000000001" customHeight="1" x14ac:dyDescent="0.2">
      <c r="A13" t="s">
        <v>44</v>
      </c>
      <c r="B13" s="12">
        <v>0.48</v>
      </c>
      <c r="C13" s="12">
        <v>9.1999999999999998E-2</v>
      </c>
      <c r="D13" s="13">
        <f>B13*C13</f>
        <v>4.4159999999999998E-2</v>
      </c>
      <c r="E13" s="13">
        <f>D13/0.60385</f>
        <v>7.3130744390163122E-2</v>
      </c>
      <c r="G13" t="s">
        <v>44</v>
      </c>
      <c r="H13" s="12">
        <v>0.48</v>
      </c>
      <c r="I13" s="12">
        <v>0.09</v>
      </c>
      <c r="J13" s="13">
        <f>H13*I13</f>
        <v>4.3199999999999995E-2</v>
      </c>
      <c r="K13" s="13">
        <f>J13/0.60775</f>
        <v>7.1081859317153426E-2</v>
      </c>
      <c r="M13" t="s">
        <v>44</v>
      </c>
      <c r="N13" s="12">
        <v>0.48</v>
      </c>
      <c r="O13" s="12">
        <v>0.09</v>
      </c>
      <c r="P13" s="13">
        <f>N13*O13</f>
        <v>4.3199999999999995E-2</v>
      </c>
      <c r="Q13" s="13">
        <f>P13/0.60775</f>
        <v>7.1081859317153426E-2</v>
      </c>
      <c r="S13" t="s">
        <v>44</v>
      </c>
      <c r="T13" s="12">
        <v>0.48</v>
      </c>
      <c r="U13" s="12">
        <v>0.09</v>
      </c>
      <c r="V13" s="13">
        <f>T13*U13</f>
        <v>4.3199999999999995E-2</v>
      </c>
      <c r="W13" s="13">
        <f>V13/0.60775</f>
        <v>7.1081859317153426E-2</v>
      </c>
      <c r="Y13" t="s">
        <v>44</v>
      </c>
      <c r="Z13" s="12">
        <v>0.48</v>
      </c>
      <c r="AA13" s="12">
        <v>0.09</v>
      </c>
      <c r="AB13" s="13">
        <f>Z13*AA13</f>
        <v>4.3199999999999995E-2</v>
      </c>
      <c r="AC13" s="13">
        <f>AB13/0.60775</f>
        <v>7.1081859317153426E-2</v>
      </c>
    </row>
    <row r="14" spans="1:29" ht="17.100000000000001" customHeight="1" thickBot="1" x14ac:dyDescent="0.25">
      <c r="A14" t="s">
        <v>6</v>
      </c>
      <c r="B14" s="22">
        <f>SUM(B12:B13)</f>
        <v>1</v>
      </c>
      <c r="D14" s="14">
        <f>ROUND(SUM(D12:D13),4)</f>
        <v>7.0800000000000002E-2</v>
      </c>
      <c r="E14" s="202">
        <f>ROUND(SUM(E12:E13),4)</f>
        <v>9.98E-2</v>
      </c>
      <c r="G14" t="s">
        <v>6</v>
      </c>
      <c r="H14" s="22">
        <f>SUM(H12:H13)</f>
        <v>1</v>
      </c>
      <c r="J14" s="14">
        <f>ROUND(SUM(J12:J13),4)</f>
        <v>6.9099999999999995E-2</v>
      </c>
      <c r="K14" s="202">
        <f>ROUND(SUM(K12:K13),4)</f>
        <v>9.7000000000000003E-2</v>
      </c>
      <c r="M14" t="s">
        <v>6</v>
      </c>
      <c r="N14" s="22">
        <f>SUM(N12:N13)</f>
        <v>0.99999999999999989</v>
      </c>
      <c r="P14" s="14">
        <f>ROUND(SUM(P12:P13),4)</f>
        <v>6.8199999999999997E-2</v>
      </c>
      <c r="Q14" s="202">
        <f>ROUND(SUM(Q12:Q13),4)</f>
        <v>9.6100000000000005E-2</v>
      </c>
      <c r="S14" t="s">
        <v>6</v>
      </c>
      <c r="T14" s="22">
        <f>SUM(T12:T13)</f>
        <v>0.99999999999999989</v>
      </c>
      <c r="V14" s="14">
        <f>ROUND(SUM(V12:V13),4)</f>
        <v>6.8000000000000005E-2</v>
      </c>
      <c r="W14" s="202">
        <f>ROUND(SUM(W12:W13),4)</f>
        <v>9.5899999999999999E-2</v>
      </c>
      <c r="Y14" t="s">
        <v>6</v>
      </c>
      <c r="Z14" s="22">
        <f>SUM(Z12:Z13)</f>
        <v>0.99999999999999989</v>
      </c>
      <c r="AB14" s="14">
        <f>ROUND(SUM(AB12:AB13),4)</f>
        <v>6.7299999999999999E-2</v>
      </c>
      <c r="AC14" s="202">
        <f>ROUND(SUM(AC12:AC13),4)</f>
        <v>9.5200000000000007E-2</v>
      </c>
    </row>
    <row r="15" spans="1:29" ht="17.100000000000001" customHeight="1" thickTop="1" x14ac:dyDescent="0.2">
      <c r="B15" s="198"/>
      <c r="D15" s="199"/>
      <c r="E15" s="200"/>
      <c r="H15" s="198"/>
      <c r="J15" s="199"/>
      <c r="K15" s="200"/>
      <c r="N15" s="198"/>
      <c r="P15" s="199"/>
      <c r="Q15" s="200"/>
      <c r="T15" s="198"/>
      <c r="V15" s="199"/>
      <c r="W15" s="200"/>
      <c r="Z15" s="198"/>
      <c r="AB15" s="199"/>
      <c r="AC15" s="200"/>
    </row>
    <row r="16" spans="1:29" ht="17.100000000000001" customHeight="1" x14ac:dyDescent="0.2">
      <c r="D16" s="203"/>
      <c r="E16" s="201">
        <f>E14</f>
        <v>9.98E-2</v>
      </c>
      <c r="J16" s="434">
        <f>J14</f>
        <v>6.9099999999999995E-2</v>
      </c>
      <c r="K16" s="201">
        <f>K14</f>
        <v>9.7000000000000003E-2</v>
      </c>
      <c r="P16" s="434">
        <f>P14</f>
        <v>6.8199999999999997E-2</v>
      </c>
      <c r="Q16" s="201">
        <f>Q14</f>
        <v>9.6100000000000005E-2</v>
      </c>
      <c r="V16" s="434">
        <f>V14</f>
        <v>6.8000000000000005E-2</v>
      </c>
      <c r="W16" s="201">
        <f>W14</f>
        <v>9.5899999999999999E-2</v>
      </c>
      <c r="AB16" s="434">
        <f>AB14</f>
        <v>6.7299999999999999E-2</v>
      </c>
      <c r="AC16" s="201">
        <f>AC14</f>
        <v>9.5200000000000007E-2</v>
      </c>
    </row>
    <row r="18" spans="1:29" ht="17.100000000000001" customHeight="1" x14ac:dyDescent="0.2">
      <c r="A18" s="5" t="s">
        <v>296</v>
      </c>
      <c r="G18" s="5" t="s">
        <v>296</v>
      </c>
      <c r="M18" s="5" t="s">
        <v>296</v>
      </c>
      <c r="S18" s="5" t="s">
        <v>296</v>
      </c>
      <c r="Y18" s="5" t="s">
        <v>296</v>
      </c>
    </row>
    <row r="19" spans="1:29" ht="17.100000000000001" customHeight="1" x14ac:dyDescent="0.2">
      <c r="D19" s="324" t="s">
        <v>39</v>
      </c>
      <c r="E19" s="324" t="s">
        <v>63</v>
      </c>
      <c r="J19" s="399" t="s">
        <v>39</v>
      </c>
      <c r="K19" s="399" t="s">
        <v>63</v>
      </c>
      <c r="P19" s="445" t="s">
        <v>39</v>
      </c>
      <c r="Q19" s="445" t="s">
        <v>63</v>
      </c>
      <c r="V19" s="449" t="s">
        <v>39</v>
      </c>
      <c r="W19" s="449" t="s">
        <v>63</v>
      </c>
      <c r="AB19" s="449" t="s">
        <v>39</v>
      </c>
      <c r="AC19" s="449" t="s">
        <v>63</v>
      </c>
    </row>
    <row r="20" spans="1:29" ht="17.100000000000001" customHeight="1" x14ac:dyDescent="0.2">
      <c r="B20" s="324"/>
      <c r="C20" s="324" t="s">
        <v>40</v>
      </c>
      <c r="D20" s="324" t="s">
        <v>29</v>
      </c>
      <c r="E20" s="324" t="s">
        <v>29</v>
      </c>
      <c r="H20" s="399"/>
      <c r="I20" s="399" t="s">
        <v>40</v>
      </c>
      <c r="J20" s="399" t="s">
        <v>29</v>
      </c>
      <c r="K20" s="399" t="s">
        <v>29</v>
      </c>
      <c r="N20" s="445"/>
      <c r="O20" s="445" t="s">
        <v>40</v>
      </c>
      <c r="P20" s="445" t="s">
        <v>29</v>
      </c>
      <c r="Q20" s="445" t="s">
        <v>29</v>
      </c>
      <c r="T20" s="449"/>
      <c r="U20" s="449" t="s">
        <v>40</v>
      </c>
      <c r="V20" s="449" t="s">
        <v>29</v>
      </c>
      <c r="W20" s="449" t="s">
        <v>29</v>
      </c>
      <c r="Z20" s="449"/>
      <c r="AA20" s="449" t="s">
        <v>40</v>
      </c>
      <c r="AB20" s="449" t="s">
        <v>29</v>
      </c>
      <c r="AC20" s="449" t="s">
        <v>29</v>
      </c>
    </row>
    <row r="21" spans="1:29" ht="17.100000000000001" customHeight="1" x14ac:dyDescent="0.2">
      <c r="B21" s="11" t="s">
        <v>41</v>
      </c>
      <c r="C21" s="11" t="s">
        <v>42</v>
      </c>
      <c r="D21" s="11" t="s">
        <v>41</v>
      </c>
      <c r="E21" s="197" t="s">
        <v>256</v>
      </c>
      <c r="H21" s="11" t="s">
        <v>41</v>
      </c>
      <c r="I21" s="11" t="s">
        <v>42</v>
      </c>
      <c r="J21" s="11" t="s">
        <v>41</v>
      </c>
      <c r="K21" s="197" t="s">
        <v>366</v>
      </c>
      <c r="N21" s="11" t="s">
        <v>41</v>
      </c>
      <c r="O21" s="11" t="s">
        <v>42</v>
      </c>
      <c r="P21" s="11" t="s">
        <v>41</v>
      </c>
      <c r="Q21" s="197" t="s">
        <v>366</v>
      </c>
      <c r="T21" s="11" t="s">
        <v>41</v>
      </c>
      <c r="U21" s="11" t="s">
        <v>42</v>
      </c>
      <c r="V21" s="11" t="s">
        <v>41</v>
      </c>
      <c r="W21" s="197" t="s">
        <v>366</v>
      </c>
      <c r="Z21" s="11" t="s">
        <v>41</v>
      </c>
      <c r="AA21" s="11" t="s">
        <v>42</v>
      </c>
      <c r="AB21" s="11" t="s">
        <v>41</v>
      </c>
      <c r="AC21" s="197" t="s">
        <v>366</v>
      </c>
    </row>
    <row r="22" spans="1:29" ht="17.100000000000001" customHeight="1" x14ac:dyDescent="0.2">
      <c r="A22" t="s">
        <v>43</v>
      </c>
      <c r="B22" s="12">
        <v>0.50560000000000005</v>
      </c>
      <c r="C22" s="12">
        <v>5.2299999999999999E-2</v>
      </c>
      <c r="D22" s="13">
        <f>B22*C22</f>
        <v>2.6442880000000002E-2</v>
      </c>
      <c r="E22" s="23">
        <f>D22</f>
        <v>2.6442880000000002E-2</v>
      </c>
      <c r="G22" t="s">
        <v>43</v>
      </c>
      <c r="H22" s="12">
        <v>0.50560000000000005</v>
      </c>
      <c r="I22" s="12">
        <v>5.2299999999999999E-2</v>
      </c>
      <c r="J22" s="13">
        <f>H22*I22</f>
        <v>2.6442880000000002E-2</v>
      </c>
      <c r="K22" s="23">
        <f>J22</f>
        <v>2.6442880000000002E-2</v>
      </c>
      <c r="M22" t="s">
        <v>43</v>
      </c>
      <c r="N22" s="12">
        <v>0.50549999999999995</v>
      </c>
      <c r="O22" s="12">
        <v>4.9299999999999997E-2</v>
      </c>
      <c r="P22" s="13">
        <f>N22*O22</f>
        <v>2.4921149999999996E-2</v>
      </c>
      <c r="Q22" s="23">
        <f>P22</f>
        <v>2.4921149999999996E-2</v>
      </c>
      <c r="S22" t="s">
        <v>43</v>
      </c>
      <c r="T22" s="12">
        <v>0.50549999999999995</v>
      </c>
      <c r="U22" s="12">
        <v>4.8800000000000003E-2</v>
      </c>
      <c r="V22" s="13">
        <f>T22*U22</f>
        <v>2.46684E-2</v>
      </c>
      <c r="W22" s="23">
        <f>V22</f>
        <v>2.46684E-2</v>
      </c>
      <c r="Y22" t="s">
        <v>43</v>
      </c>
      <c r="Z22" s="12">
        <v>0.50549999999999995</v>
      </c>
      <c r="AA22" s="12">
        <v>4.7399999999999998E-2</v>
      </c>
      <c r="AB22" s="13">
        <f>Z22*AA22</f>
        <v>2.3960699999999998E-2</v>
      </c>
      <c r="AC22" s="23">
        <f>AB22</f>
        <v>2.3960699999999998E-2</v>
      </c>
    </row>
    <row r="23" spans="1:29" ht="17.100000000000001" customHeight="1" x14ac:dyDescent="0.2">
      <c r="A23" t="s">
        <v>62</v>
      </c>
      <c r="B23" s="196">
        <v>1.44E-2</v>
      </c>
      <c r="C23" s="12">
        <v>1.2500000000000001E-2</v>
      </c>
      <c r="D23" s="19">
        <f>B23*C23</f>
        <v>1.8000000000000001E-4</v>
      </c>
      <c r="E23" s="18">
        <f>D23</f>
        <v>1.8000000000000001E-4</v>
      </c>
      <c r="G23" t="s">
        <v>62</v>
      </c>
      <c r="H23" s="196">
        <v>1.44E-2</v>
      </c>
      <c r="I23" s="12">
        <v>1.2500000000000001E-2</v>
      </c>
      <c r="J23" s="19">
        <f>H23*I23</f>
        <v>1.8000000000000001E-4</v>
      </c>
      <c r="K23" s="18">
        <f>J23</f>
        <v>1.8000000000000001E-4</v>
      </c>
      <c r="M23" t="s">
        <v>62</v>
      </c>
      <c r="N23" s="196">
        <v>1.4500000000000001E-2</v>
      </c>
      <c r="O23" s="12">
        <v>8.5000000000000006E-3</v>
      </c>
      <c r="P23" s="19">
        <f>N23*O23</f>
        <v>1.2325000000000001E-4</v>
      </c>
      <c r="Q23" s="18">
        <f>P23</f>
        <v>1.2325000000000001E-4</v>
      </c>
      <c r="S23" t="s">
        <v>62</v>
      </c>
      <c r="T23" s="196">
        <v>1.4500000000000001E-2</v>
      </c>
      <c r="U23" s="12">
        <v>8.5000000000000006E-3</v>
      </c>
      <c r="V23" s="19">
        <f>T23*U23</f>
        <v>1.2325000000000001E-4</v>
      </c>
      <c r="W23" s="18">
        <f>V23</f>
        <v>1.2325000000000001E-4</v>
      </c>
      <c r="Y23" t="s">
        <v>62</v>
      </c>
      <c r="Z23" s="196">
        <v>1.4500000000000001E-2</v>
      </c>
      <c r="AA23" s="12">
        <v>8.5000000000000006E-3</v>
      </c>
      <c r="AB23" s="19">
        <f>Z23*AA23</f>
        <v>1.2325000000000001E-4</v>
      </c>
      <c r="AC23" s="18">
        <f>AB23</f>
        <v>1.2325000000000001E-4</v>
      </c>
    </row>
    <row r="24" spans="1:29" ht="17.100000000000001" customHeight="1" x14ac:dyDescent="0.2">
      <c r="B24" s="12">
        <f>SUM(B22:B23)</f>
        <v>0.52</v>
      </c>
      <c r="C24" s="12"/>
      <c r="D24" s="13">
        <f>SUM(D22:D23)</f>
        <v>2.6622880000000002E-2</v>
      </c>
      <c r="E24" s="13">
        <f>SUM(E22:E23)</f>
        <v>2.6622880000000002E-2</v>
      </c>
      <c r="H24" s="12">
        <f>SUM(H22:H23)</f>
        <v>0.52</v>
      </c>
      <c r="I24" s="12"/>
      <c r="J24" s="13">
        <f>SUM(J22:J23)</f>
        <v>2.6622880000000002E-2</v>
      </c>
      <c r="K24" s="13">
        <f>SUM(K22:K23)</f>
        <v>2.6622880000000002E-2</v>
      </c>
      <c r="N24" s="12">
        <f>SUM(N22:N23)</f>
        <v>0.51999999999999991</v>
      </c>
      <c r="O24" s="12"/>
      <c r="P24" s="13">
        <f>SUM(P22:P23)</f>
        <v>2.5044399999999994E-2</v>
      </c>
      <c r="Q24" s="13">
        <f>SUM(Q22:Q23)</f>
        <v>2.5044399999999994E-2</v>
      </c>
      <c r="T24" s="12">
        <f>SUM(T22:T23)</f>
        <v>0.51999999999999991</v>
      </c>
      <c r="U24" s="12"/>
      <c r="V24" s="13">
        <f>SUM(V22:V23)</f>
        <v>2.4791649999999998E-2</v>
      </c>
      <c r="W24" s="13">
        <f>SUM(W22:W23)</f>
        <v>2.4791649999999998E-2</v>
      </c>
      <c r="Z24" s="12">
        <f>SUM(Z22:Z23)</f>
        <v>0.51999999999999991</v>
      </c>
      <c r="AA24" s="12"/>
      <c r="AB24" s="13">
        <f>SUM(AB22:AB23)</f>
        <v>2.4083949999999996E-2</v>
      </c>
      <c r="AC24" s="13">
        <f>SUM(AC22:AC23)</f>
        <v>2.4083949999999996E-2</v>
      </c>
    </row>
    <row r="25" spans="1:29" ht="17.100000000000001" customHeight="1" x14ac:dyDescent="0.2">
      <c r="A25" t="s">
        <v>44</v>
      </c>
      <c r="B25" s="12">
        <v>0.48</v>
      </c>
      <c r="C25" s="326">
        <f>9.2%+1%</f>
        <v>0.10199999999999999</v>
      </c>
      <c r="D25" s="13">
        <f>B25*C25</f>
        <v>4.8959999999999997E-2</v>
      </c>
      <c r="E25" s="13">
        <f>D25/0.60385</f>
        <v>8.1079738345615632E-2</v>
      </c>
      <c r="G25" t="s">
        <v>44</v>
      </c>
      <c r="H25" s="12">
        <v>0.48</v>
      </c>
      <c r="I25" s="402">
        <f>9%+1%</f>
        <v>9.9999999999999992E-2</v>
      </c>
      <c r="J25" s="13">
        <f>H25*I25</f>
        <v>4.7999999999999994E-2</v>
      </c>
      <c r="K25" s="13">
        <f>J25/0.60775</f>
        <v>7.8979843685726026E-2</v>
      </c>
      <c r="M25" t="s">
        <v>44</v>
      </c>
      <c r="N25" s="12">
        <v>0.48</v>
      </c>
      <c r="O25" s="402">
        <f>9%+1%</f>
        <v>9.9999999999999992E-2</v>
      </c>
      <c r="P25" s="13">
        <f>N25*O25</f>
        <v>4.7999999999999994E-2</v>
      </c>
      <c r="Q25" s="13">
        <f>P25/0.60775</f>
        <v>7.8979843685726026E-2</v>
      </c>
      <c r="S25" t="s">
        <v>44</v>
      </c>
      <c r="T25" s="12">
        <v>0.48</v>
      </c>
      <c r="U25" s="402">
        <f>9%+1%</f>
        <v>9.9999999999999992E-2</v>
      </c>
      <c r="V25" s="13">
        <f>T25*U25</f>
        <v>4.7999999999999994E-2</v>
      </c>
      <c r="W25" s="13">
        <f>V25/0.60775</f>
        <v>7.8979843685726026E-2</v>
      </c>
      <c r="Y25" t="s">
        <v>44</v>
      </c>
      <c r="Z25" s="12">
        <v>0.48</v>
      </c>
      <c r="AA25" s="402">
        <f>9%+1%</f>
        <v>9.9999999999999992E-2</v>
      </c>
      <c r="AB25" s="13">
        <f>Z25*AA25</f>
        <v>4.7999999999999994E-2</v>
      </c>
      <c r="AC25" s="13">
        <f>AB25/0.60775</f>
        <v>7.8979843685726026E-2</v>
      </c>
    </row>
    <row r="26" spans="1:29" ht="17.100000000000001" customHeight="1" thickBot="1" x14ac:dyDescent="0.25">
      <c r="A26" t="s">
        <v>6</v>
      </c>
      <c r="B26" s="22">
        <f>SUM(B24:B25)</f>
        <v>1</v>
      </c>
      <c r="D26" s="14">
        <f>ROUND(SUM(D24:D25),4)</f>
        <v>7.5600000000000001E-2</v>
      </c>
      <c r="E26" s="325">
        <f>ROUND(SUM(E24:E25),4)</f>
        <v>0.1077</v>
      </c>
      <c r="G26" t="s">
        <v>6</v>
      </c>
      <c r="H26" s="22">
        <f>SUM(H24:H25)</f>
        <v>1</v>
      </c>
      <c r="J26" s="14">
        <f>ROUND(SUM(J24:J25),4)</f>
        <v>7.46E-2</v>
      </c>
      <c r="K26" s="325">
        <f>ROUND(SUM(K24:K25),4)</f>
        <v>0.1056</v>
      </c>
      <c r="M26" t="s">
        <v>6</v>
      </c>
      <c r="N26" s="22">
        <f>SUM(N24:N25)</f>
        <v>0.99999999999999989</v>
      </c>
      <c r="P26" s="14">
        <f>ROUND(SUM(P24:P25),4)</f>
        <v>7.2999999999999995E-2</v>
      </c>
      <c r="Q26" s="325">
        <f>ROUND(SUM(Q24:Q25),4)</f>
        <v>0.104</v>
      </c>
      <c r="S26" t="s">
        <v>6</v>
      </c>
      <c r="T26" s="22">
        <f>SUM(T24:T25)</f>
        <v>0.99999999999999989</v>
      </c>
      <c r="V26" s="14">
        <f>ROUND(SUM(V24:V25),4)</f>
        <v>7.2800000000000004E-2</v>
      </c>
      <c r="W26" s="325">
        <f>ROUND(SUM(W24:W25),4)</f>
        <v>0.1038</v>
      </c>
      <c r="Y26" t="s">
        <v>6</v>
      </c>
      <c r="Z26" s="22">
        <f>SUM(Z24:Z25)</f>
        <v>0.99999999999999989</v>
      </c>
      <c r="AB26" s="14">
        <f>ROUND(SUM(AB24:AB25),4)</f>
        <v>7.2099999999999997E-2</v>
      </c>
      <c r="AC26" s="325">
        <f>ROUND(SUM(AC24:AC25),4)</f>
        <v>0.1031</v>
      </c>
    </row>
    <row r="27" spans="1:29" ht="17.100000000000001" customHeight="1" thickTop="1" x14ac:dyDescent="0.2">
      <c r="B27" s="198"/>
      <c r="D27" s="199"/>
      <c r="E27" s="200"/>
      <c r="H27" s="198"/>
      <c r="J27" s="199"/>
      <c r="K27" s="200"/>
      <c r="N27" s="198"/>
      <c r="P27" s="199"/>
      <c r="Q27" s="200"/>
      <c r="T27" s="198"/>
      <c r="V27" s="199"/>
      <c r="W27" s="200"/>
      <c r="Z27" s="198"/>
      <c r="AB27" s="199"/>
      <c r="AC27" s="200"/>
    </row>
    <row r="28" spans="1:29" ht="17.100000000000001" customHeight="1" x14ac:dyDescent="0.2">
      <c r="D28" s="203"/>
      <c r="E28" s="201"/>
      <c r="J28" s="203"/>
      <c r="K28" s="201"/>
      <c r="P28" s="203"/>
      <c r="Q28" s="201"/>
      <c r="V28" s="203"/>
      <c r="W28" s="201"/>
      <c r="AB28" s="203"/>
      <c r="AC28" s="201"/>
    </row>
  </sheetData>
  <mergeCells count="25">
    <mergeCell ref="G1:K1"/>
    <mergeCell ref="G2:K2"/>
    <mergeCell ref="G3:K3"/>
    <mergeCell ref="G4:K4"/>
    <mergeCell ref="G5:K5"/>
    <mergeCell ref="A4:E4"/>
    <mergeCell ref="A5:E5"/>
    <mergeCell ref="A1:E1"/>
    <mergeCell ref="A2:E2"/>
    <mergeCell ref="A3:E3"/>
    <mergeCell ref="M1:Q1"/>
    <mergeCell ref="M2:Q2"/>
    <mergeCell ref="M3:Q3"/>
    <mergeCell ref="M4:Q4"/>
    <mergeCell ref="M5:Q5"/>
    <mergeCell ref="S1:W1"/>
    <mergeCell ref="S2:W2"/>
    <mergeCell ref="S3:W3"/>
    <mergeCell ref="S4:W4"/>
    <mergeCell ref="S5:W5"/>
    <mergeCell ref="Y1:AC1"/>
    <mergeCell ref="Y2:AC2"/>
    <mergeCell ref="Y3:AC3"/>
    <mergeCell ref="Y4:AC4"/>
    <mergeCell ref="Y5:AC5"/>
  </mergeCells>
  <phoneticPr fontId="11" type="noConversion"/>
  <printOptions horizontalCentered="1"/>
  <pageMargins left="0.75" right="0.75" top="1.25" bottom="1" header="0.5" footer="0.5"/>
  <pageSetup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pageSetUpPr fitToPage="1"/>
  </sheetPr>
  <dimension ref="A1:W39"/>
  <sheetViews>
    <sheetView workbookViewId="0">
      <pane xSplit="1" ySplit="3" topLeftCell="D10" activePane="bottomRight" state="frozen"/>
      <selection activeCell="N7" sqref="N7"/>
      <selection pane="topRight" activeCell="N7" sqref="N7"/>
      <selection pane="bottomLeft" activeCell="N7" sqref="N7"/>
      <selection pane="bottomRight" activeCell="L31" sqref="L31"/>
    </sheetView>
  </sheetViews>
  <sheetFormatPr defaultRowHeight="12.75" x14ac:dyDescent="0.2"/>
  <cols>
    <col min="1" max="1" width="7.5703125" customWidth="1"/>
    <col min="12" max="12" width="10.140625" bestFit="1" customWidth="1"/>
    <col min="13" max="13" width="11.85546875" style="27" customWidth="1"/>
    <col min="16" max="16" width="9.140625" customWidth="1"/>
  </cols>
  <sheetData>
    <row r="1" spans="1:14" ht="15.75" x14ac:dyDescent="0.25">
      <c r="A1" s="126" t="s">
        <v>8</v>
      </c>
      <c r="B1" s="126"/>
      <c r="C1" s="126"/>
      <c r="L1" s="206"/>
      <c r="M1" s="206"/>
    </row>
    <row r="2" spans="1:14" x14ac:dyDescent="0.2">
      <c r="F2" s="44" t="s">
        <v>320</v>
      </c>
      <c r="J2" s="3"/>
      <c r="K2" s="3"/>
      <c r="L2" s="44" t="s">
        <v>107</v>
      </c>
      <c r="M2" s="206"/>
      <c r="N2" s="47"/>
    </row>
    <row r="3" spans="1:14" ht="25.5" x14ac:dyDescent="0.2">
      <c r="A3" s="40" t="s">
        <v>9</v>
      </c>
      <c r="B3" s="41" t="s">
        <v>10</v>
      </c>
      <c r="C3" s="41" t="s">
        <v>11</v>
      </c>
      <c r="D3" s="41" t="s">
        <v>12</v>
      </c>
      <c r="E3" s="41" t="s">
        <v>13</v>
      </c>
      <c r="F3" s="123" t="s">
        <v>14</v>
      </c>
      <c r="G3" s="41" t="s">
        <v>15</v>
      </c>
      <c r="H3" s="41" t="s">
        <v>7</v>
      </c>
      <c r="I3" s="41" t="s">
        <v>16</v>
      </c>
      <c r="J3" s="41" t="s">
        <v>5</v>
      </c>
      <c r="K3" s="41" t="s">
        <v>17</v>
      </c>
      <c r="L3" s="123" t="s">
        <v>4</v>
      </c>
      <c r="M3" s="207" t="s">
        <v>18</v>
      </c>
      <c r="N3" s="41" t="s">
        <v>76</v>
      </c>
    </row>
    <row r="4" spans="1:14" x14ac:dyDescent="0.2">
      <c r="B4" s="6"/>
      <c r="C4" s="6"/>
      <c r="D4" s="6"/>
      <c r="E4" s="6"/>
      <c r="F4" s="124"/>
      <c r="G4" s="6"/>
      <c r="H4" s="6"/>
      <c r="I4" s="6"/>
      <c r="J4" s="6"/>
      <c r="K4" s="6"/>
      <c r="L4" s="124"/>
      <c r="M4" s="208"/>
    </row>
    <row r="5" spans="1:14" x14ac:dyDescent="0.2">
      <c r="A5" s="7">
        <v>1</v>
      </c>
      <c r="B5" s="6">
        <v>0.33333000000000002</v>
      </c>
      <c r="C5" s="6">
        <v>0.66666999999999998</v>
      </c>
      <c r="D5" s="6">
        <v>0.2</v>
      </c>
      <c r="E5" s="6">
        <v>0.6</v>
      </c>
      <c r="F5" s="124">
        <v>0.14285</v>
      </c>
      <c r="G5" s="6">
        <v>0.57142999999999999</v>
      </c>
      <c r="H5" s="6">
        <v>0.1</v>
      </c>
      <c r="I5" s="6">
        <v>0.55000000000000004</v>
      </c>
      <c r="J5" s="6">
        <v>0.05</v>
      </c>
      <c r="K5" s="6">
        <v>0.52500000000000002</v>
      </c>
      <c r="L5" s="124">
        <v>3.7499999999999999E-2</v>
      </c>
      <c r="M5" s="208">
        <v>0.51875000000000004</v>
      </c>
      <c r="N5" s="6">
        <v>0</v>
      </c>
    </row>
    <row r="6" spans="1:14" x14ac:dyDescent="0.2">
      <c r="A6" s="7">
        <v>2</v>
      </c>
      <c r="B6" s="6">
        <v>0.44445000000000001</v>
      </c>
      <c r="C6" s="6">
        <v>0.22222</v>
      </c>
      <c r="D6" s="6">
        <v>0.32</v>
      </c>
      <c r="E6" s="6">
        <v>0.16</v>
      </c>
      <c r="F6" s="124">
        <v>0.24490000000000001</v>
      </c>
      <c r="G6" s="6">
        <v>0.12245</v>
      </c>
      <c r="H6" s="6">
        <v>0.18</v>
      </c>
      <c r="I6" s="6">
        <v>0.09</v>
      </c>
      <c r="J6" s="6">
        <v>9.5000000000000001E-2</v>
      </c>
      <c r="K6" s="6">
        <v>4.7500000000000001E-2</v>
      </c>
      <c r="L6" s="124">
        <v>7.2190000000000004E-2</v>
      </c>
      <c r="M6" s="208">
        <v>3.6089999999999997E-2</v>
      </c>
      <c r="N6" s="6">
        <v>1</v>
      </c>
    </row>
    <row r="7" spans="1:14" x14ac:dyDescent="0.2">
      <c r="A7" s="7">
        <v>3</v>
      </c>
      <c r="B7" s="6">
        <v>0.14815</v>
      </c>
      <c r="C7" s="6">
        <v>7.4069999999999997E-2</v>
      </c>
      <c r="D7" s="6">
        <v>0.192</v>
      </c>
      <c r="E7" s="6">
        <v>9.6000000000000002E-2</v>
      </c>
      <c r="F7" s="124">
        <v>0.17493</v>
      </c>
      <c r="G7" s="6">
        <v>8.7459999999999996E-2</v>
      </c>
      <c r="H7" s="6">
        <v>0.14399999999999999</v>
      </c>
      <c r="I7" s="6">
        <v>7.1999999999999995E-2</v>
      </c>
      <c r="J7" s="6">
        <v>8.5500000000000007E-2</v>
      </c>
      <c r="K7" s="6">
        <v>4.2750000000000003E-2</v>
      </c>
      <c r="L7" s="124">
        <v>6.6769999999999996E-2</v>
      </c>
      <c r="M7" s="208">
        <v>3.3390000000000003E-2</v>
      </c>
    </row>
    <row r="8" spans="1:14" x14ac:dyDescent="0.2">
      <c r="A8" s="7">
        <v>4</v>
      </c>
      <c r="B8" s="6">
        <v>7.4069999999999997E-2</v>
      </c>
      <c r="C8" s="6">
        <v>3.7039999999999997E-2</v>
      </c>
      <c r="D8" s="6">
        <v>0.1152</v>
      </c>
      <c r="E8" s="6">
        <v>5.7599999999999998E-2</v>
      </c>
      <c r="F8" s="124">
        <v>0.12495000000000001</v>
      </c>
      <c r="G8" s="6">
        <v>6.2469999999999998E-2</v>
      </c>
      <c r="H8" s="6">
        <v>0.1152</v>
      </c>
      <c r="I8" s="6">
        <v>5.7599999999999998E-2</v>
      </c>
      <c r="J8" s="6">
        <v>7.6950000000000005E-2</v>
      </c>
      <c r="K8" s="6">
        <v>3.848E-2</v>
      </c>
      <c r="L8" s="124">
        <v>6.1769999999999999E-2</v>
      </c>
      <c r="M8" s="208">
        <v>3.0880000000000001E-2</v>
      </c>
    </row>
    <row r="9" spans="1:14" x14ac:dyDescent="0.2">
      <c r="A9" s="7">
        <v>5</v>
      </c>
      <c r="B9" s="6"/>
      <c r="C9" s="6"/>
      <c r="D9" s="6">
        <v>0.1152</v>
      </c>
      <c r="E9" s="6">
        <v>5.7599999999999998E-2</v>
      </c>
      <c r="F9" s="124">
        <v>8.9249999999999996E-2</v>
      </c>
      <c r="G9" s="6">
        <v>4.462E-2</v>
      </c>
      <c r="H9" s="6">
        <v>9.2160000000000006E-2</v>
      </c>
      <c r="I9" s="6">
        <v>4.6080000000000003E-2</v>
      </c>
      <c r="J9" s="6">
        <v>6.9260000000000002E-2</v>
      </c>
      <c r="K9" s="6">
        <v>3.4630000000000001E-2</v>
      </c>
      <c r="L9" s="124">
        <v>5.713E-2</v>
      </c>
      <c r="M9" s="208">
        <v>2.8570000000000002E-2</v>
      </c>
    </row>
    <row r="10" spans="1:14" x14ac:dyDescent="0.2">
      <c r="A10" s="7">
        <v>6</v>
      </c>
      <c r="B10" s="6"/>
      <c r="C10" s="6"/>
      <c r="D10" s="6">
        <v>5.7599999999999998E-2</v>
      </c>
      <c r="E10" s="6">
        <v>2.8799999999999999E-2</v>
      </c>
      <c r="F10" s="124">
        <v>8.9249999999999996E-2</v>
      </c>
      <c r="G10" s="6">
        <v>4.4630000000000003E-2</v>
      </c>
      <c r="H10" s="6">
        <v>7.3730000000000004E-2</v>
      </c>
      <c r="I10" s="6">
        <v>3.6859999999999997E-2</v>
      </c>
      <c r="J10" s="6">
        <v>6.2330000000000003E-2</v>
      </c>
      <c r="K10" s="6">
        <v>3.116E-2</v>
      </c>
      <c r="L10" s="124">
        <v>5.2850000000000001E-2</v>
      </c>
      <c r="M10" s="208">
        <v>2.6419999999999999E-2</v>
      </c>
    </row>
    <row r="11" spans="1:14" x14ac:dyDescent="0.2">
      <c r="A11" s="7">
        <v>7</v>
      </c>
      <c r="B11" s="6"/>
      <c r="C11" s="6"/>
      <c r="D11" s="6"/>
      <c r="E11" s="6"/>
      <c r="F11" s="124">
        <v>8.9249999999999996E-2</v>
      </c>
      <c r="G11" s="6">
        <v>4.4630000000000003E-2</v>
      </c>
      <c r="H11" s="6">
        <v>6.5540000000000001E-2</v>
      </c>
      <c r="I11" s="6">
        <v>3.2770000000000001E-2</v>
      </c>
      <c r="J11" s="6">
        <v>5.9049999999999998E-2</v>
      </c>
      <c r="K11" s="6">
        <v>2.9520000000000001E-2</v>
      </c>
      <c r="L11" s="124">
        <v>4.888E-2</v>
      </c>
      <c r="M11" s="208">
        <v>2.444E-2</v>
      </c>
    </row>
    <row r="12" spans="1:14" x14ac:dyDescent="0.2">
      <c r="A12" s="7">
        <v>8</v>
      </c>
      <c r="B12" s="6"/>
      <c r="C12" s="6"/>
      <c r="D12" s="6"/>
      <c r="E12" s="6"/>
      <c r="F12" s="124">
        <v>4.4630000000000003E-2</v>
      </c>
      <c r="G12" s="6">
        <v>2.231E-2</v>
      </c>
      <c r="H12" s="6">
        <v>6.5540000000000001E-2</v>
      </c>
      <c r="I12" s="6">
        <v>3.2770000000000001E-2</v>
      </c>
      <c r="J12" s="6">
        <v>5.9049999999999998E-2</v>
      </c>
      <c r="K12" s="6">
        <v>2.9520000000000001E-2</v>
      </c>
      <c r="L12" s="124">
        <v>4.5220000000000003E-2</v>
      </c>
      <c r="M12" s="208">
        <v>2.2610000000000002E-2</v>
      </c>
    </row>
    <row r="13" spans="1:14" x14ac:dyDescent="0.2">
      <c r="A13" s="7">
        <v>9</v>
      </c>
      <c r="B13" s="6"/>
      <c r="C13" s="6"/>
      <c r="D13" s="6"/>
      <c r="E13" s="6"/>
      <c r="F13" s="124"/>
      <c r="G13" s="6"/>
      <c r="H13" s="6">
        <v>6.5540000000000001E-2</v>
      </c>
      <c r="I13" s="6">
        <v>3.2770000000000001E-2</v>
      </c>
      <c r="J13" s="6">
        <v>5.9049999999999998E-2</v>
      </c>
      <c r="K13" s="6">
        <v>2.9520000000000001E-2</v>
      </c>
      <c r="L13" s="124">
        <v>4.462E-2</v>
      </c>
      <c r="M13" s="208">
        <v>2.231E-2</v>
      </c>
    </row>
    <row r="14" spans="1:14" x14ac:dyDescent="0.2">
      <c r="A14" s="7">
        <v>10</v>
      </c>
      <c r="B14" s="6"/>
      <c r="C14" s="6"/>
      <c r="D14" s="6"/>
      <c r="E14" s="6"/>
      <c r="F14" s="124"/>
      <c r="G14" s="6"/>
      <c r="H14" s="6">
        <v>6.5540000000000001E-2</v>
      </c>
      <c r="I14" s="6">
        <v>3.2770000000000001E-2</v>
      </c>
      <c r="J14" s="6">
        <v>5.9049999999999998E-2</v>
      </c>
      <c r="K14" s="6">
        <v>2.9520000000000001E-2</v>
      </c>
      <c r="L14" s="124">
        <v>4.462E-2</v>
      </c>
      <c r="M14" s="208">
        <v>2.231E-2</v>
      </c>
    </row>
    <row r="15" spans="1:14" x14ac:dyDescent="0.2">
      <c r="A15" s="7">
        <v>11</v>
      </c>
      <c r="B15" s="6"/>
      <c r="C15" s="6"/>
      <c r="D15" s="6"/>
      <c r="E15" s="6"/>
      <c r="F15" s="124"/>
      <c r="G15" s="6"/>
      <c r="H15" s="6">
        <v>3.2770000000000001E-2</v>
      </c>
      <c r="I15" s="6">
        <v>1.6379999999999999E-2</v>
      </c>
      <c r="J15" s="6">
        <v>5.9049999999999998E-2</v>
      </c>
      <c r="K15" s="6">
        <v>2.9520000000000001E-2</v>
      </c>
      <c r="L15" s="124">
        <v>4.462E-2</v>
      </c>
      <c r="M15" s="208">
        <v>2.231E-2</v>
      </c>
    </row>
    <row r="16" spans="1:14" x14ac:dyDescent="0.2">
      <c r="A16" s="7">
        <v>12</v>
      </c>
      <c r="B16" s="6"/>
      <c r="C16" s="6"/>
      <c r="D16" s="6"/>
      <c r="E16" s="6"/>
      <c r="F16" s="124"/>
      <c r="G16" s="6"/>
      <c r="H16" s="6"/>
      <c r="I16" s="6"/>
      <c r="J16" s="6">
        <v>5.9049999999999998E-2</v>
      </c>
      <c r="K16" s="6">
        <v>2.9520000000000001E-2</v>
      </c>
      <c r="L16" s="124">
        <v>4.462E-2</v>
      </c>
      <c r="M16" s="208">
        <v>2.231E-2</v>
      </c>
    </row>
    <row r="17" spans="1:23" x14ac:dyDescent="0.2">
      <c r="A17" s="7">
        <v>13</v>
      </c>
      <c r="B17" s="6"/>
      <c r="C17" s="6"/>
      <c r="D17" s="6"/>
      <c r="E17" s="6"/>
      <c r="F17" s="124"/>
      <c r="G17" s="6"/>
      <c r="H17" s="6"/>
      <c r="I17" s="6"/>
      <c r="J17" s="6">
        <v>5.9049999999999998E-2</v>
      </c>
      <c r="K17" s="6">
        <v>2.9520000000000001E-2</v>
      </c>
      <c r="L17" s="124">
        <v>4.462E-2</v>
      </c>
      <c r="M17" s="208">
        <v>2.231E-2</v>
      </c>
    </row>
    <row r="18" spans="1:23" x14ac:dyDescent="0.2">
      <c r="A18" s="7">
        <v>14</v>
      </c>
      <c r="B18" s="6"/>
      <c r="C18" s="6"/>
      <c r="D18" s="6"/>
      <c r="E18" s="6"/>
      <c r="F18" s="124"/>
      <c r="G18" s="6"/>
      <c r="H18" s="6"/>
      <c r="I18" s="6"/>
      <c r="J18" s="6">
        <v>5.9049999999999998E-2</v>
      </c>
      <c r="K18" s="6">
        <v>2.9520000000000001E-2</v>
      </c>
      <c r="L18" s="124">
        <v>4.462E-2</v>
      </c>
      <c r="M18" s="208">
        <v>2.231E-2</v>
      </c>
    </row>
    <row r="19" spans="1:23" x14ac:dyDescent="0.2">
      <c r="A19" s="7">
        <v>15</v>
      </c>
      <c r="B19" s="6"/>
      <c r="C19" s="6"/>
      <c r="D19" s="6"/>
      <c r="E19" s="6"/>
      <c r="F19" s="124"/>
      <c r="G19" s="6"/>
      <c r="H19" s="6"/>
      <c r="I19" s="6"/>
      <c r="J19" s="6">
        <v>5.9049999999999998E-2</v>
      </c>
      <c r="K19" s="6">
        <v>2.9520000000000001E-2</v>
      </c>
      <c r="L19" s="124">
        <v>4.462E-2</v>
      </c>
      <c r="M19" s="208">
        <v>2.231E-2</v>
      </c>
    </row>
    <row r="20" spans="1:23" x14ac:dyDescent="0.2">
      <c r="A20" s="7">
        <v>16</v>
      </c>
      <c r="B20" s="6"/>
      <c r="C20" s="6"/>
      <c r="D20" s="6"/>
      <c r="E20" s="6"/>
      <c r="F20" s="124"/>
      <c r="G20" s="6"/>
      <c r="H20" s="6"/>
      <c r="I20" s="6"/>
      <c r="J20" s="6">
        <v>2.9520000000000001E-2</v>
      </c>
      <c r="K20" s="6">
        <v>1.4760000000000001E-2</v>
      </c>
      <c r="L20" s="124">
        <v>4.462E-2</v>
      </c>
      <c r="M20" s="208">
        <v>2.231E-2</v>
      </c>
    </row>
    <row r="21" spans="1:23" x14ac:dyDescent="0.2">
      <c r="A21" s="7">
        <v>17</v>
      </c>
      <c r="B21" s="6"/>
      <c r="C21" s="6"/>
      <c r="D21" s="6"/>
      <c r="E21" s="6"/>
      <c r="F21" s="124"/>
      <c r="G21" s="6"/>
      <c r="H21" s="6"/>
      <c r="I21" s="6"/>
      <c r="J21" s="6"/>
      <c r="K21" s="6"/>
      <c r="L21" s="124">
        <v>4.462E-2</v>
      </c>
      <c r="M21" s="208">
        <v>2.231E-2</v>
      </c>
    </row>
    <row r="22" spans="1:23" x14ac:dyDescent="0.2">
      <c r="A22" s="7">
        <v>18</v>
      </c>
      <c r="B22" s="6"/>
      <c r="C22" s="6"/>
      <c r="D22" s="6"/>
      <c r="E22" s="6"/>
      <c r="F22" s="124"/>
      <c r="G22" s="6"/>
      <c r="H22" s="6"/>
      <c r="I22" s="6"/>
      <c r="J22" s="6"/>
      <c r="K22" s="6"/>
      <c r="L22" s="124">
        <v>4.462E-2</v>
      </c>
      <c r="M22" s="208">
        <v>2.231E-2</v>
      </c>
    </row>
    <row r="23" spans="1:23" x14ac:dyDescent="0.2">
      <c r="A23" s="7">
        <v>19</v>
      </c>
      <c r="B23" s="6"/>
      <c r="C23" s="6"/>
      <c r="D23" s="6"/>
      <c r="E23" s="6"/>
      <c r="F23" s="124"/>
      <c r="G23" s="6"/>
      <c r="H23" s="6"/>
      <c r="I23" s="6"/>
      <c r="J23" s="6"/>
      <c r="K23" s="6"/>
      <c r="L23" s="124">
        <v>4.462E-2</v>
      </c>
      <c r="M23" s="208">
        <v>2.231E-2</v>
      </c>
    </row>
    <row r="24" spans="1:23" x14ac:dyDescent="0.2">
      <c r="A24" s="7">
        <v>20</v>
      </c>
      <c r="B24" s="6"/>
      <c r="C24" s="6"/>
      <c r="D24" s="6"/>
      <c r="E24" s="6"/>
      <c r="F24" s="124"/>
      <c r="G24" s="6"/>
      <c r="H24" s="6"/>
      <c r="I24" s="6"/>
      <c r="J24" s="6"/>
      <c r="K24" s="6"/>
      <c r="L24" s="124">
        <v>4.462E-2</v>
      </c>
      <c r="M24" s="208">
        <v>2.231E-2</v>
      </c>
    </row>
    <row r="25" spans="1:23" x14ac:dyDescent="0.2">
      <c r="A25" s="7">
        <v>21</v>
      </c>
      <c r="B25" s="6"/>
      <c r="C25" s="6"/>
      <c r="D25" s="6"/>
      <c r="E25" s="6"/>
      <c r="F25" s="124"/>
      <c r="G25" s="6"/>
      <c r="H25" s="6"/>
      <c r="I25" s="6"/>
      <c r="J25" s="6"/>
      <c r="K25" s="6"/>
      <c r="L25" s="124">
        <v>2.231E-2</v>
      </c>
      <c r="M25" s="208">
        <v>1.115E-2</v>
      </c>
    </row>
    <row r="26" spans="1:23" x14ac:dyDescent="0.2">
      <c r="A26" s="7"/>
      <c r="B26" s="6">
        <f t="shared" ref="B26:M26" si="0">SUM(B5:B25)</f>
        <v>1</v>
      </c>
      <c r="C26" s="6">
        <f t="shared" si="0"/>
        <v>0.99999999999999989</v>
      </c>
      <c r="D26" s="6">
        <f t="shared" si="0"/>
        <v>0.99999999999999989</v>
      </c>
      <c r="E26" s="6">
        <f t="shared" si="0"/>
        <v>1</v>
      </c>
      <c r="F26" s="124">
        <f t="shared" si="0"/>
        <v>1.0000100000000001</v>
      </c>
      <c r="G26" s="6">
        <f t="shared" si="0"/>
        <v>1</v>
      </c>
      <c r="H26" s="6">
        <f t="shared" si="0"/>
        <v>1.0000200000000001</v>
      </c>
      <c r="I26" s="6">
        <f t="shared" si="0"/>
        <v>0.99999999999999978</v>
      </c>
      <c r="J26" s="6">
        <f t="shared" si="0"/>
        <v>1.0000100000000005</v>
      </c>
      <c r="K26" s="6">
        <f t="shared" si="0"/>
        <v>0.99995999999999985</v>
      </c>
      <c r="L26" s="124">
        <f t="shared" si="0"/>
        <v>1.0000599999999999</v>
      </c>
      <c r="M26" s="208">
        <f t="shared" si="0"/>
        <v>1.0000200000000008</v>
      </c>
    </row>
    <row r="27" spans="1:23" x14ac:dyDescent="0.2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8"/>
    </row>
    <row r="28" spans="1:23" x14ac:dyDescent="0.2">
      <c r="A28" s="50" t="s">
        <v>19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208"/>
    </row>
    <row r="29" spans="1:23" x14ac:dyDescent="0.2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208"/>
    </row>
    <row r="30" spans="1:23" ht="17.100000000000001" customHeight="1" x14ac:dyDescent="0.2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208"/>
    </row>
    <row r="31" spans="1:23" ht="17.100000000000001" customHeight="1" x14ac:dyDescent="0.2">
      <c r="B31" s="357">
        <v>1</v>
      </c>
      <c r="C31" s="357">
        <v>2</v>
      </c>
      <c r="D31" s="357">
        <v>3</v>
      </c>
      <c r="E31" s="357">
        <v>4</v>
      </c>
      <c r="F31" s="357">
        <v>5</v>
      </c>
      <c r="G31" s="357">
        <v>6</v>
      </c>
      <c r="H31" s="357">
        <v>7</v>
      </c>
      <c r="I31" s="357">
        <v>8</v>
      </c>
      <c r="J31" s="357">
        <v>9</v>
      </c>
      <c r="K31" s="357">
        <v>10</v>
      </c>
      <c r="L31" s="357">
        <v>11</v>
      </c>
      <c r="M31" s="357">
        <v>12</v>
      </c>
      <c r="N31" s="357">
        <v>13</v>
      </c>
      <c r="O31" s="357">
        <v>14</v>
      </c>
      <c r="P31" s="357">
        <v>15</v>
      </c>
      <c r="Q31" s="357">
        <v>16</v>
      </c>
      <c r="R31" s="357">
        <v>17</v>
      </c>
      <c r="S31" s="357">
        <v>18</v>
      </c>
      <c r="T31" s="357">
        <v>19</v>
      </c>
      <c r="U31" s="357">
        <v>20</v>
      </c>
      <c r="V31" s="357">
        <v>21</v>
      </c>
      <c r="W31" s="357" t="s">
        <v>6</v>
      </c>
    </row>
    <row r="32" spans="1:23" ht="17.100000000000001" customHeight="1" x14ac:dyDescent="0.2">
      <c r="A32" s="32" t="s">
        <v>14</v>
      </c>
      <c r="B32">
        <v>0.14285</v>
      </c>
      <c r="C32">
        <v>0.24490000000000001</v>
      </c>
      <c r="D32">
        <v>0.17493</v>
      </c>
      <c r="E32">
        <v>0.12495000000000001</v>
      </c>
      <c r="F32">
        <v>8.9249999999999996E-2</v>
      </c>
      <c r="G32">
        <v>8.9249999999999996E-2</v>
      </c>
      <c r="H32">
        <v>8.9249999999999996E-2</v>
      </c>
      <c r="I32">
        <v>4.4630000000000003E-2</v>
      </c>
      <c r="W32">
        <f>SUM(B32:V32)</f>
        <v>1.0000100000000001</v>
      </c>
    </row>
    <row r="33" spans="1:23" ht="17.100000000000001" customHeight="1" x14ac:dyDescent="0.2">
      <c r="A33" s="32" t="s">
        <v>4</v>
      </c>
      <c r="B33">
        <v>3.7499999999999999E-2</v>
      </c>
      <c r="C33">
        <v>7.2190000000000004E-2</v>
      </c>
      <c r="D33">
        <v>6.6769999999999996E-2</v>
      </c>
      <c r="E33">
        <v>6.1769999999999999E-2</v>
      </c>
      <c r="F33">
        <v>5.713E-2</v>
      </c>
      <c r="G33">
        <v>5.2850000000000001E-2</v>
      </c>
      <c r="H33">
        <v>4.888E-2</v>
      </c>
      <c r="I33">
        <v>4.5220000000000003E-2</v>
      </c>
      <c r="J33">
        <v>4.462E-2</v>
      </c>
      <c r="K33">
        <v>4.462E-2</v>
      </c>
      <c r="L33">
        <v>4.462E-2</v>
      </c>
      <c r="M33" s="27">
        <v>4.462E-2</v>
      </c>
      <c r="N33">
        <v>4.462E-2</v>
      </c>
      <c r="O33">
        <v>4.462E-2</v>
      </c>
      <c r="P33">
        <v>4.462E-2</v>
      </c>
      <c r="Q33">
        <v>4.462E-2</v>
      </c>
      <c r="R33">
        <v>4.462E-2</v>
      </c>
      <c r="S33">
        <v>4.462E-2</v>
      </c>
      <c r="T33">
        <v>4.462E-2</v>
      </c>
      <c r="U33">
        <v>4.462E-2</v>
      </c>
      <c r="V33">
        <v>2.231E-2</v>
      </c>
      <c r="W33">
        <f>SUM(B33:V33)</f>
        <v>1.0000599999999999</v>
      </c>
    </row>
    <row r="34" spans="1:23" ht="17.100000000000001" customHeight="1" x14ac:dyDescent="0.2"/>
    <row r="35" spans="1:23" ht="17.100000000000001" customHeight="1" x14ac:dyDescent="0.2"/>
    <row r="36" spans="1:23" ht="17.100000000000001" customHeight="1" x14ac:dyDescent="0.2"/>
    <row r="37" spans="1:23" ht="17.100000000000001" customHeight="1" x14ac:dyDescent="0.2"/>
    <row r="38" spans="1:23" ht="17.100000000000001" customHeight="1" x14ac:dyDescent="0.2"/>
    <row r="39" spans="1:23" ht="17.100000000000001" customHeight="1" x14ac:dyDescent="0.2"/>
  </sheetData>
  <phoneticPr fontId="11" type="noConversion"/>
  <pageMargins left="0.75" right="0.75" top="1" bottom="1" header="0.5" footer="0.5"/>
  <pageSetup scale="5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"/>
  <sheetViews>
    <sheetView zoomScaleNormal="100" zoomScaleSheetLayoutView="100" workbookViewId="0">
      <pane ySplit="9" topLeftCell="A10" activePane="bottomLeft" state="frozen"/>
      <selection activeCell="N7" sqref="N7"/>
      <selection pane="bottomLeft" activeCell="N7" sqref="N7"/>
    </sheetView>
  </sheetViews>
  <sheetFormatPr defaultRowHeight="14.1" customHeight="1" x14ac:dyDescent="0.2"/>
  <cols>
    <col min="1" max="1" width="9.5703125" style="129" bestFit="1" customWidth="1"/>
    <col min="2" max="2" width="49.85546875" style="130" bestFit="1" customWidth="1"/>
    <col min="3" max="3" width="12.28515625" style="130" customWidth="1"/>
    <col min="4" max="4" width="12.5703125" style="130" customWidth="1"/>
    <col min="5" max="5" width="12.28515625" style="130" customWidth="1"/>
    <col min="6" max="6" width="10.42578125" style="130" customWidth="1"/>
    <col min="7" max="7" width="27.140625" style="130" customWidth="1"/>
    <col min="8" max="16384" width="9.140625" style="130"/>
  </cols>
  <sheetData>
    <row r="1" spans="1:7" ht="14.1" customHeight="1" x14ac:dyDescent="0.2">
      <c r="A1" s="129" t="s">
        <v>253</v>
      </c>
    </row>
    <row r="2" spans="1:7" ht="14.1" customHeight="1" x14ac:dyDescent="0.2">
      <c r="F2" s="131" t="s">
        <v>109</v>
      </c>
    </row>
    <row r="4" spans="1:7" ht="14.1" customHeight="1" x14ac:dyDescent="0.2">
      <c r="A4" s="489" t="s">
        <v>66</v>
      </c>
      <c r="B4" s="489"/>
      <c r="C4" s="489"/>
      <c r="D4" s="489"/>
      <c r="E4" s="489"/>
      <c r="F4" s="489"/>
    </row>
    <row r="5" spans="1:7" ht="14.1" customHeight="1" x14ac:dyDescent="0.2">
      <c r="A5" s="490" t="s">
        <v>110</v>
      </c>
      <c r="B5" s="489"/>
      <c r="C5" s="489"/>
      <c r="D5" s="489"/>
      <c r="E5" s="489"/>
      <c r="F5" s="489"/>
    </row>
    <row r="6" spans="1:7" ht="14.1" customHeight="1" x14ac:dyDescent="0.35">
      <c r="A6" s="132"/>
      <c r="B6" s="133"/>
      <c r="C6" s="134"/>
      <c r="D6" s="134"/>
      <c r="E6" s="134"/>
      <c r="F6" s="134"/>
    </row>
    <row r="7" spans="1:7" ht="14.1" customHeight="1" x14ac:dyDescent="0.2">
      <c r="A7" s="132" t="s">
        <v>111</v>
      </c>
      <c r="B7" s="133"/>
      <c r="C7" s="135"/>
      <c r="D7" s="132" t="s">
        <v>112</v>
      </c>
    </row>
    <row r="8" spans="1:7" ht="14.1" customHeight="1" x14ac:dyDescent="0.2">
      <c r="A8" s="132" t="s">
        <v>113</v>
      </c>
      <c r="B8" s="133"/>
      <c r="C8" s="135" t="s">
        <v>114</v>
      </c>
      <c r="D8" s="132" t="s">
        <v>115</v>
      </c>
      <c r="E8" s="132" t="s">
        <v>116</v>
      </c>
      <c r="F8" s="132" t="s">
        <v>117</v>
      </c>
    </row>
    <row r="9" spans="1:7" ht="17.25" customHeight="1" x14ac:dyDescent="0.35">
      <c r="A9" s="137" t="s">
        <v>118</v>
      </c>
      <c r="B9" s="137" t="s">
        <v>119</v>
      </c>
      <c r="C9" s="137" t="s">
        <v>120</v>
      </c>
      <c r="D9" s="138" t="s">
        <v>114</v>
      </c>
      <c r="E9" s="139" t="s">
        <v>121</v>
      </c>
      <c r="F9" s="139" t="s">
        <v>122</v>
      </c>
    </row>
    <row r="10" spans="1:7" ht="14.1" customHeight="1" x14ac:dyDescent="0.2">
      <c r="A10" s="140"/>
      <c r="B10" s="140"/>
      <c r="C10" s="140"/>
      <c r="D10" s="140" t="s">
        <v>123</v>
      </c>
      <c r="E10" s="140" t="s">
        <v>124</v>
      </c>
      <c r="F10" s="140" t="s">
        <v>124</v>
      </c>
    </row>
    <row r="11" spans="1:7" ht="14.1" customHeight="1" x14ac:dyDescent="0.2">
      <c r="A11" s="142"/>
      <c r="B11" s="143" t="s">
        <v>125</v>
      </c>
      <c r="C11" s="144"/>
      <c r="D11" s="145"/>
      <c r="E11" s="146"/>
      <c r="F11" s="145"/>
    </row>
    <row r="12" spans="1:7" ht="14.1" customHeight="1" x14ac:dyDescent="0.2">
      <c r="A12" s="142"/>
      <c r="B12" s="147"/>
      <c r="C12" s="144"/>
      <c r="D12" s="145"/>
      <c r="E12" s="146"/>
      <c r="F12" s="145"/>
    </row>
    <row r="13" spans="1:7" ht="14.1" customHeight="1" x14ac:dyDescent="0.2">
      <c r="A13" s="142"/>
      <c r="B13" s="147" t="s">
        <v>126</v>
      </c>
      <c r="C13" s="144"/>
      <c r="D13" s="145"/>
      <c r="E13" s="146"/>
      <c r="F13" s="145"/>
    </row>
    <row r="14" spans="1:7" ht="14.1" customHeight="1" x14ac:dyDescent="0.2">
      <c r="A14" s="142">
        <v>310000</v>
      </c>
      <c r="B14" s="145" t="s">
        <v>127</v>
      </c>
      <c r="C14" s="135" t="s">
        <v>128</v>
      </c>
      <c r="D14" s="136" t="s">
        <v>128</v>
      </c>
      <c r="E14" s="144">
        <v>0</v>
      </c>
      <c r="F14" s="135">
        <v>0</v>
      </c>
    </row>
    <row r="15" spans="1:7" ht="14.1" customHeight="1" x14ac:dyDescent="0.2">
      <c r="A15" s="142">
        <v>311000</v>
      </c>
      <c r="B15" s="145" t="s">
        <v>129</v>
      </c>
      <c r="C15" s="148" t="s">
        <v>130</v>
      </c>
      <c r="D15" s="142">
        <v>50</v>
      </c>
      <c r="E15" s="140">
        <v>-50</v>
      </c>
      <c r="F15" s="149">
        <f>ROUND((100-E15)/D15,2)</f>
        <v>3</v>
      </c>
      <c r="G15" s="150"/>
    </row>
    <row r="16" spans="1:7" ht="14.1" customHeight="1" x14ac:dyDescent="0.2">
      <c r="A16" s="142">
        <v>312000</v>
      </c>
      <c r="B16" s="145" t="s">
        <v>131</v>
      </c>
      <c r="C16" s="148" t="s">
        <v>132</v>
      </c>
      <c r="D16" s="142">
        <v>25</v>
      </c>
      <c r="E16" s="140">
        <v>-55</v>
      </c>
      <c r="F16" s="149">
        <f>ROUND((100-E16)/D16,2)</f>
        <v>6.2</v>
      </c>
      <c r="G16" s="150"/>
    </row>
    <row r="17" spans="1:7" ht="14.1" customHeight="1" x14ac:dyDescent="0.2">
      <c r="A17" s="142">
        <v>314000</v>
      </c>
      <c r="B17" s="145" t="s">
        <v>133</v>
      </c>
      <c r="C17" s="148" t="s">
        <v>134</v>
      </c>
      <c r="D17" s="142">
        <v>35</v>
      </c>
      <c r="E17" s="140">
        <v>-40</v>
      </c>
      <c r="F17" s="149">
        <f>ROUND((100-E17)/D17,2)</f>
        <v>4</v>
      </c>
      <c r="G17" s="150"/>
    </row>
    <row r="18" spans="1:7" ht="14.1" customHeight="1" x14ac:dyDescent="0.2">
      <c r="A18" s="142">
        <v>315000</v>
      </c>
      <c r="B18" s="145" t="s">
        <v>135</v>
      </c>
      <c r="C18" s="148" t="s">
        <v>136</v>
      </c>
      <c r="D18" s="142">
        <v>30</v>
      </c>
      <c r="E18" s="140">
        <v>-40</v>
      </c>
      <c r="F18" s="149">
        <f>ROUND((100-E18)/D18,2)</f>
        <v>4.67</v>
      </c>
      <c r="G18" s="150"/>
    </row>
    <row r="19" spans="1:7" ht="14.1" customHeight="1" x14ac:dyDescent="0.2">
      <c r="A19" s="142">
        <v>316000</v>
      </c>
      <c r="B19" s="151" t="s">
        <v>137</v>
      </c>
      <c r="C19" s="148" t="s">
        <v>130</v>
      </c>
      <c r="D19" s="142">
        <v>35</v>
      </c>
      <c r="E19" s="140">
        <v>-25</v>
      </c>
      <c r="F19" s="149">
        <f>ROUND((100-E19)/D19,2)</f>
        <v>3.57</v>
      </c>
      <c r="G19" s="150"/>
    </row>
    <row r="20" spans="1:7" ht="14.1" customHeight="1" x14ac:dyDescent="0.35">
      <c r="A20" s="142"/>
      <c r="B20" s="145"/>
      <c r="C20" s="137"/>
      <c r="D20" s="142"/>
      <c r="E20" s="152"/>
      <c r="F20" s="149"/>
      <c r="G20" s="150"/>
    </row>
    <row r="21" spans="1:7" ht="14.1" customHeight="1" x14ac:dyDescent="0.2">
      <c r="A21" s="142"/>
      <c r="B21" s="147" t="s">
        <v>138</v>
      </c>
      <c r="C21" s="135"/>
      <c r="D21" s="142"/>
      <c r="E21" s="153"/>
      <c r="F21" s="142"/>
      <c r="G21" s="150"/>
    </row>
    <row r="22" spans="1:7" ht="14.1" customHeight="1" x14ac:dyDescent="0.2">
      <c r="A22" s="142">
        <v>340100</v>
      </c>
      <c r="B22" s="145" t="s">
        <v>127</v>
      </c>
      <c r="C22" s="135" t="s">
        <v>128</v>
      </c>
      <c r="D22" s="136" t="s">
        <v>128</v>
      </c>
      <c r="E22" s="144">
        <v>0</v>
      </c>
      <c r="F22" s="135">
        <v>0</v>
      </c>
      <c r="G22" s="150"/>
    </row>
    <row r="23" spans="1:7" ht="14.1" customHeight="1" x14ac:dyDescent="0.2">
      <c r="A23" s="142">
        <v>341000</v>
      </c>
      <c r="B23" s="145" t="s">
        <v>129</v>
      </c>
      <c r="C23" s="148" t="s">
        <v>139</v>
      </c>
      <c r="D23" s="142">
        <v>30</v>
      </c>
      <c r="E23" s="140">
        <v>-20</v>
      </c>
      <c r="F23" s="149">
        <f>ROUND((100-E23)/D23,2)</f>
        <v>4</v>
      </c>
      <c r="G23" s="150"/>
    </row>
    <row r="24" spans="1:7" ht="14.1" customHeight="1" x14ac:dyDescent="0.2">
      <c r="A24" s="142">
        <v>342000</v>
      </c>
      <c r="B24" s="151" t="s">
        <v>140</v>
      </c>
      <c r="C24" s="148" t="s">
        <v>139</v>
      </c>
      <c r="D24" s="142">
        <v>30</v>
      </c>
      <c r="E24" s="140">
        <v>-20</v>
      </c>
      <c r="F24" s="149">
        <f>ROUND((100-E24)/D24,2)</f>
        <v>4</v>
      </c>
      <c r="G24" s="150"/>
    </row>
    <row r="25" spans="1:7" ht="14.1" customHeight="1" x14ac:dyDescent="0.2">
      <c r="A25" s="142">
        <v>344000</v>
      </c>
      <c r="B25" s="145" t="s">
        <v>141</v>
      </c>
      <c r="C25" s="148" t="s">
        <v>139</v>
      </c>
      <c r="D25" s="142">
        <v>30</v>
      </c>
      <c r="E25" s="140">
        <v>-20</v>
      </c>
      <c r="F25" s="149">
        <f>ROUND((100-E25)/D25,2)</f>
        <v>4</v>
      </c>
      <c r="G25" s="150"/>
    </row>
    <row r="26" spans="1:7" ht="14.1" customHeight="1" x14ac:dyDescent="0.2">
      <c r="A26" s="142">
        <v>345000</v>
      </c>
      <c r="B26" s="145" t="s">
        <v>135</v>
      </c>
      <c r="C26" s="148" t="s">
        <v>139</v>
      </c>
      <c r="D26" s="142">
        <v>30</v>
      </c>
      <c r="E26" s="140">
        <v>-20</v>
      </c>
      <c r="F26" s="149">
        <f>ROUND((100-E26)/D26,2)</f>
        <v>4</v>
      </c>
      <c r="G26" s="150"/>
    </row>
    <row r="27" spans="1:7" ht="14.1" customHeight="1" x14ac:dyDescent="0.35">
      <c r="A27" s="142"/>
      <c r="B27" s="145"/>
      <c r="C27" s="137"/>
      <c r="D27" s="142"/>
      <c r="E27" s="152"/>
      <c r="F27" s="149"/>
      <c r="G27" s="150"/>
    </row>
    <row r="28" spans="1:7" ht="14.1" customHeight="1" x14ac:dyDescent="0.2">
      <c r="A28" s="142"/>
      <c r="B28" s="147" t="s">
        <v>142</v>
      </c>
      <c r="C28" s="135"/>
      <c r="D28" s="142"/>
      <c r="E28" s="153"/>
      <c r="F28" s="142"/>
      <c r="G28" s="150"/>
    </row>
    <row r="29" spans="1:7" ht="14.1" customHeight="1" x14ac:dyDescent="0.2">
      <c r="A29" s="142">
        <v>350100</v>
      </c>
      <c r="B29" s="145" t="s">
        <v>127</v>
      </c>
      <c r="C29" s="135" t="s">
        <v>128</v>
      </c>
      <c r="D29" s="136" t="s">
        <v>128</v>
      </c>
      <c r="E29" s="136" t="s">
        <v>128</v>
      </c>
      <c r="F29" s="135">
        <v>0</v>
      </c>
      <c r="G29" s="150"/>
    </row>
    <row r="30" spans="1:7" ht="14.1" customHeight="1" x14ac:dyDescent="0.2">
      <c r="A30" s="142">
        <v>352000</v>
      </c>
      <c r="B30" s="145" t="s">
        <v>129</v>
      </c>
      <c r="C30" s="148" t="s">
        <v>143</v>
      </c>
      <c r="D30" s="142">
        <v>75</v>
      </c>
      <c r="E30" s="140">
        <v>-35</v>
      </c>
      <c r="F30" s="149">
        <f t="shared" ref="F30:F38" si="0">ROUND((100-E30)/D30,2)</f>
        <v>1.8</v>
      </c>
      <c r="G30" s="150"/>
    </row>
    <row r="31" spans="1:7" ht="14.1" customHeight="1" x14ac:dyDescent="0.2">
      <c r="A31" s="142">
        <v>353000</v>
      </c>
      <c r="B31" s="145" t="s">
        <v>144</v>
      </c>
      <c r="C31" s="148" t="s">
        <v>134</v>
      </c>
      <c r="D31" s="142">
        <v>50</v>
      </c>
      <c r="E31" s="140">
        <v>-25</v>
      </c>
      <c r="F31" s="149">
        <f t="shared" si="0"/>
        <v>2.5</v>
      </c>
      <c r="G31" s="150"/>
    </row>
    <row r="32" spans="1:7" ht="14.1" customHeight="1" x14ac:dyDescent="0.2">
      <c r="A32" s="142">
        <v>354000</v>
      </c>
      <c r="B32" s="145" t="s">
        <v>145</v>
      </c>
      <c r="C32" s="148" t="s">
        <v>139</v>
      </c>
      <c r="D32" s="142">
        <v>55</v>
      </c>
      <c r="E32" s="140">
        <v>-40</v>
      </c>
      <c r="F32" s="149">
        <f t="shared" si="0"/>
        <v>2.5499999999999998</v>
      </c>
      <c r="G32" s="150"/>
    </row>
    <row r="33" spans="1:7" ht="14.1" customHeight="1" x14ac:dyDescent="0.2">
      <c r="A33" s="142">
        <v>356000</v>
      </c>
      <c r="B33" s="145" t="s">
        <v>146</v>
      </c>
      <c r="C33" s="148" t="s">
        <v>143</v>
      </c>
      <c r="D33" s="142">
        <v>45</v>
      </c>
      <c r="E33" s="140">
        <v>-35</v>
      </c>
      <c r="F33" s="149">
        <f t="shared" si="0"/>
        <v>3</v>
      </c>
      <c r="G33" s="150"/>
    </row>
    <row r="34" spans="1:7" ht="14.1" customHeight="1" x14ac:dyDescent="0.2">
      <c r="A34" s="142">
        <v>303090</v>
      </c>
      <c r="B34" s="145" t="s">
        <v>147</v>
      </c>
      <c r="C34" s="152" t="s">
        <v>148</v>
      </c>
      <c r="D34" s="142">
        <v>5</v>
      </c>
      <c r="E34" s="144">
        <v>0</v>
      </c>
      <c r="F34" s="154">
        <f>ROUND((100-E34)/D34,2)</f>
        <v>20</v>
      </c>
      <c r="G34" s="150"/>
    </row>
    <row r="35" spans="1:7" ht="14.1" customHeight="1" x14ac:dyDescent="0.2">
      <c r="A35" s="142">
        <v>357100</v>
      </c>
      <c r="B35" s="151" t="s">
        <v>149</v>
      </c>
      <c r="C35" s="135">
        <v>0</v>
      </c>
      <c r="D35" s="136" t="s">
        <v>128</v>
      </c>
      <c r="E35" s="155">
        <v>0</v>
      </c>
      <c r="F35" s="135">
        <v>0</v>
      </c>
      <c r="G35" s="150"/>
    </row>
    <row r="36" spans="1:7" ht="14.1" customHeight="1" x14ac:dyDescent="0.2">
      <c r="A36" s="142">
        <v>357000</v>
      </c>
      <c r="B36" s="145" t="s">
        <v>150</v>
      </c>
      <c r="C36" s="148" t="s">
        <v>151</v>
      </c>
      <c r="D36" s="142">
        <v>65</v>
      </c>
      <c r="E36" s="140">
        <v>-20</v>
      </c>
      <c r="F36" s="149">
        <f t="shared" si="0"/>
        <v>1.85</v>
      </c>
      <c r="G36" s="150"/>
    </row>
    <row r="37" spans="1:7" ht="14.1" customHeight="1" x14ac:dyDescent="0.2">
      <c r="A37" s="142">
        <v>357200</v>
      </c>
      <c r="B37" s="151" t="s">
        <v>152</v>
      </c>
      <c r="C37" s="148" t="s">
        <v>151</v>
      </c>
      <c r="D37" s="142">
        <v>65</v>
      </c>
      <c r="E37" s="140">
        <v>-20</v>
      </c>
      <c r="F37" s="149">
        <f t="shared" si="0"/>
        <v>1.85</v>
      </c>
      <c r="G37" s="150"/>
    </row>
    <row r="38" spans="1:7" ht="14.1" customHeight="1" x14ac:dyDescent="0.2">
      <c r="A38" s="142">
        <v>358000</v>
      </c>
      <c r="B38" s="151" t="s">
        <v>153</v>
      </c>
      <c r="C38" s="148" t="s">
        <v>154</v>
      </c>
      <c r="D38" s="142">
        <v>60</v>
      </c>
      <c r="E38" s="140">
        <v>-15</v>
      </c>
      <c r="F38" s="149">
        <f t="shared" si="0"/>
        <v>1.92</v>
      </c>
      <c r="G38" s="150"/>
    </row>
    <row r="39" spans="1:7" ht="14.1" customHeight="1" x14ac:dyDescent="0.2">
      <c r="A39" s="142"/>
      <c r="B39" s="145"/>
      <c r="C39" s="135"/>
      <c r="D39" s="142"/>
      <c r="E39" s="152"/>
      <c r="F39" s="149"/>
      <c r="G39" s="150"/>
    </row>
    <row r="40" spans="1:7" ht="14.1" customHeight="1" x14ac:dyDescent="0.2">
      <c r="A40" s="142"/>
      <c r="B40" s="147" t="s">
        <v>155</v>
      </c>
      <c r="C40" s="135"/>
      <c r="D40" s="142"/>
      <c r="E40" s="153"/>
      <c r="F40" s="142"/>
      <c r="G40" s="150"/>
    </row>
    <row r="41" spans="1:7" ht="14.1" customHeight="1" x14ac:dyDescent="0.2">
      <c r="A41" s="142">
        <v>360100</v>
      </c>
      <c r="B41" s="145" t="s">
        <v>127</v>
      </c>
      <c r="C41" s="135" t="s">
        <v>128</v>
      </c>
      <c r="D41" s="136" t="s">
        <v>128</v>
      </c>
      <c r="E41" s="144">
        <v>0</v>
      </c>
      <c r="F41" s="135">
        <v>0</v>
      </c>
      <c r="G41" s="150"/>
    </row>
    <row r="42" spans="1:7" ht="14.1" customHeight="1" x14ac:dyDescent="0.2">
      <c r="A42" s="142">
        <v>360000</v>
      </c>
      <c r="B42" s="145" t="s">
        <v>156</v>
      </c>
      <c r="C42" s="152" t="s">
        <v>148</v>
      </c>
      <c r="D42" s="142">
        <v>50</v>
      </c>
      <c r="E42" s="144">
        <v>0</v>
      </c>
      <c r="F42" s="154">
        <f t="shared" ref="F42:F51" si="1">ROUND((100-E42)/D42,2)</f>
        <v>2</v>
      </c>
      <c r="G42" s="150"/>
    </row>
    <row r="43" spans="1:7" ht="14.1" customHeight="1" x14ac:dyDescent="0.2">
      <c r="A43" s="142">
        <v>361000</v>
      </c>
      <c r="B43" s="145" t="s">
        <v>129</v>
      </c>
      <c r="C43" s="148" t="s">
        <v>134</v>
      </c>
      <c r="D43" s="142">
        <v>50</v>
      </c>
      <c r="E43" s="140">
        <v>-50</v>
      </c>
      <c r="F43" s="149">
        <f t="shared" si="1"/>
        <v>3</v>
      </c>
      <c r="G43" s="150"/>
    </row>
    <row r="44" spans="1:7" ht="14.1" customHeight="1" x14ac:dyDescent="0.25">
      <c r="A44" s="190">
        <v>362000</v>
      </c>
      <c r="B44" s="191" t="s">
        <v>144</v>
      </c>
      <c r="C44" s="192" t="s">
        <v>157</v>
      </c>
      <c r="D44" s="190">
        <v>50</v>
      </c>
      <c r="E44" s="193">
        <v>-25</v>
      </c>
      <c r="F44" s="194">
        <f>ROUND((100-E44)/D44,2)</f>
        <v>2.5</v>
      </c>
      <c r="G44" s="286" t="s">
        <v>254</v>
      </c>
    </row>
    <row r="45" spans="1:7" ht="14.1" customHeight="1" x14ac:dyDescent="0.2">
      <c r="A45" s="142">
        <v>364000</v>
      </c>
      <c r="B45" s="145" t="s">
        <v>158</v>
      </c>
      <c r="C45" s="156" t="s">
        <v>136</v>
      </c>
      <c r="D45" s="142">
        <v>60</v>
      </c>
      <c r="E45" s="140">
        <v>-100</v>
      </c>
      <c r="F45" s="149">
        <f t="shared" si="1"/>
        <v>3.33</v>
      </c>
      <c r="G45" s="150"/>
    </row>
    <row r="46" spans="1:7" ht="14.1" customHeight="1" x14ac:dyDescent="0.2">
      <c r="A46" s="142">
        <v>303010</v>
      </c>
      <c r="B46" s="145" t="s">
        <v>159</v>
      </c>
      <c r="C46" s="142" t="s">
        <v>148</v>
      </c>
      <c r="D46" s="142">
        <v>5</v>
      </c>
      <c r="E46" s="155">
        <v>0</v>
      </c>
      <c r="F46" s="149">
        <f t="shared" si="1"/>
        <v>20</v>
      </c>
      <c r="G46" s="150"/>
    </row>
    <row r="47" spans="1:7" ht="14.1" customHeight="1" x14ac:dyDescent="0.2">
      <c r="A47" s="142">
        <v>303015</v>
      </c>
      <c r="B47" s="151" t="s">
        <v>160</v>
      </c>
      <c r="C47" s="142" t="s">
        <v>148</v>
      </c>
      <c r="D47" s="142">
        <v>15</v>
      </c>
      <c r="E47" s="155">
        <v>0</v>
      </c>
      <c r="F47" s="149">
        <f t="shared" si="1"/>
        <v>6.67</v>
      </c>
      <c r="G47" s="150"/>
    </row>
    <row r="48" spans="1:7" ht="14.1" customHeight="1" x14ac:dyDescent="0.2">
      <c r="A48" s="142">
        <v>365000</v>
      </c>
      <c r="B48" s="145" t="s">
        <v>146</v>
      </c>
      <c r="C48" s="156" t="s">
        <v>136</v>
      </c>
      <c r="D48" s="142">
        <v>70</v>
      </c>
      <c r="E48" s="140">
        <v>-55</v>
      </c>
      <c r="F48" s="149">
        <f t="shared" si="1"/>
        <v>2.21</v>
      </c>
      <c r="G48" s="150"/>
    </row>
    <row r="49" spans="1:7" ht="14.1" customHeight="1" x14ac:dyDescent="0.2">
      <c r="A49" s="142">
        <v>366000</v>
      </c>
      <c r="B49" s="145" t="s">
        <v>150</v>
      </c>
      <c r="C49" s="156" t="s">
        <v>161</v>
      </c>
      <c r="D49" s="142">
        <v>85</v>
      </c>
      <c r="E49" s="140">
        <v>-40</v>
      </c>
      <c r="F49" s="149">
        <f t="shared" si="1"/>
        <v>1.65</v>
      </c>
      <c r="G49" s="150"/>
    </row>
    <row r="50" spans="1:7" ht="14.1" customHeight="1" x14ac:dyDescent="0.2">
      <c r="A50" s="142">
        <v>366100</v>
      </c>
      <c r="B50" s="151" t="s">
        <v>162</v>
      </c>
      <c r="C50" s="156" t="s">
        <v>161</v>
      </c>
      <c r="D50" s="142">
        <v>85</v>
      </c>
      <c r="E50" s="140">
        <v>-40</v>
      </c>
      <c r="F50" s="149">
        <f t="shared" si="1"/>
        <v>1.65</v>
      </c>
      <c r="G50" s="150"/>
    </row>
    <row r="51" spans="1:7" ht="14.1" customHeight="1" x14ac:dyDescent="0.2">
      <c r="A51" s="142">
        <v>367000</v>
      </c>
      <c r="B51" s="151" t="s">
        <v>153</v>
      </c>
      <c r="C51" s="156" t="s">
        <v>132</v>
      </c>
      <c r="D51" s="142">
        <v>50</v>
      </c>
      <c r="E51" s="140">
        <v>-70</v>
      </c>
      <c r="F51" s="149">
        <f t="shared" si="1"/>
        <v>3.4</v>
      </c>
      <c r="G51" s="150"/>
    </row>
    <row r="52" spans="1:7" ht="14.1" customHeight="1" x14ac:dyDescent="0.2">
      <c r="A52" s="142">
        <v>368000</v>
      </c>
      <c r="B52" s="151" t="s">
        <v>163</v>
      </c>
      <c r="C52" s="148" t="s">
        <v>164</v>
      </c>
      <c r="D52" s="142">
        <v>35</v>
      </c>
      <c r="E52" s="140">
        <v>-20</v>
      </c>
      <c r="F52" s="149">
        <f>ROUND((100-E52)/D52,2)</f>
        <v>3.43</v>
      </c>
      <c r="G52" s="150"/>
    </row>
    <row r="53" spans="1:7" ht="14.1" customHeight="1" x14ac:dyDescent="0.2">
      <c r="A53" s="142">
        <v>368100</v>
      </c>
      <c r="B53" s="145" t="s">
        <v>165</v>
      </c>
      <c r="C53" s="148" t="s">
        <v>166</v>
      </c>
      <c r="D53" s="142">
        <v>35</v>
      </c>
      <c r="E53" s="140">
        <v>-20</v>
      </c>
      <c r="F53" s="149">
        <f>ROUND((100-E53)/D53,2)</f>
        <v>3.43</v>
      </c>
      <c r="G53" s="150"/>
    </row>
    <row r="54" spans="1:7" ht="14.1" customHeight="1" x14ac:dyDescent="0.2">
      <c r="A54" s="142">
        <v>369100</v>
      </c>
      <c r="B54" s="151" t="s">
        <v>167</v>
      </c>
      <c r="C54" s="156" t="s">
        <v>130</v>
      </c>
      <c r="D54" s="142">
        <v>70</v>
      </c>
      <c r="E54" s="140">
        <v>-175</v>
      </c>
      <c r="F54" s="149">
        <f t="shared" ref="F54:F62" si="2">ROUND((100-E54)/D54,2)</f>
        <v>3.93</v>
      </c>
      <c r="G54" s="150"/>
    </row>
    <row r="55" spans="1:7" ht="14.1" customHeight="1" x14ac:dyDescent="0.2">
      <c r="A55" s="142">
        <v>369200</v>
      </c>
      <c r="B55" s="151" t="s">
        <v>168</v>
      </c>
      <c r="C55" s="156" t="s">
        <v>132</v>
      </c>
      <c r="D55" s="142">
        <v>80</v>
      </c>
      <c r="E55" s="140">
        <v>-150</v>
      </c>
      <c r="F55" s="149">
        <f t="shared" si="2"/>
        <v>3.13</v>
      </c>
      <c r="G55" s="150"/>
    </row>
    <row r="56" spans="1:7" ht="14.1" customHeight="1" x14ac:dyDescent="0.2">
      <c r="A56" s="142">
        <v>370100</v>
      </c>
      <c r="B56" s="151" t="s">
        <v>169</v>
      </c>
      <c r="C56" s="156" t="s">
        <v>132</v>
      </c>
      <c r="D56" s="142">
        <v>35</v>
      </c>
      <c r="E56" s="140">
        <v>-5</v>
      </c>
      <c r="F56" s="149">
        <f t="shared" si="2"/>
        <v>3</v>
      </c>
      <c r="G56" s="150"/>
    </row>
    <row r="57" spans="1:7" ht="14.1" customHeight="1" x14ac:dyDescent="0.2">
      <c r="A57" s="142">
        <v>370110</v>
      </c>
      <c r="B57" s="151" t="s">
        <v>170</v>
      </c>
      <c r="C57" s="156" t="s">
        <v>132</v>
      </c>
      <c r="D57" s="142">
        <v>20</v>
      </c>
      <c r="E57" s="140">
        <v>-5</v>
      </c>
      <c r="F57" s="149">
        <f t="shared" si="2"/>
        <v>5.25</v>
      </c>
      <c r="G57" s="150"/>
    </row>
    <row r="58" spans="1:7" ht="14.1" customHeight="1" x14ac:dyDescent="0.2">
      <c r="A58" s="142">
        <v>370200</v>
      </c>
      <c r="B58" s="151" t="s">
        <v>171</v>
      </c>
      <c r="C58" s="152" t="s">
        <v>172</v>
      </c>
      <c r="D58" s="142">
        <v>35</v>
      </c>
      <c r="E58" s="155">
        <v>0</v>
      </c>
      <c r="F58" s="149">
        <f>ROUND((100-E58)/D58,2)</f>
        <v>2.86</v>
      </c>
      <c r="G58" s="150"/>
    </row>
    <row r="59" spans="1:7" ht="14.1" customHeight="1" x14ac:dyDescent="0.2">
      <c r="A59" s="142">
        <v>370210</v>
      </c>
      <c r="B59" s="151" t="s">
        <v>173</v>
      </c>
      <c r="C59" s="152" t="s">
        <v>172</v>
      </c>
      <c r="D59" s="142">
        <v>20</v>
      </c>
      <c r="E59" s="155">
        <v>0</v>
      </c>
      <c r="F59" s="149">
        <f>ROUND((100-E59)/D59,2)</f>
        <v>5</v>
      </c>
      <c r="G59" s="150"/>
    </row>
    <row r="60" spans="1:7" ht="14.1" customHeight="1" x14ac:dyDescent="0.2">
      <c r="A60" s="142">
        <v>371000</v>
      </c>
      <c r="B60" s="151" t="s">
        <v>174</v>
      </c>
      <c r="C60" s="156" t="s">
        <v>130</v>
      </c>
      <c r="D60" s="142">
        <v>70</v>
      </c>
      <c r="E60" s="155">
        <v>0</v>
      </c>
      <c r="F60" s="149">
        <f t="shared" si="2"/>
        <v>1.43</v>
      </c>
      <c r="G60" s="150"/>
    </row>
    <row r="61" spans="1:7" ht="14.1" customHeight="1" x14ac:dyDescent="0.2">
      <c r="A61" s="142">
        <v>373100</v>
      </c>
      <c r="B61" s="151" t="s">
        <v>175</v>
      </c>
      <c r="C61" s="156" t="s">
        <v>176</v>
      </c>
      <c r="D61" s="142">
        <v>55</v>
      </c>
      <c r="E61" s="140">
        <v>-100</v>
      </c>
      <c r="F61" s="149">
        <f t="shared" si="2"/>
        <v>3.64</v>
      </c>
      <c r="G61" s="150"/>
    </row>
    <row r="62" spans="1:7" ht="14.1" customHeight="1" x14ac:dyDescent="0.2">
      <c r="A62" s="142">
        <v>373200</v>
      </c>
      <c r="B62" s="151" t="s">
        <v>177</v>
      </c>
      <c r="C62" s="148" t="s">
        <v>130</v>
      </c>
      <c r="D62" s="142">
        <v>80</v>
      </c>
      <c r="E62" s="140">
        <v>-90</v>
      </c>
      <c r="F62" s="149">
        <f t="shared" si="2"/>
        <v>2.38</v>
      </c>
      <c r="G62" s="150"/>
    </row>
    <row r="63" spans="1:7" ht="14.1" customHeight="1" x14ac:dyDescent="0.35">
      <c r="A63" s="142"/>
      <c r="B63" s="145"/>
      <c r="C63" s="137"/>
      <c r="D63" s="142"/>
      <c r="E63" s="152"/>
      <c r="F63" s="149"/>
      <c r="G63" s="150"/>
    </row>
    <row r="64" spans="1:7" ht="14.1" customHeight="1" x14ac:dyDescent="0.2">
      <c r="A64" s="157"/>
      <c r="B64" s="158" t="s">
        <v>178</v>
      </c>
      <c r="C64" s="159"/>
      <c r="D64" s="159"/>
      <c r="E64" s="159"/>
      <c r="F64" s="159"/>
      <c r="G64" s="150"/>
    </row>
    <row r="65" spans="1:7" ht="14.1" customHeight="1" x14ac:dyDescent="0.2">
      <c r="A65" s="157"/>
      <c r="B65" s="160"/>
      <c r="C65" s="161"/>
      <c r="D65" s="162"/>
      <c r="E65" s="162"/>
      <c r="F65" s="163"/>
      <c r="G65" s="150"/>
    </row>
    <row r="66" spans="1:7" ht="14.1" customHeight="1" x14ac:dyDescent="0.2">
      <c r="A66" s="157"/>
      <c r="B66" s="164" t="s">
        <v>179</v>
      </c>
      <c r="C66" s="161"/>
      <c r="D66" s="162"/>
      <c r="E66" s="162"/>
      <c r="F66" s="163"/>
      <c r="G66" s="150"/>
    </row>
    <row r="67" spans="1:7" ht="14.1" customHeight="1" x14ac:dyDescent="0.2">
      <c r="A67" s="157">
        <v>360000</v>
      </c>
      <c r="B67" s="165" t="s">
        <v>180</v>
      </c>
      <c r="C67" s="135" t="s">
        <v>128</v>
      </c>
      <c r="D67" s="142" t="s">
        <v>128</v>
      </c>
      <c r="E67" s="144">
        <v>0</v>
      </c>
      <c r="F67" s="135">
        <v>0</v>
      </c>
      <c r="G67" s="150"/>
    </row>
    <row r="68" spans="1:7" ht="14.1" customHeight="1" x14ac:dyDescent="0.2">
      <c r="A68" s="157">
        <v>361000</v>
      </c>
      <c r="B68" s="166" t="s">
        <v>181</v>
      </c>
      <c r="C68" s="162" t="s">
        <v>182</v>
      </c>
      <c r="D68" s="142">
        <v>40</v>
      </c>
      <c r="E68" s="140">
        <v>-25</v>
      </c>
      <c r="F68" s="163">
        <f t="shared" ref="F68:F75" si="3">ROUND((100-E68)/D68,2)</f>
        <v>3.13</v>
      </c>
      <c r="G68" s="150"/>
    </row>
    <row r="69" spans="1:7" ht="14.1" customHeight="1" x14ac:dyDescent="0.2">
      <c r="A69" s="157">
        <v>362100</v>
      </c>
      <c r="B69" s="166" t="s">
        <v>183</v>
      </c>
      <c r="C69" s="162" t="s">
        <v>184</v>
      </c>
      <c r="D69" s="142">
        <v>30</v>
      </c>
      <c r="E69" s="140">
        <v>-15</v>
      </c>
      <c r="F69" s="163">
        <f t="shared" si="3"/>
        <v>3.83</v>
      </c>
      <c r="G69" s="150"/>
    </row>
    <row r="70" spans="1:7" ht="14.1" customHeight="1" x14ac:dyDescent="0.2">
      <c r="A70" s="157">
        <v>363000</v>
      </c>
      <c r="B70" s="160" t="s">
        <v>185</v>
      </c>
      <c r="C70" s="162" t="s">
        <v>139</v>
      </c>
      <c r="D70" s="142">
        <v>30</v>
      </c>
      <c r="E70" s="140">
        <v>-15</v>
      </c>
      <c r="F70" s="163">
        <f t="shared" si="3"/>
        <v>3.83</v>
      </c>
      <c r="G70" s="150"/>
    </row>
    <row r="71" spans="1:7" ht="14.1" customHeight="1" x14ac:dyDescent="0.2">
      <c r="A71" s="157">
        <v>363100</v>
      </c>
      <c r="B71" s="160" t="s">
        <v>186</v>
      </c>
      <c r="C71" s="167" t="s">
        <v>139</v>
      </c>
      <c r="D71" s="142">
        <v>30</v>
      </c>
      <c r="E71" s="140">
        <v>-15</v>
      </c>
      <c r="F71" s="163">
        <f t="shared" si="3"/>
        <v>3.83</v>
      </c>
      <c r="G71" s="150"/>
    </row>
    <row r="72" spans="1:7" s="168" customFormat="1" ht="14.1" customHeight="1" x14ac:dyDescent="0.2">
      <c r="A72" s="157">
        <v>363200</v>
      </c>
      <c r="B72" s="160" t="s">
        <v>187</v>
      </c>
      <c r="C72" s="167" t="s">
        <v>139</v>
      </c>
      <c r="D72" s="142">
        <v>30</v>
      </c>
      <c r="E72" s="140">
        <v>-15</v>
      </c>
      <c r="F72" s="163">
        <f t="shared" si="3"/>
        <v>3.83</v>
      </c>
      <c r="G72" s="150"/>
    </row>
    <row r="73" spans="1:7" s="168" customFormat="1" ht="14.1" customHeight="1" x14ac:dyDescent="0.2">
      <c r="A73" s="157">
        <v>363300</v>
      </c>
      <c r="B73" s="166" t="s">
        <v>188</v>
      </c>
      <c r="C73" s="167" t="s">
        <v>139</v>
      </c>
      <c r="D73" s="142">
        <v>30</v>
      </c>
      <c r="E73" s="140">
        <v>-15</v>
      </c>
      <c r="F73" s="163">
        <f t="shared" si="3"/>
        <v>3.83</v>
      </c>
      <c r="G73" s="150"/>
    </row>
    <row r="74" spans="1:7" s="168" customFormat="1" ht="14.1" customHeight="1" x14ac:dyDescent="0.2">
      <c r="A74" s="157">
        <v>363400</v>
      </c>
      <c r="B74" s="166" t="s">
        <v>189</v>
      </c>
      <c r="C74" s="167" t="s">
        <v>139</v>
      </c>
      <c r="D74" s="142">
        <v>30</v>
      </c>
      <c r="E74" s="140">
        <v>-15</v>
      </c>
      <c r="F74" s="163">
        <f t="shared" si="3"/>
        <v>3.83</v>
      </c>
      <c r="G74" s="150"/>
    </row>
    <row r="75" spans="1:7" s="168" customFormat="1" ht="14.1" customHeight="1" x14ac:dyDescent="0.2">
      <c r="A75" s="157">
        <v>363500</v>
      </c>
      <c r="B75" s="160" t="s">
        <v>190</v>
      </c>
      <c r="C75" s="167" t="s">
        <v>139</v>
      </c>
      <c r="D75" s="142">
        <v>30</v>
      </c>
      <c r="E75" s="140">
        <v>-15</v>
      </c>
      <c r="F75" s="163">
        <f t="shared" si="3"/>
        <v>3.83</v>
      </c>
      <c r="G75" s="150"/>
    </row>
    <row r="76" spans="1:7" ht="14.1" customHeight="1" x14ac:dyDescent="0.2">
      <c r="A76" s="157"/>
      <c r="B76" s="160"/>
      <c r="C76" s="162"/>
      <c r="D76" s="142"/>
      <c r="E76" s="140"/>
      <c r="F76" s="163"/>
    </row>
    <row r="77" spans="1:7" ht="14.1" customHeight="1" x14ac:dyDescent="0.2">
      <c r="A77" s="157"/>
      <c r="B77" s="158" t="s">
        <v>142</v>
      </c>
      <c r="C77" s="167"/>
      <c r="D77" s="142"/>
      <c r="E77" s="140"/>
      <c r="F77" s="169"/>
    </row>
    <row r="78" spans="1:7" ht="14.1" customHeight="1" x14ac:dyDescent="0.2">
      <c r="A78" s="157">
        <v>365100</v>
      </c>
      <c r="B78" s="160" t="s">
        <v>127</v>
      </c>
      <c r="C78" s="135" t="s">
        <v>128</v>
      </c>
      <c r="D78" s="142" t="s">
        <v>128</v>
      </c>
      <c r="E78" s="144">
        <v>0</v>
      </c>
      <c r="F78" s="135">
        <v>0</v>
      </c>
    </row>
    <row r="79" spans="1:7" ht="14.1" customHeight="1" x14ac:dyDescent="0.2">
      <c r="A79" s="157">
        <v>366000</v>
      </c>
      <c r="B79" s="166" t="s">
        <v>191</v>
      </c>
      <c r="C79" s="170" t="s">
        <v>157</v>
      </c>
      <c r="D79" s="142">
        <v>40</v>
      </c>
      <c r="E79" s="140">
        <v>-50</v>
      </c>
      <c r="F79" s="163">
        <f>ROUND((100-E79)/D79,2)</f>
        <v>3.75</v>
      </c>
    </row>
    <row r="80" spans="1:7" ht="14.1" customHeight="1" x14ac:dyDescent="0.2">
      <c r="A80" s="157">
        <v>367100</v>
      </c>
      <c r="B80" s="171" t="s">
        <v>192</v>
      </c>
      <c r="C80" s="170" t="s">
        <v>143</v>
      </c>
      <c r="D80" s="142">
        <v>85</v>
      </c>
      <c r="E80" s="140">
        <v>-60</v>
      </c>
      <c r="F80" s="163">
        <f>ROUND((100-E80)/D80,2)</f>
        <v>1.88</v>
      </c>
    </row>
    <row r="81" spans="1:6" ht="14.1" customHeight="1" x14ac:dyDescent="0.2">
      <c r="A81" s="157">
        <v>367200</v>
      </c>
      <c r="B81" s="171" t="s">
        <v>193</v>
      </c>
      <c r="C81" s="172" t="s">
        <v>130</v>
      </c>
      <c r="D81" s="142">
        <v>75</v>
      </c>
      <c r="E81" s="140">
        <v>-100</v>
      </c>
      <c r="F81" s="169">
        <f>ROUND((100-E81)/D81,2)</f>
        <v>2.67</v>
      </c>
    </row>
    <row r="82" spans="1:6" ht="14.1" customHeight="1" x14ac:dyDescent="0.2">
      <c r="A82" s="157">
        <v>367300</v>
      </c>
      <c r="B82" s="171" t="s">
        <v>194</v>
      </c>
      <c r="C82" s="167" t="s">
        <v>195</v>
      </c>
      <c r="D82" s="142">
        <v>85</v>
      </c>
      <c r="E82" s="140">
        <v>-80</v>
      </c>
      <c r="F82" s="169">
        <f>ROUND((100-E82)/D82,2)</f>
        <v>2.12</v>
      </c>
    </row>
    <row r="83" spans="1:6" ht="14.1" customHeight="1" x14ac:dyDescent="0.2">
      <c r="A83" s="157">
        <v>367400</v>
      </c>
      <c r="B83" s="166" t="s">
        <v>196</v>
      </c>
      <c r="C83" s="135" t="s">
        <v>128</v>
      </c>
      <c r="D83" s="142" t="s">
        <v>128</v>
      </c>
      <c r="E83" s="144">
        <v>0</v>
      </c>
      <c r="F83" s="135">
        <v>0</v>
      </c>
    </row>
    <row r="84" spans="1:6" ht="14.1" customHeight="1" x14ac:dyDescent="0.2">
      <c r="A84" s="157">
        <v>368000</v>
      </c>
      <c r="B84" s="166" t="s">
        <v>197</v>
      </c>
      <c r="C84" s="167" t="s">
        <v>139</v>
      </c>
      <c r="D84" s="142">
        <v>15</v>
      </c>
      <c r="E84" s="140">
        <v>-5</v>
      </c>
      <c r="F84" s="169">
        <f>ROUND((100-E84)/D84,2)</f>
        <v>7</v>
      </c>
    </row>
    <row r="85" spans="1:6" ht="14.1" customHeight="1" x14ac:dyDescent="0.2">
      <c r="A85" s="157">
        <v>369000</v>
      </c>
      <c r="B85" s="166" t="s">
        <v>198</v>
      </c>
      <c r="C85" s="172" t="s">
        <v>130</v>
      </c>
      <c r="D85" s="142">
        <v>65</v>
      </c>
      <c r="E85" s="140">
        <v>-35</v>
      </c>
      <c r="F85" s="169">
        <f>ROUND((100-E85)/D85,2)</f>
        <v>2.08</v>
      </c>
    </row>
    <row r="86" spans="1:6" ht="14.1" customHeight="1" x14ac:dyDescent="0.2">
      <c r="A86" s="157"/>
      <c r="B86" s="160"/>
      <c r="C86" s="167"/>
      <c r="D86" s="142"/>
      <c r="E86" s="140"/>
      <c r="F86" s="169"/>
    </row>
    <row r="87" spans="1:6" ht="14.1" customHeight="1" x14ac:dyDescent="0.2">
      <c r="A87" s="157"/>
      <c r="B87" s="158" t="s">
        <v>155</v>
      </c>
      <c r="C87" s="167"/>
      <c r="D87" s="142"/>
      <c r="E87" s="140"/>
      <c r="F87" s="169"/>
    </row>
    <row r="88" spans="1:6" ht="14.1" customHeight="1" x14ac:dyDescent="0.2">
      <c r="A88" s="173">
        <v>376120</v>
      </c>
      <c r="B88" s="160" t="s">
        <v>192</v>
      </c>
      <c r="C88" s="172" t="s">
        <v>143</v>
      </c>
      <c r="D88" s="142">
        <v>85</v>
      </c>
      <c r="E88" s="140">
        <v>-60</v>
      </c>
      <c r="F88" s="169">
        <f>ROUND((100-E88)/D88,2)</f>
        <v>1.88</v>
      </c>
    </row>
    <row r="89" spans="1:6" ht="14.1" customHeight="1" x14ac:dyDescent="0.2">
      <c r="A89" s="173">
        <v>376130</v>
      </c>
      <c r="B89" s="166" t="s">
        <v>196</v>
      </c>
      <c r="C89" s="135" t="s">
        <v>128</v>
      </c>
      <c r="D89" s="142" t="s">
        <v>128</v>
      </c>
      <c r="E89" s="144">
        <v>0</v>
      </c>
      <c r="F89" s="135">
        <v>0</v>
      </c>
    </row>
    <row r="90" spans="1:6" ht="14.1" customHeight="1" x14ac:dyDescent="0.2">
      <c r="A90" s="173">
        <v>376110</v>
      </c>
      <c r="B90" s="160" t="s">
        <v>199</v>
      </c>
      <c r="C90" s="172" t="s">
        <v>130</v>
      </c>
      <c r="D90" s="142">
        <v>75</v>
      </c>
      <c r="E90" s="140">
        <v>-100</v>
      </c>
      <c r="F90" s="169">
        <f>ROUND((100-E90)/D90,2)</f>
        <v>2.67</v>
      </c>
    </row>
    <row r="91" spans="1:6" ht="14.1" customHeight="1" x14ac:dyDescent="0.2">
      <c r="A91" s="173">
        <v>376140</v>
      </c>
      <c r="B91" s="166" t="s">
        <v>200</v>
      </c>
      <c r="C91" s="135" t="s">
        <v>128</v>
      </c>
      <c r="D91" s="142" t="s">
        <v>128</v>
      </c>
      <c r="E91" s="144">
        <v>0</v>
      </c>
      <c r="F91" s="135">
        <v>0</v>
      </c>
    </row>
    <row r="92" spans="1:6" ht="14.1" customHeight="1" x14ac:dyDescent="0.2">
      <c r="A92" s="173">
        <v>380100</v>
      </c>
      <c r="B92" s="160" t="s">
        <v>201</v>
      </c>
      <c r="C92" s="172" t="s">
        <v>132</v>
      </c>
      <c r="D92" s="142">
        <v>65</v>
      </c>
      <c r="E92" s="140">
        <v>-30</v>
      </c>
      <c r="F92" s="169">
        <f t="shared" ref="F92:F98" si="4">ROUND((100-E92)/D92,2)</f>
        <v>2</v>
      </c>
    </row>
    <row r="93" spans="1:6" ht="14.1" customHeight="1" x14ac:dyDescent="0.2">
      <c r="A93" s="173">
        <v>380200</v>
      </c>
      <c r="B93" s="166" t="s">
        <v>202</v>
      </c>
      <c r="C93" s="135" t="s">
        <v>128</v>
      </c>
      <c r="D93" s="142" t="s">
        <v>128</v>
      </c>
      <c r="E93" s="144">
        <v>0</v>
      </c>
      <c r="F93" s="135">
        <v>0</v>
      </c>
    </row>
    <row r="94" spans="1:6" ht="14.1" customHeight="1" x14ac:dyDescent="0.2">
      <c r="A94" s="157">
        <v>381000</v>
      </c>
      <c r="B94" s="160" t="s">
        <v>203</v>
      </c>
      <c r="C94" s="167" t="s">
        <v>166</v>
      </c>
      <c r="D94" s="142">
        <v>40</v>
      </c>
      <c r="E94" s="140">
        <v>-10</v>
      </c>
      <c r="F94" s="169">
        <f t="shared" si="4"/>
        <v>2.75</v>
      </c>
    </row>
    <row r="95" spans="1:6" ht="14.1" customHeight="1" x14ac:dyDescent="0.2">
      <c r="A95" s="157">
        <v>382000</v>
      </c>
      <c r="B95" s="160" t="s">
        <v>204</v>
      </c>
      <c r="C95" s="152" t="s">
        <v>205</v>
      </c>
      <c r="D95" s="142">
        <v>40</v>
      </c>
      <c r="E95" s="144">
        <v>0</v>
      </c>
      <c r="F95" s="163">
        <f t="shared" si="4"/>
        <v>2.5</v>
      </c>
    </row>
    <row r="96" spans="1:6" ht="14.1" customHeight="1" x14ac:dyDescent="0.2">
      <c r="A96" s="157">
        <v>383000</v>
      </c>
      <c r="B96" s="160" t="s">
        <v>206</v>
      </c>
      <c r="C96" s="170" t="s">
        <v>143</v>
      </c>
      <c r="D96" s="142">
        <v>35</v>
      </c>
      <c r="E96" s="140">
        <v>-20</v>
      </c>
      <c r="F96" s="163">
        <f t="shared" si="4"/>
        <v>3.43</v>
      </c>
    </row>
    <row r="97" spans="1:7" ht="14.1" customHeight="1" x14ac:dyDescent="0.2">
      <c r="A97" s="157">
        <v>384000</v>
      </c>
      <c r="B97" s="166" t="s">
        <v>207</v>
      </c>
      <c r="C97" s="152" t="s">
        <v>208</v>
      </c>
      <c r="D97" s="142">
        <v>30</v>
      </c>
      <c r="E97" s="140">
        <v>-5</v>
      </c>
      <c r="F97" s="163">
        <f t="shared" si="4"/>
        <v>3.5</v>
      </c>
    </row>
    <row r="98" spans="1:7" ht="14.1" customHeight="1" x14ac:dyDescent="0.2">
      <c r="A98" s="173">
        <v>303020</v>
      </c>
      <c r="B98" s="160" t="s">
        <v>209</v>
      </c>
      <c r="C98" s="170" t="s">
        <v>148</v>
      </c>
      <c r="D98" s="142">
        <v>5</v>
      </c>
      <c r="E98" s="144">
        <v>0</v>
      </c>
      <c r="F98" s="163">
        <f t="shared" si="4"/>
        <v>20</v>
      </c>
    </row>
    <row r="99" spans="1:7" ht="14.1" customHeight="1" x14ac:dyDescent="0.2">
      <c r="C99" s="129"/>
      <c r="D99" s="142"/>
      <c r="E99" s="140"/>
    </row>
    <row r="100" spans="1:7" ht="14.1" customHeight="1" x14ac:dyDescent="0.2">
      <c r="A100" s="157"/>
      <c r="B100" s="158" t="s">
        <v>210</v>
      </c>
      <c r="C100" s="162"/>
      <c r="D100" s="142"/>
      <c r="E100" s="140"/>
      <c r="F100" s="159"/>
      <c r="G100" s="150"/>
    </row>
    <row r="101" spans="1:7" ht="14.1" customHeight="1" x14ac:dyDescent="0.2">
      <c r="A101" s="157"/>
      <c r="B101" s="160"/>
      <c r="C101" s="162"/>
      <c r="D101" s="142"/>
      <c r="E101" s="140"/>
      <c r="F101" s="163"/>
      <c r="G101" s="150"/>
    </row>
    <row r="102" spans="1:7" ht="14.1" customHeight="1" x14ac:dyDescent="0.2">
      <c r="A102" s="174"/>
      <c r="B102" s="175" t="s">
        <v>211</v>
      </c>
      <c r="C102" s="132"/>
      <c r="D102" s="142"/>
      <c r="E102" s="140"/>
      <c r="F102" s="176"/>
    </row>
    <row r="103" spans="1:7" ht="14.1" customHeight="1" x14ac:dyDescent="0.2">
      <c r="A103" s="174"/>
      <c r="B103" s="175"/>
      <c r="C103" s="132"/>
      <c r="D103" s="142"/>
      <c r="E103" s="140"/>
      <c r="F103" s="176"/>
    </row>
    <row r="104" spans="1:7" ht="14.1" customHeight="1" x14ac:dyDescent="0.2">
      <c r="A104" s="177"/>
      <c r="B104" s="178" t="s">
        <v>127</v>
      </c>
      <c r="C104" s="132"/>
      <c r="D104" s="142"/>
      <c r="E104" s="140"/>
      <c r="F104" s="176"/>
    </row>
    <row r="105" spans="1:7" ht="14.1" customHeight="1" x14ac:dyDescent="0.2">
      <c r="A105" s="177">
        <v>310020</v>
      </c>
      <c r="B105" s="178" t="s">
        <v>212</v>
      </c>
      <c r="C105" s="135" t="s">
        <v>128</v>
      </c>
      <c r="D105" s="142" t="s">
        <v>128</v>
      </c>
      <c r="E105" s="144">
        <v>0</v>
      </c>
      <c r="F105" s="135">
        <v>0</v>
      </c>
    </row>
    <row r="106" spans="1:7" ht="14.1" customHeight="1" x14ac:dyDescent="0.2">
      <c r="A106" s="177">
        <v>310010</v>
      </c>
      <c r="B106" s="178" t="s">
        <v>213</v>
      </c>
      <c r="C106" s="135" t="s">
        <v>128</v>
      </c>
      <c r="D106" s="142" t="s">
        <v>128</v>
      </c>
      <c r="E106" s="144">
        <v>0</v>
      </c>
      <c r="F106" s="135">
        <v>0</v>
      </c>
    </row>
    <row r="107" spans="1:7" ht="14.1" customHeight="1" x14ac:dyDescent="0.2">
      <c r="A107" s="177"/>
      <c r="B107" s="178"/>
      <c r="C107" s="132"/>
      <c r="D107" s="142"/>
      <c r="E107" s="140"/>
      <c r="F107" s="179"/>
    </row>
    <row r="108" spans="1:7" ht="14.1" customHeight="1" x14ac:dyDescent="0.2">
      <c r="A108" s="177"/>
      <c r="B108" s="180" t="s">
        <v>214</v>
      </c>
      <c r="C108" s="132"/>
      <c r="D108" s="142"/>
      <c r="E108" s="140"/>
      <c r="F108" s="181"/>
    </row>
    <row r="109" spans="1:7" ht="14.1" customHeight="1" x14ac:dyDescent="0.2">
      <c r="A109" s="177">
        <v>310400</v>
      </c>
      <c r="B109" s="178" t="s">
        <v>212</v>
      </c>
      <c r="C109" s="170" t="s">
        <v>148</v>
      </c>
      <c r="D109" s="142" t="s">
        <v>128</v>
      </c>
      <c r="E109" s="144">
        <v>0</v>
      </c>
      <c r="F109" s="163">
        <v>0</v>
      </c>
    </row>
    <row r="110" spans="1:7" ht="14.1" customHeight="1" x14ac:dyDescent="0.2">
      <c r="A110" s="177">
        <v>310200</v>
      </c>
      <c r="B110" s="180" t="s">
        <v>215</v>
      </c>
      <c r="C110" s="170" t="s">
        <v>148</v>
      </c>
      <c r="D110" s="142" t="s">
        <v>128</v>
      </c>
      <c r="E110" s="144">
        <v>0</v>
      </c>
      <c r="F110" s="163">
        <v>0</v>
      </c>
    </row>
    <row r="111" spans="1:7" ht="14.1" customHeight="1" x14ac:dyDescent="0.2">
      <c r="A111" s="177">
        <v>310300</v>
      </c>
      <c r="B111" s="180" t="s">
        <v>216</v>
      </c>
      <c r="C111" s="170" t="s">
        <v>148</v>
      </c>
      <c r="D111" s="142" t="s">
        <v>128</v>
      </c>
      <c r="E111" s="144">
        <v>0</v>
      </c>
      <c r="F111" s="163">
        <v>0</v>
      </c>
    </row>
    <row r="112" spans="1:7" ht="14.1" customHeight="1" x14ac:dyDescent="0.2">
      <c r="A112" s="177"/>
      <c r="B112" s="180"/>
      <c r="C112" s="136"/>
      <c r="D112" s="142"/>
      <c r="E112" s="140"/>
      <c r="F112" s="182"/>
    </row>
    <row r="113" spans="1:6" ht="14.1" customHeight="1" x14ac:dyDescent="0.2">
      <c r="A113" s="177"/>
      <c r="B113" s="178" t="s">
        <v>129</v>
      </c>
      <c r="C113" s="142"/>
      <c r="D113" s="142"/>
      <c r="E113" s="140"/>
      <c r="F113" s="181"/>
    </row>
    <row r="114" spans="1:6" ht="14.1" customHeight="1" x14ac:dyDescent="0.2">
      <c r="A114" s="177">
        <v>311200</v>
      </c>
      <c r="B114" s="180" t="s">
        <v>217</v>
      </c>
      <c r="C114" s="152" t="s">
        <v>218</v>
      </c>
      <c r="D114" s="142" t="s">
        <v>128</v>
      </c>
      <c r="E114" s="144">
        <v>0</v>
      </c>
      <c r="F114" s="183">
        <v>1.2500000000000001E-2</v>
      </c>
    </row>
    <row r="115" spans="1:6" ht="14.1" customHeight="1" x14ac:dyDescent="0.2">
      <c r="A115" s="177">
        <v>311300</v>
      </c>
      <c r="B115" s="178" t="s">
        <v>219</v>
      </c>
      <c r="C115" s="136" t="s">
        <v>176</v>
      </c>
      <c r="D115" s="142">
        <v>35</v>
      </c>
      <c r="E115" s="140">
        <v>-60</v>
      </c>
      <c r="F115" s="183">
        <f>ROUND(ROUND((1/D115),6)*(1-(E115/100)),4)</f>
        <v>4.5699999999999998E-2</v>
      </c>
    </row>
    <row r="116" spans="1:6" ht="14.1" customHeight="1" x14ac:dyDescent="0.2">
      <c r="A116" s="177">
        <v>311100</v>
      </c>
      <c r="B116" s="178" t="s">
        <v>213</v>
      </c>
      <c r="C116" s="136" t="s">
        <v>176</v>
      </c>
      <c r="D116" s="142">
        <v>35</v>
      </c>
      <c r="E116" s="140">
        <v>-60</v>
      </c>
      <c r="F116" s="182">
        <f>ROUND(ROUND((1/D116),6)*(1-(E116/100)),4)</f>
        <v>4.5699999999999998E-2</v>
      </c>
    </row>
    <row r="117" spans="1:6" ht="14.1" customHeight="1" x14ac:dyDescent="0.2">
      <c r="A117" s="177"/>
      <c r="B117" s="178"/>
      <c r="C117" s="132"/>
      <c r="D117" s="142"/>
      <c r="E117" s="140"/>
      <c r="F117" s="182"/>
    </row>
    <row r="118" spans="1:6" ht="14.1" customHeight="1" x14ac:dyDescent="0.2">
      <c r="A118" s="177"/>
      <c r="B118" s="178" t="s">
        <v>131</v>
      </c>
      <c r="C118" s="142"/>
      <c r="D118" s="142"/>
      <c r="E118" s="140"/>
      <c r="F118" s="181"/>
    </row>
    <row r="119" spans="1:6" ht="14.1" customHeight="1" x14ac:dyDescent="0.2">
      <c r="A119" s="177">
        <v>312200</v>
      </c>
      <c r="B119" s="180" t="s">
        <v>217</v>
      </c>
      <c r="C119" s="152" t="s">
        <v>218</v>
      </c>
      <c r="D119" s="142" t="s">
        <v>128</v>
      </c>
      <c r="E119" s="144">
        <v>0</v>
      </c>
      <c r="F119" s="183">
        <v>1.43E-2</v>
      </c>
    </row>
    <row r="120" spans="1:6" ht="14.1" customHeight="1" x14ac:dyDescent="0.2">
      <c r="A120" s="177">
        <v>312300</v>
      </c>
      <c r="B120" s="178" t="s">
        <v>219</v>
      </c>
      <c r="C120" s="184" t="s">
        <v>182</v>
      </c>
      <c r="D120" s="142">
        <v>30</v>
      </c>
      <c r="E120" s="140">
        <v>-30</v>
      </c>
      <c r="F120" s="183">
        <f>ROUND(ROUND((1/D120),6)*(1-(E120/100)),4)</f>
        <v>4.3299999999999998E-2</v>
      </c>
    </row>
    <row r="121" spans="1:6" ht="14.1" customHeight="1" x14ac:dyDescent="0.2">
      <c r="A121" s="177">
        <v>312100</v>
      </c>
      <c r="B121" s="178" t="s">
        <v>213</v>
      </c>
      <c r="C121" s="136" t="s">
        <v>136</v>
      </c>
      <c r="D121" s="142">
        <v>30</v>
      </c>
      <c r="E121" s="140">
        <v>-30</v>
      </c>
      <c r="F121" s="182">
        <f>ROUND(ROUND((1/D121),6)*(1-(E121/100)),4)</f>
        <v>4.3299999999999998E-2</v>
      </c>
    </row>
    <row r="122" spans="1:6" ht="14.1" customHeight="1" x14ac:dyDescent="0.2">
      <c r="A122" s="177"/>
      <c r="B122" s="178"/>
      <c r="C122" s="132"/>
      <c r="D122" s="142"/>
      <c r="E122" s="140"/>
      <c r="F122" s="182"/>
    </row>
    <row r="123" spans="1:6" ht="14.1" customHeight="1" x14ac:dyDescent="0.2">
      <c r="A123" s="177"/>
      <c r="B123" s="178" t="s">
        <v>220</v>
      </c>
      <c r="C123" s="142"/>
      <c r="D123" s="142"/>
      <c r="E123" s="140"/>
      <c r="F123" s="181"/>
    </row>
    <row r="124" spans="1:6" ht="14.1" customHeight="1" x14ac:dyDescent="0.2">
      <c r="A124" s="177">
        <v>315200</v>
      </c>
      <c r="B124" s="180" t="s">
        <v>217</v>
      </c>
      <c r="C124" s="152" t="s">
        <v>218</v>
      </c>
      <c r="D124" s="142" t="s">
        <v>128</v>
      </c>
      <c r="E124" s="144">
        <v>0</v>
      </c>
      <c r="F124" s="183">
        <v>7.1000000000000004E-3</v>
      </c>
    </row>
    <row r="125" spans="1:6" ht="14.1" customHeight="1" x14ac:dyDescent="0.2">
      <c r="A125" s="177">
        <v>315300</v>
      </c>
      <c r="B125" s="178" t="s">
        <v>219</v>
      </c>
      <c r="C125" s="136" t="s">
        <v>136</v>
      </c>
      <c r="D125" s="142">
        <v>35</v>
      </c>
      <c r="E125" s="140">
        <v>-25</v>
      </c>
      <c r="F125" s="183">
        <f>ROUND(ROUND((1/D125),6)*(1-(E125/100)),4)</f>
        <v>3.5700000000000003E-2</v>
      </c>
    </row>
    <row r="126" spans="1:6" ht="14.1" customHeight="1" x14ac:dyDescent="0.2">
      <c r="A126" s="177">
        <v>315100</v>
      </c>
      <c r="B126" s="178" t="s">
        <v>213</v>
      </c>
      <c r="C126" s="136" t="s">
        <v>136</v>
      </c>
      <c r="D126" s="142">
        <v>35</v>
      </c>
      <c r="E126" s="140">
        <v>-25</v>
      </c>
      <c r="F126" s="182">
        <f>ROUND(ROUND((1/D126),6)*(1-(E126/100)),4)</f>
        <v>3.5700000000000003E-2</v>
      </c>
    </row>
    <row r="127" spans="1:6" ht="14.1" customHeight="1" x14ac:dyDescent="0.2">
      <c r="A127" s="177"/>
      <c r="B127" s="178"/>
      <c r="C127" s="132"/>
      <c r="D127" s="142"/>
      <c r="E127" s="140"/>
      <c r="F127" s="182"/>
    </row>
    <row r="128" spans="1:6" ht="14.1" customHeight="1" x14ac:dyDescent="0.2">
      <c r="A128" s="177"/>
      <c r="B128" s="180" t="s">
        <v>221</v>
      </c>
      <c r="C128" s="142"/>
      <c r="D128" s="142"/>
      <c r="E128" s="140"/>
      <c r="F128" s="181"/>
    </row>
    <row r="129" spans="1:6" ht="14.1" customHeight="1" x14ac:dyDescent="0.2">
      <c r="A129" s="177">
        <v>316200</v>
      </c>
      <c r="B129" s="180" t="s">
        <v>217</v>
      </c>
      <c r="C129" s="152" t="s">
        <v>218</v>
      </c>
      <c r="D129" s="142" t="s">
        <v>128</v>
      </c>
      <c r="E129" s="144">
        <v>0</v>
      </c>
      <c r="F129" s="183">
        <v>2.2000000000000001E-3</v>
      </c>
    </row>
    <row r="130" spans="1:6" ht="14.1" customHeight="1" x14ac:dyDescent="0.2">
      <c r="A130" s="177">
        <v>316300</v>
      </c>
      <c r="B130" s="178" t="s">
        <v>219</v>
      </c>
      <c r="C130" s="136" t="s">
        <v>166</v>
      </c>
      <c r="D130" s="142">
        <v>40</v>
      </c>
      <c r="E130" s="140">
        <v>-10</v>
      </c>
      <c r="F130" s="183">
        <f>ROUND(ROUND((1/D130),6)*(1-(E130/100)),4)</f>
        <v>2.75E-2</v>
      </c>
    </row>
    <row r="131" spans="1:6" ht="14.1" customHeight="1" x14ac:dyDescent="0.2">
      <c r="A131" s="177">
        <v>316100</v>
      </c>
      <c r="B131" s="178" t="s">
        <v>213</v>
      </c>
      <c r="C131" s="136" t="s">
        <v>166</v>
      </c>
      <c r="D131" s="142">
        <v>40</v>
      </c>
      <c r="E131" s="140">
        <v>-10</v>
      </c>
      <c r="F131" s="182">
        <f>ROUND(ROUND((1/D131),6)*(1-(E131/100)),4)</f>
        <v>2.75E-2</v>
      </c>
    </row>
    <row r="132" spans="1:6" ht="14.1" customHeight="1" x14ac:dyDescent="0.2">
      <c r="A132" s="177"/>
      <c r="B132" s="185"/>
      <c r="C132" s="132"/>
      <c r="D132" s="142"/>
      <c r="E132" s="140"/>
      <c r="F132" s="176"/>
    </row>
    <row r="133" spans="1:6" ht="14.1" customHeight="1" x14ac:dyDescent="0.2">
      <c r="A133" s="177"/>
      <c r="B133" s="175" t="s">
        <v>155</v>
      </c>
      <c r="C133" s="132"/>
      <c r="D133" s="142"/>
      <c r="E133" s="140"/>
      <c r="F133" s="176"/>
    </row>
    <row r="134" spans="1:6" ht="14.1" customHeight="1" x14ac:dyDescent="0.2">
      <c r="A134" s="177"/>
      <c r="B134" s="178"/>
      <c r="C134" s="132"/>
      <c r="D134" s="142"/>
      <c r="E134" s="140"/>
      <c r="F134" s="176"/>
    </row>
    <row r="135" spans="1:6" ht="14.1" customHeight="1" x14ac:dyDescent="0.2">
      <c r="A135" s="177">
        <v>351000</v>
      </c>
      <c r="B135" s="178" t="s">
        <v>129</v>
      </c>
      <c r="C135" s="132" t="s">
        <v>195</v>
      </c>
      <c r="D135" s="142">
        <v>50</v>
      </c>
      <c r="E135" s="144">
        <v>0</v>
      </c>
      <c r="F135" s="183">
        <f t="shared" ref="F135:F144" si="5">ROUND(ROUND((1/D135),6)*(1-(E135/100)),4)</f>
        <v>0.02</v>
      </c>
    </row>
    <row r="136" spans="1:6" ht="14.1" customHeight="1" x14ac:dyDescent="0.2">
      <c r="A136" s="177">
        <v>303040</v>
      </c>
      <c r="B136" s="180" t="s">
        <v>159</v>
      </c>
      <c r="C136" s="136" t="s">
        <v>148</v>
      </c>
      <c r="D136" s="142">
        <v>5</v>
      </c>
      <c r="E136" s="144">
        <v>0</v>
      </c>
      <c r="F136" s="183">
        <f t="shared" si="5"/>
        <v>0.2</v>
      </c>
    </row>
    <row r="137" spans="1:6" ht="14.1" customHeight="1" x14ac:dyDescent="0.2">
      <c r="A137" s="177">
        <v>353010</v>
      </c>
      <c r="B137" s="178" t="s">
        <v>222</v>
      </c>
      <c r="C137" s="186" t="s">
        <v>136</v>
      </c>
      <c r="D137" s="142">
        <v>80</v>
      </c>
      <c r="E137" s="140">
        <v>-75</v>
      </c>
      <c r="F137" s="183">
        <f t="shared" si="5"/>
        <v>2.1899999999999999E-2</v>
      </c>
    </row>
    <row r="138" spans="1:6" ht="14.1" customHeight="1" x14ac:dyDescent="0.2">
      <c r="A138" s="177">
        <v>353020</v>
      </c>
      <c r="B138" s="178" t="s">
        <v>223</v>
      </c>
      <c r="C138" s="186" t="s">
        <v>136</v>
      </c>
      <c r="D138" s="142">
        <v>80</v>
      </c>
      <c r="E138" s="140">
        <v>-75</v>
      </c>
      <c r="F138" s="183">
        <f t="shared" si="5"/>
        <v>2.1899999999999999E-2</v>
      </c>
    </row>
    <row r="139" spans="1:6" ht="14.1" customHeight="1" x14ac:dyDescent="0.2">
      <c r="A139" s="177">
        <v>353110</v>
      </c>
      <c r="B139" s="180" t="s">
        <v>224</v>
      </c>
      <c r="C139" s="186" t="s">
        <v>161</v>
      </c>
      <c r="D139" s="142">
        <v>45</v>
      </c>
      <c r="E139" s="140">
        <v>-45</v>
      </c>
      <c r="F139" s="183">
        <f t="shared" si="5"/>
        <v>3.2199999999999999E-2</v>
      </c>
    </row>
    <row r="140" spans="1:6" ht="14.1" customHeight="1" x14ac:dyDescent="0.2">
      <c r="A140" s="177">
        <v>353120</v>
      </c>
      <c r="B140" s="180" t="s">
        <v>225</v>
      </c>
      <c r="C140" s="186" t="s">
        <v>161</v>
      </c>
      <c r="D140" s="142">
        <v>45</v>
      </c>
      <c r="E140" s="140">
        <v>-45</v>
      </c>
      <c r="F140" s="183">
        <f t="shared" si="5"/>
        <v>3.2199999999999999E-2</v>
      </c>
    </row>
    <row r="141" spans="1:6" ht="14.1" customHeight="1" x14ac:dyDescent="0.2">
      <c r="A141" s="177">
        <v>359000</v>
      </c>
      <c r="B141" s="178" t="s">
        <v>201</v>
      </c>
      <c r="C141" s="186" t="s">
        <v>176</v>
      </c>
      <c r="D141" s="142">
        <v>60</v>
      </c>
      <c r="E141" s="140">
        <v>-50</v>
      </c>
      <c r="F141" s="183">
        <f t="shared" si="5"/>
        <v>2.5000000000000001E-2</v>
      </c>
    </row>
    <row r="142" spans="1:6" ht="14.1" customHeight="1" x14ac:dyDescent="0.2">
      <c r="A142" s="177">
        <v>360000</v>
      </c>
      <c r="B142" s="178" t="s">
        <v>203</v>
      </c>
      <c r="C142" s="184" t="s">
        <v>134</v>
      </c>
      <c r="D142" s="142">
        <v>35</v>
      </c>
      <c r="E142" s="140">
        <v>-5</v>
      </c>
      <c r="F142" s="183">
        <f t="shared" si="5"/>
        <v>0.03</v>
      </c>
    </row>
    <row r="143" spans="1:6" ht="14.1" customHeight="1" x14ac:dyDescent="0.2">
      <c r="A143" s="177">
        <v>361000</v>
      </c>
      <c r="B143" s="180" t="s">
        <v>226</v>
      </c>
      <c r="C143" s="186" t="s">
        <v>130</v>
      </c>
      <c r="D143" s="142">
        <v>60</v>
      </c>
      <c r="E143" s="140">
        <v>-15</v>
      </c>
      <c r="F143" s="183">
        <f t="shared" si="5"/>
        <v>1.9199999999999998E-2</v>
      </c>
    </row>
    <row r="144" spans="1:6" ht="14.1" customHeight="1" x14ac:dyDescent="0.2">
      <c r="A144" s="177">
        <v>362000</v>
      </c>
      <c r="B144" s="180" t="s">
        <v>227</v>
      </c>
      <c r="C144" s="184" t="s">
        <v>132</v>
      </c>
      <c r="D144" s="142">
        <v>60</v>
      </c>
      <c r="E144" s="140">
        <v>-20</v>
      </c>
      <c r="F144" s="183">
        <f t="shared" si="5"/>
        <v>0.02</v>
      </c>
    </row>
    <row r="145" spans="1:7" ht="14.1" customHeight="1" x14ac:dyDescent="0.2">
      <c r="C145" s="129"/>
      <c r="D145" s="142"/>
      <c r="E145" s="140"/>
    </row>
    <row r="146" spans="1:7" ht="14.1" customHeight="1" x14ac:dyDescent="0.35">
      <c r="A146" s="142"/>
      <c r="B146" s="147" t="s">
        <v>228</v>
      </c>
      <c r="C146" s="187"/>
      <c r="D146" s="142"/>
      <c r="E146" s="140"/>
      <c r="F146" s="149"/>
      <c r="G146" s="150"/>
    </row>
    <row r="147" spans="1:7" ht="14.1" customHeight="1" x14ac:dyDescent="0.35">
      <c r="A147" s="142"/>
      <c r="B147" s="147"/>
      <c r="C147" s="187"/>
      <c r="D147" s="142"/>
      <c r="E147" s="140"/>
      <c r="F147" s="149"/>
      <c r="G147" s="150"/>
    </row>
    <row r="148" spans="1:7" ht="14.1" customHeight="1" x14ac:dyDescent="0.2">
      <c r="A148" s="142"/>
      <c r="B148" s="147" t="s">
        <v>229</v>
      </c>
      <c r="C148" s="135"/>
      <c r="D148" s="142"/>
      <c r="E148" s="140"/>
      <c r="F148" s="142"/>
      <c r="G148" s="150"/>
    </row>
    <row r="149" spans="1:7" ht="14.1" customHeight="1" x14ac:dyDescent="0.2">
      <c r="A149" s="142"/>
      <c r="B149" s="145" t="s">
        <v>159</v>
      </c>
      <c r="C149" s="135"/>
      <c r="D149" s="142"/>
      <c r="E149" s="140"/>
      <c r="F149" s="132"/>
      <c r="G149" s="150"/>
    </row>
    <row r="150" spans="1:7" ht="14.1" customHeight="1" x14ac:dyDescent="0.2">
      <c r="A150" s="142">
        <v>303060</v>
      </c>
      <c r="B150" s="151" t="s">
        <v>230</v>
      </c>
      <c r="C150" s="136" t="s">
        <v>148</v>
      </c>
      <c r="D150" s="142">
        <v>5</v>
      </c>
      <c r="E150" s="144">
        <v>0</v>
      </c>
      <c r="F150" s="183">
        <f t="shared" ref="F150:F152" si="6">ROUND(ROUND((1/D150),6)*(1-(E150/100)),4)</f>
        <v>0.2</v>
      </c>
      <c r="G150" s="150"/>
    </row>
    <row r="151" spans="1:7" ht="14.1" customHeight="1" x14ac:dyDescent="0.2">
      <c r="A151" s="142">
        <v>303070</v>
      </c>
      <c r="B151" s="151" t="s">
        <v>231</v>
      </c>
      <c r="C151" s="136" t="s">
        <v>148</v>
      </c>
      <c r="D151" s="142">
        <v>10</v>
      </c>
      <c r="E151" s="144">
        <v>0</v>
      </c>
      <c r="F151" s="183">
        <f t="shared" si="6"/>
        <v>0.1</v>
      </c>
      <c r="G151" s="150"/>
    </row>
    <row r="152" spans="1:7" ht="14.1" customHeight="1" x14ac:dyDescent="0.2">
      <c r="A152" s="142">
        <v>303080</v>
      </c>
      <c r="B152" s="151" t="s">
        <v>232</v>
      </c>
      <c r="C152" s="136" t="s">
        <v>148</v>
      </c>
      <c r="D152" s="142">
        <v>15</v>
      </c>
      <c r="E152" s="144">
        <v>0</v>
      </c>
      <c r="F152" s="183">
        <f t="shared" si="6"/>
        <v>6.6699999999999995E-2</v>
      </c>
      <c r="G152" s="150"/>
    </row>
    <row r="153" spans="1:7" ht="14.1" customHeight="1" x14ac:dyDescent="0.2">
      <c r="C153" s="129"/>
      <c r="D153" s="142"/>
      <c r="E153" s="140"/>
      <c r="F153" s="129"/>
      <c r="G153" s="150"/>
    </row>
    <row r="154" spans="1:7" ht="14.1" customHeight="1" x14ac:dyDescent="0.2">
      <c r="A154" s="142"/>
      <c r="B154" s="147" t="s">
        <v>233</v>
      </c>
      <c r="C154" s="135"/>
      <c r="D154" s="142"/>
      <c r="E154" s="140"/>
      <c r="F154" s="132"/>
      <c r="G154" s="150"/>
    </row>
    <row r="155" spans="1:7" ht="14.1" customHeight="1" x14ac:dyDescent="0.2">
      <c r="A155" s="142">
        <v>389000</v>
      </c>
      <c r="B155" s="145" t="s">
        <v>127</v>
      </c>
      <c r="C155" s="135" t="s">
        <v>128</v>
      </c>
      <c r="D155" s="142" t="s">
        <v>128</v>
      </c>
      <c r="E155" s="144">
        <v>0</v>
      </c>
      <c r="F155" s="135">
        <v>0</v>
      </c>
      <c r="G155" s="150"/>
    </row>
    <row r="156" spans="1:7" ht="14.1" customHeight="1" x14ac:dyDescent="0.2">
      <c r="A156" s="142">
        <v>390000</v>
      </c>
      <c r="B156" s="145" t="s">
        <v>129</v>
      </c>
      <c r="C156" s="148" t="s">
        <v>132</v>
      </c>
      <c r="D156" s="142">
        <v>55</v>
      </c>
      <c r="E156" s="140">
        <v>-75</v>
      </c>
      <c r="F156" s="149">
        <f>ROUND((100-E156)/D156,2)</f>
        <v>3.18</v>
      </c>
      <c r="G156" s="150"/>
    </row>
    <row r="157" spans="1:7" ht="14.1" customHeight="1" x14ac:dyDescent="0.2">
      <c r="A157" s="142">
        <v>390400</v>
      </c>
      <c r="B157" s="145" t="s">
        <v>234</v>
      </c>
      <c r="C157" s="135" t="s">
        <v>128</v>
      </c>
      <c r="D157" s="142" t="s">
        <v>128</v>
      </c>
      <c r="E157" s="144">
        <v>0</v>
      </c>
      <c r="F157" s="135">
        <v>0</v>
      </c>
      <c r="G157" s="150"/>
    </row>
    <row r="158" spans="1:7" ht="14.1" customHeight="1" x14ac:dyDescent="0.2">
      <c r="A158" s="142"/>
      <c r="B158" s="145"/>
      <c r="C158" s="135"/>
      <c r="D158" s="142"/>
      <c r="E158" s="140"/>
      <c r="F158" s="132"/>
      <c r="G158" s="150"/>
    </row>
    <row r="159" spans="1:7" ht="14.1" customHeight="1" x14ac:dyDescent="0.2">
      <c r="A159" s="142"/>
      <c r="B159" s="147" t="s">
        <v>235</v>
      </c>
      <c r="C159" s="135"/>
      <c r="D159" s="142"/>
      <c r="E159" s="140"/>
      <c r="F159" s="142"/>
      <c r="G159" s="150"/>
    </row>
    <row r="160" spans="1:7" ht="14.1" customHeight="1" x14ac:dyDescent="0.2">
      <c r="A160" s="142">
        <v>391700</v>
      </c>
      <c r="B160" s="141" t="s">
        <v>236</v>
      </c>
      <c r="C160" s="136" t="s">
        <v>148</v>
      </c>
      <c r="D160" s="142">
        <v>8</v>
      </c>
      <c r="E160" s="140">
        <v>5</v>
      </c>
      <c r="F160" s="149">
        <f t="shared" ref="F160:F168" si="7">ROUND((100-E160)/D160,2)</f>
        <v>11.88</v>
      </c>
      <c r="G160" s="150"/>
    </row>
    <row r="161" spans="1:7" ht="14.1" customHeight="1" x14ac:dyDescent="0.2">
      <c r="A161" s="142">
        <v>391110</v>
      </c>
      <c r="B161" s="141" t="s">
        <v>237</v>
      </c>
      <c r="C161" s="136" t="s">
        <v>148</v>
      </c>
      <c r="D161" s="142">
        <v>18</v>
      </c>
      <c r="E161" s="144">
        <v>0</v>
      </c>
      <c r="F161" s="149">
        <f t="shared" si="7"/>
        <v>5.56</v>
      </c>
      <c r="G161" s="150"/>
    </row>
    <row r="162" spans="1:7" ht="14.1" customHeight="1" x14ac:dyDescent="0.2">
      <c r="A162" s="142">
        <v>392500</v>
      </c>
      <c r="B162" s="145" t="s">
        <v>238</v>
      </c>
      <c r="C162" s="136" t="s">
        <v>148</v>
      </c>
      <c r="D162" s="142">
        <v>8</v>
      </c>
      <c r="E162" s="140">
        <v>10</v>
      </c>
      <c r="F162" s="149">
        <f t="shared" si="7"/>
        <v>11.25</v>
      </c>
      <c r="G162" s="150"/>
    </row>
    <row r="163" spans="1:7" ht="14.1" customHeight="1" x14ac:dyDescent="0.2">
      <c r="A163" s="142">
        <v>393000</v>
      </c>
      <c r="B163" s="145" t="s">
        <v>239</v>
      </c>
      <c r="C163" s="136" t="s">
        <v>148</v>
      </c>
      <c r="D163" s="142">
        <v>20</v>
      </c>
      <c r="E163" s="140">
        <v>5</v>
      </c>
      <c r="F163" s="149">
        <f t="shared" si="7"/>
        <v>4.75</v>
      </c>
      <c r="G163" s="150"/>
    </row>
    <row r="164" spans="1:7" ht="14.1" customHeight="1" x14ac:dyDescent="0.2">
      <c r="A164" s="142">
        <v>394000</v>
      </c>
      <c r="B164" s="151" t="s">
        <v>240</v>
      </c>
      <c r="C164" s="136" t="s">
        <v>148</v>
      </c>
      <c r="D164" s="142">
        <v>18</v>
      </c>
      <c r="E164" s="140">
        <v>5</v>
      </c>
      <c r="F164" s="149">
        <f t="shared" si="7"/>
        <v>5.28</v>
      </c>
      <c r="G164" s="150"/>
    </row>
    <row r="165" spans="1:7" ht="14.1" customHeight="1" x14ac:dyDescent="0.2">
      <c r="A165" s="142">
        <v>395000</v>
      </c>
      <c r="B165" s="145" t="s">
        <v>241</v>
      </c>
      <c r="C165" s="136" t="s">
        <v>148</v>
      </c>
      <c r="D165" s="142">
        <v>20</v>
      </c>
      <c r="E165" s="144">
        <v>0</v>
      </c>
      <c r="F165" s="149">
        <f t="shared" si="7"/>
        <v>5</v>
      </c>
      <c r="G165" s="150"/>
    </row>
    <row r="166" spans="1:7" ht="14.1" customHeight="1" x14ac:dyDescent="0.2">
      <c r="A166" s="142">
        <v>396000</v>
      </c>
      <c r="B166" s="145" t="s">
        <v>242</v>
      </c>
      <c r="C166" s="136" t="s">
        <v>148</v>
      </c>
      <c r="D166" s="142">
        <v>12</v>
      </c>
      <c r="E166" s="140">
        <v>10</v>
      </c>
      <c r="F166" s="149">
        <f t="shared" si="7"/>
        <v>7.5</v>
      </c>
      <c r="G166" s="150"/>
    </row>
    <row r="167" spans="1:7" ht="14.1" customHeight="1" x14ac:dyDescent="0.2">
      <c r="A167" s="142">
        <v>397000</v>
      </c>
      <c r="B167" s="145" t="s">
        <v>243</v>
      </c>
      <c r="C167" s="136" t="s">
        <v>148</v>
      </c>
      <c r="D167" s="142">
        <v>15</v>
      </c>
      <c r="E167" s="144">
        <v>0</v>
      </c>
      <c r="F167" s="149">
        <f t="shared" si="7"/>
        <v>6.67</v>
      </c>
      <c r="G167" s="150"/>
    </row>
    <row r="168" spans="1:7" ht="14.1" customHeight="1" x14ac:dyDescent="0.2">
      <c r="A168" s="142">
        <v>398000</v>
      </c>
      <c r="B168" s="145" t="s">
        <v>244</v>
      </c>
      <c r="C168" s="136" t="s">
        <v>148</v>
      </c>
      <c r="D168" s="142">
        <v>20</v>
      </c>
      <c r="E168" s="144">
        <v>0</v>
      </c>
      <c r="F168" s="149">
        <f t="shared" si="7"/>
        <v>5</v>
      </c>
      <c r="G168" s="150"/>
    </row>
    <row r="171" spans="1:7" ht="14.1" customHeight="1" x14ac:dyDescent="0.2">
      <c r="A171" s="188" t="s">
        <v>245</v>
      </c>
      <c r="B171" s="189" t="s">
        <v>246</v>
      </c>
    </row>
    <row r="172" spans="1:7" ht="14.1" customHeight="1" x14ac:dyDescent="0.2">
      <c r="A172" s="188" t="s">
        <v>247</v>
      </c>
      <c r="B172" s="189" t="s">
        <v>248</v>
      </c>
    </row>
    <row r="173" spans="1:7" ht="14.1" customHeight="1" x14ac:dyDescent="0.2">
      <c r="A173" s="188" t="s">
        <v>249</v>
      </c>
      <c r="B173" s="189" t="s">
        <v>250</v>
      </c>
    </row>
    <row r="174" spans="1:7" ht="14.1" customHeight="1" x14ac:dyDescent="0.2">
      <c r="A174" s="188" t="s">
        <v>251</v>
      </c>
      <c r="B174" s="189" t="s">
        <v>252</v>
      </c>
    </row>
    <row r="175" spans="1:7" ht="14.1" customHeight="1" x14ac:dyDescent="0.2">
      <c r="A175" s="188"/>
      <c r="B175" s="189"/>
    </row>
  </sheetData>
  <mergeCells count="2">
    <mergeCell ref="A4:F4"/>
    <mergeCell ref="A5:F5"/>
  </mergeCells>
  <printOptions horizontalCentered="1"/>
  <pageMargins left="0.5" right="0.5" top="0.5" bottom="0.25" header="0.3" footer="0.5"/>
  <pageSetup scale="72" fitToHeight="0" orientation="portrait" r:id="rId1"/>
  <headerFooter alignWithMargins="0"/>
  <rowBreaks count="3" manualBreakCount="3">
    <brk id="62" max="6" man="1"/>
    <brk id="99" max="6" man="1"/>
    <brk id="145" max="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N14" sqref="N14"/>
    </sheetView>
  </sheetViews>
  <sheetFormatPr defaultRowHeight="12.75" x14ac:dyDescent="0.2"/>
  <cols>
    <col min="1" max="1" width="17.140625" style="216" customWidth="1"/>
    <col min="2" max="2" width="4.5703125" style="216" customWidth="1"/>
    <col min="3" max="3" width="14.140625" style="217" customWidth="1"/>
    <col min="4" max="4" width="9.140625" style="218"/>
    <col min="5" max="5" width="3.7109375" style="216" customWidth="1"/>
    <col min="6" max="6" width="17.42578125" style="218" customWidth="1"/>
    <col min="7" max="7" width="3.7109375" style="216" customWidth="1"/>
    <col min="8" max="8" width="17.42578125" style="218" customWidth="1"/>
    <col min="9" max="9" width="3.7109375" style="216" customWidth="1"/>
    <col min="10" max="10" width="17.42578125" style="218" customWidth="1"/>
    <col min="11" max="11" width="3.7109375" style="216" customWidth="1"/>
    <col min="12" max="12" width="14.85546875" style="218" customWidth="1"/>
    <col min="13" max="13" width="3.7109375" style="216" customWidth="1"/>
    <col min="14" max="14" width="14.85546875" style="218" customWidth="1"/>
    <col min="15" max="15" width="3.7109375" style="216" customWidth="1"/>
    <col min="16" max="16" width="14.85546875" style="218" customWidth="1"/>
    <col min="17" max="17" width="12.7109375" style="219" customWidth="1"/>
    <col min="18" max="18" width="4.5703125" style="216" customWidth="1"/>
    <col min="19" max="16384" width="9.140625" style="216"/>
  </cols>
  <sheetData>
    <row r="1" spans="1:18" x14ac:dyDescent="0.2">
      <c r="A1" s="215" t="s">
        <v>265</v>
      </c>
    </row>
    <row r="4" spans="1:18" ht="13.5" thickBot="1" x14ac:dyDescent="0.25"/>
    <row r="5" spans="1:18" ht="13.5" thickBot="1" x14ac:dyDescent="0.25">
      <c r="B5" s="220"/>
      <c r="C5" s="221"/>
      <c r="D5" s="222"/>
      <c r="E5" s="223"/>
      <c r="F5" s="222"/>
      <c r="G5" s="223"/>
      <c r="H5" s="222"/>
      <c r="I5" s="223"/>
      <c r="J5" s="222"/>
      <c r="K5" s="223"/>
      <c r="L5" s="222"/>
      <c r="M5" s="223"/>
      <c r="N5" s="222"/>
      <c r="O5" s="223"/>
      <c r="P5" s="222"/>
      <c r="Q5" s="224"/>
      <c r="R5" s="225"/>
    </row>
    <row r="6" spans="1:18" ht="13.5" thickBot="1" x14ac:dyDescent="0.25">
      <c r="B6" s="226"/>
      <c r="C6" s="227"/>
      <c r="D6" s="228"/>
      <c r="E6" s="229"/>
      <c r="F6" s="491" t="s">
        <v>266</v>
      </c>
      <c r="G6" s="492"/>
      <c r="H6" s="492"/>
      <c r="I6" s="492"/>
      <c r="J6" s="493"/>
      <c r="K6" s="229"/>
      <c r="L6" s="491" t="s">
        <v>267</v>
      </c>
      <c r="M6" s="492"/>
      <c r="N6" s="492"/>
      <c r="O6" s="492"/>
      <c r="P6" s="493"/>
      <c r="Q6" s="230"/>
      <c r="R6" s="231"/>
    </row>
    <row r="7" spans="1:18" x14ac:dyDescent="0.2">
      <c r="B7" s="226"/>
      <c r="C7" s="227"/>
      <c r="D7" s="228"/>
      <c r="E7" s="229"/>
      <c r="F7" s="228"/>
      <c r="G7" s="229"/>
      <c r="H7" s="228"/>
      <c r="I7" s="229"/>
      <c r="J7" s="228"/>
      <c r="K7" s="229"/>
      <c r="L7" s="228"/>
      <c r="M7" s="229"/>
      <c r="N7" s="228"/>
      <c r="O7" s="229"/>
      <c r="P7" s="228"/>
      <c r="Q7" s="232"/>
      <c r="R7" s="231"/>
    </row>
    <row r="8" spans="1:18" x14ac:dyDescent="0.2">
      <c r="B8" s="226"/>
      <c r="C8" s="227"/>
      <c r="D8" s="233" t="s">
        <v>268</v>
      </c>
      <c r="E8" s="229"/>
      <c r="F8" s="233" t="s">
        <v>269</v>
      </c>
      <c r="G8" s="229"/>
      <c r="H8" s="228"/>
      <c r="I8" s="229"/>
      <c r="J8" s="233" t="s">
        <v>270</v>
      </c>
      <c r="K8" s="229"/>
      <c r="L8" s="233" t="s">
        <v>271</v>
      </c>
      <c r="M8" s="229"/>
      <c r="N8" s="233" t="s">
        <v>270</v>
      </c>
      <c r="O8" s="229"/>
      <c r="P8" s="234" t="s">
        <v>272</v>
      </c>
      <c r="Q8" s="230"/>
      <c r="R8" s="231"/>
    </row>
    <row r="9" spans="1:18" x14ac:dyDescent="0.2">
      <c r="B9" s="226"/>
      <c r="C9" s="227"/>
      <c r="D9" s="228"/>
      <c r="E9" s="229"/>
      <c r="F9" s="228"/>
      <c r="G9" s="229"/>
      <c r="H9" s="228"/>
      <c r="I9" s="229"/>
      <c r="J9" s="228"/>
      <c r="K9" s="229"/>
      <c r="L9" s="228"/>
      <c r="M9" s="229"/>
      <c r="N9" s="228"/>
      <c r="O9" s="229"/>
      <c r="P9" s="235"/>
      <c r="Q9" s="230"/>
      <c r="R9" s="231"/>
    </row>
    <row r="10" spans="1:18" x14ac:dyDescent="0.2">
      <c r="B10" s="226"/>
      <c r="C10" s="227"/>
      <c r="D10" s="236">
        <v>2014</v>
      </c>
      <c r="E10" s="237"/>
      <c r="F10" s="238">
        <v>0.09</v>
      </c>
      <c r="G10" s="239"/>
      <c r="H10" s="238">
        <v>0.17</v>
      </c>
      <c r="I10" s="239"/>
      <c r="J10" s="240">
        <f>F10*H10</f>
        <v>1.5300000000000001E-2</v>
      </c>
      <c r="K10" s="239"/>
      <c r="L10" s="241">
        <v>7.0999999999999994E-2</v>
      </c>
      <c r="M10" s="237"/>
      <c r="N10" s="242">
        <f>J10</f>
        <v>1.5300000000000001E-2</v>
      </c>
      <c r="O10" s="243"/>
      <c r="P10" s="240">
        <f>SUM(L10:N10)</f>
        <v>8.6299999999999988E-2</v>
      </c>
      <c r="Q10" s="244"/>
      <c r="R10" s="231"/>
    </row>
    <row r="11" spans="1:18" x14ac:dyDescent="0.2">
      <c r="B11" s="226"/>
      <c r="C11" s="227"/>
      <c r="D11" s="228"/>
      <c r="E11" s="229"/>
      <c r="F11" s="245"/>
      <c r="G11" s="246"/>
      <c r="H11" s="245"/>
      <c r="I11" s="246"/>
      <c r="J11" s="247"/>
      <c r="K11" s="246"/>
      <c r="L11" s="245"/>
      <c r="M11" s="229"/>
      <c r="N11" s="248"/>
      <c r="O11" s="249"/>
      <c r="P11" s="248"/>
      <c r="Q11" s="232"/>
      <c r="R11" s="231"/>
    </row>
    <row r="12" spans="1:18" x14ac:dyDescent="0.2">
      <c r="B12" s="226"/>
      <c r="C12" s="227"/>
      <c r="D12" s="236">
        <v>2015</v>
      </c>
      <c r="E12" s="237"/>
      <c r="F12" s="241">
        <v>7.0999999999999994E-2</v>
      </c>
      <c r="G12" s="239"/>
      <c r="H12" s="241">
        <v>0.25600000000000001</v>
      </c>
      <c r="I12" s="239"/>
      <c r="J12" s="240">
        <f>F12*H12</f>
        <v>1.8175999999999998E-2</v>
      </c>
      <c r="K12" s="239"/>
      <c r="L12" s="241">
        <v>7.0999999999999994E-2</v>
      </c>
      <c r="M12" s="237"/>
      <c r="N12" s="242">
        <f>J12</f>
        <v>1.8175999999999998E-2</v>
      </c>
      <c r="O12" s="243"/>
      <c r="P12" s="240">
        <f>SUM(L12:N12)</f>
        <v>8.9175999999999991E-2</v>
      </c>
      <c r="Q12" s="244"/>
      <c r="R12" s="231"/>
    </row>
    <row r="13" spans="1:18" x14ac:dyDescent="0.2">
      <c r="B13" s="226"/>
      <c r="C13" s="227"/>
      <c r="D13" s="228"/>
      <c r="E13" s="229"/>
      <c r="F13" s="245"/>
      <c r="G13" s="246"/>
      <c r="H13" s="245"/>
      <c r="I13" s="246"/>
      <c r="J13" s="247"/>
      <c r="K13" s="246"/>
      <c r="L13" s="245"/>
      <c r="M13" s="229"/>
      <c r="N13" s="248"/>
      <c r="O13" s="249"/>
      <c r="P13" s="248"/>
      <c r="Q13" s="232"/>
      <c r="R13" s="231"/>
    </row>
    <row r="14" spans="1:18" ht="14.25" x14ac:dyDescent="0.2">
      <c r="B14" s="226"/>
      <c r="C14" s="250"/>
      <c r="D14" s="236" t="s">
        <v>273</v>
      </c>
      <c r="E14" s="251"/>
      <c r="F14" s="241">
        <v>6.5000000000000002E-2</v>
      </c>
      <c r="G14" s="251"/>
      <c r="H14" s="241">
        <v>0.25600000000000001</v>
      </c>
      <c r="I14" s="251"/>
      <c r="J14" s="240">
        <f>F14*H14</f>
        <v>1.6640000000000002E-2</v>
      </c>
      <c r="K14" s="239"/>
      <c r="L14" s="241">
        <v>6.5000000000000002E-2</v>
      </c>
      <c r="M14" s="237"/>
      <c r="N14" s="242">
        <f>J14</f>
        <v>1.6640000000000002E-2</v>
      </c>
      <c r="O14" s="243"/>
      <c r="P14" s="240">
        <f>SUM(L14:N14)</f>
        <v>8.1640000000000004E-2</v>
      </c>
      <c r="Q14" s="244"/>
      <c r="R14" s="231"/>
    </row>
    <row r="15" spans="1:18" ht="13.5" thickBot="1" x14ac:dyDescent="0.25">
      <c r="B15" s="252"/>
      <c r="C15" s="253"/>
      <c r="D15" s="254"/>
      <c r="E15" s="255"/>
      <c r="F15" s="256"/>
      <c r="G15" s="257"/>
      <c r="H15" s="256"/>
      <c r="I15" s="257"/>
      <c r="J15" s="256"/>
      <c r="K15" s="258"/>
      <c r="L15" s="259"/>
      <c r="M15" s="255"/>
      <c r="N15" s="254"/>
      <c r="O15" s="255"/>
      <c r="P15" s="254"/>
      <c r="Q15" s="260"/>
      <c r="R15" s="261"/>
    </row>
    <row r="16" spans="1:18" x14ac:dyDescent="0.2">
      <c r="F16" s="262"/>
      <c r="G16" s="263"/>
      <c r="H16" s="262"/>
      <c r="I16" s="263"/>
      <c r="J16" s="262"/>
      <c r="K16" s="264"/>
      <c r="L16" s="265"/>
    </row>
    <row r="17" spans="2:17" x14ac:dyDescent="0.2">
      <c r="C17" s="266"/>
      <c r="D17" s="267"/>
      <c r="F17" s="262"/>
      <c r="G17" s="263"/>
      <c r="H17" s="262"/>
      <c r="I17" s="263"/>
      <c r="J17" s="262"/>
      <c r="K17" s="264"/>
      <c r="L17" s="265"/>
    </row>
    <row r="18" spans="2:17" ht="14.25" x14ac:dyDescent="0.2">
      <c r="C18" s="268" t="s">
        <v>274</v>
      </c>
      <c r="D18" s="269" t="s">
        <v>275</v>
      </c>
      <c r="F18" s="262"/>
      <c r="G18" s="263"/>
      <c r="H18" s="262"/>
      <c r="I18" s="263"/>
      <c r="J18" s="262"/>
      <c r="K18" s="264"/>
      <c r="L18" s="265"/>
      <c r="N18" s="216"/>
      <c r="P18" s="216"/>
      <c r="Q18" s="216"/>
    </row>
    <row r="19" spans="2:17" x14ac:dyDescent="0.2">
      <c r="C19" s="266"/>
      <c r="D19" s="270" t="s">
        <v>276</v>
      </c>
      <c r="F19" s="262"/>
      <c r="G19" s="263"/>
      <c r="H19" s="262"/>
      <c r="I19" s="263"/>
      <c r="J19" s="262"/>
      <c r="K19" s="264"/>
      <c r="L19" s="265"/>
      <c r="N19" s="216"/>
      <c r="P19" s="216"/>
      <c r="Q19" s="216"/>
    </row>
    <row r="20" spans="2:17" x14ac:dyDescent="0.2">
      <c r="C20" s="266"/>
      <c r="D20" s="267" t="s">
        <v>277</v>
      </c>
      <c r="F20" s="265"/>
      <c r="G20" s="264"/>
      <c r="H20" s="265"/>
      <c r="I20" s="264"/>
      <c r="J20" s="271"/>
      <c r="K20" s="264"/>
      <c r="L20" s="265"/>
      <c r="N20" s="216"/>
      <c r="P20" s="216"/>
      <c r="Q20" s="216"/>
    </row>
    <row r="21" spans="2:17" x14ac:dyDescent="0.2">
      <c r="C21" s="266"/>
      <c r="D21" s="267"/>
      <c r="F21" s="265"/>
      <c r="G21" s="264"/>
      <c r="H21" s="265"/>
      <c r="I21" s="264"/>
      <c r="J21" s="271"/>
      <c r="K21" s="264"/>
      <c r="L21" s="265"/>
      <c r="N21" s="216"/>
      <c r="P21" s="216"/>
      <c r="Q21" s="216"/>
    </row>
    <row r="22" spans="2:17" x14ac:dyDescent="0.2">
      <c r="C22" s="266"/>
      <c r="D22" s="267"/>
      <c r="F22" s="265"/>
      <c r="G22" s="264"/>
      <c r="H22" s="265"/>
      <c r="I22" s="264"/>
      <c r="J22" s="271"/>
      <c r="K22" s="264"/>
      <c r="L22" s="265"/>
      <c r="N22" s="216"/>
      <c r="P22" s="216"/>
      <c r="Q22" s="216"/>
    </row>
    <row r="23" spans="2:17" ht="13.5" thickBot="1" x14ac:dyDescent="0.25">
      <c r="C23" s="266"/>
      <c r="D23" s="267"/>
      <c r="J23" s="272"/>
      <c r="N23" s="216"/>
      <c r="P23" s="216"/>
      <c r="Q23" s="216"/>
    </row>
    <row r="24" spans="2:17" x14ac:dyDescent="0.2">
      <c r="B24" s="220"/>
      <c r="C24" s="273"/>
      <c r="D24" s="274"/>
      <c r="E24" s="223"/>
      <c r="F24" s="222"/>
      <c r="G24" s="223"/>
      <c r="H24" s="222"/>
      <c r="I24" s="223"/>
      <c r="J24" s="275"/>
      <c r="K24" s="223"/>
      <c r="L24" s="222"/>
      <c r="M24" s="223"/>
      <c r="N24" s="223"/>
      <c r="O24" s="225"/>
      <c r="P24" s="216"/>
      <c r="Q24" s="216"/>
    </row>
    <row r="25" spans="2:17" x14ac:dyDescent="0.2">
      <c r="B25" s="226"/>
      <c r="C25" s="229"/>
      <c r="D25" s="276"/>
      <c r="E25" s="229"/>
      <c r="F25" s="277" t="s">
        <v>78</v>
      </c>
      <c r="G25" s="229"/>
      <c r="H25" s="233" t="s">
        <v>271</v>
      </c>
      <c r="I25" s="229"/>
      <c r="J25" s="233" t="s">
        <v>270</v>
      </c>
      <c r="K25" s="229"/>
      <c r="L25" s="233" t="s">
        <v>278</v>
      </c>
      <c r="M25" s="229"/>
      <c r="N25" s="278" t="s">
        <v>6</v>
      </c>
      <c r="O25" s="231"/>
      <c r="P25" s="216"/>
      <c r="Q25" s="216"/>
    </row>
    <row r="26" spans="2:17" x14ac:dyDescent="0.2">
      <c r="B26" s="226"/>
      <c r="C26" s="279"/>
      <c r="D26" s="276"/>
      <c r="E26" s="229"/>
      <c r="F26" s="228"/>
      <c r="G26" s="229"/>
      <c r="H26" s="228"/>
      <c r="I26" s="229"/>
      <c r="J26" s="228"/>
      <c r="K26" s="229"/>
      <c r="L26" s="228"/>
      <c r="M26" s="229"/>
      <c r="N26" s="229"/>
      <c r="O26" s="231"/>
      <c r="P26" s="216"/>
      <c r="Q26" s="216"/>
    </row>
    <row r="27" spans="2:17" x14ac:dyDescent="0.2">
      <c r="B27" s="226"/>
      <c r="C27" s="229" t="s">
        <v>279</v>
      </c>
      <c r="D27" s="276"/>
      <c r="E27" s="229"/>
      <c r="F27" s="248">
        <v>0.35</v>
      </c>
      <c r="G27" s="249"/>
      <c r="H27" s="248">
        <f>+L10</f>
        <v>7.0999999999999994E-2</v>
      </c>
      <c r="I27" s="249"/>
      <c r="J27" s="248">
        <f>+N10</f>
        <v>1.5300000000000001E-2</v>
      </c>
      <c r="K27" s="249"/>
      <c r="L27" s="248">
        <f>-P10*0.35</f>
        <v>-3.0204999999999992E-2</v>
      </c>
      <c r="M27" s="280"/>
      <c r="N27" s="249">
        <f>SUM(F27:L27)</f>
        <v>0.40609499999999998</v>
      </c>
      <c r="O27" s="231"/>
      <c r="P27" s="216"/>
      <c r="Q27" s="216"/>
    </row>
    <row r="28" spans="2:17" x14ac:dyDescent="0.2">
      <c r="B28" s="226"/>
      <c r="C28" s="229"/>
      <c r="D28" s="276"/>
      <c r="E28" s="229"/>
      <c r="F28" s="248"/>
      <c r="G28" s="249"/>
      <c r="H28" s="248"/>
      <c r="I28" s="249"/>
      <c r="J28" s="248"/>
      <c r="K28" s="249"/>
      <c r="L28" s="248"/>
      <c r="M28" s="229"/>
      <c r="N28" s="229"/>
      <c r="O28" s="231"/>
      <c r="P28" s="216"/>
      <c r="Q28" s="216"/>
    </row>
    <row r="29" spans="2:17" x14ac:dyDescent="0.2">
      <c r="B29" s="226"/>
      <c r="C29" s="229" t="s">
        <v>280</v>
      </c>
      <c r="D29" s="228"/>
      <c r="E29" s="229"/>
      <c r="F29" s="282">
        <v>0.35</v>
      </c>
      <c r="G29" s="283"/>
      <c r="H29" s="282">
        <f>+L14</f>
        <v>6.5000000000000002E-2</v>
      </c>
      <c r="I29" s="283"/>
      <c r="J29" s="282">
        <f>+N14</f>
        <v>1.6640000000000002E-2</v>
      </c>
      <c r="K29" s="249"/>
      <c r="L29" s="248">
        <f>-P14*0.35</f>
        <v>-2.8573999999999999E-2</v>
      </c>
      <c r="M29" s="280"/>
      <c r="N29" s="249">
        <f>SUM(F29:L29)</f>
        <v>0.40306599999999998</v>
      </c>
      <c r="O29" s="231"/>
      <c r="P29" s="281"/>
    </row>
    <row r="30" spans="2:17" x14ac:dyDescent="0.2">
      <c r="B30" s="226"/>
      <c r="C30" s="227"/>
      <c r="D30" s="228"/>
      <c r="E30" s="229"/>
      <c r="F30" s="228"/>
      <c r="G30" s="229"/>
      <c r="H30" s="228"/>
      <c r="I30" s="229"/>
      <c r="J30" s="228"/>
      <c r="K30" s="229"/>
      <c r="L30" s="228"/>
      <c r="M30" s="229"/>
      <c r="N30" s="228"/>
      <c r="O30" s="231"/>
    </row>
    <row r="31" spans="2:17" ht="13.5" thickBot="1" x14ac:dyDescent="0.25">
      <c r="B31" s="252"/>
      <c r="C31" s="253"/>
      <c r="D31" s="254"/>
      <c r="E31" s="255"/>
      <c r="F31" s="254"/>
      <c r="G31" s="255"/>
      <c r="H31" s="254"/>
      <c r="I31" s="255"/>
      <c r="J31" s="254"/>
      <c r="K31" s="255"/>
      <c r="L31" s="254"/>
      <c r="M31" s="255"/>
      <c r="N31" s="254"/>
      <c r="O31" s="261"/>
    </row>
  </sheetData>
  <mergeCells count="2">
    <mergeCell ref="F6:J6"/>
    <mergeCell ref="L6:P6"/>
  </mergeCells>
  <pageMargins left="0.7" right="0.7" top="0.75" bottom="0.75" header="0.3" footer="0.3"/>
  <pageSetup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66"/>
  <sheetViews>
    <sheetView showGridLines="0" workbookViewId="0">
      <pane ySplit="3" topLeftCell="A4" activePane="bottomLeft" state="frozen"/>
      <selection activeCell="N7" sqref="N7"/>
      <selection pane="bottomLeft" activeCell="F40" sqref="F40"/>
    </sheetView>
  </sheetViews>
  <sheetFormatPr defaultRowHeight="15" x14ac:dyDescent="0.25"/>
  <cols>
    <col min="1" max="1" width="12.42578125" style="345" customWidth="1"/>
    <col min="2" max="2" width="5" style="345" bestFit="1" customWidth="1"/>
    <col min="3" max="3" width="4.7109375" style="345" customWidth="1"/>
    <col min="4" max="4" width="54" style="345" bestFit="1" customWidth="1"/>
    <col min="5" max="17" width="8.7109375" style="345" customWidth="1"/>
    <col min="18" max="18" width="9.5703125" style="345" bestFit="1" customWidth="1"/>
    <col min="19" max="19" width="23.28515625" style="346" customWidth="1"/>
    <col min="20" max="20" width="1.7109375" style="345" customWidth="1"/>
    <col min="21" max="21" width="23.28515625" style="346" customWidth="1"/>
    <col min="22" max="22" width="19.7109375" style="346" customWidth="1"/>
    <col min="23" max="23" width="10.7109375" style="346" customWidth="1"/>
    <col min="24" max="24" width="10.42578125" style="346" customWidth="1"/>
    <col min="25" max="25" width="11" style="346" customWidth="1"/>
    <col min="26" max="26" width="12.28515625" style="346" customWidth="1"/>
    <col min="27" max="16384" width="9.140625" style="345"/>
  </cols>
  <sheetData>
    <row r="1" spans="1:26" ht="21" x14ac:dyDescent="0.35">
      <c r="A1" s="344" t="s">
        <v>362</v>
      </c>
      <c r="H1" s="440"/>
    </row>
    <row r="2" spans="1:26" x14ac:dyDescent="0.25">
      <c r="E2" s="441"/>
      <c r="F2" s="441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</row>
    <row r="3" spans="1:26" ht="30" x14ac:dyDescent="0.25">
      <c r="D3" s="346" t="s">
        <v>2</v>
      </c>
      <c r="E3" s="346">
        <v>2014</v>
      </c>
      <c r="F3" s="346">
        <v>2015</v>
      </c>
      <c r="G3" s="346">
        <v>2016</v>
      </c>
      <c r="H3" s="346">
        <v>2017</v>
      </c>
      <c r="I3" s="346">
        <v>2018</v>
      </c>
      <c r="J3" s="346">
        <v>2019</v>
      </c>
      <c r="K3" s="346">
        <v>2020</v>
      </c>
      <c r="L3" s="346">
        <v>2021</v>
      </c>
      <c r="M3" s="346">
        <v>2022</v>
      </c>
      <c r="N3" s="346">
        <v>2023</v>
      </c>
      <c r="O3" s="346">
        <v>2024</v>
      </c>
      <c r="P3" s="346">
        <v>2025</v>
      </c>
      <c r="Q3" s="346">
        <v>2026</v>
      </c>
      <c r="R3" s="347" t="s">
        <v>272</v>
      </c>
      <c r="S3" s="347" t="s">
        <v>301</v>
      </c>
      <c r="U3" s="356" t="s">
        <v>310</v>
      </c>
      <c r="V3" s="356" t="s">
        <v>311</v>
      </c>
      <c r="W3" s="356" t="s">
        <v>1</v>
      </c>
      <c r="X3" s="356" t="s">
        <v>3</v>
      </c>
      <c r="Y3" s="356" t="s">
        <v>312</v>
      </c>
      <c r="Z3" s="356" t="s">
        <v>313</v>
      </c>
    </row>
    <row r="4" spans="1:26" x14ac:dyDescent="0.25"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7"/>
      <c r="S4" s="347"/>
      <c r="U4" s="356"/>
      <c r="V4" s="356"/>
      <c r="W4" s="356"/>
      <c r="X4" s="356"/>
      <c r="Y4" s="356"/>
      <c r="Z4" s="356"/>
    </row>
    <row r="5" spans="1:26" s="348" customFormat="1" x14ac:dyDescent="0.25"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50"/>
      <c r="U5" s="350"/>
      <c r="V5" s="350"/>
      <c r="W5" s="350"/>
      <c r="X5" s="350"/>
      <c r="Y5" s="350"/>
      <c r="Z5" s="350"/>
    </row>
    <row r="6" spans="1:26" ht="15" customHeight="1" x14ac:dyDescent="0.25">
      <c r="A6" s="453" t="s">
        <v>302</v>
      </c>
      <c r="B6" s="351">
        <v>2017</v>
      </c>
      <c r="C6" s="363">
        <v>1</v>
      </c>
      <c r="D6" s="351" t="s">
        <v>80</v>
      </c>
      <c r="E6" s="352"/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>
        <f>SUM(E6:Q6)</f>
        <v>0</v>
      </c>
      <c r="S6" s="479" t="s">
        <v>303</v>
      </c>
      <c r="U6" s="479" t="s">
        <v>314</v>
      </c>
      <c r="V6" s="479">
        <v>10</v>
      </c>
      <c r="W6" s="479">
        <v>1</v>
      </c>
      <c r="X6" s="479" t="s">
        <v>316</v>
      </c>
      <c r="Y6" s="479" t="s">
        <v>318</v>
      </c>
      <c r="Z6" s="479" t="s">
        <v>303</v>
      </c>
    </row>
    <row r="7" spans="1:26" x14ac:dyDescent="0.25">
      <c r="A7" s="454"/>
      <c r="B7" s="353">
        <v>2026</v>
      </c>
      <c r="C7" s="364">
        <v>1</v>
      </c>
      <c r="D7" s="353" t="s">
        <v>80</v>
      </c>
      <c r="E7" s="432">
        <v>1.5</v>
      </c>
      <c r="F7" s="432">
        <v>13.648</v>
      </c>
      <c r="G7" s="432">
        <v>14.55</v>
      </c>
      <c r="H7" s="432">
        <v>53.7</v>
      </c>
      <c r="I7" s="432">
        <v>66.599999999999994</v>
      </c>
      <c r="J7" s="354"/>
      <c r="K7" s="354"/>
      <c r="L7" s="354"/>
      <c r="M7" s="354"/>
      <c r="N7" s="354"/>
      <c r="O7" s="354"/>
      <c r="P7" s="354"/>
      <c r="Q7" s="354"/>
      <c r="R7" s="354">
        <f>SUM(E7:Q7)</f>
        <v>149.99799999999999</v>
      </c>
      <c r="S7" s="480"/>
      <c r="U7" s="480"/>
      <c r="V7" s="480"/>
      <c r="W7" s="480"/>
      <c r="X7" s="480"/>
      <c r="Y7" s="480"/>
      <c r="Z7" s="480"/>
    </row>
    <row r="8" spans="1:26" s="348" customFormat="1" x14ac:dyDescent="0.25">
      <c r="A8" s="355"/>
      <c r="C8" s="362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50"/>
      <c r="U8" s="350"/>
      <c r="V8" s="350"/>
      <c r="W8" s="350"/>
      <c r="X8" s="350"/>
      <c r="Y8" s="350"/>
      <c r="Z8" s="350"/>
    </row>
    <row r="9" spans="1:26" ht="15" customHeight="1" x14ac:dyDescent="0.25">
      <c r="A9" s="481" t="s">
        <v>304</v>
      </c>
      <c r="B9" s="351">
        <v>2017</v>
      </c>
      <c r="C9" s="363" t="s">
        <v>322</v>
      </c>
      <c r="D9" s="351" t="s">
        <v>282</v>
      </c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>
        <f>SUM(E9:Q9)</f>
        <v>0</v>
      </c>
      <c r="S9" s="479" t="s">
        <v>303</v>
      </c>
      <c r="U9" s="479" t="s">
        <v>315</v>
      </c>
      <c r="V9" s="479">
        <v>10</v>
      </c>
      <c r="W9" s="479" t="s">
        <v>14</v>
      </c>
      <c r="X9" s="479" t="s">
        <v>316</v>
      </c>
      <c r="Y9" s="479" t="s">
        <v>319</v>
      </c>
      <c r="Z9" s="479" t="s">
        <v>319</v>
      </c>
    </row>
    <row r="10" spans="1:26" x14ac:dyDescent="0.25">
      <c r="A10" s="482"/>
      <c r="B10" s="353">
        <v>2026</v>
      </c>
      <c r="C10" s="364" t="s">
        <v>322</v>
      </c>
      <c r="D10" s="353" t="s">
        <v>282</v>
      </c>
      <c r="E10" s="354"/>
      <c r="F10" s="432">
        <v>4.2640000000000002</v>
      </c>
      <c r="G10" s="432">
        <v>5.1420000000000003</v>
      </c>
      <c r="H10" s="432">
        <v>3.85</v>
      </c>
      <c r="I10" s="354"/>
      <c r="J10" s="354"/>
      <c r="K10" s="354"/>
      <c r="L10" s="354"/>
      <c r="M10" s="354"/>
      <c r="N10" s="354"/>
      <c r="O10" s="354"/>
      <c r="P10" s="354"/>
      <c r="Q10" s="354"/>
      <c r="R10" s="354">
        <f>SUM(E10:Q10)</f>
        <v>13.256</v>
      </c>
      <c r="S10" s="480"/>
      <c r="U10" s="480"/>
      <c r="V10" s="480"/>
      <c r="W10" s="480"/>
      <c r="X10" s="480"/>
      <c r="Y10" s="480"/>
      <c r="Z10" s="480"/>
    </row>
    <row r="11" spans="1:26" s="348" customFormat="1" x14ac:dyDescent="0.25">
      <c r="A11" s="482"/>
      <c r="C11" s="362"/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50"/>
      <c r="U11" s="350"/>
      <c r="V11" s="350"/>
      <c r="W11" s="350"/>
      <c r="X11" s="350"/>
      <c r="Y11" s="350"/>
      <c r="Z11" s="350"/>
    </row>
    <row r="12" spans="1:26" ht="15" customHeight="1" x14ac:dyDescent="0.25">
      <c r="A12" s="482"/>
      <c r="B12" s="351">
        <v>2017</v>
      </c>
      <c r="C12" s="363" t="s">
        <v>323</v>
      </c>
      <c r="D12" s="351" t="s">
        <v>281</v>
      </c>
      <c r="E12" s="352"/>
      <c r="F12" s="352"/>
      <c r="G12" s="352"/>
      <c r="H12" s="352"/>
      <c r="I12" s="352"/>
      <c r="J12" s="352"/>
      <c r="K12" s="352"/>
      <c r="L12" s="352"/>
      <c r="M12" s="352"/>
      <c r="N12" s="352"/>
      <c r="O12" s="352"/>
      <c r="P12" s="352"/>
      <c r="Q12" s="352"/>
      <c r="R12" s="352">
        <f>SUM(E12:Q12)</f>
        <v>0</v>
      </c>
      <c r="S12" s="479" t="s">
        <v>303</v>
      </c>
      <c r="U12" s="412" t="s">
        <v>315</v>
      </c>
      <c r="V12" s="405">
        <v>10</v>
      </c>
      <c r="W12" s="405" t="s">
        <v>14</v>
      </c>
      <c r="X12" s="479" t="s">
        <v>316</v>
      </c>
      <c r="Y12" s="405" t="s">
        <v>319</v>
      </c>
      <c r="Z12" s="479" t="s">
        <v>319</v>
      </c>
    </row>
    <row r="13" spans="1:26" x14ac:dyDescent="0.25">
      <c r="A13" s="482"/>
      <c r="B13" s="353">
        <v>2026</v>
      </c>
      <c r="C13" s="364" t="s">
        <v>323</v>
      </c>
      <c r="D13" s="353" t="s">
        <v>355</v>
      </c>
      <c r="E13" s="354"/>
      <c r="F13" s="432">
        <v>0.17199999999999999</v>
      </c>
      <c r="G13" s="432">
        <v>0.17899999999999999</v>
      </c>
      <c r="H13" s="432">
        <v>0</v>
      </c>
      <c r="I13" s="354"/>
      <c r="J13" s="354"/>
      <c r="K13" s="354"/>
      <c r="L13" s="354"/>
      <c r="M13" s="354"/>
      <c r="N13" s="354"/>
      <c r="O13" s="354"/>
      <c r="P13" s="354"/>
      <c r="Q13" s="354"/>
      <c r="R13" s="354">
        <f>SUM(E13:Q13)</f>
        <v>0.35099999999999998</v>
      </c>
      <c r="S13" s="480"/>
      <c r="U13" s="413" t="s">
        <v>314</v>
      </c>
      <c r="V13" s="406">
        <v>10</v>
      </c>
      <c r="W13" s="406" t="s">
        <v>14</v>
      </c>
      <c r="X13" s="480"/>
      <c r="Y13" s="406" t="s">
        <v>318</v>
      </c>
      <c r="Z13" s="480"/>
    </row>
    <row r="14" spans="1:26" x14ac:dyDescent="0.25">
      <c r="A14" s="483"/>
      <c r="B14" s="353">
        <v>2026</v>
      </c>
      <c r="C14" s="411" t="s">
        <v>353</v>
      </c>
      <c r="D14" s="353" t="s">
        <v>354</v>
      </c>
      <c r="E14" s="354"/>
      <c r="F14" s="432">
        <v>0.76200000000000001</v>
      </c>
      <c r="G14" s="432">
        <v>2.5979999999999999</v>
      </c>
      <c r="H14" s="432">
        <v>2.5</v>
      </c>
      <c r="I14" s="354"/>
      <c r="J14" s="354"/>
      <c r="K14" s="354"/>
      <c r="L14" s="354"/>
      <c r="M14" s="354"/>
      <c r="N14" s="354"/>
      <c r="O14" s="354"/>
      <c r="P14" s="354"/>
      <c r="Q14" s="354"/>
      <c r="R14" s="354">
        <f>SUM(E14:Q14)</f>
        <v>5.8599999999999994</v>
      </c>
      <c r="S14" s="484"/>
      <c r="U14" s="414" t="s">
        <v>315</v>
      </c>
      <c r="V14" s="415">
        <v>50</v>
      </c>
      <c r="W14" s="415" t="s">
        <v>4</v>
      </c>
      <c r="X14" s="484"/>
      <c r="Y14" s="415" t="s">
        <v>319</v>
      </c>
      <c r="Z14" s="484"/>
    </row>
    <row r="15" spans="1:26" s="348" customFormat="1" x14ac:dyDescent="0.25">
      <c r="A15" s="355"/>
      <c r="C15" s="362"/>
      <c r="E15" s="349"/>
      <c r="F15" s="349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50"/>
      <c r="U15" s="350"/>
      <c r="V15" s="350"/>
      <c r="W15" s="350"/>
      <c r="X15" s="350"/>
      <c r="Y15" s="350"/>
      <c r="Z15" s="350"/>
    </row>
    <row r="16" spans="1:26" ht="15" customHeight="1" x14ac:dyDescent="0.25">
      <c r="A16" s="453" t="s">
        <v>81</v>
      </c>
      <c r="B16" s="351">
        <v>2017</v>
      </c>
      <c r="C16" s="363" t="s">
        <v>324</v>
      </c>
      <c r="D16" s="351" t="s">
        <v>83</v>
      </c>
      <c r="E16" s="352"/>
      <c r="F16" s="352">
        <v>42</v>
      </c>
      <c r="G16" s="352">
        <v>70</v>
      </c>
      <c r="H16" s="352">
        <v>28</v>
      </c>
      <c r="I16" s="352"/>
      <c r="J16" s="352"/>
      <c r="K16" s="352"/>
      <c r="L16" s="352"/>
      <c r="M16" s="352"/>
      <c r="N16" s="352"/>
      <c r="O16" s="352"/>
      <c r="P16" s="352"/>
      <c r="Q16" s="352"/>
      <c r="R16" s="352">
        <f>SUM(E16:Q16)</f>
        <v>140</v>
      </c>
      <c r="S16" s="473" t="s">
        <v>305</v>
      </c>
      <c r="U16" s="473" t="s">
        <v>315</v>
      </c>
      <c r="V16" s="473">
        <v>50</v>
      </c>
      <c r="W16" s="473" t="s">
        <v>4</v>
      </c>
      <c r="X16" s="473" t="s">
        <v>317</v>
      </c>
      <c r="Y16" s="473" t="s">
        <v>319</v>
      </c>
      <c r="Z16" s="473" t="s">
        <v>318</v>
      </c>
    </row>
    <row r="17" spans="1:26" x14ac:dyDescent="0.25">
      <c r="A17" s="463"/>
      <c r="B17" s="353">
        <v>2026</v>
      </c>
      <c r="C17" s="364" t="s">
        <v>324</v>
      </c>
      <c r="D17" s="353" t="s">
        <v>83</v>
      </c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>
        <v>42</v>
      </c>
      <c r="P17" s="354">
        <v>70</v>
      </c>
      <c r="Q17" s="354">
        <v>28</v>
      </c>
      <c r="R17" s="354">
        <f>SUM(E17:Q17)</f>
        <v>140</v>
      </c>
      <c r="S17" s="474"/>
      <c r="U17" s="474"/>
      <c r="V17" s="474"/>
      <c r="W17" s="474"/>
      <c r="X17" s="474"/>
      <c r="Y17" s="474"/>
      <c r="Z17" s="474"/>
    </row>
    <row r="18" spans="1:26" s="348" customFormat="1" x14ac:dyDescent="0.25">
      <c r="A18" s="463"/>
      <c r="C18" s="362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50"/>
      <c r="U18" s="350"/>
      <c r="V18" s="350"/>
      <c r="W18" s="350"/>
      <c r="X18" s="350"/>
      <c r="Y18" s="350"/>
      <c r="Z18" s="350"/>
    </row>
    <row r="19" spans="1:26" ht="15" customHeight="1" x14ac:dyDescent="0.25">
      <c r="A19" s="463"/>
      <c r="B19" s="351">
        <v>2017</v>
      </c>
      <c r="C19" s="363" t="s">
        <v>325</v>
      </c>
      <c r="D19" s="351" t="s">
        <v>351</v>
      </c>
      <c r="E19" s="352"/>
      <c r="F19" s="352">
        <v>2.4</v>
      </c>
      <c r="G19" s="352">
        <v>0.6</v>
      </c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>
        <f>SUM(E19:Q19)</f>
        <v>3</v>
      </c>
      <c r="S19" s="475" t="s">
        <v>306</v>
      </c>
      <c r="U19" s="475" t="s">
        <v>315</v>
      </c>
      <c r="V19" s="475">
        <v>50</v>
      </c>
      <c r="W19" s="475" t="s">
        <v>4</v>
      </c>
      <c r="X19" s="475" t="s">
        <v>317</v>
      </c>
      <c r="Y19" s="475" t="s">
        <v>319</v>
      </c>
      <c r="Z19" s="475" t="s">
        <v>318</v>
      </c>
    </row>
    <row r="20" spans="1:26" x14ac:dyDescent="0.25">
      <c r="A20" s="463"/>
      <c r="B20" s="353">
        <v>2026</v>
      </c>
      <c r="C20" s="364" t="s">
        <v>325</v>
      </c>
      <c r="D20" s="353" t="s">
        <v>351</v>
      </c>
      <c r="E20" s="354"/>
      <c r="F20" s="354">
        <v>2.4</v>
      </c>
      <c r="G20" s="354">
        <v>0.6</v>
      </c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54">
        <f>SUM(E20:Q20)</f>
        <v>3</v>
      </c>
      <c r="S20" s="476"/>
      <c r="U20" s="476"/>
      <c r="V20" s="476"/>
      <c r="W20" s="476"/>
      <c r="X20" s="476"/>
      <c r="Y20" s="476"/>
      <c r="Z20" s="476"/>
    </row>
    <row r="21" spans="1:26" s="348" customFormat="1" x14ac:dyDescent="0.25">
      <c r="A21" s="463"/>
      <c r="C21" s="362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50"/>
      <c r="U21" s="350"/>
      <c r="V21" s="350"/>
      <c r="W21" s="350"/>
      <c r="X21" s="350"/>
      <c r="Y21" s="350"/>
      <c r="Z21" s="350"/>
    </row>
    <row r="22" spans="1:26" ht="15" customHeight="1" x14ac:dyDescent="0.25">
      <c r="A22" s="463"/>
      <c r="B22" s="351">
        <v>2017</v>
      </c>
      <c r="C22" s="363" t="s">
        <v>326</v>
      </c>
      <c r="D22" s="351" t="s">
        <v>82</v>
      </c>
      <c r="E22" s="352"/>
      <c r="F22" s="352">
        <v>1.8</v>
      </c>
      <c r="G22" s="352">
        <v>0.6</v>
      </c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352">
        <f>SUM(E22:Q22)</f>
        <v>2.4</v>
      </c>
      <c r="S22" s="475" t="s">
        <v>306</v>
      </c>
      <c r="U22" s="475" t="s">
        <v>315</v>
      </c>
      <c r="V22" s="475">
        <v>50</v>
      </c>
      <c r="W22" s="475" t="s">
        <v>4</v>
      </c>
      <c r="X22" s="475" t="s">
        <v>317</v>
      </c>
      <c r="Y22" s="475" t="s">
        <v>319</v>
      </c>
      <c r="Z22" s="475" t="s">
        <v>318</v>
      </c>
    </row>
    <row r="23" spans="1:26" x14ac:dyDescent="0.25">
      <c r="A23" s="463"/>
      <c r="B23" s="353">
        <v>2026</v>
      </c>
      <c r="C23" s="364" t="s">
        <v>326</v>
      </c>
      <c r="D23" s="353" t="s">
        <v>82</v>
      </c>
      <c r="E23" s="354"/>
      <c r="F23" s="354">
        <v>1.8</v>
      </c>
      <c r="G23" s="354">
        <v>0.6</v>
      </c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354">
        <f>SUM(E23:Q23)</f>
        <v>2.4</v>
      </c>
      <c r="S23" s="476"/>
      <c r="U23" s="476"/>
      <c r="V23" s="476"/>
      <c r="W23" s="476"/>
      <c r="X23" s="476"/>
      <c r="Y23" s="476"/>
      <c r="Z23" s="476"/>
    </row>
    <row r="24" spans="1:26" s="348" customFormat="1" x14ac:dyDescent="0.25">
      <c r="A24" s="463"/>
      <c r="C24" s="362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50"/>
      <c r="U24" s="350"/>
      <c r="V24" s="350"/>
      <c r="W24" s="350"/>
      <c r="X24" s="350"/>
      <c r="Y24" s="350"/>
      <c r="Z24" s="350"/>
    </row>
    <row r="25" spans="1:26" ht="15" customHeight="1" x14ac:dyDescent="0.25">
      <c r="A25" s="463"/>
      <c r="B25" s="351">
        <v>2017</v>
      </c>
      <c r="C25" s="363" t="s">
        <v>327</v>
      </c>
      <c r="D25" s="396" t="s">
        <v>358</v>
      </c>
      <c r="E25" s="352"/>
      <c r="F25" s="442"/>
      <c r="G25" s="442"/>
      <c r="H25" s="442"/>
      <c r="I25" s="442"/>
      <c r="J25" s="442"/>
      <c r="K25" s="442"/>
      <c r="L25" s="442"/>
      <c r="M25" s="442"/>
      <c r="N25" s="442"/>
      <c r="O25" s="442"/>
      <c r="P25" s="442"/>
      <c r="Q25" s="442"/>
      <c r="R25" s="352">
        <f>SUM(E25:Q25)</f>
        <v>0</v>
      </c>
      <c r="S25" s="477" t="s">
        <v>307</v>
      </c>
      <c r="U25" s="477" t="s">
        <v>315</v>
      </c>
      <c r="V25" s="477">
        <v>50</v>
      </c>
      <c r="W25" s="477" t="s">
        <v>4</v>
      </c>
      <c r="X25" s="477" t="s">
        <v>317</v>
      </c>
      <c r="Y25" s="477" t="s">
        <v>319</v>
      </c>
      <c r="Z25" s="477" t="s">
        <v>318</v>
      </c>
    </row>
    <row r="26" spans="1:26" x14ac:dyDescent="0.25">
      <c r="A26" s="454"/>
      <c r="B26" s="353">
        <v>2026</v>
      </c>
      <c r="C26" s="364" t="s">
        <v>327</v>
      </c>
      <c r="D26" s="431" t="s">
        <v>358</v>
      </c>
      <c r="E26" s="354"/>
      <c r="F26" s="443"/>
      <c r="G26" s="443"/>
      <c r="H26" s="443">
        <v>31.5</v>
      </c>
      <c r="I26" s="443">
        <v>52.5</v>
      </c>
      <c r="J26" s="443">
        <v>21</v>
      </c>
      <c r="K26" s="443"/>
      <c r="L26" s="443"/>
      <c r="M26" s="443"/>
      <c r="N26" s="443"/>
      <c r="O26" s="443"/>
      <c r="P26" s="443"/>
      <c r="Q26" s="443"/>
      <c r="R26" s="354">
        <f>SUM(E26:Q26)</f>
        <v>105</v>
      </c>
      <c r="S26" s="478"/>
      <c r="U26" s="478"/>
      <c r="V26" s="478"/>
      <c r="W26" s="478"/>
      <c r="X26" s="478"/>
      <c r="Y26" s="478"/>
      <c r="Z26" s="478"/>
    </row>
    <row r="27" spans="1:26" s="348" customFormat="1" x14ac:dyDescent="0.25">
      <c r="A27" s="355"/>
      <c r="C27" s="362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50"/>
      <c r="U27" s="350"/>
      <c r="V27" s="350"/>
      <c r="W27" s="350"/>
      <c r="X27" s="350"/>
      <c r="Y27" s="350"/>
      <c r="Z27" s="350"/>
    </row>
    <row r="28" spans="1:26" ht="15" customHeight="1" x14ac:dyDescent="0.25">
      <c r="A28" s="453" t="s">
        <v>84</v>
      </c>
      <c r="B28" s="351">
        <v>2017</v>
      </c>
      <c r="C28" s="363" t="s">
        <v>328</v>
      </c>
      <c r="D28" s="351" t="s">
        <v>85</v>
      </c>
      <c r="E28" s="352"/>
      <c r="F28" s="442">
        <v>1.8</v>
      </c>
      <c r="G28" s="442">
        <v>1.8</v>
      </c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352">
        <f>SUM(E28:Q28)</f>
        <v>3.6</v>
      </c>
      <c r="S28" s="475" t="s">
        <v>306</v>
      </c>
      <c r="U28" s="475" t="s">
        <v>315</v>
      </c>
      <c r="V28" s="475">
        <v>50</v>
      </c>
      <c r="W28" s="475" t="s">
        <v>4</v>
      </c>
      <c r="X28" s="475" t="s">
        <v>317</v>
      </c>
      <c r="Y28" s="475" t="s">
        <v>319</v>
      </c>
      <c r="Z28" s="475" t="s">
        <v>318</v>
      </c>
    </row>
    <row r="29" spans="1:26" x14ac:dyDescent="0.25">
      <c r="A29" s="463"/>
      <c r="B29" s="353">
        <v>2026</v>
      </c>
      <c r="C29" s="364" t="s">
        <v>328</v>
      </c>
      <c r="D29" s="353" t="s">
        <v>85</v>
      </c>
      <c r="E29" s="354"/>
      <c r="F29" s="443">
        <v>1.8</v>
      </c>
      <c r="G29" s="443">
        <v>1.8</v>
      </c>
      <c r="H29" s="443"/>
      <c r="I29" s="443"/>
      <c r="J29" s="443"/>
      <c r="K29" s="443"/>
      <c r="L29" s="443"/>
      <c r="M29" s="443"/>
      <c r="N29" s="443"/>
      <c r="O29" s="443"/>
      <c r="P29" s="443"/>
      <c r="Q29" s="443"/>
      <c r="R29" s="354">
        <f>SUM(E29:Q29)</f>
        <v>3.6</v>
      </c>
      <c r="S29" s="476"/>
      <c r="U29" s="476"/>
      <c r="V29" s="476"/>
      <c r="W29" s="476"/>
      <c r="X29" s="476"/>
      <c r="Y29" s="476"/>
      <c r="Z29" s="476"/>
    </row>
    <row r="30" spans="1:26" s="348" customFormat="1" x14ac:dyDescent="0.25">
      <c r="A30" s="463"/>
      <c r="C30" s="362"/>
      <c r="E30" s="349"/>
      <c r="F30" s="444"/>
      <c r="G30" s="444"/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349"/>
      <c r="S30" s="350"/>
      <c r="U30" s="350"/>
      <c r="V30" s="350"/>
      <c r="W30" s="350"/>
      <c r="X30" s="350"/>
      <c r="Y30" s="350"/>
      <c r="Z30" s="350"/>
    </row>
    <row r="31" spans="1:26" ht="15" customHeight="1" x14ac:dyDescent="0.25">
      <c r="A31" s="463"/>
      <c r="B31" s="351">
        <v>2017</v>
      </c>
      <c r="C31" s="363" t="s">
        <v>329</v>
      </c>
      <c r="D31" s="351" t="s">
        <v>87</v>
      </c>
      <c r="E31" s="35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352">
        <f>SUM(E31:Q31)</f>
        <v>0</v>
      </c>
      <c r="S31" s="477" t="s">
        <v>307</v>
      </c>
      <c r="U31" s="477" t="s">
        <v>315</v>
      </c>
      <c r="V31" s="477">
        <v>50</v>
      </c>
      <c r="W31" s="477" t="s">
        <v>4</v>
      </c>
      <c r="X31" s="477" t="s">
        <v>317</v>
      </c>
      <c r="Y31" s="477" t="s">
        <v>319</v>
      </c>
      <c r="Z31" s="477" t="s">
        <v>318</v>
      </c>
    </row>
    <row r="32" spans="1:26" x14ac:dyDescent="0.25">
      <c r="A32" s="463"/>
      <c r="B32" s="353">
        <v>2026</v>
      </c>
      <c r="C32" s="364" t="s">
        <v>329</v>
      </c>
      <c r="D32" s="353" t="s">
        <v>87</v>
      </c>
      <c r="E32" s="354"/>
      <c r="F32" s="443"/>
      <c r="G32" s="443">
        <v>19.5</v>
      </c>
      <c r="H32" s="443">
        <v>78</v>
      </c>
      <c r="I32" s="443">
        <v>78</v>
      </c>
      <c r="J32" s="443">
        <v>19.5</v>
      </c>
      <c r="K32" s="443"/>
      <c r="L32" s="443"/>
      <c r="M32" s="443"/>
      <c r="N32" s="443"/>
      <c r="O32" s="443"/>
      <c r="P32" s="443"/>
      <c r="Q32" s="443"/>
      <c r="R32" s="354">
        <f>SUM(E32:Q32)</f>
        <v>195</v>
      </c>
      <c r="S32" s="478"/>
      <c r="U32" s="478"/>
      <c r="V32" s="478"/>
      <c r="W32" s="478"/>
      <c r="X32" s="478"/>
      <c r="Y32" s="478"/>
      <c r="Z32" s="478"/>
    </row>
    <row r="33" spans="1:26" s="348" customFormat="1" x14ac:dyDescent="0.25">
      <c r="A33" s="463"/>
      <c r="C33" s="362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50"/>
      <c r="U33" s="350"/>
      <c r="V33" s="350"/>
      <c r="W33" s="350"/>
      <c r="X33" s="350"/>
      <c r="Y33" s="350"/>
      <c r="Z33" s="350"/>
    </row>
    <row r="34" spans="1:26" ht="15" customHeight="1" x14ac:dyDescent="0.25">
      <c r="A34" s="463"/>
      <c r="B34" s="351">
        <v>2017</v>
      </c>
      <c r="C34" s="363" t="s">
        <v>330</v>
      </c>
      <c r="D34" s="352" t="s">
        <v>89</v>
      </c>
      <c r="E34" s="352"/>
      <c r="F34" s="442">
        <v>179.1</v>
      </c>
      <c r="G34" s="442">
        <v>298.5</v>
      </c>
      <c r="H34" s="442">
        <v>119.4</v>
      </c>
      <c r="I34" s="442"/>
      <c r="J34" s="442"/>
      <c r="K34" s="442"/>
      <c r="L34" s="442"/>
      <c r="M34" s="442"/>
      <c r="N34" s="442"/>
      <c r="O34" s="442"/>
      <c r="P34" s="442"/>
      <c r="Q34" s="442"/>
      <c r="R34" s="352">
        <f>SUM(E34:Q34)</f>
        <v>597</v>
      </c>
      <c r="S34" s="473" t="s">
        <v>305</v>
      </c>
      <c r="U34" s="473" t="s">
        <v>315</v>
      </c>
      <c r="V34" s="473">
        <v>50</v>
      </c>
      <c r="W34" s="473" t="s">
        <v>4</v>
      </c>
      <c r="X34" s="473" t="s">
        <v>317</v>
      </c>
      <c r="Y34" s="473" t="s">
        <v>319</v>
      </c>
      <c r="Z34" s="473" t="s">
        <v>318</v>
      </c>
    </row>
    <row r="35" spans="1:26" x14ac:dyDescent="0.25">
      <c r="A35" s="463"/>
      <c r="B35" s="353">
        <v>2026</v>
      </c>
      <c r="C35" s="364" t="s">
        <v>330</v>
      </c>
      <c r="D35" s="353" t="s">
        <v>89</v>
      </c>
      <c r="E35" s="354"/>
      <c r="F35" s="443"/>
      <c r="G35" s="443"/>
      <c r="H35" s="443"/>
      <c r="I35" s="443"/>
      <c r="J35" s="443"/>
      <c r="K35" s="443"/>
      <c r="L35" s="443">
        <v>10</v>
      </c>
      <c r="M35" s="443">
        <v>58.7</v>
      </c>
      <c r="N35" s="443">
        <v>117.4</v>
      </c>
      <c r="O35" s="443">
        <v>205.45</v>
      </c>
      <c r="P35" s="443">
        <v>146.75</v>
      </c>
      <c r="Q35" s="443">
        <v>58.7</v>
      </c>
      <c r="R35" s="354">
        <f>SUM(E35:Q35)</f>
        <v>597</v>
      </c>
      <c r="S35" s="474"/>
      <c r="U35" s="474"/>
      <c r="V35" s="474"/>
      <c r="W35" s="474"/>
      <c r="X35" s="474"/>
      <c r="Y35" s="474"/>
      <c r="Z35" s="474"/>
    </row>
    <row r="36" spans="1:26" s="348" customFormat="1" x14ac:dyDescent="0.25">
      <c r="A36" s="463"/>
      <c r="C36" s="362"/>
      <c r="E36" s="349"/>
      <c r="F36" s="444"/>
      <c r="G36" s="444"/>
      <c r="H36" s="444"/>
      <c r="I36" s="444"/>
      <c r="J36" s="444"/>
      <c r="K36" s="444"/>
      <c r="L36" s="444"/>
      <c r="M36" s="444"/>
      <c r="N36" s="444"/>
      <c r="O36" s="444"/>
      <c r="P36" s="444"/>
      <c r="Q36" s="444"/>
      <c r="R36" s="349"/>
      <c r="S36" s="350"/>
      <c r="U36" s="350"/>
      <c r="V36" s="350"/>
      <c r="W36" s="350"/>
      <c r="X36" s="350"/>
      <c r="Y36" s="350"/>
      <c r="Z36" s="350"/>
    </row>
    <row r="37" spans="1:26" ht="15" customHeight="1" x14ac:dyDescent="0.25">
      <c r="A37" s="463"/>
      <c r="B37" s="351">
        <v>2017</v>
      </c>
      <c r="C37" s="363" t="s">
        <v>331</v>
      </c>
      <c r="D37" s="351" t="s">
        <v>88</v>
      </c>
      <c r="E37" s="352"/>
      <c r="F37" s="442">
        <v>24.6</v>
      </c>
      <c r="G37" s="442">
        <v>41</v>
      </c>
      <c r="H37" s="442">
        <v>16.399999999999999</v>
      </c>
      <c r="I37" s="442"/>
      <c r="J37" s="442"/>
      <c r="K37" s="442"/>
      <c r="L37" s="442"/>
      <c r="M37" s="442"/>
      <c r="N37" s="442"/>
      <c r="O37" s="442"/>
      <c r="P37" s="442"/>
      <c r="Q37" s="442"/>
      <c r="R37" s="352">
        <f>SUM(E37:Q37)</f>
        <v>82</v>
      </c>
      <c r="S37" s="473" t="s">
        <v>305</v>
      </c>
      <c r="U37" s="473" t="s">
        <v>315</v>
      </c>
      <c r="V37" s="473">
        <v>50</v>
      </c>
      <c r="W37" s="473" t="s">
        <v>4</v>
      </c>
      <c r="X37" s="473" t="s">
        <v>317</v>
      </c>
      <c r="Y37" s="473" t="s">
        <v>319</v>
      </c>
      <c r="Z37" s="473" t="s">
        <v>318</v>
      </c>
    </row>
    <row r="38" spans="1:26" x14ac:dyDescent="0.25">
      <c r="A38" s="463"/>
      <c r="B38" s="353">
        <v>2026</v>
      </c>
      <c r="C38" s="364" t="s">
        <v>331</v>
      </c>
      <c r="D38" s="353" t="s">
        <v>88</v>
      </c>
      <c r="E38" s="354"/>
      <c r="F38" s="443"/>
      <c r="G38" s="443"/>
      <c r="H38" s="443"/>
      <c r="I38" s="443"/>
      <c r="J38" s="443"/>
      <c r="K38" s="443"/>
      <c r="L38" s="443">
        <v>8.1999999999999993</v>
      </c>
      <c r="M38" s="443">
        <v>16.399999999999999</v>
      </c>
      <c r="N38" s="443">
        <v>28.7</v>
      </c>
      <c r="O38" s="443">
        <v>20.5</v>
      </c>
      <c r="P38" s="443">
        <v>8.1999999999999993</v>
      </c>
      <c r="Q38" s="443"/>
      <c r="R38" s="354">
        <f>SUM(E38:Q38)</f>
        <v>82</v>
      </c>
      <c r="S38" s="474"/>
      <c r="U38" s="474"/>
      <c r="V38" s="474"/>
      <c r="W38" s="474"/>
      <c r="X38" s="474"/>
      <c r="Y38" s="474"/>
      <c r="Z38" s="474"/>
    </row>
    <row r="39" spans="1:26" s="348" customFormat="1" x14ac:dyDescent="0.25">
      <c r="A39" s="463"/>
      <c r="C39" s="362"/>
      <c r="E39" s="349"/>
      <c r="F39" s="444"/>
      <c r="G39" s="444"/>
      <c r="H39" s="444"/>
      <c r="I39" s="444"/>
      <c r="J39" s="444"/>
      <c r="K39" s="444"/>
      <c r="L39" s="444"/>
      <c r="M39" s="444"/>
      <c r="N39" s="444"/>
      <c r="O39" s="444"/>
      <c r="P39" s="444"/>
      <c r="Q39" s="444"/>
      <c r="R39" s="349"/>
      <c r="S39" s="350"/>
      <c r="U39" s="350"/>
      <c r="V39" s="350"/>
      <c r="W39" s="350"/>
      <c r="X39" s="350"/>
      <c r="Y39" s="350"/>
      <c r="Z39" s="350"/>
    </row>
    <row r="40" spans="1:26" x14ac:dyDescent="0.25">
      <c r="A40" s="463"/>
      <c r="B40" s="351">
        <v>2017</v>
      </c>
      <c r="C40" s="363" t="s">
        <v>332</v>
      </c>
      <c r="D40" s="351" t="s">
        <v>86</v>
      </c>
      <c r="E40" s="35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352">
        <f>SUM(E40:Q40)</f>
        <v>0</v>
      </c>
      <c r="S40" s="471" t="s">
        <v>308</v>
      </c>
      <c r="U40" s="471" t="s">
        <v>315</v>
      </c>
      <c r="V40" s="471">
        <v>50</v>
      </c>
      <c r="W40" s="471" t="s">
        <v>4</v>
      </c>
      <c r="X40" s="471" t="s">
        <v>317</v>
      </c>
      <c r="Y40" s="471" t="s">
        <v>319</v>
      </c>
      <c r="Z40" s="471" t="s">
        <v>318</v>
      </c>
    </row>
    <row r="41" spans="1:26" x14ac:dyDescent="0.25">
      <c r="A41" s="463"/>
      <c r="B41" s="353">
        <v>2026</v>
      </c>
      <c r="C41" s="364" t="s">
        <v>332</v>
      </c>
      <c r="D41" s="353" t="s">
        <v>86</v>
      </c>
      <c r="E41" s="354"/>
      <c r="F41" s="443"/>
      <c r="G41" s="443">
        <v>3.8</v>
      </c>
      <c r="H41" s="443">
        <v>15.2</v>
      </c>
      <c r="I41" s="443">
        <v>15.2</v>
      </c>
      <c r="J41" s="443">
        <v>3.8</v>
      </c>
      <c r="K41" s="443"/>
      <c r="L41" s="443"/>
      <c r="M41" s="443"/>
      <c r="N41" s="443"/>
      <c r="O41" s="443"/>
      <c r="P41" s="443"/>
      <c r="Q41" s="443"/>
      <c r="R41" s="354">
        <f>SUM(E41:Q41)</f>
        <v>38</v>
      </c>
      <c r="S41" s="472"/>
      <c r="U41" s="472"/>
      <c r="V41" s="472"/>
      <c r="W41" s="472"/>
      <c r="X41" s="472"/>
      <c r="Y41" s="472"/>
      <c r="Z41" s="472"/>
    </row>
    <row r="42" spans="1:26" customFormat="1" hidden="1" x14ac:dyDescent="0.25">
      <c r="A42" s="463"/>
      <c r="B42" s="348"/>
      <c r="C42" s="362"/>
      <c r="D42" s="348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</row>
    <row r="43" spans="1:26" customFormat="1" ht="15" hidden="1" customHeight="1" x14ac:dyDescent="0.25">
      <c r="A43" s="463"/>
      <c r="B43" s="351">
        <v>2017</v>
      </c>
      <c r="C43" s="363" t="s">
        <v>347</v>
      </c>
      <c r="D43" s="351" t="s">
        <v>348</v>
      </c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>
        <f>SUM(E43:Q43)</f>
        <v>0</v>
      </c>
      <c r="S43" s="471" t="s">
        <v>308</v>
      </c>
      <c r="T43" s="345"/>
      <c r="U43" s="471" t="s">
        <v>315</v>
      </c>
      <c r="V43" s="471">
        <v>50</v>
      </c>
      <c r="W43" s="471" t="s">
        <v>4</v>
      </c>
      <c r="X43" s="471" t="s">
        <v>317</v>
      </c>
      <c r="Y43" s="471" t="s">
        <v>319</v>
      </c>
      <c r="Z43" s="471" t="s">
        <v>318</v>
      </c>
    </row>
    <row r="44" spans="1:26" customFormat="1" hidden="1" x14ac:dyDescent="0.25">
      <c r="A44" s="463"/>
      <c r="B44" s="353">
        <v>2026</v>
      </c>
      <c r="C44" s="364" t="s">
        <v>347</v>
      </c>
      <c r="D44" s="353" t="s">
        <v>348</v>
      </c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>
        <f>SUM(E44:Q44)</f>
        <v>0</v>
      </c>
      <c r="S44" s="472"/>
      <c r="T44" s="345"/>
      <c r="U44" s="472"/>
      <c r="V44" s="472"/>
      <c r="W44" s="472"/>
      <c r="X44" s="472"/>
      <c r="Y44" s="472"/>
      <c r="Z44" s="472"/>
    </row>
    <row r="45" spans="1:26" customFormat="1" hidden="1" x14ac:dyDescent="0.25">
      <c r="A45" s="463"/>
      <c r="B45" s="348"/>
      <c r="C45" s="362"/>
      <c r="D45" s="348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</row>
    <row r="46" spans="1:26" customFormat="1" ht="15" hidden="1" customHeight="1" x14ac:dyDescent="0.25">
      <c r="A46" s="463"/>
      <c r="B46" s="351">
        <v>2017</v>
      </c>
      <c r="C46" s="363" t="s">
        <v>349</v>
      </c>
      <c r="D46" s="351" t="s">
        <v>350</v>
      </c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>
        <f>SUM(E46:Q46)</f>
        <v>0</v>
      </c>
      <c r="S46" s="471" t="s">
        <v>308</v>
      </c>
      <c r="T46" s="345"/>
      <c r="U46" s="471" t="s">
        <v>315</v>
      </c>
      <c r="V46" s="471">
        <v>50</v>
      </c>
      <c r="W46" s="471" t="s">
        <v>4</v>
      </c>
      <c r="X46" s="471" t="s">
        <v>317</v>
      </c>
      <c r="Y46" s="471" t="s">
        <v>319</v>
      </c>
      <c r="Z46" s="471" t="s">
        <v>318</v>
      </c>
    </row>
    <row r="47" spans="1:26" customFormat="1" hidden="1" x14ac:dyDescent="0.25">
      <c r="A47" s="454"/>
      <c r="B47" s="353">
        <v>2026</v>
      </c>
      <c r="C47" s="364" t="s">
        <v>349</v>
      </c>
      <c r="D47" s="353" t="s">
        <v>350</v>
      </c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  <c r="Q47" s="354"/>
      <c r="R47" s="354">
        <f>SUM(E47:Q47)</f>
        <v>0</v>
      </c>
      <c r="S47" s="472"/>
      <c r="T47" s="345"/>
      <c r="U47" s="472"/>
      <c r="V47" s="472"/>
      <c r="W47" s="472"/>
      <c r="X47" s="472"/>
      <c r="Y47" s="472"/>
      <c r="Z47" s="472"/>
    </row>
    <row r="48" spans="1:26" s="348" customFormat="1" x14ac:dyDescent="0.25"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S48" s="350"/>
      <c r="U48" s="350"/>
      <c r="V48" s="350"/>
      <c r="W48" s="350"/>
      <c r="X48" s="350"/>
      <c r="Y48" s="350"/>
      <c r="Z48" s="350"/>
    </row>
    <row r="49" spans="2:26" s="348" customFormat="1" x14ac:dyDescent="0.25">
      <c r="B49" s="351">
        <v>2017</v>
      </c>
      <c r="C49" s="351" t="s">
        <v>309</v>
      </c>
      <c r="D49" s="351" t="s">
        <v>272</v>
      </c>
      <c r="E49" s="352">
        <f>E6+E9+E12+E16+E19+E22+E25+E28+E31+E34+E37+E40+E43+E46</f>
        <v>0</v>
      </c>
      <c r="F49" s="352">
        <f t="shared" ref="F49:R49" si="0">F6+F9+F12+F16+F19+F22+F25+F28+F31+F34+F37+F40+F43+F46</f>
        <v>251.7</v>
      </c>
      <c r="G49" s="352">
        <f t="shared" si="0"/>
        <v>412.5</v>
      </c>
      <c r="H49" s="352">
        <f t="shared" si="0"/>
        <v>163.80000000000001</v>
      </c>
      <c r="I49" s="352">
        <f t="shared" si="0"/>
        <v>0</v>
      </c>
      <c r="J49" s="352">
        <f t="shared" si="0"/>
        <v>0</v>
      </c>
      <c r="K49" s="352">
        <f t="shared" si="0"/>
        <v>0</v>
      </c>
      <c r="L49" s="352">
        <f t="shared" si="0"/>
        <v>0</v>
      </c>
      <c r="M49" s="352">
        <f t="shared" si="0"/>
        <v>0</v>
      </c>
      <c r="N49" s="352">
        <f t="shared" si="0"/>
        <v>0</v>
      </c>
      <c r="O49" s="352">
        <f t="shared" si="0"/>
        <v>0</v>
      </c>
      <c r="P49" s="352">
        <f t="shared" si="0"/>
        <v>0</v>
      </c>
      <c r="Q49" s="352">
        <f t="shared" si="0"/>
        <v>0</v>
      </c>
      <c r="R49" s="352">
        <f t="shared" si="0"/>
        <v>828</v>
      </c>
      <c r="S49" s="350"/>
      <c r="U49" s="350"/>
      <c r="V49" s="350"/>
      <c r="W49" s="350"/>
      <c r="X49" s="350"/>
      <c r="Y49" s="350"/>
      <c r="Z49" s="350"/>
    </row>
    <row r="50" spans="2:26" s="348" customFormat="1" x14ac:dyDescent="0.25">
      <c r="B50" s="353">
        <v>2026</v>
      </c>
      <c r="C50" s="353" t="s">
        <v>309</v>
      </c>
      <c r="D50" s="353" t="s">
        <v>272</v>
      </c>
      <c r="E50" s="354">
        <f>E7+E10+E13+E17+E20+E23+E26+E29+E32+E35+E38+E41+E44+E47+E14</f>
        <v>1.5</v>
      </c>
      <c r="F50" s="354">
        <f>F7+F10+F13+F17+F20+F23+F26+F29+F32+F35+F38+F41+F44+F47+F14</f>
        <v>24.846</v>
      </c>
      <c r="G50" s="354">
        <f t="shared" ref="G50:R50" si="1">G7+G10+G13+G17+G20+G23+G26+G29+G32+G35+G38+G41+G44+G47+G14</f>
        <v>48.768999999999998</v>
      </c>
      <c r="H50" s="354">
        <f t="shared" si="1"/>
        <v>184.75</v>
      </c>
      <c r="I50" s="354">
        <f t="shared" si="1"/>
        <v>212.29999999999998</v>
      </c>
      <c r="J50" s="354">
        <f t="shared" si="1"/>
        <v>44.3</v>
      </c>
      <c r="K50" s="354">
        <f t="shared" si="1"/>
        <v>0</v>
      </c>
      <c r="L50" s="354">
        <f t="shared" si="1"/>
        <v>18.2</v>
      </c>
      <c r="M50" s="354">
        <f t="shared" si="1"/>
        <v>75.099999999999994</v>
      </c>
      <c r="N50" s="354">
        <f t="shared" si="1"/>
        <v>146.1</v>
      </c>
      <c r="O50" s="354">
        <f t="shared" si="1"/>
        <v>267.95</v>
      </c>
      <c r="P50" s="354">
        <f t="shared" si="1"/>
        <v>224.95</v>
      </c>
      <c r="Q50" s="354">
        <f t="shared" si="1"/>
        <v>86.7</v>
      </c>
      <c r="R50" s="354">
        <f t="shared" si="1"/>
        <v>1335.4649999999999</v>
      </c>
      <c r="S50" s="350"/>
      <c r="U50" s="350"/>
      <c r="V50" s="350"/>
      <c r="W50" s="350"/>
      <c r="X50" s="350"/>
      <c r="Y50" s="350"/>
      <c r="Z50" s="350"/>
    </row>
    <row r="51" spans="2:26" s="348" customFormat="1" x14ac:dyDescent="0.25"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98"/>
      <c r="S51" s="350"/>
      <c r="U51" s="350"/>
      <c r="V51" s="350"/>
      <c r="W51" s="350"/>
      <c r="X51" s="350"/>
      <c r="Y51" s="350"/>
      <c r="Z51" s="350"/>
    </row>
    <row r="52" spans="2:26" s="348" customFormat="1" x14ac:dyDescent="0.25"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98"/>
      <c r="S52" s="350"/>
      <c r="U52" s="350"/>
      <c r="V52" s="350"/>
      <c r="W52" s="350"/>
      <c r="X52" s="350"/>
      <c r="Y52" s="350"/>
      <c r="Z52" s="350"/>
    </row>
    <row r="53" spans="2:26" s="348" customFormat="1" x14ac:dyDescent="0.25"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S53" s="350"/>
      <c r="U53" s="350"/>
      <c r="V53" s="350"/>
      <c r="W53" s="350"/>
      <c r="X53" s="350"/>
      <c r="Y53" s="350"/>
      <c r="Z53" s="350"/>
    </row>
    <row r="54" spans="2:26" s="348" customFormat="1" x14ac:dyDescent="0.25">
      <c r="S54" s="350"/>
      <c r="U54" s="350"/>
      <c r="V54" s="350"/>
      <c r="W54" s="350"/>
      <c r="X54" s="350"/>
      <c r="Y54" s="350"/>
      <c r="Z54" s="350"/>
    </row>
    <row r="55" spans="2:26" s="348" customFormat="1" x14ac:dyDescent="0.25">
      <c r="S55" s="350"/>
      <c r="U55" s="350"/>
      <c r="V55" s="350"/>
      <c r="W55" s="350"/>
      <c r="X55" s="350"/>
      <c r="Y55" s="350"/>
      <c r="Z55" s="350"/>
    </row>
    <row r="56" spans="2:26" s="348" customFormat="1" x14ac:dyDescent="0.25">
      <c r="S56" s="350"/>
      <c r="U56" s="350"/>
      <c r="V56" s="350"/>
      <c r="W56" s="350"/>
      <c r="X56" s="350"/>
      <c r="Y56" s="350"/>
      <c r="Z56" s="350"/>
    </row>
    <row r="57" spans="2:26" s="348" customFormat="1" x14ac:dyDescent="0.25">
      <c r="S57" s="350"/>
      <c r="U57" s="350"/>
      <c r="V57" s="350"/>
      <c r="W57" s="350"/>
      <c r="X57" s="350"/>
      <c r="Y57" s="350"/>
      <c r="Z57" s="350"/>
    </row>
    <row r="58" spans="2:26" s="348" customFormat="1" x14ac:dyDescent="0.25">
      <c r="S58" s="350"/>
      <c r="U58" s="350"/>
      <c r="V58" s="350"/>
      <c r="W58" s="350"/>
      <c r="X58" s="350"/>
      <c r="Y58" s="350"/>
      <c r="Z58" s="350"/>
    </row>
    <row r="59" spans="2:26" s="348" customFormat="1" x14ac:dyDescent="0.25">
      <c r="S59" s="350"/>
      <c r="U59" s="350"/>
      <c r="V59" s="350"/>
      <c r="W59" s="350"/>
      <c r="X59" s="350"/>
      <c r="Y59" s="350"/>
      <c r="Z59" s="350"/>
    </row>
    <row r="60" spans="2:26" s="348" customFormat="1" x14ac:dyDescent="0.25">
      <c r="S60" s="350"/>
      <c r="U60" s="350"/>
      <c r="V60" s="350"/>
      <c r="W60" s="350"/>
      <c r="X60" s="350"/>
      <c r="Y60" s="350"/>
      <c r="Z60" s="350"/>
    </row>
    <row r="61" spans="2:26" s="348" customFormat="1" x14ac:dyDescent="0.25">
      <c r="S61" s="350"/>
      <c r="U61" s="350"/>
      <c r="V61" s="350"/>
      <c r="W61" s="350"/>
      <c r="X61" s="350"/>
      <c r="Y61" s="350"/>
      <c r="Z61" s="350"/>
    </row>
    <row r="62" spans="2:26" s="348" customFormat="1" x14ac:dyDescent="0.25">
      <c r="S62" s="350"/>
      <c r="U62" s="350"/>
      <c r="V62" s="350"/>
      <c r="W62" s="350"/>
      <c r="X62" s="350"/>
      <c r="Y62" s="350"/>
      <c r="Z62" s="350"/>
    </row>
    <row r="63" spans="2:26" s="348" customFormat="1" x14ac:dyDescent="0.25">
      <c r="S63" s="350"/>
      <c r="U63" s="350"/>
      <c r="V63" s="350"/>
      <c r="W63" s="350"/>
      <c r="X63" s="350"/>
      <c r="Y63" s="350"/>
      <c r="Z63" s="350"/>
    </row>
    <row r="64" spans="2:26" s="348" customFormat="1" x14ac:dyDescent="0.25">
      <c r="S64" s="350"/>
      <c r="U64" s="350"/>
      <c r="V64" s="350"/>
      <c r="W64" s="350"/>
      <c r="X64" s="350"/>
      <c r="Y64" s="350"/>
      <c r="Z64" s="350"/>
    </row>
    <row r="65" spans="19:26" s="348" customFormat="1" x14ac:dyDescent="0.25">
      <c r="S65" s="350"/>
      <c r="U65" s="350"/>
      <c r="V65" s="350"/>
      <c r="W65" s="350"/>
      <c r="X65" s="350"/>
      <c r="Y65" s="350"/>
      <c r="Z65" s="350"/>
    </row>
    <row r="66" spans="19:26" s="348" customFormat="1" x14ac:dyDescent="0.25">
      <c r="S66" s="350"/>
      <c r="U66" s="350"/>
      <c r="V66" s="350"/>
      <c r="W66" s="350"/>
      <c r="X66" s="350"/>
      <c r="Y66" s="350"/>
      <c r="Z66" s="350"/>
    </row>
  </sheetData>
  <mergeCells count="99">
    <mergeCell ref="G2:Q2"/>
    <mergeCell ref="Z40:Z41"/>
    <mergeCell ref="U37:U38"/>
    <mergeCell ref="V37:V38"/>
    <mergeCell ref="W37:W38"/>
    <mergeCell ref="X37:X38"/>
    <mergeCell ref="Y37:Y38"/>
    <mergeCell ref="Z37:Z38"/>
    <mergeCell ref="U40:U41"/>
    <mergeCell ref="V40:V41"/>
    <mergeCell ref="W40:W41"/>
    <mergeCell ref="X40:X41"/>
    <mergeCell ref="Y40:Y41"/>
    <mergeCell ref="Z34:Z35"/>
    <mergeCell ref="U31:U32"/>
    <mergeCell ref="V31:V32"/>
    <mergeCell ref="W31:W32"/>
    <mergeCell ref="X31:X32"/>
    <mergeCell ref="Y31:Y32"/>
    <mergeCell ref="Z31:Z32"/>
    <mergeCell ref="U34:U35"/>
    <mergeCell ref="V34:V35"/>
    <mergeCell ref="W34:W35"/>
    <mergeCell ref="X34:X35"/>
    <mergeCell ref="Y34:Y35"/>
    <mergeCell ref="X12:X14"/>
    <mergeCell ref="Z12:Z14"/>
    <mergeCell ref="Z28:Z29"/>
    <mergeCell ref="U25:U26"/>
    <mergeCell ref="V25:V26"/>
    <mergeCell ref="W25:W26"/>
    <mergeCell ref="X25:X26"/>
    <mergeCell ref="Y25:Y26"/>
    <mergeCell ref="Z25:Z26"/>
    <mergeCell ref="U28:U29"/>
    <mergeCell ref="V28:V29"/>
    <mergeCell ref="W28:W29"/>
    <mergeCell ref="X28:X29"/>
    <mergeCell ref="Y28:Y29"/>
    <mergeCell ref="U22:U23"/>
    <mergeCell ref="V22:V23"/>
    <mergeCell ref="U19:U20"/>
    <mergeCell ref="V19:V20"/>
    <mergeCell ref="W19:W20"/>
    <mergeCell ref="X19:X20"/>
    <mergeCell ref="Y19:Y20"/>
    <mergeCell ref="V16:V17"/>
    <mergeCell ref="W16:W17"/>
    <mergeCell ref="X16:X17"/>
    <mergeCell ref="Y16:Y17"/>
    <mergeCell ref="Z22:Z23"/>
    <mergeCell ref="Z19:Z20"/>
    <mergeCell ref="W22:W23"/>
    <mergeCell ref="X22:X23"/>
    <mergeCell ref="Y22:Y23"/>
    <mergeCell ref="A28:A47"/>
    <mergeCell ref="S43:S44"/>
    <mergeCell ref="Z9:Z10"/>
    <mergeCell ref="U6:U7"/>
    <mergeCell ref="V6:V7"/>
    <mergeCell ref="W6:W7"/>
    <mergeCell ref="X6:X7"/>
    <mergeCell ref="Y6:Y7"/>
    <mergeCell ref="Z6:Z7"/>
    <mergeCell ref="U9:U10"/>
    <mergeCell ref="V9:V10"/>
    <mergeCell ref="W9:W10"/>
    <mergeCell ref="X9:X10"/>
    <mergeCell ref="Y9:Y10"/>
    <mergeCell ref="Z16:Z17"/>
    <mergeCell ref="U16:U17"/>
    <mergeCell ref="S28:S29"/>
    <mergeCell ref="S31:S32"/>
    <mergeCell ref="S34:S35"/>
    <mergeCell ref="S37:S38"/>
    <mergeCell ref="S40:S41"/>
    <mergeCell ref="A6:A7"/>
    <mergeCell ref="S6:S7"/>
    <mergeCell ref="S9:S10"/>
    <mergeCell ref="A9:A14"/>
    <mergeCell ref="S12:S14"/>
    <mergeCell ref="A16:A26"/>
    <mergeCell ref="S16:S17"/>
    <mergeCell ref="S19:S20"/>
    <mergeCell ref="S22:S23"/>
    <mergeCell ref="S25:S26"/>
    <mergeCell ref="Z43:Z44"/>
    <mergeCell ref="S46:S47"/>
    <mergeCell ref="U46:U47"/>
    <mergeCell ref="V46:V47"/>
    <mergeCell ref="W46:W47"/>
    <mergeCell ref="X46:X47"/>
    <mergeCell ref="Y46:Y47"/>
    <mergeCell ref="Z46:Z47"/>
    <mergeCell ref="U43:U44"/>
    <mergeCell ref="V43:V44"/>
    <mergeCell ref="W43:W44"/>
    <mergeCell ref="X43:X44"/>
    <mergeCell ref="Y43:Y44"/>
  </mergeCells>
  <pageMargins left="0.7" right="0.7" top="0.75" bottom="0.75" header="0.3" footer="0.3"/>
  <pageSetup scale="6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6"/>
  <sheetViews>
    <sheetView showGridLines="0" workbookViewId="0">
      <pane ySplit="4" topLeftCell="A5" activePane="bottomLeft" state="frozen"/>
      <selection activeCell="N7" sqref="N7"/>
      <selection pane="bottomLeft" activeCell="Q14" sqref="E6:Q14"/>
    </sheetView>
  </sheetViews>
  <sheetFormatPr defaultRowHeight="15" x14ac:dyDescent="0.25"/>
  <cols>
    <col min="1" max="1" width="12.42578125" style="345" customWidth="1"/>
    <col min="2" max="2" width="5" style="345" bestFit="1" customWidth="1"/>
    <col min="3" max="3" width="5.140625" style="361" customWidth="1"/>
    <col min="4" max="4" width="54" style="345" bestFit="1" customWidth="1"/>
    <col min="5" max="17" width="8.7109375" style="345" customWidth="1"/>
    <col min="18" max="18" width="9.5703125" style="345" bestFit="1" customWidth="1"/>
    <col min="19" max="19" width="23.28515625" style="346" hidden="1" customWidth="1"/>
    <col min="20" max="20" width="0" style="345" hidden="1" customWidth="1"/>
    <col min="21" max="21" width="23.28515625" style="346" hidden="1" customWidth="1"/>
    <col min="22" max="22" width="19.7109375" style="346" hidden="1" customWidth="1"/>
    <col min="23" max="23" width="10.7109375" style="346" hidden="1" customWidth="1"/>
    <col min="24" max="24" width="10.42578125" style="346" hidden="1" customWidth="1"/>
    <col min="25" max="25" width="11" style="346" hidden="1" customWidth="1"/>
    <col min="26" max="26" width="12.28515625" style="346" hidden="1" customWidth="1"/>
    <col min="27" max="16384" width="9.140625" style="345"/>
  </cols>
  <sheetData>
    <row r="1" spans="1:26" ht="21" x14ac:dyDescent="0.35">
      <c r="A1" s="344" t="s">
        <v>360</v>
      </c>
    </row>
    <row r="2" spans="1:26" ht="15.75" x14ac:dyDescent="0.25">
      <c r="A2" s="1" t="s">
        <v>361</v>
      </c>
      <c r="D2" s="426">
        <f>'Assumptions (Inputs)'!D51</f>
        <v>3.6600000000000001E-2</v>
      </c>
    </row>
    <row r="3" spans="1:26" ht="15.75" x14ac:dyDescent="0.25">
      <c r="A3" s="1"/>
      <c r="D3" s="426"/>
    </row>
    <row r="4" spans="1:26" ht="30" x14ac:dyDescent="0.25">
      <c r="D4" s="346" t="s">
        <v>2</v>
      </c>
      <c r="E4" s="346">
        <v>2014</v>
      </c>
      <c r="F4" s="346">
        <v>2015</v>
      </c>
      <c r="G4" s="346">
        <v>2016</v>
      </c>
      <c r="H4" s="346">
        <v>2017</v>
      </c>
      <c r="I4" s="346">
        <v>2018</v>
      </c>
      <c r="J4" s="346">
        <v>2019</v>
      </c>
      <c r="K4" s="346">
        <v>2020</v>
      </c>
      <c r="L4" s="346">
        <v>2021</v>
      </c>
      <c r="M4" s="346">
        <v>2022</v>
      </c>
      <c r="N4" s="346">
        <v>2023</v>
      </c>
      <c r="O4" s="346">
        <v>2024</v>
      </c>
      <c r="P4" s="346">
        <v>2025</v>
      </c>
      <c r="Q4" s="346">
        <v>2026</v>
      </c>
      <c r="R4" s="347" t="s">
        <v>272</v>
      </c>
      <c r="S4" s="347" t="s">
        <v>301</v>
      </c>
      <c r="U4" s="356" t="s">
        <v>310</v>
      </c>
      <c r="V4" s="356" t="s">
        <v>311</v>
      </c>
      <c r="W4" s="356" t="s">
        <v>1</v>
      </c>
      <c r="X4" s="356" t="s">
        <v>3</v>
      </c>
      <c r="Y4" s="356" t="s">
        <v>312</v>
      </c>
      <c r="Z4" s="356" t="s">
        <v>313</v>
      </c>
    </row>
    <row r="5" spans="1:26" s="348" customFormat="1" x14ac:dyDescent="0.25">
      <c r="C5" s="362"/>
      <c r="D5" s="205" t="s">
        <v>260</v>
      </c>
      <c r="E5" s="437">
        <v>0</v>
      </c>
      <c r="F5" s="437">
        <v>0</v>
      </c>
      <c r="G5" s="437">
        <v>0</v>
      </c>
      <c r="H5" s="437">
        <v>0</v>
      </c>
      <c r="I5" s="437">
        <f t="shared" ref="I5:Q5" si="0">H5</f>
        <v>0</v>
      </c>
      <c r="J5" s="437">
        <f t="shared" si="0"/>
        <v>0</v>
      </c>
      <c r="K5" s="437">
        <f t="shared" si="0"/>
        <v>0</v>
      </c>
      <c r="L5" s="437">
        <f t="shared" si="0"/>
        <v>0</v>
      </c>
      <c r="M5" s="437">
        <f t="shared" si="0"/>
        <v>0</v>
      </c>
      <c r="N5" s="437">
        <f t="shared" si="0"/>
        <v>0</v>
      </c>
      <c r="O5" s="437">
        <f t="shared" si="0"/>
        <v>0</v>
      </c>
      <c r="P5" s="437">
        <f t="shared" si="0"/>
        <v>0</v>
      </c>
      <c r="Q5" s="437">
        <f t="shared" si="0"/>
        <v>0</v>
      </c>
      <c r="R5" s="438"/>
      <c r="S5" s="350"/>
      <c r="U5" s="350"/>
      <c r="V5" s="350"/>
      <c r="W5" s="350"/>
      <c r="X5" s="350"/>
      <c r="Y5" s="350"/>
      <c r="Z5" s="350"/>
    </row>
    <row r="6" spans="1:26" ht="15" customHeight="1" x14ac:dyDescent="0.25">
      <c r="A6" s="453" t="s">
        <v>302</v>
      </c>
      <c r="B6" s="351">
        <v>2017</v>
      </c>
      <c r="C6" s="363">
        <v>1</v>
      </c>
      <c r="D6" s="351" t="s">
        <v>80</v>
      </c>
      <c r="E6" s="352">
        <f>'CapEx (2014 Dollars)'!E6*(1-$D$2)^E$5</f>
        <v>0</v>
      </c>
      <c r="F6" s="352">
        <f>'CapEx (2014 Dollars)'!F6*(1-$D$2)^F$5</f>
        <v>0</v>
      </c>
      <c r="G6" s="352">
        <f>'CapEx (2014 Dollars)'!G6*(1-$D$2)^G$5</f>
        <v>0</v>
      </c>
      <c r="H6" s="352">
        <f>'CapEx (2014 Dollars)'!H6*(1-$D$2)^H$5</f>
        <v>0</v>
      </c>
      <c r="I6" s="352">
        <f>'CapEx (2014 Dollars)'!I6*(1-$D$2)^I$5</f>
        <v>0</v>
      </c>
      <c r="J6" s="352">
        <f>'CapEx (2014 Dollars)'!J6*(1-$D$2)^J$5</f>
        <v>0</v>
      </c>
      <c r="K6" s="352">
        <f>'CapEx (2014 Dollars)'!K6*(1-$D$2)^K$5</f>
        <v>0</v>
      </c>
      <c r="L6" s="352">
        <f>'CapEx (2014 Dollars)'!L6*(1-$D$2)^L$5</f>
        <v>0</v>
      </c>
      <c r="M6" s="352">
        <f>'CapEx (2014 Dollars)'!M6*(1-$D$2)^M$5</f>
        <v>0</v>
      </c>
      <c r="N6" s="352">
        <f>'CapEx (2014 Dollars)'!N6*(1-$D$2)^N$5</f>
        <v>0</v>
      </c>
      <c r="O6" s="352">
        <f>'CapEx (2014 Dollars)'!O6*(1-$D$2)^O$5</f>
        <v>0</v>
      </c>
      <c r="P6" s="352">
        <f>'CapEx (2014 Dollars)'!P6*(1-$D$2)^P$5</f>
        <v>0</v>
      </c>
      <c r="Q6" s="352">
        <f>'CapEx (2014 Dollars)'!Q6*(1-$D$2)^Q$5</f>
        <v>0</v>
      </c>
      <c r="R6" s="352">
        <f>SUM(E6:Q6)</f>
        <v>0</v>
      </c>
      <c r="S6" s="479" t="s">
        <v>303</v>
      </c>
      <c r="U6" s="479" t="s">
        <v>314</v>
      </c>
      <c r="V6" s="479">
        <v>5</v>
      </c>
      <c r="W6" s="479">
        <v>1</v>
      </c>
      <c r="X6" s="479" t="s">
        <v>316</v>
      </c>
      <c r="Y6" s="479" t="s">
        <v>318</v>
      </c>
      <c r="Z6" s="479" t="s">
        <v>303</v>
      </c>
    </row>
    <row r="7" spans="1:26" x14ac:dyDescent="0.25">
      <c r="A7" s="454"/>
      <c r="B7" s="353">
        <v>2026</v>
      </c>
      <c r="C7" s="364">
        <v>1</v>
      </c>
      <c r="D7" s="353" t="s">
        <v>80</v>
      </c>
      <c r="E7" s="354">
        <f>'CapEx (2014 Dollars)'!E7*(1-$D$2)^E$5</f>
        <v>1.5</v>
      </c>
      <c r="F7" s="354">
        <f>'CapEx (2014 Dollars)'!F7*(1-$D$2)^F$5</f>
        <v>13.648</v>
      </c>
      <c r="G7" s="354">
        <f>'CapEx (2014 Dollars)'!G7*(1-$D$2)^G$5</f>
        <v>14.55</v>
      </c>
      <c r="H7" s="354">
        <f>'CapEx (2014 Dollars)'!H7*(1-$D$2)^H$5</f>
        <v>53.7</v>
      </c>
      <c r="I7" s="354">
        <f>'CapEx (2014 Dollars)'!I7*(1-$D$2)^I$5</f>
        <v>66.599999999999994</v>
      </c>
      <c r="J7" s="354">
        <f>'CapEx (2014 Dollars)'!J7*(1-$D$2)^J$5</f>
        <v>0</v>
      </c>
      <c r="K7" s="354">
        <f>'CapEx (2014 Dollars)'!K7*(1-$D$2)^K$5</f>
        <v>0</v>
      </c>
      <c r="L7" s="354">
        <f>'CapEx (2014 Dollars)'!L7*(1-$D$2)^L$5</f>
        <v>0</v>
      </c>
      <c r="M7" s="354">
        <f>'CapEx (2014 Dollars)'!M7*(1-$D$2)^M$5</f>
        <v>0</v>
      </c>
      <c r="N7" s="354">
        <f>'CapEx (2014 Dollars)'!N7*(1-$D$2)^N$5</f>
        <v>0</v>
      </c>
      <c r="O7" s="354">
        <f>'CapEx (2014 Dollars)'!O7*(1-$D$2)^O$5</f>
        <v>0</v>
      </c>
      <c r="P7" s="354">
        <f>'CapEx (2014 Dollars)'!P7*(1-$D$2)^P$5</f>
        <v>0</v>
      </c>
      <c r="Q7" s="354">
        <f>'CapEx (2014 Dollars)'!Q7*(1-$D$2)^Q$5</f>
        <v>0</v>
      </c>
      <c r="R7" s="354">
        <f>SUM(E7:Q7)</f>
        <v>149.99799999999999</v>
      </c>
      <c r="S7" s="480"/>
      <c r="U7" s="480"/>
      <c r="V7" s="480"/>
      <c r="W7" s="480"/>
      <c r="X7" s="480"/>
      <c r="Y7" s="480"/>
      <c r="Z7" s="480"/>
    </row>
    <row r="8" spans="1:26" s="348" customFormat="1" x14ac:dyDescent="0.25">
      <c r="A8" s="355"/>
      <c r="C8" s="362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50"/>
      <c r="U8" s="350"/>
      <c r="V8" s="350"/>
      <c r="W8" s="350"/>
      <c r="X8" s="350"/>
      <c r="Y8" s="350"/>
      <c r="Z8" s="350"/>
    </row>
    <row r="9" spans="1:26" ht="15" customHeight="1" x14ac:dyDescent="0.25">
      <c r="A9" s="453" t="s">
        <v>304</v>
      </c>
      <c r="B9" s="351">
        <v>2017</v>
      </c>
      <c r="C9" s="363" t="s">
        <v>322</v>
      </c>
      <c r="D9" s="351" t="s">
        <v>282</v>
      </c>
      <c r="E9" s="352">
        <f>'CapEx (2014 Dollars)'!E9*(1-$D$2)^E$5</f>
        <v>0</v>
      </c>
      <c r="F9" s="352">
        <f>'CapEx (2014 Dollars)'!F9*(1-$D$2)^F$5</f>
        <v>0</v>
      </c>
      <c r="G9" s="352">
        <f>'CapEx (2014 Dollars)'!G9*(1-$D$2)^G$5</f>
        <v>0</v>
      </c>
      <c r="H9" s="352">
        <f>'CapEx (2014 Dollars)'!H9*(1-$D$2)^H$5</f>
        <v>0</v>
      </c>
      <c r="I9" s="352">
        <f>'CapEx (2014 Dollars)'!I9*(1-$D$2)^I$5</f>
        <v>0</v>
      </c>
      <c r="J9" s="352">
        <f>'CapEx (2014 Dollars)'!J9*(1-$D$2)^J$5</f>
        <v>0</v>
      </c>
      <c r="K9" s="352">
        <f>'CapEx (2014 Dollars)'!K9*(1-$D$2)^K$5</f>
        <v>0</v>
      </c>
      <c r="L9" s="352">
        <f>'CapEx (2014 Dollars)'!L9*(1-$D$2)^L$5</f>
        <v>0</v>
      </c>
      <c r="M9" s="352">
        <f>'CapEx (2014 Dollars)'!M9*(1-$D$2)^M$5</f>
        <v>0</v>
      </c>
      <c r="N9" s="352">
        <f>'CapEx (2014 Dollars)'!N9*(1-$D$2)^N$5</f>
        <v>0</v>
      </c>
      <c r="O9" s="352">
        <f>'CapEx (2014 Dollars)'!O9*(1-$D$2)^O$5</f>
        <v>0</v>
      </c>
      <c r="P9" s="352">
        <f>'CapEx (2014 Dollars)'!P9*(1-$D$2)^P$5</f>
        <v>0</v>
      </c>
      <c r="Q9" s="352">
        <f>'CapEx (2014 Dollars)'!Q9*(1-$D$2)^Q$5</f>
        <v>0</v>
      </c>
      <c r="R9" s="352">
        <f>SUM(E9:Q9)</f>
        <v>0</v>
      </c>
      <c r="S9" s="479" t="s">
        <v>303</v>
      </c>
      <c r="U9" s="479" t="s">
        <v>315</v>
      </c>
      <c r="V9" s="479">
        <v>10</v>
      </c>
      <c r="W9" s="479" t="s">
        <v>14</v>
      </c>
      <c r="X9" s="479" t="s">
        <v>316</v>
      </c>
      <c r="Y9" s="479" t="s">
        <v>319</v>
      </c>
      <c r="Z9" s="479" t="s">
        <v>319</v>
      </c>
    </row>
    <row r="10" spans="1:26" x14ac:dyDescent="0.25">
      <c r="A10" s="463"/>
      <c r="B10" s="353">
        <v>2026</v>
      </c>
      <c r="C10" s="364" t="s">
        <v>322</v>
      </c>
      <c r="D10" s="353" t="s">
        <v>282</v>
      </c>
      <c r="E10" s="354">
        <f>'CapEx (2014 Dollars)'!E10*(1-$D$2)^E$5</f>
        <v>0</v>
      </c>
      <c r="F10" s="354">
        <f>'CapEx (2014 Dollars)'!F10*(1-$D$2)^F$5</f>
        <v>4.2640000000000002</v>
      </c>
      <c r="G10" s="354">
        <f>'CapEx (2014 Dollars)'!G10*(1-$D$2)^G$5</f>
        <v>5.1420000000000003</v>
      </c>
      <c r="H10" s="354">
        <f>'CapEx (2014 Dollars)'!H10*(1-$D$2)^H$5</f>
        <v>3.85</v>
      </c>
      <c r="I10" s="354">
        <f>'CapEx (2014 Dollars)'!I10*(1-$D$2)^I$5</f>
        <v>0</v>
      </c>
      <c r="J10" s="354">
        <f>'CapEx (2014 Dollars)'!J10*(1-$D$2)^J$5</f>
        <v>0</v>
      </c>
      <c r="K10" s="354">
        <f>'CapEx (2014 Dollars)'!K10*(1-$D$2)^K$5</f>
        <v>0</v>
      </c>
      <c r="L10" s="354">
        <f>'CapEx (2014 Dollars)'!L10*(1-$D$2)^L$5</f>
        <v>0</v>
      </c>
      <c r="M10" s="354">
        <f>'CapEx (2014 Dollars)'!M10*(1-$D$2)^M$5</f>
        <v>0</v>
      </c>
      <c r="N10" s="354">
        <f>'CapEx (2014 Dollars)'!N10*(1-$D$2)^N$5</f>
        <v>0</v>
      </c>
      <c r="O10" s="354">
        <f>'CapEx (2014 Dollars)'!O10*(1-$D$2)^O$5</f>
        <v>0</v>
      </c>
      <c r="P10" s="354">
        <f>'CapEx (2014 Dollars)'!P10*(1-$D$2)^P$5</f>
        <v>0</v>
      </c>
      <c r="Q10" s="354">
        <f>'CapEx (2014 Dollars)'!Q10*(1-$D$2)^Q$5</f>
        <v>0</v>
      </c>
      <c r="R10" s="354">
        <f>SUM(E10:Q10)</f>
        <v>13.256</v>
      </c>
      <c r="S10" s="480"/>
      <c r="U10" s="480"/>
      <c r="V10" s="480"/>
      <c r="W10" s="480"/>
      <c r="X10" s="480"/>
      <c r="Y10" s="480"/>
      <c r="Z10" s="480"/>
    </row>
    <row r="11" spans="1:26" s="348" customFormat="1" x14ac:dyDescent="0.25">
      <c r="A11" s="463"/>
      <c r="C11" s="362"/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50"/>
      <c r="U11" s="350"/>
      <c r="V11" s="350"/>
      <c r="W11" s="350"/>
      <c r="X11" s="350"/>
      <c r="Y11" s="350"/>
      <c r="Z11" s="350"/>
    </row>
    <row r="12" spans="1:26" ht="15" customHeight="1" x14ac:dyDescent="0.25">
      <c r="A12" s="463"/>
      <c r="B12" s="351">
        <v>2017</v>
      </c>
      <c r="C12" s="363" t="s">
        <v>323</v>
      </c>
      <c r="D12" s="351" t="s">
        <v>281</v>
      </c>
      <c r="E12" s="352">
        <f>'CapEx (2014 Dollars)'!E12*(1-$D$2)^E$5</f>
        <v>0</v>
      </c>
      <c r="F12" s="352">
        <f>'CapEx (2014 Dollars)'!F12*(1-$D$2)^F$5</f>
        <v>0</v>
      </c>
      <c r="G12" s="352">
        <f>'CapEx (2014 Dollars)'!G12*(1-$D$2)^G$5</f>
        <v>0</v>
      </c>
      <c r="H12" s="352">
        <f>'CapEx (2014 Dollars)'!H12*(1-$D$2)^H$5</f>
        <v>0</v>
      </c>
      <c r="I12" s="352">
        <f>'CapEx (2014 Dollars)'!I12*(1-$D$2)^I$5</f>
        <v>0</v>
      </c>
      <c r="J12" s="352">
        <f>'CapEx (2014 Dollars)'!J12*(1-$D$2)^J$5</f>
        <v>0</v>
      </c>
      <c r="K12" s="352">
        <f>'CapEx (2014 Dollars)'!K12*(1-$D$2)^K$5</f>
        <v>0</v>
      </c>
      <c r="L12" s="352">
        <f>'CapEx (2014 Dollars)'!L12*(1-$D$2)^L$5</f>
        <v>0</v>
      </c>
      <c r="M12" s="352">
        <f>'CapEx (2014 Dollars)'!M12*(1-$D$2)^M$5</f>
        <v>0</v>
      </c>
      <c r="N12" s="352">
        <f>'CapEx (2014 Dollars)'!N12*(1-$D$2)^N$5</f>
        <v>0</v>
      </c>
      <c r="O12" s="352">
        <f>'CapEx (2014 Dollars)'!O12*(1-$D$2)^O$5</f>
        <v>0</v>
      </c>
      <c r="P12" s="352">
        <f>'CapEx (2014 Dollars)'!P12*(1-$D$2)^P$5</f>
        <v>0</v>
      </c>
      <c r="Q12" s="352">
        <f>'CapEx (2014 Dollars)'!Q12*(1-$D$2)^Q$5</f>
        <v>0</v>
      </c>
      <c r="R12" s="352">
        <f>SUM(E12:Q12)</f>
        <v>0</v>
      </c>
      <c r="S12" s="479" t="s">
        <v>303</v>
      </c>
      <c r="U12" s="479" t="s">
        <v>315</v>
      </c>
      <c r="V12" s="479">
        <v>10</v>
      </c>
      <c r="W12" s="479" t="s">
        <v>14</v>
      </c>
      <c r="X12" s="479" t="s">
        <v>316</v>
      </c>
      <c r="Y12" s="479" t="s">
        <v>319</v>
      </c>
      <c r="Z12" s="479" t="s">
        <v>319</v>
      </c>
    </row>
    <row r="13" spans="1:26" x14ac:dyDescent="0.25">
      <c r="A13" s="463"/>
      <c r="B13" s="353">
        <v>2026</v>
      </c>
      <c r="C13" s="364" t="s">
        <v>323</v>
      </c>
      <c r="D13" s="353" t="s">
        <v>355</v>
      </c>
      <c r="E13" s="354">
        <f>'CapEx (2014 Dollars)'!E13*(1-$D$2)^E$5</f>
        <v>0</v>
      </c>
      <c r="F13" s="354">
        <f>'CapEx (2014 Dollars)'!F13*(1-$D$2)^F$5</f>
        <v>0.17199999999999999</v>
      </c>
      <c r="G13" s="354">
        <f>'CapEx (2014 Dollars)'!G13*(1-$D$2)^G$5</f>
        <v>0.17899999999999999</v>
      </c>
      <c r="H13" s="354">
        <f>'CapEx (2014 Dollars)'!H13*(1-$D$2)^H$5</f>
        <v>0</v>
      </c>
      <c r="I13" s="354">
        <f>'CapEx (2014 Dollars)'!I13*(1-$D$2)^I$5</f>
        <v>0</v>
      </c>
      <c r="J13" s="354">
        <f>'CapEx (2014 Dollars)'!J13*(1-$D$2)^J$5</f>
        <v>0</v>
      </c>
      <c r="K13" s="354">
        <f>'CapEx (2014 Dollars)'!K13*(1-$D$2)^K$5</f>
        <v>0</v>
      </c>
      <c r="L13" s="354">
        <f>'CapEx (2014 Dollars)'!L13*(1-$D$2)^L$5</f>
        <v>0</v>
      </c>
      <c r="M13" s="354">
        <f>'CapEx (2014 Dollars)'!M13*(1-$D$2)^M$5</f>
        <v>0</v>
      </c>
      <c r="N13" s="354">
        <f>'CapEx (2014 Dollars)'!N13*(1-$D$2)^N$5</f>
        <v>0</v>
      </c>
      <c r="O13" s="354">
        <f>'CapEx (2014 Dollars)'!O13*(1-$D$2)^O$5</f>
        <v>0</v>
      </c>
      <c r="P13" s="354">
        <f>'CapEx (2014 Dollars)'!P13*(1-$D$2)^P$5</f>
        <v>0</v>
      </c>
      <c r="Q13" s="354">
        <f>'CapEx (2014 Dollars)'!Q13*(1-$D$2)^Q$5</f>
        <v>0</v>
      </c>
      <c r="R13" s="354">
        <f>SUM(E13:Q13)</f>
        <v>0.35099999999999998</v>
      </c>
      <c r="S13" s="480"/>
      <c r="U13" s="480"/>
      <c r="V13" s="480"/>
      <c r="W13" s="480"/>
      <c r="X13" s="480"/>
      <c r="Y13" s="480"/>
      <c r="Z13" s="480"/>
    </row>
    <row r="14" spans="1:26" x14ac:dyDescent="0.25">
      <c r="A14" s="454"/>
      <c r="B14" s="353">
        <v>2026</v>
      </c>
      <c r="C14" s="411" t="s">
        <v>353</v>
      </c>
      <c r="D14" s="353" t="s">
        <v>354</v>
      </c>
      <c r="E14" s="354">
        <f>'CapEx (2014 Dollars)'!E14*(1-$D$2)^E$5</f>
        <v>0</v>
      </c>
      <c r="F14" s="354">
        <f>'CapEx (2014 Dollars)'!F14*(1-$D$2)^F$5</f>
        <v>0.76200000000000001</v>
      </c>
      <c r="G14" s="354">
        <f>'CapEx (2014 Dollars)'!G14*(1-$D$2)^G$5</f>
        <v>2.5979999999999999</v>
      </c>
      <c r="H14" s="354">
        <f>'CapEx (2014 Dollars)'!H14*(1-$D$2)^H$5</f>
        <v>2.5</v>
      </c>
      <c r="I14" s="354">
        <f>'CapEx (2014 Dollars)'!I14*(1-$D$2)^I$5</f>
        <v>0</v>
      </c>
      <c r="J14" s="354">
        <f>'CapEx (2014 Dollars)'!J14*(1-$D$2)^J$5</f>
        <v>0</v>
      </c>
      <c r="K14" s="354">
        <f>'CapEx (2014 Dollars)'!K14*(1-$D$2)^K$5</f>
        <v>0</v>
      </c>
      <c r="L14" s="354">
        <f>'CapEx (2014 Dollars)'!L14*(1-$D$2)^L$5</f>
        <v>0</v>
      </c>
      <c r="M14" s="354">
        <f>'CapEx (2014 Dollars)'!M14*(1-$D$2)^M$5</f>
        <v>0</v>
      </c>
      <c r="N14" s="354">
        <f>'CapEx (2014 Dollars)'!N14*(1-$D$2)^N$5</f>
        <v>0</v>
      </c>
      <c r="O14" s="354">
        <f>'CapEx (2014 Dollars)'!O14*(1-$D$2)^O$5</f>
        <v>0</v>
      </c>
      <c r="P14" s="354">
        <f>'CapEx (2014 Dollars)'!P14*(1-$D$2)^P$5</f>
        <v>0</v>
      </c>
      <c r="Q14" s="354">
        <f>'CapEx (2014 Dollars)'!Q14*(1-$D$2)^Q$5</f>
        <v>0</v>
      </c>
      <c r="R14" s="354">
        <f>SUM(E14:Q14)</f>
        <v>5.8599999999999994</v>
      </c>
      <c r="S14" s="410"/>
      <c r="U14" s="410"/>
      <c r="V14" s="410"/>
      <c r="W14" s="410"/>
      <c r="X14" s="410"/>
      <c r="Y14" s="410"/>
      <c r="Z14" s="410"/>
    </row>
    <row r="15" spans="1:26" s="348" customFormat="1" x14ac:dyDescent="0.25">
      <c r="A15" s="355"/>
      <c r="C15" s="362"/>
      <c r="E15" s="349"/>
      <c r="F15" s="349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50"/>
      <c r="U15" s="350"/>
      <c r="V15" s="350"/>
      <c r="W15" s="350"/>
      <c r="X15" s="350"/>
      <c r="Y15" s="350"/>
      <c r="Z15" s="350"/>
    </row>
    <row r="16" spans="1:26" ht="15" customHeight="1" x14ac:dyDescent="0.25">
      <c r="A16" s="453" t="s">
        <v>81</v>
      </c>
      <c r="B16" s="351">
        <v>2017</v>
      </c>
      <c r="C16" s="363" t="s">
        <v>324</v>
      </c>
      <c r="D16" s="351" t="s">
        <v>83</v>
      </c>
      <c r="E16" s="352">
        <f>'CapEx (2014 Dollars)'!E16*(1-$D$2)^E$5</f>
        <v>0</v>
      </c>
      <c r="F16" s="352">
        <f>'CapEx (2014 Dollars)'!F16*(1-$D$2)^F$5</f>
        <v>42</v>
      </c>
      <c r="G16" s="352">
        <f>'CapEx (2014 Dollars)'!G16*(1-$D$2)^G$5</f>
        <v>70</v>
      </c>
      <c r="H16" s="352">
        <f>'CapEx (2014 Dollars)'!H16*(1-$D$2)^H$5</f>
        <v>28</v>
      </c>
      <c r="I16" s="352">
        <f>'CapEx (2014 Dollars)'!I16*(1-$D$2)^I$5</f>
        <v>0</v>
      </c>
      <c r="J16" s="352">
        <f>'CapEx (2014 Dollars)'!J16*(1-$D$2)^J$5</f>
        <v>0</v>
      </c>
      <c r="K16" s="352">
        <f>'CapEx (2014 Dollars)'!K16*(1-$D$2)^K$5</f>
        <v>0</v>
      </c>
      <c r="L16" s="352">
        <f>'CapEx (2014 Dollars)'!L16*(1-$D$2)^L$5</f>
        <v>0</v>
      </c>
      <c r="M16" s="352">
        <f>'CapEx (2014 Dollars)'!M16*(1-$D$2)^M$5</f>
        <v>0</v>
      </c>
      <c r="N16" s="352">
        <f>'CapEx (2014 Dollars)'!N16*(1-$D$2)^N$5</f>
        <v>0</v>
      </c>
      <c r="O16" s="352">
        <f>'CapEx (2014 Dollars)'!O16*(1-$D$2)^O$5</f>
        <v>0</v>
      </c>
      <c r="P16" s="352">
        <f>'CapEx (2014 Dollars)'!P16*(1-$D$2)^P$5</f>
        <v>0</v>
      </c>
      <c r="Q16" s="352">
        <f>'CapEx (2014 Dollars)'!Q16*(1-$D$2)^Q$5</f>
        <v>0</v>
      </c>
      <c r="R16" s="352">
        <f>SUM(E16:Q16)</f>
        <v>140</v>
      </c>
      <c r="S16" s="473" t="s">
        <v>305</v>
      </c>
      <c r="U16" s="473" t="s">
        <v>315</v>
      </c>
      <c r="V16" s="473">
        <v>50</v>
      </c>
      <c r="W16" s="473" t="s">
        <v>4</v>
      </c>
      <c r="X16" s="473" t="s">
        <v>317</v>
      </c>
      <c r="Y16" s="473" t="s">
        <v>319</v>
      </c>
      <c r="Z16" s="473" t="s">
        <v>319</v>
      </c>
    </row>
    <row r="17" spans="1:26" x14ac:dyDescent="0.25">
      <c r="A17" s="463"/>
      <c r="B17" s="353">
        <v>2026</v>
      </c>
      <c r="C17" s="364" t="s">
        <v>324</v>
      </c>
      <c r="D17" s="353" t="s">
        <v>83</v>
      </c>
      <c r="E17" s="354">
        <f>'CapEx (2014 Dollars)'!E17*(1-$D$2)^E$5</f>
        <v>0</v>
      </c>
      <c r="F17" s="354">
        <f>'CapEx (2014 Dollars)'!F17*(1-$D$2)^F$5</f>
        <v>0</v>
      </c>
      <c r="G17" s="354">
        <f>'CapEx (2014 Dollars)'!G17*(1-$D$2)^G$5</f>
        <v>0</v>
      </c>
      <c r="H17" s="354">
        <f>'CapEx (2014 Dollars)'!H17*(1-$D$2)^H$5</f>
        <v>0</v>
      </c>
      <c r="I17" s="354">
        <f>'CapEx (2014 Dollars)'!I17*(1-$D$2)^I$5</f>
        <v>0</v>
      </c>
      <c r="J17" s="354">
        <f>'CapEx (2014 Dollars)'!J17*(1-$D$2)^J$5</f>
        <v>0</v>
      </c>
      <c r="K17" s="354">
        <f>'CapEx (2014 Dollars)'!K17*(1-$D$2)^K$5</f>
        <v>0</v>
      </c>
      <c r="L17" s="354">
        <f>'CapEx (2014 Dollars)'!L17*(1-$D$2)^L$5</f>
        <v>0</v>
      </c>
      <c r="M17" s="354">
        <f>'CapEx (2014 Dollars)'!M17*(1-$D$2)^M$5</f>
        <v>0</v>
      </c>
      <c r="N17" s="354">
        <f>'CapEx (2014 Dollars)'!N17*(1-$D$2)^N$5</f>
        <v>0</v>
      </c>
      <c r="O17" s="354">
        <f>'CapEx (2014 Dollars)'!O17*(1-$D$2)^O$5</f>
        <v>42</v>
      </c>
      <c r="P17" s="354">
        <f>'CapEx (2014 Dollars)'!P17*(1-$D$2)^P$5</f>
        <v>70</v>
      </c>
      <c r="Q17" s="354">
        <f>'CapEx (2014 Dollars)'!Q17*(1-$D$2)^Q$5</f>
        <v>28</v>
      </c>
      <c r="R17" s="354">
        <f>SUM(E17:Q17)</f>
        <v>140</v>
      </c>
      <c r="S17" s="474"/>
      <c r="U17" s="474"/>
      <c r="V17" s="474"/>
      <c r="W17" s="474"/>
      <c r="X17" s="474"/>
      <c r="Y17" s="474"/>
      <c r="Z17" s="474"/>
    </row>
    <row r="18" spans="1:26" s="348" customFormat="1" x14ac:dyDescent="0.25">
      <c r="A18" s="463"/>
      <c r="C18" s="362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50"/>
      <c r="U18" s="350"/>
      <c r="V18" s="350"/>
      <c r="W18" s="350"/>
      <c r="X18" s="350"/>
      <c r="Y18" s="350"/>
      <c r="Z18" s="350"/>
    </row>
    <row r="19" spans="1:26" ht="15" customHeight="1" x14ac:dyDescent="0.25">
      <c r="A19" s="463"/>
      <c r="B19" s="351">
        <v>2017</v>
      </c>
      <c r="C19" s="363" t="s">
        <v>325</v>
      </c>
      <c r="D19" s="351" t="s">
        <v>351</v>
      </c>
      <c r="E19" s="352">
        <f>'CapEx (2014 Dollars)'!E19*(1-$D$2)^E$5</f>
        <v>0</v>
      </c>
      <c r="F19" s="352">
        <f>'CapEx (2014 Dollars)'!F19*(1-$D$2)^F$5</f>
        <v>2.4</v>
      </c>
      <c r="G19" s="352">
        <f>'CapEx (2014 Dollars)'!G19*(1-$D$2)^G$5</f>
        <v>0.6</v>
      </c>
      <c r="H19" s="352">
        <f>'CapEx (2014 Dollars)'!H19*(1-$D$2)^H$5</f>
        <v>0</v>
      </c>
      <c r="I19" s="352">
        <f>'CapEx (2014 Dollars)'!I19*(1-$D$2)^I$5</f>
        <v>0</v>
      </c>
      <c r="J19" s="352">
        <f>'CapEx (2014 Dollars)'!J19*(1-$D$2)^J$5</f>
        <v>0</v>
      </c>
      <c r="K19" s="352">
        <f>'CapEx (2014 Dollars)'!K19*(1-$D$2)^K$5</f>
        <v>0</v>
      </c>
      <c r="L19" s="352">
        <f>'CapEx (2014 Dollars)'!L19*(1-$D$2)^L$5</f>
        <v>0</v>
      </c>
      <c r="M19" s="352">
        <f>'CapEx (2014 Dollars)'!M19*(1-$D$2)^M$5</f>
        <v>0</v>
      </c>
      <c r="N19" s="352">
        <f>'CapEx (2014 Dollars)'!N19*(1-$D$2)^N$5</f>
        <v>0</v>
      </c>
      <c r="O19" s="352">
        <f>'CapEx (2014 Dollars)'!O19*(1-$D$2)^O$5</f>
        <v>0</v>
      </c>
      <c r="P19" s="352">
        <f>'CapEx (2014 Dollars)'!P19*(1-$D$2)^P$5</f>
        <v>0</v>
      </c>
      <c r="Q19" s="352">
        <f>'CapEx (2014 Dollars)'!Q19*(1-$D$2)^Q$5</f>
        <v>0</v>
      </c>
      <c r="R19" s="352">
        <f>SUM(E19:Q19)</f>
        <v>3</v>
      </c>
      <c r="S19" s="475" t="s">
        <v>306</v>
      </c>
      <c r="U19" s="475" t="s">
        <v>315</v>
      </c>
      <c r="V19" s="475">
        <v>50</v>
      </c>
      <c r="W19" s="475" t="s">
        <v>4</v>
      </c>
      <c r="X19" s="475" t="s">
        <v>317</v>
      </c>
      <c r="Y19" s="475" t="s">
        <v>319</v>
      </c>
      <c r="Z19" s="475" t="s">
        <v>318</v>
      </c>
    </row>
    <row r="20" spans="1:26" x14ac:dyDescent="0.25">
      <c r="A20" s="463"/>
      <c r="B20" s="353">
        <v>2026</v>
      </c>
      <c r="C20" s="364" t="s">
        <v>325</v>
      </c>
      <c r="D20" s="353" t="s">
        <v>351</v>
      </c>
      <c r="E20" s="354">
        <f>'CapEx (2014 Dollars)'!E20*(1-$D$2)^E$5</f>
        <v>0</v>
      </c>
      <c r="F20" s="354">
        <f>'CapEx (2014 Dollars)'!F20*(1-$D$2)^F$5</f>
        <v>2.4</v>
      </c>
      <c r="G20" s="354">
        <f>'CapEx (2014 Dollars)'!G20*(1-$D$2)^G$5</f>
        <v>0.6</v>
      </c>
      <c r="H20" s="354">
        <f>'CapEx (2014 Dollars)'!H20*(1-$D$2)^H$5</f>
        <v>0</v>
      </c>
      <c r="I20" s="354">
        <f>'CapEx (2014 Dollars)'!I20*(1-$D$2)^I$5</f>
        <v>0</v>
      </c>
      <c r="J20" s="354">
        <f>'CapEx (2014 Dollars)'!J20*(1-$D$2)^J$5</f>
        <v>0</v>
      </c>
      <c r="K20" s="354">
        <f>'CapEx (2014 Dollars)'!K20*(1-$D$2)^K$5</f>
        <v>0</v>
      </c>
      <c r="L20" s="354">
        <f>'CapEx (2014 Dollars)'!L20*(1-$D$2)^L$5</f>
        <v>0</v>
      </c>
      <c r="M20" s="354">
        <f>'CapEx (2014 Dollars)'!M20*(1-$D$2)^M$5</f>
        <v>0</v>
      </c>
      <c r="N20" s="354">
        <f>'CapEx (2014 Dollars)'!N20*(1-$D$2)^N$5</f>
        <v>0</v>
      </c>
      <c r="O20" s="354">
        <f>'CapEx (2014 Dollars)'!O20*(1-$D$2)^O$5</f>
        <v>0</v>
      </c>
      <c r="P20" s="354">
        <f>'CapEx (2014 Dollars)'!P20*(1-$D$2)^P$5</f>
        <v>0</v>
      </c>
      <c r="Q20" s="354">
        <f>'CapEx (2014 Dollars)'!Q20*(1-$D$2)^Q$5</f>
        <v>0</v>
      </c>
      <c r="R20" s="354">
        <f>SUM(E20:Q20)</f>
        <v>3</v>
      </c>
      <c r="S20" s="476"/>
      <c r="U20" s="476"/>
      <c r="V20" s="476"/>
      <c r="W20" s="476"/>
      <c r="X20" s="476"/>
      <c r="Y20" s="476"/>
      <c r="Z20" s="476"/>
    </row>
    <row r="21" spans="1:26" s="348" customFormat="1" x14ac:dyDescent="0.25">
      <c r="A21" s="463"/>
      <c r="C21" s="362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50"/>
      <c r="U21" s="350"/>
      <c r="V21" s="350"/>
      <c r="W21" s="350"/>
      <c r="X21" s="350"/>
      <c r="Y21" s="350"/>
      <c r="Z21" s="350"/>
    </row>
    <row r="22" spans="1:26" ht="15" customHeight="1" x14ac:dyDescent="0.25">
      <c r="A22" s="463"/>
      <c r="B22" s="351">
        <v>2017</v>
      </c>
      <c r="C22" s="363" t="s">
        <v>326</v>
      </c>
      <c r="D22" s="351" t="s">
        <v>82</v>
      </c>
      <c r="E22" s="352">
        <f>'CapEx (2014 Dollars)'!E22*(1-$D$2)^E$5</f>
        <v>0</v>
      </c>
      <c r="F22" s="352">
        <f>'CapEx (2014 Dollars)'!F22*(1-$D$2)^F$5</f>
        <v>1.8</v>
      </c>
      <c r="G22" s="352">
        <f>'CapEx (2014 Dollars)'!G22*(1-$D$2)^G$5</f>
        <v>0.6</v>
      </c>
      <c r="H22" s="352">
        <f>'CapEx (2014 Dollars)'!H22*(1-$D$2)^H$5</f>
        <v>0</v>
      </c>
      <c r="I22" s="352">
        <f>'CapEx (2014 Dollars)'!I22*(1-$D$2)^I$5</f>
        <v>0</v>
      </c>
      <c r="J22" s="352">
        <f>'CapEx (2014 Dollars)'!J22*(1-$D$2)^J$5</f>
        <v>0</v>
      </c>
      <c r="K22" s="352">
        <f>'CapEx (2014 Dollars)'!K22*(1-$D$2)^K$5</f>
        <v>0</v>
      </c>
      <c r="L22" s="352">
        <f>'CapEx (2014 Dollars)'!L22*(1-$D$2)^L$5</f>
        <v>0</v>
      </c>
      <c r="M22" s="352">
        <f>'CapEx (2014 Dollars)'!M22*(1-$D$2)^M$5</f>
        <v>0</v>
      </c>
      <c r="N22" s="352">
        <f>'CapEx (2014 Dollars)'!N22*(1-$D$2)^N$5</f>
        <v>0</v>
      </c>
      <c r="O22" s="352">
        <f>'CapEx (2014 Dollars)'!O22*(1-$D$2)^O$5</f>
        <v>0</v>
      </c>
      <c r="P22" s="352">
        <f>'CapEx (2014 Dollars)'!P22*(1-$D$2)^P$5</f>
        <v>0</v>
      </c>
      <c r="Q22" s="352">
        <f>'CapEx (2014 Dollars)'!Q22*(1-$D$2)^Q$5</f>
        <v>0</v>
      </c>
      <c r="R22" s="352">
        <f>SUM(E22:Q22)</f>
        <v>2.4</v>
      </c>
      <c r="S22" s="475" t="s">
        <v>306</v>
      </c>
      <c r="U22" s="475" t="s">
        <v>315</v>
      </c>
      <c r="V22" s="475">
        <v>50</v>
      </c>
      <c r="W22" s="475" t="s">
        <v>4</v>
      </c>
      <c r="X22" s="475" t="s">
        <v>317</v>
      </c>
      <c r="Y22" s="475" t="s">
        <v>319</v>
      </c>
      <c r="Z22" s="475" t="s">
        <v>318</v>
      </c>
    </row>
    <row r="23" spans="1:26" x14ac:dyDescent="0.25">
      <c r="A23" s="463"/>
      <c r="B23" s="353">
        <v>2026</v>
      </c>
      <c r="C23" s="364" t="s">
        <v>326</v>
      </c>
      <c r="D23" s="353" t="s">
        <v>82</v>
      </c>
      <c r="E23" s="354">
        <f>'CapEx (2014 Dollars)'!E23*(1-$D$2)^E$5</f>
        <v>0</v>
      </c>
      <c r="F23" s="354">
        <f>'CapEx (2014 Dollars)'!F23*(1-$D$2)^F$5</f>
        <v>1.8</v>
      </c>
      <c r="G23" s="354">
        <f>'CapEx (2014 Dollars)'!G23*(1-$D$2)^G$5</f>
        <v>0.6</v>
      </c>
      <c r="H23" s="354">
        <f>'CapEx (2014 Dollars)'!H23*(1-$D$2)^H$5</f>
        <v>0</v>
      </c>
      <c r="I23" s="354">
        <f>'CapEx (2014 Dollars)'!I23*(1-$D$2)^I$5</f>
        <v>0</v>
      </c>
      <c r="J23" s="354">
        <f>'CapEx (2014 Dollars)'!J23*(1-$D$2)^J$5</f>
        <v>0</v>
      </c>
      <c r="K23" s="354">
        <f>'CapEx (2014 Dollars)'!K23*(1-$D$2)^K$5</f>
        <v>0</v>
      </c>
      <c r="L23" s="354">
        <f>'CapEx (2014 Dollars)'!L23*(1-$D$2)^L$5</f>
        <v>0</v>
      </c>
      <c r="M23" s="354">
        <f>'CapEx (2014 Dollars)'!M23*(1-$D$2)^M$5</f>
        <v>0</v>
      </c>
      <c r="N23" s="354">
        <f>'CapEx (2014 Dollars)'!N23*(1-$D$2)^N$5</f>
        <v>0</v>
      </c>
      <c r="O23" s="354">
        <f>'CapEx (2014 Dollars)'!O23*(1-$D$2)^O$5</f>
        <v>0</v>
      </c>
      <c r="P23" s="354">
        <f>'CapEx (2014 Dollars)'!P23*(1-$D$2)^P$5</f>
        <v>0</v>
      </c>
      <c r="Q23" s="354">
        <f>'CapEx (2014 Dollars)'!Q23*(1-$D$2)^Q$5</f>
        <v>0</v>
      </c>
      <c r="R23" s="354">
        <f>SUM(E23:Q23)</f>
        <v>2.4</v>
      </c>
      <c r="S23" s="476"/>
      <c r="U23" s="476"/>
      <c r="V23" s="476"/>
      <c r="W23" s="476"/>
      <c r="X23" s="476"/>
      <c r="Y23" s="476"/>
      <c r="Z23" s="476"/>
    </row>
    <row r="24" spans="1:26" s="348" customFormat="1" x14ac:dyDescent="0.25">
      <c r="A24" s="463"/>
      <c r="C24" s="362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50"/>
      <c r="U24" s="350"/>
      <c r="V24" s="350"/>
      <c r="W24" s="350"/>
      <c r="X24" s="350"/>
      <c r="Y24" s="350"/>
      <c r="Z24" s="350"/>
    </row>
    <row r="25" spans="1:26" ht="15" customHeight="1" x14ac:dyDescent="0.25">
      <c r="A25" s="463"/>
      <c r="B25" s="351">
        <v>2017</v>
      </c>
      <c r="C25" s="363" t="s">
        <v>327</v>
      </c>
      <c r="D25" s="396" t="s">
        <v>358</v>
      </c>
      <c r="E25" s="352">
        <f>'CapEx (2014 Dollars)'!E25*(1-$D$2)^E$5</f>
        <v>0</v>
      </c>
      <c r="F25" s="352">
        <f>'CapEx (2014 Dollars)'!F25*(1-$D$2)^F$5</f>
        <v>0</v>
      </c>
      <c r="G25" s="352">
        <f>'CapEx (2014 Dollars)'!G25*(1-$D$2)^G$5</f>
        <v>0</v>
      </c>
      <c r="H25" s="352">
        <f>'CapEx (2014 Dollars)'!H25*(1-$D$2)^H$5</f>
        <v>0</v>
      </c>
      <c r="I25" s="352">
        <f>'CapEx (2014 Dollars)'!I25*(1-$D$2)^I$5</f>
        <v>0</v>
      </c>
      <c r="J25" s="352">
        <f>'CapEx (2014 Dollars)'!J25*(1-$D$2)^J$5</f>
        <v>0</v>
      </c>
      <c r="K25" s="352">
        <f>'CapEx (2014 Dollars)'!K25*(1-$D$2)^K$5</f>
        <v>0</v>
      </c>
      <c r="L25" s="352">
        <f>'CapEx (2014 Dollars)'!L25*(1-$D$2)^L$5</f>
        <v>0</v>
      </c>
      <c r="M25" s="352">
        <f>'CapEx (2014 Dollars)'!M25*(1-$D$2)^M$5</f>
        <v>0</v>
      </c>
      <c r="N25" s="352">
        <f>'CapEx (2014 Dollars)'!N25*(1-$D$2)^N$5</f>
        <v>0</v>
      </c>
      <c r="O25" s="352">
        <f>'CapEx (2014 Dollars)'!O25*(1-$D$2)^O$5</f>
        <v>0</v>
      </c>
      <c r="P25" s="352">
        <f>'CapEx (2014 Dollars)'!P25*(1-$D$2)^P$5</f>
        <v>0</v>
      </c>
      <c r="Q25" s="352">
        <f>'CapEx (2014 Dollars)'!Q25*(1-$D$2)^Q$5</f>
        <v>0</v>
      </c>
      <c r="R25" s="352">
        <f>SUM(E25:Q25)</f>
        <v>0</v>
      </c>
      <c r="S25" s="477" t="s">
        <v>307</v>
      </c>
      <c r="U25" s="477" t="s">
        <v>315</v>
      </c>
      <c r="V25" s="477">
        <v>50</v>
      </c>
      <c r="W25" s="477" t="s">
        <v>4</v>
      </c>
      <c r="X25" s="477" t="s">
        <v>317</v>
      </c>
      <c r="Y25" s="477" t="s">
        <v>319</v>
      </c>
      <c r="Z25" s="477" t="s">
        <v>318</v>
      </c>
    </row>
    <row r="26" spans="1:26" x14ac:dyDescent="0.25">
      <c r="A26" s="454"/>
      <c r="B26" s="353">
        <v>2026</v>
      </c>
      <c r="C26" s="364" t="s">
        <v>327</v>
      </c>
      <c r="D26" s="431" t="s">
        <v>358</v>
      </c>
      <c r="E26" s="354">
        <f>'CapEx (2014 Dollars)'!E26*(1-$D$2)^E$5</f>
        <v>0</v>
      </c>
      <c r="F26" s="354">
        <f>'CapEx (2014 Dollars)'!F26*(1-$D$2)^F$5</f>
        <v>0</v>
      </c>
      <c r="G26" s="354">
        <f>'CapEx (2014 Dollars)'!G26*(1-$D$2)^G$5</f>
        <v>0</v>
      </c>
      <c r="H26" s="354">
        <f>'CapEx (2014 Dollars)'!H26*(1-$D$2)^H$5</f>
        <v>31.5</v>
      </c>
      <c r="I26" s="354">
        <f>'CapEx (2014 Dollars)'!I26*(1-$D$2)^I$5</f>
        <v>52.5</v>
      </c>
      <c r="J26" s="354">
        <f>'CapEx (2014 Dollars)'!J26*(1-$D$2)^J$5</f>
        <v>21</v>
      </c>
      <c r="K26" s="354">
        <f>'CapEx (2014 Dollars)'!K26*(1-$D$2)^K$5</f>
        <v>0</v>
      </c>
      <c r="L26" s="354">
        <f>'CapEx (2014 Dollars)'!L26*(1-$D$2)^L$5</f>
        <v>0</v>
      </c>
      <c r="M26" s="354">
        <f>'CapEx (2014 Dollars)'!M26*(1-$D$2)^M$5</f>
        <v>0</v>
      </c>
      <c r="N26" s="354">
        <f>'CapEx (2014 Dollars)'!N26*(1-$D$2)^N$5</f>
        <v>0</v>
      </c>
      <c r="O26" s="354">
        <f>'CapEx (2014 Dollars)'!O26*(1-$D$2)^O$5</f>
        <v>0</v>
      </c>
      <c r="P26" s="354">
        <f>'CapEx (2014 Dollars)'!P26*(1-$D$2)^P$5</f>
        <v>0</v>
      </c>
      <c r="Q26" s="354">
        <f>'CapEx (2014 Dollars)'!Q26*(1-$D$2)^Q$5</f>
        <v>0</v>
      </c>
      <c r="R26" s="354">
        <f>SUM(E26:Q26)</f>
        <v>105</v>
      </c>
      <c r="S26" s="478"/>
      <c r="U26" s="478"/>
      <c r="V26" s="478"/>
      <c r="W26" s="478"/>
      <c r="X26" s="478"/>
      <c r="Y26" s="478"/>
      <c r="Z26" s="478"/>
    </row>
    <row r="27" spans="1:26" s="348" customFormat="1" x14ac:dyDescent="0.25">
      <c r="A27" s="355"/>
      <c r="C27" s="362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50"/>
      <c r="U27" s="350"/>
      <c r="V27" s="350"/>
      <c r="W27" s="350"/>
      <c r="X27" s="350"/>
      <c r="Y27" s="350"/>
      <c r="Z27" s="350"/>
    </row>
    <row r="28" spans="1:26" ht="15" customHeight="1" x14ac:dyDescent="0.25">
      <c r="A28" s="453" t="s">
        <v>84</v>
      </c>
      <c r="B28" s="351">
        <v>2017</v>
      </c>
      <c r="C28" s="363" t="s">
        <v>328</v>
      </c>
      <c r="D28" s="351" t="s">
        <v>85</v>
      </c>
      <c r="E28" s="352">
        <f>'CapEx (2014 Dollars)'!E28*(1-$D$2)^E$5</f>
        <v>0</v>
      </c>
      <c r="F28" s="352">
        <f>'CapEx (2014 Dollars)'!F28*(1-$D$2)^F$5</f>
        <v>1.8</v>
      </c>
      <c r="G28" s="352">
        <f>'CapEx (2014 Dollars)'!G28*(1-$D$2)^G$5</f>
        <v>1.8</v>
      </c>
      <c r="H28" s="352">
        <f>'CapEx (2014 Dollars)'!H28*(1-$D$2)^H$5</f>
        <v>0</v>
      </c>
      <c r="I28" s="352">
        <f>'CapEx (2014 Dollars)'!I28*(1-$D$2)^I$5</f>
        <v>0</v>
      </c>
      <c r="J28" s="352">
        <f>'CapEx (2014 Dollars)'!J28*(1-$D$2)^J$5</f>
        <v>0</v>
      </c>
      <c r="K28" s="352">
        <f>'CapEx (2014 Dollars)'!K28*(1-$D$2)^K$5</f>
        <v>0</v>
      </c>
      <c r="L28" s="352">
        <f>'CapEx (2014 Dollars)'!L28*(1-$D$2)^L$5</f>
        <v>0</v>
      </c>
      <c r="M28" s="352">
        <f>'CapEx (2014 Dollars)'!M28*(1-$D$2)^M$5</f>
        <v>0</v>
      </c>
      <c r="N28" s="352">
        <f>'CapEx (2014 Dollars)'!N28*(1-$D$2)^N$5</f>
        <v>0</v>
      </c>
      <c r="O28" s="352">
        <f>'CapEx (2014 Dollars)'!O28*(1-$D$2)^O$5</f>
        <v>0</v>
      </c>
      <c r="P28" s="352">
        <f>'CapEx (2014 Dollars)'!P28*(1-$D$2)^P$5</f>
        <v>0</v>
      </c>
      <c r="Q28" s="352">
        <f>'CapEx (2014 Dollars)'!Q28*(1-$D$2)^Q$5</f>
        <v>0</v>
      </c>
      <c r="R28" s="352">
        <f>SUM(E28:Q28)</f>
        <v>3.6</v>
      </c>
      <c r="S28" s="475" t="s">
        <v>306</v>
      </c>
      <c r="U28" s="475" t="s">
        <v>315</v>
      </c>
      <c r="V28" s="475">
        <v>50</v>
      </c>
      <c r="W28" s="475" t="s">
        <v>4</v>
      </c>
      <c r="X28" s="475" t="s">
        <v>317</v>
      </c>
      <c r="Y28" s="475" t="s">
        <v>319</v>
      </c>
      <c r="Z28" s="475" t="s">
        <v>318</v>
      </c>
    </row>
    <row r="29" spans="1:26" x14ac:dyDescent="0.25">
      <c r="A29" s="463"/>
      <c r="B29" s="353">
        <v>2026</v>
      </c>
      <c r="C29" s="364" t="s">
        <v>328</v>
      </c>
      <c r="D29" s="353" t="s">
        <v>85</v>
      </c>
      <c r="E29" s="354">
        <f>'CapEx (2014 Dollars)'!E29*(1-$D$2)^E$5</f>
        <v>0</v>
      </c>
      <c r="F29" s="354">
        <f>'CapEx (2014 Dollars)'!F29*(1-$D$2)^F$5</f>
        <v>1.8</v>
      </c>
      <c r="G29" s="354">
        <f>'CapEx (2014 Dollars)'!G29*(1-$D$2)^G$5</f>
        <v>1.8</v>
      </c>
      <c r="H29" s="354">
        <f>'CapEx (2014 Dollars)'!H29*(1-$D$2)^H$5</f>
        <v>0</v>
      </c>
      <c r="I29" s="354">
        <f>'CapEx (2014 Dollars)'!I29*(1-$D$2)^I$5</f>
        <v>0</v>
      </c>
      <c r="J29" s="354">
        <f>'CapEx (2014 Dollars)'!J29*(1-$D$2)^J$5</f>
        <v>0</v>
      </c>
      <c r="K29" s="354">
        <f>'CapEx (2014 Dollars)'!K29*(1-$D$2)^K$5</f>
        <v>0</v>
      </c>
      <c r="L29" s="354">
        <f>'CapEx (2014 Dollars)'!L29*(1-$D$2)^L$5</f>
        <v>0</v>
      </c>
      <c r="M29" s="354">
        <f>'CapEx (2014 Dollars)'!M29*(1-$D$2)^M$5</f>
        <v>0</v>
      </c>
      <c r="N29" s="354">
        <f>'CapEx (2014 Dollars)'!N29*(1-$D$2)^N$5</f>
        <v>0</v>
      </c>
      <c r="O29" s="354">
        <f>'CapEx (2014 Dollars)'!O29*(1-$D$2)^O$5</f>
        <v>0</v>
      </c>
      <c r="P29" s="354">
        <f>'CapEx (2014 Dollars)'!P29*(1-$D$2)^P$5</f>
        <v>0</v>
      </c>
      <c r="Q29" s="354">
        <f>'CapEx (2014 Dollars)'!Q29*(1-$D$2)^Q$5</f>
        <v>0</v>
      </c>
      <c r="R29" s="354">
        <f>SUM(E29:Q29)</f>
        <v>3.6</v>
      </c>
      <c r="S29" s="476"/>
      <c r="U29" s="476"/>
      <c r="V29" s="476"/>
      <c r="W29" s="476"/>
      <c r="X29" s="476"/>
      <c r="Y29" s="476"/>
      <c r="Z29" s="476"/>
    </row>
    <row r="30" spans="1:26" s="348" customFormat="1" x14ac:dyDescent="0.25">
      <c r="A30" s="463"/>
      <c r="C30" s="362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50"/>
      <c r="U30" s="350"/>
      <c r="V30" s="350"/>
      <c r="W30" s="350"/>
      <c r="X30" s="350"/>
      <c r="Y30" s="350"/>
      <c r="Z30" s="350"/>
    </row>
    <row r="31" spans="1:26" ht="15" customHeight="1" x14ac:dyDescent="0.25">
      <c r="A31" s="463"/>
      <c r="B31" s="351">
        <v>2017</v>
      </c>
      <c r="C31" s="363" t="s">
        <v>329</v>
      </c>
      <c r="D31" s="351" t="s">
        <v>87</v>
      </c>
      <c r="E31" s="352">
        <f>'CapEx (2014 Dollars)'!E31*(1-$D$2)^E$5</f>
        <v>0</v>
      </c>
      <c r="F31" s="352">
        <f>'CapEx (2014 Dollars)'!F31*(1-$D$2)^F$5</f>
        <v>0</v>
      </c>
      <c r="G31" s="352">
        <f>'CapEx (2014 Dollars)'!G31*(1-$D$2)^G$5</f>
        <v>0</v>
      </c>
      <c r="H31" s="352">
        <f>'CapEx (2014 Dollars)'!H31*(1-$D$2)^H$5</f>
        <v>0</v>
      </c>
      <c r="I31" s="352">
        <f>'CapEx (2014 Dollars)'!I31*(1-$D$2)^I$5</f>
        <v>0</v>
      </c>
      <c r="J31" s="352">
        <f>'CapEx (2014 Dollars)'!J31*(1-$D$2)^J$5</f>
        <v>0</v>
      </c>
      <c r="K31" s="352">
        <f>'CapEx (2014 Dollars)'!K31*(1-$D$2)^K$5</f>
        <v>0</v>
      </c>
      <c r="L31" s="352">
        <f>'CapEx (2014 Dollars)'!L31*(1-$D$2)^L$5</f>
        <v>0</v>
      </c>
      <c r="M31" s="352">
        <f>'CapEx (2014 Dollars)'!M31*(1-$D$2)^M$5</f>
        <v>0</v>
      </c>
      <c r="N31" s="352">
        <f>'CapEx (2014 Dollars)'!N31*(1-$D$2)^N$5</f>
        <v>0</v>
      </c>
      <c r="O31" s="352">
        <f>'CapEx (2014 Dollars)'!O31*(1-$D$2)^O$5</f>
        <v>0</v>
      </c>
      <c r="P31" s="352">
        <f>'CapEx (2014 Dollars)'!P31*(1-$D$2)^P$5</f>
        <v>0</v>
      </c>
      <c r="Q31" s="352">
        <f>'CapEx (2014 Dollars)'!Q31*(1-$D$2)^Q$5</f>
        <v>0</v>
      </c>
      <c r="R31" s="352">
        <f>SUM(E31:Q31)</f>
        <v>0</v>
      </c>
      <c r="S31" s="477" t="s">
        <v>307</v>
      </c>
      <c r="U31" s="477" t="s">
        <v>315</v>
      </c>
      <c r="V31" s="477">
        <v>50</v>
      </c>
      <c r="W31" s="477" t="s">
        <v>4</v>
      </c>
      <c r="X31" s="477" t="s">
        <v>317</v>
      </c>
      <c r="Y31" s="477" t="s">
        <v>319</v>
      </c>
      <c r="Z31" s="477" t="s">
        <v>318</v>
      </c>
    </row>
    <row r="32" spans="1:26" x14ac:dyDescent="0.25">
      <c r="A32" s="463"/>
      <c r="B32" s="353">
        <v>2026</v>
      </c>
      <c r="C32" s="364" t="s">
        <v>329</v>
      </c>
      <c r="D32" s="353" t="s">
        <v>87</v>
      </c>
      <c r="E32" s="354">
        <f>'CapEx (2014 Dollars)'!E32*(1-$D$2)^E$5</f>
        <v>0</v>
      </c>
      <c r="F32" s="354">
        <f>'CapEx (2014 Dollars)'!F32*(1-$D$2)^F$5</f>
        <v>0</v>
      </c>
      <c r="G32" s="354">
        <f>'CapEx (2014 Dollars)'!G32*(1-$D$2)^G$5</f>
        <v>19.5</v>
      </c>
      <c r="H32" s="354">
        <f>'CapEx (2014 Dollars)'!H32*(1-$D$2)^H$5</f>
        <v>78</v>
      </c>
      <c r="I32" s="354">
        <f>'CapEx (2014 Dollars)'!I32*(1-$D$2)^I$5</f>
        <v>78</v>
      </c>
      <c r="J32" s="354">
        <f>'CapEx (2014 Dollars)'!J32*(1-$D$2)^J$5</f>
        <v>19.5</v>
      </c>
      <c r="K32" s="354">
        <f>'CapEx (2014 Dollars)'!K32*(1-$D$2)^K$5</f>
        <v>0</v>
      </c>
      <c r="L32" s="354">
        <f>'CapEx (2014 Dollars)'!L32*(1-$D$2)^L$5</f>
        <v>0</v>
      </c>
      <c r="M32" s="354">
        <f>'CapEx (2014 Dollars)'!M32*(1-$D$2)^M$5</f>
        <v>0</v>
      </c>
      <c r="N32" s="354">
        <f>'CapEx (2014 Dollars)'!N32*(1-$D$2)^N$5</f>
        <v>0</v>
      </c>
      <c r="O32" s="354">
        <f>'CapEx (2014 Dollars)'!O32*(1-$D$2)^O$5</f>
        <v>0</v>
      </c>
      <c r="P32" s="354">
        <f>'CapEx (2014 Dollars)'!P32*(1-$D$2)^P$5</f>
        <v>0</v>
      </c>
      <c r="Q32" s="354">
        <f>'CapEx (2014 Dollars)'!Q32*(1-$D$2)^Q$5</f>
        <v>0</v>
      </c>
      <c r="R32" s="354">
        <f>SUM(E32:Q32)</f>
        <v>195</v>
      </c>
      <c r="S32" s="478"/>
      <c r="U32" s="478"/>
      <c r="V32" s="478"/>
      <c r="W32" s="478"/>
      <c r="X32" s="478"/>
      <c r="Y32" s="478"/>
      <c r="Z32" s="478"/>
    </row>
    <row r="33" spans="1:26" s="348" customFormat="1" x14ac:dyDescent="0.25">
      <c r="A33" s="463"/>
      <c r="C33" s="362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50"/>
      <c r="U33" s="350"/>
      <c r="V33" s="350"/>
      <c r="W33" s="350"/>
      <c r="X33" s="350"/>
      <c r="Y33" s="350"/>
      <c r="Z33" s="350"/>
    </row>
    <row r="34" spans="1:26" ht="15" customHeight="1" x14ac:dyDescent="0.25">
      <c r="A34" s="463"/>
      <c r="B34" s="351">
        <v>2017</v>
      </c>
      <c r="C34" s="363" t="s">
        <v>330</v>
      </c>
      <c r="D34" s="351" t="s">
        <v>89</v>
      </c>
      <c r="E34" s="352">
        <f>'CapEx (2014 Dollars)'!E34*(1-$D$2)^E$5</f>
        <v>0</v>
      </c>
      <c r="F34" s="352">
        <f>'CapEx (2014 Dollars)'!F34*(1-$D$2)^F$5</f>
        <v>179.1</v>
      </c>
      <c r="G34" s="352">
        <f>'CapEx (2014 Dollars)'!G34*(1-$D$2)^G$5</f>
        <v>298.5</v>
      </c>
      <c r="H34" s="352">
        <f>'CapEx (2014 Dollars)'!H34*(1-$D$2)^H$5</f>
        <v>119.4</v>
      </c>
      <c r="I34" s="352">
        <f>'CapEx (2014 Dollars)'!I34*(1-$D$2)^I$5</f>
        <v>0</v>
      </c>
      <c r="J34" s="352">
        <f>'CapEx (2014 Dollars)'!J34*(1-$D$2)^J$5</f>
        <v>0</v>
      </c>
      <c r="K34" s="352">
        <f>'CapEx (2014 Dollars)'!K34*(1-$D$2)^K$5</f>
        <v>0</v>
      </c>
      <c r="L34" s="352">
        <f>'CapEx (2014 Dollars)'!L34*(1-$D$2)^L$5</f>
        <v>0</v>
      </c>
      <c r="M34" s="352">
        <f>'CapEx (2014 Dollars)'!M34*(1-$D$2)^M$5</f>
        <v>0</v>
      </c>
      <c r="N34" s="352">
        <f>'CapEx (2014 Dollars)'!N34*(1-$D$2)^N$5</f>
        <v>0</v>
      </c>
      <c r="O34" s="352">
        <f>'CapEx (2014 Dollars)'!O34*(1-$D$2)^O$5</f>
        <v>0</v>
      </c>
      <c r="P34" s="352">
        <f>'CapEx (2014 Dollars)'!P34*(1-$D$2)^P$5</f>
        <v>0</v>
      </c>
      <c r="Q34" s="352">
        <f>'CapEx (2014 Dollars)'!Q34*(1-$D$2)^Q$5</f>
        <v>0</v>
      </c>
      <c r="R34" s="352">
        <f>SUM(E34:Q34)</f>
        <v>597</v>
      </c>
      <c r="S34" s="473" t="s">
        <v>305</v>
      </c>
      <c r="U34" s="473" t="s">
        <v>315</v>
      </c>
      <c r="V34" s="473">
        <v>50</v>
      </c>
      <c r="W34" s="473" t="s">
        <v>4</v>
      </c>
      <c r="X34" s="473" t="s">
        <v>317</v>
      </c>
      <c r="Y34" s="473" t="s">
        <v>319</v>
      </c>
      <c r="Z34" s="473" t="s">
        <v>318</v>
      </c>
    </row>
    <row r="35" spans="1:26" x14ac:dyDescent="0.25">
      <c r="A35" s="463"/>
      <c r="B35" s="353">
        <v>2026</v>
      </c>
      <c r="C35" s="364" t="s">
        <v>330</v>
      </c>
      <c r="D35" s="353" t="s">
        <v>89</v>
      </c>
      <c r="E35" s="354">
        <f>'CapEx (2014 Dollars)'!E35*(1-$D$2)^E$5</f>
        <v>0</v>
      </c>
      <c r="F35" s="354">
        <f>'CapEx (2014 Dollars)'!F35*(1-$D$2)^F$5</f>
        <v>0</v>
      </c>
      <c r="G35" s="354">
        <f>'CapEx (2014 Dollars)'!G35*(1-$D$2)^G$5</f>
        <v>0</v>
      </c>
      <c r="H35" s="354">
        <f>'CapEx (2014 Dollars)'!H35*(1-$D$2)^H$5</f>
        <v>0</v>
      </c>
      <c r="I35" s="354">
        <f>'CapEx (2014 Dollars)'!I35*(1-$D$2)^I$5</f>
        <v>0</v>
      </c>
      <c r="J35" s="354">
        <f>'CapEx (2014 Dollars)'!J35*(1-$D$2)^J$5</f>
        <v>0</v>
      </c>
      <c r="K35" s="354">
        <f>'CapEx (2014 Dollars)'!K35*(1-$D$2)^K$5</f>
        <v>0</v>
      </c>
      <c r="L35" s="354">
        <f>'CapEx (2014 Dollars)'!L35*(1-$D$2)^L$5</f>
        <v>10</v>
      </c>
      <c r="M35" s="354">
        <f>'CapEx (2014 Dollars)'!M35*(1-$D$2)^M$5</f>
        <v>58.7</v>
      </c>
      <c r="N35" s="354">
        <f>'CapEx (2014 Dollars)'!N35*(1-$D$2)^N$5</f>
        <v>117.4</v>
      </c>
      <c r="O35" s="354">
        <f>'CapEx (2014 Dollars)'!O35*(1-$D$2)^O$5</f>
        <v>205.45</v>
      </c>
      <c r="P35" s="354">
        <f>'CapEx (2014 Dollars)'!P35*(1-$D$2)^P$5</f>
        <v>146.75</v>
      </c>
      <c r="Q35" s="354">
        <f>'CapEx (2014 Dollars)'!Q35*(1-$D$2)^Q$5</f>
        <v>58.7</v>
      </c>
      <c r="R35" s="354">
        <f>SUM(E35:Q35)</f>
        <v>597</v>
      </c>
      <c r="S35" s="474"/>
      <c r="U35" s="474"/>
      <c r="V35" s="474"/>
      <c r="W35" s="474"/>
      <c r="X35" s="474"/>
      <c r="Y35" s="474"/>
      <c r="Z35" s="474"/>
    </row>
    <row r="36" spans="1:26" s="348" customFormat="1" x14ac:dyDescent="0.25">
      <c r="A36" s="463"/>
      <c r="C36" s="362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50"/>
      <c r="U36" s="350"/>
      <c r="V36" s="350"/>
      <c r="W36" s="350"/>
      <c r="X36" s="350"/>
      <c r="Y36" s="350"/>
      <c r="Z36" s="350"/>
    </row>
    <row r="37" spans="1:26" ht="15" customHeight="1" x14ac:dyDescent="0.25">
      <c r="A37" s="463"/>
      <c r="B37" s="351">
        <v>2017</v>
      </c>
      <c r="C37" s="363" t="s">
        <v>331</v>
      </c>
      <c r="D37" s="351" t="s">
        <v>88</v>
      </c>
      <c r="E37" s="352">
        <f>'CapEx (2014 Dollars)'!E37*(1-$D$2)^E$5</f>
        <v>0</v>
      </c>
      <c r="F37" s="352">
        <f>'CapEx (2014 Dollars)'!F37*(1-$D$2)^F$5</f>
        <v>24.6</v>
      </c>
      <c r="G37" s="352">
        <f>'CapEx (2014 Dollars)'!G37*(1-$D$2)^G$5</f>
        <v>41</v>
      </c>
      <c r="H37" s="352">
        <f>'CapEx (2014 Dollars)'!H37*(1-$D$2)^H$5</f>
        <v>16.399999999999999</v>
      </c>
      <c r="I37" s="352">
        <f>'CapEx (2014 Dollars)'!I37*(1-$D$2)^I$5</f>
        <v>0</v>
      </c>
      <c r="J37" s="352">
        <f>'CapEx (2014 Dollars)'!J37*(1-$D$2)^J$5</f>
        <v>0</v>
      </c>
      <c r="K37" s="352">
        <f>'CapEx (2014 Dollars)'!K37*(1-$D$2)^K$5</f>
        <v>0</v>
      </c>
      <c r="L37" s="352">
        <f>'CapEx (2014 Dollars)'!L37*(1-$D$2)^L$5</f>
        <v>0</v>
      </c>
      <c r="M37" s="352">
        <f>'CapEx (2014 Dollars)'!M37*(1-$D$2)^M$5</f>
        <v>0</v>
      </c>
      <c r="N37" s="352">
        <f>'CapEx (2014 Dollars)'!N37*(1-$D$2)^N$5</f>
        <v>0</v>
      </c>
      <c r="O37" s="352">
        <f>'CapEx (2014 Dollars)'!O37*(1-$D$2)^O$5</f>
        <v>0</v>
      </c>
      <c r="P37" s="352">
        <f>'CapEx (2014 Dollars)'!P37*(1-$D$2)^P$5</f>
        <v>0</v>
      </c>
      <c r="Q37" s="352">
        <f>'CapEx (2014 Dollars)'!Q37*(1-$D$2)^Q$5</f>
        <v>0</v>
      </c>
      <c r="R37" s="352">
        <f>SUM(E37:Q37)</f>
        <v>82</v>
      </c>
      <c r="S37" s="473" t="s">
        <v>305</v>
      </c>
      <c r="U37" s="473" t="s">
        <v>315</v>
      </c>
      <c r="V37" s="473">
        <v>50</v>
      </c>
      <c r="W37" s="473" t="s">
        <v>4</v>
      </c>
      <c r="X37" s="473" t="s">
        <v>317</v>
      </c>
      <c r="Y37" s="473" t="s">
        <v>319</v>
      </c>
      <c r="Z37" s="473" t="s">
        <v>318</v>
      </c>
    </row>
    <row r="38" spans="1:26" x14ac:dyDescent="0.25">
      <c r="A38" s="463"/>
      <c r="B38" s="353">
        <v>2026</v>
      </c>
      <c r="C38" s="364" t="s">
        <v>331</v>
      </c>
      <c r="D38" s="353" t="s">
        <v>88</v>
      </c>
      <c r="E38" s="354">
        <f>'CapEx (2014 Dollars)'!E38*(1-$D$2)^E$5</f>
        <v>0</v>
      </c>
      <c r="F38" s="354">
        <f>'CapEx (2014 Dollars)'!F38*(1-$D$2)^F$5</f>
        <v>0</v>
      </c>
      <c r="G38" s="354">
        <f>'CapEx (2014 Dollars)'!G38*(1-$D$2)^G$5</f>
        <v>0</v>
      </c>
      <c r="H38" s="354">
        <f>'CapEx (2014 Dollars)'!H38*(1-$D$2)^H$5</f>
        <v>0</v>
      </c>
      <c r="I38" s="354">
        <f>'CapEx (2014 Dollars)'!I38*(1-$D$2)^I$5</f>
        <v>0</v>
      </c>
      <c r="J38" s="354">
        <f>'CapEx (2014 Dollars)'!J38*(1-$D$2)^J$5</f>
        <v>0</v>
      </c>
      <c r="K38" s="354">
        <f>'CapEx (2014 Dollars)'!K38*(1-$D$2)^K$5</f>
        <v>0</v>
      </c>
      <c r="L38" s="354">
        <f>'CapEx (2014 Dollars)'!L38*(1-$D$2)^L$5</f>
        <v>8.1999999999999993</v>
      </c>
      <c r="M38" s="354">
        <f>'CapEx (2014 Dollars)'!M38*(1-$D$2)^M$5</f>
        <v>16.399999999999999</v>
      </c>
      <c r="N38" s="354">
        <f>'CapEx (2014 Dollars)'!N38*(1-$D$2)^N$5</f>
        <v>28.7</v>
      </c>
      <c r="O38" s="354">
        <f>'CapEx (2014 Dollars)'!O38*(1-$D$2)^O$5</f>
        <v>20.5</v>
      </c>
      <c r="P38" s="354">
        <f>'CapEx (2014 Dollars)'!P38*(1-$D$2)^P$5</f>
        <v>8.1999999999999993</v>
      </c>
      <c r="Q38" s="354">
        <f>'CapEx (2014 Dollars)'!Q38*(1-$D$2)^Q$5</f>
        <v>0</v>
      </c>
      <c r="R38" s="354">
        <f>SUM(E38:Q38)</f>
        <v>82</v>
      </c>
      <c r="S38" s="474"/>
      <c r="U38" s="474"/>
      <c r="V38" s="474"/>
      <c r="W38" s="474"/>
      <c r="X38" s="474"/>
      <c r="Y38" s="474"/>
      <c r="Z38" s="474"/>
    </row>
    <row r="39" spans="1:26" s="348" customFormat="1" x14ac:dyDescent="0.25">
      <c r="A39" s="463"/>
      <c r="C39" s="362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50"/>
      <c r="U39" s="350"/>
      <c r="V39" s="350"/>
      <c r="W39" s="350"/>
      <c r="X39" s="350"/>
      <c r="Y39" s="350"/>
      <c r="Z39" s="350"/>
    </row>
    <row r="40" spans="1:26" x14ac:dyDescent="0.25">
      <c r="A40" s="463"/>
      <c r="B40" s="351">
        <v>2017</v>
      </c>
      <c r="C40" s="363" t="s">
        <v>332</v>
      </c>
      <c r="D40" s="351" t="s">
        <v>86</v>
      </c>
      <c r="E40" s="352">
        <f>'CapEx (2014 Dollars)'!E40*(1-$D$2)^E$5</f>
        <v>0</v>
      </c>
      <c r="F40" s="352">
        <f>'CapEx (2014 Dollars)'!F40*(1-$D$2)^F$5</f>
        <v>0</v>
      </c>
      <c r="G40" s="352">
        <f>'CapEx (2014 Dollars)'!G40*(1-$D$2)^G$5</f>
        <v>0</v>
      </c>
      <c r="H40" s="352">
        <f>'CapEx (2014 Dollars)'!H40*(1-$D$2)^H$5</f>
        <v>0</v>
      </c>
      <c r="I40" s="352">
        <f>'CapEx (2014 Dollars)'!I40*(1-$D$2)^I$5</f>
        <v>0</v>
      </c>
      <c r="J40" s="352">
        <f>'CapEx (2014 Dollars)'!J40*(1-$D$2)^J$5</f>
        <v>0</v>
      </c>
      <c r="K40" s="352">
        <f>'CapEx (2014 Dollars)'!K40*(1-$D$2)^K$5</f>
        <v>0</v>
      </c>
      <c r="L40" s="352">
        <f>'CapEx (2014 Dollars)'!L40*(1-$D$2)^L$5</f>
        <v>0</v>
      </c>
      <c r="M40" s="352">
        <f>'CapEx (2014 Dollars)'!M40*(1-$D$2)^M$5</f>
        <v>0</v>
      </c>
      <c r="N40" s="352">
        <f>'CapEx (2014 Dollars)'!N40*(1-$D$2)^N$5</f>
        <v>0</v>
      </c>
      <c r="O40" s="352">
        <f>'CapEx (2014 Dollars)'!O40*(1-$D$2)^O$5</f>
        <v>0</v>
      </c>
      <c r="P40" s="352">
        <f>'CapEx (2014 Dollars)'!P40*(1-$D$2)^P$5</f>
        <v>0</v>
      </c>
      <c r="Q40" s="352">
        <f>'CapEx (2014 Dollars)'!Q40*(1-$D$2)^Q$5</f>
        <v>0</v>
      </c>
      <c r="R40" s="352">
        <f>SUM(E40:Q40)</f>
        <v>0</v>
      </c>
      <c r="S40" s="471" t="s">
        <v>308</v>
      </c>
      <c r="U40" s="471" t="s">
        <v>315</v>
      </c>
      <c r="V40" s="471">
        <v>50</v>
      </c>
      <c r="W40" s="471" t="s">
        <v>4</v>
      </c>
      <c r="X40" s="471" t="s">
        <v>317</v>
      </c>
      <c r="Y40" s="471" t="s">
        <v>319</v>
      </c>
      <c r="Z40" s="471" t="s">
        <v>318</v>
      </c>
    </row>
    <row r="41" spans="1:26" x14ac:dyDescent="0.25">
      <c r="A41" s="463"/>
      <c r="B41" s="353">
        <v>2026</v>
      </c>
      <c r="C41" s="364" t="s">
        <v>332</v>
      </c>
      <c r="D41" s="353" t="s">
        <v>86</v>
      </c>
      <c r="E41" s="354">
        <f>'CapEx (2014 Dollars)'!E41*(1-$D$2)^E$5</f>
        <v>0</v>
      </c>
      <c r="F41" s="354">
        <f>'CapEx (2014 Dollars)'!F41*(1-$D$2)^F$5</f>
        <v>0</v>
      </c>
      <c r="G41" s="354">
        <f>'CapEx (2014 Dollars)'!G41*(1-$D$2)^G$5</f>
        <v>3.8</v>
      </c>
      <c r="H41" s="354">
        <f>'CapEx (2014 Dollars)'!H41*(1-$D$2)^H$5</f>
        <v>15.2</v>
      </c>
      <c r="I41" s="354">
        <f>'CapEx (2014 Dollars)'!I41*(1-$D$2)^I$5</f>
        <v>15.2</v>
      </c>
      <c r="J41" s="354">
        <f>'CapEx (2014 Dollars)'!J41*(1-$D$2)^J$5</f>
        <v>3.8</v>
      </c>
      <c r="K41" s="354">
        <f>'CapEx (2014 Dollars)'!K41*(1-$D$2)^K$5</f>
        <v>0</v>
      </c>
      <c r="L41" s="354">
        <f>'CapEx (2014 Dollars)'!L41*(1-$D$2)^L$5</f>
        <v>0</v>
      </c>
      <c r="M41" s="354">
        <f>'CapEx (2014 Dollars)'!M41*(1-$D$2)^M$5</f>
        <v>0</v>
      </c>
      <c r="N41" s="354">
        <f>'CapEx (2014 Dollars)'!N41*(1-$D$2)^N$5</f>
        <v>0</v>
      </c>
      <c r="O41" s="354">
        <f>'CapEx (2014 Dollars)'!O41*(1-$D$2)^O$5</f>
        <v>0</v>
      </c>
      <c r="P41" s="354">
        <f>'CapEx (2014 Dollars)'!P41*(1-$D$2)^P$5</f>
        <v>0</v>
      </c>
      <c r="Q41" s="354">
        <f>'CapEx (2014 Dollars)'!Q41*(1-$D$2)^Q$5</f>
        <v>0</v>
      </c>
      <c r="R41" s="354">
        <f>SUM(E41:Q41)</f>
        <v>38</v>
      </c>
      <c r="S41" s="472"/>
      <c r="U41" s="472"/>
      <c r="V41" s="472"/>
      <c r="W41" s="472"/>
      <c r="X41" s="472"/>
      <c r="Y41" s="472"/>
      <c r="Z41" s="472"/>
    </row>
    <row r="42" spans="1:26" s="348" customFormat="1" hidden="1" x14ac:dyDescent="0.25">
      <c r="A42" s="463"/>
      <c r="C42" s="362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S42" s="350"/>
      <c r="U42" s="350"/>
      <c r="V42" s="350"/>
      <c r="W42" s="350"/>
      <c r="X42" s="350"/>
      <c r="Y42" s="350"/>
      <c r="Z42" s="350"/>
    </row>
    <row r="43" spans="1:26" s="348" customFormat="1" hidden="1" x14ac:dyDescent="0.25">
      <c r="A43" s="463"/>
      <c r="B43" s="351">
        <v>2017</v>
      </c>
      <c r="C43" s="363" t="s">
        <v>347</v>
      </c>
      <c r="D43" s="351" t="s">
        <v>348</v>
      </c>
      <c r="E43" s="352">
        <f>'CapEx (2014 Dollars)'!E43*(1+$D$2)^E$5</f>
        <v>0</v>
      </c>
      <c r="F43" s="352">
        <f>'CapEx (2014 Dollars)'!F43*(1+$D$2)^F$5</f>
        <v>0</v>
      </c>
      <c r="G43" s="352">
        <f>'CapEx (2014 Dollars)'!G43*(1+$D$2)^G$5</f>
        <v>0</v>
      </c>
      <c r="H43" s="352">
        <f>'CapEx (2014 Dollars)'!H43*(1+$D$2)^H$5</f>
        <v>0</v>
      </c>
      <c r="I43" s="352">
        <f>'CapEx (2014 Dollars)'!I43*(1+$D$2)^I$5</f>
        <v>0</v>
      </c>
      <c r="J43" s="352">
        <f>'CapEx (2014 Dollars)'!J43*(1+$D$2)^J$5</f>
        <v>0</v>
      </c>
      <c r="K43" s="352">
        <f>'CapEx (2014 Dollars)'!K43*(1+$D$2)^K$5</f>
        <v>0</v>
      </c>
      <c r="L43" s="352">
        <f>'CapEx (2014 Dollars)'!L43*(1+$D$2)^L$5</f>
        <v>0</v>
      </c>
      <c r="M43" s="352">
        <f>'CapEx (2014 Dollars)'!M43*(1+$D$2)^M$5</f>
        <v>0</v>
      </c>
      <c r="N43" s="352">
        <f>'CapEx (2014 Dollars)'!N43*(1+$D$2)^N$5</f>
        <v>0</v>
      </c>
      <c r="O43" s="352">
        <f>'CapEx (2014 Dollars)'!O43*(1+$D$2)^O$5</f>
        <v>0</v>
      </c>
      <c r="P43" s="352">
        <f>'CapEx (2014 Dollars)'!P43*(1+$D$2)^P$5</f>
        <v>0</v>
      </c>
      <c r="Q43" s="352">
        <f>'CapEx (2014 Dollars)'!Q43*(1+$D$2)^Q$5</f>
        <v>0</v>
      </c>
      <c r="R43" s="352">
        <f>SUM(E43:Q43)</f>
        <v>0</v>
      </c>
      <c r="S43" s="350"/>
      <c r="U43" s="350"/>
      <c r="V43" s="350"/>
      <c r="W43" s="350"/>
      <c r="X43" s="350"/>
      <c r="Y43" s="350"/>
      <c r="Z43" s="350"/>
    </row>
    <row r="44" spans="1:26" s="348" customFormat="1" hidden="1" x14ac:dyDescent="0.25">
      <c r="A44" s="463"/>
      <c r="B44" s="353">
        <v>2026</v>
      </c>
      <c r="C44" s="364" t="s">
        <v>347</v>
      </c>
      <c r="D44" s="353" t="s">
        <v>348</v>
      </c>
      <c r="E44" s="354">
        <f>'CapEx (2014 Dollars)'!E44*(1+$D$2)^E$5</f>
        <v>0</v>
      </c>
      <c r="F44" s="354">
        <f>'CapEx (2014 Dollars)'!F44*(1+$D$2)^F$5</f>
        <v>0</v>
      </c>
      <c r="G44" s="354">
        <f>'CapEx (2014 Dollars)'!G44*(1+$D$2)^G$5</f>
        <v>0</v>
      </c>
      <c r="H44" s="354">
        <f>'CapEx (2014 Dollars)'!H44*(1+$D$2)^H$5</f>
        <v>0</v>
      </c>
      <c r="I44" s="354">
        <f>'CapEx (2014 Dollars)'!I44*(1+$D$2)^I$5</f>
        <v>0</v>
      </c>
      <c r="J44" s="354">
        <f>'CapEx (2014 Dollars)'!J44*(1+$D$2)^J$5</f>
        <v>0</v>
      </c>
      <c r="K44" s="354">
        <f>'CapEx (2014 Dollars)'!K44*(1+$D$2)^K$5</f>
        <v>0</v>
      </c>
      <c r="L44" s="354">
        <f>'CapEx (2014 Dollars)'!L44*(1+$D$2)^L$5</f>
        <v>0</v>
      </c>
      <c r="M44" s="354">
        <f>'CapEx (2014 Dollars)'!M44*(1+$D$2)^M$5</f>
        <v>0</v>
      </c>
      <c r="N44" s="354">
        <f>'CapEx (2014 Dollars)'!N44*(1+$D$2)^N$5</f>
        <v>0</v>
      </c>
      <c r="O44" s="354">
        <f>'CapEx (2014 Dollars)'!O44*(1+$D$2)^O$5</f>
        <v>0</v>
      </c>
      <c r="P44" s="354">
        <f>'CapEx (2014 Dollars)'!P44*(1+$D$2)^P$5</f>
        <v>0</v>
      </c>
      <c r="Q44" s="354">
        <f>'CapEx (2014 Dollars)'!Q44*(1+$D$2)^Q$5</f>
        <v>0</v>
      </c>
      <c r="R44" s="354">
        <f>SUM(E44:Q44)</f>
        <v>0</v>
      </c>
      <c r="S44" s="350"/>
      <c r="U44" s="350"/>
      <c r="V44" s="350"/>
      <c r="W44" s="350"/>
      <c r="X44" s="350"/>
      <c r="Y44" s="350"/>
      <c r="Z44" s="350"/>
    </row>
    <row r="45" spans="1:26" s="348" customFormat="1" hidden="1" x14ac:dyDescent="0.25">
      <c r="A45" s="463"/>
      <c r="C45" s="362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S45" s="350"/>
      <c r="U45" s="350"/>
      <c r="V45" s="350"/>
      <c r="W45" s="350"/>
      <c r="X45" s="350"/>
      <c r="Y45" s="350"/>
      <c r="Z45" s="350"/>
    </row>
    <row r="46" spans="1:26" s="348" customFormat="1" hidden="1" x14ac:dyDescent="0.25">
      <c r="A46" s="463"/>
      <c r="B46" s="351">
        <v>2017</v>
      </c>
      <c r="C46" s="363" t="s">
        <v>349</v>
      </c>
      <c r="D46" s="352" t="s">
        <v>350</v>
      </c>
      <c r="E46" s="352">
        <f>'CapEx (2014 Dollars)'!E46*(1+$D$2)^E$5</f>
        <v>0</v>
      </c>
      <c r="F46" s="352">
        <f>'CapEx (2014 Dollars)'!F46*(1+$D$2)^F$5</f>
        <v>0</v>
      </c>
      <c r="G46" s="352">
        <f>'CapEx (2014 Dollars)'!G46*(1+$D$2)^G$5</f>
        <v>0</v>
      </c>
      <c r="H46" s="352">
        <f>'CapEx (2014 Dollars)'!H46*(1+$D$2)^H$5</f>
        <v>0</v>
      </c>
      <c r="I46" s="352">
        <f>'CapEx (2014 Dollars)'!I46*(1+$D$2)^I$5</f>
        <v>0</v>
      </c>
      <c r="J46" s="352">
        <f>'CapEx (2014 Dollars)'!J46*(1+$D$2)^J$5</f>
        <v>0</v>
      </c>
      <c r="K46" s="352">
        <f>'CapEx (2014 Dollars)'!K46*(1+$D$2)^K$5</f>
        <v>0</v>
      </c>
      <c r="L46" s="352">
        <f>'CapEx (2014 Dollars)'!L46*(1+$D$2)^L$5</f>
        <v>0</v>
      </c>
      <c r="M46" s="352">
        <f>'CapEx (2014 Dollars)'!M46*(1+$D$2)^M$5</f>
        <v>0</v>
      </c>
      <c r="N46" s="352">
        <f>'CapEx (2014 Dollars)'!N46*(1+$D$2)^N$5</f>
        <v>0</v>
      </c>
      <c r="O46" s="352">
        <f>'CapEx (2014 Dollars)'!O46*(1+$D$2)^O$5</f>
        <v>0</v>
      </c>
      <c r="P46" s="352">
        <f>'CapEx (2014 Dollars)'!P46*(1+$D$2)^P$5</f>
        <v>0</v>
      </c>
      <c r="Q46" s="352">
        <f>'CapEx (2014 Dollars)'!Q46*(1+$D$2)^Q$5</f>
        <v>0</v>
      </c>
      <c r="R46" s="352">
        <f>SUM(E46:Q46)</f>
        <v>0</v>
      </c>
      <c r="S46" s="350"/>
      <c r="U46" s="350"/>
      <c r="V46" s="350"/>
      <c r="W46" s="350"/>
      <c r="X46" s="350"/>
      <c r="Y46" s="350"/>
      <c r="Z46" s="350"/>
    </row>
    <row r="47" spans="1:26" s="348" customFormat="1" hidden="1" x14ac:dyDescent="0.25">
      <c r="A47" s="454"/>
      <c r="B47" s="353">
        <v>2026</v>
      </c>
      <c r="C47" s="364" t="s">
        <v>349</v>
      </c>
      <c r="D47" s="353" t="s">
        <v>350</v>
      </c>
      <c r="E47" s="354">
        <f>'CapEx (2014 Dollars)'!E47*(1+$D$2)^E$5</f>
        <v>0</v>
      </c>
      <c r="F47" s="354">
        <f>'CapEx (2014 Dollars)'!F47*(1+$D$2)^F$5</f>
        <v>0</v>
      </c>
      <c r="G47" s="354">
        <f>'CapEx (2014 Dollars)'!G47*(1+$D$2)^G$5</f>
        <v>0</v>
      </c>
      <c r="H47" s="354">
        <f>'CapEx (2014 Dollars)'!H47*(1+$D$2)^H$5</f>
        <v>0</v>
      </c>
      <c r="I47" s="354">
        <f>'CapEx (2014 Dollars)'!I47*(1+$D$2)^I$5</f>
        <v>0</v>
      </c>
      <c r="J47" s="354">
        <f>'CapEx (2014 Dollars)'!J47*(1+$D$2)^J$5</f>
        <v>0</v>
      </c>
      <c r="K47" s="354">
        <f>'CapEx (2014 Dollars)'!K47*(1+$D$2)^K$5</f>
        <v>0</v>
      </c>
      <c r="L47" s="354">
        <f>'CapEx (2014 Dollars)'!L47*(1+$D$2)^L$5</f>
        <v>0</v>
      </c>
      <c r="M47" s="354">
        <f>'CapEx (2014 Dollars)'!M47*(1+$D$2)^M$5</f>
        <v>0</v>
      </c>
      <c r="N47" s="354">
        <f>'CapEx (2014 Dollars)'!N47*(1+$D$2)^N$5</f>
        <v>0</v>
      </c>
      <c r="O47" s="354">
        <f>'CapEx (2014 Dollars)'!O47*(1+$D$2)^O$5</f>
        <v>0</v>
      </c>
      <c r="P47" s="354">
        <f>'CapEx (2014 Dollars)'!P47*(1+$D$2)^P$5</f>
        <v>0</v>
      </c>
      <c r="Q47" s="354">
        <f>'CapEx (2014 Dollars)'!Q47*(1+$D$2)^Q$5</f>
        <v>0</v>
      </c>
      <c r="R47" s="354">
        <f>SUM(E47:Q47)</f>
        <v>0</v>
      </c>
      <c r="S47" s="350"/>
      <c r="U47" s="350"/>
      <c r="V47" s="350"/>
      <c r="W47" s="350"/>
      <c r="X47" s="350"/>
      <c r="Y47" s="350"/>
      <c r="Z47" s="350"/>
    </row>
    <row r="48" spans="1:26" s="348" customFormat="1" x14ac:dyDescent="0.25">
      <c r="C48" s="362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S48" s="350"/>
      <c r="U48" s="350"/>
      <c r="V48" s="350"/>
      <c r="W48" s="350"/>
      <c r="X48" s="350"/>
      <c r="Y48" s="350"/>
      <c r="Z48" s="350"/>
    </row>
    <row r="49" spans="2:26" s="348" customFormat="1" x14ac:dyDescent="0.25">
      <c r="B49" s="351">
        <v>2017</v>
      </c>
      <c r="C49" s="363" t="s">
        <v>309</v>
      </c>
      <c r="D49" s="351" t="s">
        <v>272</v>
      </c>
      <c r="E49" s="352">
        <f>E6+E9+E12+E16+E19+E22+E25+E28+E31+E34+E37+E40+E43+E46</f>
        <v>0</v>
      </c>
      <c r="F49" s="352">
        <f t="shared" ref="F49:R50" si="1">F6+F9+F12+F16+F19+F22+F25+F28+F31+F34+F37+F40+F43+F46</f>
        <v>251.7</v>
      </c>
      <c r="G49" s="352">
        <f t="shared" si="1"/>
        <v>412.5</v>
      </c>
      <c r="H49" s="352">
        <f t="shared" si="1"/>
        <v>163.80000000000001</v>
      </c>
      <c r="I49" s="352">
        <f t="shared" si="1"/>
        <v>0</v>
      </c>
      <c r="J49" s="352">
        <f t="shared" si="1"/>
        <v>0</v>
      </c>
      <c r="K49" s="352">
        <f t="shared" si="1"/>
        <v>0</v>
      </c>
      <c r="L49" s="352">
        <f t="shared" si="1"/>
        <v>0</v>
      </c>
      <c r="M49" s="352">
        <f t="shared" si="1"/>
        <v>0</v>
      </c>
      <c r="N49" s="352">
        <f t="shared" si="1"/>
        <v>0</v>
      </c>
      <c r="O49" s="352">
        <f t="shared" si="1"/>
        <v>0</v>
      </c>
      <c r="P49" s="352">
        <f t="shared" si="1"/>
        <v>0</v>
      </c>
      <c r="Q49" s="352">
        <f t="shared" si="1"/>
        <v>0</v>
      </c>
      <c r="R49" s="352">
        <f t="shared" si="1"/>
        <v>828</v>
      </c>
      <c r="S49" s="350"/>
      <c r="U49" s="350"/>
      <c r="V49" s="350"/>
      <c r="W49" s="350"/>
      <c r="X49" s="350"/>
      <c r="Y49" s="350"/>
      <c r="Z49" s="350"/>
    </row>
    <row r="50" spans="2:26" s="348" customFormat="1" x14ac:dyDescent="0.25">
      <c r="B50" s="353">
        <v>2026</v>
      </c>
      <c r="C50" s="364" t="s">
        <v>309</v>
      </c>
      <c r="D50" s="353" t="s">
        <v>272</v>
      </c>
      <c r="E50" s="354">
        <f>E7+E10+E13+E17+E20+E23+E26+E29+E32+E35+E38+E41+E44+E47</f>
        <v>1.5</v>
      </c>
      <c r="F50" s="354">
        <f t="shared" si="1"/>
        <v>24.084</v>
      </c>
      <c r="G50" s="354">
        <f t="shared" si="1"/>
        <v>46.170999999999999</v>
      </c>
      <c r="H50" s="354">
        <f t="shared" si="1"/>
        <v>182.25</v>
      </c>
      <c r="I50" s="354">
        <f t="shared" si="1"/>
        <v>212.29999999999998</v>
      </c>
      <c r="J50" s="354">
        <f t="shared" si="1"/>
        <v>44.3</v>
      </c>
      <c r="K50" s="354">
        <f t="shared" si="1"/>
        <v>0</v>
      </c>
      <c r="L50" s="354">
        <f t="shared" si="1"/>
        <v>18.2</v>
      </c>
      <c r="M50" s="354">
        <f t="shared" si="1"/>
        <v>75.099999999999994</v>
      </c>
      <c r="N50" s="354">
        <f t="shared" si="1"/>
        <v>146.1</v>
      </c>
      <c r="O50" s="354">
        <f t="shared" si="1"/>
        <v>267.95</v>
      </c>
      <c r="P50" s="354">
        <f t="shared" si="1"/>
        <v>224.95</v>
      </c>
      <c r="Q50" s="354">
        <f t="shared" si="1"/>
        <v>86.7</v>
      </c>
      <c r="R50" s="354">
        <f t="shared" si="1"/>
        <v>1329.605</v>
      </c>
      <c r="S50" s="350"/>
      <c r="U50" s="350"/>
      <c r="V50" s="350"/>
      <c r="W50" s="350"/>
      <c r="X50" s="350"/>
      <c r="Y50" s="350"/>
      <c r="Z50" s="350"/>
    </row>
    <row r="51" spans="2:26" s="348" customFormat="1" x14ac:dyDescent="0.25">
      <c r="C51" s="362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S51" s="350"/>
      <c r="U51" s="350"/>
      <c r="V51" s="350"/>
      <c r="W51" s="350"/>
      <c r="X51" s="350"/>
      <c r="Y51" s="350"/>
      <c r="Z51" s="350"/>
    </row>
    <row r="52" spans="2:26" s="348" customFormat="1" x14ac:dyDescent="0.25">
      <c r="C52" s="362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S52" s="350"/>
      <c r="U52" s="350"/>
      <c r="V52" s="350"/>
      <c r="W52" s="350"/>
      <c r="X52" s="350"/>
      <c r="Y52" s="350"/>
      <c r="Z52" s="350"/>
    </row>
    <row r="53" spans="2:26" s="348" customFormat="1" x14ac:dyDescent="0.25">
      <c r="C53" s="362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S53" s="350"/>
      <c r="U53" s="350"/>
      <c r="V53" s="350"/>
      <c r="W53" s="350"/>
      <c r="X53" s="350"/>
      <c r="Y53" s="350"/>
      <c r="Z53" s="350"/>
    </row>
    <row r="54" spans="2:26" s="348" customFormat="1" x14ac:dyDescent="0.25">
      <c r="C54" s="362"/>
      <c r="S54" s="350"/>
      <c r="U54" s="350"/>
      <c r="V54" s="350"/>
      <c r="W54" s="350"/>
      <c r="X54" s="350"/>
      <c r="Y54" s="350"/>
      <c r="Z54" s="350"/>
    </row>
    <row r="55" spans="2:26" s="348" customFormat="1" x14ac:dyDescent="0.25">
      <c r="C55" s="362"/>
      <c r="S55" s="350"/>
      <c r="U55" s="350"/>
      <c r="V55" s="350"/>
      <c r="W55" s="350"/>
      <c r="X55" s="350"/>
      <c r="Y55" s="350"/>
      <c r="Z55" s="350"/>
    </row>
    <row r="56" spans="2:26" s="348" customFormat="1" x14ac:dyDescent="0.25">
      <c r="C56" s="362"/>
      <c r="S56" s="350"/>
      <c r="U56" s="350"/>
      <c r="V56" s="350"/>
      <c r="W56" s="350"/>
      <c r="X56" s="350"/>
      <c r="Y56" s="350"/>
      <c r="Z56" s="350"/>
    </row>
    <row r="57" spans="2:26" s="348" customFormat="1" x14ac:dyDescent="0.25">
      <c r="C57" s="362"/>
      <c r="S57" s="350"/>
      <c r="U57" s="350"/>
      <c r="V57" s="350"/>
      <c r="W57" s="350"/>
      <c r="X57" s="350"/>
      <c r="Y57" s="350"/>
      <c r="Z57" s="350"/>
    </row>
    <row r="58" spans="2:26" s="348" customFormat="1" x14ac:dyDescent="0.25">
      <c r="C58" s="362"/>
      <c r="S58" s="350"/>
      <c r="U58" s="350"/>
      <c r="V58" s="350"/>
      <c r="W58" s="350"/>
      <c r="X58" s="350"/>
      <c r="Y58" s="350"/>
      <c r="Z58" s="350"/>
    </row>
    <row r="59" spans="2:26" s="348" customFormat="1" x14ac:dyDescent="0.25">
      <c r="C59" s="362"/>
      <c r="S59" s="350"/>
      <c r="U59" s="350"/>
      <c r="V59" s="350"/>
      <c r="W59" s="350"/>
      <c r="X59" s="350"/>
      <c r="Y59" s="350"/>
      <c r="Z59" s="350"/>
    </row>
    <row r="60" spans="2:26" s="348" customFormat="1" x14ac:dyDescent="0.25">
      <c r="C60" s="362"/>
      <c r="S60" s="350"/>
      <c r="U60" s="350"/>
      <c r="V60" s="350"/>
      <c r="W60" s="350"/>
      <c r="X60" s="350"/>
      <c r="Y60" s="350"/>
      <c r="Z60" s="350"/>
    </row>
    <row r="61" spans="2:26" s="348" customFormat="1" x14ac:dyDescent="0.25">
      <c r="C61" s="362"/>
      <c r="S61" s="350"/>
      <c r="U61" s="350"/>
      <c r="V61" s="350"/>
      <c r="W61" s="350"/>
      <c r="X61" s="350"/>
      <c r="Y61" s="350"/>
      <c r="Z61" s="350"/>
    </row>
    <row r="62" spans="2:26" s="348" customFormat="1" x14ac:dyDescent="0.25">
      <c r="C62" s="362"/>
      <c r="S62" s="350"/>
      <c r="U62" s="350"/>
      <c r="V62" s="350"/>
      <c r="W62" s="350"/>
      <c r="X62" s="350"/>
      <c r="Y62" s="350"/>
      <c r="Z62" s="350"/>
    </row>
    <row r="63" spans="2:26" s="348" customFormat="1" x14ac:dyDescent="0.25">
      <c r="C63" s="362"/>
      <c r="S63" s="350"/>
      <c r="U63" s="350"/>
      <c r="V63" s="350"/>
      <c r="W63" s="350"/>
      <c r="X63" s="350"/>
      <c r="Y63" s="350"/>
      <c r="Z63" s="350"/>
    </row>
    <row r="64" spans="2:26" s="348" customFormat="1" x14ac:dyDescent="0.25">
      <c r="C64" s="362"/>
      <c r="S64" s="350"/>
      <c r="U64" s="350"/>
      <c r="V64" s="350"/>
      <c r="W64" s="350"/>
      <c r="X64" s="350"/>
      <c r="Y64" s="350"/>
      <c r="Z64" s="350"/>
    </row>
    <row r="65" spans="3:26" s="348" customFormat="1" x14ac:dyDescent="0.25">
      <c r="C65" s="362"/>
      <c r="S65" s="350"/>
      <c r="U65" s="350"/>
      <c r="V65" s="350"/>
      <c r="W65" s="350"/>
      <c r="X65" s="350"/>
      <c r="Y65" s="350"/>
      <c r="Z65" s="350"/>
    </row>
    <row r="66" spans="3:26" s="348" customFormat="1" x14ac:dyDescent="0.25">
      <c r="C66" s="362"/>
      <c r="S66" s="350"/>
      <c r="U66" s="350"/>
      <c r="V66" s="350"/>
      <c r="W66" s="350"/>
      <c r="X66" s="350"/>
      <c r="Y66" s="350"/>
      <c r="Z66" s="350"/>
    </row>
  </sheetData>
  <mergeCells count="88">
    <mergeCell ref="X6:X7"/>
    <mergeCell ref="Y12:Y13"/>
    <mergeCell ref="Y6:Y7"/>
    <mergeCell ref="Z6:Z7"/>
    <mergeCell ref="A9:A14"/>
    <mergeCell ref="S9:S10"/>
    <mergeCell ref="U9:U10"/>
    <mergeCell ref="V9:V10"/>
    <mergeCell ref="W9:W10"/>
    <mergeCell ref="X9:X10"/>
    <mergeCell ref="Y9:Y10"/>
    <mergeCell ref="Z9:Z10"/>
    <mergeCell ref="A6:A7"/>
    <mergeCell ref="S6:S7"/>
    <mergeCell ref="U6:U7"/>
    <mergeCell ref="V6:V7"/>
    <mergeCell ref="W6:W7"/>
    <mergeCell ref="Z19:Z20"/>
    <mergeCell ref="Z12:Z13"/>
    <mergeCell ref="A16:A26"/>
    <mergeCell ref="S16:S17"/>
    <mergeCell ref="U16:U17"/>
    <mergeCell ref="V16:V17"/>
    <mergeCell ref="W16:W17"/>
    <mergeCell ref="X16:X17"/>
    <mergeCell ref="Y16:Y17"/>
    <mergeCell ref="Z16:Z17"/>
    <mergeCell ref="S19:S20"/>
    <mergeCell ref="S12:S13"/>
    <mergeCell ref="U12:U13"/>
    <mergeCell ref="V12:V13"/>
    <mergeCell ref="W12:W13"/>
    <mergeCell ref="X12:X13"/>
    <mergeCell ref="U19:U20"/>
    <mergeCell ref="V19:V20"/>
    <mergeCell ref="W19:W20"/>
    <mergeCell ref="X19:X20"/>
    <mergeCell ref="Y19:Y20"/>
    <mergeCell ref="Z22:Z23"/>
    <mergeCell ref="S25:S26"/>
    <mergeCell ref="U25:U26"/>
    <mergeCell ref="V25:V26"/>
    <mergeCell ref="W25:W26"/>
    <mergeCell ref="X25:X26"/>
    <mergeCell ref="Y25:Y26"/>
    <mergeCell ref="Z25:Z26"/>
    <mergeCell ref="S22:S23"/>
    <mergeCell ref="U22:U23"/>
    <mergeCell ref="V22:V23"/>
    <mergeCell ref="W22:W23"/>
    <mergeCell ref="X22:X23"/>
    <mergeCell ref="Y22:Y23"/>
    <mergeCell ref="A28:A47"/>
    <mergeCell ref="S28:S29"/>
    <mergeCell ref="U28:U29"/>
    <mergeCell ref="V28:V29"/>
    <mergeCell ref="W28:W29"/>
    <mergeCell ref="S34:S35"/>
    <mergeCell ref="U34:U35"/>
    <mergeCell ref="V34:V35"/>
    <mergeCell ref="W34:W35"/>
    <mergeCell ref="Y28:Y29"/>
    <mergeCell ref="Z28:Z29"/>
    <mergeCell ref="S31:S32"/>
    <mergeCell ref="U31:U32"/>
    <mergeCell ref="V31:V32"/>
    <mergeCell ref="W31:W32"/>
    <mergeCell ref="X31:X32"/>
    <mergeCell ref="Y31:Y32"/>
    <mergeCell ref="Z31:Z32"/>
    <mergeCell ref="X28:X29"/>
    <mergeCell ref="X34:X35"/>
    <mergeCell ref="Y34:Y35"/>
    <mergeCell ref="Z34:Z35"/>
    <mergeCell ref="S37:S38"/>
    <mergeCell ref="U37:U38"/>
    <mergeCell ref="V37:V38"/>
    <mergeCell ref="W37:W38"/>
    <mergeCell ref="X37:X38"/>
    <mergeCell ref="Y37:Y38"/>
    <mergeCell ref="Z37:Z38"/>
    <mergeCell ref="Z40:Z41"/>
    <mergeCell ref="S40:S41"/>
    <mergeCell ref="U40:U41"/>
    <mergeCell ref="V40:V41"/>
    <mergeCell ref="W40:W41"/>
    <mergeCell ref="X40:X41"/>
    <mergeCell ref="Y40:Y41"/>
  </mergeCells>
  <pageMargins left="0.7" right="0.7" top="0.75" bottom="0.75" header="0.3" footer="0.3"/>
  <pageSetup paperSize="288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66"/>
  <sheetViews>
    <sheetView showGridLines="0" workbookViewId="0">
      <pane ySplit="4" topLeftCell="A5" activePane="bottomLeft" state="frozen"/>
      <selection activeCell="N7" sqref="N7"/>
      <selection pane="bottomLeft" activeCell="D28" sqref="D28"/>
    </sheetView>
  </sheetViews>
  <sheetFormatPr defaultRowHeight="15" x14ac:dyDescent="0.25"/>
  <cols>
    <col min="1" max="1" width="12.42578125" style="345" customWidth="1"/>
    <col min="2" max="2" width="5" style="345" bestFit="1" customWidth="1"/>
    <col min="3" max="3" width="5.140625" style="361" customWidth="1"/>
    <col min="4" max="4" width="54" style="345" bestFit="1" customWidth="1"/>
    <col min="5" max="17" width="8.7109375" style="345" customWidth="1"/>
    <col min="18" max="18" width="9.5703125" style="345" bestFit="1" customWidth="1"/>
    <col min="19" max="19" width="23.28515625" style="346" hidden="1" customWidth="1"/>
    <col min="20" max="20" width="0" style="345" hidden="1" customWidth="1"/>
    <col min="21" max="21" width="23.28515625" style="346" hidden="1" customWidth="1"/>
    <col min="22" max="22" width="19.7109375" style="346" hidden="1" customWidth="1"/>
    <col min="23" max="23" width="10.7109375" style="346" hidden="1" customWidth="1"/>
    <col min="24" max="24" width="10.42578125" style="346" hidden="1" customWidth="1"/>
    <col min="25" max="25" width="11" style="346" hidden="1" customWidth="1"/>
    <col min="26" max="26" width="12.28515625" style="346" hidden="1" customWidth="1"/>
    <col min="27" max="16384" width="9.140625" style="345"/>
  </cols>
  <sheetData>
    <row r="1" spans="1:27" ht="21" x14ac:dyDescent="0.35">
      <c r="A1" s="344" t="s">
        <v>352</v>
      </c>
    </row>
    <row r="2" spans="1:27" ht="15.75" x14ac:dyDescent="0.25">
      <c r="A2" s="1" t="s">
        <v>259</v>
      </c>
      <c r="D2" s="426">
        <f>'Assumptions (Inputs)'!D51</f>
        <v>3.6600000000000001E-2</v>
      </c>
    </row>
    <row r="3" spans="1:27" ht="15.75" x14ac:dyDescent="0.25">
      <c r="A3" s="1"/>
      <c r="D3" s="426"/>
    </row>
    <row r="4" spans="1:27" ht="30" x14ac:dyDescent="0.25">
      <c r="D4" s="346" t="s">
        <v>2</v>
      </c>
      <c r="E4" s="346">
        <v>2014</v>
      </c>
      <c r="F4" s="346">
        <v>2015</v>
      </c>
      <c r="G4" s="346">
        <v>2016</v>
      </c>
      <c r="H4" s="346">
        <v>2017</v>
      </c>
      <c r="I4" s="346">
        <v>2018</v>
      </c>
      <c r="J4" s="346">
        <v>2019</v>
      </c>
      <c r="K4" s="346">
        <v>2020</v>
      </c>
      <c r="L4" s="346">
        <v>2021</v>
      </c>
      <c r="M4" s="346">
        <v>2022</v>
      </c>
      <c r="N4" s="346">
        <v>2023</v>
      </c>
      <c r="O4" s="346">
        <v>2024</v>
      </c>
      <c r="P4" s="346">
        <v>2025</v>
      </c>
      <c r="Q4" s="346">
        <v>2026</v>
      </c>
      <c r="R4" s="347" t="s">
        <v>272</v>
      </c>
      <c r="S4" s="347" t="s">
        <v>301</v>
      </c>
      <c r="U4" s="356" t="s">
        <v>310</v>
      </c>
      <c r="V4" s="356" t="s">
        <v>311</v>
      </c>
      <c r="W4" s="356" t="s">
        <v>1</v>
      </c>
      <c r="X4" s="356" t="s">
        <v>3</v>
      </c>
      <c r="Y4" s="356" t="s">
        <v>312</v>
      </c>
      <c r="Z4" s="356" t="s">
        <v>313</v>
      </c>
    </row>
    <row r="5" spans="1:27" s="348" customFormat="1" x14ac:dyDescent="0.25">
      <c r="C5" s="362"/>
      <c r="D5" s="205" t="s">
        <v>260</v>
      </c>
      <c r="E5" s="437">
        <v>0</v>
      </c>
      <c r="F5" s="437">
        <v>1</v>
      </c>
      <c r="G5" s="437">
        <v>2</v>
      </c>
      <c r="H5" s="437">
        <v>3</v>
      </c>
      <c r="I5" s="437">
        <v>4</v>
      </c>
      <c r="J5" s="437">
        <v>5</v>
      </c>
      <c r="K5" s="437">
        <v>6</v>
      </c>
      <c r="L5" s="437">
        <v>7</v>
      </c>
      <c r="M5" s="437">
        <v>8</v>
      </c>
      <c r="N5" s="437">
        <v>9</v>
      </c>
      <c r="O5" s="437">
        <v>10</v>
      </c>
      <c r="P5" s="437">
        <v>11</v>
      </c>
      <c r="Q5" s="437">
        <v>12</v>
      </c>
      <c r="R5" s="438"/>
      <c r="S5" s="350"/>
      <c r="U5" s="350"/>
      <c r="V5" s="350"/>
      <c r="W5" s="350"/>
      <c r="X5" s="350"/>
      <c r="Y5" s="350"/>
      <c r="Z5" s="350"/>
    </row>
    <row r="6" spans="1:27" ht="15" customHeight="1" x14ac:dyDescent="0.25">
      <c r="A6" s="453" t="s">
        <v>302</v>
      </c>
      <c r="B6" s="351">
        <v>2017</v>
      </c>
      <c r="C6" s="363">
        <v>1</v>
      </c>
      <c r="D6" s="351" t="s">
        <v>80</v>
      </c>
      <c r="E6" s="352">
        <f>'CapEx (2014 Dollars discount)'!E6*(1+$D$2)^E$5</f>
        <v>0</v>
      </c>
      <c r="F6" s="352">
        <f>'CapEx (2014 Dollars discount)'!F6*(1+$D$2)^F$5</f>
        <v>0</v>
      </c>
      <c r="G6" s="352">
        <f>'CapEx (2014 Dollars discount)'!G6*(1+$D$2)^G$5</f>
        <v>0</v>
      </c>
      <c r="H6" s="352">
        <f>'CapEx (2014 Dollars discount)'!H6*(1+$D$2)^H$5</f>
        <v>0</v>
      </c>
      <c r="I6" s="352">
        <f>'CapEx (2014 Dollars discount)'!I6*(1+$D$2)^I$5</f>
        <v>0</v>
      </c>
      <c r="J6" s="352">
        <f>'CapEx (2014 Dollars discount)'!J6*(1+$D$2)^J$5</f>
        <v>0</v>
      </c>
      <c r="K6" s="352">
        <f>'CapEx (2014 Dollars discount)'!K6*(1+$D$2)^K$5</f>
        <v>0</v>
      </c>
      <c r="L6" s="352">
        <f>'CapEx (2014 Dollars discount)'!L6*(1+$D$2)^L$5</f>
        <v>0</v>
      </c>
      <c r="M6" s="352">
        <f>'CapEx (2014 Dollars discount)'!M6*(1+$D$2)^M$5</f>
        <v>0</v>
      </c>
      <c r="N6" s="352">
        <f>'CapEx (2014 Dollars discount)'!N6*(1+$D$2)^N$5</f>
        <v>0</v>
      </c>
      <c r="O6" s="352">
        <f>'CapEx (2014 Dollars discount)'!O6*(1+$D$2)^O$5</f>
        <v>0</v>
      </c>
      <c r="P6" s="352">
        <f>'CapEx (2014 Dollars discount)'!P6*(1+$D$2)^P$5</f>
        <v>0</v>
      </c>
      <c r="Q6" s="352">
        <f>'CapEx (2014 Dollars discount)'!Q6*(1+$D$2)^Q$5</f>
        <v>0</v>
      </c>
      <c r="R6" s="352">
        <f>SUM(E6:Q6)</f>
        <v>0</v>
      </c>
      <c r="S6" s="479" t="s">
        <v>303</v>
      </c>
      <c r="U6" s="479" t="s">
        <v>314</v>
      </c>
      <c r="V6" s="479">
        <v>5</v>
      </c>
      <c r="W6" s="479">
        <v>1</v>
      </c>
      <c r="X6" s="479" t="s">
        <v>316</v>
      </c>
      <c r="Y6" s="479" t="s">
        <v>318</v>
      </c>
      <c r="Z6" s="479" t="s">
        <v>303</v>
      </c>
    </row>
    <row r="7" spans="1:27" x14ac:dyDescent="0.25">
      <c r="A7" s="454"/>
      <c r="B7" s="353">
        <v>2026</v>
      </c>
      <c r="C7" s="364">
        <v>1</v>
      </c>
      <c r="D7" s="353" t="s">
        <v>80</v>
      </c>
      <c r="E7" s="432">
        <v>1.5</v>
      </c>
      <c r="F7" s="432">
        <v>13.648</v>
      </c>
      <c r="G7" s="432">
        <v>14.55</v>
      </c>
      <c r="H7" s="432">
        <v>53.7</v>
      </c>
      <c r="I7" s="432">
        <v>66.599999999999994</v>
      </c>
      <c r="J7" s="354">
        <f>'CapEx (2014 Dollars discount)'!J7*(1+$D$2)^J$5</f>
        <v>0</v>
      </c>
      <c r="K7" s="354">
        <f>'CapEx (2014 Dollars discount)'!K7*(1+$D$2)^K$5</f>
        <v>0</v>
      </c>
      <c r="L7" s="354">
        <f>'CapEx (2014 Dollars discount)'!L7*(1+$D$2)^L$5</f>
        <v>0</v>
      </c>
      <c r="M7" s="354">
        <f>'CapEx (2014 Dollars discount)'!M7*(1+$D$2)^M$5</f>
        <v>0</v>
      </c>
      <c r="N7" s="354">
        <f>'CapEx (2014 Dollars discount)'!N7*(1+$D$2)^N$5</f>
        <v>0</v>
      </c>
      <c r="O7" s="354">
        <f>'CapEx (2014 Dollars discount)'!O7*(1+$D$2)^O$5</f>
        <v>0</v>
      </c>
      <c r="P7" s="354">
        <f>'CapEx (2014 Dollars discount)'!P7*(1+$D$2)^P$5</f>
        <v>0</v>
      </c>
      <c r="Q7" s="354">
        <f>'CapEx (2014 Dollars discount)'!Q7*(1+$D$2)^Q$5</f>
        <v>0</v>
      </c>
      <c r="R7" s="354">
        <f>SUM(E7:Q7)</f>
        <v>149.99799999999999</v>
      </c>
      <c r="S7" s="480"/>
      <c r="U7" s="480"/>
      <c r="V7" s="480"/>
      <c r="W7" s="480"/>
      <c r="X7" s="480"/>
      <c r="Y7" s="480"/>
      <c r="Z7" s="480"/>
      <c r="AA7" s="439" t="s">
        <v>374</v>
      </c>
    </row>
    <row r="8" spans="1:27" s="348" customFormat="1" x14ac:dyDescent="0.25">
      <c r="A8" s="355"/>
      <c r="C8" s="362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50"/>
      <c r="U8" s="350"/>
      <c r="V8" s="350"/>
      <c r="W8" s="350"/>
      <c r="X8" s="350"/>
      <c r="Y8" s="350"/>
      <c r="Z8" s="350"/>
    </row>
    <row r="9" spans="1:27" ht="15" customHeight="1" x14ac:dyDescent="0.25">
      <c r="A9" s="453" t="s">
        <v>304</v>
      </c>
      <c r="B9" s="351">
        <v>2017</v>
      </c>
      <c r="C9" s="363" t="s">
        <v>322</v>
      </c>
      <c r="D9" s="351" t="s">
        <v>282</v>
      </c>
      <c r="E9" s="352"/>
      <c r="F9" s="352"/>
      <c r="G9" s="352"/>
      <c r="H9" s="352"/>
      <c r="I9" s="352"/>
      <c r="J9" s="352">
        <f>'CapEx (2014 Dollars discount)'!J9*(1+$D$2)^J$5</f>
        <v>0</v>
      </c>
      <c r="K9" s="352">
        <f>'CapEx (2014 Dollars discount)'!K9*(1+$D$2)^K$5</f>
        <v>0</v>
      </c>
      <c r="L9" s="352">
        <f>'CapEx (2014 Dollars discount)'!L9*(1+$D$2)^L$5</f>
        <v>0</v>
      </c>
      <c r="M9" s="352">
        <f>'CapEx (2014 Dollars discount)'!M9*(1+$D$2)^M$5</f>
        <v>0</v>
      </c>
      <c r="N9" s="352">
        <f>'CapEx (2014 Dollars discount)'!N9*(1+$D$2)^N$5</f>
        <v>0</v>
      </c>
      <c r="O9" s="352">
        <f>'CapEx (2014 Dollars discount)'!O9*(1+$D$2)^O$5</f>
        <v>0</v>
      </c>
      <c r="P9" s="352">
        <f>'CapEx (2014 Dollars discount)'!P9*(1+$D$2)^P$5</f>
        <v>0</v>
      </c>
      <c r="Q9" s="352">
        <f>'CapEx (2014 Dollars discount)'!Q9*(1+$D$2)^Q$5</f>
        <v>0</v>
      </c>
      <c r="R9" s="352">
        <f>SUM(E9:Q9)</f>
        <v>0</v>
      </c>
      <c r="S9" s="479" t="s">
        <v>303</v>
      </c>
      <c r="U9" s="479" t="s">
        <v>315</v>
      </c>
      <c r="V9" s="479">
        <v>10</v>
      </c>
      <c r="W9" s="479" t="s">
        <v>14</v>
      </c>
      <c r="X9" s="479" t="s">
        <v>316</v>
      </c>
      <c r="Y9" s="479" t="s">
        <v>319</v>
      </c>
      <c r="Z9" s="479" t="s">
        <v>319</v>
      </c>
    </row>
    <row r="10" spans="1:27" x14ac:dyDescent="0.25">
      <c r="A10" s="463"/>
      <c r="B10" s="353">
        <v>2026</v>
      </c>
      <c r="C10" s="364" t="s">
        <v>322</v>
      </c>
      <c r="D10" s="353" t="s">
        <v>282</v>
      </c>
      <c r="E10" s="354"/>
      <c r="F10" s="432">
        <v>4.2640000000000002</v>
      </c>
      <c r="G10" s="432">
        <v>5.1420000000000003</v>
      </c>
      <c r="H10" s="432">
        <v>3.85</v>
      </c>
      <c r="I10" s="354"/>
      <c r="J10" s="354">
        <f>'CapEx (2014 Dollars discount)'!J10*(1+$D$2)^J$5</f>
        <v>0</v>
      </c>
      <c r="K10" s="354">
        <f>'CapEx (2014 Dollars discount)'!K10*(1+$D$2)^K$5</f>
        <v>0</v>
      </c>
      <c r="L10" s="354">
        <f>'CapEx (2014 Dollars discount)'!L10*(1+$D$2)^L$5</f>
        <v>0</v>
      </c>
      <c r="M10" s="354">
        <f>'CapEx (2014 Dollars discount)'!M10*(1+$D$2)^M$5</f>
        <v>0</v>
      </c>
      <c r="N10" s="354">
        <f>'CapEx (2014 Dollars discount)'!N10*(1+$D$2)^N$5</f>
        <v>0</v>
      </c>
      <c r="O10" s="354">
        <f>'CapEx (2014 Dollars discount)'!O10*(1+$D$2)^O$5</f>
        <v>0</v>
      </c>
      <c r="P10" s="354">
        <f>'CapEx (2014 Dollars discount)'!P10*(1+$D$2)^P$5</f>
        <v>0</v>
      </c>
      <c r="Q10" s="354">
        <f>'CapEx (2014 Dollars discount)'!Q10*(1+$D$2)^Q$5</f>
        <v>0</v>
      </c>
      <c r="R10" s="354">
        <f>SUM(E10:Q10)</f>
        <v>13.256</v>
      </c>
      <c r="S10" s="480"/>
      <c r="U10" s="480"/>
      <c r="V10" s="480"/>
      <c r="W10" s="480"/>
      <c r="X10" s="480"/>
      <c r="Y10" s="480"/>
      <c r="Z10" s="480"/>
    </row>
    <row r="11" spans="1:27" s="348" customFormat="1" x14ac:dyDescent="0.25">
      <c r="A11" s="463"/>
      <c r="C11" s="362"/>
      <c r="E11" s="349"/>
      <c r="F11" s="450"/>
      <c r="G11" s="450"/>
      <c r="H11" s="450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50"/>
      <c r="U11" s="350"/>
      <c r="V11" s="350"/>
      <c r="W11" s="350"/>
      <c r="X11" s="350"/>
      <c r="Y11" s="350"/>
      <c r="Z11" s="350"/>
    </row>
    <row r="12" spans="1:27" ht="15" customHeight="1" x14ac:dyDescent="0.25">
      <c r="A12" s="463"/>
      <c r="B12" s="351">
        <v>2017</v>
      </c>
      <c r="C12" s="363" t="s">
        <v>323</v>
      </c>
      <c r="D12" s="351" t="s">
        <v>281</v>
      </c>
      <c r="E12" s="352"/>
      <c r="F12" s="451"/>
      <c r="G12" s="451"/>
      <c r="H12" s="451"/>
      <c r="I12" s="352"/>
      <c r="J12" s="352">
        <f>'CapEx (2014 Dollars discount)'!J12*(1+$D$2)^J$5</f>
        <v>0</v>
      </c>
      <c r="K12" s="352">
        <f>'CapEx (2014 Dollars discount)'!K12*(1+$D$2)^K$5</f>
        <v>0</v>
      </c>
      <c r="L12" s="352">
        <f>'CapEx (2014 Dollars discount)'!L12*(1+$D$2)^L$5</f>
        <v>0</v>
      </c>
      <c r="M12" s="352">
        <f>'CapEx (2014 Dollars discount)'!M12*(1+$D$2)^M$5</f>
        <v>0</v>
      </c>
      <c r="N12" s="352">
        <f>'CapEx (2014 Dollars discount)'!N12*(1+$D$2)^N$5</f>
        <v>0</v>
      </c>
      <c r="O12" s="352">
        <f>'CapEx (2014 Dollars discount)'!O12*(1+$D$2)^O$5</f>
        <v>0</v>
      </c>
      <c r="P12" s="352">
        <f>'CapEx (2014 Dollars discount)'!P12*(1+$D$2)^P$5</f>
        <v>0</v>
      </c>
      <c r="Q12" s="352">
        <f>'CapEx (2014 Dollars discount)'!Q12*(1+$D$2)^Q$5</f>
        <v>0</v>
      </c>
      <c r="R12" s="352">
        <f>SUM(E12:Q12)</f>
        <v>0</v>
      </c>
      <c r="S12" s="479" t="s">
        <v>303</v>
      </c>
      <c r="U12" s="479" t="s">
        <v>315</v>
      </c>
      <c r="V12" s="479">
        <v>10</v>
      </c>
      <c r="W12" s="479" t="s">
        <v>14</v>
      </c>
      <c r="X12" s="479" t="s">
        <v>316</v>
      </c>
      <c r="Y12" s="479" t="s">
        <v>319</v>
      </c>
      <c r="Z12" s="479" t="s">
        <v>319</v>
      </c>
    </row>
    <row r="13" spans="1:27" x14ac:dyDescent="0.25">
      <c r="A13" s="463"/>
      <c r="B13" s="353">
        <v>2026</v>
      </c>
      <c r="C13" s="364" t="s">
        <v>323</v>
      </c>
      <c r="D13" s="353" t="s">
        <v>355</v>
      </c>
      <c r="E13" s="354"/>
      <c r="F13" s="432">
        <v>0.17199999999999999</v>
      </c>
      <c r="G13" s="432">
        <v>0.17899999999999999</v>
      </c>
      <c r="H13" s="432">
        <v>0</v>
      </c>
      <c r="I13" s="354"/>
      <c r="J13" s="354">
        <f>'CapEx (2014 Dollars discount)'!J13*(1+$D$2)^J$5</f>
        <v>0</v>
      </c>
      <c r="K13" s="354">
        <f>'CapEx (2014 Dollars discount)'!K13*(1+$D$2)^K$5</f>
        <v>0</v>
      </c>
      <c r="L13" s="354">
        <f>'CapEx (2014 Dollars discount)'!L13*(1+$D$2)^L$5</f>
        <v>0</v>
      </c>
      <c r="M13" s="354">
        <f>'CapEx (2014 Dollars discount)'!M13*(1+$D$2)^M$5</f>
        <v>0</v>
      </c>
      <c r="N13" s="354">
        <f>'CapEx (2014 Dollars discount)'!N13*(1+$D$2)^N$5</f>
        <v>0</v>
      </c>
      <c r="O13" s="354">
        <f>'CapEx (2014 Dollars discount)'!O13*(1+$D$2)^O$5</f>
        <v>0</v>
      </c>
      <c r="P13" s="354">
        <f>'CapEx (2014 Dollars discount)'!P13*(1+$D$2)^P$5</f>
        <v>0</v>
      </c>
      <c r="Q13" s="354">
        <f>'CapEx (2014 Dollars discount)'!Q13*(1+$D$2)^Q$5</f>
        <v>0</v>
      </c>
      <c r="R13" s="354">
        <f>SUM(E13:Q13)</f>
        <v>0.35099999999999998</v>
      </c>
      <c r="S13" s="480"/>
      <c r="U13" s="480"/>
      <c r="V13" s="480"/>
      <c r="W13" s="480"/>
      <c r="X13" s="480"/>
      <c r="Y13" s="480"/>
      <c r="Z13" s="480"/>
    </row>
    <row r="14" spans="1:27" x14ac:dyDescent="0.25">
      <c r="A14" s="454"/>
      <c r="B14" s="353">
        <v>2026</v>
      </c>
      <c r="C14" s="411" t="s">
        <v>353</v>
      </c>
      <c r="D14" s="353" t="s">
        <v>354</v>
      </c>
      <c r="E14" s="354"/>
      <c r="F14" s="432">
        <v>0.76200000000000001</v>
      </c>
      <c r="G14" s="432">
        <v>2.5979999999999999</v>
      </c>
      <c r="H14" s="432">
        <v>2.5</v>
      </c>
      <c r="I14" s="354"/>
      <c r="J14" s="354">
        <f>'CapEx (2014 Dollars discount)'!J14*(1+$D$2)^J$5</f>
        <v>0</v>
      </c>
      <c r="K14" s="354">
        <f>'CapEx (2014 Dollars discount)'!K14*(1+$D$2)^K$5</f>
        <v>0</v>
      </c>
      <c r="L14" s="354">
        <f>'CapEx (2014 Dollars discount)'!L14*(1+$D$2)^L$5</f>
        <v>0</v>
      </c>
      <c r="M14" s="354">
        <f>'CapEx (2014 Dollars discount)'!M14*(1+$D$2)^M$5</f>
        <v>0</v>
      </c>
      <c r="N14" s="354">
        <f>'CapEx (2014 Dollars discount)'!N14*(1+$D$2)^N$5</f>
        <v>0</v>
      </c>
      <c r="O14" s="354">
        <f>'CapEx (2014 Dollars discount)'!O14*(1+$D$2)^O$5</f>
        <v>0</v>
      </c>
      <c r="P14" s="354">
        <f>'CapEx (2014 Dollars discount)'!P14*(1+$D$2)^P$5</f>
        <v>0</v>
      </c>
      <c r="Q14" s="354">
        <f>'CapEx (2014 Dollars discount)'!Q14*(1+$D$2)^Q$5</f>
        <v>0</v>
      </c>
      <c r="R14" s="354">
        <f>SUM(E14:Q14)</f>
        <v>5.8599999999999994</v>
      </c>
      <c r="S14" s="410"/>
      <c r="U14" s="410"/>
      <c r="V14" s="410"/>
      <c r="W14" s="410"/>
      <c r="X14" s="410"/>
      <c r="Y14" s="410"/>
      <c r="Z14" s="410"/>
    </row>
    <row r="15" spans="1:27" s="348" customFormat="1" x14ac:dyDescent="0.25">
      <c r="A15" s="355"/>
      <c r="C15" s="362"/>
      <c r="E15" s="349"/>
      <c r="F15" s="349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50"/>
      <c r="U15" s="350"/>
      <c r="V15" s="350"/>
      <c r="W15" s="350"/>
      <c r="X15" s="350"/>
      <c r="Y15" s="350"/>
      <c r="Z15" s="350"/>
    </row>
    <row r="16" spans="1:27" ht="15" customHeight="1" x14ac:dyDescent="0.25">
      <c r="A16" s="453" t="s">
        <v>81</v>
      </c>
      <c r="B16" s="351">
        <v>2017</v>
      </c>
      <c r="C16" s="363" t="s">
        <v>324</v>
      </c>
      <c r="D16" s="351" t="s">
        <v>83</v>
      </c>
      <c r="E16" s="352">
        <f>'CapEx (2014 Dollars discount)'!E16*(1+$D$2)^E$5</f>
        <v>0</v>
      </c>
      <c r="F16" s="352">
        <f>'CapEx (2014 Dollars discount)'!F16*(1+$D$2)^F$5</f>
        <v>43.537199999999999</v>
      </c>
      <c r="G16" s="352">
        <f>'CapEx (2014 Dollars discount)'!G16*(1+$D$2)^G$5</f>
        <v>75.217769199999992</v>
      </c>
      <c r="H16" s="352">
        <f>'CapEx (2014 Dollars discount)'!H16*(1+$D$2)^H$5</f>
        <v>31.188295821087994</v>
      </c>
      <c r="I16" s="352">
        <f>'CapEx (2014 Dollars discount)'!I16*(1+$D$2)^I$5</f>
        <v>0</v>
      </c>
      <c r="J16" s="352">
        <f>'CapEx (2014 Dollars discount)'!J16*(1+$D$2)^J$5</f>
        <v>0</v>
      </c>
      <c r="K16" s="352">
        <f>'CapEx (2014 Dollars discount)'!K16*(1+$D$2)^K$5</f>
        <v>0</v>
      </c>
      <c r="L16" s="352">
        <f>'CapEx (2014 Dollars discount)'!L16*(1+$D$2)^L$5</f>
        <v>0</v>
      </c>
      <c r="M16" s="352">
        <f>'CapEx (2014 Dollars discount)'!M16*(1+$D$2)^M$5</f>
        <v>0</v>
      </c>
      <c r="N16" s="352">
        <f>'CapEx (2014 Dollars discount)'!N16*(1+$D$2)^N$5</f>
        <v>0</v>
      </c>
      <c r="O16" s="352">
        <f>'CapEx (2014 Dollars discount)'!O16*(1+$D$2)^O$5</f>
        <v>0</v>
      </c>
      <c r="P16" s="352">
        <f>'CapEx (2014 Dollars discount)'!P16*(1+$D$2)^P$5</f>
        <v>0</v>
      </c>
      <c r="Q16" s="352">
        <f>'CapEx (2014 Dollars discount)'!Q16*(1+$D$2)^Q$5</f>
        <v>0</v>
      </c>
      <c r="R16" s="352">
        <f>SUM(E16:Q16)</f>
        <v>149.943265021088</v>
      </c>
      <c r="S16" s="473" t="s">
        <v>305</v>
      </c>
      <c r="U16" s="473" t="s">
        <v>315</v>
      </c>
      <c r="V16" s="473">
        <v>50</v>
      </c>
      <c r="W16" s="473" t="s">
        <v>4</v>
      </c>
      <c r="X16" s="473" t="s">
        <v>317</v>
      </c>
      <c r="Y16" s="473" t="s">
        <v>319</v>
      </c>
      <c r="Z16" s="473" t="s">
        <v>319</v>
      </c>
    </row>
    <row r="17" spans="1:26" x14ac:dyDescent="0.25">
      <c r="A17" s="463"/>
      <c r="B17" s="353">
        <v>2026</v>
      </c>
      <c r="C17" s="364" t="s">
        <v>324</v>
      </c>
      <c r="D17" s="353" t="s">
        <v>83</v>
      </c>
      <c r="E17" s="354">
        <f>'CapEx (2014 Dollars discount)'!E17*(1+$D$2)^E$5</f>
        <v>0</v>
      </c>
      <c r="F17" s="354">
        <f>'CapEx (2014 Dollars discount)'!F17*(1+$D$2)^F$5</f>
        <v>0</v>
      </c>
      <c r="G17" s="354">
        <f>'CapEx (2014 Dollars discount)'!G17*(1+$D$2)^G$5</f>
        <v>0</v>
      </c>
      <c r="H17" s="354">
        <f>'CapEx (2014 Dollars discount)'!H17*(1+$D$2)^H$5</f>
        <v>0</v>
      </c>
      <c r="I17" s="354">
        <f>'CapEx (2014 Dollars discount)'!I17*(1+$D$2)^I$5</f>
        <v>0</v>
      </c>
      <c r="J17" s="354">
        <f>'CapEx (2014 Dollars discount)'!J17*(1+$D$2)^J$5</f>
        <v>0</v>
      </c>
      <c r="K17" s="354">
        <f>'CapEx (2014 Dollars discount)'!K17*(1+$D$2)^K$5</f>
        <v>0</v>
      </c>
      <c r="L17" s="354">
        <f>'CapEx (2014 Dollars discount)'!L17*(1+$D$2)^L$5</f>
        <v>0</v>
      </c>
      <c r="M17" s="354">
        <f>'CapEx (2014 Dollars discount)'!M17*(1+$D$2)^M$5</f>
        <v>0</v>
      </c>
      <c r="N17" s="354">
        <f>'CapEx (2014 Dollars discount)'!N17*(1+$D$2)^N$5</f>
        <v>0</v>
      </c>
      <c r="O17" s="354">
        <f>'CapEx (2014 Dollars discount)'!O17*(1+$D$2)^O$5</f>
        <v>60.167412552236165</v>
      </c>
      <c r="P17" s="354">
        <f>'CapEx (2014 Dollars discount)'!P17*(1+$D$2)^P$5</f>
        <v>103.94923308608001</v>
      </c>
      <c r="Q17" s="354">
        <f>'CapEx (2014 Dollars discount)'!Q17*(1+$D$2)^Q$5</f>
        <v>43.101510006812212</v>
      </c>
      <c r="R17" s="354">
        <f>SUM(E17:Q17)</f>
        <v>207.21815564512841</v>
      </c>
      <c r="S17" s="474"/>
      <c r="U17" s="474"/>
      <c r="V17" s="474"/>
      <c r="W17" s="474"/>
      <c r="X17" s="474"/>
      <c r="Y17" s="474"/>
      <c r="Z17" s="474"/>
    </row>
    <row r="18" spans="1:26" s="348" customFormat="1" x14ac:dyDescent="0.25">
      <c r="A18" s="463"/>
      <c r="C18" s="362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50"/>
      <c r="U18" s="350"/>
      <c r="V18" s="350"/>
      <c r="W18" s="350"/>
      <c r="X18" s="350"/>
      <c r="Y18" s="350"/>
      <c r="Z18" s="350"/>
    </row>
    <row r="19" spans="1:26" ht="15" customHeight="1" x14ac:dyDescent="0.25">
      <c r="A19" s="463"/>
      <c r="B19" s="351">
        <v>2017</v>
      </c>
      <c r="C19" s="363" t="s">
        <v>325</v>
      </c>
      <c r="D19" s="351" t="s">
        <v>351</v>
      </c>
      <c r="E19" s="352">
        <f>'CapEx (2014 Dollars discount)'!E19*(1+$D$2)^E$5</f>
        <v>0</v>
      </c>
      <c r="F19" s="352">
        <f>'CapEx (2014 Dollars discount)'!F19*(1+$D$2)^F$5</f>
        <v>2.4878399999999998</v>
      </c>
      <c r="G19" s="352">
        <f>'CapEx (2014 Dollars discount)'!G19*(1+$D$2)^G$5</f>
        <v>0.64472373599999988</v>
      </c>
      <c r="H19" s="352">
        <f>'CapEx (2014 Dollars discount)'!H19*(1+$D$2)^H$5</f>
        <v>0</v>
      </c>
      <c r="I19" s="352">
        <f>'CapEx (2014 Dollars discount)'!I19*(1+$D$2)^I$5</f>
        <v>0</v>
      </c>
      <c r="J19" s="352">
        <f>'CapEx (2014 Dollars discount)'!J19*(1+$D$2)^J$5</f>
        <v>0</v>
      </c>
      <c r="K19" s="352">
        <f>'CapEx (2014 Dollars discount)'!K19*(1+$D$2)^K$5</f>
        <v>0</v>
      </c>
      <c r="L19" s="352">
        <f>'CapEx (2014 Dollars discount)'!L19*(1+$D$2)^L$5</f>
        <v>0</v>
      </c>
      <c r="M19" s="352">
        <f>'CapEx (2014 Dollars discount)'!M19*(1+$D$2)^M$5</f>
        <v>0</v>
      </c>
      <c r="N19" s="352">
        <f>'CapEx (2014 Dollars discount)'!N19*(1+$D$2)^N$5</f>
        <v>0</v>
      </c>
      <c r="O19" s="352">
        <f>'CapEx (2014 Dollars discount)'!O19*(1+$D$2)^O$5</f>
        <v>0</v>
      </c>
      <c r="P19" s="352">
        <f>'CapEx (2014 Dollars discount)'!P19*(1+$D$2)^P$5</f>
        <v>0</v>
      </c>
      <c r="Q19" s="352">
        <f>'CapEx (2014 Dollars discount)'!Q19*(1+$D$2)^Q$5</f>
        <v>0</v>
      </c>
      <c r="R19" s="352">
        <f>SUM(E19:Q19)</f>
        <v>3.1325637359999998</v>
      </c>
      <c r="S19" s="475" t="s">
        <v>306</v>
      </c>
      <c r="U19" s="475" t="s">
        <v>315</v>
      </c>
      <c r="V19" s="475">
        <v>50</v>
      </c>
      <c r="W19" s="475" t="s">
        <v>4</v>
      </c>
      <c r="X19" s="475" t="s">
        <v>317</v>
      </c>
      <c r="Y19" s="475" t="s">
        <v>319</v>
      </c>
      <c r="Z19" s="475" t="s">
        <v>318</v>
      </c>
    </row>
    <row r="20" spans="1:26" x14ac:dyDescent="0.25">
      <c r="A20" s="463"/>
      <c r="B20" s="353">
        <v>2026</v>
      </c>
      <c r="C20" s="364" t="s">
        <v>325</v>
      </c>
      <c r="D20" s="353" t="s">
        <v>351</v>
      </c>
      <c r="E20" s="354">
        <f>'CapEx (2014 Dollars discount)'!E20*(1+$D$2)^E$5</f>
        <v>0</v>
      </c>
      <c r="F20" s="354">
        <f>'CapEx (2014 Dollars discount)'!F20*(1+$D$2)^F$5</f>
        <v>2.4878399999999998</v>
      </c>
      <c r="G20" s="354">
        <f>'CapEx (2014 Dollars discount)'!G20*(1+$D$2)^G$5</f>
        <v>0.64472373599999988</v>
      </c>
      <c r="H20" s="354">
        <f>'CapEx (2014 Dollars discount)'!H20*(1+$D$2)^H$5</f>
        <v>0</v>
      </c>
      <c r="I20" s="354">
        <f>'CapEx (2014 Dollars discount)'!I20*(1+$D$2)^I$5</f>
        <v>0</v>
      </c>
      <c r="J20" s="354">
        <f>'CapEx (2014 Dollars discount)'!J20*(1+$D$2)^J$5</f>
        <v>0</v>
      </c>
      <c r="K20" s="354">
        <f>'CapEx (2014 Dollars discount)'!K20*(1+$D$2)^K$5</f>
        <v>0</v>
      </c>
      <c r="L20" s="354">
        <f>'CapEx (2014 Dollars discount)'!L20*(1+$D$2)^L$5</f>
        <v>0</v>
      </c>
      <c r="M20" s="354">
        <f>'CapEx (2014 Dollars discount)'!M20*(1+$D$2)^M$5</f>
        <v>0</v>
      </c>
      <c r="N20" s="354">
        <f>'CapEx (2014 Dollars discount)'!N20*(1+$D$2)^N$5</f>
        <v>0</v>
      </c>
      <c r="O20" s="354">
        <f>'CapEx (2014 Dollars discount)'!O20*(1+$D$2)^O$5</f>
        <v>0</v>
      </c>
      <c r="P20" s="354">
        <f>'CapEx (2014 Dollars discount)'!P20*(1+$D$2)^P$5</f>
        <v>0</v>
      </c>
      <c r="Q20" s="354">
        <f>'CapEx (2014 Dollars discount)'!Q20*(1+$D$2)^Q$5</f>
        <v>0</v>
      </c>
      <c r="R20" s="354">
        <f>SUM(E20:Q20)</f>
        <v>3.1325637359999998</v>
      </c>
      <c r="S20" s="476"/>
      <c r="U20" s="476"/>
      <c r="V20" s="476"/>
      <c r="W20" s="476"/>
      <c r="X20" s="476"/>
      <c r="Y20" s="476"/>
      <c r="Z20" s="476"/>
    </row>
    <row r="21" spans="1:26" s="348" customFormat="1" x14ac:dyDescent="0.25">
      <c r="A21" s="463"/>
      <c r="C21" s="362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50"/>
      <c r="U21" s="350"/>
      <c r="V21" s="350"/>
      <c r="W21" s="350"/>
      <c r="X21" s="350"/>
      <c r="Y21" s="350"/>
      <c r="Z21" s="350"/>
    </row>
    <row r="22" spans="1:26" ht="15" customHeight="1" x14ac:dyDescent="0.25">
      <c r="A22" s="463"/>
      <c r="B22" s="351">
        <v>2017</v>
      </c>
      <c r="C22" s="363" t="s">
        <v>326</v>
      </c>
      <c r="D22" s="351" t="s">
        <v>82</v>
      </c>
      <c r="E22" s="352">
        <f>'CapEx (2014 Dollars discount)'!E22*(1+$D$2)^E$5</f>
        <v>0</v>
      </c>
      <c r="F22" s="352">
        <f>'CapEx (2014 Dollars discount)'!F22*(1+$D$2)^F$5</f>
        <v>1.86588</v>
      </c>
      <c r="G22" s="352">
        <f>'CapEx (2014 Dollars discount)'!G22*(1+$D$2)^G$5</f>
        <v>0.64472373599999988</v>
      </c>
      <c r="H22" s="352">
        <f>'CapEx (2014 Dollars discount)'!H22*(1+$D$2)^H$5</f>
        <v>0</v>
      </c>
      <c r="I22" s="352">
        <f>'CapEx (2014 Dollars discount)'!I22*(1+$D$2)^I$5</f>
        <v>0</v>
      </c>
      <c r="J22" s="352">
        <f>'CapEx (2014 Dollars discount)'!J22*(1+$D$2)^J$5</f>
        <v>0</v>
      </c>
      <c r="K22" s="352">
        <f>'CapEx (2014 Dollars discount)'!K22*(1+$D$2)^K$5</f>
        <v>0</v>
      </c>
      <c r="L22" s="352">
        <f>'CapEx (2014 Dollars discount)'!L22*(1+$D$2)^L$5</f>
        <v>0</v>
      </c>
      <c r="M22" s="352">
        <f>'CapEx (2014 Dollars discount)'!M22*(1+$D$2)^M$5</f>
        <v>0</v>
      </c>
      <c r="N22" s="352">
        <f>'CapEx (2014 Dollars discount)'!N22*(1+$D$2)^N$5</f>
        <v>0</v>
      </c>
      <c r="O22" s="352">
        <f>'CapEx (2014 Dollars discount)'!O22*(1+$D$2)^O$5</f>
        <v>0</v>
      </c>
      <c r="P22" s="352">
        <f>'CapEx (2014 Dollars discount)'!P22*(1+$D$2)^P$5</f>
        <v>0</v>
      </c>
      <c r="Q22" s="352">
        <f>'CapEx (2014 Dollars discount)'!Q22*(1+$D$2)^Q$5</f>
        <v>0</v>
      </c>
      <c r="R22" s="352">
        <f>SUM(E22:Q22)</f>
        <v>2.5106037359999998</v>
      </c>
      <c r="S22" s="475" t="s">
        <v>306</v>
      </c>
      <c r="U22" s="475" t="s">
        <v>315</v>
      </c>
      <c r="V22" s="475">
        <v>50</v>
      </c>
      <c r="W22" s="475" t="s">
        <v>4</v>
      </c>
      <c r="X22" s="475" t="s">
        <v>317</v>
      </c>
      <c r="Y22" s="475" t="s">
        <v>319</v>
      </c>
      <c r="Z22" s="475" t="s">
        <v>318</v>
      </c>
    </row>
    <row r="23" spans="1:26" x14ac:dyDescent="0.25">
      <c r="A23" s="463"/>
      <c r="B23" s="353">
        <v>2026</v>
      </c>
      <c r="C23" s="364" t="s">
        <v>326</v>
      </c>
      <c r="D23" s="353" t="s">
        <v>82</v>
      </c>
      <c r="E23" s="354">
        <f>'CapEx (2014 Dollars discount)'!E23*(1+$D$2)^E$5</f>
        <v>0</v>
      </c>
      <c r="F23" s="354">
        <f>'CapEx (2014 Dollars discount)'!F23*(1+$D$2)^F$5</f>
        <v>1.86588</v>
      </c>
      <c r="G23" s="354">
        <f>'CapEx (2014 Dollars discount)'!G23*(1+$D$2)^G$5</f>
        <v>0.64472373599999988</v>
      </c>
      <c r="H23" s="354">
        <f>'CapEx (2014 Dollars discount)'!H23*(1+$D$2)^H$5</f>
        <v>0</v>
      </c>
      <c r="I23" s="354">
        <f>'CapEx (2014 Dollars discount)'!I23*(1+$D$2)^I$5</f>
        <v>0</v>
      </c>
      <c r="J23" s="354">
        <f>'CapEx (2014 Dollars discount)'!J23*(1+$D$2)^J$5</f>
        <v>0</v>
      </c>
      <c r="K23" s="354">
        <f>'CapEx (2014 Dollars discount)'!K23*(1+$D$2)^K$5</f>
        <v>0</v>
      </c>
      <c r="L23" s="354">
        <f>'CapEx (2014 Dollars discount)'!L23*(1+$D$2)^L$5</f>
        <v>0</v>
      </c>
      <c r="M23" s="354">
        <f>'CapEx (2014 Dollars discount)'!M23*(1+$D$2)^M$5</f>
        <v>0</v>
      </c>
      <c r="N23" s="354">
        <f>'CapEx (2014 Dollars discount)'!N23*(1+$D$2)^N$5</f>
        <v>0</v>
      </c>
      <c r="O23" s="354">
        <f>'CapEx (2014 Dollars discount)'!O23*(1+$D$2)^O$5</f>
        <v>0</v>
      </c>
      <c r="P23" s="354">
        <f>'CapEx (2014 Dollars discount)'!P23*(1+$D$2)^P$5</f>
        <v>0</v>
      </c>
      <c r="Q23" s="354">
        <f>'CapEx (2014 Dollars discount)'!Q23*(1+$D$2)^Q$5</f>
        <v>0</v>
      </c>
      <c r="R23" s="354">
        <f>SUM(E23:Q23)</f>
        <v>2.5106037359999998</v>
      </c>
      <c r="S23" s="476"/>
      <c r="U23" s="476"/>
      <c r="V23" s="476"/>
      <c r="W23" s="476"/>
      <c r="X23" s="476"/>
      <c r="Y23" s="476"/>
      <c r="Z23" s="476"/>
    </row>
    <row r="24" spans="1:26" s="348" customFormat="1" x14ac:dyDescent="0.25">
      <c r="A24" s="463"/>
      <c r="C24" s="362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50"/>
      <c r="U24" s="350"/>
      <c r="V24" s="350"/>
      <c r="W24" s="350"/>
      <c r="X24" s="350"/>
      <c r="Y24" s="350"/>
      <c r="Z24" s="350"/>
    </row>
    <row r="25" spans="1:26" ht="15" customHeight="1" x14ac:dyDescent="0.25">
      <c r="A25" s="463"/>
      <c r="B25" s="351">
        <v>2017</v>
      </c>
      <c r="C25" s="363" t="s">
        <v>327</v>
      </c>
      <c r="D25" s="396" t="s">
        <v>358</v>
      </c>
      <c r="E25" s="352">
        <f>'CapEx (2014 Dollars discount)'!E25*(1+$D$2)^E$5</f>
        <v>0</v>
      </c>
      <c r="F25" s="352">
        <f>'CapEx (2014 Dollars discount)'!F25*(1+$D$2)^F$5</f>
        <v>0</v>
      </c>
      <c r="G25" s="352">
        <f>'CapEx (2014 Dollars discount)'!G25*(1+$D$2)^G$5</f>
        <v>0</v>
      </c>
      <c r="H25" s="352">
        <f>'CapEx (2014 Dollars discount)'!H25*(1+$D$2)^H$5</f>
        <v>0</v>
      </c>
      <c r="I25" s="352">
        <f>'CapEx (2014 Dollars discount)'!I25*(1+$D$2)^I$5</f>
        <v>0</v>
      </c>
      <c r="J25" s="352">
        <f>'CapEx (2014 Dollars discount)'!J25*(1+$D$2)^J$5</f>
        <v>0</v>
      </c>
      <c r="K25" s="352">
        <f>'CapEx (2014 Dollars discount)'!K25*(1+$D$2)^K$5</f>
        <v>0</v>
      </c>
      <c r="L25" s="352">
        <f>'CapEx (2014 Dollars discount)'!L25*(1+$D$2)^L$5</f>
        <v>0</v>
      </c>
      <c r="M25" s="352">
        <f>'CapEx (2014 Dollars discount)'!M25*(1+$D$2)^M$5</f>
        <v>0</v>
      </c>
      <c r="N25" s="352">
        <f>'CapEx (2014 Dollars discount)'!N25*(1+$D$2)^N$5</f>
        <v>0</v>
      </c>
      <c r="O25" s="352">
        <f>'CapEx (2014 Dollars discount)'!O25*(1+$D$2)^O$5</f>
        <v>0</v>
      </c>
      <c r="P25" s="352">
        <f>'CapEx (2014 Dollars discount)'!P25*(1+$D$2)^P$5</f>
        <v>0</v>
      </c>
      <c r="Q25" s="352">
        <f>'CapEx (2014 Dollars discount)'!Q25*(1+$D$2)^Q$5</f>
        <v>0</v>
      </c>
      <c r="R25" s="352">
        <f>SUM(E25:Q25)</f>
        <v>0</v>
      </c>
      <c r="S25" s="477" t="s">
        <v>307</v>
      </c>
      <c r="U25" s="477" t="s">
        <v>315</v>
      </c>
      <c r="V25" s="477">
        <v>50</v>
      </c>
      <c r="W25" s="477" t="s">
        <v>4</v>
      </c>
      <c r="X25" s="477" t="s">
        <v>317</v>
      </c>
      <c r="Y25" s="477" t="s">
        <v>319</v>
      </c>
      <c r="Z25" s="477" t="s">
        <v>318</v>
      </c>
    </row>
    <row r="26" spans="1:26" x14ac:dyDescent="0.25">
      <c r="A26" s="454"/>
      <c r="B26" s="353">
        <v>2026</v>
      </c>
      <c r="C26" s="364" t="s">
        <v>327</v>
      </c>
      <c r="D26" s="431" t="s">
        <v>358</v>
      </c>
      <c r="E26" s="354">
        <f>'CapEx (2014 Dollars discount)'!E26*(1+$D$2)^E$5</f>
        <v>0</v>
      </c>
      <c r="F26" s="354">
        <f>'CapEx (2014 Dollars discount)'!F26*(1+$D$2)^F$5</f>
        <v>0</v>
      </c>
      <c r="G26" s="354">
        <f>'CapEx (2014 Dollars discount)'!G26*(1+$D$2)^G$5</f>
        <v>0</v>
      </c>
      <c r="H26" s="354">
        <f>'CapEx (2014 Dollars discount)'!H26*(1+$D$2)^H$5</f>
        <v>35.086832798723989</v>
      </c>
      <c r="I26" s="354">
        <f>'CapEx (2014 Dollars discount)'!I26*(1+$D$2)^I$5</f>
        <v>60.618351465262144</v>
      </c>
      <c r="J26" s="354">
        <f>'CapEx (2014 Dollars discount)'!J26*(1+$D$2)^J$5</f>
        <v>25.134793251556292</v>
      </c>
      <c r="K26" s="354">
        <f>'CapEx (2014 Dollars discount)'!K26*(1+$D$2)^K$5</f>
        <v>0</v>
      </c>
      <c r="L26" s="354">
        <f>'CapEx (2014 Dollars discount)'!L26*(1+$D$2)^L$5</f>
        <v>0</v>
      </c>
      <c r="M26" s="354">
        <f>'CapEx (2014 Dollars discount)'!M26*(1+$D$2)^M$5</f>
        <v>0</v>
      </c>
      <c r="N26" s="354">
        <f>'CapEx (2014 Dollars discount)'!N26*(1+$D$2)^N$5</f>
        <v>0</v>
      </c>
      <c r="O26" s="354">
        <f>'CapEx (2014 Dollars discount)'!O26*(1+$D$2)^O$5</f>
        <v>0</v>
      </c>
      <c r="P26" s="354">
        <f>'CapEx (2014 Dollars discount)'!P26*(1+$D$2)^P$5</f>
        <v>0</v>
      </c>
      <c r="Q26" s="354">
        <f>'CapEx (2014 Dollars discount)'!Q26*(1+$D$2)^Q$5</f>
        <v>0</v>
      </c>
      <c r="R26" s="354">
        <f>SUM(E26:Q26)</f>
        <v>120.83997751554242</v>
      </c>
      <c r="S26" s="478"/>
      <c r="U26" s="478"/>
      <c r="V26" s="478"/>
      <c r="W26" s="478"/>
      <c r="X26" s="478"/>
      <c r="Y26" s="478"/>
      <c r="Z26" s="478"/>
    </row>
    <row r="27" spans="1:26" s="348" customFormat="1" x14ac:dyDescent="0.25">
      <c r="A27" s="355"/>
      <c r="C27" s="362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50"/>
      <c r="U27" s="350"/>
      <c r="V27" s="350"/>
      <c r="W27" s="350"/>
      <c r="X27" s="350"/>
      <c r="Y27" s="350"/>
      <c r="Z27" s="350"/>
    </row>
    <row r="28" spans="1:26" ht="15" customHeight="1" x14ac:dyDescent="0.25">
      <c r="A28" s="453" t="s">
        <v>84</v>
      </c>
      <c r="B28" s="351">
        <v>2017</v>
      </c>
      <c r="C28" s="363" t="s">
        <v>328</v>
      </c>
      <c r="D28" s="351" t="s">
        <v>85</v>
      </c>
      <c r="E28" s="352">
        <f>'CapEx (2014 Dollars discount)'!E28*(1+$D$2)^E$5</f>
        <v>0</v>
      </c>
      <c r="F28" s="352">
        <f>'CapEx (2014 Dollars discount)'!F28*(1+$D$2)^F$5</f>
        <v>1.86588</v>
      </c>
      <c r="G28" s="352">
        <f>'CapEx (2014 Dollars discount)'!G28*(1+$D$2)^G$5</f>
        <v>1.9341712079999998</v>
      </c>
      <c r="H28" s="352">
        <f>'CapEx (2014 Dollars discount)'!H28*(1+$D$2)^H$5</f>
        <v>0</v>
      </c>
      <c r="I28" s="352">
        <f>'CapEx (2014 Dollars discount)'!I28*(1+$D$2)^I$5</f>
        <v>0</v>
      </c>
      <c r="J28" s="352">
        <f>'CapEx (2014 Dollars discount)'!J28*(1+$D$2)^J$5</f>
        <v>0</v>
      </c>
      <c r="K28" s="352">
        <f>'CapEx (2014 Dollars discount)'!K28*(1+$D$2)^K$5</f>
        <v>0</v>
      </c>
      <c r="L28" s="352">
        <f>'CapEx (2014 Dollars discount)'!L28*(1+$D$2)^L$5</f>
        <v>0</v>
      </c>
      <c r="M28" s="352">
        <f>'CapEx (2014 Dollars discount)'!M28*(1+$D$2)^M$5</f>
        <v>0</v>
      </c>
      <c r="N28" s="352">
        <f>'CapEx (2014 Dollars discount)'!N28*(1+$D$2)^N$5</f>
        <v>0</v>
      </c>
      <c r="O28" s="352">
        <f>'CapEx (2014 Dollars discount)'!O28*(1+$D$2)^O$5</f>
        <v>0</v>
      </c>
      <c r="P28" s="352">
        <f>'CapEx (2014 Dollars discount)'!P28*(1+$D$2)^P$5</f>
        <v>0</v>
      </c>
      <c r="Q28" s="352">
        <f>'CapEx (2014 Dollars discount)'!Q28*(1+$D$2)^Q$5</f>
        <v>0</v>
      </c>
      <c r="R28" s="352">
        <f>SUM(E28:Q28)</f>
        <v>3.8000512079999997</v>
      </c>
      <c r="S28" s="475" t="s">
        <v>306</v>
      </c>
      <c r="U28" s="475" t="s">
        <v>315</v>
      </c>
      <c r="V28" s="475">
        <v>50</v>
      </c>
      <c r="W28" s="475" t="s">
        <v>4</v>
      </c>
      <c r="X28" s="475" t="s">
        <v>317</v>
      </c>
      <c r="Y28" s="475" t="s">
        <v>319</v>
      </c>
      <c r="Z28" s="475" t="s">
        <v>318</v>
      </c>
    </row>
    <row r="29" spans="1:26" x14ac:dyDescent="0.25">
      <c r="A29" s="463"/>
      <c r="B29" s="353">
        <v>2026</v>
      </c>
      <c r="C29" s="364" t="s">
        <v>328</v>
      </c>
      <c r="D29" s="353" t="s">
        <v>85</v>
      </c>
      <c r="E29" s="354">
        <f>'CapEx (2014 Dollars discount)'!E29*(1+$D$2)^E$5</f>
        <v>0</v>
      </c>
      <c r="F29" s="354">
        <f>'CapEx (2014 Dollars discount)'!F29*(1+$D$2)^F$5</f>
        <v>1.86588</v>
      </c>
      <c r="G29" s="354">
        <f>'CapEx (2014 Dollars discount)'!G29*(1+$D$2)^G$5</f>
        <v>1.9341712079999998</v>
      </c>
      <c r="H29" s="354">
        <f>'CapEx (2014 Dollars discount)'!H29*(1+$D$2)^H$5</f>
        <v>0</v>
      </c>
      <c r="I29" s="354">
        <f>'CapEx (2014 Dollars discount)'!I29*(1+$D$2)^I$5</f>
        <v>0</v>
      </c>
      <c r="J29" s="354">
        <f>'CapEx (2014 Dollars discount)'!J29*(1+$D$2)^J$5</f>
        <v>0</v>
      </c>
      <c r="K29" s="354">
        <f>'CapEx (2014 Dollars discount)'!K29*(1+$D$2)^K$5</f>
        <v>0</v>
      </c>
      <c r="L29" s="354">
        <f>'CapEx (2014 Dollars discount)'!L29*(1+$D$2)^L$5</f>
        <v>0</v>
      </c>
      <c r="M29" s="354">
        <f>'CapEx (2014 Dollars discount)'!M29*(1+$D$2)^M$5</f>
        <v>0</v>
      </c>
      <c r="N29" s="354">
        <f>'CapEx (2014 Dollars discount)'!N29*(1+$D$2)^N$5</f>
        <v>0</v>
      </c>
      <c r="O29" s="354">
        <f>'CapEx (2014 Dollars discount)'!O29*(1+$D$2)^O$5</f>
        <v>0</v>
      </c>
      <c r="P29" s="354">
        <f>'CapEx (2014 Dollars discount)'!P29*(1+$D$2)^P$5</f>
        <v>0</v>
      </c>
      <c r="Q29" s="354">
        <f>'CapEx (2014 Dollars discount)'!Q29*(1+$D$2)^Q$5</f>
        <v>0</v>
      </c>
      <c r="R29" s="354">
        <f>SUM(E29:Q29)</f>
        <v>3.8000512079999997</v>
      </c>
      <c r="S29" s="476"/>
      <c r="U29" s="476"/>
      <c r="V29" s="476"/>
      <c r="W29" s="476"/>
      <c r="X29" s="476"/>
      <c r="Y29" s="476"/>
      <c r="Z29" s="476"/>
    </row>
    <row r="30" spans="1:26" s="348" customFormat="1" x14ac:dyDescent="0.25">
      <c r="A30" s="463"/>
      <c r="C30" s="362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50"/>
      <c r="U30" s="350"/>
      <c r="V30" s="350"/>
      <c r="W30" s="350"/>
      <c r="X30" s="350"/>
      <c r="Y30" s="350"/>
      <c r="Z30" s="350"/>
    </row>
    <row r="31" spans="1:26" ht="15" customHeight="1" x14ac:dyDescent="0.25">
      <c r="A31" s="463"/>
      <c r="B31" s="351">
        <v>2017</v>
      </c>
      <c r="C31" s="363" t="s">
        <v>329</v>
      </c>
      <c r="D31" s="351" t="s">
        <v>87</v>
      </c>
      <c r="E31" s="352">
        <f>'CapEx (2014 Dollars discount)'!E31*(1+$D$2)^E$5</f>
        <v>0</v>
      </c>
      <c r="F31" s="352">
        <f>'CapEx (2014 Dollars discount)'!F31*(1+$D$2)^F$5</f>
        <v>0</v>
      </c>
      <c r="G31" s="352">
        <f>'CapEx (2014 Dollars discount)'!G31*(1+$D$2)^G$5</f>
        <v>0</v>
      </c>
      <c r="H31" s="352">
        <f>'CapEx (2014 Dollars discount)'!H31*(1+$D$2)^H$5</f>
        <v>0</v>
      </c>
      <c r="I31" s="352">
        <f>'CapEx (2014 Dollars discount)'!I31*(1+$D$2)^I$5</f>
        <v>0</v>
      </c>
      <c r="J31" s="352">
        <f>'CapEx (2014 Dollars discount)'!J31*(1+$D$2)^J$5</f>
        <v>0</v>
      </c>
      <c r="K31" s="352">
        <f>'CapEx (2014 Dollars discount)'!K31*(1+$D$2)^K$5</f>
        <v>0</v>
      </c>
      <c r="L31" s="352">
        <f>'CapEx (2014 Dollars discount)'!L31*(1+$D$2)^L$5</f>
        <v>0</v>
      </c>
      <c r="M31" s="352">
        <f>'CapEx (2014 Dollars discount)'!M31*(1+$D$2)^M$5</f>
        <v>0</v>
      </c>
      <c r="N31" s="352">
        <f>'CapEx (2014 Dollars discount)'!N31*(1+$D$2)^N$5</f>
        <v>0</v>
      </c>
      <c r="O31" s="352">
        <f>'CapEx (2014 Dollars discount)'!O31*(1+$D$2)^O$5</f>
        <v>0</v>
      </c>
      <c r="P31" s="352">
        <f>'CapEx (2014 Dollars discount)'!P31*(1+$D$2)^P$5</f>
        <v>0</v>
      </c>
      <c r="Q31" s="352">
        <f>'CapEx (2014 Dollars discount)'!Q31*(1+$D$2)^Q$5</f>
        <v>0</v>
      </c>
      <c r="R31" s="352">
        <f>SUM(E31:Q31)</f>
        <v>0</v>
      </c>
      <c r="S31" s="477" t="s">
        <v>307</v>
      </c>
      <c r="U31" s="477" t="s">
        <v>315</v>
      </c>
      <c r="V31" s="477">
        <v>50</v>
      </c>
      <c r="W31" s="477" t="s">
        <v>4</v>
      </c>
      <c r="X31" s="477" t="s">
        <v>317</v>
      </c>
      <c r="Y31" s="477" t="s">
        <v>319</v>
      </c>
      <c r="Z31" s="477" t="s">
        <v>318</v>
      </c>
    </row>
    <row r="32" spans="1:26" x14ac:dyDescent="0.25">
      <c r="A32" s="463"/>
      <c r="B32" s="353">
        <v>2026</v>
      </c>
      <c r="C32" s="364" t="s">
        <v>329</v>
      </c>
      <c r="D32" s="353" t="s">
        <v>87</v>
      </c>
      <c r="E32" s="354">
        <f>'CapEx (2014 Dollars discount)'!E32*(1+$D$2)^E$5</f>
        <v>0</v>
      </c>
      <c r="F32" s="354">
        <f>'CapEx (2014 Dollars discount)'!F32*(1+$D$2)^F$5</f>
        <v>0</v>
      </c>
      <c r="G32" s="354">
        <f>'CapEx (2014 Dollars discount)'!G32*(1+$D$2)^G$5</f>
        <v>20.953521419999998</v>
      </c>
      <c r="H32" s="354">
        <f>'CapEx (2014 Dollars discount)'!H32*(1+$D$2)^H$5</f>
        <v>86.88168121588798</v>
      </c>
      <c r="I32" s="354">
        <f>'CapEx (2014 Dollars discount)'!I32*(1+$D$2)^I$5</f>
        <v>90.061550748389465</v>
      </c>
      <c r="J32" s="354">
        <f>'CapEx (2014 Dollars discount)'!J32*(1+$D$2)^J$5</f>
        <v>23.339450876445131</v>
      </c>
      <c r="K32" s="354">
        <f>'CapEx (2014 Dollars discount)'!K32*(1+$D$2)^K$5</f>
        <v>0</v>
      </c>
      <c r="L32" s="354">
        <f>'CapEx (2014 Dollars discount)'!L32*(1+$D$2)^L$5</f>
        <v>0</v>
      </c>
      <c r="M32" s="354">
        <f>'CapEx (2014 Dollars discount)'!M32*(1+$D$2)^M$5</f>
        <v>0</v>
      </c>
      <c r="N32" s="354">
        <f>'CapEx (2014 Dollars discount)'!N32*(1+$D$2)^N$5</f>
        <v>0</v>
      </c>
      <c r="O32" s="354">
        <f>'CapEx (2014 Dollars discount)'!O32*(1+$D$2)^O$5</f>
        <v>0</v>
      </c>
      <c r="P32" s="354">
        <f>'CapEx (2014 Dollars discount)'!P32*(1+$D$2)^P$5</f>
        <v>0</v>
      </c>
      <c r="Q32" s="354">
        <f>'CapEx (2014 Dollars discount)'!Q32*(1+$D$2)^Q$5</f>
        <v>0</v>
      </c>
      <c r="R32" s="354">
        <f>SUM(E32:Q32)</f>
        <v>221.23620426072259</v>
      </c>
      <c r="S32" s="478"/>
      <c r="U32" s="478"/>
      <c r="V32" s="478"/>
      <c r="W32" s="478"/>
      <c r="X32" s="478"/>
      <c r="Y32" s="478"/>
      <c r="Z32" s="478"/>
    </row>
    <row r="33" spans="1:26" s="348" customFormat="1" x14ac:dyDescent="0.25">
      <c r="A33" s="463"/>
      <c r="C33" s="362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50"/>
      <c r="U33" s="350"/>
      <c r="V33" s="350"/>
      <c r="W33" s="350"/>
      <c r="X33" s="350"/>
      <c r="Y33" s="350"/>
      <c r="Z33" s="350"/>
    </row>
    <row r="34" spans="1:26" ht="15" customHeight="1" x14ac:dyDescent="0.25">
      <c r="A34" s="463"/>
      <c r="B34" s="351">
        <v>2017</v>
      </c>
      <c r="C34" s="363" t="s">
        <v>330</v>
      </c>
      <c r="D34" s="351" t="s">
        <v>89</v>
      </c>
      <c r="E34" s="352">
        <f>'CapEx (2014 Dollars discount)'!E34*(1+$D$2)^E$5</f>
        <v>0</v>
      </c>
      <c r="F34" s="352">
        <f>'CapEx (2014 Dollars discount)'!F34*(1+$D$2)^F$5</f>
        <v>185.65505999999999</v>
      </c>
      <c r="G34" s="352">
        <f>'CapEx (2014 Dollars discount)'!G34*(1+$D$2)^G$5</f>
        <v>320.75005865999998</v>
      </c>
      <c r="H34" s="352">
        <f>'CapEx (2014 Dollars discount)'!H34*(1+$D$2)^H$5</f>
        <v>132.99580432278239</v>
      </c>
      <c r="I34" s="352">
        <f>'CapEx (2014 Dollars discount)'!I34*(1+$D$2)^I$5</f>
        <v>0</v>
      </c>
      <c r="J34" s="352">
        <f>'CapEx (2014 Dollars discount)'!J34*(1+$D$2)^J$5</f>
        <v>0</v>
      </c>
      <c r="K34" s="352">
        <f>'CapEx (2014 Dollars discount)'!K34*(1+$D$2)^K$5</f>
        <v>0</v>
      </c>
      <c r="L34" s="352">
        <f>'CapEx (2014 Dollars discount)'!L34*(1+$D$2)^L$5</f>
        <v>0</v>
      </c>
      <c r="M34" s="352">
        <f>'CapEx (2014 Dollars discount)'!M34*(1+$D$2)^M$5</f>
        <v>0</v>
      </c>
      <c r="N34" s="352">
        <f>'CapEx (2014 Dollars discount)'!N34*(1+$D$2)^N$5</f>
        <v>0</v>
      </c>
      <c r="O34" s="352">
        <f>'CapEx (2014 Dollars discount)'!O34*(1+$D$2)^O$5</f>
        <v>0</v>
      </c>
      <c r="P34" s="352">
        <f>'CapEx (2014 Dollars discount)'!P34*(1+$D$2)^P$5</f>
        <v>0</v>
      </c>
      <c r="Q34" s="352">
        <f>'CapEx (2014 Dollars discount)'!Q34*(1+$D$2)^Q$5</f>
        <v>0</v>
      </c>
      <c r="R34" s="352">
        <f>SUM(E34:Q34)</f>
        <v>639.40092298278239</v>
      </c>
      <c r="S34" s="473" t="s">
        <v>305</v>
      </c>
      <c r="U34" s="473" t="s">
        <v>315</v>
      </c>
      <c r="V34" s="473">
        <v>50</v>
      </c>
      <c r="W34" s="473" t="s">
        <v>4</v>
      </c>
      <c r="X34" s="473" t="s">
        <v>317</v>
      </c>
      <c r="Y34" s="473" t="s">
        <v>319</v>
      </c>
      <c r="Z34" s="473" t="s">
        <v>318</v>
      </c>
    </row>
    <row r="35" spans="1:26" x14ac:dyDescent="0.25">
      <c r="A35" s="463"/>
      <c r="B35" s="353">
        <v>2026</v>
      </c>
      <c r="C35" s="364" t="s">
        <v>330</v>
      </c>
      <c r="D35" s="353" t="s">
        <v>89</v>
      </c>
      <c r="E35" s="354">
        <f>'CapEx (2014 Dollars discount)'!E35*(1+$D$2)^E$5</f>
        <v>0</v>
      </c>
      <c r="F35" s="354">
        <f>'CapEx (2014 Dollars discount)'!F35*(1+$D$2)^F$5</f>
        <v>0</v>
      </c>
      <c r="G35" s="354">
        <f>'CapEx (2014 Dollars discount)'!G35*(1+$D$2)^G$5</f>
        <v>0</v>
      </c>
      <c r="H35" s="354">
        <f>'CapEx (2014 Dollars discount)'!H35*(1+$D$2)^H$5</f>
        <v>0</v>
      </c>
      <c r="I35" s="354">
        <f>'CapEx (2014 Dollars discount)'!I35*(1+$D$2)^I$5</f>
        <v>0</v>
      </c>
      <c r="J35" s="354">
        <f>'CapEx (2014 Dollars discount)'!J35*(1+$D$2)^J$5</f>
        <v>0</v>
      </c>
      <c r="K35" s="354">
        <f>'CapEx (2014 Dollars discount)'!K35*(1+$D$2)^K$5</f>
        <v>0</v>
      </c>
      <c r="L35" s="354">
        <f>'CapEx (2014 Dollars discount)'!L35*(1+$D$2)^L$5</f>
        <v>12.861109372008697</v>
      </c>
      <c r="M35" s="354">
        <f>'CapEx (2014 Dollars discount)'!M35*(1+$D$2)^M$5</f>
        <v>78.257818473392135</v>
      </c>
      <c r="N35" s="354">
        <f>'CapEx (2014 Dollars discount)'!N35*(1+$D$2)^N$5</f>
        <v>162.24410925903658</v>
      </c>
      <c r="O35" s="354">
        <f>'CapEx (2014 Dollars discount)'!O35*(1+$D$2)^O$5</f>
        <v>294.31892640135521</v>
      </c>
      <c r="P35" s="354">
        <f>'CapEx (2014 Dollars discount)'!P35*(1+$D$2)^P$5</f>
        <v>217.92214221974632</v>
      </c>
      <c r="Q35" s="354">
        <f>'CapEx (2014 Dollars discount)'!Q35*(1+$D$2)^Q$5</f>
        <v>90.359237049995613</v>
      </c>
      <c r="R35" s="354">
        <f>SUM(E35:Q35)</f>
        <v>855.96334277553456</v>
      </c>
      <c r="S35" s="474"/>
      <c r="U35" s="474"/>
      <c r="V35" s="474"/>
      <c r="W35" s="474"/>
      <c r="X35" s="474"/>
      <c r="Y35" s="474"/>
      <c r="Z35" s="474"/>
    </row>
    <row r="36" spans="1:26" s="348" customFormat="1" x14ac:dyDescent="0.25">
      <c r="A36" s="463"/>
      <c r="C36" s="362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50"/>
      <c r="U36" s="350"/>
      <c r="V36" s="350"/>
      <c r="W36" s="350"/>
      <c r="X36" s="350"/>
      <c r="Y36" s="350"/>
      <c r="Z36" s="350"/>
    </row>
    <row r="37" spans="1:26" ht="15" customHeight="1" x14ac:dyDescent="0.25">
      <c r="A37" s="463"/>
      <c r="B37" s="351">
        <v>2017</v>
      </c>
      <c r="C37" s="363" t="s">
        <v>331</v>
      </c>
      <c r="D37" s="351" t="s">
        <v>88</v>
      </c>
      <c r="E37" s="352">
        <f>'CapEx (2014 Dollars discount)'!E37*(1+$D$2)^E$5</f>
        <v>0</v>
      </c>
      <c r="F37" s="352">
        <f>'CapEx (2014 Dollars discount)'!F37*(1+$D$2)^F$5</f>
        <v>25.500360000000001</v>
      </c>
      <c r="G37" s="352">
        <f>'CapEx (2014 Dollars discount)'!G37*(1+$D$2)^G$5</f>
        <v>44.056121959999992</v>
      </c>
      <c r="H37" s="352">
        <f>'CapEx (2014 Dollars discount)'!H37*(1+$D$2)^H$5</f>
        <v>18.267430409494395</v>
      </c>
      <c r="I37" s="352">
        <f>'CapEx (2014 Dollars discount)'!I37*(1+$D$2)^I$5</f>
        <v>0</v>
      </c>
      <c r="J37" s="352">
        <f>'CapEx (2014 Dollars discount)'!J37*(1+$D$2)^J$5</f>
        <v>0</v>
      </c>
      <c r="K37" s="352">
        <f>'CapEx (2014 Dollars discount)'!K37*(1+$D$2)^K$5</f>
        <v>0</v>
      </c>
      <c r="L37" s="352">
        <f>'CapEx (2014 Dollars discount)'!L37*(1+$D$2)^L$5</f>
        <v>0</v>
      </c>
      <c r="M37" s="352">
        <f>'CapEx (2014 Dollars discount)'!M37*(1+$D$2)^M$5</f>
        <v>0</v>
      </c>
      <c r="N37" s="352">
        <f>'CapEx (2014 Dollars discount)'!N37*(1+$D$2)^N$5</f>
        <v>0</v>
      </c>
      <c r="O37" s="352">
        <f>'CapEx (2014 Dollars discount)'!O37*(1+$D$2)^O$5</f>
        <v>0</v>
      </c>
      <c r="P37" s="352">
        <f>'CapEx (2014 Dollars discount)'!P37*(1+$D$2)^P$5</f>
        <v>0</v>
      </c>
      <c r="Q37" s="352">
        <f>'CapEx (2014 Dollars discount)'!Q37*(1+$D$2)^Q$5</f>
        <v>0</v>
      </c>
      <c r="R37" s="352">
        <f>SUM(E37:Q37)</f>
        <v>87.82391236949438</v>
      </c>
      <c r="S37" s="473" t="s">
        <v>305</v>
      </c>
      <c r="U37" s="473" t="s">
        <v>315</v>
      </c>
      <c r="V37" s="473">
        <v>50</v>
      </c>
      <c r="W37" s="473" t="s">
        <v>4</v>
      </c>
      <c r="X37" s="473" t="s">
        <v>317</v>
      </c>
      <c r="Y37" s="473" t="s">
        <v>319</v>
      </c>
      <c r="Z37" s="473" t="s">
        <v>318</v>
      </c>
    </row>
    <row r="38" spans="1:26" x14ac:dyDescent="0.25">
      <c r="A38" s="463"/>
      <c r="B38" s="353">
        <v>2026</v>
      </c>
      <c r="C38" s="364" t="s">
        <v>331</v>
      </c>
      <c r="D38" s="353" t="s">
        <v>88</v>
      </c>
      <c r="E38" s="354">
        <f>'CapEx (2014 Dollars discount)'!E38*(1+$D$2)^E$5</f>
        <v>0</v>
      </c>
      <c r="F38" s="354">
        <f>'CapEx (2014 Dollars discount)'!F38*(1+$D$2)^F$5</f>
        <v>0</v>
      </c>
      <c r="G38" s="354">
        <f>'CapEx (2014 Dollars discount)'!G38*(1+$D$2)^G$5</f>
        <v>0</v>
      </c>
      <c r="H38" s="354">
        <f>'CapEx (2014 Dollars discount)'!H38*(1+$D$2)^H$5</f>
        <v>0</v>
      </c>
      <c r="I38" s="354">
        <f>'CapEx (2014 Dollars discount)'!I38*(1+$D$2)^I$5</f>
        <v>0</v>
      </c>
      <c r="J38" s="354">
        <f>'CapEx (2014 Dollars discount)'!J38*(1+$D$2)^J$5</f>
        <v>0</v>
      </c>
      <c r="K38" s="354">
        <f>'CapEx (2014 Dollars discount)'!K38*(1+$D$2)^K$5</f>
        <v>0</v>
      </c>
      <c r="L38" s="354">
        <f>'CapEx (2014 Dollars discount)'!L38*(1+$D$2)^L$5</f>
        <v>10.54610968504713</v>
      </c>
      <c r="M38" s="354">
        <f>'CapEx (2014 Dollars discount)'!M38*(1+$D$2)^M$5</f>
        <v>21.86419459903971</v>
      </c>
      <c r="N38" s="354">
        <f>'CapEx (2014 Dollars discount)'!N38*(1+$D$2)^N$5</f>
        <v>39.662742212387982</v>
      </c>
      <c r="O38" s="354">
        <f>'CapEx (2014 Dollars discount)'!O38*(1+$D$2)^O$5</f>
        <v>29.367427555258129</v>
      </c>
      <c r="P38" s="354">
        <f>'CapEx (2014 Dollars discount)'!P38*(1+$D$2)^P$5</f>
        <v>12.176910161512229</v>
      </c>
      <c r="Q38" s="354">
        <f>'CapEx (2014 Dollars discount)'!Q38*(1+$D$2)^Q$5</f>
        <v>0</v>
      </c>
      <c r="R38" s="354">
        <f>SUM(E38:Q38)</f>
        <v>113.61738421324519</v>
      </c>
      <c r="S38" s="474"/>
      <c r="U38" s="474"/>
      <c r="V38" s="474"/>
      <c r="W38" s="474"/>
      <c r="X38" s="474"/>
      <c r="Y38" s="474"/>
      <c r="Z38" s="474"/>
    </row>
    <row r="39" spans="1:26" s="348" customFormat="1" x14ac:dyDescent="0.25">
      <c r="A39" s="463"/>
      <c r="C39" s="362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50"/>
      <c r="U39" s="350"/>
      <c r="V39" s="350"/>
      <c r="W39" s="350"/>
      <c r="X39" s="350"/>
      <c r="Y39" s="350"/>
      <c r="Z39" s="350"/>
    </row>
    <row r="40" spans="1:26" x14ac:dyDescent="0.25">
      <c r="A40" s="463"/>
      <c r="B40" s="351">
        <v>2017</v>
      </c>
      <c r="C40" s="363" t="s">
        <v>332</v>
      </c>
      <c r="D40" s="351" t="s">
        <v>86</v>
      </c>
      <c r="E40" s="352">
        <f>'CapEx (2014 Dollars discount)'!E40*(1+$D$2)^E$5</f>
        <v>0</v>
      </c>
      <c r="F40" s="352">
        <f>'CapEx (2014 Dollars discount)'!F40*(1+$D$2)^F$5</f>
        <v>0</v>
      </c>
      <c r="G40" s="352">
        <f>'CapEx (2014 Dollars discount)'!G40*(1+$D$2)^G$5</f>
        <v>0</v>
      </c>
      <c r="H40" s="352">
        <f>'CapEx (2014 Dollars discount)'!H40*(1+$D$2)^H$5</f>
        <v>0</v>
      </c>
      <c r="I40" s="352">
        <f>'CapEx (2014 Dollars discount)'!I40*(1+$D$2)^I$5</f>
        <v>0</v>
      </c>
      <c r="J40" s="352">
        <f>'CapEx (2014 Dollars discount)'!J40*(1+$D$2)^J$5</f>
        <v>0</v>
      </c>
      <c r="K40" s="352">
        <f>'CapEx (2014 Dollars discount)'!K40*(1+$D$2)^K$5</f>
        <v>0</v>
      </c>
      <c r="L40" s="352">
        <f>'CapEx (2014 Dollars discount)'!L40*(1+$D$2)^L$5</f>
        <v>0</v>
      </c>
      <c r="M40" s="352">
        <f>'CapEx (2014 Dollars discount)'!M40*(1+$D$2)^M$5</f>
        <v>0</v>
      </c>
      <c r="N40" s="352">
        <f>'CapEx (2014 Dollars discount)'!N40*(1+$D$2)^N$5</f>
        <v>0</v>
      </c>
      <c r="O40" s="352">
        <f>'CapEx (2014 Dollars discount)'!O40*(1+$D$2)^O$5</f>
        <v>0</v>
      </c>
      <c r="P40" s="352">
        <f>'CapEx (2014 Dollars discount)'!P40*(1+$D$2)^P$5</f>
        <v>0</v>
      </c>
      <c r="Q40" s="352">
        <f>'CapEx (2014 Dollars discount)'!Q40*(1+$D$2)^Q$5</f>
        <v>0</v>
      </c>
      <c r="R40" s="352">
        <f>SUM(E40:Q40)</f>
        <v>0</v>
      </c>
      <c r="S40" s="471" t="s">
        <v>308</v>
      </c>
      <c r="U40" s="471" t="s">
        <v>315</v>
      </c>
      <c r="V40" s="471">
        <v>50</v>
      </c>
      <c r="W40" s="471" t="s">
        <v>4</v>
      </c>
      <c r="X40" s="471" t="s">
        <v>317</v>
      </c>
      <c r="Y40" s="471" t="s">
        <v>319</v>
      </c>
      <c r="Z40" s="471" t="s">
        <v>318</v>
      </c>
    </row>
    <row r="41" spans="1:26" x14ac:dyDescent="0.25">
      <c r="A41" s="463"/>
      <c r="B41" s="353">
        <v>2026</v>
      </c>
      <c r="C41" s="364" t="s">
        <v>332</v>
      </c>
      <c r="D41" s="353" t="s">
        <v>86</v>
      </c>
      <c r="E41" s="354">
        <f>'CapEx (2014 Dollars discount)'!E41*(1+$D$2)^E$5</f>
        <v>0</v>
      </c>
      <c r="F41" s="354">
        <f>'CapEx (2014 Dollars discount)'!F41*(1+$D$2)^F$5</f>
        <v>0</v>
      </c>
      <c r="G41" s="354">
        <f>'CapEx (2014 Dollars discount)'!G41*(1+$D$2)^G$5</f>
        <v>4.0832503279999992</v>
      </c>
      <c r="H41" s="354">
        <f>'CapEx (2014 Dollars discount)'!H41*(1+$D$2)^H$5</f>
        <v>16.930789160019195</v>
      </c>
      <c r="I41" s="354">
        <f>'CapEx (2014 Dollars discount)'!I41*(1+$D$2)^I$5</f>
        <v>17.550456043275897</v>
      </c>
      <c r="J41" s="354">
        <f>'CapEx (2014 Dollars discount)'!J41*(1+$D$2)^J$5</f>
        <v>4.5482006836149482</v>
      </c>
      <c r="K41" s="354">
        <f>'CapEx (2014 Dollars discount)'!K41*(1+$D$2)^K$5</f>
        <v>0</v>
      </c>
      <c r="L41" s="354">
        <f>'CapEx (2014 Dollars discount)'!L41*(1+$D$2)^L$5</f>
        <v>0</v>
      </c>
      <c r="M41" s="354">
        <f>'CapEx (2014 Dollars discount)'!M41*(1+$D$2)^M$5</f>
        <v>0</v>
      </c>
      <c r="N41" s="354">
        <f>'CapEx (2014 Dollars discount)'!N41*(1+$D$2)^N$5</f>
        <v>0</v>
      </c>
      <c r="O41" s="354">
        <f>'CapEx (2014 Dollars discount)'!O41*(1+$D$2)^O$5</f>
        <v>0</v>
      </c>
      <c r="P41" s="354">
        <f>'CapEx (2014 Dollars discount)'!P41*(1+$D$2)^P$5</f>
        <v>0</v>
      </c>
      <c r="Q41" s="354">
        <f>'CapEx (2014 Dollars discount)'!Q41*(1+$D$2)^Q$5</f>
        <v>0</v>
      </c>
      <c r="R41" s="354">
        <f>SUM(E41:Q41)</f>
        <v>43.112696214910045</v>
      </c>
      <c r="S41" s="472"/>
      <c r="U41" s="472"/>
      <c r="V41" s="472"/>
      <c r="W41" s="472"/>
      <c r="X41" s="472"/>
      <c r="Y41" s="472"/>
      <c r="Z41" s="472"/>
    </row>
    <row r="42" spans="1:26" s="348" customFormat="1" hidden="1" x14ac:dyDescent="0.25">
      <c r="A42" s="463"/>
      <c r="C42" s="362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S42" s="350"/>
      <c r="U42" s="350"/>
      <c r="V42" s="350"/>
      <c r="W42" s="350"/>
      <c r="X42" s="350"/>
      <c r="Y42" s="350"/>
      <c r="Z42" s="350"/>
    </row>
    <row r="43" spans="1:26" s="348" customFormat="1" hidden="1" x14ac:dyDescent="0.25">
      <c r="A43" s="463"/>
      <c r="B43" s="351">
        <v>2017</v>
      </c>
      <c r="C43" s="363" t="s">
        <v>347</v>
      </c>
      <c r="D43" s="351" t="s">
        <v>348</v>
      </c>
      <c r="E43" s="352">
        <f>'CapEx (2014 Dollars)'!E43*(1+$D$2)^E$5</f>
        <v>0</v>
      </c>
      <c r="F43" s="352">
        <f>'CapEx (2014 Dollars)'!F43*(1+$D$2)^F$5</f>
        <v>0</v>
      </c>
      <c r="G43" s="352">
        <f>'CapEx (2014 Dollars)'!G43*(1+$D$2)^G$5</f>
        <v>0</v>
      </c>
      <c r="H43" s="352">
        <f>'CapEx (2014 Dollars)'!H43*(1+$D$2)^H$5</f>
        <v>0</v>
      </c>
      <c r="I43" s="352">
        <f>'CapEx (2014 Dollars)'!I43*(1+$D$2)^I$5</f>
        <v>0</v>
      </c>
      <c r="J43" s="352">
        <f>'CapEx (2014 Dollars)'!J43*(1+$D$2)^J$5</f>
        <v>0</v>
      </c>
      <c r="K43" s="352">
        <f>'CapEx (2014 Dollars)'!K43*(1+$D$2)^K$5</f>
        <v>0</v>
      </c>
      <c r="L43" s="352">
        <f>'CapEx (2014 Dollars)'!L43*(1+$D$2)^L$5</f>
        <v>0</v>
      </c>
      <c r="M43" s="352">
        <f>'CapEx (2014 Dollars)'!M43*(1+$D$2)^M$5</f>
        <v>0</v>
      </c>
      <c r="N43" s="352">
        <f>'CapEx (2014 Dollars)'!N43*(1+$D$2)^N$5</f>
        <v>0</v>
      </c>
      <c r="O43" s="352">
        <f>'CapEx (2014 Dollars)'!O43*(1+$D$2)^O$5</f>
        <v>0</v>
      </c>
      <c r="P43" s="352">
        <f>'CapEx (2014 Dollars)'!P43*(1+$D$2)^P$5</f>
        <v>0</v>
      </c>
      <c r="Q43" s="352">
        <f>'CapEx (2014 Dollars)'!Q43*(1+$D$2)^Q$5</f>
        <v>0</v>
      </c>
      <c r="R43" s="352">
        <f>SUM(E43:Q43)</f>
        <v>0</v>
      </c>
      <c r="S43" s="350"/>
      <c r="U43" s="350"/>
      <c r="V43" s="350"/>
      <c r="W43" s="350"/>
      <c r="X43" s="350"/>
      <c r="Y43" s="350"/>
      <c r="Z43" s="350"/>
    </row>
    <row r="44" spans="1:26" s="348" customFormat="1" hidden="1" x14ac:dyDescent="0.25">
      <c r="A44" s="463"/>
      <c r="B44" s="353">
        <v>2026</v>
      </c>
      <c r="C44" s="364" t="s">
        <v>347</v>
      </c>
      <c r="D44" s="353" t="s">
        <v>348</v>
      </c>
      <c r="E44" s="354">
        <f>'CapEx (2014 Dollars)'!E44*(1+$D$2)^E$5</f>
        <v>0</v>
      </c>
      <c r="F44" s="354">
        <f>'CapEx (2014 Dollars)'!F44*(1+$D$2)^F$5</f>
        <v>0</v>
      </c>
      <c r="G44" s="354">
        <f>'CapEx (2014 Dollars)'!G44*(1+$D$2)^G$5</f>
        <v>0</v>
      </c>
      <c r="H44" s="354">
        <f>'CapEx (2014 Dollars)'!H44*(1+$D$2)^H$5</f>
        <v>0</v>
      </c>
      <c r="I44" s="354">
        <f>'CapEx (2014 Dollars)'!I44*(1+$D$2)^I$5</f>
        <v>0</v>
      </c>
      <c r="J44" s="354">
        <f>'CapEx (2014 Dollars)'!J44*(1+$D$2)^J$5</f>
        <v>0</v>
      </c>
      <c r="K44" s="354">
        <f>'CapEx (2014 Dollars)'!K44*(1+$D$2)^K$5</f>
        <v>0</v>
      </c>
      <c r="L44" s="354">
        <f>'CapEx (2014 Dollars)'!L44*(1+$D$2)^L$5</f>
        <v>0</v>
      </c>
      <c r="M44" s="354">
        <f>'CapEx (2014 Dollars)'!M44*(1+$D$2)^M$5</f>
        <v>0</v>
      </c>
      <c r="N44" s="354">
        <f>'CapEx (2014 Dollars)'!N44*(1+$D$2)^N$5</f>
        <v>0</v>
      </c>
      <c r="O44" s="354">
        <f>'CapEx (2014 Dollars)'!O44*(1+$D$2)^O$5</f>
        <v>0</v>
      </c>
      <c r="P44" s="354">
        <f>'CapEx (2014 Dollars)'!P44*(1+$D$2)^P$5</f>
        <v>0</v>
      </c>
      <c r="Q44" s="354">
        <f>'CapEx (2014 Dollars)'!Q44*(1+$D$2)^Q$5</f>
        <v>0</v>
      </c>
      <c r="R44" s="354">
        <f>SUM(E44:Q44)</f>
        <v>0</v>
      </c>
      <c r="S44" s="350"/>
      <c r="U44" s="350"/>
      <c r="V44" s="350"/>
      <c r="W44" s="350"/>
      <c r="X44" s="350"/>
      <c r="Y44" s="350"/>
      <c r="Z44" s="350"/>
    </row>
    <row r="45" spans="1:26" s="348" customFormat="1" hidden="1" x14ac:dyDescent="0.25">
      <c r="A45" s="463"/>
      <c r="C45" s="362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S45" s="350"/>
      <c r="U45" s="350"/>
      <c r="V45" s="350"/>
      <c r="W45" s="350"/>
      <c r="X45" s="350"/>
      <c r="Y45" s="350"/>
      <c r="Z45" s="350"/>
    </row>
    <row r="46" spans="1:26" s="348" customFormat="1" hidden="1" x14ac:dyDescent="0.25">
      <c r="A46" s="463"/>
      <c r="B46" s="351">
        <v>2017</v>
      </c>
      <c r="C46" s="363" t="s">
        <v>349</v>
      </c>
      <c r="D46" s="352" t="s">
        <v>350</v>
      </c>
      <c r="E46" s="352">
        <f>'CapEx (2014 Dollars)'!E46*(1+$D$2)^E$5</f>
        <v>0</v>
      </c>
      <c r="F46" s="352">
        <f>'CapEx (2014 Dollars)'!F46*(1+$D$2)^F$5</f>
        <v>0</v>
      </c>
      <c r="G46" s="352">
        <f>'CapEx (2014 Dollars)'!G46*(1+$D$2)^G$5</f>
        <v>0</v>
      </c>
      <c r="H46" s="352">
        <f>'CapEx (2014 Dollars)'!H46*(1+$D$2)^H$5</f>
        <v>0</v>
      </c>
      <c r="I46" s="352">
        <f>'CapEx (2014 Dollars)'!I46*(1+$D$2)^I$5</f>
        <v>0</v>
      </c>
      <c r="J46" s="352">
        <f>'CapEx (2014 Dollars)'!J46*(1+$D$2)^J$5</f>
        <v>0</v>
      </c>
      <c r="K46" s="352">
        <f>'CapEx (2014 Dollars)'!K46*(1+$D$2)^K$5</f>
        <v>0</v>
      </c>
      <c r="L46" s="352">
        <f>'CapEx (2014 Dollars)'!L46*(1+$D$2)^L$5</f>
        <v>0</v>
      </c>
      <c r="M46" s="352">
        <f>'CapEx (2014 Dollars)'!M46*(1+$D$2)^M$5</f>
        <v>0</v>
      </c>
      <c r="N46" s="352">
        <f>'CapEx (2014 Dollars)'!N46*(1+$D$2)^N$5</f>
        <v>0</v>
      </c>
      <c r="O46" s="352">
        <f>'CapEx (2014 Dollars)'!O46*(1+$D$2)^O$5</f>
        <v>0</v>
      </c>
      <c r="P46" s="352">
        <f>'CapEx (2014 Dollars)'!P46*(1+$D$2)^P$5</f>
        <v>0</v>
      </c>
      <c r="Q46" s="352">
        <f>'CapEx (2014 Dollars)'!Q46*(1+$D$2)^Q$5</f>
        <v>0</v>
      </c>
      <c r="R46" s="352">
        <f>SUM(E46:Q46)</f>
        <v>0</v>
      </c>
      <c r="S46" s="350"/>
      <c r="U46" s="350"/>
      <c r="V46" s="350"/>
      <c r="W46" s="350"/>
      <c r="X46" s="350"/>
      <c r="Y46" s="350"/>
      <c r="Z46" s="350"/>
    </row>
    <row r="47" spans="1:26" s="348" customFormat="1" hidden="1" x14ac:dyDescent="0.25">
      <c r="A47" s="454"/>
      <c r="B47" s="353">
        <v>2026</v>
      </c>
      <c r="C47" s="364" t="s">
        <v>349</v>
      </c>
      <c r="D47" s="353" t="s">
        <v>350</v>
      </c>
      <c r="E47" s="354">
        <f>'CapEx (2014 Dollars)'!E47*(1+$D$2)^E$5</f>
        <v>0</v>
      </c>
      <c r="F47" s="354">
        <f>'CapEx (2014 Dollars)'!F47*(1+$D$2)^F$5</f>
        <v>0</v>
      </c>
      <c r="G47" s="354">
        <f>'CapEx (2014 Dollars)'!G47*(1+$D$2)^G$5</f>
        <v>0</v>
      </c>
      <c r="H47" s="354">
        <f>'CapEx (2014 Dollars)'!H47*(1+$D$2)^H$5</f>
        <v>0</v>
      </c>
      <c r="I47" s="354">
        <f>'CapEx (2014 Dollars)'!I47*(1+$D$2)^I$5</f>
        <v>0</v>
      </c>
      <c r="J47" s="354">
        <f>'CapEx (2014 Dollars)'!J47*(1+$D$2)^J$5</f>
        <v>0</v>
      </c>
      <c r="K47" s="354">
        <f>'CapEx (2014 Dollars)'!K47*(1+$D$2)^K$5</f>
        <v>0</v>
      </c>
      <c r="L47" s="354">
        <f>'CapEx (2014 Dollars)'!L47*(1+$D$2)^L$5</f>
        <v>0</v>
      </c>
      <c r="M47" s="354">
        <f>'CapEx (2014 Dollars)'!M47*(1+$D$2)^M$5</f>
        <v>0</v>
      </c>
      <c r="N47" s="354">
        <f>'CapEx (2014 Dollars)'!N47*(1+$D$2)^N$5</f>
        <v>0</v>
      </c>
      <c r="O47" s="354">
        <f>'CapEx (2014 Dollars)'!O47*(1+$D$2)^O$5</f>
        <v>0</v>
      </c>
      <c r="P47" s="354">
        <f>'CapEx (2014 Dollars)'!P47*(1+$D$2)^P$5</f>
        <v>0</v>
      </c>
      <c r="Q47" s="354">
        <f>'CapEx (2014 Dollars)'!Q47*(1+$D$2)^Q$5</f>
        <v>0</v>
      </c>
      <c r="R47" s="354">
        <f>SUM(E47:Q47)</f>
        <v>0</v>
      </c>
      <c r="S47" s="350"/>
      <c r="U47" s="350"/>
      <c r="V47" s="350"/>
      <c r="W47" s="350"/>
      <c r="X47" s="350"/>
      <c r="Y47" s="350"/>
      <c r="Z47" s="350"/>
    </row>
    <row r="48" spans="1:26" s="348" customFormat="1" x14ac:dyDescent="0.25">
      <c r="C48" s="362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S48" s="350"/>
      <c r="U48" s="350"/>
      <c r="V48" s="350"/>
      <c r="W48" s="350"/>
      <c r="X48" s="350"/>
      <c r="Y48" s="350"/>
      <c r="Z48" s="350"/>
    </row>
    <row r="49" spans="2:26" s="348" customFormat="1" x14ac:dyDescent="0.25">
      <c r="B49" s="351">
        <v>2017</v>
      </c>
      <c r="C49" s="363" t="s">
        <v>309</v>
      </c>
      <c r="D49" s="351" t="s">
        <v>272</v>
      </c>
      <c r="E49" s="352">
        <f>E6+E9+E12+E16+E19+E22+E25+E28+E31+E34+E37+E40+E43+E46</f>
        <v>0</v>
      </c>
      <c r="F49" s="352">
        <f t="shared" ref="F49:R49" si="0">F6+F9+F12+F16+F19+F22+F25+F28+F31+F34+F37+F40+F43+F46</f>
        <v>260.91221999999999</v>
      </c>
      <c r="G49" s="352">
        <f t="shared" si="0"/>
        <v>443.24756849999994</v>
      </c>
      <c r="H49" s="352">
        <f t="shared" si="0"/>
        <v>182.45153055336476</v>
      </c>
      <c r="I49" s="352">
        <f t="shared" si="0"/>
        <v>0</v>
      </c>
      <c r="J49" s="352">
        <f t="shared" si="0"/>
        <v>0</v>
      </c>
      <c r="K49" s="352">
        <f t="shared" si="0"/>
        <v>0</v>
      </c>
      <c r="L49" s="352">
        <f t="shared" si="0"/>
        <v>0</v>
      </c>
      <c r="M49" s="352">
        <f t="shared" si="0"/>
        <v>0</v>
      </c>
      <c r="N49" s="352">
        <f t="shared" si="0"/>
        <v>0</v>
      </c>
      <c r="O49" s="352">
        <f t="shared" si="0"/>
        <v>0</v>
      </c>
      <c r="P49" s="352">
        <f t="shared" si="0"/>
        <v>0</v>
      </c>
      <c r="Q49" s="352">
        <f t="shared" si="0"/>
        <v>0</v>
      </c>
      <c r="R49" s="352">
        <f t="shared" si="0"/>
        <v>886.6113190533647</v>
      </c>
      <c r="S49" s="350"/>
      <c r="U49" s="350"/>
      <c r="V49" s="350"/>
      <c r="W49" s="350"/>
      <c r="X49" s="350"/>
      <c r="Y49" s="350"/>
      <c r="Z49" s="350"/>
    </row>
    <row r="50" spans="2:26" s="348" customFormat="1" x14ac:dyDescent="0.25">
      <c r="B50" s="353">
        <v>2026</v>
      </c>
      <c r="C50" s="364" t="s">
        <v>309</v>
      </c>
      <c r="D50" s="353" t="s">
        <v>272</v>
      </c>
      <c r="E50" s="354">
        <f>E7+E10+E13+E17+E20+E23+E26+E29+E32+E35+E38+E41+E44+E47</f>
        <v>1.5</v>
      </c>
      <c r="F50" s="354">
        <f t="shared" ref="F50:R50" si="1">F7+F10+F13+F17+F20+F23+F26+F29+F32+F35+F38+F41+F44+F47</f>
        <v>24.303599999999999</v>
      </c>
      <c r="G50" s="354">
        <f t="shared" si="1"/>
        <v>48.131390427999996</v>
      </c>
      <c r="H50" s="354">
        <f t="shared" si="1"/>
        <v>196.44930317463118</v>
      </c>
      <c r="I50" s="354">
        <f t="shared" si="1"/>
        <v>234.8303582569275</v>
      </c>
      <c r="J50" s="354">
        <f t="shared" si="1"/>
        <v>53.022444811616374</v>
      </c>
      <c r="K50" s="354">
        <f t="shared" si="1"/>
        <v>0</v>
      </c>
      <c r="L50" s="354">
        <f t="shared" si="1"/>
        <v>23.407219057055826</v>
      </c>
      <c r="M50" s="354">
        <f t="shared" si="1"/>
        <v>100.12201307243184</v>
      </c>
      <c r="N50" s="354">
        <f t="shared" si="1"/>
        <v>201.90685147142455</v>
      </c>
      <c r="O50" s="354">
        <f t="shared" si="1"/>
        <v>383.8537665088495</v>
      </c>
      <c r="P50" s="354">
        <f t="shared" si="1"/>
        <v>334.04828546733859</v>
      </c>
      <c r="Q50" s="354">
        <f t="shared" si="1"/>
        <v>133.46074705680783</v>
      </c>
      <c r="R50" s="354">
        <f t="shared" si="1"/>
        <v>1735.0359793050834</v>
      </c>
      <c r="S50" s="350"/>
      <c r="U50" s="350"/>
      <c r="V50" s="350"/>
      <c r="W50" s="350"/>
      <c r="X50" s="350"/>
      <c r="Y50" s="350"/>
      <c r="Z50" s="350"/>
    </row>
    <row r="51" spans="2:26" s="348" customFormat="1" x14ac:dyDescent="0.25">
      <c r="C51" s="362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S51" s="350"/>
      <c r="U51" s="350"/>
      <c r="V51" s="350"/>
      <c r="W51" s="350"/>
      <c r="X51" s="350"/>
      <c r="Y51" s="350"/>
      <c r="Z51" s="350"/>
    </row>
    <row r="52" spans="2:26" s="348" customFormat="1" x14ac:dyDescent="0.25">
      <c r="C52" s="362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S52" s="350"/>
      <c r="U52" s="350"/>
      <c r="V52" s="350"/>
      <c r="W52" s="350"/>
      <c r="X52" s="350"/>
      <c r="Y52" s="350"/>
      <c r="Z52" s="350"/>
    </row>
    <row r="53" spans="2:26" s="348" customFormat="1" x14ac:dyDescent="0.25">
      <c r="C53" s="362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S53" s="350"/>
      <c r="U53" s="350"/>
      <c r="V53" s="350"/>
      <c r="W53" s="350"/>
      <c r="X53" s="350"/>
      <c r="Y53" s="350"/>
      <c r="Z53" s="350"/>
    </row>
    <row r="54" spans="2:26" s="348" customFormat="1" x14ac:dyDescent="0.25">
      <c r="C54" s="362"/>
      <c r="S54" s="350"/>
      <c r="U54" s="350"/>
      <c r="V54" s="350"/>
      <c r="W54" s="350"/>
      <c r="X54" s="350"/>
      <c r="Y54" s="350"/>
      <c r="Z54" s="350"/>
    </row>
    <row r="55" spans="2:26" s="348" customFormat="1" x14ac:dyDescent="0.25">
      <c r="C55" s="362"/>
      <c r="S55" s="350"/>
      <c r="U55" s="350"/>
      <c r="V55" s="350"/>
      <c r="W55" s="350"/>
      <c r="X55" s="350"/>
      <c r="Y55" s="350"/>
      <c r="Z55" s="350"/>
    </row>
    <row r="56" spans="2:26" s="348" customFormat="1" x14ac:dyDescent="0.25">
      <c r="C56" s="362"/>
      <c r="S56" s="350"/>
      <c r="U56" s="350"/>
      <c r="V56" s="350"/>
      <c r="W56" s="350"/>
      <c r="X56" s="350"/>
      <c r="Y56" s="350"/>
      <c r="Z56" s="350"/>
    </row>
    <row r="57" spans="2:26" s="348" customFormat="1" x14ac:dyDescent="0.25">
      <c r="C57" s="362"/>
      <c r="S57" s="350"/>
      <c r="U57" s="350"/>
      <c r="V57" s="350"/>
      <c r="W57" s="350"/>
      <c r="X57" s="350"/>
      <c r="Y57" s="350"/>
      <c r="Z57" s="350"/>
    </row>
    <row r="58" spans="2:26" s="348" customFormat="1" x14ac:dyDescent="0.25">
      <c r="C58" s="362"/>
      <c r="S58" s="350"/>
      <c r="U58" s="350"/>
      <c r="V58" s="350"/>
      <c r="W58" s="350"/>
      <c r="X58" s="350"/>
      <c r="Y58" s="350"/>
      <c r="Z58" s="350"/>
    </row>
    <row r="59" spans="2:26" s="348" customFormat="1" x14ac:dyDescent="0.25">
      <c r="C59" s="362"/>
      <c r="S59" s="350"/>
      <c r="U59" s="350"/>
      <c r="V59" s="350"/>
      <c r="W59" s="350"/>
      <c r="X59" s="350"/>
      <c r="Y59" s="350"/>
      <c r="Z59" s="350"/>
    </row>
    <row r="60" spans="2:26" s="348" customFormat="1" x14ac:dyDescent="0.25">
      <c r="C60" s="362"/>
      <c r="S60" s="350"/>
      <c r="U60" s="350"/>
      <c r="V60" s="350"/>
      <c r="W60" s="350"/>
      <c r="X60" s="350"/>
      <c r="Y60" s="350"/>
      <c r="Z60" s="350"/>
    </row>
    <row r="61" spans="2:26" s="348" customFormat="1" x14ac:dyDescent="0.25">
      <c r="C61" s="362"/>
      <c r="S61" s="350"/>
      <c r="U61" s="350"/>
      <c r="V61" s="350"/>
      <c r="W61" s="350"/>
      <c r="X61" s="350"/>
      <c r="Y61" s="350"/>
      <c r="Z61" s="350"/>
    </row>
    <row r="62" spans="2:26" s="348" customFormat="1" x14ac:dyDescent="0.25">
      <c r="C62" s="362"/>
      <c r="S62" s="350"/>
      <c r="U62" s="350"/>
      <c r="V62" s="350"/>
      <c r="W62" s="350"/>
      <c r="X62" s="350"/>
      <c r="Y62" s="350"/>
      <c r="Z62" s="350"/>
    </row>
    <row r="63" spans="2:26" s="348" customFormat="1" x14ac:dyDescent="0.25">
      <c r="C63" s="362"/>
      <c r="S63" s="350"/>
      <c r="U63" s="350"/>
      <c r="V63" s="350"/>
      <c r="W63" s="350"/>
      <c r="X63" s="350"/>
      <c r="Y63" s="350"/>
      <c r="Z63" s="350"/>
    </row>
    <row r="64" spans="2:26" s="348" customFormat="1" x14ac:dyDescent="0.25">
      <c r="C64" s="362"/>
      <c r="S64" s="350"/>
      <c r="U64" s="350"/>
      <c r="V64" s="350"/>
      <c r="W64" s="350"/>
      <c r="X64" s="350"/>
      <c r="Y64" s="350"/>
      <c r="Z64" s="350"/>
    </row>
    <row r="65" spans="3:26" s="348" customFormat="1" x14ac:dyDescent="0.25">
      <c r="C65" s="362"/>
      <c r="S65" s="350"/>
      <c r="U65" s="350"/>
      <c r="V65" s="350"/>
      <c r="W65" s="350"/>
      <c r="X65" s="350"/>
      <c r="Y65" s="350"/>
      <c r="Z65" s="350"/>
    </row>
    <row r="66" spans="3:26" s="348" customFormat="1" x14ac:dyDescent="0.25">
      <c r="C66" s="362"/>
      <c r="S66" s="350"/>
      <c r="U66" s="350"/>
      <c r="V66" s="350"/>
      <c r="W66" s="350"/>
      <c r="X66" s="350"/>
      <c r="Y66" s="350"/>
      <c r="Z66" s="350"/>
    </row>
  </sheetData>
  <mergeCells count="88">
    <mergeCell ref="Z40:Z41"/>
    <mergeCell ref="S40:S41"/>
    <mergeCell ref="U40:U41"/>
    <mergeCell ref="V40:V41"/>
    <mergeCell ref="W40:W41"/>
    <mergeCell ref="X40:X41"/>
    <mergeCell ref="Y40:Y41"/>
    <mergeCell ref="V37:V38"/>
    <mergeCell ref="W37:W38"/>
    <mergeCell ref="X37:X38"/>
    <mergeCell ref="Y37:Y38"/>
    <mergeCell ref="Z37:Z38"/>
    <mergeCell ref="A28:A47"/>
    <mergeCell ref="Y28:Y29"/>
    <mergeCell ref="Z28:Z29"/>
    <mergeCell ref="S31:S32"/>
    <mergeCell ref="U31:U32"/>
    <mergeCell ref="V31:V32"/>
    <mergeCell ref="W31:W32"/>
    <mergeCell ref="X31:X32"/>
    <mergeCell ref="Y31:Y32"/>
    <mergeCell ref="Z31:Z32"/>
    <mergeCell ref="X28:X29"/>
    <mergeCell ref="X34:X35"/>
    <mergeCell ref="Y34:Y35"/>
    <mergeCell ref="Z34:Z35"/>
    <mergeCell ref="S37:S38"/>
    <mergeCell ref="U37:U38"/>
    <mergeCell ref="S28:S29"/>
    <mergeCell ref="U28:U29"/>
    <mergeCell ref="V28:V29"/>
    <mergeCell ref="W28:W29"/>
    <mergeCell ref="S34:S35"/>
    <mergeCell ref="U34:U35"/>
    <mergeCell ref="V34:V35"/>
    <mergeCell ref="W34:W35"/>
    <mergeCell ref="Y19:Y20"/>
    <mergeCell ref="Z22:Z23"/>
    <mergeCell ref="S25:S26"/>
    <mergeCell ref="U25:U26"/>
    <mergeCell ref="V25:V26"/>
    <mergeCell ref="W25:W26"/>
    <mergeCell ref="X25:X26"/>
    <mergeCell ref="Y25:Y26"/>
    <mergeCell ref="Z25:Z26"/>
    <mergeCell ref="S22:S23"/>
    <mergeCell ref="U22:U23"/>
    <mergeCell ref="V22:V23"/>
    <mergeCell ref="W22:W23"/>
    <mergeCell ref="X22:X23"/>
    <mergeCell ref="Y22:Y23"/>
    <mergeCell ref="X12:X13"/>
    <mergeCell ref="U19:U20"/>
    <mergeCell ref="V19:V20"/>
    <mergeCell ref="W19:W20"/>
    <mergeCell ref="X19:X20"/>
    <mergeCell ref="W6:W7"/>
    <mergeCell ref="Z19:Z20"/>
    <mergeCell ref="Z12:Z13"/>
    <mergeCell ref="A16:A26"/>
    <mergeCell ref="S16:S17"/>
    <mergeCell ref="U16:U17"/>
    <mergeCell ref="V16:V17"/>
    <mergeCell ref="W16:W17"/>
    <mergeCell ref="X16:X17"/>
    <mergeCell ref="Y16:Y17"/>
    <mergeCell ref="Z16:Z17"/>
    <mergeCell ref="S19:S20"/>
    <mergeCell ref="S12:S13"/>
    <mergeCell ref="U12:U13"/>
    <mergeCell ref="V12:V13"/>
    <mergeCell ref="W12:W13"/>
    <mergeCell ref="A9:A14"/>
    <mergeCell ref="X6:X7"/>
    <mergeCell ref="Y12:Y13"/>
    <mergeCell ref="Y6:Y7"/>
    <mergeCell ref="Z6:Z7"/>
    <mergeCell ref="S9:S10"/>
    <mergeCell ref="U9:U10"/>
    <mergeCell ref="V9:V10"/>
    <mergeCell ref="W9:W10"/>
    <mergeCell ref="X9:X10"/>
    <mergeCell ref="Y9:Y10"/>
    <mergeCell ref="Z9:Z10"/>
    <mergeCell ref="A6:A7"/>
    <mergeCell ref="S6:S7"/>
    <mergeCell ref="U6:U7"/>
    <mergeCell ref="V6:V7"/>
  </mergeCells>
  <pageMargins left="0.7" right="0.7" top="0.75" bottom="0.75" header="0.3" footer="0.3"/>
  <pageSetup paperSize="288" scale="62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E165"/>
  <sheetViews>
    <sheetView zoomScaleNormal="100" workbookViewId="0">
      <pane xSplit="1" ySplit="9" topLeftCell="B46" activePane="bottomRight" state="frozen"/>
      <selection activeCell="N7" sqref="N7"/>
      <selection pane="topRight" activeCell="N7" sqref="N7"/>
      <selection pane="bottomLeft" activeCell="N7" sqref="N7"/>
      <selection pane="bottomRight" activeCell="A62" sqref="A62"/>
    </sheetView>
  </sheetViews>
  <sheetFormatPr defaultRowHeight="15" customHeight="1" x14ac:dyDescent="0.2"/>
  <cols>
    <col min="1" max="1" width="35.85546875" style="32" customWidth="1"/>
    <col min="2" max="14" width="10.7109375" style="32" customWidth="1"/>
    <col min="15" max="15" width="1.7109375" style="39" customWidth="1"/>
    <col min="16" max="16" width="10.7109375" style="34" customWidth="1"/>
    <col min="17" max="17" width="15.140625" style="39" customWidth="1"/>
    <col min="18" max="19" width="13.42578125" style="38" bestFit="1" customWidth="1"/>
    <col min="20" max="16384" width="9.140625" style="38"/>
  </cols>
  <sheetData>
    <row r="1" spans="1:17" ht="15" customHeight="1" x14ac:dyDescent="0.2">
      <c r="A1" s="59" t="s">
        <v>20</v>
      </c>
      <c r="B1" s="60">
        <v>1</v>
      </c>
    </row>
    <row r="2" spans="1:17" ht="15" customHeight="1" x14ac:dyDescent="0.2">
      <c r="A2" s="59" t="s">
        <v>21</v>
      </c>
      <c r="B2" s="107" t="str">
        <f>VLOOKUP($B$1,'Assumptions (Inputs)'!$B$7:$G$24,2,FALSE)</f>
        <v>Original CSS 5-Year Program</v>
      </c>
      <c r="C2" s="107"/>
      <c r="D2" s="107"/>
      <c r="E2" s="107"/>
    </row>
    <row r="3" spans="1:17" ht="15" customHeight="1" x14ac:dyDescent="0.2">
      <c r="A3" s="59" t="s">
        <v>263</v>
      </c>
      <c r="B3" s="61">
        <f>VLOOKUP($B$1,'Assumptions (Inputs)'!$B$7:$G$24,4,FALSE)</f>
        <v>10</v>
      </c>
      <c r="C3" s="287" t="s">
        <v>289</v>
      </c>
    </row>
    <row r="4" spans="1:17" ht="15" customHeight="1" x14ac:dyDescent="0.2">
      <c r="A4" s="59" t="s">
        <v>1</v>
      </c>
      <c r="B4" s="61">
        <f>VLOOKUP($B$1,'Assumptions (Inputs)'!$B$7:$G$24,5,FALSE)</f>
        <v>1</v>
      </c>
      <c r="C4" s="61"/>
    </row>
    <row r="5" spans="1:17" ht="15" customHeight="1" x14ac:dyDescent="0.2">
      <c r="A5" s="59" t="s">
        <v>67</v>
      </c>
      <c r="B5" s="209">
        <f>VLOOKUP($B$1,'Assumptions (Inputs)'!$B$7:$J$24,8,FALSE)</f>
        <v>0</v>
      </c>
    </row>
    <row r="6" spans="1:17" ht="15" customHeight="1" x14ac:dyDescent="0.2">
      <c r="A6" s="59" t="s">
        <v>290</v>
      </c>
      <c r="B6" s="209">
        <f>'Assumptions (Inputs)'!E30</f>
        <v>0.60770000000000013</v>
      </c>
    </row>
    <row r="7" spans="1:17" ht="15" customHeight="1" x14ac:dyDescent="0.2">
      <c r="A7" s="59"/>
    </row>
    <row r="8" spans="1:17" ht="15" customHeight="1" x14ac:dyDescent="0.2">
      <c r="B8" s="52" t="s">
        <v>90</v>
      </c>
      <c r="C8" s="53">
        <v>2015</v>
      </c>
      <c r="D8" s="53">
        <v>2016</v>
      </c>
      <c r="E8" s="53">
        <v>2017</v>
      </c>
      <c r="F8" s="53">
        <v>2018</v>
      </c>
      <c r="G8" s="53">
        <v>2019</v>
      </c>
      <c r="H8" s="53">
        <v>2020</v>
      </c>
      <c r="I8" s="53">
        <v>2021</v>
      </c>
      <c r="J8" s="53">
        <v>2022</v>
      </c>
      <c r="K8" s="53">
        <v>2023</v>
      </c>
      <c r="L8" s="53">
        <v>2024</v>
      </c>
      <c r="M8" s="53">
        <v>2025</v>
      </c>
      <c r="N8" s="53">
        <v>2026</v>
      </c>
      <c r="O8" s="62"/>
      <c r="P8" s="284"/>
    </row>
    <row r="9" spans="1:17" ht="15" customHeight="1" thickBot="1" x14ac:dyDescent="0.25">
      <c r="A9" s="59" t="s">
        <v>51</v>
      </c>
      <c r="B9" s="63" t="str">
        <f>IF(VLOOKUP($B$1,'Assumptions (Inputs)'!$B$7:$G$24,6,FALSE)="Monthly","Y",IF(VLOOKUP($B$1,'Assumptions (Inputs)'!$B$7:$G$24,6,FALSE)=B8,"Y","N"))</f>
        <v>N</v>
      </c>
      <c r="C9" s="63" t="str">
        <f>IF(VLOOKUP($B$1,'Assumptions (Inputs)'!$B$7:$G$24,6,FALSE)="Monthly","Y",IF(VLOOKUP($B$1,'Assumptions (Inputs)'!$B$7:$G$24,6,FALSE)=C8,"Y","N"))</f>
        <v>N</v>
      </c>
      <c r="D9" s="63" t="str">
        <f>IF(VLOOKUP($B$1,'Assumptions (Inputs)'!$B$7:$G$24,6,FALSE)="Monthly","Y",IF(VLOOKUP($B$1,'Assumptions (Inputs)'!$B$7:$G$24,6,FALSE)=D8,"Y","N"))</f>
        <v>N</v>
      </c>
      <c r="E9" s="63" t="str">
        <f>IF(VLOOKUP($B$1,'Assumptions (Inputs)'!$B$7:$G$24,6,FALSE)="Monthly","Y",IF(VLOOKUP($B$1,'Assumptions (Inputs)'!$B$7:$G$24,6,FALSE)=E8,"Y","N"))</f>
        <v>N</v>
      </c>
      <c r="F9" s="63" t="s">
        <v>291</v>
      </c>
      <c r="G9" s="63" t="str">
        <f>IF(VLOOKUP($B$1,'Assumptions (Inputs)'!$B$7:$G$24,6,FALSE)="Monthly","Y",IF(VLOOKUP($B$1,'Assumptions (Inputs)'!$B$7:$G$24,6,FALSE)=G8,"Y","N"))</f>
        <v>N</v>
      </c>
      <c r="H9" s="63" t="str">
        <f>IF(VLOOKUP($B$1,'Assumptions (Inputs)'!$B$7:$G$24,6,FALSE)="Monthly","Y",IF(VLOOKUP($B$1,'Assumptions (Inputs)'!$B$7:$G$24,6,FALSE)=H8,"Y","N"))</f>
        <v>N</v>
      </c>
      <c r="I9" s="63" t="str">
        <f>IF(VLOOKUP($B$1,'Assumptions (Inputs)'!$B$7:$G$24,6,FALSE)="Monthly","Y",IF(VLOOKUP($B$1,'Assumptions (Inputs)'!$B$7:$G$24,6,FALSE)=I8,"Y","N"))</f>
        <v>N</v>
      </c>
      <c r="J9" s="63" t="str">
        <f>IF(VLOOKUP($B$1,'Assumptions (Inputs)'!$B$7:$G$24,6,FALSE)="Monthly","Y",IF(VLOOKUP($B$1,'Assumptions (Inputs)'!$B$7:$G$24,6,FALSE)=J8,"Y","N"))</f>
        <v>N</v>
      </c>
      <c r="K9" s="63" t="s">
        <v>291</v>
      </c>
      <c r="L9" s="63" t="str">
        <f>IF(VLOOKUP($B$1,'Assumptions (Inputs)'!$B$7:$G$24,6,FALSE)="Monthly","Y",IF(VLOOKUP($B$1,'Assumptions (Inputs)'!$B$7:$G$24,6,FALSE)=L8,"Y","N"))</f>
        <v>N</v>
      </c>
      <c r="M9" s="63" t="s">
        <v>291</v>
      </c>
      <c r="N9" s="63" t="s">
        <v>291</v>
      </c>
      <c r="O9" s="110"/>
      <c r="P9" s="109" t="s">
        <v>6</v>
      </c>
    </row>
    <row r="10" spans="1:17" ht="15" customHeight="1" x14ac:dyDescent="0.2">
      <c r="A10" s="59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0"/>
      <c r="P10" s="114"/>
    </row>
    <row r="11" spans="1:17" s="37" customFormat="1" ht="15" customHeight="1" x14ac:dyDescent="0.2">
      <c r="A11" s="64" t="s">
        <v>30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36"/>
      <c r="P11" s="74"/>
      <c r="Q11" s="36"/>
    </row>
    <row r="12" spans="1:17" s="37" customFormat="1" ht="15" customHeight="1" x14ac:dyDescent="0.2">
      <c r="A12" s="115" t="s">
        <v>24</v>
      </c>
      <c r="B12" s="56">
        <v>0</v>
      </c>
      <c r="C12" s="56">
        <f t="shared" ref="C12:N12" si="0">B16</f>
        <v>0</v>
      </c>
      <c r="D12" s="56">
        <f t="shared" si="0"/>
        <v>0</v>
      </c>
      <c r="E12" s="56">
        <f t="shared" si="0"/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36"/>
      <c r="P12" s="74"/>
      <c r="Q12" s="36"/>
    </row>
    <row r="13" spans="1:17" s="37" customFormat="1" ht="15" customHeight="1" x14ac:dyDescent="0.2">
      <c r="A13" s="115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36"/>
      <c r="P13" s="74"/>
      <c r="Q13" s="36"/>
    </row>
    <row r="14" spans="1:17" s="37" customFormat="1" ht="15" customHeight="1" x14ac:dyDescent="0.2">
      <c r="A14" s="65" t="s">
        <v>288</v>
      </c>
      <c r="B14" s="128">
        <f>'CapEx (Escalated)'!E6</f>
        <v>0</v>
      </c>
      <c r="C14" s="128">
        <f>'CapEx (Escalated)'!F6</f>
        <v>0</v>
      </c>
      <c r="D14" s="128">
        <f>'CapEx (Escalated)'!G6</f>
        <v>0</v>
      </c>
      <c r="E14" s="128">
        <f>'CapEx (Escalated)'!H6</f>
        <v>0</v>
      </c>
      <c r="F14" s="128">
        <f>'CapEx (Escalated)'!I6</f>
        <v>0</v>
      </c>
      <c r="G14" s="128">
        <f>'CapEx (Escalated)'!J6</f>
        <v>0</v>
      </c>
      <c r="H14" s="128">
        <f>'CapEx (Escalated)'!K6</f>
        <v>0</v>
      </c>
      <c r="I14" s="128">
        <f>'CapEx (Escalated)'!L6</f>
        <v>0</v>
      </c>
      <c r="J14" s="128">
        <f>'CapEx (Escalated)'!M6</f>
        <v>0</v>
      </c>
      <c r="K14" s="128">
        <f>'CapEx (Escalated)'!N6</f>
        <v>0</v>
      </c>
      <c r="L14" s="128">
        <f>'CapEx (Escalated)'!O6</f>
        <v>0</v>
      </c>
      <c r="M14" s="128">
        <f>'CapEx (Escalated)'!P6</f>
        <v>0</v>
      </c>
      <c r="N14" s="128">
        <f>'CapEx (Escalated)'!Q6</f>
        <v>0</v>
      </c>
      <c r="O14" s="111"/>
      <c r="P14" s="74">
        <f>SUM(B14:L14)</f>
        <v>0</v>
      </c>
      <c r="Q14" s="36"/>
    </row>
    <row r="15" spans="1:17" s="37" customFormat="1" ht="15" customHeight="1" x14ac:dyDescent="0.2">
      <c r="A15" s="320" t="s">
        <v>27</v>
      </c>
      <c r="B15" s="321">
        <f>-B14</f>
        <v>0</v>
      </c>
      <c r="C15" s="321">
        <f>-C14</f>
        <v>0</v>
      </c>
      <c r="D15" s="321">
        <f>-D14</f>
        <v>0</v>
      </c>
      <c r="E15" s="321">
        <f>-E14</f>
        <v>0</v>
      </c>
      <c r="F15" s="321">
        <f>-F14</f>
        <v>0</v>
      </c>
      <c r="G15" s="321"/>
      <c r="H15" s="321"/>
      <c r="I15" s="321"/>
      <c r="J15" s="321"/>
      <c r="K15" s="321"/>
      <c r="L15" s="321"/>
      <c r="M15" s="321"/>
      <c r="N15" s="321"/>
      <c r="O15" s="36"/>
      <c r="P15" s="74">
        <f>SUM(B15:L15)</f>
        <v>0</v>
      </c>
      <c r="Q15" s="36"/>
    </row>
    <row r="16" spans="1:17" s="37" customFormat="1" ht="15" customHeight="1" x14ac:dyDescent="0.2">
      <c r="A16" s="35" t="s">
        <v>28</v>
      </c>
      <c r="B16" s="67">
        <f>SUM(B12:B15)</f>
        <v>0</v>
      </c>
      <c r="C16" s="67">
        <f t="shared" ref="C16:J16" si="1">SUM(C12:C15)</f>
        <v>0</v>
      </c>
      <c r="D16" s="67">
        <f t="shared" si="1"/>
        <v>0</v>
      </c>
      <c r="E16" s="67">
        <f>SUM(E12:E15)</f>
        <v>0</v>
      </c>
      <c r="F16" s="67">
        <f t="shared" si="1"/>
        <v>0</v>
      </c>
      <c r="G16" s="67">
        <f t="shared" si="1"/>
        <v>0</v>
      </c>
      <c r="H16" s="67">
        <f t="shared" si="1"/>
        <v>0</v>
      </c>
      <c r="I16" s="67">
        <f t="shared" si="1"/>
        <v>0</v>
      </c>
      <c r="J16" s="67">
        <f t="shared" si="1"/>
        <v>0</v>
      </c>
      <c r="K16" s="67">
        <f>SUM(K12:K15)</f>
        <v>0</v>
      </c>
      <c r="L16" s="67">
        <f>SUM(L12:L15)</f>
        <v>0</v>
      </c>
      <c r="M16" s="67">
        <f>SUM(M12:M15)</f>
        <v>0</v>
      </c>
      <c r="N16" s="67">
        <f>SUM(N12:N15)</f>
        <v>0</v>
      </c>
      <c r="O16" s="36"/>
      <c r="P16" s="74"/>
      <c r="Q16" s="36"/>
    </row>
    <row r="17" spans="1:17" s="37" customFormat="1" ht="15" customHeight="1" thickBot="1" x14ac:dyDescent="0.25">
      <c r="A17" s="35" t="s">
        <v>29</v>
      </c>
      <c r="B17" s="68">
        <f t="shared" ref="B17:N17" si="2">AVERAGE(B12,B16)</f>
        <v>0</v>
      </c>
      <c r="C17" s="68">
        <f t="shared" si="2"/>
        <v>0</v>
      </c>
      <c r="D17" s="68">
        <f t="shared" si="2"/>
        <v>0</v>
      </c>
      <c r="E17" s="68">
        <f t="shared" si="2"/>
        <v>0</v>
      </c>
      <c r="F17" s="68">
        <f t="shared" si="2"/>
        <v>0</v>
      </c>
      <c r="G17" s="68">
        <f t="shared" si="2"/>
        <v>0</v>
      </c>
      <c r="H17" s="68">
        <f t="shared" si="2"/>
        <v>0</v>
      </c>
      <c r="I17" s="68">
        <f t="shared" si="2"/>
        <v>0</v>
      </c>
      <c r="J17" s="68">
        <f t="shared" si="2"/>
        <v>0</v>
      </c>
      <c r="K17" s="68">
        <f t="shared" si="2"/>
        <v>0</v>
      </c>
      <c r="L17" s="68">
        <f t="shared" si="2"/>
        <v>0</v>
      </c>
      <c r="M17" s="68">
        <f t="shared" si="2"/>
        <v>0</v>
      </c>
      <c r="N17" s="68">
        <f t="shared" si="2"/>
        <v>0</v>
      </c>
      <c r="O17" s="36"/>
      <c r="P17" s="74"/>
      <c r="Q17" s="36"/>
    </row>
    <row r="18" spans="1:17" s="37" customFormat="1" ht="15" customHeight="1" thickTop="1" x14ac:dyDescent="0.2">
      <c r="A18" s="69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36"/>
      <c r="P18" s="54"/>
      <c r="Q18" s="36"/>
    </row>
    <row r="19" spans="1:17" s="73" customFormat="1" ht="15" customHeight="1" x14ac:dyDescent="0.2">
      <c r="A19" s="303" t="s">
        <v>31</v>
      </c>
      <c r="B19" s="294"/>
      <c r="C19" s="294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5"/>
      <c r="P19" s="294"/>
      <c r="Q19" s="112"/>
    </row>
    <row r="20" spans="1:17" s="37" customFormat="1" ht="15" customHeight="1" x14ac:dyDescent="0.2">
      <c r="A20" s="296" t="s">
        <v>24</v>
      </c>
      <c r="B20" s="297">
        <v>0</v>
      </c>
      <c r="C20" s="297">
        <f t="shared" ref="C20:L20" si="3">B22</f>
        <v>0</v>
      </c>
      <c r="D20" s="297">
        <f t="shared" si="3"/>
        <v>0</v>
      </c>
      <c r="E20" s="297">
        <f t="shared" si="3"/>
        <v>0</v>
      </c>
      <c r="F20" s="297">
        <f t="shared" si="3"/>
        <v>0</v>
      </c>
      <c r="G20" s="297">
        <f t="shared" si="3"/>
        <v>0</v>
      </c>
      <c r="H20" s="297">
        <f t="shared" si="3"/>
        <v>0</v>
      </c>
      <c r="I20" s="297">
        <f t="shared" si="3"/>
        <v>0</v>
      </c>
      <c r="J20" s="297">
        <f t="shared" si="3"/>
        <v>0</v>
      </c>
      <c r="K20" s="297">
        <f t="shared" si="3"/>
        <v>0</v>
      </c>
      <c r="L20" s="297">
        <f t="shared" si="3"/>
        <v>0</v>
      </c>
      <c r="M20" s="297"/>
      <c r="N20" s="297"/>
      <c r="O20" s="296"/>
      <c r="P20" s="297"/>
      <c r="Q20" s="36"/>
    </row>
    <row r="21" spans="1:17" s="37" customFormat="1" ht="15" customHeight="1" x14ac:dyDescent="0.2">
      <c r="A21" s="296" t="s">
        <v>25</v>
      </c>
      <c r="B21" s="297">
        <f>-B15</f>
        <v>0</v>
      </c>
      <c r="C21" s="297">
        <f t="shared" ref="C21:K21" si="4">-C15</f>
        <v>0</v>
      </c>
      <c r="D21" s="297">
        <f t="shared" si="4"/>
        <v>0</v>
      </c>
      <c r="E21" s="297">
        <f t="shared" si="4"/>
        <v>0</v>
      </c>
      <c r="F21" s="297">
        <f t="shared" si="4"/>
        <v>0</v>
      </c>
      <c r="G21" s="297">
        <f t="shared" si="4"/>
        <v>0</v>
      </c>
      <c r="H21" s="297">
        <f t="shared" si="4"/>
        <v>0</v>
      </c>
      <c r="I21" s="297">
        <f t="shared" si="4"/>
        <v>0</v>
      </c>
      <c r="J21" s="297">
        <f t="shared" si="4"/>
        <v>0</v>
      </c>
      <c r="K21" s="297">
        <f t="shared" si="4"/>
        <v>0</v>
      </c>
      <c r="L21" s="297">
        <f>-L15</f>
        <v>0</v>
      </c>
      <c r="M21" s="297"/>
      <c r="N21" s="297"/>
      <c r="O21" s="296"/>
      <c r="P21" s="297">
        <f>SUM(B21:L21)</f>
        <v>0</v>
      </c>
      <c r="Q21" s="36"/>
    </row>
    <row r="22" spans="1:17" s="37" customFormat="1" ht="15" customHeight="1" x14ac:dyDescent="0.2">
      <c r="A22" s="296" t="s">
        <v>28</v>
      </c>
      <c r="B22" s="297">
        <f t="shared" ref="B22:L22" si="5">SUM(B20:B21)</f>
        <v>0</v>
      </c>
      <c r="C22" s="297">
        <f t="shared" si="5"/>
        <v>0</v>
      </c>
      <c r="D22" s="297">
        <f t="shared" si="5"/>
        <v>0</v>
      </c>
      <c r="E22" s="297">
        <f t="shared" si="5"/>
        <v>0</v>
      </c>
      <c r="F22" s="297">
        <f t="shared" si="5"/>
        <v>0</v>
      </c>
      <c r="G22" s="297">
        <f t="shared" si="5"/>
        <v>0</v>
      </c>
      <c r="H22" s="297">
        <f t="shared" si="5"/>
        <v>0</v>
      </c>
      <c r="I22" s="297">
        <f t="shared" si="5"/>
        <v>0</v>
      </c>
      <c r="J22" s="297">
        <f t="shared" si="5"/>
        <v>0</v>
      </c>
      <c r="K22" s="297">
        <f t="shared" si="5"/>
        <v>0</v>
      </c>
      <c r="L22" s="297">
        <f t="shared" si="5"/>
        <v>0</v>
      </c>
      <c r="M22" s="297"/>
      <c r="N22" s="297"/>
      <c r="O22" s="296"/>
      <c r="P22" s="297"/>
      <c r="Q22" s="36"/>
    </row>
    <row r="23" spans="1:17" s="37" customFormat="1" ht="15" customHeight="1" thickBot="1" x14ac:dyDescent="0.25">
      <c r="A23" s="296" t="s">
        <v>29</v>
      </c>
      <c r="B23" s="300">
        <f t="shared" ref="B23:L23" si="6">AVERAGE(B20,B22)</f>
        <v>0</v>
      </c>
      <c r="C23" s="300">
        <f t="shared" si="6"/>
        <v>0</v>
      </c>
      <c r="D23" s="300">
        <f t="shared" si="6"/>
        <v>0</v>
      </c>
      <c r="E23" s="300">
        <f t="shared" si="6"/>
        <v>0</v>
      </c>
      <c r="F23" s="300">
        <f t="shared" si="6"/>
        <v>0</v>
      </c>
      <c r="G23" s="300">
        <f t="shared" si="6"/>
        <v>0</v>
      </c>
      <c r="H23" s="300">
        <f t="shared" si="6"/>
        <v>0</v>
      </c>
      <c r="I23" s="300">
        <f t="shared" si="6"/>
        <v>0</v>
      </c>
      <c r="J23" s="300">
        <f t="shared" si="6"/>
        <v>0</v>
      </c>
      <c r="K23" s="300">
        <f t="shared" si="6"/>
        <v>0</v>
      </c>
      <c r="L23" s="300">
        <f t="shared" si="6"/>
        <v>0</v>
      </c>
      <c r="M23" s="300"/>
      <c r="N23" s="300"/>
      <c r="O23" s="296"/>
      <c r="P23" s="297"/>
      <c r="Q23" s="36"/>
    </row>
    <row r="24" spans="1:17" s="37" customFormat="1" ht="15" customHeight="1" thickTop="1" x14ac:dyDescent="0.2">
      <c r="A24" s="301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296"/>
      <c r="P24" s="297"/>
      <c r="Q24" s="36"/>
    </row>
    <row r="25" spans="1:17" s="73" customFormat="1" ht="15" customHeight="1" x14ac:dyDescent="0.2">
      <c r="A25" s="303" t="s">
        <v>32</v>
      </c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5"/>
      <c r="P25" s="294"/>
      <c r="Q25" s="112"/>
    </row>
    <row r="26" spans="1:17" s="37" customFormat="1" ht="15" customHeight="1" x14ac:dyDescent="0.2">
      <c r="A26" s="296" t="s">
        <v>24</v>
      </c>
      <c r="B26" s="297">
        <v>0</v>
      </c>
      <c r="C26" s="297">
        <f t="shared" ref="C26:L26" si="7">B29</f>
        <v>0</v>
      </c>
      <c r="D26" s="297">
        <f t="shared" si="7"/>
        <v>0</v>
      </c>
      <c r="E26" s="297">
        <f t="shared" si="7"/>
        <v>0</v>
      </c>
      <c r="F26" s="297">
        <f t="shared" si="7"/>
        <v>0</v>
      </c>
      <c r="G26" s="297">
        <f t="shared" si="7"/>
        <v>0</v>
      </c>
      <c r="H26" s="297">
        <f t="shared" si="7"/>
        <v>0</v>
      </c>
      <c r="I26" s="297">
        <f t="shared" si="7"/>
        <v>0</v>
      </c>
      <c r="J26" s="297">
        <f t="shared" si="7"/>
        <v>0</v>
      </c>
      <c r="K26" s="297">
        <f t="shared" si="7"/>
        <v>0</v>
      </c>
      <c r="L26" s="297">
        <f t="shared" si="7"/>
        <v>0</v>
      </c>
      <c r="M26" s="297"/>
      <c r="N26" s="297"/>
      <c r="O26" s="296"/>
      <c r="P26" s="297"/>
      <c r="Q26" s="36"/>
    </row>
    <row r="27" spans="1:17" s="37" customFormat="1" ht="15" customHeight="1" x14ac:dyDescent="0.2">
      <c r="A27" s="316" t="s">
        <v>78</v>
      </c>
      <c r="B27" s="297">
        <f>B78</f>
        <v>0</v>
      </c>
      <c r="C27" s="297">
        <f t="shared" ref="C27:L27" si="8">C78</f>
        <v>0</v>
      </c>
      <c r="D27" s="297">
        <f t="shared" si="8"/>
        <v>0</v>
      </c>
      <c r="E27" s="297">
        <f t="shared" si="8"/>
        <v>0</v>
      </c>
      <c r="F27" s="297">
        <f t="shared" si="8"/>
        <v>0</v>
      </c>
      <c r="G27" s="297">
        <f t="shared" si="8"/>
        <v>0</v>
      </c>
      <c r="H27" s="297">
        <f t="shared" si="8"/>
        <v>0</v>
      </c>
      <c r="I27" s="297">
        <f t="shared" si="8"/>
        <v>0</v>
      </c>
      <c r="J27" s="297">
        <f t="shared" si="8"/>
        <v>0</v>
      </c>
      <c r="K27" s="297">
        <f t="shared" si="8"/>
        <v>0</v>
      </c>
      <c r="L27" s="297">
        <f t="shared" si="8"/>
        <v>0</v>
      </c>
      <c r="M27" s="297"/>
      <c r="N27" s="297"/>
      <c r="O27" s="296"/>
      <c r="P27" s="297">
        <f>SUM(B27:L27)</f>
        <v>0</v>
      </c>
      <c r="Q27" s="36"/>
    </row>
    <row r="28" spans="1:17" s="37" customFormat="1" ht="15" customHeight="1" x14ac:dyDescent="0.2">
      <c r="A28" s="296" t="s">
        <v>79</v>
      </c>
      <c r="B28" s="297">
        <f t="shared" ref="B28:L28" si="9">B85</f>
        <v>0</v>
      </c>
      <c r="C28" s="297">
        <f t="shared" si="9"/>
        <v>0</v>
      </c>
      <c r="D28" s="297">
        <f t="shared" si="9"/>
        <v>0</v>
      </c>
      <c r="E28" s="297">
        <f t="shared" si="9"/>
        <v>0</v>
      </c>
      <c r="F28" s="297">
        <f t="shared" si="9"/>
        <v>0</v>
      </c>
      <c r="G28" s="297">
        <f t="shared" si="9"/>
        <v>0</v>
      </c>
      <c r="H28" s="297">
        <f t="shared" si="9"/>
        <v>0</v>
      </c>
      <c r="I28" s="297">
        <f t="shared" si="9"/>
        <v>0</v>
      </c>
      <c r="J28" s="297">
        <f t="shared" si="9"/>
        <v>0</v>
      </c>
      <c r="K28" s="297">
        <f t="shared" si="9"/>
        <v>0</v>
      </c>
      <c r="L28" s="297">
        <f t="shared" si="9"/>
        <v>0</v>
      </c>
      <c r="M28" s="297"/>
      <c r="N28" s="297"/>
      <c r="O28" s="296"/>
      <c r="P28" s="297">
        <f>SUM(B28:L28)</f>
        <v>0</v>
      </c>
      <c r="Q28" s="36"/>
    </row>
    <row r="29" spans="1:17" s="37" customFormat="1" ht="15" customHeight="1" x14ac:dyDescent="0.2">
      <c r="A29" s="296" t="s">
        <v>28</v>
      </c>
      <c r="B29" s="297">
        <f t="shared" ref="B29:L29" si="10">SUM(B26:B28)</f>
        <v>0</v>
      </c>
      <c r="C29" s="297">
        <f t="shared" si="10"/>
        <v>0</v>
      </c>
      <c r="D29" s="297">
        <f t="shared" si="10"/>
        <v>0</v>
      </c>
      <c r="E29" s="297">
        <f t="shared" si="10"/>
        <v>0</v>
      </c>
      <c r="F29" s="297">
        <f t="shared" si="10"/>
        <v>0</v>
      </c>
      <c r="G29" s="297">
        <f t="shared" si="10"/>
        <v>0</v>
      </c>
      <c r="H29" s="297">
        <f t="shared" si="10"/>
        <v>0</v>
      </c>
      <c r="I29" s="297">
        <f t="shared" si="10"/>
        <v>0</v>
      </c>
      <c r="J29" s="297">
        <f t="shared" si="10"/>
        <v>0</v>
      </c>
      <c r="K29" s="297">
        <f t="shared" si="10"/>
        <v>0</v>
      </c>
      <c r="L29" s="297">
        <f t="shared" si="10"/>
        <v>0</v>
      </c>
      <c r="M29" s="297"/>
      <c r="N29" s="297"/>
      <c r="O29" s="296"/>
      <c r="P29" s="297"/>
      <c r="Q29" s="36"/>
    </row>
    <row r="30" spans="1:17" s="37" customFormat="1" ht="15" customHeight="1" thickBot="1" x14ac:dyDescent="0.25">
      <c r="A30" s="296" t="s">
        <v>29</v>
      </c>
      <c r="B30" s="300">
        <f t="shared" ref="B30:L30" si="11">AVERAGE(B26,B29)</f>
        <v>0</v>
      </c>
      <c r="C30" s="300">
        <f t="shared" si="11"/>
        <v>0</v>
      </c>
      <c r="D30" s="300">
        <f t="shared" si="11"/>
        <v>0</v>
      </c>
      <c r="E30" s="300">
        <f t="shared" si="11"/>
        <v>0</v>
      </c>
      <c r="F30" s="300">
        <f t="shared" si="11"/>
        <v>0</v>
      </c>
      <c r="G30" s="300">
        <f>AVERAGE(G26,G29)</f>
        <v>0</v>
      </c>
      <c r="H30" s="300">
        <f t="shared" si="11"/>
        <v>0</v>
      </c>
      <c r="I30" s="300">
        <f t="shared" si="11"/>
        <v>0</v>
      </c>
      <c r="J30" s="300">
        <f t="shared" si="11"/>
        <v>0</v>
      </c>
      <c r="K30" s="300">
        <f t="shared" si="11"/>
        <v>0</v>
      </c>
      <c r="L30" s="300">
        <f t="shared" si="11"/>
        <v>0</v>
      </c>
      <c r="M30" s="300"/>
      <c r="N30" s="300"/>
      <c r="O30" s="296"/>
      <c r="P30" s="297"/>
      <c r="Q30" s="36"/>
    </row>
    <row r="31" spans="1:17" s="37" customFormat="1" ht="15" customHeight="1" thickTop="1" x14ac:dyDescent="0.2">
      <c r="A31" s="69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36"/>
      <c r="P31" s="54"/>
      <c r="Q31" s="36"/>
    </row>
    <row r="32" spans="1:17" s="73" customFormat="1" ht="15" customHeight="1" x14ac:dyDescent="0.2">
      <c r="A32" s="70" t="s">
        <v>68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112"/>
      <c r="P32" s="72"/>
      <c r="Q32" s="112"/>
    </row>
    <row r="33" spans="1:17" s="37" customFormat="1" ht="15" customHeight="1" x14ac:dyDescent="0.2">
      <c r="A33" s="35" t="s">
        <v>24</v>
      </c>
      <c r="B33" s="74">
        <v>0</v>
      </c>
      <c r="C33" s="74">
        <f>B35</f>
        <v>0</v>
      </c>
      <c r="D33" s="74">
        <f t="shared" ref="D33:N33" si="12">C35</f>
        <v>0</v>
      </c>
      <c r="E33" s="74">
        <f t="shared" si="12"/>
        <v>0</v>
      </c>
      <c r="F33" s="74">
        <f t="shared" si="12"/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36"/>
      <c r="P33" s="74"/>
      <c r="Q33" s="36"/>
    </row>
    <row r="34" spans="1:17" s="66" customFormat="1" ht="15" customHeight="1" x14ac:dyDescent="0.2">
      <c r="A34" s="289" t="s">
        <v>284</v>
      </c>
      <c r="B34" s="315">
        <f t="shared" ref="B34:N34" si="13">B99</f>
        <v>0</v>
      </c>
      <c r="C34" s="315">
        <f t="shared" si="13"/>
        <v>0</v>
      </c>
      <c r="D34" s="315">
        <f t="shared" si="13"/>
        <v>0</v>
      </c>
      <c r="E34" s="315">
        <f t="shared" si="13"/>
        <v>0</v>
      </c>
      <c r="F34" s="315">
        <f t="shared" si="13"/>
        <v>0</v>
      </c>
      <c r="G34" s="315">
        <f t="shared" si="13"/>
        <v>0</v>
      </c>
      <c r="H34" s="315">
        <f t="shared" si="13"/>
        <v>0</v>
      </c>
      <c r="I34" s="315">
        <f t="shared" si="13"/>
        <v>0</v>
      </c>
      <c r="J34" s="315">
        <f t="shared" si="13"/>
        <v>0</v>
      </c>
      <c r="K34" s="315">
        <f t="shared" si="13"/>
        <v>0</v>
      </c>
      <c r="L34" s="315">
        <f t="shared" si="13"/>
        <v>0</v>
      </c>
      <c r="M34" s="315">
        <f t="shared" si="13"/>
        <v>0</v>
      </c>
      <c r="N34" s="315">
        <f t="shared" si="13"/>
        <v>0</v>
      </c>
      <c r="O34" s="289"/>
      <c r="P34" s="315">
        <f>SUM(B34:L34)</f>
        <v>0</v>
      </c>
      <c r="Q34" s="290"/>
    </row>
    <row r="35" spans="1:17" s="37" customFormat="1" ht="15" customHeight="1" x14ac:dyDescent="0.2">
      <c r="A35" s="35" t="s">
        <v>28</v>
      </c>
      <c r="B35" s="74">
        <f t="shared" ref="B35:N35" si="14">SUM(B33:B34)</f>
        <v>0</v>
      </c>
      <c r="C35" s="74">
        <f t="shared" si="14"/>
        <v>0</v>
      </c>
      <c r="D35" s="74">
        <f t="shared" si="14"/>
        <v>0</v>
      </c>
      <c r="E35" s="74">
        <f t="shared" si="14"/>
        <v>0</v>
      </c>
      <c r="F35" s="74">
        <f t="shared" si="14"/>
        <v>0</v>
      </c>
      <c r="G35" s="74">
        <f t="shared" si="14"/>
        <v>0</v>
      </c>
      <c r="H35" s="74">
        <f t="shared" si="14"/>
        <v>0</v>
      </c>
      <c r="I35" s="74">
        <f t="shared" si="14"/>
        <v>0</v>
      </c>
      <c r="J35" s="74">
        <f t="shared" si="14"/>
        <v>0</v>
      </c>
      <c r="K35" s="74">
        <f t="shared" si="14"/>
        <v>0</v>
      </c>
      <c r="L35" s="74">
        <f t="shared" si="14"/>
        <v>0</v>
      </c>
      <c r="M35" s="74">
        <f t="shared" si="14"/>
        <v>0</v>
      </c>
      <c r="N35" s="74">
        <f t="shared" si="14"/>
        <v>0</v>
      </c>
      <c r="O35" s="36"/>
      <c r="P35" s="74"/>
      <c r="Q35" s="36"/>
    </row>
    <row r="36" spans="1:17" s="37" customFormat="1" ht="15" customHeight="1" thickBot="1" x14ac:dyDescent="0.25">
      <c r="A36" s="35" t="s">
        <v>29</v>
      </c>
      <c r="B36" s="68">
        <f t="shared" ref="B36:N36" si="15">AVERAGE(B33,B35)</f>
        <v>0</v>
      </c>
      <c r="C36" s="68">
        <f t="shared" si="15"/>
        <v>0</v>
      </c>
      <c r="D36" s="68">
        <f t="shared" si="15"/>
        <v>0</v>
      </c>
      <c r="E36" s="68">
        <f t="shared" si="15"/>
        <v>0</v>
      </c>
      <c r="F36" s="68">
        <f t="shared" si="15"/>
        <v>0</v>
      </c>
      <c r="G36" s="68">
        <f t="shared" si="15"/>
        <v>0</v>
      </c>
      <c r="H36" s="68">
        <f t="shared" si="15"/>
        <v>0</v>
      </c>
      <c r="I36" s="68">
        <f t="shared" si="15"/>
        <v>0</v>
      </c>
      <c r="J36" s="68">
        <f t="shared" si="15"/>
        <v>0</v>
      </c>
      <c r="K36" s="68">
        <f t="shared" si="15"/>
        <v>0</v>
      </c>
      <c r="L36" s="68">
        <f t="shared" si="15"/>
        <v>0</v>
      </c>
      <c r="M36" s="68">
        <f t="shared" si="15"/>
        <v>0</v>
      </c>
      <c r="N36" s="68">
        <f t="shared" si="15"/>
        <v>0</v>
      </c>
      <c r="O36" s="36"/>
      <c r="P36" s="74"/>
      <c r="Q36" s="36"/>
    </row>
    <row r="37" spans="1:17" s="37" customFormat="1" ht="15" customHeight="1" thickTop="1" x14ac:dyDescent="0.2">
      <c r="A37" s="289" t="s">
        <v>285</v>
      </c>
      <c r="B37" s="128">
        <f>SUM(B14)-SUM(B34)</f>
        <v>0</v>
      </c>
      <c r="C37" s="128">
        <f>SUM($B14:C14)-SUM($B34:C34)</f>
        <v>0</v>
      </c>
      <c r="D37" s="128">
        <f>SUM($B14:D14)-SUM($B34:D34)</f>
        <v>0</v>
      </c>
      <c r="E37" s="128">
        <f>SUM($B14:E14)-SUM($B34:E34)</f>
        <v>0</v>
      </c>
      <c r="F37" s="128">
        <f>SUM($B14:F14)-SUM($B34:F34)</f>
        <v>0</v>
      </c>
      <c r="G37" s="128">
        <f>SUM($B14:G14)-SUM($B34:G34)</f>
        <v>0</v>
      </c>
      <c r="H37" s="128">
        <f>SUM($B14:H14)-SUM($B34:H34)</f>
        <v>0</v>
      </c>
      <c r="I37" s="128">
        <f>SUM($B14:I14)-SUM($B34:I34)</f>
        <v>0</v>
      </c>
      <c r="J37" s="128">
        <f>SUM($B14:J14)-SUM($B34:J34)</f>
        <v>0</v>
      </c>
      <c r="K37" s="128">
        <f>SUM($B14:K14)-SUM($B34:K34)</f>
        <v>0</v>
      </c>
      <c r="L37" s="128">
        <f>SUM($B14:L14)-SUM($B34:L34)</f>
        <v>0</v>
      </c>
      <c r="M37" s="128">
        <f>SUM($B14:M14)-SUM($B34:M34)</f>
        <v>0</v>
      </c>
      <c r="N37" s="128">
        <f>SUM($B14:N14)-SUM($B34:N34)</f>
        <v>0</v>
      </c>
      <c r="O37" s="36"/>
      <c r="P37" s="54"/>
      <c r="Q37" s="36"/>
    </row>
    <row r="38" spans="1:17" s="66" customFormat="1" ht="15" customHeight="1" x14ac:dyDescent="0.2">
      <c r="A38" s="290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0"/>
      <c r="P38" s="291"/>
      <c r="Q38" s="290"/>
    </row>
    <row r="39" spans="1:17" s="37" customFormat="1" ht="15" customHeight="1" x14ac:dyDescent="0.2">
      <c r="A39" s="289" t="s">
        <v>372</v>
      </c>
      <c r="B39" s="128">
        <f>(B37/2)*B6</f>
        <v>0</v>
      </c>
      <c r="C39" s="128">
        <f>AVERAGE(B37:C37)*$B$6</f>
        <v>0</v>
      </c>
      <c r="D39" s="128">
        <f>AVERAGE(C37:D37)*$B$6</f>
        <v>0</v>
      </c>
      <c r="E39" s="128">
        <f t="shared" ref="E39:N39" si="16">AVERAGE(D37:E37)*$B$6</f>
        <v>0</v>
      </c>
      <c r="F39" s="128">
        <f t="shared" si="16"/>
        <v>0</v>
      </c>
      <c r="G39" s="128">
        <f t="shared" si="16"/>
        <v>0</v>
      </c>
      <c r="H39" s="128">
        <f t="shared" si="16"/>
        <v>0</v>
      </c>
      <c r="I39" s="128">
        <f>AVERAGE(H37:I37)*$B$6</f>
        <v>0</v>
      </c>
      <c r="J39" s="128">
        <f>AVERAGE(I37:J37)*$B$6</f>
        <v>0</v>
      </c>
      <c r="K39" s="128">
        <f t="shared" si="16"/>
        <v>0</v>
      </c>
      <c r="L39" s="128">
        <f t="shared" si="16"/>
        <v>0</v>
      </c>
      <c r="M39" s="128">
        <f t="shared" si="16"/>
        <v>0</v>
      </c>
      <c r="N39" s="128">
        <f t="shared" si="16"/>
        <v>0</v>
      </c>
      <c r="O39" s="36"/>
      <c r="P39" s="54">
        <f>SUM(B39:L39)</f>
        <v>0</v>
      </c>
      <c r="Q39" s="36"/>
    </row>
    <row r="40" spans="1:17" s="37" customFormat="1" ht="15" customHeight="1" x14ac:dyDescent="0.2">
      <c r="A40" s="3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6"/>
      <c r="P40" s="54"/>
      <c r="Q40" s="36"/>
    </row>
    <row r="41" spans="1:17" s="73" customFormat="1" ht="15" customHeight="1" x14ac:dyDescent="0.2">
      <c r="A41" s="293" t="s">
        <v>103</v>
      </c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5"/>
      <c r="P41" s="294"/>
      <c r="Q41" s="112"/>
    </row>
    <row r="42" spans="1:17" s="37" customFormat="1" ht="15" customHeight="1" x14ac:dyDescent="0.2">
      <c r="A42" s="296" t="s">
        <v>24</v>
      </c>
      <c r="B42" s="297">
        <v>0</v>
      </c>
      <c r="C42" s="297">
        <f t="shared" ref="C42:L42" si="17">B44</f>
        <v>0</v>
      </c>
      <c r="D42" s="297">
        <f t="shared" si="17"/>
        <v>0</v>
      </c>
      <c r="E42" s="297">
        <f t="shared" si="17"/>
        <v>0</v>
      </c>
      <c r="F42" s="297">
        <f t="shared" si="17"/>
        <v>0</v>
      </c>
      <c r="G42" s="297">
        <f t="shared" si="17"/>
        <v>0</v>
      </c>
      <c r="H42" s="297">
        <f t="shared" si="17"/>
        <v>0</v>
      </c>
      <c r="I42" s="297">
        <f t="shared" si="17"/>
        <v>0</v>
      </c>
      <c r="J42" s="297">
        <f t="shared" si="17"/>
        <v>0</v>
      </c>
      <c r="K42" s="297">
        <f t="shared" si="17"/>
        <v>0</v>
      </c>
      <c r="L42" s="297">
        <f t="shared" si="17"/>
        <v>0</v>
      </c>
      <c r="M42" s="297"/>
      <c r="N42" s="297"/>
      <c r="O42" s="296"/>
      <c r="P42" s="297"/>
      <c r="Q42" s="36"/>
    </row>
    <row r="43" spans="1:17" s="37" customFormat="1" ht="15" customHeight="1" x14ac:dyDescent="0.2">
      <c r="A43" s="298" t="s">
        <v>25</v>
      </c>
      <c r="B43" s="299">
        <f>(B27-B113)*'Assumptions (Inputs)'!$D$29</f>
        <v>0</v>
      </c>
      <c r="C43" s="299">
        <f>(C27-C113)*'Assumptions (Inputs)'!$D$29</f>
        <v>0</v>
      </c>
      <c r="D43" s="299">
        <f>(D27-D113)*'Assumptions (Inputs)'!$D$29</f>
        <v>0</v>
      </c>
      <c r="E43" s="299">
        <f>(E27-E113)*'Assumptions (Inputs)'!$D$29</f>
        <v>0</v>
      </c>
      <c r="F43" s="299">
        <f>(F27-F113)*'Assumptions (Inputs)'!$D$29</f>
        <v>0</v>
      </c>
      <c r="G43" s="299">
        <f>(G27-G113)*'Assumptions (Inputs)'!$D$29</f>
        <v>0</v>
      </c>
      <c r="H43" s="299">
        <f>(H27-H113)*'Assumptions (Inputs)'!$D$29</f>
        <v>0</v>
      </c>
      <c r="I43" s="299">
        <f>(I27-I113)*'Assumptions (Inputs)'!$D$29</f>
        <v>0</v>
      </c>
      <c r="J43" s="299">
        <f>(J27-J113)*'Assumptions (Inputs)'!$D$29</f>
        <v>0</v>
      </c>
      <c r="K43" s="299">
        <f>(K27-K113)*'Assumptions (Inputs)'!$D$29</f>
        <v>0</v>
      </c>
      <c r="L43" s="299">
        <f>(L27-L113)*'Assumptions (Inputs)'!$D$29</f>
        <v>0</v>
      </c>
      <c r="M43" s="299"/>
      <c r="N43" s="299"/>
      <c r="O43" s="296"/>
      <c r="P43" s="297">
        <f>SUM(B43:L43)</f>
        <v>0</v>
      </c>
      <c r="Q43" s="36"/>
    </row>
    <row r="44" spans="1:17" s="37" customFormat="1" ht="15" customHeight="1" x14ac:dyDescent="0.2">
      <c r="A44" s="296" t="s">
        <v>28</v>
      </c>
      <c r="B44" s="297">
        <f>SUM(B42:B43)</f>
        <v>0</v>
      </c>
      <c r="C44" s="297">
        <f t="shared" ref="C44:L44" si="18">SUM(C42:C43)</f>
        <v>0</v>
      </c>
      <c r="D44" s="297">
        <f t="shared" si="18"/>
        <v>0</v>
      </c>
      <c r="E44" s="297">
        <f t="shared" si="18"/>
        <v>0</v>
      </c>
      <c r="F44" s="297">
        <f t="shared" si="18"/>
        <v>0</v>
      </c>
      <c r="G44" s="297">
        <f t="shared" si="18"/>
        <v>0</v>
      </c>
      <c r="H44" s="297">
        <f t="shared" si="18"/>
        <v>0</v>
      </c>
      <c r="I44" s="297">
        <f t="shared" si="18"/>
        <v>0</v>
      </c>
      <c r="J44" s="297">
        <f t="shared" si="18"/>
        <v>0</v>
      </c>
      <c r="K44" s="297">
        <f t="shared" si="18"/>
        <v>0</v>
      </c>
      <c r="L44" s="297">
        <f t="shared" si="18"/>
        <v>0</v>
      </c>
      <c r="M44" s="297"/>
      <c r="N44" s="297"/>
      <c r="O44" s="296"/>
      <c r="P44" s="297"/>
      <c r="Q44" s="36"/>
    </row>
    <row r="45" spans="1:17" s="37" customFormat="1" ht="15" customHeight="1" thickBot="1" x14ac:dyDescent="0.25">
      <c r="A45" s="296" t="s">
        <v>29</v>
      </c>
      <c r="B45" s="300">
        <f>AVERAGE(B42,B44)</f>
        <v>0</v>
      </c>
      <c r="C45" s="300">
        <f t="shared" ref="C45:L45" si="19">AVERAGE(C42,C44)</f>
        <v>0</v>
      </c>
      <c r="D45" s="300">
        <f t="shared" si="19"/>
        <v>0</v>
      </c>
      <c r="E45" s="300">
        <f t="shared" si="19"/>
        <v>0</v>
      </c>
      <c r="F45" s="300">
        <f>AVERAGE(F42,F44)</f>
        <v>0</v>
      </c>
      <c r="G45" s="300">
        <f t="shared" si="19"/>
        <v>0</v>
      </c>
      <c r="H45" s="300">
        <f t="shared" si="19"/>
        <v>0</v>
      </c>
      <c r="I45" s="300">
        <f t="shared" si="19"/>
        <v>0</v>
      </c>
      <c r="J45" s="300">
        <f t="shared" si="19"/>
        <v>0</v>
      </c>
      <c r="K45" s="300">
        <f t="shared" si="19"/>
        <v>0</v>
      </c>
      <c r="L45" s="300">
        <f t="shared" si="19"/>
        <v>0</v>
      </c>
      <c r="M45" s="300"/>
      <c r="N45" s="300"/>
      <c r="O45" s="296"/>
      <c r="P45" s="297"/>
      <c r="Q45" s="36"/>
    </row>
    <row r="46" spans="1:17" s="37" customFormat="1" ht="15" customHeight="1" thickTop="1" x14ac:dyDescent="0.2">
      <c r="A46" s="301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296"/>
      <c r="P46" s="297"/>
      <c r="Q46" s="36"/>
    </row>
    <row r="47" spans="1:17" s="37" customFormat="1" ht="15" customHeight="1" x14ac:dyDescent="0.2">
      <c r="A47" s="303" t="s">
        <v>77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296"/>
      <c r="P47" s="297"/>
      <c r="Q47" s="36"/>
    </row>
    <row r="48" spans="1:17" s="37" customFormat="1" ht="15" customHeight="1" x14ac:dyDescent="0.2">
      <c r="A48" s="296" t="s">
        <v>24</v>
      </c>
      <c r="B48" s="302">
        <v>0</v>
      </c>
      <c r="C48" s="302">
        <f t="shared" ref="C48:L48" si="20">B50</f>
        <v>0</v>
      </c>
      <c r="D48" s="302">
        <f t="shared" si="20"/>
        <v>0</v>
      </c>
      <c r="E48" s="302">
        <f t="shared" si="20"/>
        <v>0</v>
      </c>
      <c r="F48" s="302">
        <f t="shared" si="20"/>
        <v>0</v>
      </c>
      <c r="G48" s="302">
        <f t="shared" si="20"/>
        <v>0</v>
      </c>
      <c r="H48" s="302">
        <f t="shared" si="20"/>
        <v>0</v>
      </c>
      <c r="I48" s="302">
        <f t="shared" si="20"/>
        <v>0</v>
      </c>
      <c r="J48" s="302">
        <f t="shared" si="20"/>
        <v>0</v>
      </c>
      <c r="K48" s="302">
        <f t="shared" si="20"/>
        <v>0</v>
      </c>
      <c r="L48" s="302">
        <f t="shared" si="20"/>
        <v>0</v>
      </c>
      <c r="M48" s="302"/>
      <c r="N48" s="302"/>
      <c r="O48" s="296"/>
      <c r="P48" s="297"/>
      <c r="Q48" s="36"/>
    </row>
    <row r="49" spans="1:57" s="37" customFormat="1" ht="15" customHeight="1" x14ac:dyDescent="0.2">
      <c r="A49" s="296" t="s">
        <v>25</v>
      </c>
      <c r="B49" s="302">
        <f>(B28-B113)*'Assumptions (Inputs)'!$D$26</f>
        <v>0</v>
      </c>
      <c r="C49" s="302">
        <f>(C28-C113)*'Assumptions (Inputs)'!$D$26</f>
        <v>0</v>
      </c>
      <c r="D49" s="302">
        <f>(D28-D113)*'Assumptions (Inputs)'!$D$26</f>
        <v>0</v>
      </c>
      <c r="E49" s="302">
        <f>(E28-E113)*'Assumptions (Inputs)'!$D$26</f>
        <v>0</v>
      </c>
      <c r="F49" s="302">
        <f>(F28-F113)*'Assumptions (Inputs)'!$D$26</f>
        <v>0</v>
      </c>
      <c r="G49" s="302">
        <f>(G28-G113)*'Assumptions (Inputs)'!$D$26</f>
        <v>0</v>
      </c>
      <c r="H49" s="302">
        <f>(H28-H113)*'Assumptions (Inputs)'!$D$26</f>
        <v>0</v>
      </c>
      <c r="I49" s="302">
        <f>(I28-I113)*'Assumptions (Inputs)'!$D$26</f>
        <v>0</v>
      </c>
      <c r="J49" s="302">
        <f>(J28-J113)*'Assumptions (Inputs)'!$D$26</f>
        <v>0</v>
      </c>
      <c r="K49" s="302">
        <f>(K28-K113)*'Assumptions (Inputs)'!$D$26</f>
        <v>0</v>
      </c>
      <c r="L49" s="302">
        <f>(L28-L113)*'Assumptions (Inputs)'!$D$26</f>
        <v>0</v>
      </c>
      <c r="M49" s="302"/>
      <c r="N49" s="302"/>
      <c r="O49" s="296"/>
      <c r="P49" s="297">
        <f>SUM(B49:L49)</f>
        <v>0</v>
      </c>
      <c r="Q49" s="36"/>
    </row>
    <row r="50" spans="1:57" s="78" customFormat="1" ht="15" customHeight="1" x14ac:dyDescent="0.2">
      <c r="A50" s="296" t="s">
        <v>28</v>
      </c>
      <c r="B50" s="304">
        <f t="shared" ref="B50:L50" si="21">SUM(B48:B49)</f>
        <v>0</v>
      </c>
      <c r="C50" s="304">
        <f t="shared" si="21"/>
        <v>0</v>
      </c>
      <c r="D50" s="304">
        <f>SUM(D48:D49)</f>
        <v>0</v>
      </c>
      <c r="E50" s="304">
        <f>SUM(E48:E49)</f>
        <v>0</v>
      </c>
      <c r="F50" s="304">
        <f t="shared" si="21"/>
        <v>0</v>
      </c>
      <c r="G50" s="304">
        <f t="shared" si="21"/>
        <v>0</v>
      </c>
      <c r="H50" s="304">
        <f t="shared" si="21"/>
        <v>0</v>
      </c>
      <c r="I50" s="304">
        <f t="shared" si="21"/>
        <v>0</v>
      </c>
      <c r="J50" s="304">
        <f t="shared" si="21"/>
        <v>0</v>
      </c>
      <c r="K50" s="304">
        <f t="shared" si="21"/>
        <v>0</v>
      </c>
      <c r="L50" s="304">
        <f t="shared" si="21"/>
        <v>0</v>
      </c>
      <c r="M50" s="304"/>
      <c r="N50" s="304"/>
      <c r="O50" s="296"/>
      <c r="P50" s="297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</row>
    <row r="51" spans="1:57" s="37" customFormat="1" ht="15" customHeight="1" thickBot="1" x14ac:dyDescent="0.25">
      <c r="A51" s="296" t="s">
        <v>29</v>
      </c>
      <c r="B51" s="300">
        <f t="shared" ref="B51:K51" si="22">AVERAGE(B48,B50)</f>
        <v>0</v>
      </c>
      <c r="C51" s="300">
        <f t="shared" si="22"/>
        <v>0</v>
      </c>
      <c r="D51" s="300">
        <f t="shared" si="22"/>
        <v>0</v>
      </c>
      <c r="E51" s="300">
        <f>AVERAGE(E48,E50)</f>
        <v>0</v>
      </c>
      <c r="F51" s="300">
        <f t="shared" si="22"/>
        <v>0</v>
      </c>
      <c r="G51" s="300">
        <f>AVERAGE(G48,G50)</f>
        <v>0</v>
      </c>
      <c r="H51" s="300">
        <f t="shared" si="22"/>
        <v>0</v>
      </c>
      <c r="I51" s="300">
        <f t="shared" si="22"/>
        <v>0</v>
      </c>
      <c r="J51" s="300">
        <f t="shared" si="22"/>
        <v>0</v>
      </c>
      <c r="K51" s="300">
        <f t="shared" si="22"/>
        <v>0</v>
      </c>
      <c r="L51" s="300">
        <f>AVERAGE(L48,L50)</f>
        <v>0</v>
      </c>
      <c r="M51" s="300"/>
      <c r="N51" s="300"/>
      <c r="O51" s="296"/>
      <c r="P51" s="297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</row>
    <row r="52" spans="1:57" s="37" customFormat="1" ht="15" customHeight="1" thickTop="1" x14ac:dyDescent="0.2">
      <c r="A52" s="305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296"/>
      <c r="P52" s="297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</row>
    <row r="53" spans="1:57" s="73" customFormat="1" ht="15" customHeight="1" x14ac:dyDescent="0.2">
      <c r="A53" s="303" t="s">
        <v>73</v>
      </c>
      <c r="B53" s="294">
        <f t="shared" ref="B53:L53" si="23">B23-B36-B45-B51</f>
        <v>0</v>
      </c>
      <c r="C53" s="294">
        <f t="shared" si="23"/>
        <v>0</v>
      </c>
      <c r="D53" s="294">
        <f t="shared" si="23"/>
        <v>0</v>
      </c>
      <c r="E53" s="294">
        <f t="shared" si="23"/>
        <v>0</v>
      </c>
      <c r="F53" s="294">
        <f t="shared" si="23"/>
        <v>0</v>
      </c>
      <c r="G53" s="294">
        <f t="shared" si="23"/>
        <v>0</v>
      </c>
      <c r="H53" s="294">
        <f t="shared" si="23"/>
        <v>0</v>
      </c>
      <c r="I53" s="294">
        <f t="shared" si="23"/>
        <v>0</v>
      </c>
      <c r="J53" s="294">
        <f t="shared" si="23"/>
        <v>0</v>
      </c>
      <c r="K53" s="294">
        <f t="shared" si="23"/>
        <v>0</v>
      </c>
      <c r="L53" s="294">
        <f t="shared" si="23"/>
        <v>0</v>
      </c>
      <c r="M53" s="294"/>
      <c r="N53" s="294"/>
      <c r="O53" s="295"/>
      <c r="P53" s="297"/>
      <c r="Q53" s="112"/>
    </row>
    <row r="54" spans="1:57" s="37" customFormat="1" ht="15" customHeight="1" x14ac:dyDescent="0.2">
      <c r="A54" s="301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296"/>
      <c r="P54" s="297"/>
      <c r="Q54" s="36"/>
    </row>
    <row r="55" spans="1:57" s="73" customFormat="1" ht="15" customHeight="1" x14ac:dyDescent="0.2">
      <c r="A55" s="79" t="s">
        <v>54</v>
      </c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112"/>
      <c r="P55" s="71"/>
      <c r="Q55" s="112"/>
    </row>
    <row r="56" spans="1:57" s="37" customFormat="1" ht="15" customHeight="1" x14ac:dyDescent="0.2">
      <c r="A56" s="36" t="s">
        <v>70</v>
      </c>
      <c r="B56" s="80">
        <f>(+B34-B113)*'Assumptions (Inputs)'!$E$31/'Assumptions (Inputs)'!$E$30</f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98"/>
      <c r="P56" s="54">
        <f>SUM(B56:L56)</f>
        <v>0</v>
      </c>
      <c r="Q56" s="36"/>
    </row>
    <row r="57" spans="1:57" s="37" customFormat="1" ht="15" customHeight="1" x14ac:dyDescent="0.2">
      <c r="A57" s="36" t="s">
        <v>53</v>
      </c>
      <c r="B57" s="54">
        <f t="shared" ref="B57:N57" si="24">B34</f>
        <v>0</v>
      </c>
      <c r="C57" s="54">
        <f t="shared" si="24"/>
        <v>0</v>
      </c>
      <c r="D57" s="54">
        <f t="shared" si="24"/>
        <v>0</v>
      </c>
      <c r="E57" s="54">
        <f t="shared" si="24"/>
        <v>0</v>
      </c>
      <c r="F57" s="54">
        <f t="shared" si="24"/>
        <v>0</v>
      </c>
      <c r="G57" s="54">
        <f t="shared" si="24"/>
        <v>0</v>
      </c>
      <c r="H57" s="54">
        <f t="shared" si="24"/>
        <v>0</v>
      </c>
      <c r="I57" s="54">
        <f t="shared" si="24"/>
        <v>0</v>
      </c>
      <c r="J57" s="54">
        <f t="shared" si="24"/>
        <v>0</v>
      </c>
      <c r="K57" s="54">
        <f t="shared" si="24"/>
        <v>0</v>
      </c>
      <c r="L57" s="54">
        <f t="shared" si="24"/>
        <v>0</v>
      </c>
      <c r="M57" s="54">
        <f t="shared" si="24"/>
        <v>0</v>
      </c>
      <c r="N57" s="54">
        <f t="shared" si="24"/>
        <v>0</v>
      </c>
      <c r="O57" s="36"/>
      <c r="P57" s="54">
        <f>SUM(B57:L57)</f>
        <v>0</v>
      </c>
      <c r="Q57" s="36"/>
    </row>
    <row r="58" spans="1:57" s="37" customFormat="1" ht="15" customHeight="1" x14ac:dyDescent="0.2">
      <c r="A58" s="36" t="s">
        <v>65</v>
      </c>
      <c r="B58" s="77">
        <v>0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81"/>
      <c r="P58" s="54">
        <f>SUM(B58:L58)</f>
        <v>0</v>
      </c>
      <c r="Q58" s="36"/>
    </row>
    <row r="59" spans="1:57" s="37" customFormat="1" ht="15" customHeight="1" thickBot="1" x14ac:dyDescent="0.25">
      <c r="A59" s="36" t="s">
        <v>100</v>
      </c>
      <c r="B59" s="57">
        <f t="shared" ref="B59:N59" si="25">SUM(B56:B58)</f>
        <v>0</v>
      </c>
      <c r="C59" s="57">
        <f t="shared" si="25"/>
        <v>0</v>
      </c>
      <c r="D59" s="57">
        <f t="shared" si="25"/>
        <v>0</v>
      </c>
      <c r="E59" s="57">
        <f t="shared" si="25"/>
        <v>0</v>
      </c>
      <c r="F59" s="57">
        <f t="shared" si="25"/>
        <v>0</v>
      </c>
      <c r="G59" s="57">
        <f t="shared" si="25"/>
        <v>0</v>
      </c>
      <c r="H59" s="57">
        <f t="shared" si="25"/>
        <v>0</v>
      </c>
      <c r="I59" s="57">
        <f t="shared" si="25"/>
        <v>0</v>
      </c>
      <c r="J59" s="57">
        <f t="shared" si="25"/>
        <v>0</v>
      </c>
      <c r="K59" s="57">
        <f t="shared" si="25"/>
        <v>0</v>
      </c>
      <c r="L59" s="57">
        <f t="shared" si="25"/>
        <v>0</v>
      </c>
      <c r="M59" s="57">
        <f t="shared" si="25"/>
        <v>0</v>
      </c>
      <c r="N59" s="57">
        <f t="shared" si="25"/>
        <v>0</v>
      </c>
      <c r="O59" s="36"/>
      <c r="P59" s="54">
        <f>SUM(P56:P58)</f>
        <v>0</v>
      </c>
      <c r="Q59" s="36"/>
    </row>
    <row r="60" spans="1:57" s="37" customFormat="1" ht="15" customHeight="1" thickTop="1" x14ac:dyDescent="0.2">
      <c r="A60" s="81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36"/>
      <c r="P60" s="54"/>
      <c r="Q60" s="36"/>
    </row>
    <row r="61" spans="1:57" s="37" customFormat="1" ht="15" customHeight="1" x14ac:dyDescent="0.2">
      <c r="A61" s="70" t="s">
        <v>45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36"/>
      <c r="P61" s="74"/>
      <c r="Q61" s="36"/>
    </row>
    <row r="62" spans="1:57" s="37" customFormat="1" ht="15" customHeight="1" x14ac:dyDescent="0.2">
      <c r="A62" s="75" t="s">
        <v>373</v>
      </c>
      <c r="B62" s="74">
        <f t="shared" ref="B62:N62" si="26">B39</f>
        <v>0</v>
      </c>
      <c r="C62" s="74">
        <f t="shared" si="26"/>
        <v>0</v>
      </c>
      <c r="D62" s="74">
        <f t="shared" si="26"/>
        <v>0</v>
      </c>
      <c r="E62" s="74">
        <f t="shared" si="26"/>
        <v>0</v>
      </c>
      <c r="F62" s="74">
        <f t="shared" si="26"/>
        <v>0</v>
      </c>
      <c r="G62" s="74">
        <f t="shared" si="26"/>
        <v>0</v>
      </c>
      <c r="H62" s="74">
        <f t="shared" si="26"/>
        <v>0</v>
      </c>
      <c r="I62" s="74">
        <f t="shared" si="26"/>
        <v>0</v>
      </c>
      <c r="J62" s="74">
        <f t="shared" si="26"/>
        <v>0</v>
      </c>
      <c r="K62" s="74">
        <f t="shared" si="26"/>
        <v>0</v>
      </c>
      <c r="L62" s="74">
        <f t="shared" si="26"/>
        <v>0</v>
      </c>
      <c r="M62" s="74">
        <f t="shared" si="26"/>
        <v>0</v>
      </c>
      <c r="N62" s="74">
        <f t="shared" si="26"/>
        <v>0</v>
      </c>
      <c r="O62" s="36"/>
      <c r="P62" s="54">
        <f>SUM(B62:L62)</f>
        <v>0</v>
      </c>
      <c r="Q62" s="36"/>
    </row>
    <row r="63" spans="1:57" ht="15" customHeight="1" x14ac:dyDescent="0.2">
      <c r="A63" s="35" t="s">
        <v>46</v>
      </c>
      <c r="B63" s="358">
        <f>'Capital Structure'!E16</f>
        <v>9.98E-2</v>
      </c>
      <c r="C63" s="358">
        <f>B63</f>
        <v>9.98E-2</v>
      </c>
      <c r="D63" s="358">
        <f>'Capital Structure'!K16</f>
        <v>9.7000000000000003E-2</v>
      </c>
      <c r="E63" s="358">
        <f>'Capital Structure'!Q16</f>
        <v>9.6100000000000005E-2</v>
      </c>
      <c r="F63" s="358">
        <f t="shared" ref="F63:N63" si="27">E63</f>
        <v>9.6100000000000005E-2</v>
      </c>
      <c r="G63" s="358">
        <f t="shared" si="27"/>
        <v>9.6100000000000005E-2</v>
      </c>
      <c r="H63" s="358">
        <f t="shared" si="27"/>
        <v>9.6100000000000005E-2</v>
      </c>
      <c r="I63" s="358">
        <f t="shared" si="27"/>
        <v>9.6100000000000005E-2</v>
      </c>
      <c r="J63" s="358">
        <f t="shared" si="27"/>
        <v>9.6100000000000005E-2</v>
      </c>
      <c r="K63" s="358">
        <f t="shared" si="27"/>
        <v>9.6100000000000005E-2</v>
      </c>
      <c r="L63" s="358">
        <f t="shared" si="27"/>
        <v>9.6100000000000005E-2</v>
      </c>
      <c r="M63" s="358">
        <f t="shared" si="27"/>
        <v>9.6100000000000005E-2</v>
      </c>
      <c r="N63" s="358">
        <f t="shared" si="27"/>
        <v>9.6100000000000005E-2</v>
      </c>
      <c r="O63" s="359"/>
      <c r="P63" s="54"/>
    </row>
    <row r="64" spans="1:57" s="37" customFormat="1" ht="15" customHeight="1" x14ac:dyDescent="0.2">
      <c r="A64" s="35" t="s">
        <v>47</v>
      </c>
      <c r="B64" s="74">
        <f t="shared" ref="B64:E64" si="28">+B62*B63</f>
        <v>0</v>
      </c>
      <c r="C64" s="74">
        <f t="shared" si="28"/>
        <v>0</v>
      </c>
      <c r="D64" s="74">
        <f t="shared" si="28"/>
        <v>0</v>
      </c>
      <c r="E64" s="74">
        <f t="shared" si="28"/>
        <v>0</v>
      </c>
      <c r="F64" s="74">
        <f>+F62*F63</f>
        <v>0</v>
      </c>
      <c r="G64" s="74">
        <f t="shared" ref="G64:N64" si="29">+G62*G63</f>
        <v>0</v>
      </c>
      <c r="H64" s="74">
        <f t="shared" si="29"/>
        <v>0</v>
      </c>
      <c r="I64" s="74">
        <f t="shared" si="29"/>
        <v>0</v>
      </c>
      <c r="J64" s="74">
        <f t="shared" si="29"/>
        <v>0</v>
      </c>
      <c r="K64" s="74">
        <f t="shared" si="29"/>
        <v>0</v>
      </c>
      <c r="L64" s="74">
        <f t="shared" si="29"/>
        <v>0</v>
      </c>
      <c r="M64" s="74">
        <f t="shared" si="29"/>
        <v>0</v>
      </c>
      <c r="N64" s="74">
        <f t="shared" si="29"/>
        <v>0</v>
      </c>
      <c r="O64" s="36"/>
      <c r="P64" s="74"/>
      <c r="Q64" s="36"/>
    </row>
    <row r="65" spans="1:25" s="37" customFormat="1" ht="15" customHeight="1" x14ac:dyDescent="0.2">
      <c r="A65" s="35" t="s">
        <v>292</v>
      </c>
      <c r="B65" s="67">
        <f t="shared" ref="B65:N65" si="30">B59</f>
        <v>0</v>
      </c>
      <c r="C65" s="67">
        <f t="shared" si="30"/>
        <v>0</v>
      </c>
      <c r="D65" s="67">
        <f t="shared" si="30"/>
        <v>0</v>
      </c>
      <c r="E65" s="67">
        <f t="shared" si="30"/>
        <v>0</v>
      </c>
      <c r="F65" s="67">
        <f t="shared" si="30"/>
        <v>0</v>
      </c>
      <c r="G65" s="67">
        <f t="shared" si="30"/>
        <v>0</v>
      </c>
      <c r="H65" s="67">
        <f t="shared" si="30"/>
        <v>0</v>
      </c>
      <c r="I65" s="67">
        <f t="shared" si="30"/>
        <v>0</v>
      </c>
      <c r="J65" s="67">
        <f t="shared" si="30"/>
        <v>0</v>
      </c>
      <c r="K65" s="67">
        <f t="shared" si="30"/>
        <v>0</v>
      </c>
      <c r="L65" s="67">
        <f t="shared" si="30"/>
        <v>0</v>
      </c>
      <c r="M65" s="67">
        <f t="shared" si="30"/>
        <v>0</v>
      </c>
      <c r="N65" s="67">
        <f t="shared" si="30"/>
        <v>0</v>
      </c>
      <c r="O65" s="36"/>
      <c r="P65" s="86">
        <f>SUM(B65:L65)</f>
        <v>0</v>
      </c>
      <c r="Q65" s="36"/>
    </row>
    <row r="66" spans="1:25" s="37" customFormat="1" ht="15" customHeight="1" x14ac:dyDescent="0.2">
      <c r="A66" s="35" t="s">
        <v>49</v>
      </c>
      <c r="B66" s="74">
        <f>SUM(B64:B65)</f>
        <v>0</v>
      </c>
      <c r="C66" s="74">
        <f t="shared" ref="C66:N66" si="31">SUM(C64:C65)</f>
        <v>0</v>
      </c>
      <c r="D66" s="74">
        <f t="shared" si="31"/>
        <v>0</v>
      </c>
      <c r="E66" s="74">
        <f t="shared" si="31"/>
        <v>0</v>
      </c>
      <c r="F66" s="74">
        <f t="shared" si="31"/>
        <v>0</v>
      </c>
      <c r="G66" s="74">
        <f t="shared" si="31"/>
        <v>0</v>
      </c>
      <c r="H66" s="74">
        <f t="shared" si="31"/>
        <v>0</v>
      </c>
      <c r="I66" s="74">
        <f t="shared" si="31"/>
        <v>0</v>
      </c>
      <c r="J66" s="74">
        <f t="shared" si="31"/>
        <v>0</v>
      </c>
      <c r="K66" s="74">
        <f t="shared" si="31"/>
        <v>0</v>
      </c>
      <c r="L66" s="74">
        <f t="shared" si="31"/>
        <v>0</v>
      </c>
      <c r="M66" s="74">
        <f t="shared" si="31"/>
        <v>0</v>
      </c>
      <c r="N66" s="74">
        <f t="shared" si="31"/>
        <v>0</v>
      </c>
      <c r="O66" s="36"/>
      <c r="P66" s="74"/>
      <c r="Q66" s="36"/>
    </row>
    <row r="67" spans="1:25" s="84" customFormat="1" ht="15" customHeight="1" x14ac:dyDescent="0.2">
      <c r="A67" s="83" t="s">
        <v>99</v>
      </c>
      <c r="B67" s="213">
        <f>'Assumptions (Inputs)'!$E$38</f>
        <v>1.0353574571620852</v>
      </c>
      <c r="C67" s="213">
        <f>'Assumptions (Inputs)'!$E$38</f>
        <v>1.0353574571620852</v>
      </c>
      <c r="D67" s="213">
        <f>'Assumptions (Inputs)'!$E$38</f>
        <v>1.0353574571620852</v>
      </c>
      <c r="E67" s="213">
        <f>'Assumptions (Inputs)'!E45</f>
        <v>1.0297600659046442</v>
      </c>
      <c r="F67" s="213">
        <f>E67</f>
        <v>1.0297600659046442</v>
      </c>
      <c r="G67" s="213">
        <f t="shared" ref="G67:N67" si="32">F67</f>
        <v>1.0297600659046442</v>
      </c>
      <c r="H67" s="213">
        <f t="shared" si="32"/>
        <v>1.0297600659046442</v>
      </c>
      <c r="I67" s="213">
        <f t="shared" si="32"/>
        <v>1.0297600659046442</v>
      </c>
      <c r="J67" s="213">
        <f t="shared" si="32"/>
        <v>1.0297600659046442</v>
      </c>
      <c r="K67" s="213">
        <f t="shared" si="32"/>
        <v>1.0297600659046442</v>
      </c>
      <c r="L67" s="213">
        <f t="shared" si="32"/>
        <v>1.0297600659046442</v>
      </c>
      <c r="M67" s="213">
        <f t="shared" si="32"/>
        <v>1.0297600659046442</v>
      </c>
      <c r="N67" s="213">
        <f t="shared" si="32"/>
        <v>1.0297600659046442</v>
      </c>
      <c r="O67" s="96"/>
      <c r="P67" s="74"/>
      <c r="Q67" s="96"/>
    </row>
    <row r="68" spans="1:25" s="73" customFormat="1" ht="15" customHeight="1" thickBot="1" x14ac:dyDescent="0.25">
      <c r="A68" s="45" t="s">
        <v>50</v>
      </c>
      <c r="B68" s="118">
        <f>B66*B67</f>
        <v>0</v>
      </c>
      <c r="C68" s="118">
        <f t="shared" ref="C68:N68" si="33">C66*C67</f>
        <v>0</v>
      </c>
      <c r="D68" s="118">
        <f t="shared" si="33"/>
        <v>0</v>
      </c>
      <c r="E68" s="118">
        <f t="shared" si="33"/>
        <v>0</v>
      </c>
      <c r="F68" s="118">
        <f t="shared" si="33"/>
        <v>0</v>
      </c>
      <c r="G68" s="118">
        <f t="shared" si="33"/>
        <v>0</v>
      </c>
      <c r="H68" s="118">
        <f t="shared" si="33"/>
        <v>0</v>
      </c>
      <c r="I68" s="118">
        <f t="shared" si="33"/>
        <v>0</v>
      </c>
      <c r="J68" s="118">
        <f t="shared" si="33"/>
        <v>0</v>
      </c>
      <c r="K68" s="118">
        <f t="shared" si="33"/>
        <v>0</v>
      </c>
      <c r="L68" s="118">
        <f t="shared" si="33"/>
        <v>0</v>
      </c>
      <c r="M68" s="118">
        <f t="shared" si="33"/>
        <v>0</v>
      </c>
      <c r="N68" s="118">
        <f t="shared" si="33"/>
        <v>0</v>
      </c>
      <c r="O68" s="112"/>
      <c r="P68" s="314">
        <f>SUM(B68:L68)</f>
        <v>0</v>
      </c>
      <c r="Q68" s="112"/>
    </row>
    <row r="69" spans="1:25" s="37" customFormat="1" ht="15" customHeight="1" thickTop="1" x14ac:dyDescent="0.2">
      <c r="A69" s="69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36"/>
      <c r="P69" s="55"/>
      <c r="Q69" s="36"/>
    </row>
    <row r="70" spans="1:25" s="37" customFormat="1" ht="15" customHeight="1" x14ac:dyDescent="0.2">
      <c r="A70" s="69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36"/>
      <c r="P70" s="55"/>
      <c r="Q70" s="36"/>
    </row>
    <row r="71" spans="1:25" s="37" customFormat="1" ht="15" customHeight="1" x14ac:dyDescent="0.2">
      <c r="A71" s="307" t="s">
        <v>36</v>
      </c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6"/>
      <c r="P71" s="302"/>
      <c r="Q71" s="36"/>
    </row>
    <row r="72" spans="1:25" s="37" customFormat="1" ht="15" customHeight="1" x14ac:dyDescent="0.2">
      <c r="A72" s="308"/>
      <c r="B72" s="306"/>
      <c r="C72" s="306"/>
      <c r="D72" s="306"/>
      <c r="E72" s="306"/>
      <c r="F72" s="309"/>
      <c r="G72" s="297"/>
      <c r="H72" s="297"/>
      <c r="I72" s="297"/>
      <c r="J72" s="297"/>
      <c r="K72" s="297"/>
      <c r="L72" s="297"/>
      <c r="M72" s="297"/>
      <c r="N72" s="297"/>
      <c r="O72" s="296"/>
      <c r="P72" s="297"/>
      <c r="Q72" s="36"/>
    </row>
    <row r="73" spans="1:25" s="37" customFormat="1" ht="15" customHeight="1" x14ac:dyDescent="0.2">
      <c r="A73" s="310" t="s">
        <v>101</v>
      </c>
      <c r="B73" s="306"/>
      <c r="C73" s="306"/>
      <c r="D73" s="306"/>
      <c r="E73" s="306"/>
      <c r="F73" s="297"/>
      <c r="G73" s="297"/>
      <c r="H73" s="297"/>
      <c r="I73" s="297"/>
      <c r="J73" s="297"/>
      <c r="K73" s="297"/>
      <c r="L73" s="297"/>
      <c r="M73" s="297"/>
      <c r="N73" s="297"/>
      <c r="O73" s="296"/>
      <c r="P73" s="297"/>
      <c r="Q73" s="36"/>
      <c r="R73" s="36"/>
      <c r="S73" s="36"/>
      <c r="T73" s="36"/>
      <c r="U73" s="36"/>
      <c r="V73" s="36"/>
    </row>
    <row r="74" spans="1:25" s="37" customFormat="1" ht="12.75" x14ac:dyDescent="0.2">
      <c r="A74" s="311" t="s">
        <v>105</v>
      </c>
      <c r="B74" s="306">
        <f t="shared" ref="B74:L74" si="34">B21</f>
        <v>0</v>
      </c>
      <c r="C74" s="306">
        <f t="shared" si="34"/>
        <v>0</v>
      </c>
      <c r="D74" s="306">
        <f t="shared" si="34"/>
        <v>0</v>
      </c>
      <c r="E74" s="306">
        <f t="shared" si="34"/>
        <v>0</v>
      </c>
      <c r="F74" s="306">
        <f t="shared" si="34"/>
        <v>0</v>
      </c>
      <c r="G74" s="306">
        <f t="shared" si="34"/>
        <v>0</v>
      </c>
      <c r="H74" s="306">
        <f t="shared" si="34"/>
        <v>0</v>
      </c>
      <c r="I74" s="306">
        <f t="shared" si="34"/>
        <v>0</v>
      </c>
      <c r="J74" s="306">
        <f t="shared" si="34"/>
        <v>0</v>
      </c>
      <c r="K74" s="306">
        <f t="shared" si="34"/>
        <v>0</v>
      </c>
      <c r="L74" s="306">
        <f t="shared" si="34"/>
        <v>0</v>
      </c>
      <c r="M74" s="306"/>
      <c r="N74" s="306"/>
      <c r="O74" s="296"/>
      <c r="P74" s="297"/>
      <c r="Q74" s="486"/>
      <c r="R74" s="486"/>
      <c r="S74" s="486"/>
      <c r="T74" s="486"/>
      <c r="U74" s="36"/>
      <c r="V74" s="36"/>
      <c r="X74" s="89"/>
      <c r="Y74" s="89"/>
    </row>
    <row r="75" spans="1:25" s="37" customFormat="1" ht="15" customHeight="1" x14ac:dyDescent="0.2">
      <c r="A75" s="311" t="s">
        <v>104</v>
      </c>
      <c r="B75" s="306">
        <v>0</v>
      </c>
      <c r="C75" s="306">
        <v>0</v>
      </c>
      <c r="D75" s="306">
        <v>0</v>
      </c>
      <c r="E75" s="306">
        <v>0</v>
      </c>
      <c r="F75" s="306">
        <v>0</v>
      </c>
      <c r="G75" s="306">
        <v>0</v>
      </c>
      <c r="H75" s="306">
        <v>0</v>
      </c>
      <c r="I75" s="306">
        <v>0</v>
      </c>
      <c r="J75" s="306">
        <v>0</v>
      </c>
      <c r="K75" s="306">
        <v>0</v>
      </c>
      <c r="L75" s="306">
        <v>0</v>
      </c>
      <c r="M75" s="306"/>
      <c r="N75" s="306"/>
      <c r="O75" s="296"/>
      <c r="P75" s="297"/>
      <c r="Q75" s="90"/>
      <c r="R75" s="36"/>
      <c r="S75" s="36"/>
      <c r="T75" s="92"/>
      <c r="U75" s="36"/>
      <c r="V75" s="36"/>
      <c r="W75" s="93"/>
      <c r="X75" s="91"/>
      <c r="Y75" s="91"/>
    </row>
    <row r="76" spans="1:25" s="37" customFormat="1" ht="12.75" x14ac:dyDescent="0.2">
      <c r="A76" s="311" t="s">
        <v>92</v>
      </c>
      <c r="B76" s="306">
        <f>$B$74-B75</f>
        <v>0</v>
      </c>
      <c r="C76" s="306">
        <f>SUM($B$74:C74)-SUM($B$75:C75)</f>
        <v>0</v>
      </c>
      <c r="D76" s="306">
        <f>SUM($B$74:D74)-SUM($B$75:D75)</f>
        <v>0</v>
      </c>
      <c r="E76" s="306">
        <f>SUM($B$74:E74)-SUM($B$75:E75)</f>
        <v>0</v>
      </c>
      <c r="F76" s="306">
        <f>SUM($B$74:F74)-SUM($B$75:F75)</f>
        <v>0</v>
      </c>
      <c r="G76" s="306">
        <f>SUM($B$74:G74)-SUM($B$75:G75)</f>
        <v>0</v>
      </c>
      <c r="H76" s="306">
        <f>SUM($B$74:H74)-SUM($B$75:H75)</f>
        <v>0</v>
      </c>
      <c r="I76" s="306">
        <f>SUM($B$74:I74)-SUM($B$75:I75)</f>
        <v>0</v>
      </c>
      <c r="J76" s="306">
        <f>SUM($B$74:J74)-SUM($B$75:J75)</f>
        <v>0</v>
      </c>
      <c r="K76" s="306">
        <f>SUM($B$74:K74)-SUM($B$75:K75)</f>
        <v>0</v>
      </c>
      <c r="L76" s="306">
        <f>SUM($B$74:L74)-SUM($B$75:L75)</f>
        <v>0</v>
      </c>
      <c r="M76" s="306"/>
      <c r="N76" s="306"/>
      <c r="O76" s="296"/>
      <c r="P76" s="297"/>
      <c r="Q76" s="90"/>
      <c r="R76" s="36"/>
      <c r="S76" s="36"/>
      <c r="T76" s="92"/>
      <c r="U76" s="36"/>
      <c r="V76" s="36"/>
      <c r="W76" s="93"/>
      <c r="X76" s="91"/>
      <c r="Y76" s="91"/>
    </row>
    <row r="77" spans="1:25" s="37" customFormat="1" ht="15" customHeight="1" x14ac:dyDescent="0.2">
      <c r="A77" s="311" t="s">
        <v>74</v>
      </c>
      <c r="B77" s="312">
        <v>0</v>
      </c>
      <c r="C77" s="312">
        <v>0</v>
      </c>
      <c r="D77" s="312">
        <v>0</v>
      </c>
      <c r="E77" s="312">
        <v>0</v>
      </c>
      <c r="F77" s="312">
        <f>$F$74*TaxDepr!$L5</f>
        <v>0</v>
      </c>
      <c r="G77" s="312">
        <f>$F$74*TaxDepr!$L6</f>
        <v>0</v>
      </c>
      <c r="H77" s="312">
        <f>$F$74*TaxDepr!$L7</f>
        <v>0</v>
      </c>
      <c r="I77" s="312">
        <f>$F$74*TaxDepr!$L8</f>
        <v>0</v>
      </c>
      <c r="J77" s="312">
        <f>$F$74*TaxDepr!$L9</f>
        <v>0</v>
      </c>
      <c r="K77" s="312">
        <f>$F$74*TaxDepr!$L10</f>
        <v>0</v>
      </c>
      <c r="L77" s="312">
        <f>$F$74*TaxDepr!$L11</f>
        <v>0</v>
      </c>
      <c r="M77" s="312"/>
      <c r="N77" s="312"/>
      <c r="O77" s="296"/>
      <c r="P77" s="297"/>
      <c r="Q77" s="36"/>
      <c r="R77" s="36"/>
      <c r="S77" s="36"/>
      <c r="T77" s="36"/>
      <c r="U77" s="36"/>
      <c r="V77" s="36"/>
      <c r="W77" s="93"/>
      <c r="X77" s="91"/>
      <c r="Y77" s="91"/>
    </row>
    <row r="78" spans="1:25" s="37" customFormat="1" ht="15" customHeight="1" thickBot="1" x14ac:dyDescent="0.25">
      <c r="A78" s="311" t="s">
        <v>75</v>
      </c>
      <c r="B78" s="313">
        <f>B75+B77</f>
        <v>0</v>
      </c>
      <c r="C78" s="313">
        <f t="shared" ref="C78:L78" si="35">C75+C77</f>
        <v>0</v>
      </c>
      <c r="D78" s="313">
        <f t="shared" si="35"/>
        <v>0</v>
      </c>
      <c r="E78" s="313">
        <f t="shared" si="35"/>
        <v>0</v>
      </c>
      <c r="F78" s="313">
        <f t="shared" si="35"/>
        <v>0</v>
      </c>
      <c r="G78" s="313">
        <f t="shared" si="35"/>
        <v>0</v>
      </c>
      <c r="H78" s="313">
        <f t="shared" si="35"/>
        <v>0</v>
      </c>
      <c r="I78" s="313">
        <f t="shared" si="35"/>
        <v>0</v>
      </c>
      <c r="J78" s="313">
        <f t="shared" si="35"/>
        <v>0</v>
      </c>
      <c r="K78" s="313">
        <f t="shared" si="35"/>
        <v>0</v>
      </c>
      <c r="L78" s="313">
        <f t="shared" si="35"/>
        <v>0</v>
      </c>
      <c r="M78" s="313"/>
      <c r="N78" s="313"/>
      <c r="O78" s="296"/>
      <c r="P78" s="297"/>
      <c r="Q78" s="36"/>
      <c r="R78" s="36"/>
      <c r="S78" s="36"/>
      <c r="T78" s="36"/>
      <c r="U78" s="36"/>
      <c r="V78" s="36"/>
      <c r="W78" s="93"/>
      <c r="X78" s="91"/>
      <c r="Y78" s="91"/>
    </row>
    <row r="79" spans="1:25" s="37" customFormat="1" ht="15" customHeight="1" thickTop="1" x14ac:dyDescent="0.2">
      <c r="A79" s="310"/>
      <c r="B79" s="306"/>
      <c r="C79" s="306"/>
      <c r="D79" s="306"/>
      <c r="E79" s="306"/>
      <c r="F79" s="297"/>
      <c r="G79" s="297"/>
      <c r="H79" s="297"/>
      <c r="I79" s="297"/>
      <c r="J79" s="297"/>
      <c r="K79" s="297"/>
      <c r="L79" s="297"/>
      <c r="M79" s="297"/>
      <c r="N79" s="297"/>
      <c r="O79" s="296"/>
      <c r="P79" s="297"/>
      <c r="Q79" s="36"/>
      <c r="R79" s="36"/>
      <c r="S79" s="36"/>
      <c r="T79" s="36"/>
      <c r="U79" s="36"/>
      <c r="V79" s="36"/>
      <c r="W79" s="93"/>
      <c r="X79" s="91"/>
      <c r="Y79" s="91"/>
    </row>
    <row r="80" spans="1:25" s="37" customFormat="1" ht="15" customHeight="1" x14ac:dyDescent="0.2">
      <c r="A80" s="310" t="s">
        <v>102</v>
      </c>
      <c r="B80" s="306"/>
      <c r="C80" s="306"/>
      <c r="D80" s="306"/>
      <c r="E80" s="306"/>
      <c r="F80" s="297"/>
      <c r="G80" s="297"/>
      <c r="H80" s="297"/>
      <c r="I80" s="297"/>
      <c r="J80" s="297"/>
      <c r="K80" s="297"/>
      <c r="L80" s="297"/>
      <c r="M80" s="297"/>
      <c r="N80" s="297"/>
      <c r="O80" s="296"/>
      <c r="P80" s="297"/>
      <c r="Q80" s="36"/>
      <c r="R80" s="36"/>
      <c r="S80" s="36"/>
      <c r="T80" s="36"/>
      <c r="U80" s="36"/>
      <c r="V80" s="36"/>
      <c r="W80" s="93"/>
      <c r="X80" s="91"/>
      <c r="Y80" s="91"/>
    </row>
    <row r="81" spans="1:25" s="37" customFormat="1" ht="12.75" x14ac:dyDescent="0.2">
      <c r="A81" s="311" t="s">
        <v>105</v>
      </c>
      <c r="B81" s="306">
        <f t="shared" ref="B81:L81" si="36">B21</f>
        <v>0</v>
      </c>
      <c r="C81" s="306">
        <f t="shared" si="36"/>
        <v>0</v>
      </c>
      <c r="D81" s="306">
        <f t="shared" si="36"/>
        <v>0</v>
      </c>
      <c r="E81" s="306">
        <f t="shared" si="36"/>
        <v>0</v>
      </c>
      <c r="F81" s="306">
        <f t="shared" si="36"/>
        <v>0</v>
      </c>
      <c r="G81" s="306">
        <f t="shared" si="36"/>
        <v>0</v>
      </c>
      <c r="H81" s="306">
        <f t="shared" si="36"/>
        <v>0</v>
      </c>
      <c r="I81" s="306">
        <f t="shared" si="36"/>
        <v>0</v>
      </c>
      <c r="J81" s="306">
        <f t="shared" si="36"/>
        <v>0</v>
      </c>
      <c r="K81" s="306">
        <f t="shared" si="36"/>
        <v>0</v>
      </c>
      <c r="L81" s="306">
        <f t="shared" si="36"/>
        <v>0</v>
      </c>
      <c r="M81" s="306"/>
      <c r="N81" s="306"/>
      <c r="O81" s="296"/>
      <c r="P81" s="297"/>
      <c r="Q81" s="36"/>
      <c r="R81" s="90"/>
      <c r="S81" s="36"/>
      <c r="T81" s="96"/>
      <c r="U81" s="36"/>
      <c r="V81" s="36"/>
      <c r="W81" s="93"/>
      <c r="X81" s="91"/>
      <c r="Y81" s="91"/>
    </row>
    <row r="82" spans="1:25" s="37" customFormat="1" ht="15" customHeight="1" x14ac:dyDescent="0.2">
      <c r="A82" s="311" t="s">
        <v>104</v>
      </c>
      <c r="B82" s="306">
        <v>0</v>
      </c>
      <c r="C82" s="306">
        <v>0</v>
      </c>
      <c r="D82" s="306">
        <v>0</v>
      </c>
      <c r="E82" s="306">
        <v>0</v>
      </c>
      <c r="F82" s="306">
        <v>0</v>
      </c>
      <c r="G82" s="306">
        <v>0</v>
      </c>
      <c r="H82" s="306">
        <v>0</v>
      </c>
      <c r="I82" s="306">
        <v>0</v>
      </c>
      <c r="J82" s="306">
        <v>0</v>
      </c>
      <c r="K82" s="306">
        <v>0</v>
      </c>
      <c r="L82" s="306">
        <v>0</v>
      </c>
      <c r="M82" s="306"/>
      <c r="N82" s="306"/>
      <c r="O82" s="296"/>
      <c r="P82" s="297"/>
      <c r="Q82" s="36"/>
      <c r="R82" s="90"/>
      <c r="S82" s="36"/>
      <c r="T82" s="96"/>
      <c r="U82" s="36"/>
      <c r="V82" s="36"/>
      <c r="W82" s="93"/>
      <c r="X82" s="91"/>
      <c r="Y82" s="91"/>
    </row>
    <row r="83" spans="1:25" s="37" customFormat="1" ht="24.75" customHeight="1" x14ac:dyDescent="0.2">
      <c r="A83" s="311" t="s">
        <v>92</v>
      </c>
      <c r="B83" s="306">
        <f>SUM($B$81:B81)</f>
        <v>0</v>
      </c>
      <c r="C83" s="306">
        <f>SUM($B$81:C81)</f>
        <v>0</v>
      </c>
      <c r="D83" s="306">
        <f>SUM($B$81:D81)</f>
        <v>0</v>
      </c>
      <c r="E83" s="306">
        <f>SUM($B$81:E81)</f>
        <v>0</v>
      </c>
      <c r="F83" s="306">
        <f>SUM($B$81:F81)</f>
        <v>0</v>
      </c>
      <c r="G83" s="306">
        <f>SUM($B$81:G81)</f>
        <v>0</v>
      </c>
      <c r="H83" s="306">
        <f>SUM($B$81:H81)</f>
        <v>0</v>
      </c>
      <c r="I83" s="306">
        <f>SUM($B$81:I81)</f>
        <v>0</v>
      </c>
      <c r="J83" s="306">
        <f>SUM($B$81:J81)</f>
        <v>0</v>
      </c>
      <c r="K83" s="306">
        <f>SUM($B$81:K81)</f>
        <v>0</v>
      </c>
      <c r="L83" s="306">
        <f>SUM($B$81:L81)</f>
        <v>0</v>
      </c>
      <c r="M83" s="306"/>
      <c r="N83" s="306"/>
      <c r="O83" s="296"/>
      <c r="P83" s="297"/>
      <c r="Q83" s="36"/>
      <c r="R83" s="90"/>
      <c r="S83" s="36"/>
      <c r="T83" s="96"/>
      <c r="U83" s="36"/>
      <c r="V83" s="36"/>
      <c r="W83" s="93"/>
      <c r="X83" s="91"/>
      <c r="Y83" s="91"/>
    </row>
    <row r="84" spans="1:25" s="37" customFormat="1" ht="15" customHeight="1" x14ac:dyDescent="0.2">
      <c r="A84" s="311" t="s">
        <v>74</v>
      </c>
      <c r="B84" s="312">
        <v>0</v>
      </c>
      <c r="C84" s="312">
        <v>0</v>
      </c>
      <c r="D84" s="312">
        <v>0</v>
      </c>
      <c r="E84" s="312">
        <v>0</v>
      </c>
      <c r="F84" s="312">
        <f>F77</f>
        <v>0</v>
      </c>
      <c r="G84" s="312">
        <f t="shared" ref="G84:L84" si="37">G77</f>
        <v>0</v>
      </c>
      <c r="H84" s="312">
        <f t="shared" si="37"/>
        <v>0</v>
      </c>
      <c r="I84" s="312">
        <f t="shared" si="37"/>
        <v>0</v>
      </c>
      <c r="J84" s="312">
        <f t="shared" si="37"/>
        <v>0</v>
      </c>
      <c r="K84" s="312">
        <f t="shared" si="37"/>
        <v>0</v>
      </c>
      <c r="L84" s="312">
        <f t="shared" si="37"/>
        <v>0</v>
      </c>
      <c r="M84" s="312"/>
      <c r="N84" s="312"/>
      <c r="O84" s="296"/>
      <c r="P84" s="297"/>
      <c r="Q84" s="36"/>
      <c r="R84" s="90"/>
      <c r="S84" s="36"/>
      <c r="T84" s="96"/>
      <c r="U84" s="36"/>
      <c r="V84" s="36"/>
      <c r="W84" s="93"/>
      <c r="X84" s="91"/>
      <c r="Y84" s="91"/>
    </row>
    <row r="85" spans="1:25" s="37" customFormat="1" ht="15" customHeight="1" thickBot="1" x14ac:dyDescent="0.25">
      <c r="A85" s="311" t="s">
        <v>75</v>
      </c>
      <c r="B85" s="313">
        <f>B82+B84</f>
        <v>0</v>
      </c>
      <c r="C85" s="313">
        <f t="shared" ref="C85:L85" si="38">C82+C84</f>
        <v>0</v>
      </c>
      <c r="D85" s="313">
        <f t="shared" si="38"/>
        <v>0</v>
      </c>
      <c r="E85" s="313">
        <f t="shared" si="38"/>
        <v>0</v>
      </c>
      <c r="F85" s="313">
        <f t="shared" si="38"/>
        <v>0</v>
      </c>
      <c r="G85" s="313">
        <f t="shared" si="38"/>
        <v>0</v>
      </c>
      <c r="H85" s="313">
        <f t="shared" si="38"/>
        <v>0</v>
      </c>
      <c r="I85" s="313">
        <f t="shared" si="38"/>
        <v>0</v>
      </c>
      <c r="J85" s="313">
        <f t="shared" si="38"/>
        <v>0</v>
      </c>
      <c r="K85" s="313">
        <f t="shared" si="38"/>
        <v>0</v>
      </c>
      <c r="L85" s="313">
        <f t="shared" si="38"/>
        <v>0</v>
      </c>
      <c r="M85" s="313"/>
      <c r="N85" s="313"/>
      <c r="O85" s="296"/>
      <c r="P85" s="297"/>
      <c r="Q85" s="97"/>
      <c r="R85" s="36"/>
      <c r="S85" s="36"/>
      <c r="T85" s="98"/>
      <c r="U85" s="36"/>
      <c r="V85" s="36"/>
      <c r="W85" s="93"/>
      <c r="X85" s="91"/>
      <c r="Y85" s="91"/>
    </row>
    <row r="86" spans="1:25" s="37" customFormat="1" ht="15" customHeight="1" thickTop="1" x14ac:dyDescent="0.2">
      <c r="A86" s="308"/>
      <c r="B86" s="306"/>
      <c r="C86" s="306"/>
      <c r="D86" s="306"/>
      <c r="E86" s="306"/>
      <c r="F86" s="297"/>
      <c r="G86" s="297"/>
      <c r="H86" s="297"/>
      <c r="I86" s="297"/>
      <c r="J86" s="297"/>
      <c r="K86" s="297"/>
      <c r="L86" s="297"/>
      <c r="M86" s="297"/>
      <c r="N86" s="297"/>
      <c r="O86" s="296"/>
      <c r="P86" s="297"/>
      <c r="Q86" s="36"/>
      <c r="R86" s="36"/>
      <c r="S86" s="36"/>
      <c r="T86" s="36"/>
      <c r="U86" s="36"/>
      <c r="V86" s="36"/>
      <c r="W86" s="93"/>
      <c r="X86" s="91"/>
      <c r="Y86" s="91"/>
    </row>
    <row r="87" spans="1:25" s="37" customFormat="1" ht="15" customHeight="1" x14ac:dyDescent="0.2">
      <c r="A87" s="101" t="s">
        <v>68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36"/>
      <c r="P87" s="56"/>
      <c r="Q87" s="36"/>
      <c r="R87" s="36"/>
      <c r="S87" s="36"/>
      <c r="T87" s="36"/>
      <c r="U87" s="36"/>
      <c r="V87" s="36"/>
    </row>
    <row r="88" spans="1:25" s="37" customFormat="1" ht="15" customHeight="1" x14ac:dyDescent="0.2">
      <c r="A88" s="108" t="s">
        <v>90</v>
      </c>
      <c r="B88" s="288">
        <f>$B$21*(1-$B$5)/$B$3</f>
        <v>0</v>
      </c>
      <c r="C88" s="288">
        <f>$B$21*(1-$B$5)/$B$3</f>
        <v>0</v>
      </c>
      <c r="D88" s="288">
        <f>$B$21*(1-$B$5)/$B$3</f>
        <v>0</v>
      </c>
      <c r="E88" s="288">
        <f>$B$21*(1-$B$5)/$B$3</f>
        <v>0</v>
      </c>
      <c r="F88" s="288">
        <f>$B$21*(1-$B$5)/$B$3</f>
        <v>0</v>
      </c>
      <c r="G88" s="288"/>
      <c r="H88" s="288"/>
      <c r="I88" s="288"/>
      <c r="J88" s="288"/>
      <c r="K88" s="288"/>
      <c r="L88" s="288"/>
      <c r="M88" s="288"/>
      <c r="N88" s="288"/>
      <c r="O88" s="36"/>
      <c r="P88" s="74">
        <f t="shared" ref="P88:P98" si="39">SUM(B88:L88)</f>
        <v>0</v>
      </c>
      <c r="Q88" s="36"/>
    </row>
    <row r="89" spans="1:25" s="37" customFormat="1" ht="15" customHeight="1" x14ac:dyDescent="0.2">
      <c r="A89" s="108">
        <v>2015</v>
      </c>
      <c r="B89" s="288"/>
      <c r="C89" s="288">
        <f>$C$21*(1-$B$5)/$B$3</f>
        <v>0</v>
      </c>
      <c r="D89" s="288">
        <f>$C$21*(1-$B$5)/$B$3</f>
        <v>0</v>
      </c>
      <c r="E89" s="288">
        <f>$C$21*(1-$B$5)/$B$3</f>
        <v>0</v>
      </c>
      <c r="F89" s="288">
        <f>$C$21*(1-$B$5)/$B$3</f>
        <v>0</v>
      </c>
      <c r="G89" s="288">
        <f>$C$21*(1-$B$5)/$B$3</f>
        <v>0</v>
      </c>
      <c r="H89" s="288"/>
      <c r="I89" s="288"/>
      <c r="J89" s="288"/>
      <c r="K89" s="288"/>
      <c r="L89" s="288"/>
      <c r="M89" s="288"/>
      <c r="N89" s="288"/>
      <c r="O89" s="36"/>
      <c r="P89" s="74">
        <f t="shared" si="39"/>
        <v>0</v>
      </c>
      <c r="Q89" s="36"/>
    </row>
    <row r="90" spans="1:25" s="37" customFormat="1" ht="15" customHeight="1" x14ac:dyDescent="0.2">
      <c r="A90" s="108">
        <v>2016</v>
      </c>
      <c r="B90" s="288"/>
      <c r="C90" s="288"/>
      <c r="D90" s="288">
        <f>$D$21*(1-$B$5)/$B$3</f>
        <v>0</v>
      </c>
      <c r="E90" s="288">
        <f>$D$21*(1-$B$5)/$B$3</f>
        <v>0</v>
      </c>
      <c r="F90" s="288">
        <f>$D$21*(1-$B$5)/$B$3</f>
        <v>0</v>
      </c>
      <c r="G90" s="288">
        <f>$D$21*(1-$B$5)/$B$3</f>
        <v>0</v>
      </c>
      <c r="H90" s="288">
        <f>$D$21*(1-$B$5)/$B$3</f>
        <v>0</v>
      </c>
      <c r="I90" s="288"/>
      <c r="J90" s="288"/>
      <c r="K90" s="288"/>
      <c r="L90" s="288"/>
      <c r="M90" s="288"/>
      <c r="N90" s="288"/>
      <c r="O90" s="36"/>
      <c r="P90" s="74">
        <f t="shared" si="39"/>
        <v>0</v>
      </c>
      <c r="Q90" s="36"/>
    </row>
    <row r="91" spans="1:25" s="37" customFormat="1" ht="15" customHeight="1" x14ac:dyDescent="0.2">
      <c r="A91" s="108">
        <v>2017</v>
      </c>
      <c r="B91" s="288"/>
      <c r="C91" s="288"/>
      <c r="D91" s="288"/>
      <c r="E91" s="288">
        <f>$E$21*(1-$B$5)/$B$3</f>
        <v>0</v>
      </c>
      <c r="F91" s="288">
        <f>$E$21*(1-$B$5)/$B$3</f>
        <v>0</v>
      </c>
      <c r="G91" s="288">
        <f>$E$21*(1-$B$5)/$B$3</f>
        <v>0</v>
      </c>
      <c r="H91" s="288">
        <f>$E$21*(1-$B$5)/$B$3</f>
        <v>0</v>
      </c>
      <c r="I91" s="288">
        <f>$E$21*(1-$B$5)/$B$3</f>
        <v>0</v>
      </c>
      <c r="J91" s="288"/>
      <c r="K91" s="288"/>
      <c r="L91" s="288"/>
      <c r="M91" s="288"/>
      <c r="N91" s="288"/>
      <c r="O91" s="36"/>
      <c r="P91" s="74">
        <f t="shared" si="39"/>
        <v>0</v>
      </c>
      <c r="Q91" s="36"/>
    </row>
    <row r="92" spans="1:25" s="37" customFormat="1" ht="15" customHeight="1" x14ac:dyDescent="0.2">
      <c r="A92" s="108">
        <v>2018</v>
      </c>
      <c r="B92" s="288"/>
      <c r="C92" s="288"/>
      <c r="D92" s="288"/>
      <c r="E92" s="288"/>
      <c r="F92" s="288">
        <f>$F$21*(1-$B$5)/$B$3</f>
        <v>0</v>
      </c>
      <c r="G92" s="288">
        <f>$F$21*(1-$B$5)/$B$3</f>
        <v>0</v>
      </c>
      <c r="H92" s="288">
        <f>$F$21*(1-$B$5)/$B$3</f>
        <v>0</v>
      </c>
      <c r="I92" s="288">
        <f>$F$21*(1-$B$5)/$B$3</f>
        <v>0</v>
      </c>
      <c r="J92" s="288">
        <f>$F$21*(1-$B$5)/$B$3</f>
        <v>0</v>
      </c>
      <c r="K92" s="288"/>
      <c r="L92" s="288"/>
      <c r="M92" s="288"/>
      <c r="N92" s="288"/>
      <c r="O92" s="36"/>
      <c r="P92" s="74">
        <f t="shared" si="39"/>
        <v>0</v>
      </c>
      <c r="Q92" s="36"/>
    </row>
    <row r="93" spans="1:25" s="37" customFormat="1" ht="15" customHeight="1" x14ac:dyDescent="0.2">
      <c r="A93" s="108">
        <v>2019</v>
      </c>
      <c r="B93" s="288"/>
      <c r="C93" s="288"/>
      <c r="D93" s="288"/>
      <c r="E93" s="288"/>
      <c r="F93" s="288"/>
      <c r="G93" s="288">
        <f t="shared" ref="G93:L93" si="40">$G$21*(1-$B$5)/$B$3</f>
        <v>0</v>
      </c>
      <c r="H93" s="288">
        <f t="shared" si="40"/>
        <v>0</v>
      </c>
      <c r="I93" s="288">
        <f t="shared" si="40"/>
        <v>0</v>
      </c>
      <c r="J93" s="288">
        <f t="shared" si="40"/>
        <v>0</v>
      </c>
      <c r="K93" s="288">
        <f t="shared" si="40"/>
        <v>0</v>
      </c>
      <c r="L93" s="288">
        <f t="shared" si="40"/>
        <v>0</v>
      </c>
      <c r="M93" s="288"/>
      <c r="N93" s="288"/>
      <c r="O93" s="36"/>
      <c r="P93" s="74">
        <f t="shared" si="39"/>
        <v>0</v>
      </c>
      <c r="Q93" s="36"/>
    </row>
    <row r="94" spans="1:25" s="37" customFormat="1" ht="15" customHeight="1" x14ac:dyDescent="0.2">
      <c r="A94" s="108">
        <v>2020</v>
      </c>
      <c r="B94" s="288"/>
      <c r="C94" s="288"/>
      <c r="D94" s="288"/>
      <c r="E94" s="288"/>
      <c r="F94" s="288"/>
      <c r="G94" s="288"/>
      <c r="H94" s="288">
        <f>$H$21*(1-$B$5)/$B$3</f>
        <v>0</v>
      </c>
      <c r="I94" s="288">
        <f>$H$21*(1-$B$5)/$B$3</f>
        <v>0</v>
      </c>
      <c r="J94" s="288">
        <f>$H$21*(1-$B$5)/$B$3</f>
        <v>0</v>
      </c>
      <c r="K94" s="288">
        <f>$H$21*(1-$B$5)/$B$3</f>
        <v>0</v>
      </c>
      <c r="L94" s="288">
        <f>$H$21*(1-$B$5)/$B$3</f>
        <v>0</v>
      </c>
      <c r="M94" s="288"/>
      <c r="N94" s="288"/>
      <c r="O94" s="36"/>
      <c r="P94" s="74">
        <f t="shared" si="39"/>
        <v>0</v>
      </c>
      <c r="Q94" s="36"/>
    </row>
    <row r="95" spans="1:25" s="37" customFormat="1" ht="15" customHeight="1" x14ac:dyDescent="0.2">
      <c r="A95" s="108">
        <v>2021</v>
      </c>
      <c r="B95" s="288"/>
      <c r="C95" s="288"/>
      <c r="D95" s="288"/>
      <c r="E95" s="288"/>
      <c r="F95" s="288"/>
      <c r="G95" s="288"/>
      <c r="H95" s="288"/>
      <c r="I95" s="288">
        <f>$I$21*(1-$B$5)/$B$3</f>
        <v>0</v>
      </c>
      <c r="J95" s="288">
        <f>$I$21*(1-$B$5)/$B$3</f>
        <v>0</v>
      </c>
      <c r="K95" s="288">
        <f>$I$21*(1-$B$5)/$B$3</f>
        <v>0</v>
      </c>
      <c r="L95" s="288">
        <f>$I$21*(1-$B$5)/$B$3</f>
        <v>0</v>
      </c>
      <c r="M95" s="288"/>
      <c r="N95" s="288"/>
      <c r="O95" s="36"/>
      <c r="P95" s="74">
        <f t="shared" si="39"/>
        <v>0</v>
      </c>
      <c r="Q95" s="36"/>
    </row>
    <row r="96" spans="1:25" s="37" customFormat="1" ht="15" customHeight="1" x14ac:dyDescent="0.2">
      <c r="A96" s="108">
        <v>2022</v>
      </c>
      <c r="B96" s="288"/>
      <c r="C96" s="288"/>
      <c r="D96" s="288"/>
      <c r="E96" s="288"/>
      <c r="F96" s="288"/>
      <c r="G96" s="288"/>
      <c r="H96" s="288"/>
      <c r="I96" s="288"/>
      <c r="J96" s="288">
        <f>$J$21*(1-$B$5)/$B$3</f>
        <v>0</v>
      </c>
      <c r="K96" s="288">
        <f>$J$21*(1-$B$5)/$B$3</f>
        <v>0</v>
      </c>
      <c r="L96" s="288">
        <f>$J$21*(1-$B$5)/$B$3</f>
        <v>0</v>
      </c>
      <c r="M96" s="288"/>
      <c r="N96" s="288"/>
      <c r="O96" s="36"/>
      <c r="P96" s="74">
        <f t="shared" si="39"/>
        <v>0</v>
      </c>
      <c r="Q96" s="36"/>
    </row>
    <row r="97" spans="1:17" s="37" customFormat="1" ht="15" customHeight="1" x14ac:dyDescent="0.2">
      <c r="A97" s="108">
        <v>2023</v>
      </c>
      <c r="B97" s="288"/>
      <c r="C97" s="288"/>
      <c r="D97" s="288"/>
      <c r="E97" s="288"/>
      <c r="F97" s="288"/>
      <c r="G97" s="288"/>
      <c r="H97" s="288"/>
      <c r="I97" s="288"/>
      <c r="J97" s="288"/>
      <c r="K97" s="288">
        <f>$K$21*(1-$B$5)/$B$3</f>
        <v>0</v>
      </c>
      <c r="L97" s="288">
        <f>$K$21*(1-$B$5)/$B$3</f>
        <v>0</v>
      </c>
      <c r="M97" s="288"/>
      <c r="N97" s="288"/>
      <c r="O97" s="36"/>
      <c r="P97" s="74">
        <f t="shared" si="39"/>
        <v>0</v>
      </c>
      <c r="Q97" s="36"/>
    </row>
    <row r="98" spans="1:17" s="37" customFormat="1" ht="15" customHeight="1" x14ac:dyDescent="0.2">
      <c r="A98" s="108">
        <v>2024</v>
      </c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>
        <f>$L$21*(1-$B$5)/$B$3</f>
        <v>0</v>
      </c>
      <c r="M98" s="288"/>
      <c r="N98" s="288"/>
      <c r="O98" s="36"/>
      <c r="P98" s="74">
        <f t="shared" si="39"/>
        <v>0</v>
      </c>
      <c r="Q98" s="36"/>
    </row>
    <row r="99" spans="1:17" s="104" customFormat="1" ht="15" customHeight="1" thickBot="1" x14ac:dyDescent="0.25">
      <c r="A99" s="100"/>
      <c r="B99" s="103">
        <f t="shared" ref="B99:L99" si="41">SUM(B88:B98)</f>
        <v>0</v>
      </c>
      <c r="C99" s="103">
        <f t="shared" si="41"/>
        <v>0</v>
      </c>
      <c r="D99" s="103">
        <f t="shared" si="41"/>
        <v>0</v>
      </c>
      <c r="E99" s="103">
        <f t="shared" si="41"/>
        <v>0</v>
      </c>
      <c r="F99" s="103">
        <f t="shared" si="41"/>
        <v>0</v>
      </c>
      <c r="G99" s="103">
        <f t="shared" si="41"/>
        <v>0</v>
      </c>
      <c r="H99" s="103">
        <f t="shared" si="41"/>
        <v>0</v>
      </c>
      <c r="I99" s="103">
        <f t="shared" si="41"/>
        <v>0</v>
      </c>
      <c r="J99" s="103">
        <f t="shared" si="41"/>
        <v>0</v>
      </c>
      <c r="K99" s="103">
        <f t="shared" si="41"/>
        <v>0</v>
      </c>
      <c r="L99" s="103">
        <f t="shared" si="41"/>
        <v>0</v>
      </c>
      <c r="M99" s="103"/>
      <c r="N99" s="103"/>
      <c r="O99" s="342"/>
      <c r="P99" s="57">
        <f>SUM(P88:P98)</f>
        <v>0</v>
      </c>
      <c r="Q99" s="342"/>
    </row>
    <row r="100" spans="1:17" s="37" customFormat="1" ht="15" customHeight="1" thickTop="1" x14ac:dyDescent="0.2">
      <c r="A100" s="102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36"/>
      <c r="P100" s="56"/>
      <c r="Q100" s="36"/>
    </row>
    <row r="101" spans="1:17" s="37" customFormat="1" ht="15" customHeight="1" x14ac:dyDescent="0.2">
      <c r="A101" s="317" t="s">
        <v>69</v>
      </c>
      <c r="B101" s="297"/>
      <c r="C101" s="297"/>
      <c r="D101" s="297"/>
      <c r="E101" s="297"/>
      <c r="F101" s="297"/>
      <c r="G101" s="297"/>
      <c r="H101" s="297"/>
      <c r="I101" s="297"/>
      <c r="J101" s="297"/>
      <c r="K101" s="297"/>
      <c r="L101" s="297"/>
      <c r="M101" s="297"/>
      <c r="N101" s="297"/>
      <c r="O101" s="296"/>
      <c r="P101" s="302"/>
      <c r="Q101" s="36"/>
    </row>
    <row r="102" spans="1:17" s="37" customFormat="1" ht="15" customHeight="1" x14ac:dyDescent="0.2">
      <c r="A102" s="318" t="s">
        <v>90</v>
      </c>
      <c r="B102" s="297">
        <f t="shared" ref="B102:L102" si="42">$B$21/$B$3</f>
        <v>0</v>
      </c>
      <c r="C102" s="297">
        <f t="shared" si="42"/>
        <v>0</v>
      </c>
      <c r="D102" s="297">
        <f t="shared" si="42"/>
        <v>0</v>
      </c>
      <c r="E102" s="297">
        <f t="shared" si="42"/>
        <v>0</v>
      </c>
      <c r="F102" s="297">
        <f t="shared" si="42"/>
        <v>0</v>
      </c>
      <c r="G102" s="297">
        <f t="shared" si="42"/>
        <v>0</v>
      </c>
      <c r="H102" s="297">
        <f t="shared" si="42"/>
        <v>0</v>
      </c>
      <c r="I102" s="297">
        <f t="shared" si="42"/>
        <v>0</v>
      </c>
      <c r="J102" s="297">
        <f t="shared" si="42"/>
        <v>0</v>
      </c>
      <c r="K102" s="297">
        <f t="shared" si="42"/>
        <v>0</v>
      </c>
      <c r="L102" s="297">
        <f t="shared" si="42"/>
        <v>0</v>
      </c>
      <c r="M102" s="297"/>
      <c r="N102" s="297"/>
      <c r="O102" s="296"/>
      <c r="P102" s="297">
        <f t="shared" ref="P102:P112" si="43">SUM(B102:O102)</f>
        <v>0</v>
      </c>
      <c r="Q102" s="36"/>
    </row>
    <row r="103" spans="1:17" s="37" customFormat="1" ht="15" customHeight="1" x14ac:dyDescent="0.2">
      <c r="A103" s="318">
        <v>2015</v>
      </c>
      <c r="B103" s="297"/>
      <c r="C103" s="297">
        <f t="shared" ref="C103:L103" si="44">$C$21/$B$3</f>
        <v>0</v>
      </c>
      <c r="D103" s="297">
        <f t="shared" si="44"/>
        <v>0</v>
      </c>
      <c r="E103" s="297">
        <f t="shared" si="44"/>
        <v>0</v>
      </c>
      <c r="F103" s="297">
        <f t="shared" si="44"/>
        <v>0</v>
      </c>
      <c r="G103" s="297">
        <f t="shared" si="44"/>
        <v>0</v>
      </c>
      <c r="H103" s="297">
        <f t="shared" si="44"/>
        <v>0</v>
      </c>
      <c r="I103" s="297">
        <f t="shared" si="44"/>
        <v>0</v>
      </c>
      <c r="J103" s="297">
        <f t="shared" si="44"/>
        <v>0</v>
      </c>
      <c r="K103" s="297">
        <f t="shared" si="44"/>
        <v>0</v>
      </c>
      <c r="L103" s="297">
        <f t="shared" si="44"/>
        <v>0</v>
      </c>
      <c r="M103" s="297"/>
      <c r="N103" s="297"/>
      <c r="O103" s="296"/>
      <c r="P103" s="297">
        <f t="shared" si="43"/>
        <v>0</v>
      </c>
      <c r="Q103" s="36"/>
    </row>
    <row r="104" spans="1:17" s="37" customFormat="1" ht="15" customHeight="1" x14ac:dyDescent="0.2">
      <c r="A104" s="318">
        <v>2016</v>
      </c>
      <c r="B104" s="297"/>
      <c r="C104" s="297"/>
      <c r="D104" s="297">
        <f t="shared" ref="D104:L104" si="45">$D$21/$B$3</f>
        <v>0</v>
      </c>
      <c r="E104" s="297">
        <f t="shared" si="45"/>
        <v>0</v>
      </c>
      <c r="F104" s="297">
        <f t="shared" si="45"/>
        <v>0</v>
      </c>
      <c r="G104" s="297">
        <f t="shared" si="45"/>
        <v>0</v>
      </c>
      <c r="H104" s="297">
        <f t="shared" si="45"/>
        <v>0</v>
      </c>
      <c r="I104" s="297">
        <f t="shared" si="45"/>
        <v>0</v>
      </c>
      <c r="J104" s="297">
        <f t="shared" si="45"/>
        <v>0</v>
      </c>
      <c r="K104" s="297">
        <f t="shared" si="45"/>
        <v>0</v>
      </c>
      <c r="L104" s="297">
        <f t="shared" si="45"/>
        <v>0</v>
      </c>
      <c r="M104" s="297"/>
      <c r="N104" s="297"/>
      <c r="O104" s="296"/>
      <c r="P104" s="297">
        <f t="shared" si="43"/>
        <v>0</v>
      </c>
      <c r="Q104" s="36"/>
    </row>
    <row r="105" spans="1:17" s="37" customFormat="1" ht="15" customHeight="1" x14ac:dyDescent="0.2">
      <c r="A105" s="318">
        <v>2017</v>
      </c>
      <c r="B105" s="297"/>
      <c r="C105" s="297"/>
      <c r="D105" s="297"/>
      <c r="E105" s="297">
        <f t="shared" ref="E105:L105" si="46">$E$21/$B$3</f>
        <v>0</v>
      </c>
      <c r="F105" s="297">
        <f t="shared" si="46"/>
        <v>0</v>
      </c>
      <c r="G105" s="297">
        <f t="shared" si="46"/>
        <v>0</v>
      </c>
      <c r="H105" s="297">
        <f t="shared" si="46"/>
        <v>0</v>
      </c>
      <c r="I105" s="297">
        <f t="shared" si="46"/>
        <v>0</v>
      </c>
      <c r="J105" s="297">
        <f t="shared" si="46"/>
        <v>0</v>
      </c>
      <c r="K105" s="297">
        <f t="shared" si="46"/>
        <v>0</v>
      </c>
      <c r="L105" s="297">
        <f t="shared" si="46"/>
        <v>0</v>
      </c>
      <c r="M105" s="297"/>
      <c r="N105" s="297"/>
      <c r="O105" s="296"/>
      <c r="P105" s="297">
        <f t="shared" si="43"/>
        <v>0</v>
      </c>
      <c r="Q105" s="36"/>
    </row>
    <row r="106" spans="1:17" s="37" customFormat="1" ht="15" customHeight="1" x14ac:dyDescent="0.2">
      <c r="A106" s="318">
        <v>2018</v>
      </c>
      <c r="B106" s="297"/>
      <c r="C106" s="297"/>
      <c r="D106" s="297"/>
      <c r="E106" s="297"/>
      <c r="F106" s="297">
        <f t="shared" ref="F106:L106" si="47">$F$21/$B$3</f>
        <v>0</v>
      </c>
      <c r="G106" s="297">
        <f t="shared" si="47"/>
        <v>0</v>
      </c>
      <c r="H106" s="297">
        <f t="shared" si="47"/>
        <v>0</v>
      </c>
      <c r="I106" s="297">
        <f t="shared" si="47"/>
        <v>0</v>
      </c>
      <c r="J106" s="297">
        <f t="shared" si="47"/>
        <v>0</v>
      </c>
      <c r="K106" s="297">
        <f t="shared" si="47"/>
        <v>0</v>
      </c>
      <c r="L106" s="297">
        <f t="shared" si="47"/>
        <v>0</v>
      </c>
      <c r="M106" s="297"/>
      <c r="N106" s="297"/>
      <c r="O106" s="296"/>
      <c r="P106" s="297">
        <f t="shared" si="43"/>
        <v>0</v>
      </c>
      <c r="Q106" s="36"/>
    </row>
    <row r="107" spans="1:17" s="37" customFormat="1" ht="15" customHeight="1" x14ac:dyDescent="0.2">
      <c r="A107" s="318">
        <v>2019</v>
      </c>
      <c r="B107" s="297"/>
      <c r="C107" s="297"/>
      <c r="D107" s="297"/>
      <c r="E107" s="297"/>
      <c r="F107" s="297"/>
      <c r="G107" s="297">
        <f t="shared" ref="G107:L107" si="48">$G$21/$B$3</f>
        <v>0</v>
      </c>
      <c r="H107" s="297">
        <f t="shared" si="48"/>
        <v>0</v>
      </c>
      <c r="I107" s="297">
        <f t="shared" si="48"/>
        <v>0</v>
      </c>
      <c r="J107" s="297">
        <f t="shared" si="48"/>
        <v>0</v>
      </c>
      <c r="K107" s="297">
        <f t="shared" si="48"/>
        <v>0</v>
      </c>
      <c r="L107" s="297">
        <f t="shared" si="48"/>
        <v>0</v>
      </c>
      <c r="M107" s="297"/>
      <c r="N107" s="297"/>
      <c r="O107" s="296"/>
      <c r="P107" s="297">
        <f t="shared" si="43"/>
        <v>0</v>
      </c>
      <c r="Q107" s="36"/>
    </row>
    <row r="108" spans="1:17" s="37" customFormat="1" ht="15" customHeight="1" x14ac:dyDescent="0.2">
      <c r="A108" s="318">
        <v>2020</v>
      </c>
      <c r="B108" s="297"/>
      <c r="C108" s="297"/>
      <c r="D108" s="297"/>
      <c r="E108" s="297"/>
      <c r="F108" s="297"/>
      <c r="G108" s="297"/>
      <c r="H108" s="297">
        <f>$H$21/$B$3</f>
        <v>0</v>
      </c>
      <c r="I108" s="297">
        <f>$H$21/$B$3</f>
        <v>0</v>
      </c>
      <c r="J108" s="297">
        <f>$H$21/$B$3</f>
        <v>0</v>
      </c>
      <c r="K108" s="297">
        <f>$H$21/$B$3</f>
        <v>0</v>
      </c>
      <c r="L108" s="297">
        <f>$H$21/$B$3</f>
        <v>0</v>
      </c>
      <c r="M108" s="297"/>
      <c r="N108" s="297"/>
      <c r="O108" s="296"/>
      <c r="P108" s="297">
        <f t="shared" si="43"/>
        <v>0</v>
      </c>
      <c r="Q108" s="36"/>
    </row>
    <row r="109" spans="1:17" s="37" customFormat="1" ht="15" customHeight="1" x14ac:dyDescent="0.2">
      <c r="A109" s="318">
        <v>2021</v>
      </c>
      <c r="B109" s="297"/>
      <c r="C109" s="297"/>
      <c r="D109" s="297"/>
      <c r="E109" s="297"/>
      <c r="F109" s="297"/>
      <c r="G109" s="297"/>
      <c r="H109" s="297"/>
      <c r="I109" s="297">
        <f>$I$21/$B$3</f>
        <v>0</v>
      </c>
      <c r="J109" s="297">
        <f>$I$21/$B$3</f>
        <v>0</v>
      </c>
      <c r="K109" s="297">
        <f>$I$21/$B$3</f>
        <v>0</v>
      </c>
      <c r="L109" s="297">
        <f>$I$21/$B$3</f>
        <v>0</v>
      </c>
      <c r="M109" s="297"/>
      <c r="N109" s="297"/>
      <c r="O109" s="296"/>
      <c r="P109" s="297">
        <f t="shared" si="43"/>
        <v>0</v>
      </c>
      <c r="Q109" s="36"/>
    </row>
    <row r="110" spans="1:17" s="37" customFormat="1" ht="15" customHeight="1" x14ac:dyDescent="0.2">
      <c r="A110" s="318">
        <v>2022</v>
      </c>
      <c r="B110" s="297"/>
      <c r="C110" s="297"/>
      <c r="D110" s="297"/>
      <c r="E110" s="297"/>
      <c r="F110" s="297"/>
      <c r="G110" s="297"/>
      <c r="H110" s="297"/>
      <c r="I110" s="297"/>
      <c r="J110" s="297">
        <f>$J$21/$B$3</f>
        <v>0</v>
      </c>
      <c r="K110" s="297">
        <f>$J$21/$B$3</f>
        <v>0</v>
      </c>
      <c r="L110" s="297">
        <f>$J$21/$B$3</f>
        <v>0</v>
      </c>
      <c r="M110" s="297"/>
      <c r="N110" s="297"/>
      <c r="O110" s="296"/>
      <c r="P110" s="297">
        <f t="shared" si="43"/>
        <v>0</v>
      </c>
      <c r="Q110" s="36"/>
    </row>
    <row r="111" spans="1:17" s="37" customFormat="1" ht="15" customHeight="1" x14ac:dyDescent="0.2">
      <c r="A111" s="318">
        <v>2023</v>
      </c>
      <c r="B111" s="297"/>
      <c r="C111" s="297"/>
      <c r="D111" s="297"/>
      <c r="E111" s="297"/>
      <c r="F111" s="297"/>
      <c r="G111" s="297"/>
      <c r="H111" s="297"/>
      <c r="I111" s="297"/>
      <c r="J111" s="297"/>
      <c r="K111" s="297">
        <f>$K$21/$B$3</f>
        <v>0</v>
      </c>
      <c r="L111" s="297">
        <f>$K$21/$B$3</f>
        <v>0</v>
      </c>
      <c r="M111" s="297"/>
      <c r="N111" s="297"/>
      <c r="O111" s="296"/>
      <c r="P111" s="297">
        <f t="shared" si="43"/>
        <v>0</v>
      </c>
      <c r="Q111" s="36"/>
    </row>
    <row r="112" spans="1:17" s="37" customFormat="1" ht="15" customHeight="1" x14ac:dyDescent="0.2">
      <c r="A112" s="318">
        <v>2024</v>
      </c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97">
        <f>$L$21/$B$3</f>
        <v>0</v>
      </c>
      <c r="M112" s="297"/>
      <c r="N112" s="297"/>
      <c r="O112" s="296"/>
      <c r="P112" s="297">
        <f t="shared" si="43"/>
        <v>0</v>
      </c>
      <c r="Q112" s="36"/>
    </row>
    <row r="113" spans="1:17" s="37" customFormat="1" ht="15" customHeight="1" thickBot="1" x14ac:dyDescent="0.25">
      <c r="A113" s="319"/>
      <c r="B113" s="300">
        <f t="shared" ref="B113:L113" si="49">SUM(B102:B112)</f>
        <v>0</v>
      </c>
      <c r="C113" s="300">
        <f t="shared" si="49"/>
        <v>0</v>
      </c>
      <c r="D113" s="300">
        <f t="shared" si="49"/>
        <v>0</v>
      </c>
      <c r="E113" s="300">
        <f t="shared" si="49"/>
        <v>0</v>
      </c>
      <c r="F113" s="300">
        <f t="shared" si="49"/>
        <v>0</v>
      </c>
      <c r="G113" s="300">
        <f t="shared" si="49"/>
        <v>0</v>
      </c>
      <c r="H113" s="300">
        <f t="shared" si="49"/>
        <v>0</v>
      </c>
      <c r="I113" s="300">
        <f t="shared" si="49"/>
        <v>0</v>
      </c>
      <c r="J113" s="300">
        <f t="shared" si="49"/>
        <v>0</v>
      </c>
      <c r="K113" s="300">
        <f t="shared" si="49"/>
        <v>0</v>
      </c>
      <c r="L113" s="300">
        <f t="shared" si="49"/>
        <v>0</v>
      </c>
      <c r="M113" s="300"/>
      <c r="N113" s="300"/>
      <c r="O113" s="296"/>
      <c r="P113" s="300">
        <f>SUM(P102:P112)</f>
        <v>0</v>
      </c>
      <c r="Q113" s="36"/>
    </row>
    <row r="114" spans="1:17" ht="15" customHeight="1" thickTop="1" x14ac:dyDescent="0.2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P114" s="56"/>
    </row>
    <row r="115" spans="1:17" ht="15" customHeight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P115" s="56"/>
    </row>
    <row r="116" spans="1:17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P116" s="56"/>
    </row>
    <row r="117" spans="1:17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P117" s="56"/>
    </row>
    <row r="118" spans="1:17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P118" s="56"/>
    </row>
    <row r="119" spans="1:17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P119" s="56"/>
    </row>
    <row r="120" spans="1:17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P120" s="56"/>
    </row>
    <row r="121" spans="1:17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P121" s="56"/>
    </row>
    <row r="122" spans="1:17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P122" s="56"/>
    </row>
    <row r="123" spans="1:17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P123" s="56"/>
    </row>
    <row r="124" spans="1:17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P124" s="32"/>
    </row>
    <row r="125" spans="1:17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P125" s="32"/>
    </row>
    <row r="126" spans="1:17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P126" s="32"/>
    </row>
    <row r="127" spans="1:17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P127" s="32"/>
    </row>
    <row r="128" spans="1:17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P128" s="32"/>
    </row>
    <row r="129" spans="2:16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P129" s="32"/>
    </row>
    <row r="130" spans="2:16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32"/>
    </row>
    <row r="131" spans="2:16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P131" s="32"/>
    </row>
    <row r="132" spans="2:16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P132" s="32"/>
    </row>
    <row r="133" spans="2:16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32"/>
    </row>
    <row r="134" spans="2:16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P134" s="32"/>
    </row>
    <row r="135" spans="2:16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P135" s="32"/>
    </row>
    <row r="136" spans="2:16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P136" s="32"/>
    </row>
    <row r="137" spans="2:16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P137" s="32"/>
    </row>
    <row r="138" spans="2:16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P138" s="32"/>
    </row>
    <row r="139" spans="2:16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P139" s="32"/>
    </row>
    <row r="140" spans="2:16" ht="15" customHeight="1" x14ac:dyDescent="0.2">
      <c r="P140" s="32"/>
    </row>
    <row r="141" spans="2:16" ht="15" customHeight="1" x14ac:dyDescent="0.2">
      <c r="P141" s="32"/>
    </row>
    <row r="142" spans="2:16" ht="15" customHeight="1" x14ac:dyDescent="0.2">
      <c r="P142" s="32"/>
    </row>
    <row r="143" spans="2:16" ht="15" customHeight="1" x14ac:dyDescent="0.2">
      <c r="P143" s="32"/>
    </row>
    <row r="144" spans="2:16" ht="15" customHeight="1" x14ac:dyDescent="0.2">
      <c r="P144" s="32"/>
    </row>
    <row r="145" spans="16:16" ht="15" customHeight="1" x14ac:dyDescent="0.2">
      <c r="P145" s="32"/>
    </row>
    <row r="146" spans="16:16" ht="15" customHeight="1" x14ac:dyDescent="0.2">
      <c r="P146" s="32"/>
    </row>
    <row r="147" spans="16:16" ht="15" customHeight="1" x14ac:dyDescent="0.2">
      <c r="P147" s="32"/>
    </row>
    <row r="148" spans="16:16" ht="15" customHeight="1" x14ac:dyDescent="0.2">
      <c r="P148" s="32"/>
    </row>
    <row r="149" spans="16:16" ht="15" customHeight="1" x14ac:dyDescent="0.2">
      <c r="P149" s="32"/>
    </row>
    <row r="150" spans="16:16" ht="15" customHeight="1" x14ac:dyDescent="0.2">
      <c r="P150" s="32"/>
    </row>
    <row r="151" spans="16:16" ht="15" customHeight="1" x14ac:dyDescent="0.2">
      <c r="P151" s="32"/>
    </row>
    <row r="152" spans="16:16" ht="15" customHeight="1" x14ac:dyDescent="0.2">
      <c r="P152" s="32"/>
    </row>
    <row r="153" spans="16:16" ht="15" customHeight="1" x14ac:dyDescent="0.2">
      <c r="P153" s="32"/>
    </row>
    <row r="154" spans="16:16" ht="15" customHeight="1" x14ac:dyDescent="0.2">
      <c r="P154" s="32"/>
    </row>
    <row r="155" spans="16:16" ht="15" customHeight="1" x14ac:dyDescent="0.2">
      <c r="P155" s="32"/>
    </row>
    <row r="156" spans="16:16" ht="15" customHeight="1" x14ac:dyDescent="0.2">
      <c r="P156" s="32"/>
    </row>
    <row r="157" spans="16:16" ht="15" customHeight="1" x14ac:dyDescent="0.2">
      <c r="P157" s="32"/>
    </row>
    <row r="158" spans="16:16" ht="15" customHeight="1" x14ac:dyDescent="0.2">
      <c r="P158" s="32"/>
    </row>
    <row r="159" spans="16:16" ht="15" customHeight="1" x14ac:dyDescent="0.2">
      <c r="P159" s="32"/>
    </row>
    <row r="160" spans="16:16" ht="15" customHeight="1" x14ac:dyDescent="0.2">
      <c r="P160" s="32"/>
    </row>
    <row r="161" spans="16:16" ht="15" customHeight="1" x14ac:dyDescent="0.2">
      <c r="P161" s="32"/>
    </row>
    <row r="162" spans="16:16" ht="15" customHeight="1" x14ac:dyDescent="0.2">
      <c r="P162" s="32"/>
    </row>
    <row r="163" spans="16:16" ht="15" customHeight="1" x14ac:dyDescent="0.2">
      <c r="P163" s="32"/>
    </row>
    <row r="164" spans="16:16" ht="15" customHeight="1" x14ac:dyDescent="0.2">
      <c r="P164" s="32"/>
    </row>
    <row r="165" spans="16:16" ht="15" customHeight="1" x14ac:dyDescent="0.2">
      <c r="P165" s="32"/>
    </row>
  </sheetData>
  <mergeCells count="1">
    <mergeCell ref="Q74:T74"/>
  </mergeCells>
  <printOptions horizontalCentered="1"/>
  <pageMargins left="0.25" right="0.25" top="0.25" bottom="0.25" header="0.5" footer="0.5"/>
  <pageSetup scale="4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rgb="FFCCFFFF"/>
    <pageSetUpPr fitToPage="1"/>
  </sheetPr>
  <dimension ref="A1:BF165"/>
  <sheetViews>
    <sheetView zoomScaleNormal="100" workbookViewId="0">
      <pane xSplit="1" ySplit="9" topLeftCell="B10" activePane="bottomRight" state="frozen"/>
      <selection activeCell="N7" sqref="N7"/>
      <selection pane="topRight" activeCell="N7" sqref="N7"/>
      <selection pane="bottomLeft" activeCell="N7" sqref="N7"/>
      <selection pane="bottomRight" activeCell="O14" sqref="O14"/>
    </sheetView>
  </sheetViews>
  <sheetFormatPr defaultRowHeight="15" customHeight="1" x14ac:dyDescent="0.2"/>
  <cols>
    <col min="1" max="1" width="35.85546875" style="32" customWidth="1"/>
    <col min="2" max="15" width="10.7109375" style="32" customWidth="1"/>
    <col min="16" max="16" width="1.7109375" style="39" customWidth="1"/>
    <col min="17" max="17" width="10.7109375" style="34" customWidth="1"/>
    <col min="18" max="18" width="15.140625" style="39" customWidth="1"/>
    <col min="19" max="20" width="13.42578125" style="38" bestFit="1" customWidth="1"/>
    <col min="21" max="16384" width="9.140625" style="38"/>
  </cols>
  <sheetData>
    <row r="1" spans="1:18" ht="15" customHeight="1" x14ac:dyDescent="0.2">
      <c r="A1" s="59" t="s">
        <v>20</v>
      </c>
      <c r="B1" s="60">
        <v>1</v>
      </c>
    </row>
    <row r="2" spans="1:18" ht="15" customHeight="1" x14ac:dyDescent="0.2">
      <c r="A2" s="59" t="s">
        <v>21</v>
      </c>
      <c r="B2" s="107" t="str">
        <f>VLOOKUP($B$1,'Assumptions (Inputs)'!$B$7:$G$24,2,FALSE)</f>
        <v>Original CSS 5-Year Program</v>
      </c>
      <c r="C2" s="107"/>
      <c r="D2" s="107"/>
      <c r="E2" s="107"/>
    </row>
    <row r="3" spans="1:18" ht="15" customHeight="1" x14ac:dyDescent="0.2">
      <c r="A3" s="59" t="s">
        <v>263</v>
      </c>
      <c r="B3" s="61">
        <f>VLOOKUP($B$1,'Assumptions (Inputs)'!$B$7:$G$24,4,FALSE)</f>
        <v>10</v>
      </c>
      <c r="C3" s="287" t="s">
        <v>289</v>
      </c>
    </row>
    <row r="4" spans="1:18" ht="15" customHeight="1" x14ac:dyDescent="0.2">
      <c r="A4" s="59" t="s">
        <v>1</v>
      </c>
      <c r="B4" s="61">
        <f>VLOOKUP($B$1,'Assumptions (Inputs)'!$B$7:$G$24,5,FALSE)</f>
        <v>1</v>
      </c>
      <c r="C4" s="61"/>
    </row>
    <row r="5" spans="1:18" ht="15" customHeight="1" x14ac:dyDescent="0.2">
      <c r="A5" s="59" t="s">
        <v>67</v>
      </c>
      <c r="B5" s="209">
        <f>VLOOKUP($B$1,'Assumptions (Inputs)'!$B$7:$J$24,8,FALSE)</f>
        <v>0</v>
      </c>
    </row>
    <row r="6" spans="1:18" ht="15" customHeight="1" x14ac:dyDescent="0.2">
      <c r="A6" s="59" t="s">
        <v>290</v>
      </c>
      <c r="B6" s="209">
        <f>'Assumptions (Inputs)'!E30</f>
        <v>0.60770000000000013</v>
      </c>
    </row>
    <row r="7" spans="1:18" ht="15" customHeight="1" x14ac:dyDescent="0.2">
      <c r="A7" s="59"/>
    </row>
    <row r="8" spans="1:18" ht="15" customHeight="1" x14ac:dyDescent="0.2">
      <c r="B8" s="52" t="s">
        <v>90</v>
      </c>
      <c r="C8" s="53">
        <v>2015</v>
      </c>
      <c r="D8" s="53">
        <v>2016</v>
      </c>
      <c r="E8" s="53">
        <v>2017</v>
      </c>
      <c r="F8" s="53">
        <v>2018</v>
      </c>
      <c r="G8" s="53">
        <v>2019</v>
      </c>
      <c r="H8" s="53">
        <v>2020</v>
      </c>
      <c r="I8" s="53">
        <v>2021</v>
      </c>
      <c r="J8" s="53">
        <v>2022</v>
      </c>
      <c r="K8" s="53">
        <v>2023</v>
      </c>
      <c r="L8" s="53">
        <v>2024</v>
      </c>
      <c r="M8" s="53">
        <v>2025</v>
      </c>
      <c r="N8" s="53">
        <v>2026</v>
      </c>
      <c r="O8" s="53">
        <v>2027</v>
      </c>
      <c r="P8" s="62"/>
      <c r="Q8" s="48"/>
    </row>
    <row r="9" spans="1:18" ht="15" customHeight="1" thickBot="1" x14ac:dyDescent="0.25">
      <c r="A9" s="59" t="s">
        <v>51</v>
      </c>
      <c r="B9" s="63" t="str">
        <f>IF(VLOOKUP($B$1,'Assumptions (Inputs)'!$B$7:$G$24,6,FALSE)="Monthly","Y",IF(VLOOKUP($B$1,'Assumptions (Inputs)'!$B$7:$G$24,6,FALSE)=B8,"Y","N"))</f>
        <v>N</v>
      </c>
      <c r="C9" s="63" t="str">
        <f>IF(VLOOKUP($B$1,'Assumptions (Inputs)'!$B$7:$G$24,6,FALSE)="Monthly","Y",IF(VLOOKUP($B$1,'Assumptions (Inputs)'!$B$7:$G$24,6,FALSE)=C8,"Y","N"))</f>
        <v>N</v>
      </c>
      <c r="D9" s="63" t="str">
        <f>IF(VLOOKUP($B$1,'Assumptions (Inputs)'!$B$7:$G$24,6,FALSE)="Monthly","Y",IF(VLOOKUP($B$1,'Assumptions (Inputs)'!$B$7:$G$24,6,FALSE)=D8,"Y","N"))</f>
        <v>N</v>
      </c>
      <c r="E9" s="63" t="str">
        <f>IF(VLOOKUP($B$1,'Assumptions (Inputs)'!$B$7:$G$24,6,FALSE)="Monthly","Y",IF(VLOOKUP($B$1,'Assumptions (Inputs)'!$B$7:$G$24,6,FALSE)=E8,"Y","N"))</f>
        <v>N</v>
      </c>
      <c r="F9" s="63" t="s">
        <v>291</v>
      </c>
      <c r="G9" s="63" t="str">
        <f>IF(VLOOKUP($B$1,'Assumptions (Inputs)'!$B$7:$G$24,6,FALSE)="Monthly","Y",IF(VLOOKUP($B$1,'Assumptions (Inputs)'!$B$7:$G$24,6,FALSE)=G8,"Y","N"))</f>
        <v>N</v>
      </c>
      <c r="H9" s="63" t="str">
        <f>IF(VLOOKUP($B$1,'Assumptions (Inputs)'!$B$7:$G$24,6,FALSE)="Monthly","Y",IF(VLOOKUP($B$1,'Assumptions (Inputs)'!$B$7:$G$24,6,FALSE)=H8,"Y","N"))</f>
        <v>N</v>
      </c>
      <c r="I9" s="63" t="str">
        <f>IF(VLOOKUP($B$1,'Assumptions (Inputs)'!$B$7:$G$24,6,FALSE)="Monthly","Y",IF(VLOOKUP($B$1,'Assumptions (Inputs)'!$B$7:$G$24,6,FALSE)=I8,"Y","N"))</f>
        <v>N</v>
      </c>
      <c r="J9" s="63" t="str">
        <f>IF(VLOOKUP($B$1,'Assumptions (Inputs)'!$B$7:$G$24,6,FALSE)="Monthly","Y",IF(VLOOKUP($B$1,'Assumptions (Inputs)'!$B$7:$G$24,6,FALSE)=J8,"Y","N"))</f>
        <v>N</v>
      </c>
      <c r="K9" s="63" t="s">
        <v>291</v>
      </c>
      <c r="L9" s="63" t="str">
        <f>IF(VLOOKUP($B$1,'Assumptions (Inputs)'!$B$7:$G$24,6,FALSE)="Monthly","Y",IF(VLOOKUP($B$1,'Assumptions (Inputs)'!$B$7:$G$24,6,FALSE)=L8,"Y","N"))</f>
        <v>N</v>
      </c>
      <c r="M9" s="63" t="s">
        <v>291</v>
      </c>
      <c r="N9" s="63" t="s">
        <v>291</v>
      </c>
      <c r="O9" s="63" t="s">
        <v>291</v>
      </c>
      <c r="P9" s="110"/>
      <c r="Q9" s="109" t="s">
        <v>6</v>
      </c>
    </row>
    <row r="10" spans="1:18" ht="15" customHeight="1" x14ac:dyDescent="0.2">
      <c r="A10" s="59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0"/>
      <c r="Q10" s="114"/>
    </row>
    <row r="11" spans="1:18" s="37" customFormat="1" ht="15" customHeight="1" x14ac:dyDescent="0.2">
      <c r="A11" s="64" t="s">
        <v>30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36"/>
      <c r="Q11" s="74"/>
      <c r="R11" s="36"/>
    </row>
    <row r="12" spans="1:18" s="37" customFormat="1" ht="15" customHeight="1" x14ac:dyDescent="0.2">
      <c r="A12" s="115" t="s">
        <v>24</v>
      </c>
      <c r="B12" s="56">
        <v>0</v>
      </c>
      <c r="C12" s="56">
        <f t="shared" ref="C12:N12" si="0">B16</f>
        <v>0</v>
      </c>
      <c r="D12" s="56">
        <f t="shared" si="0"/>
        <v>0</v>
      </c>
      <c r="E12" s="56">
        <f t="shared" si="0"/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/>
      <c r="P12" s="36"/>
      <c r="Q12" s="74"/>
      <c r="R12" s="36"/>
    </row>
    <row r="13" spans="1:18" s="37" customFormat="1" ht="15" customHeight="1" x14ac:dyDescent="0.2">
      <c r="A13" s="115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36"/>
      <c r="Q13" s="74"/>
      <c r="R13" s="36"/>
    </row>
    <row r="14" spans="1:18" s="37" customFormat="1" ht="15" customHeight="1" x14ac:dyDescent="0.2">
      <c r="A14" s="65" t="s">
        <v>288</v>
      </c>
      <c r="B14" s="128">
        <f>'CapEx (Escalated)'!E7</f>
        <v>1.5</v>
      </c>
      <c r="C14" s="128">
        <f>'CapEx (Escalated)'!F7</f>
        <v>13.648</v>
      </c>
      <c r="D14" s="128">
        <f>'CapEx (Escalated)'!G7</f>
        <v>14.55</v>
      </c>
      <c r="E14" s="128">
        <f>'CapEx (Escalated)'!H7</f>
        <v>53.7</v>
      </c>
      <c r="F14" s="128">
        <f>'CapEx (Escalated)'!I7</f>
        <v>66.599999999999994</v>
      </c>
      <c r="G14" s="128">
        <f>'CapEx (Escalated)'!J7</f>
        <v>0</v>
      </c>
      <c r="H14" s="128">
        <f>'CapEx (Escalated)'!K7</f>
        <v>0</v>
      </c>
      <c r="I14" s="128">
        <f>'CapEx (Escalated)'!L7</f>
        <v>0</v>
      </c>
      <c r="J14" s="128">
        <f>'CapEx (Escalated)'!M7</f>
        <v>0</v>
      </c>
      <c r="K14" s="128">
        <f>'CapEx (Escalated)'!N7</f>
        <v>0</v>
      </c>
      <c r="L14" s="128">
        <f>'CapEx (Escalated)'!O7</f>
        <v>0</v>
      </c>
      <c r="M14" s="128">
        <f>'CapEx (Escalated)'!P7</f>
        <v>0</v>
      </c>
      <c r="N14" s="128">
        <f>'CapEx (Escalated)'!Q7</f>
        <v>0</v>
      </c>
      <c r="O14" s="128"/>
      <c r="P14" s="111"/>
      <c r="Q14" s="74">
        <f>SUM(B14:L14)</f>
        <v>149.99799999999999</v>
      </c>
      <c r="R14" s="36"/>
    </row>
    <row r="15" spans="1:18" s="37" customFormat="1" ht="15" customHeight="1" x14ac:dyDescent="0.2">
      <c r="A15" s="320" t="s">
        <v>27</v>
      </c>
      <c r="B15" s="321">
        <f>-B14</f>
        <v>-1.5</v>
      </c>
      <c r="C15" s="321">
        <f>-C14</f>
        <v>-13.648</v>
      </c>
      <c r="D15" s="321">
        <f>-D14</f>
        <v>-14.55</v>
      </c>
      <c r="E15" s="321">
        <f>-E14</f>
        <v>-53.7</v>
      </c>
      <c r="F15" s="321">
        <f>-F14</f>
        <v>-66.599999999999994</v>
      </c>
      <c r="G15" s="321"/>
      <c r="H15" s="321"/>
      <c r="I15" s="321"/>
      <c r="J15" s="321"/>
      <c r="K15" s="321"/>
      <c r="L15" s="321"/>
      <c r="M15" s="321"/>
      <c r="N15" s="321"/>
      <c r="O15" s="321"/>
      <c r="P15" s="36"/>
      <c r="Q15" s="74">
        <f>SUM(B15:L15)</f>
        <v>-149.99799999999999</v>
      </c>
      <c r="R15" s="36"/>
    </row>
    <row r="16" spans="1:18" s="37" customFormat="1" ht="15" customHeight="1" x14ac:dyDescent="0.2">
      <c r="A16" s="35" t="s">
        <v>28</v>
      </c>
      <c r="B16" s="67">
        <f>SUM(B12:B15)</f>
        <v>0</v>
      </c>
      <c r="C16" s="67">
        <f t="shared" ref="C16:J16" si="1">SUM(C12:C15)</f>
        <v>0</v>
      </c>
      <c r="D16" s="67">
        <f t="shared" si="1"/>
        <v>0</v>
      </c>
      <c r="E16" s="67">
        <f>SUM(E12:E15)</f>
        <v>0</v>
      </c>
      <c r="F16" s="67">
        <f t="shared" si="1"/>
        <v>0</v>
      </c>
      <c r="G16" s="67">
        <f t="shared" si="1"/>
        <v>0</v>
      </c>
      <c r="H16" s="67">
        <f t="shared" si="1"/>
        <v>0</v>
      </c>
      <c r="I16" s="67">
        <f t="shared" si="1"/>
        <v>0</v>
      </c>
      <c r="J16" s="67">
        <f t="shared" si="1"/>
        <v>0</v>
      </c>
      <c r="K16" s="67">
        <f>SUM(K12:K15)</f>
        <v>0</v>
      </c>
      <c r="L16" s="67">
        <f>SUM(L12:L15)</f>
        <v>0</v>
      </c>
      <c r="M16" s="67">
        <f>SUM(M12:M15)</f>
        <v>0</v>
      </c>
      <c r="N16" s="67">
        <f>SUM(N12:N15)</f>
        <v>0</v>
      </c>
      <c r="O16" s="74"/>
      <c r="P16" s="36"/>
      <c r="Q16" s="74"/>
      <c r="R16" s="36"/>
    </row>
    <row r="17" spans="1:18" s="37" customFormat="1" ht="15" customHeight="1" thickBot="1" x14ac:dyDescent="0.25">
      <c r="A17" s="35" t="s">
        <v>29</v>
      </c>
      <c r="B17" s="68">
        <f t="shared" ref="B17:L17" si="2">AVERAGE(B12,B16)</f>
        <v>0</v>
      </c>
      <c r="C17" s="68">
        <f t="shared" si="2"/>
        <v>0</v>
      </c>
      <c r="D17" s="68">
        <f t="shared" si="2"/>
        <v>0</v>
      </c>
      <c r="E17" s="68">
        <f t="shared" si="2"/>
        <v>0</v>
      </c>
      <c r="F17" s="68">
        <f t="shared" si="2"/>
        <v>0</v>
      </c>
      <c r="G17" s="68">
        <f t="shared" si="2"/>
        <v>0</v>
      </c>
      <c r="H17" s="68">
        <f t="shared" si="2"/>
        <v>0</v>
      </c>
      <c r="I17" s="68">
        <f t="shared" si="2"/>
        <v>0</v>
      </c>
      <c r="J17" s="68">
        <f t="shared" si="2"/>
        <v>0</v>
      </c>
      <c r="K17" s="68">
        <f t="shared" si="2"/>
        <v>0</v>
      </c>
      <c r="L17" s="68">
        <f t="shared" si="2"/>
        <v>0</v>
      </c>
      <c r="M17" s="68">
        <f t="shared" ref="M17:N17" si="3">AVERAGE(M12,M16)</f>
        <v>0</v>
      </c>
      <c r="N17" s="68">
        <f t="shared" si="3"/>
        <v>0</v>
      </c>
      <c r="O17" s="74"/>
      <c r="P17" s="36"/>
      <c r="Q17" s="74"/>
      <c r="R17" s="36"/>
    </row>
    <row r="18" spans="1:18" s="37" customFormat="1" ht="15" customHeight="1" thickTop="1" x14ac:dyDescent="0.2">
      <c r="A18" s="69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36"/>
      <c r="Q18" s="54"/>
      <c r="R18" s="36"/>
    </row>
    <row r="19" spans="1:18" s="73" customFormat="1" ht="15" customHeight="1" x14ac:dyDescent="0.2">
      <c r="A19" s="303" t="s">
        <v>31</v>
      </c>
      <c r="B19" s="294"/>
      <c r="C19" s="294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5"/>
      <c r="Q19" s="294"/>
      <c r="R19" s="112"/>
    </row>
    <row r="20" spans="1:18" s="37" customFormat="1" ht="15" customHeight="1" x14ac:dyDescent="0.2">
      <c r="A20" s="296" t="s">
        <v>24</v>
      </c>
      <c r="B20" s="297">
        <v>0</v>
      </c>
      <c r="C20" s="297">
        <f t="shared" ref="C20:L20" si="4">B22</f>
        <v>1.5</v>
      </c>
      <c r="D20" s="297">
        <f t="shared" si="4"/>
        <v>15.148</v>
      </c>
      <c r="E20" s="297">
        <f t="shared" si="4"/>
        <v>29.698</v>
      </c>
      <c r="F20" s="297">
        <f t="shared" si="4"/>
        <v>83.397999999999996</v>
      </c>
      <c r="G20" s="297">
        <f t="shared" si="4"/>
        <v>149.99799999999999</v>
      </c>
      <c r="H20" s="297">
        <f t="shared" si="4"/>
        <v>149.99799999999999</v>
      </c>
      <c r="I20" s="297">
        <f t="shared" si="4"/>
        <v>149.99799999999999</v>
      </c>
      <c r="J20" s="297">
        <f t="shared" si="4"/>
        <v>149.99799999999999</v>
      </c>
      <c r="K20" s="297">
        <f t="shared" si="4"/>
        <v>149.99799999999999</v>
      </c>
      <c r="L20" s="297">
        <f t="shared" si="4"/>
        <v>149.99799999999999</v>
      </c>
      <c r="M20" s="297"/>
      <c r="N20" s="297"/>
      <c r="O20" s="297"/>
      <c r="P20" s="296"/>
      <c r="Q20" s="297"/>
      <c r="R20" s="36"/>
    </row>
    <row r="21" spans="1:18" s="37" customFormat="1" ht="15" customHeight="1" x14ac:dyDescent="0.2">
      <c r="A21" s="296" t="s">
        <v>25</v>
      </c>
      <c r="B21" s="297">
        <f>-B15</f>
        <v>1.5</v>
      </c>
      <c r="C21" s="297">
        <f t="shared" ref="C21:K21" si="5">-C15</f>
        <v>13.648</v>
      </c>
      <c r="D21" s="297">
        <f t="shared" si="5"/>
        <v>14.55</v>
      </c>
      <c r="E21" s="297">
        <f t="shared" si="5"/>
        <v>53.7</v>
      </c>
      <c r="F21" s="297">
        <f t="shared" si="5"/>
        <v>66.599999999999994</v>
      </c>
      <c r="G21" s="297">
        <f t="shared" si="5"/>
        <v>0</v>
      </c>
      <c r="H21" s="297">
        <f t="shared" si="5"/>
        <v>0</v>
      </c>
      <c r="I21" s="297">
        <f t="shared" si="5"/>
        <v>0</v>
      </c>
      <c r="J21" s="297">
        <f t="shared" si="5"/>
        <v>0</v>
      </c>
      <c r="K21" s="297">
        <f t="shared" si="5"/>
        <v>0</v>
      </c>
      <c r="L21" s="297">
        <f>-L15</f>
        <v>0</v>
      </c>
      <c r="M21" s="297"/>
      <c r="N21" s="297"/>
      <c r="O21" s="297"/>
      <c r="P21" s="296"/>
      <c r="Q21" s="297">
        <f>SUM(B21:L21)</f>
        <v>149.99799999999999</v>
      </c>
      <c r="R21" s="36"/>
    </row>
    <row r="22" spans="1:18" s="37" customFormat="1" ht="15" customHeight="1" x14ac:dyDescent="0.2">
      <c r="A22" s="296" t="s">
        <v>28</v>
      </c>
      <c r="B22" s="297">
        <f t="shared" ref="B22:L22" si="6">SUM(B20:B21)</f>
        <v>1.5</v>
      </c>
      <c r="C22" s="297">
        <f t="shared" si="6"/>
        <v>15.148</v>
      </c>
      <c r="D22" s="297">
        <f t="shared" si="6"/>
        <v>29.698</v>
      </c>
      <c r="E22" s="297">
        <f t="shared" si="6"/>
        <v>83.397999999999996</v>
      </c>
      <c r="F22" s="297">
        <f t="shared" si="6"/>
        <v>149.99799999999999</v>
      </c>
      <c r="G22" s="297">
        <f t="shared" si="6"/>
        <v>149.99799999999999</v>
      </c>
      <c r="H22" s="297">
        <f t="shared" si="6"/>
        <v>149.99799999999999</v>
      </c>
      <c r="I22" s="297">
        <f t="shared" si="6"/>
        <v>149.99799999999999</v>
      </c>
      <c r="J22" s="297">
        <f t="shared" si="6"/>
        <v>149.99799999999999</v>
      </c>
      <c r="K22" s="297">
        <f t="shared" si="6"/>
        <v>149.99799999999999</v>
      </c>
      <c r="L22" s="297">
        <f t="shared" si="6"/>
        <v>149.99799999999999</v>
      </c>
      <c r="M22" s="297"/>
      <c r="N22" s="297"/>
      <c r="O22" s="297"/>
      <c r="P22" s="296"/>
      <c r="Q22" s="297"/>
      <c r="R22" s="36"/>
    </row>
    <row r="23" spans="1:18" s="37" customFormat="1" ht="15" customHeight="1" thickBot="1" x14ac:dyDescent="0.25">
      <c r="A23" s="296" t="s">
        <v>29</v>
      </c>
      <c r="B23" s="300">
        <f t="shared" ref="B23:L23" si="7">AVERAGE(B20,B22)</f>
        <v>0.75</v>
      </c>
      <c r="C23" s="300">
        <f t="shared" si="7"/>
        <v>8.3239999999999998</v>
      </c>
      <c r="D23" s="300">
        <f t="shared" si="7"/>
        <v>22.423000000000002</v>
      </c>
      <c r="E23" s="300">
        <f t="shared" si="7"/>
        <v>56.548000000000002</v>
      </c>
      <c r="F23" s="300">
        <f t="shared" si="7"/>
        <v>116.69799999999999</v>
      </c>
      <c r="G23" s="300">
        <f t="shared" si="7"/>
        <v>149.99799999999999</v>
      </c>
      <c r="H23" s="300">
        <f t="shared" si="7"/>
        <v>149.99799999999999</v>
      </c>
      <c r="I23" s="300">
        <f t="shared" si="7"/>
        <v>149.99799999999999</v>
      </c>
      <c r="J23" s="300">
        <f t="shared" si="7"/>
        <v>149.99799999999999</v>
      </c>
      <c r="K23" s="300">
        <f t="shared" si="7"/>
        <v>149.99799999999999</v>
      </c>
      <c r="L23" s="300">
        <f t="shared" si="7"/>
        <v>149.99799999999999</v>
      </c>
      <c r="M23" s="300"/>
      <c r="N23" s="300"/>
      <c r="O23" s="297"/>
      <c r="P23" s="296"/>
      <c r="Q23" s="297"/>
      <c r="R23" s="36"/>
    </row>
    <row r="24" spans="1:18" s="37" customFormat="1" ht="15" customHeight="1" thickTop="1" x14ac:dyDescent="0.2">
      <c r="A24" s="301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296"/>
      <c r="Q24" s="297"/>
      <c r="R24" s="36"/>
    </row>
    <row r="25" spans="1:18" s="73" customFormat="1" ht="15" customHeight="1" x14ac:dyDescent="0.2">
      <c r="A25" s="303" t="s">
        <v>32</v>
      </c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5"/>
      <c r="Q25" s="294"/>
      <c r="R25" s="112"/>
    </row>
    <row r="26" spans="1:18" s="37" customFormat="1" ht="15" customHeight="1" x14ac:dyDescent="0.2">
      <c r="A26" s="296" t="s">
        <v>24</v>
      </c>
      <c r="B26" s="297">
        <v>0</v>
      </c>
      <c r="C26" s="297">
        <f t="shared" ref="C26:L26" si="8">B29</f>
        <v>0</v>
      </c>
      <c r="D26" s="297">
        <f t="shared" si="8"/>
        <v>0</v>
      </c>
      <c r="E26" s="297">
        <f t="shared" si="8"/>
        <v>0</v>
      </c>
      <c r="F26" s="297">
        <f t="shared" si="8"/>
        <v>0</v>
      </c>
      <c r="G26" s="297">
        <f t="shared" si="8"/>
        <v>4.9949999999999992</v>
      </c>
      <c r="H26" s="297">
        <f t="shared" si="8"/>
        <v>14.610707999999999</v>
      </c>
      <c r="I26" s="297">
        <f t="shared" si="8"/>
        <v>23.504471999999996</v>
      </c>
      <c r="J26" s="297">
        <f t="shared" si="8"/>
        <v>31.732235999999997</v>
      </c>
      <c r="K26" s="297">
        <f t="shared" si="8"/>
        <v>39.341951999999999</v>
      </c>
      <c r="L26" s="297">
        <f t="shared" si="8"/>
        <v>46.381571999999998</v>
      </c>
      <c r="M26" s="297"/>
      <c r="N26" s="297"/>
      <c r="O26" s="297"/>
      <c r="P26" s="296"/>
      <c r="Q26" s="297"/>
      <c r="R26" s="36"/>
    </row>
    <row r="27" spans="1:18" s="37" customFormat="1" ht="15" customHeight="1" x14ac:dyDescent="0.2">
      <c r="A27" s="316" t="s">
        <v>78</v>
      </c>
      <c r="B27" s="297">
        <f>B78</f>
        <v>0</v>
      </c>
      <c r="C27" s="297">
        <f t="shared" ref="C27:L27" si="9">C78</f>
        <v>0</v>
      </c>
      <c r="D27" s="297">
        <f t="shared" si="9"/>
        <v>0</v>
      </c>
      <c r="E27" s="297">
        <f t="shared" si="9"/>
        <v>0</v>
      </c>
      <c r="F27" s="297">
        <f t="shared" si="9"/>
        <v>2.4974999999999996</v>
      </c>
      <c r="G27" s="297">
        <f t="shared" si="9"/>
        <v>4.8078539999999998</v>
      </c>
      <c r="H27" s="297">
        <f t="shared" si="9"/>
        <v>4.4468819999999996</v>
      </c>
      <c r="I27" s="297">
        <f t="shared" si="9"/>
        <v>4.1138819999999994</v>
      </c>
      <c r="J27" s="297">
        <f t="shared" si="9"/>
        <v>3.8048579999999999</v>
      </c>
      <c r="K27" s="297">
        <f t="shared" si="9"/>
        <v>3.5198099999999997</v>
      </c>
      <c r="L27" s="297">
        <f t="shared" si="9"/>
        <v>3.2554079999999996</v>
      </c>
      <c r="M27" s="297"/>
      <c r="N27" s="297"/>
      <c r="O27" s="297"/>
      <c r="P27" s="296"/>
      <c r="Q27" s="297">
        <f>SUM(B27:L27)</f>
        <v>26.446193999999998</v>
      </c>
      <c r="R27" s="36"/>
    </row>
    <row r="28" spans="1:18" s="37" customFormat="1" ht="15" customHeight="1" x14ac:dyDescent="0.2">
      <c r="A28" s="296" t="s">
        <v>79</v>
      </c>
      <c r="B28" s="297">
        <f t="shared" ref="B28:L28" si="10">B85</f>
        <v>0</v>
      </c>
      <c r="C28" s="297">
        <f t="shared" si="10"/>
        <v>0</v>
      </c>
      <c r="D28" s="297">
        <f t="shared" si="10"/>
        <v>0</v>
      </c>
      <c r="E28" s="297">
        <f t="shared" si="10"/>
        <v>0</v>
      </c>
      <c r="F28" s="297">
        <f t="shared" si="10"/>
        <v>2.4974999999999996</v>
      </c>
      <c r="G28" s="297">
        <f t="shared" si="10"/>
        <v>4.8078539999999998</v>
      </c>
      <c r="H28" s="297">
        <f t="shared" si="10"/>
        <v>4.4468819999999996</v>
      </c>
      <c r="I28" s="297">
        <f t="shared" si="10"/>
        <v>4.1138819999999994</v>
      </c>
      <c r="J28" s="297">
        <f t="shared" si="10"/>
        <v>3.8048579999999999</v>
      </c>
      <c r="K28" s="297">
        <f t="shared" si="10"/>
        <v>3.5198099999999997</v>
      </c>
      <c r="L28" s="297">
        <f t="shared" si="10"/>
        <v>3.2554079999999996</v>
      </c>
      <c r="M28" s="297"/>
      <c r="N28" s="297"/>
      <c r="O28" s="297"/>
      <c r="P28" s="296"/>
      <c r="Q28" s="297">
        <f>SUM(B28:L28)</f>
        <v>26.446193999999998</v>
      </c>
      <c r="R28" s="36"/>
    </row>
    <row r="29" spans="1:18" s="37" customFormat="1" ht="15" customHeight="1" x14ac:dyDescent="0.2">
      <c r="A29" s="296" t="s">
        <v>28</v>
      </c>
      <c r="B29" s="297">
        <f t="shared" ref="B29:L29" si="11">SUM(B26:B28)</f>
        <v>0</v>
      </c>
      <c r="C29" s="297">
        <f t="shared" si="11"/>
        <v>0</v>
      </c>
      <c r="D29" s="297">
        <f t="shared" si="11"/>
        <v>0</v>
      </c>
      <c r="E29" s="297">
        <f t="shared" si="11"/>
        <v>0</v>
      </c>
      <c r="F29" s="297">
        <f t="shared" si="11"/>
        <v>4.9949999999999992</v>
      </c>
      <c r="G29" s="297">
        <f t="shared" si="11"/>
        <v>14.610707999999999</v>
      </c>
      <c r="H29" s="297">
        <f t="shared" si="11"/>
        <v>23.504471999999996</v>
      </c>
      <c r="I29" s="297">
        <f t="shared" si="11"/>
        <v>31.732235999999997</v>
      </c>
      <c r="J29" s="297">
        <f t="shared" si="11"/>
        <v>39.341951999999999</v>
      </c>
      <c r="K29" s="297">
        <f t="shared" si="11"/>
        <v>46.381571999999998</v>
      </c>
      <c r="L29" s="297">
        <f t="shared" si="11"/>
        <v>52.892388000000004</v>
      </c>
      <c r="M29" s="297"/>
      <c r="N29" s="297"/>
      <c r="O29" s="297"/>
      <c r="P29" s="296"/>
      <c r="Q29" s="297"/>
      <c r="R29" s="36"/>
    </row>
    <row r="30" spans="1:18" s="37" customFormat="1" ht="15" customHeight="1" thickBot="1" x14ac:dyDescent="0.25">
      <c r="A30" s="296" t="s">
        <v>29</v>
      </c>
      <c r="B30" s="300">
        <f t="shared" ref="B30:L30" si="12">AVERAGE(B26,B29)</f>
        <v>0</v>
      </c>
      <c r="C30" s="300">
        <f t="shared" si="12"/>
        <v>0</v>
      </c>
      <c r="D30" s="300">
        <f t="shared" si="12"/>
        <v>0</v>
      </c>
      <c r="E30" s="300">
        <f t="shared" si="12"/>
        <v>0</v>
      </c>
      <c r="F30" s="300">
        <f t="shared" si="12"/>
        <v>2.4974999999999996</v>
      </c>
      <c r="G30" s="300">
        <f>AVERAGE(G26,G29)</f>
        <v>9.802854</v>
      </c>
      <c r="H30" s="300">
        <f t="shared" si="12"/>
        <v>19.057589999999998</v>
      </c>
      <c r="I30" s="300">
        <f t="shared" si="12"/>
        <v>27.618353999999997</v>
      </c>
      <c r="J30" s="300">
        <f t="shared" si="12"/>
        <v>35.537093999999996</v>
      </c>
      <c r="K30" s="300">
        <f t="shared" si="12"/>
        <v>42.861761999999999</v>
      </c>
      <c r="L30" s="300">
        <f t="shared" si="12"/>
        <v>49.636980000000001</v>
      </c>
      <c r="M30" s="300"/>
      <c r="N30" s="300"/>
      <c r="O30" s="297"/>
      <c r="P30" s="296"/>
      <c r="Q30" s="297"/>
      <c r="R30" s="36"/>
    </row>
    <row r="31" spans="1:18" s="37" customFormat="1" ht="15" customHeight="1" thickTop="1" x14ac:dyDescent="0.2">
      <c r="A31" s="69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36"/>
      <c r="Q31" s="54"/>
      <c r="R31" s="36"/>
    </row>
    <row r="32" spans="1:18" s="73" customFormat="1" ht="15" customHeight="1" x14ac:dyDescent="0.2">
      <c r="A32" s="70" t="s">
        <v>68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112"/>
      <c r="Q32" s="72"/>
      <c r="R32" s="112"/>
    </row>
    <row r="33" spans="1:18" s="37" customFormat="1" ht="15" customHeight="1" x14ac:dyDescent="0.2">
      <c r="A33" s="35" t="s">
        <v>24</v>
      </c>
      <c r="B33" s="74">
        <v>0</v>
      </c>
      <c r="C33" s="74">
        <f>B35</f>
        <v>0.15</v>
      </c>
      <c r="D33" s="74">
        <f t="shared" ref="D33:O33" si="13">C35</f>
        <v>1.6647999999999998</v>
      </c>
      <c r="E33" s="74">
        <f t="shared" si="13"/>
        <v>4.6345999999999998</v>
      </c>
      <c r="F33" s="74">
        <f t="shared" si="13"/>
        <v>12.974399999999999</v>
      </c>
      <c r="G33" s="74">
        <f t="shared" si="13"/>
        <v>27.9742</v>
      </c>
      <c r="H33" s="74">
        <f t="shared" si="13"/>
        <v>42.974000000000004</v>
      </c>
      <c r="I33" s="74">
        <f t="shared" si="13"/>
        <v>57.973800000000004</v>
      </c>
      <c r="J33" s="74">
        <f t="shared" si="13"/>
        <v>72.973600000000005</v>
      </c>
      <c r="K33" s="74">
        <f t="shared" si="13"/>
        <v>87.973399999999998</v>
      </c>
      <c r="L33" s="74">
        <f t="shared" si="13"/>
        <v>102.97319999999999</v>
      </c>
      <c r="M33" s="74">
        <f t="shared" si="13"/>
        <v>117.82299999999999</v>
      </c>
      <c r="N33" s="74">
        <f t="shared" si="13"/>
        <v>131.30799999999999</v>
      </c>
      <c r="O33" s="74">
        <f t="shared" si="13"/>
        <v>143.33799999999999</v>
      </c>
      <c r="P33" s="36"/>
      <c r="Q33" s="74"/>
      <c r="R33" s="36"/>
    </row>
    <row r="34" spans="1:18" s="66" customFormat="1" ht="15" customHeight="1" x14ac:dyDescent="0.2">
      <c r="A34" s="289" t="s">
        <v>284</v>
      </c>
      <c r="B34" s="315">
        <f t="shared" ref="B34:L34" si="14">B99</f>
        <v>0.15</v>
      </c>
      <c r="C34" s="315">
        <f>C99</f>
        <v>1.5147999999999999</v>
      </c>
      <c r="D34" s="315">
        <f t="shared" si="14"/>
        <v>2.9698000000000002</v>
      </c>
      <c r="E34" s="315">
        <f t="shared" si="14"/>
        <v>8.3398000000000003</v>
      </c>
      <c r="F34" s="315">
        <f t="shared" si="14"/>
        <v>14.9998</v>
      </c>
      <c r="G34" s="315">
        <f t="shared" si="14"/>
        <v>14.9998</v>
      </c>
      <c r="H34" s="315">
        <f t="shared" si="14"/>
        <v>14.9998</v>
      </c>
      <c r="I34" s="315">
        <f t="shared" si="14"/>
        <v>14.9998</v>
      </c>
      <c r="J34" s="315">
        <f t="shared" si="14"/>
        <v>14.9998</v>
      </c>
      <c r="K34" s="315">
        <f t="shared" si="14"/>
        <v>14.9998</v>
      </c>
      <c r="L34" s="315">
        <f t="shared" si="14"/>
        <v>14.849799999999998</v>
      </c>
      <c r="M34" s="315">
        <f t="shared" ref="M34:N34" si="15">M99</f>
        <v>13.484999999999999</v>
      </c>
      <c r="N34" s="315">
        <f t="shared" si="15"/>
        <v>12.03</v>
      </c>
      <c r="O34" s="315">
        <f t="shared" ref="O34" si="16">O99</f>
        <v>6.6599999999999993</v>
      </c>
      <c r="P34" s="289"/>
      <c r="Q34" s="315">
        <f>SUM(B34:P34)</f>
        <v>149.99799999999999</v>
      </c>
      <c r="R34" s="290"/>
    </row>
    <row r="35" spans="1:18" s="37" customFormat="1" ht="15" customHeight="1" x14ac:dyDescent="0.2">
      <c r="A35" s="35" t="s">
        <v>28</v>
      </c>
      <c r="B35" s="74">
        <f t="shared" ref="B35:L35" si="17">SUM(B33:B34)</f>
        <v>0.15</v>
      </c>
      <c r="C35" s="74">
        <f t="shared" si="17"/>
        <v>1.6647999999999998</v>
      </c>
      <c r="D35" s="74">
        <f t="shared" si="17"/>
        <v>4.6345999999999998</v>
      </c>
      <c r="E35" s="74">
        <f t="shared" si="17"/>
        <v>12.974399999999999</v>
      </c>
      <c r="F35" s="74">
        <f t="shared" si="17"/>
        <v>27.9742</v>
      </c>
      <c r="G35" s="74">
        <f t="shared" si="17"/>
        <v>42.974000000000004</v>
      </c>
      <c r="H35" s="74">
        <f t="shared" si="17"/>
        <v>57.973800000000004</v>
      </c>
      <c r="I35" s="74">
        <f t="shared" si="17"/>
        <v>72.973600000000005</v>
      </c>
      <c r="J35" s="74">
        <f t="shared" si="17"/>
        <v>87.973399999999998</v>
      </c>
      <c r="K35" s="74">
        <f t="shared" si="17"/>
        <v>102.97319999999999</v>
      </c>
      <c r="L35" s="74">
        <f t="shared" si="17"/>
        <v>117.82299999999999</v>
      </c>
      <c r="M35" s="74">
        <f t="shared" ref="M35:N35" si="18">SUM(M33:M34)</f>
        <v>131.30799999999999</v>
      </c>
      <c r="N35" s="74">
        <f t="shared" si="18"/>
        <v>143.33799999999999</v>
      </c>
      <c r="O35" s="74">
        <f t="shared" ref="O35" si="19">SUM(O33:O34)</f>
        <v>149.99799999999999</v>
      </c>
      <c r="P35" s="36"/>
      <c r="Q35" s="74"/>
      <c r="R35" s="36"/>
    </row>
    <row r="36" spans="1:18" s="37" customFormat="1" ht="15" customHeight="1" thickBot="1" x14ac:dyDescent="0.25">
      <c r="A36" s="35" t="s">
        <v>29</v>
      </c>
      <c r="B36" s="68">
        <f t="shared" ref="B36:L36" si="20">AVERAGE(B33,B35)</f>
        <v>7.4999999999999997E-2</v>
      </c>
      <c r="C36" s="68">
        <f t="shared" si="20"/>
        <v>0.90739999999999987</v>
      </c>
      <c r="D36" s="68">
        <f t="shared" si="20"/>
        <v>3.1496999999999997</v>
      </c>
      <c r="E36" s="68">
        <f t="shared" si="20"/>
        <v>8.8044999999999991</v>
      </c>
      <c r="F36" s="68">
        <f t="shared" si="20"/>
        <v>20.474299999999999</v>
      </c>
      <c r="G36" s="68">
        <f t="shared" si="20"/>
        <v>35.4741</v>
      </c>
      <c r="H36" s="68">
        <f t="shared" si="20"/>
        <v>50.4739</v>
      </c>
      <c r="I36" s="68">
        <f t="shared" si="20"/>
        <v>65.473700000000008</v>
      </c>
      <c r="J36" s="68">
        <f t="shared" si="20"/>
        <v>80.473500000000001</v>
      </c>
      <c r="K36" s="68">
        <f t="shared" si="20"/>
        <v>95.473299999999995</v>
      </c>
      <c r="L36" s="68">
        <f t="shared" si="20"/>
        <v>110.3981</v>
      </c>
      <c r="M36" s="68">
        <f t="shared" ref="M36:N36" si="21">AVERAGE(M33,M35)</f>
        <v>124.56549999999999</v>
      </c>
      <c r="N36" s="68">
        <f t="shared" si="21"/>
        <v>137.32299999999998</v>
      </c>
      <c r="O36" s="68">
        <f t="shared" ref="O36" si="22">AVERAGE(O33,O35)</f>
        <v>146.66800000000001</v>
      </c>
      <c r="P36" s="36"/>
      <c r="Q36" s="74"/>
      <c r="R36" s="36"/>
    </row>
    <row r="37" spans="1:18" s="37" customFormat="1" ht="15" customHeight="1" thickTop="1" x14ac:dyDescent="0.2">
      <c r="A37" s="289" t="s">
        <v>285</v>
      </c>
      <c r="B37" s="128">
        <f>SUM(B14)-SUM(B34)</f>
        <v>1.35</v>
      </c>
      <c r="C37" s="128">
        <f>SUM($B14:C14)-SUM($B34:C34)</f>
        <v>13.4832</v>
      </c>
      <c r="D37" s="128">
        <f>SUM($B14:D14)-SUM($B34:D34)</f>
        <v>25.063400000000001</v>
      </c>
      <c r="E37" s="128">
        <f>SUM($B14:E14)-SUM($B34:E34)</f>
        <v>70.423599999999993</v>
      </c>
      <c r="F37" s="128">
        <f>SUM($B14:F14)-SUM($B34:F34)</f>
        <v>122.02379999999999</v>
      </c>
      <c r="G37" s="128">
        <f>SUM($B14:G14)-SUM($B34:G34)</f>
        <v>107.02399999999999</v>
      </c>
      <c r="H37" s="128">
        <f>SUM($B14:H14)-SUM($B34:H34)</f>
        <v>92.024199999999979</v>
      </c>
      <c r="I37" s="128">
        <f>SUM($B14:I14)-SUM($B34:I34)</f>
        <v>77.024399999999986</v>
      </c>
      <c r="J37" s="128">
        <f>SUM($B14:J14)-SUM($B34:J34)</f>
        <v>62.024599999999992</v>
      </c>
      <c r="K37" s="128">
        <f>SUM($B14:K14)-SUM($B34:K34)</f>
        <v>47.024799999999999</v>
      </c>
      <c r="L37" s="128">
        <f>SUM($B14:L14)-SUM($B34:L34)</f>
        <v>32.174999999999997</v>
      </c>
      <c r="M37" s="128">
        <f>SUM($B14:M14)-SUM($B34:M34)</f>
        <v>18.689999999999998</v>
      </c>
      <c r="N37" s="128">
        <f>SUM($B14:N14)-SUM($B34:N34)</f>
        <v>6.6599999999999966</v>
      </c>
      <c r="O37" s="128">
        <f>SUM($B14:O14)-SUM($B34:O34)</f>
        <v>0</v>
      </c>
      <c r="P37" s="36"/>
      <c r="Q37" s="54"/>
      <c r="R37" s="36"/>
    </row>
    <row r="38" spans="1:18" s="66" customFormat="1" ht="15" customHeight="1" x14ac:dyDescent="0.2">
      <c r="A38" s="290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0"/>
      <c r="Q38" s="291"/>
      <c r="R38" s="290"/>
    </row>
    <row r="39" spans="1:18" s="37" customFormat="1" ht="15" customHeight="1" x14ac:dyDescent="0.2">
      <c r="A39" s="289" t="s">
        <v>372</v>
      </c>
      <c r="B39" s="128">
        <f>(B37/2)*B6</f>
        <v>0.4101975000000001</v>
      </c>
      <c r="C39" s="128">
        <f>AVERAGE(B37:C37)*$B$6</f>
        <v>4.5070678200000005</v>
      </c>
      <c r="D39" s="128">
        <f>AVERAGE(C37:D37)*$B$6</f>
        <v>11.712384410000002</v>
      </c>
      <c r="E39" s="128">
        <f t="shared" ref="E39:O39" si="23">AVERAGE(D37:E37)*$B$6</f>
        <v>29.013724950000004</v>
      </c>
      <c r="F39" s="128">
        <f t="shared" si="23"/>
        <v>58.47514249000001</v>
      </c>
      <c r="G39" s="128">
        <f t="shared" si="23"/>
        <v>69.596174030000014</v>
      </c>
      <c r="H39" s="128">
        <f t="shared" si="23"/>
        <v>60.480795569999998</v>
      </c>
      <c r="I39" s="128">
        <f>AVERAGE(H37:I37)*$B$6</f>
        <v>51.365417110000003</v>
      </c>
      <c r="J39" s="128">
        <f>AVERAGE(I37:J37)*$B$6</f>
        <v>42.25003865</v>
      </c>
      <c r="K39" s="128">
        <f t="shared" si="23"/>
        <v>33.134660190000005</v>
      </c>
      <c r="L39" s="128">
        <f t="shared" si="23"/>
        <v>24.064859230000003</v>
      </c>
      <c r="M39" s="128">
        <f t="shared" si="23"/>
        <v>15.455330250000001</v>
      </c>
      <c r="N39" s="128">
        <f t="shared" si="23"/>
        <v>7.7025974999999995</v>
      </c>
      <c r="O39" s="128">
        <f t="shared" si="23"/>
        <v>2.0236409999999996</v>
      </c>
      <c r="P39" s="36"/>
      <c r="Q39" s="54">
        <f>SUM(B39:O39)</f>
        <v>410.19203070000003</v>
      </c>
      <c r="R39" s="36"/>
    </row>
    <row r="40" spans="1:18" s="37" customFormat="1" ht="15" customHeight="1" x14ac:dyDescent="0.2">
      <c r="A40" s="3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36"/>
      <c r="Q40" s="54"/>
      <c r="R40" s="36"/>
    </row>
    <row r="41" spans="1:18" s="73" customFormat="1" ht="15" customHeight="1" x14ac:dyDescent="0.2">
      <c r="A41" s="293" t="s">
        <v>103</v>
      </c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5"/>
      <c r="Q41" s="294"/>
      <c r="R41" s="112"/>
    </row>
    <row r="42" spans="1:18" s="37" customFormat="1" ht="15" customHeight="1" x14ac:dyDescent="0.2">
      <c r="A42" s="296" t="s">
        <v>24</v>
      </c>
      <c r="B42" s="297">
        <v>0</v>
      </c>
      <c r="C42" s="297">
        <f t="shared" ref="C42:L42" si="24">B44</f>
        <v>-5.2499999999999998E-2</v>
      </c>
      <c r="D42" s="297">
        <f t="shared" si="24"/>
        <v>-0.58267999999999998</v>
      </c>
      <c r="E42" s="297">
        <f t="shared" si="24"/>
        <v>-1.6221100000000002</v>
      </c>
      <c r="F42" s="297">
        <f t="shared" si="24"/>
        <v>-4.5410400000000006</v>
      </c>
      <c r="G42" s="297">
        <f t="shared" si="24"/>
        <v>-8.9168450000000021</v>
      </c>
      <c r="H42" s="297">
        <f t="shared" si="24"/>
        <v>-12.484026100000003</v>
      </c>
      <c r="I42" s="297">
        <f t="shared" si="24"/>
        <v>-16.177547400000002</v>
      </c>
      <c r="J42" s="297">
        <f t="shared" si="24"/>
        <v>-19.987618700000002</v>
      </c>
      <c r="K42" s="297">
        <f t="shared" si="24"/>
        <v>-23.905848400000004</v>
      </c>
      <c r="L42" s="297">
        <f t="shared" si="24"/>
        <v>-27.923844900000002</v>
      </c>
      <c r="M42" s="297"/>
      <c r="N42" s="297"/>
      <c r="O42" s="297"/>
      <c r="P42" s="296"/>
      <c r="Q42" s="297"/>
      <c r="R42" s="36"/>
    </row>
    <row r="43" spans="1:18" s="37" customFormat="1" ht="15" customHeight="1" x14ac:dyDescent="0.2">
      <c r="A43" s="298" t="s">
        <v>25</v>
      </c>
      <c r="B43" s="299">
        <f>(B27-B113)*'Assumptions (Inputs)'!$D$29</f>
        <v>-5.2499999999999998E-2</v>
      </c>
      <c r="C43" s="299">
        <f>(C27-C113)*'Assumptions (Inputs)'!$D$29</f>
        <v>-0.53017999999999998</v>
      </c>
      <c r="D43" s="299">
        <f>(D27-D113)*'Assumptions (Inputs)'!$D$29</f>
        <v>-1.0394300000000001</v>
      </c>
      <c r="E43" s="299">
        <f>(E27-E113)*'Assumptions (Inputs)'!$D$29</f>
        <v>-2.91893</v>
      </c>
      <c r="F43" s="299">
        <f>(F27-F113)*'Assumptions (Inputs)'!$D$29</f>
        <v>-4.3758050000000006</v>
      </c>
      <c r="G43" s="299">
        <f>(G27-G113)*'Assumptions (Inputs)'!$D$29</f>
        <v>-3.5671811000000004</v>
      </c>
      <c r="H43" s="299">
        <f>(H27-H113)*'Assumptions (Inputs)'!$D$29</f>
        <v>-3.6935213000000005</v>
      </c>
      <c r="I43" s="299">
        <f>(I27-I113)*'Assumptions (Inputs)'!$D$29</f>
        <v>-3.8100712999999997</v>
      </c>
      <c r="J43" s="299">
        <f>(J27-J113)*'Assumptions (Inputs)'!$D$29</f>
        <v>-3.9182296999999999</v>
      </c>
      <c r="K43" s="299">
        <f>(K27-K113)*'Assumptions (Inputs)'!$D$29</f>
        <v>-4.0179964999999997</v>
      </c>
      <c r="L43" s="299">
        <f>(L27-L113)*'Assumptions (Inputs)'!$D$29</f>
        <v>-4.1105372000000004</v>
      </c>
      <c r="M43" s="299"/>
      <c r="N43" s="299"/>
      <c r="O43" s="299"/>
      <c r="P43" s="296"/>
      <c r="Q43" s="297">
        <f>SUM(B43:L43)</f>
        <v>-32.034382100000002</v>
      </c>
      <c r="R43" s="36"/>
    </row>
    <row r="44" spans="1:18" s="37" customFormat="1" ht="15" customHeight="1" x14ac:dyDescent="0.2">
      <c r="A44" s="296" t="s">
        <v>28</v>
      </c>
      <c r="B44" s="297">
        <f>SUM(B42:B43)</f>
        <v>-5.2499999999999998E-2</v>
      </c>
      <c r="C44" s="297">
        <f t="shared" ref="C44:L44" si="25">SUM(C42:C43)</f>
        <v>-0.58267999999999998</v>
      </c>
      <c r="D44" s="297">
        <f t="shared" si="25"/>
        <v>-1.6221100000000002</v>
      </c>
      <c r="E44" s="297">
        <f t="shared" si="25"/>
        <v>-4.5410400000000006</v>
      </c>
      <c r="F44" s="297">
        <f t="shared" si="25"/>
        <v>-8.9168450000000021</v>
      </c>
      <c r="G44" s="297">
        <f t="shared" si="25"/>
        <v>-12.484026100000003</v>
      </c>
      <c r="H44" s="297">
        <f t="shared" si="25"/>
        <v>-16.177547400000002</v>
      </c>
      <c r="I44" s="297">
        <f t="shared" si="25"/>
        <v>-19.987618700000002</v>
      </c>
      <c r="J44" s="297">
        <f t="shared" si="25"/>
        <v>-23.905848400000004</v>
      </c>
      <c r="K44" s="297">
        <f t="shared" si="25"/>
        <v>-27.923844900000002</v>
      </c>
      <c r="L44" s="297">
        <f t="shared" si="25"/>
        <v>-32.034382100000002</v>
      </c>
      <c r="M44" s="297"/>
      <c r="N44" s="297"/>
      <c r="O44" s="297"/>
      <c r="P44" s="296"/>
      <c r="Q44" s="297"/>
      <c r="R44" s="36"/>
    </row>
    <row r="45" spans="1:18" s="37" customFormat="1" ht="15" customHeight="1" thickBot="1" x14ac:dyDescent="0.25">
      <c r="A45" s="296" t="s">
        <v>29</v>
      </c>
      <c r="B45" s="300">
        <f>AVERAGE(B42,B44)</f>
        <v>-2.6249999999999999E-2</v>
      </c>
      <c r="C45" s="300">
        <f t="shared" ref="C45:L45" si="26">AVERAGE(C42,C44)</f>
        <v>-0.31758999999999998</v>
      </c>
      <c r="D45" s="300">
        <f t="shared" si="26"/>
        <v>-1.102395</v>
      </c>
      <c r="E45" s="300">
        <f t="shared" si="26"/>
        <v>-3.0815750000000004</v>
      </c>
      <c r="F45" s="300">
        <f>AVERAGE(F42,F44)</f>
        <v>-6.7289425000000014</v>
      </c>
      <c r="G45" s="300">
        <f t="shared" si="26"/>
        <v>-10.700435550000002</v>
      </c>
      <c r="H45" s="300">
        <f t="shared" si="26"/>
        <v>-14.330786750000001</v>
      </c>
      <c r="I45" s="300">
        <f t="shared" si="26"/>
        <v>-18.082583050000004</v>
      </c>
      <c r="J45" s="300">
        <f t="shared" si="26"/>
        <v>-21.946733550000005</v>
      </c>
      <c r="K45" s="300">
        <f t="shared" si="26"/>
        <v>-25.914846650000001</v>
      </c>
      <c r="L45" s="300">
        <f t="shared" si="26"/>
        <v>-29.979113500000004</v>
      </c>
      <c r="M45" s="300"/>
      <c r="N45" s="300"/>
      <c r="O45" s="297"/>
      <c r="P45" s="296"/>
      <c r="Q45" s="297"/>
      <c r="R45" s="36"/>
    </row>
    <row r="46" spans="1:18" s="37" customFormat="1" ht="15" customHeight="1" thickTop="1" x14ac:dyDescent="0.2">
      <c r="A46" s="301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296"/>
      <c r="Q46" s="297"/>
      <c r="R46" s="36"/>
    </row>
    <row r="47" spans="1:18" s="37" customFormat="1" ht="15" customHeight="1" x14ac:dyDescent="0.2">
      <c r="A47" s="303" t="s">
        <v>77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296"/>
      <c r="Q47" s="297"/>
      <c r="R47" s="36"/>
    </row>
    <row r="48" spans="1:18" s="37" customFormat="1" ht="15" customHeight="1" x14ac:dyDescent="0.2">
      <c r="A48" s="296" t="s">
        <v>24</v>
      </c>
      <c r="B48" s="302">
        <v>0</v>
      </c>
      <c r="C48" s="302">
        <f t="shared" ref="C48:L48" si="27">B50</f>
        <v>-9.75E-3</v>
      </c>
      <c r="D48" s="302">
        <f t="shared" si="27"/>
        <v>-0.10821199999999999</v>
      </c>
      <c r="E48" s="302">
        <f t="shared" si="27"/>
        <v>-0.30124899999999999</v>
      </c>
      <c r="F48" s="302">
        <f t="shared" si="27"/>
        <v>-0.84333599999999997</v>
      </c>
      <c r="G48" s="302">
        <f t="shared" si="27"/>
        <v>-1.6559855000000001</v>
      </c>
      <c r="H48" s="302">
        <f t="shared" si="27"/>
        <v>-2.3184619900000003</v>
      </c>
      <c r="I48" s="302">
        <f t="shared" si="27"/>
        <v>-3.0044016600000005</v>
      </c>
      <c r="J48" s="302">
        <f t="shared" si="27"/>
        <v>-3.7119863300000007</v>
      </c>
      <c r="K48" s="302">
        <f t="shared" si="27"/>
        <v>-4.4396575600000006</v>
      </c>
      <c r="L48" s="302">
        <f t="shared" si="27"/>
        <v>-5.1858569100000009</v>
      </c>
      <c r="M48" s="302"/>
      <c r="N48" s="302"/>
      <c r="O48" s="302"/>
      <c r="P48" s="296"/>
      <c r="Q48" s="297"/>
      <c r="R48" s="36"/>
    </row>
    <row r="49" spans="1:58" s="37" customFormat="1" ht="15" customHeight="1" x14ac:dyDescent="0.2">
      <c r="A49" s="296" t="s">
        <v>25</v>
      </c>
      <c r="B49" s="302">
        <f>(B28-B113)*'Assumptions (Inputs)'!$D$26</f>
        <v>-9.75E-3</v>
      </c>
      <c r="C49" s="302">
        <f>(C28-C113)*'Assumptions (Inputs)'!$D$26</f>
        <v>-9.8461999999999994E-2</v>
      </c>
      <c r="D49" s="302">
        <f>(D28-D113)*'Assumptions (Inputs)'!$D$26</f>
        <v>-0.19303700000000001</v>
      </c>
      <c r="E49" s="302">
        <f>(E28-E113)*'Assumptions (Inputs)'!$D$26</f>
        <v>-0.54208699999999999</v>
      </c>
      <c r="F49" s="302">
        <f>(F28-F113)*'Assumptions (Inputs)'!$D$26</f>
        <v>-0.81264950000000014</v>
      </c>
      <c r="G49" s="302">
        <f>(G28-G113)*'Assumptions (Inputs)'!$D$26</f>
        <v>-0.66247649000000008</v>
      </c>
      <c r="H49" s="302">
        <f>(H28-H113)*'Assumptions (Inputs)'!$D$26</f>
        <v>-0.68593967000000011</v>
      </c>
      <c r="I49" s="302">
        <f>(I28-I113)*'Assumptions (Inputs)'!$D$26</f>
        <v>-0.70758467000000003</v>
      </c>
      <c r="J49" s="302">
        <f>(J28-J113)*'Assumptions (Inputs)'!$D$26</f>
        <v>-0.72767123000000011</v>
      </c>
      <c r="K49" s="302">
        <f>(K28-K113)*'Assumptions (Inputs)'!$D$26</f>
        <v>-0.74619935000000004</v>
      </c>
      <c r="L49" s="302">
        <f>(L28-L113)*'Assumptions (Inputs)'!$D$26</f>
        <v>-0.76338548000000006</v>
      </c>
      <c r="M49" s="302"/>
      <c r="N49" s="302"/>
      <c r="O49" s="302"/>
      <c r="P49" s="296"/>
      <c r="Q49" s="297">
        <f>SUM(B49:L49)</f>
        <v>-5.9492423900000011</v>
      </c>
      <c r="R49" s="36"/>
    </row>
    <row r="50" spans="1:58" s="78" customFormat="1" ht="15" customHeight="1" x14ac:dyDescent="0.2">
      <c r="A50" s="296" t="s">
        <v>28</v>
      </c>
      <c r="B50" s="304">
        <f t="shared" ref="B50:L50" si="28">SUM(B48:B49)</f>
        <v>-9.75E-3</v>
      </c>
      <c r="C50" s="304">
        <f t="shared" si="28"/>
        <v>-0.10821199999999999</v>
      </c>
      <c r="D50" s="304">
        <f>SUM(D48:D49)</f>
        <v>-0.30124899999999999</v>
      </c>
      <c r="E50" s="304">
        <f>SUM(E48:E49)</f>
        <v>-0.84333599999999997</v>
      </c>
      <c r="F50" s="304">
        <f t="shared" si="28"/>
        <v>-1.6559855000000001</v>
      </c>
      <c r="G50" s="304">
        <f t="shared" si="28"/>
        <v>-2.3184619900000003</v>
      </c>
      <c r="H50" s="304">
        <f t="shared" si="28"/>
        <v>-3.0044016600000005</v>
      </c>
      <c r="I50" s="304">
        <f t="shared" si="28"/>
        <v>-3.7119863300000007</v>
      </c>
      <c r="J50" s="304">
        <f t="shared" si="28"/>
        <v>-4.4396575600000006</v>
      </c>
      <c r="K50" s="304">
        <f t="shared" si="28"/>
        <v>-5.1858569100000009</v>
      </c>
      <c r="L50" s="304">
        <f t="shared" si="28"/>
        <v>-5.9492423900000011</v>
      </c>
      <c r="M50" s="304"/>
      <c r="N50" s="304"/>
      <c r="O50" s="297"/>
      <c r="P50" s="296"/>
      <c r="Q50" s="297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</row>
    <row r="51" spans="1:58" s="37" customFormat="1" ht="15" customHeight="1" thickBot="1" x14ac:dyDescent="0.25">
      <c r="A51" s="296" t="s">
        <v>29</v>
      </c>
      <c r="B51" s="300">
        <f t="shared" ref="B51:K51" si="29">AVERAGE(B48,B50)</f>
        <v>-4.875E-3</v>
      </c>
      <c r="C51" s="300">
        <f t="shared" si="29"/>
        <v>-5.8980999999999992E-2</v>
      </c>
      <c r="D51" s="300">
        <f t="shared" si="29"/>
        <v>-0.20473049999999998</v>
      </c>
      <c r="E51" s="300">
        <f>AVERAGE(E48,E50)</f>
        <v>-0.57229249999999998</v>
      </c>
      <c r="F51" s="300">
        <f t="shared" si="29"/>
        <v>-1.2496607500000001</v>
      </c>
      <c r="G51" s="300">
        <f>AVERAGE(G48,G50)</f>
        <v>-1.9872237450000001</v>
      </c>
      <c r="H51" s="300">
        <f t="shared" si="29"/>
        <v>-2.6614318250000002</v>
      </c>
      <c r="I51" s="300">
        <f t="shared" si="29"/>
        <v>-3.3581939950000006</v>
      </c>
      <c r="J51" s="300">
        <f t="shared" si="29"/>
        <v>-4.0758219450000004</v>
      </c>
      <c r="K51" s="300">
        <f t="shared" si="29"/>
        <v>-4.8127572350000012</v>
      </c>
      <c r="L51" s="300">
        <f>AVERAGE(L48,L50)</f>
        <v>-5.567549650000001</v>
      </c>
      <c r="M51" s="300"/>
      <c r="N51" s="300"/>
      <c r="O51" s="297"/>
      <c r="P51" s="296"/>
      <c r="Q51" s="297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</row>
    <row r="52" spans="1:58" s="37" customFormat="1" ht="15" customHeight="1" thickTop="1" x14ac:dyDescent="0.2">
      <c r="A52" s="305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2"/>
      <c r="P52" s="296"/>
      <c r="Q52" s="297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</row>
    <row r="53" spans="1:58" s="73" customFormat="1" ht="15" customHeight="1" x14ac:dyDescent="0.2">
      <c r="A53" s="303" t="s">
        <v>73</v>
      </c>
      <c r="B53" s="294">
        <f t="shared" ref="B53:L53" si="30">B23-B36-B45-B51</f>
        <v>0.706125</v>
      </c>
      <c r="C53" s="294">
        <f t="shared" si="30"/>
        <v>7.7931710000000001</v>
      </c>
      <c r="D53" s="294">
        <f t="shared" si="30"/>
        <v>20.580425500000004</v>
      </c>
      <c r="E53" s="294">
        <f t="shared" si="30"/>
        <v>51.397367500000009</v>
      </c>
      <c r="F53" s="294">
        <f t="shared" si="30"/>
        <v>104.20230325</v>
      </c>
      <c r="G53" s="294">
        <f t="shared" si="30"/>
        <v>127.211559295</v>
      </c>
      <c r="H53" s="294">
        <f t="shared" si="30"/>
        <v>116.51631857499999</v>
      </c>
      <c r="I53" s="294">
        <f t="shared" si="30"/>
        <v>105.96507704499999</v>
      </c>
      <c r="J53" s="294">
        <f t="shared" si="30"/>
        <v>95.547055494999995</v>
      </c>
      <c r="K53" s="294">
        <f t="shared" si="30"/>
        <v>85.252303885000003</v>
      </c>
      <c r="L53" s="294">
        <f t="shared" si="30"/>
        <v>75.146563150000006</v>
      </c>
      <c r="M53" s="294"/>
      <c r="N53" s="294"/>
      <c r="O53" s="294"/>
      <c r="P53" s="295"/>
      <c r="Q53" s="297"/>
      <c r="R53" s="112"/>
    </row>
    <row r="54" spans="1:58" s="37" customFormat="1" ht="15" customHeight="1" x14ac:dyDescent="0.2">
      <c r="A54" s="301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296"/>
      <c r="Q54" s="297"/>
      <c r="R54" s="36"/>
    </row>
    <row r="55" spans="1:58" s="73" customFormat="1" ht="15" customHeight="1" x14ac:dyDescent="0.2">
      <c r="A55" s="79" t="s">
        <v>54</v>
      </c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112"/>
      <c r="Q55" s="71"/>
      <c r="R55" s="112"/>
    </row>
    <row r="56" spans="1:58" s="37" customFormat="1" ht="15" customHeight="1" x14ac:dyDescent="0.2">
      <c r="A56" s="36" t="s">
        <v>70</v>
      </c>
      <c r="B56" s="80">
        <f>(+B34-B113)*'Assumptions (Inputs)'!$E$31/'Assumptions (Inputs)'!$E$30</f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98"/>
      <c r="Q56" s="54">
        <f>SUM(B56:L56)</f>
        <v>0</v>
      </c>
      <c r="R56" s="36"/>
    </row>
    <row r="57" spans="1:58" s="37" customFormat="1" ht="15" customHeight="1" x14ac:dyDescent="0.2">
      <c r="A57" s="36" t="s">
        <v>53</v>
      </c>
      <c r="B57" s="54">
        <f t="shared" ref="B57:N57" si="31">B34</f>
        <v>0.15</v>
      </c>
      <c r="C57" s="54">
        <f t="shared" si="31"/>
        <v>1.5147999999999999</v>
      </c>
      <c r="D57" s="54">
        <f t="shared" si="31"/>
        <v>2.9698000000000002</v>
      </c>
      <c r="E57" s="54">
        <f t="shared" si="31"/>
        <v>8.3398000000000003</v>
      </c>
      <c r="F57" s="54">
        <f t="shared" si="31"/>
        <v>14.9998</v>
      </c>
      <c r="G57" s="54">
        <f t="shared" si="31"/>
        <v>14.9998</v>
      </c>
      <c r="H57" s="54">
        <f t="shared" si="31"/>
        <v>14.9998</v>
      </c>
      <c r="I57" s="54">
        <f t="shared" si="31"/>
        <v>14.9998</v>
      </c>
      <c r="J57" s="54">
        <f t="shared" si="31"/>
        <v>14.9998</v>
      </c>
      <c r="K57" s="54">
        <f t="shared" si="31"/>
        <v>14.9998</v>
      </c>
      <c r="L57" s="54">
        <f t="shared" si="31"/>
        <v>14.849799999999998</v>
      </c>
      <c r="M57" s="54">
        <f t="shared" si="31"/>
        <v>13.484999999999999</v>
      </c>
      <c r="N57" s="54">
        <f t="shared" si="31"/>
        <v>12.03</v>
      </c>
      <c r="O57" s="54">
        <f t="shared" ref="O57" si="32">O34</f>
        <v>6.6599999999999993</v>
      </c>
      <c r="P57" s="36"/>
      <c r="Q57" s="54">
        <f>SUM(B57:L57)</f>
        <v>117.82299999999999</v>
      </c>
      <c r="R57" s="36"/>
    </row>
    <row r="58" spans="1:58" s="37" customFormat="1" ht="15" customHeight="1" x14ac:dyDescent="0.2">
      <c r="A58" s="36" t="s">
        <v>65</v>
      </c>
      <c r="B58" s="77">
        <v>0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81"/>
      <c r="Q58" s="54">
        <f>SUM(B58:L58)</f>
        <v>0</v>
      </c>
      <c r="R58" s="36"/>
    </row>
    <row r="59" spans="1:58" s="37" customFormat="1" ht="15" customHeight="1" thickBot="1" x14ac:dyDescent="0.25">
      <c r="A59" s="36" t="s">
        <v>100</v>
      </c>
      <c r="B59" s="57">
        <f t="shared" ref="B59:L59" si="33">SUM(B56:B58)</f>
        <v>0.15</v>
      </c>
      <c r="C59" s="57">
        <f t="shared" si="33"/>
        <v>1.5147999999999999</v>
      </c>
      <c r="D59" s="57">
        <f t="shared" si="33"/>
        <v>2.9698000000000002</v>
      </c>
      <c r="E59" s="57">
        <f t="shared" si="33"/>
        <v>8.3398000000000003</v>
      </c>
      <c r="F59" s="57">
        <f t="shared" si="33"/>
        <v>14.9998</v>
      </c>
      <c r="G59" s="57">
        <f t="shared" si="33"/>
        <v>14.9998</v>
      </c>
      <c r="H59" s="57">
        <f t="shared" si="33"/>
        <v>14.9998</v>
      </c>
      <c r="I59" s="57">
        <f t="shared" si="33"/>
        <v>14.9998</v>
      </c>
      <c r="J59" s="57">
        <f t="shared" si="33"/>
        <v>14.9998</v>
      </c>
      <c r="K59" s="57">
        <f t="shared" si="33"/>
        <v>14.9998</v>
      </c>
      <c r="L59" s="57">
        <f t="shared" si="33"/>
        <v>14.849799999999998</v>
      </c>
      <c r="M59" s="57">
        <f t="shared" ref="M59:N59" si="34">SUM(M56:M58)</f>
        <v>13.484999999999999</v>
      </c>
      <c r="N59" s="57">
        <f t="shared" si="34"/>
        <v>12.03</v>
      </c>
      <c r="O59" s="57">
        <f t="shared" ref="O59" si="35">SUM(O56:O58)</f>
        <v>6.6599999999999993</v>
      </c>
      <c r="P59" s="36"/>
      <c r="Q59" s="54">
        <f>SUM(Q56:Q58)</f>
        <v>117.82299999999999</v>
      </c>
      <c r="R59" s="36"/>
    </row>
    <row r="60" spans="1:58" s="37" customFormat="1" ht="15" customHeight="1" thickTop="1" x14ac:dyDescent="0.2">
      <c r="A60" s="81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36"/>
      <c r="Q60" s="54"/>
      <c r="R60" s="36"/>
    </row>
    <row r="61" spans="1:58" s="37" customFormat="1" ht="15" customHeight="1" x14ac:dyDescent="0.2">
      <c r="A61" s="70" t="s">
        <v>45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36"/>
      <c r="Q61" s="74"/>
      <c r="R61" s="36"/>
    </row>
    <row r="62" spans="1:58" s="37" customFormat="1" ht="15" customHeight="1" x14ac:dyDescent="0.2">
      <c r="A62" s="75" t="s">
        <v>371</v>
      </c>
      <c r="B62" s="74">
        <f t="shared" ref="B62:N62" si="36">B39</f>
        <v>0.4101975000000001</v>
      </c>
      <c r="C62" s="74">
        <f t="shared" si="36"/>
        <v>4.5070678200000005</v>
      </c>
      <c r="D62" s="74">
        <f t="shared" si="36"/>
        <v>11.712384410000002</v>
      </c>
      <c r="E62" s="74">
        <f t="shared" si="36"/>
        <v>29.013724950000004</v>
      </c>
      <c r="F62" s="74">
        <f t="shared" si="36"/>
        <v>58.47514249000001</v>
      </c>
      <c r="G62" s="74">
        <f t="shared" si="36"/>
        <v>69.596174030000014</v>
      </c>
      <c r="H62" s="74">
        <f t="shared" si="36"/>
        <v>60.480795569999998</v>
      </c>
      <c r="I62" s="74">
        <f t="shared" si="36"/>
        <v>51.365417110000003</v>
      </c>
      <c r="J62" s="74">
        <f t="shared" si="36"/>
        <v>42.25003865</v>
      </c>
      <c r="K62" s="74">
        <f t="shared" si="36"/>
        <v>33.134660190000005</v>
      </c>
      <c r="L62" s="74">
        <f t="shared" si="36"/>
        <v>24.064859230000003</v>
      </c>
      <c r="M62" s="74">
        <f t="shared" si="36"/>
        <v>15.455330250000001</v>
      </c>
      <c r="N62" s="74">
        <f t="shared" si="36"/>
        <v>7.7025974999999995</v>
      </c>
      <c r="O62" s="74">
        <f t="shared" ref="O62" si="37">O39</f>
        <v>2.0236409999999996</v>
      </c>
      <c r="P62" s="36"/>
      <c r="Q62" s="54">
        <f>SUM(B62:L62)</f>
        <v>385.01046195000004</v>
      </c>
      <c r="R62" s="36"/>
    </row>
    <row r="63" spans="1:58" ht="15" customHeight="1" x14ac:dyDescent="0.2">
      <c r="A63" s="35" t="s">
        <v>46</v>
      </c>
      <c r="B63" s="358">
        <f>'Capital Structure'!E16</f>
        <v>9.98E-2</v>
      </c>
      <c r="C63" s="358">
        <f>B63</f>
        <v>9.98E-2</v>
      </c>
      <c r="D63" s="358">
        <f>'Capital Structure'!K16</f>
        <v>9.7000000000000003E-2</v>
      </c>
      <c r="E63" s="358">
        <f>'Capital Structure'!Q16</f>
        <v>9.6100000000000005E-2</v>
      </c>
      <c r="F63" s="358">
        <f t="shared" ref="F63:O63" si="38">E63</f>
        <v>9.6100000000000005E-2</v>
      </c>
      <c r="G63" s="358">
        <f t="shared" si="38"/>
        <v>9.6100000000000005E-2</v>
      </c>
      <c r="H63" s="358">
        <f t="shared" si="38"/>
        <v>9.6100000000000005E-2</v>
      </c>
      <c r="I63" s="358">
        <f t="shared" si="38"/>
        <v>9.6100000000000005E-2</v>
      </c>
      <c r="J63" s="358">
        <f t="shared" si="38"/>
        <v>9.6100000000000005E-2</v>
      </c>
      <c r="K63" s="358">
        <f t="shared" si="38"/>
        <v>9.6100000000000005E-2</v>
      </c>
      <c r="L63" s="358">
        <f t="shared" si="38"/>
        <v>9.6100000000000005E-2</v>
      </c>
      <c r="M63" s="358">
        <f t="shared" si="38"/>
        <v>9.6100000000000005E-2</v>
      </c>
      <c r="N63" s="358">
        <f t="shared" si="38"/>
        <v>9.6100000000000005E-2</v>
      </c>
      <c r="O63" s="358">
        <f t="shared" si="38"/>
        <v>9.6100000000000005E-2</v>
      </c>
      <c r="P63" s="359"/>
      <c r="Q63" s="54"/>
    </row>
    <row r="64" spans="1:58" s="37" customFormat="1" ht="15" customHeight="1" x14ac:dyDescent="0.2">
      <c r="A64" s="35" t="s">
        <v>47</v>
      </c>
      <c r="B64" s="74">
        <f t="shared" ref="B64:E64" si="39">+B62*B63</f>
        <v>4.0937710500000009E-2</v>
      </c>
      <c r="C64" s="74">
        <f t="shared" si="39"/>
        <v>0.44980536843600005</v>
      </c>
      <c r="D64" s="74">
        <f t="shared" si="39"/>
        <v>1.1361012877700003</v>
      </c>
      <c r="E64" s="74">
        <f t="shared" si="39"/>
        <v>2.7882189676950007</v>
      </c>
      <c r="F64" s="74">
        <f>+F62*F63</f>
        <v>5.6194611932890011</v>
      </c>
      <c r="G64" s="74">
        <f t="shared" ref="G64:L64" si="40">+G62*G63</f>
        <v>6.6881923242830021</v>
      </c>
      <c r="H64" s="74">
        <f t="shared" si="40"/>
        <v>5.8122044542770004</v>
      </c>
      <c r="I64" s="74">
        <f t="shared" si="40"/>
        <v>4.9362165842710004</v>
      </c>
      <c r="J64" s="74">
        <f t="shared" si="40"/>
        <v>4.0602287142650004</v>
      </c>
      <c r="K64" s="74">
        <f t="shared" si="40"/>
        <v>3.1842408442590009</v>
      </c>
      <c r="L64" s="74">
        <f t="shared" si="40"/>
        <v>2.3126329720030006</v>
      </c>
      <c r="M64" s="74">
        <f t="shared" ref="M64:N64" si="41">+M62*M63</f>
        <v>1.4852572370250001</v>
      </c>
      <c r="N64" s="74">
        <f t="shared" si="41"/>
        <v>0.74021961974999995</v>
      </c>
      <c r="O64" s="74">
        <f t="shared" ref="O64" si="42">+O62*O63</f>
        <v>0.19447190009999996</v>
      </c>
      <c r="P64" s="36"/>
      <c r="Q64" s="74"/>
      <c r="R64" s="36"/>
    </row>
    <row r="65" spans="1:26" s="37" customFormat="1" ht="15" customHeight="1" x14ac:dyDescent="0.2">
      <c r="A65" s="35" t="s">
        <v>292</v>
      </c>
      <c r="B65" s="67">
        <f t="shared" ref="B65:L65" si="43">B59</f>
        <v>0.15</v>
      </c>
      <c r="C65" s="67">
        <f t="shared" si="43"/>
        <v>1.5147999999999999</v>
      </c>
      <c r="D65" s="67">
        <f t="shared" si="43"/>
        <v>2.9698000000000002</v>
      </c>
      <c r="E65" s="67">
        <f t="shared" si="43"/>
        <v>8.3398000000000003</v>
      </c>
      <c r="F65" s="67">
        <f t="shared" si="43"/>
        <v>14.9998</v>
      </c>
      <c r="G65" s="67">
        <f t="shared" si="43"/>
        <v>14.9998</v>
      </c>
      <c r="H65" s="67">
        <f t="shared" si="43"/>
        <v>14.9998</v>
      </c>
      <c r="I65" s="67">
        <f t="shared" si="43"/>
        <v>14.9998</v>
      </c>
      <c r="J65" s="67">
        <f t="shared" si="43"/>
        <v>14.9998</v>
      </c>
      <c r="K65" s="67">
        <f t="shared" si="43"/>
        <v>14.9998</v>
      </c>
      <c r="L65" s="67">
        <f t="shared" si="43"/>
        <v>14.849799999999998</v>
      </c>
      <c r="M65" s="67">
        <f t="shared" ref="M65:N65" si="44">M59</f>
        <v>13.484999999999999</v>
      </c>
      <c r="N65" s="67">
        <f t="shared" si="44"/>
        <v>12.03</v>
      </c>
      <c r="O65" s="67">
        <f t="shared" ref="O65" si="45">O59</f>
        <v>6.6599999999999993</v>
      </c>
      <c r="P65" s="36"/>
      <c r="Q65" s="86">
        <f>SUM(B65:L65)</f>
        <v>117.82299999999999</v>
      </c>
      <c r="R65" s="36"/>
    </row>
    <row r="66" spans="1:26" s="37" customFormat="1" ht="15" customHeight="1" x14ac:dyDescent="0.2">
      <c r="A66" s="35" t="s">
        <v>49</v>
      </c>
      <c r="B66" s="74">
        <f>SUM(B64:B65)</f>
        <v>0.1909377105</v>
      </c>
      <c r="C66" s="74">
        <f t="shared" ref="C66:L66" si="46">SUM(C64:C65)</f>
        <v>1.9646053684360001</v>
      </c>
      <c r="D66" s="74">
        <f t="shared" si="46"/>
        <v>4.105901287770001</v>
      </c>
      <c r="E66" s="74">
        <f t="shared" si="46"/>
        <v>11.128018967695001</v>
      </c>
      <c r="F66" s="74">
        <f t="shared" si="46"/>
        <v>20.619261193289002</v>
      </c>
      <c r="G66" s="74">
        <f t="shared" si="46"/>
        <v>21.687992324283002</v>
      </c>
      <c r="H66" s="74">
        <f t="shared" si="46"/>
        <v>20.812004454277002</v>
      </c>
      <c r="I66" s="74">
        <f t="shared" si="46"/>
        <v>19.936016584271002</v>
      </c>
      <c r="J66" s="74">
        <f t="shared" si="46"/>
        <v>19.060028714265002</v>
      </c>
      <c r="K66" s="74">
        <f t="shared" si="46"/>
        <v>18.184040844259002</v>
      </c>
      <c r="L66" s="74">
        <f t="shared" si="46"/>
        <v>17.162432972003</v>
      </c>
      <c r="M66" s="74">
        <f t="shared" ref="M66:N66" si="47">SUM(M64:M65)</f>
        <v>14.970257237024999</v>
      </c>
      <c r="N66" s="74">
        <f t="shared" si="47"/>
        <v>12.77021961975</v>
      </c>
      <c r="O66" s="74">
        <f t="shared" ref="O66" si="48">SUM(O64:O65)</f>
        <v>6.8544719000999992</v>
      </c>
      <c r="P66" s="36"/>
      <c r="Q66" s="74"/>
      <c r="R66" s="36"/>
    </row>
    <row r="67" spans="1:26" s="84" customFormat="1" ht="15" customHeight="1" x14ac:dyDescent="0.2">
      <c r="A67" s="83" t="s">
        <v>99</v>
      </c>
      <c r="B67" s="213">
        <f>'Assumptions (Inputs)'!$E$38</f>
        <v>1.0353574571620852</v>
      </c>
      <c r="C67" s="213">
        <f>'Assumptions (Inputs)'!$E$38</f>
        <v>1.0353574571620852</v>
      </c>
      <c r="D67" s="213">
        <f>'Assumptions (Inputs)'!$E$38</f>
        <v>1.0353574571620852</v>
      </c>
      <c r="E67" s="213">
        <f>'Assumptions (Inputs)'!E45</f>
        <v>1.0297600659046442</v>
      </c>
      <c r="F67" s="213">
        <f>E67</f>
        <v>1.0297600659046442</v>
      </c>
      <c r="G67" s="213">
        <f t="shared" ref="G67:O67" si="49">F67</f>
        <v>1.0297600659046442</v>
      </c>
      <c r="H67" s="213">
        <f t="shared" si="49"/>
        <v>1.0297600659046442</v>
      </c>
      <c r="I67" s="213">
        <f t="shared" si="49"/>
        <v>1.0297600659046442</v>
      </c>
      <c r="J67" s="213">
        <f t="shared" si="49"/>
        <v>1.0297600659046442</v>
      </c>
      <c r="K67" s="213">
        <f t="shared" si="49"/>
        <v>1.0297600659046442</v>
      </c>
      <c r="L67" s="213">
        <f t="shared" si="49"/>
        <v>1.0297600659046442</v>
      </c>
      <c r="M67" s="213">
        <f t="shared" si="49"/>
        <v>1.0297600659046442</v>
      </c>
      <c r="N67" s="213">
        <f t="shared" si="49"/>
        <v>1.0297600659046442</v>
      </c>
      <c r="O67" s="213">
        <f t="shared" si="49"/>
        <v>1.0297600659046442</v>
      </c>
      <c r="P67" s="96"/>
      <c r="Q67" s="74"/>
      <c r="R67" s="96"/>
    </row>
    <row r="68" spans="1:26" s="73" customFormat="1" ht="15" customHeight="1" thickBot="1" x14ac:dyDescent="0.25">
      <c r="A68" s="45" t="s">
        <v>50</v>
      </c>
      <c r="B68" s="118">
        <f>B66*B67</f>
        <v>0.19768878241963037</v>
      </c>
      <c r="C68" s="118">
        <f t="shared" ref="C68:L68" si="50">C66*C67</f>
        <v>2.0340688185908786</v>
      </c>
      <c r="D68" s="118">
        <f t="shared" si="50"/>
        <v>4.2510755166640788</v>
      </c>
      <c r="E68" s="118">
        <f t="shared" si="50"/>
        <v>11.459189545561735</v>
      </c>
      <c r="F68" s="118">
        <f t="shared" si="50"/>
        <v>21.232891765306356</v>
      </c>
      <c r="G68" s="118">
        <f t="shared" si="50"/>
        <v>22.333428405193082</v>
      </c>
      <c r="H68" s="118">
        <f t="shared" si="50"/>
        <v>21.431371078444034</v>
      </c>
      <c r="I68" s="118">
        <f t="shared" si="50"/>
        <v>20.529313751694986</v>
      </c>
      <c r="J68" s="118">
        <f t="shared" si="50"/>
        <v>19.627256424945941</v>
      </c>
      <c r="K68" s="118">
        <f t="shared" si="50"/>
        <v>18.725199098196892</v>
      </c>
      <c r="L68" s="118">
        <f t="shared" si="50"/>
        <v>17.673188108333846</v>
      </c>
      <c r="M68" s="118">
        <f t="shared" ref="M68:N68" si="51">M66*M67</f>
        <v>15.415773079008339</v>
      </c>
      <c r="N68" s="118">
        <f t="shared" si="51"/>
        <v>13.150262197250541</v>
      </c>
      <c r="O68" s="118">
        <f t="shared" ref="O68" si="52">O66*O67</f>
        <v>7.0584614355885069</v>
      </c>
      <c r="P68" s="112"/>
      <c r="Q68" s="314">
        <f>SUM(B68:O68)</f>
        <v>195.11916800719885</v>
      </c>
      <c r="R68" s="112"/>
    </row>
    <row r="69" spans="1:26" s="37" customFormat="1" ht="15" customHeight="1" thickTop="1" x14ac:dyDescent="0.2">
      <c r="A69" s="69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36"/>
      <c r="Q69" s="55"/>
      <c r="R69" s="36"/>
    </row>
    <row r="70" spans="1:26" s="37" customFormat="1" ht="15" customHeight="1" x14ac:dyDescent="0.2">
      <c r="A70" s="69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36"/>
      <c r="Q70" s="55"/>
      <c r="R70" s="36"/>
    </row>
    <row r="71" spans="1:26" s="37" customFormat="1" ht="15" customHeight="1" x14ac:dyDescent="0.2">
      <c r="A71" s="307" t="s">
        <v>36</v>
      </c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6"/>
      <c r="Q71" s="302"/>
      <c r="R71" s="36"/>
    </row>
    <row r="72" spans="1:26" s="37" customFormat="1" ht="15" customHeight="1" x14ac:dyDescent="0.2">
      <c r="A72" s="308"/>
      <c r="B72" s="306"/>
      <c r="C72" s="306"/>
      <c r="D72" s="306"/>
      <c r="E72" s="306"/>
      <c r="F72" s="309"/>
      <c r="G72" s="297"/>
      <c r="H72" s="297"/>
      <c r="I72" s="297"/>
      <c r="J72" s="297"/>
      <c r="K72" s="297"/>
      <c r="L72" s="297"/>
      <c r="M72" s="297"/>
      <c r="N72" s="297"/>
      <c r="O72" s="297"/>
      <c r="P72" s="296"/>
      <c r="Q72" s="297"/>
      <c r="R72" s="36"/>
    </row>
    <row r="73" spans="1:26" s="37" customFormat="1" ht="15" customHeight="1" x14ac:dyDescent="0.2">
      <c r="A73" s="310" t="s">
        <v>101</v>
      </c>
      <c r="B73" s="306"/>
      <c r="C73" s="306"/>
      <c r="D73" s="306"/>
      <c r="E73" s="306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6"/>
      <c r="Q73" s="297"/>
      <c r="R73" s="36"/>
      <c r="S73" s="36"/>
      <c r="T73" s="36"/>
      <c r="U73" s="36"/>
      <c r="V73" s="36"/>
      <c r="W73" s="36"/>
    </row>
    <row r="74" spans="1:26" s="37" customFormat="1" ht="12.75" x14ac:dyDescent="0.2">
      <c r="A74" s="311" t="s">
        <v>105</v>
      </c>
      <c r="B74" s="306">
        <f t="shared" ref="B74:L74" si="53">B21</f>
        <v>1.5</v>
      </c>
      <c r="C74" s="306">
        <f t="shared" si="53"/>
        <v>13.648</v>
      </c>
      <c r="D74" s="306">
        <f t="shared" si="53"/>
        <v>14.55</v>
      </c>
      <c r="E74" s="306">
        <f t="shared" si="53"/>
        <v>53.7</v>
      </c>
      <c r="F74" s="306">
        <f t="shared" si="53"/>
        <v>66.599999999999994</v>
      </c>
      <c r="G74" s="306">
        <f t="shared" si="53"/>
        <v>0</v>
      </c>
      <c r="H74" s="306">
        <f t="shared" si="53"/>
        <v>0</v>
      </c>
      <c r="I74" s="306">
        <f t="shared" si="53"/>
        <v>0</v>
      </c>
      <c r="J74" s="306">
        <f t="shared" si="53"/>
        <v>0</v>
      </c>
      <c r="K74" s="306">
        <f t="shared" si="53"/>
        <v>0</v>
      </c>
      <c r="L74" s="306">
        <f t="shared" si="53"/>
        <v>0</v>
      </c>
      <c r="M74" s="306"/>
      <c r="N74" s="306"/>
      <c r="O74" s="306"/>
      <c r="P74" s="296"/>
      <c r="Q74" s="297"/>
      <c r="R74" s="486"/>
      <c r="S74" s="486"/>
      <c r="T74" s="486"/>
      <c r="U74" s="486"/>
      <c r="V74" s="36"/>
      <c r="W74" s="36"/>
      <c r="Y74" s="89"/>
      <c r="Z74" s="89"/>
    </row>
    <row r="75" spans="1:26" s="37" customFormat="1" ht="15" customHeight="1" x14ac:dyDescent="0.2">
      <c r="A75" s="311" t="s">
        <v>104</v>
      </c>
      <c r="B75" s="306">
        <v>0</v>
      </c>
      <c r="C75" s="306">
        <v>0</v>
      </c>
      <c r="D75" s="306">
        <v>0</v>
      </c>
      <c r="E75" s="306">
        <v>0</v>
      </c>
      <c r="F75" s="306">
        <v>0</v>
      </c>
      <c r="G75" s="306">
        <v>0</v>
      </c>
      <c r="H75" s="306">
        <v>0</v>
      </c>
      <c r="I75" s="306">
        <v>0</v>
      </c>
      <c r="J75" s="306">
        <v>0</v>
      </c>
      <c r="K75" s="306">
        <v>0</v>
      </c>
      <c r="L75" s="306">
        <v>0</v>
      </c>
      <c r="M75" s="306"/>
      <c r="N75" s="306"/>
      <c r="O75" s="306"/>
      <c r="P75" s="296"/>
      <c r="Q75" s="297"/>
      <c r="R75" s="90"/>
      <c r="S75" s="36"/>
      <c r="T75" s="36"/>
      <c r="U75" s="92"/>
      <c r="V75" s="36"/>
      <c r="W75" s="36"/>
      <c r="X75" s="93"/>
      <c r="Y75" s="91"/>
      <c r="Z75" s="91"/>
    </row>
    <row r="76" spans="1:26" s="37" customFormat="1" ht="12.75" x14ac:dyDescent="0.2">
      <c r="A76" s="311" t="s">
        <v>92</v>
      </c>
      <c r="B76" s="306">
        <f>$B$74-B75</f>
        <v>1.5</v>
      </c>
      <c r="C76" s="306">
        <f>SUM($B$74:C74)-SUM($B$75:C75)</f>
        <v>15.148</v>
      </c>
      <c r="D76" s="306">
        <f>SUM($B$74:D74)-SUM($B$75:D75)</f>
        <v>29.698</v>
      </c>
      <c r="E76" s="306">
        <f>SUM($B$74:E74)-SUM($B$75:E75)</f>
        <v>83.397999999999996</v>
      </c>
      <c r="F76" s="306">
        <f>SUM($B$74:F74)-SUM($B$75:F75)</f>
        <v>149.99799999999999</v>
      </c>
      <c r="G76" s="306">
        <f>SUM($B$74:G74)-SUM($B$75:G75)</f>
        <v>149.99799999999999</v>
      </c>
      <c r="H76" s="306">
        <f>SUM($B$74:H74)-SUM($B$75:H75)</f>
        <v>149.99799999999999</v>
      </c>
      <c r="I76" s="306">
        <f>SUM($B$74:I74)-SUM($B$75:I75)</f>
        <v>149.99799999999999</v>
      </c>
      <c r="J76" s="306">
        <f>SUM($B$74:J74)-SUM($B$75:J75)</f>
        <v>149.99799999999999</v>
      </c>
      <c r="K76" s="306">
        <f>SUM($B$74:K74)-SUM($B$75:K75)</f>
        <v>149.99799999999999</v>
      </c>
      <c r="L76" s="306">
        <f>SUM($B$74:L74)-SUM($B$75:L75)</f>
        <v>149.99799999999999</v>
      </c>
      <c r="M76" s="306"/>
      <c r="N76" s="306"/>
      <c r="O76" s="306"/>
      <c r="P76" s="296"/>
      <c r="Q76" s="297"/>
      <c r="R76" s="90"/>
      <c r="S76" s="36"/>
      <c r="T76" s="36"/>
      <c r="U76" s="92"/>
      <c r="V76" s="36"/>
      <c r="W76" s="36"/>
      <c r="X76" s="93"/>
      <c r="Y76" s="91"/>
      <c r="Z76" s="91"/>
    </row>
    <row r="77" spans="1:26" s="37" customFormat="1" ht="15" customHeight="1" x14ac:dyDescent="0.2">
      <c r="A77" s="311" t="s">
        <v>74</v>
      </c>
      <c r="B77" s="312">
        <v>0</v>
      </c>
      <c r="C77" s="312">
        <v>0</v>
      </c>
      <c r="D77" s="312">
        <v>0</v>
      </c>
      <c r="E77" s="312">
        <v>0</v>
      </c>
      <c r="F77" s="312">
        <f>$F$74*TaxDepr!$L5</f>
        <v>2.4974999999999996</v>
      </c>
      <c r="G77" s="312">
        <f>$F$74*TaxDepr!$L6</f>
        <v>4.8078539999999998</v>
      </c>
      <c r="H77" s="312">
        <f>$F$74*TaxDepr!$L7</f>
        <v>4.4468819999999996</v>
      </c>
      <c r="I77" s="312">
        <f>$F$74*TaxDepr!$L8</f>
        <v>4.1138819999999994</v>
      </c>
      <c r="J77" s="312">
        <f>$F$74*TaxDepr!$L9</f>
        <v>3.8048579999999999</v>
      </c>
      <c r="K77" s="312">
        <f>$F$74*TaxDepr!$L10</f>
        <v>3.5198099999999997</v>
      </c>
      <c r="L77" s="312">
        <f>$F$74*TaxDepr!$L11</f>
        <v>3.2554079999999996</v>
      </c>
      <c r="M77" s="312"/>
      <c r="N77" s="312"/>
      <c r="O77" s="312"/>
      <c r="P77" s="296"/>
      <c r="Q77" s="297"/>
      <c r="R77" s="36"/>
      <c r="S77" s="36"/>
      <c r="T77" s="36"/>
      <c r="U77" s="36"/>
      <c r="V77" s="36"/>
      <c r="W77" s="36"/>
      <c r="X77" s="93"/>
      <c r="Y77" s="91"/>
      <c r="Z77" s="91"/>
    </row>
    <row r="78" spans="1:26" s="37" customFormat="1" ht="15" customHeight="1" thickBot="1" x14ac:dyDescent="0.25">
      <c r="A78" s="311" t="s">
        <v>75</v>
      </c>
      <c r="B78" s="313">
        <f>B75+B77</f>
        <v>0</v>
      </c>
      <c r="C78" s="313">
        <f t="shared" ref="C78:L78" si="54">C75+C77</f>
        <v>0</v>
      </c>
      <c r="D78" s="313">
        <f t="shared" si="54"/>
        <v>0</v>
      </c>
      <c r="E78" s="313">
        <f t="shared" si="54"/>
        <v>0</v>
      </c>
      <c r="F78" s="313">
        <f t="shared" si="54"/>
        <v>2.4974999999999996</v>
      </c>
      <c r="G78" s="313">
        <f t="shared" si="54"/>
        <v>4.8078539999999998</v>
      </c>
      <c r="H78" s="313">
        <f t="shared" si="54"/>
        <v>4.4468819999999996</v>
      </c>
      <c r="I78" s="313">
        <f t="shared" si="54"/>
        <v>4.1138819999999994</v>
      </c>
      <c r="J78" s="313">
        <f t="shared" si="54"/>
        <v>3.8048579999999999</v>
      </c>
      <c r="K78" s="313">
        <f t="shared" si="54"/>
        <v>3.5198099999999997</v>
      </c>
      <c r="L78" s="313">
        <f t="shared" si="54"/>
        <v>3.2554079999999996</v>
      </c>
      <c r="M78" s="313"/>
      <c r="N78" s="313"/>
      <c r="O78" s="306"/>
      <c r="P78" s="296"/>
      <c r="Q78" s="297"/>
      <c r="R78" s="36"/>
      <c r="S78" s="36"/>
      <c r="T78" s="36"/>
      <c r="U78" s="36"/>
      <c r="V78" s="36"/>
      <c r="W78" s="36"/>
      <c r="X78" s="93"/>
      <c r="Y78" s="91"/>
      <c r="Z78" s="91"/>
    </row>
    <row r="79" spans="1:26" s="37" customFormat="1" ht="15" customHeight="1" thickTop="1" x14ac:dyDescent="0.2">
      <c r="A79" s="310"/>
      <c r="B79" s="306"/>
      <c r="C79" s="306"/>
      <c r="D79" s="306"/>
      <c r="E79" s="306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6"/>
      <c r="Q79" s="297"/>
      <c r="R79" s="36"/>
      <c r="S79" s="36"/>
      <c r="T79" s="36"/>
      <c r="U79" s="36"/>
      <c r="V79" s="36"/>
      <c r="W79" s="36"/>
      <c r="X79" s="93"/>
      <c r="Y79" s="91"/>
      <c r="Z79" s="91"/>
    </row>
    <row r="80" spans="1:26" s="37" customFormat="1" ht="15" customHeight="1" x14ac:dyDescent="0.2">
      <c r="A80" s="310" t="s">
        <v>102</v>
      </c>
      <c r="B80" s="306"/>
      <c r="C80" s="306"/>
      <c r="D80" s="306"/>
      <c r="E80" s="306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6"/>
      <c r="Q80" s="297"/>
      <c r="R80" s="36"/>
      <c r="S80" s="36"/>
      <c r="T80" s="36"/>
      <c r="U80" s="36"/>
      <c r="V80" s="36"/>
      <c r="W80" s="36"/>
      <c r="X80" s="93"/>
      <c r="Y80" s="91"/>
      <c r="Z80" s="91"/>
    </row>
    <row r="81" spans="1:26" s="37" customFormat="1" ht="12.75" x14ac:dyDescent="0.2">
      <c r="A81" s="311" t="s">
        <v>105</v>
      </c>
      <c r="B81" s="306">
        <f t="shared" ref="B81:L81" si="55">B21</f>
        <v>1.5</v>
      </c>
      <c r="C81" s="306">
        <f t="shared" si="55"/>
        <v>13.648</v>
      </c>
      <c r="D81" s="306">
        <f t="shared" si="55"/>
        <v>14.55</v>
      </c>
      <c r="E81" s="306">
        <f t="shared" si="55"/>
        <v>53.7</v>
      </c>
      <c r="F81" s="306">
        <f t="shared" si="55"/>
        <v>66.599999999999994</v>
      </c>
      <c r="G81" s="306">
        <f t="shared" si="55"/>
        <v>0</v>
      </c>
      <c r="H81" s="306">
        <f t="shared" si="55"/>
        <v>0</v>
      </c>
      <c r="I81" s="306">
        <f t="shared" si="55"/>
        <v>0</v>
      </c>
      <c r="J81" s="306">
        <f t="shared" si="55"/>
        <v>0</v>
      </c>
      <c r="K81" s="306">
        <f t="shared" si="55"/>
        <v>0</v>
      </c>
      <c r="L81" s="306">
        <f t="shared" si="55"/>
        <v>0</v>
      </c>
      <c r="M81" s="306"/>
      <c r="N81" s="306"/>
      <c r="O81" s="306"/>
      <c r="P81" s="296"/>
      <c r="Q81" s="297"/>
      <c r="R81" s="36"/>
      <c r="S81" s="90"/>
      <c r="T81" s="36"/>
      <c r="U81" s="96"/>
      <c r="V81" s="36"/>
      <c r="W81" s="36"/>
      <c r="X81" s="93"/>
      <c r="Y81" s="91"/>
      <c r="Z81" s="91"/>
    </row>
    <row r="82" spans="1:26" s="37" customFormat="1" ht="15" customHeight="1" x14ac:dyDescent="0.2">
      <c r="A82" s="311" t="s">
        <v>104</v>
      </c>
      <c r="B82" s="306">
        <v>0</v>
      </c>
      <c r="C82" s="306">
        <v>0</v>
      </c>
      <c r="D82" s="306">
        <v>0</v>
      </c>
      <c r="E82" s="306">
        <v>0</v>
      </c>
      <c r="F82" s="306">
        <v>0</v>
      </c>
      <c r="G82" s="306">
        <v>0</v>
      </c>
      <c r="H82" s="306">
        <v>0</v>
      </c>
      <c r="I82" s="306">
        <v>0</v>
      </c>
      <c r="J82" s="306">
        <v>0</v>
      </c>
      <c r="K82" s="306">
        <v>0</v>
      </c>
      <c r="L82" s="306">
        <v>0</v>
      </c>
      <c r="M82" s="306"/>
      <c r="N82" s="306"/>
      <c r="O82" s="306"/>
      <c r="P82" s="296"/>
      <c r="Q82" s="297"/>
      <c r="R82" s="36"/>
      <c r="S82" s="90"/>
      <c r="T82" s="36"/>
      <c r="U82" s="96"/>
      <c r="V82" s="36"/>
      <c r="W82" s="36"/>
      <c r="X82" s="93"/>
      <c r="Y82" s="91"/>
      <c r="Z82" s="91"/>
    </row>
    <row r="83" spans="1:26" s="37" customFormat="1" ht="24.75" customHeight="1" x14ac:dyDescent="0.2">
      <c r="A83" s="311" t="s">
        <v>92</v>
      </c>
      <c r="B83" s="306">
        <f>SUM($B$81:B81)</f>
        <v>1.5</v>
      </c>
      <c r="C83" s="306">
        <f>SUM($B$81:C81)</f>
        <v>15.148</v>
      </c>
      <c r="D83" s="306">
        <f>SUM($B$81:D81)</f>
        <v>29.698</v>
      </c>
      <c r="E83" s="306">
        <f>SUM($B$81:E81)</f>
        <v>83.397999999999996</v>
      </c>
      <c r="F83" s="306">
        <f>SUM($B$81:F81)</f>
        <v>149.99799999999999</v>
      </c>
      <c r="G83" s="306">
        <f>SUM($B$81:G81)</f>
        <v>149.99799999999999</v>
      </c>
      <c r="H83" s="306">
        <f>SUM($B$81:H81)</f>
        <v>149.99799999999999</v>
      </c>
      <c r="I83" s="306">
        <f>SUM($B$81:I81)</f>
        <v>149.99799999999999</v>
      </c>
      <c r="J83" s="306">
        <f>SUM($B$81:J81)</f>
        <v>149.99799999999999</v>
      </c>
      <c r="K83" s="306">
        <f>SUM($B$81:K81)</f>
        <v>149.99799999999999</v>
      </c>
      <c r="L83" s="306">
        <f>SUM($B$81:L81)</f>
        <v>149.99799999999999</v>
      </c>
      <c r="M83" s="306"/>
      <c r="N83" s="306"/>
      <c r="O83" s="306"/>
      <c r="P83" s="296"/>
      <c r="Q83" s="297"/>
      <c r="R83" s="36"/>
      <c r="S83" s="90"/>
      <c r="T83" s="36"/>
      <c r="U83" s="96"/>
      <c r="V83" s="36"/>
      <c r="W83" s="36"/>
      <c r="X83" s="93"/>
      <c r="Y83" s="91"/>
      <c r="Z83" s="91"/>
    </row>
    <row r="84" spans="1:26" s="37" customFormat="1" ht="15" customHeight="1" x14ac:dyDescent="0.2">
      <c r="A84" s="311" t="s">
        <v>74</v>
      </c>
      <c r="B84" s="312">
        <v>0</v>
      </c>
      <c r="C84" s="312">
        <v>0</v>
      </c>
      <c r="D84" s="312">
        <v>0</v>
      </c>
      <c r="E84" s="312">
        <v>0</v>
      </c>
      <c r="F84" s="312">
        <f>F77</f>
        <v>2.4974999999999996</v>
      </c>
      <c r="G84" s="312">
        <f t="shared" ref="G84:L84" si="56">G77</f>
        <v>4.8078539999999998</v>
      </c>
      <c r="H84" s="312">
        <f t="shared" si="56"/>
        <v>4.4468819999999996</v>
      </c>
      <c r="I84" s="312">
        <f t="shared" si="56"/>
        <v>4.1138819999999994</v>
      </c>
      <c r="J84" s="312">
        <f t="shared" si="56"/>
        <v>3.8048579999999999</v>
      </c>
      <c r="K84" s="312">
        <f t="shared" si="56"/>
        <v>3.5198099999999997</v>
      </c>
      <c r="L84" s="312">
        <f t="shared" si="56"/>
        <v>3.2554079999999996</v>
      </c>
      <c r="M84" s="312"/>
      <c r="N84" s="312"/>
      <c r="O84" s="312"/>
      <c r="P84" s="296"/>
      <c r="Q84" s="297"/>
      <c r="R84" s="36"/>
      <c r="S84" s="90"/>
      <c r="T84" s="36"/>
      <c r="U84" s="96"/>
      <c r="V84" s="36"/>
      <c r="W84" s="36"/>
      <c r="X84" s="93"/>
      <c r="Y84" s="91"/>
      <c r="Z84" s="91"/>
    </row>
    <row r="85" spans="1:26" s="37" customFormat="1" ht="15" customHeight="1" thickBot="1" x14ac:dyDescent="0.25">
      <c r="A85" s="311" t="s">
        <v>75</v>
      </c>
      <c r="B85" s="313">
        <f>B82+B84</f>
        <v>0</v>
      </c>
      <c r="C85" s="313">
        <f t="shared" ref="C85:L85" si="57">C82+C84</f>
        <v>0</v>
      </c>
      <c r="D85" s="313">
        <f t="shared" si="57"/>
        <v>0</v>
      </c>
      <c r="E85" s="313">
        <f t="shared" si="57"/>
        <v>0</v>
      </c>
      <c r="F85" s="313">
        <f t="shared" si="57"/>
        <v>2.4974999999999996</v>
      </c>
      <c r="G85" s="313">
        <f t="shared" si="57"/>
        <v>4.8078539999999998</v>
      </c>
      <c r="H85" s="313">
        <f t="shared" si="57"/>
        <v>4.4468819999999996</v>
      </c>
      <c r="I85" s="313">
        <f t="shared" si="57"/>
        <v>4.1138819999999994</v>
      </c>
      <c r="J85" s="313">
        <f t="shared" si="57"/>
        <v>3.8048579999999999</v>
      </c>
      <c r="K85" s="313">
        <f t="shared" si="57"/>
        <v>3.5198099999999997</v>
      </c>
      <c r="L85" s="313">
        <f t="shared" si="57"/>
        <v>3.2554079999999996</v>
      </c>
      <c r="M85" s="313"/>
      <c r="N85" s="313"/>
      <c r="O85" s="306"/>
      <c r="P85" s="296"/>
      <c r="Q85" s="297"/>
      <c r="R85" s="97"/>
      <c r="S85" s="36"/>
      <c r="T85" s="36"/>
      <c r="U85" s="98"/>
      <c r="V85" s="36"/>
      <c r="W85" s="36"/>
      <c r="X85" s="93"/>
      <c r="Y85" s="91"/>
      <c r="Z85" s="91"/>
    </row>
    <row r="86" spans="1:26" s="37" customFormat="1" ht="15" customHeight="1" thickTop="1" x14ac:dyDescent="0.2">
      <c r="A86" s="308"/>
      <c r="B86" s="306"/>
      <c r="C86" s="306"/>
      <c r="D86" s="306"/>
      <c r="E86" s="306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6"/>
      <c r="Q86" s="297"/>
      <c r="R86" s="36"/>
      <c r="S86" s="36"/>
      <c r="T86" s="36"/>
      <c r="U86" s="36"/>
      <c r="V86" s="36"/>
      <c r="W86" s="36"/>
      <c r="X86" s="93"/>
      <c r="Y86" s="91"/>
      <c r="Z86" s="91"/>
    </row>
    <row r="87" spans="1:26" s="37" customFormat="1" ht="15" customHeight="1" x14ac:dyDescent="0.2">
      <c r="A87" s="101" t="s">
        <v>68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36"/>
      <c r="Q87" s="56"/>
      <c r="R87" s="36"/>
      <c r="S87" s="36"/>
      <c r="T87" s="36"/>
      <c r="U87" s="36"/>
      <c r="V87" s="36"/>
      <c r="W87" s="36"/>
    </row>
    <row r="88" spans="1:26" s="37" customFormat="1" ht="15" customHeight="1" x14ac:dyDescent="0.2">
      <c r="A88" s="108" t="s">
        <v>90</v>
      </c>
      <c r="B88" s="288">
        <f t="shared" ref="B88:K88" si="58">$B$21*(1-$B$5)/$B$3</f>
        <v>0.15</v>
      </c>
      <c r="C88" s="288">
        <f t="shared" si="58"/>
        <v>0.15</v>
      </c>
      <c r="D88" s="288">
        <f t="shared" si="58"/>
        <v>0.15</v>
      </c>
      <c r="E88" s="288">
        <f t="shared" si="58"/>
        <v>0.15</v>
      </c>
      <c r="F88" s="288">
        <f t="shared" si="58"/>
        <v>0.15</v>
      </c>
      <c r="G88" s="288">
        <f t="shared" si="58"/>
        <v>0.15</v>
      </c>
      <c r="H88" s="288">
        <f t="shared" si="58"/>
        <v>0.15</v>
      </c>
      <c r="I88" s="288">
        <f t="shared" si="58"/>
        <v>0.15</v>
      </c>
      <c r="J88" s="288">
        <f t="shared" si="58"/>
        <v>0.15</v>
      </c>
      <c r="K88" s="288">
        <f t="shared" si="58"/>
        <v>0.15</v>
      </c>
      <c r="L88" s="288"/>
      <c r="M88" s="288"/>
      <c r="N88" s="288"/>
      <c r="O88" s="288"/>
      <c r="P88" s="36"/>
      <c r="Q88" s="74">
        <f t="shared" ref="Q88:Q98" si="59">SUM(B88:P88)</f>
        <v>1.4999999999999998</v>
      </c>
      <c r="R88" s="36"/>
    </row>
    <row r="89" spans="1:26" s="37" customFormat="1" ht="15" customHeight="1" x14ac:dyDescent="0.2">
      <c r="A89" s="108">
        <v>2015</v>
      </c>
      <c r="B89" s="288"/>
      <c r="C89" s="288">
        <f t="shared" ref="C89:L89" si="60">$C$21*(1-$B$5)/$B$3</f>
        <v>1.3648</v>
      </c>
      <c r="D89" s="288">
        <f t="shared" si="60"/>
        <v>1.3648</v>
      </c>
      <c r="E89" s="288">
        <f t="shared" si="60"/>
        <v>1.3648</v>
      </c>
      <c r="F89" s="288">
        <f t="shared" si="60"/>
        <v>1.3648</v>
      </c>
      <c r="G89" s="288">
        <f t="shared" si="60"/>
        <v>1.3648</v>
      </c>
      <c r="H89" s="288">
        <f t="shared" si="60"/>
        <v>1.3648</v>
      </c>
      <c r="I89" s="288">
        <f t="shared" si="60"/>
        <v>1.3648</v>
      </c>
      <c r="J89" s="288">
        <f t="shared" si="60"/>
        <v>1.3648</v>
      </c>
      <c r="K89" s="288">
        <f t="shared" si="60"/>
        <v>1.3648</v>
      </c>
      <c r="L89" s="288">
        <f t="shared" si="60"/>
        <v>1.3648</v>
      </c>
      <c r="M89" s="288"/>
      <c r="N89" s="288"/>
      <c r="O89" s="288"/>
      <c r="P89" s="36"/>
      <c r="Q89" s="74">
        <f t="shared" si="59"/>
        <v>13.648000000000003</v>
      </c>
      <c r="R89" s="36"/>
    </row>
    <row r="90" spans="1:26" s="37" customFormat="1" ht="15" customHeight="1" x14ac:dyDescent="0.2">
      <c r="A90" s="108">
        <v>2016</v>
      </c>
      <c r="B90" s="288"/>
      <c r="C90" s="288"/>
      <c r="D90" s="288">
        <f>$D$21*(1-$B$5)/$B$3</f>
        <v>1.4550000000000001</v>
      </c>
      <c r="E90" s="288">
        <f>$D$21*(1-$B$5)/$B$3</f>
        <v>1.4550000000000001</v>
      </c>
      <c r="F90" s="288">
        <f>$D$21*(1-$B$5)/$B$3</f>
        <v>1.4550000000000001</v>
      </c>
      <c r="G90" s="288">
        <f>$D$21*(1-$B$5)/$B$3</f>
        <v>1.4550000000000001</v>
      </c>
      <c r="H90" s="288">
        <f>$D$21*(1-$B$5)/$B$3</f>
        <v>1.4550000000000001</v>
      </c>
      <c r="I90" s="288">
        <f t="shared" ref="I90:M90" si="61">$D$21*(1-$B$5)/$B$3</f>
        <v>1.4550000000000001</v>
      </c>
      <c r="J90" s="288">
        <f t="shared" si="61"/>
        <v>1.4550000000000001</v>
      </c>
      <c r="K90" s="288">
        <f t="shared" si="61"/>
        <v>1.4550000000000001</v>
      </c>
      <c r="L90" s="288">
        <f t="shared" si="61"/>
        <v>1.4550000000000001</v>
      </c>
      <c r="M90" s="288">
        <f t="shared" si="61"/>
        <v>1.4550000000000001</v>
      </c>
      <c r="N90" s="288"/>
      <c r="O90" s="288"/>
      <c r="P90" s="36"/>
      <c r="Q90" s="74">
        <f t="shared" si="59"/>
        <v>14.55</v>
      </c>
      <c r="R90" s="36"/>
    </row>
    <row r="91" spans="1:26" s="37" customFormat="1" ht="15" customHeight="1" x14ac:dyDescent="0.2">
      <c r="A91" s="108">
        <v>2017</v>
      </c>
      <c r="B91" s="288"/>
      <c r="C91" s="288"/>
      <c r="D91" s="288"/>
      <c r="E91" s="288">
        <f>$E$21*(1-$B$5)/$B$3</f>
        <v>5.37</v>
      </c>
      <c r="F91" s="288">
        <f>$E$21*(1-$B$5)/$B$3</f>
        <v>5.37</v>
      </c>
      <c r="G91" s="288">
        <f>$E$21*(1-$B$5)/$B$3</f>
        <v>5.37</v>
      </c>
      <c r="H91" s="288">
        <f>$E$21*(1-$B$5)/$B$3</f>
        <v>5.37</v>
      </c>
      <c r="I91" s="288">
        <f>$E$21*(1-$B$5)/$B$3</f>
        <v>5.37</v>
      </c>
      <c r="J91" s="288">
        <f t="shared" ref="J91:N91" si="62">$E$21*(1-$B$5)/$B$3</f>
        <v>5.37</v>
      </c>
      <c r="K91" s="288">
        <f t="shared" si="62"/>
        <v>5.37</v>
      </c>
      <c r="L91" s="288">
        <f t="shared" si="62"/>
        <v>5.37</v>
      </c>
      <c r="M91" s="288">
        <f t="shared" si="62"/>
        <v>5.37</v>
      </c>
      <c r="N91" s="288">
        <f t="shared" si="62"/>
        <v>5.37</v>
      </c>
      <c r="O91" s="288"/>
      <c r="P91" s="36"/>
      <c r="Q91" s="74">
        <f t="shared" si="59"/>
        <v>53.699999999999989</v>
      </c>
      <c r="R91" s="36"/>
    </row>
    <row r="92" spans="1:26" s="37" customFormat="1" ht="15" customHeight="1" x14ac:dyDescent="0.2">
      <c r="A92" s="108">
        <v>2018</v>
      </c>
      <c r="B92" s="288"/>
      <c r="C92" s="288"/>
      <c r="D92" s="288"/>
      <c r="E92" s="288"/>
      <c r="F92" s="288">
        <f>$F$21*(1-$B$5)/$B$3</f>
        <v>6.6599999999999993</v>
      </c>
      <c r="G92" s="288">
        <f>$F$21*(1-$B$5)/$B$3</f>
        <v>6.6599999999999993</v>
      </c>
      <c r="H92" s="288">
        <f>$F$21*(1-$B$5)/$B$3</f>
        <v>6.6599999999999993</v>
      </c>
      <c r="I92" s="288">
        <f>$F$21*(1-$B$5)/$B$3</f>
        <v>6.6599999999999993</v>
      </c>
      <c r="J92" s="288">
        <f>$F$21*(1-$B$5)/$B$3</f>
        <v>6.6599999999999993</v>
      </c>
      <c r="K92" s="288">
        <f t="shared" ref="K92:O92" si="63">$F$21*(1-$B$5)/$B$3</f>
        <v>6.6599999999999993</v>
      </c>
      <c r="L92" s="288">
        <f t="shared" si="63"/>
        <v>6.6599999999999993</v>
      </c>
      <c r="M92" s="288">
        <f t="shared" si="63"/>
        <v>6.6599999999999993</v>
      </c>
      <c r="N92" s="288">
        <f t="shared" si="63"/>
        <v>6.6599999999999993</v>
      </c>
      <c r="O92" s="288">
        <f t="shared" si="63"/>
        <v>6.6599999999999993</v>
      </c>
      <c r="P92" s="36"/>
      <c r="Q92" s="74">
        <f t="shared" si="59"/>
        <v>66.59999999999998</v>
      </c>
      <c r="R92" s="36"/>
    </row>
    <row r="93" spans="1:26" s="37" customFormat="1" ht="15" customHeight="1" x14ac:dyDescent="0.2">
      <c r="A93" s="108">
        <v>2019</v>
      </c>
      <c r="B93" s="288"/>
      <c r="C93" s="288"/>
      <c r="D93" s="288"/>
      <c r="E93" s="288"/>
      <c r="F93" s="288"/>
      <c r="G93" s="288">
        <f t="shared" ref="G93:L93" si="64">$G$21*(1-$B$5)/$B$3</f>
        <v>0</v>
      </c>
      <c r="H93" s="288">
        <f t="shared" si="64"/>
        <v>0</v>
      </c>
      <c r="I93" s="288">
        <f t="shared" si="64"/>
        <v>0</v>
      </c>
      <c r="J93" s="288">
        <f t="shared" si="64"/>
        <v>0</v>
      </c>
      <c r="K93" s="288">
        <f t="shared" si="64"/>
        <v>0</v>
      </c>
      <c r="L93" s="288">
        <f t="shared" si="64"/>
        <v>0</v>
      </c>
      <c r="M93" s="288"/>
      <c r="N93" s="288"/>
      <c r="O93" s="288"/>
      <c r="P93" s="36"/>
      <c r="Q93" s="74">
        <f t="shared" si="59"/>
        <v>0</v>
      </c>
      <c r="R93" s="36"/>
    </row>
    <row r="94" spans="1:26" s="37" customFormat="1" ht="15" customHeight="1" x14ac:dyDescent="0.2">
      <c r="A94" s="108">
        <v>2020</v>
      </c>
      <c r="B94" s="288"/>
      <c r="C94" s="288"/>
      <c r="D94" s="288"/>
      <c r="E94" s="288"/>
      <c r="F94" s="288"/>
      <c r="G94" s="288"/>
      <c r="H94" s="288">
        <f>$H$21*(1-$B$5)/$B$3</f>
        <v>0</v>
      </c>
      <c r="I94" s="288">
        <f>$H$21*(1-$B$5)/$B$3</f>
        <v>0</v>
      </c>
      <c r="J94" s="288">
        <f>$H$21*(1-$B$5)/$B$3</f>
        <v>0</v>
      </c>
      <c r="K94" s="288">
        <f>$H$21*(1-$B$5)/$B$3</f>
        <v>0</v>
      </c>
      <c r="L94" s="288">
        <f>$H$21*(1-$B$5)/$B$3</f>
        <v>0</v>
      </c>
      <c r="M94" s="288"/>
      <c r="N94" s="288"/>
      <c r="O94" s="288"/>
      <c r="P94" s="36"/>
      <c r="Q94" s="74">
        <f t="shared" si="59"/>
        <v>0</v>
      </c>
      <c r="R94" s="36"/>
    </row>
    <row r="95" spans="1:26" s="37" customFormat="1" ht="15" customHeight="1" x14ac:dyDescent="0.2">
      <c r="A95" s="108">
        <v>2021</v>
      </c>
      <c r="B95" s="288"/>
      <c r="C95" s="288"/>
      <c r="D95" s="288"/>
      <c r="E95" s="288"/>
      <c r="F95" s="288"/>
      <c r="G95" s="288"/>
      <c r="H95" s="288"/>
      <c r="I95" s="288">
        <f>$I$21*(1-$B$5)/$B$3</f>
        <v>0</v>
      </c>
      <c r="J95" s="288">
        <f>$I$21*(1-$B$5)/$B$3</f>
        <v>0</v>
      </c>
      <c r="K95" s="288">
        <f>$I$21*(1-$B$5)/$B$3</f>
        <v>0</v>
      </c>
      <c r="L95" s="288">
        <f>$I$21*(1-$B$5)/$B$3</f>
        <v>0</v>
      </c>
      <c r="M95" s="288"/>
      <c r="N95" s="288"/>
      <c r="O95" s="288"/>
      <c r="P95" s="36"/>
      <c r="Q95" s="74">
        <f t="shared" si="59"/>
        <v>0</v>
      </c>
      <c r="R95" s="36"/>
    </row>
    <row r="96" spans="1:26" s="37" customFormat="1" ht="15" customHeight="1" x14ac:dyDescent="0.2">
      <c r="A96" s="108">
        <v>2022</v>
      </c>
      <c r="B96" s="288"/>
      <c r="C96" s="288"/>
      <c r="D96" s="288"/>
      <c r="E96" s="288"/>
      <c r="F96" s="288"/>
      <c r="G96" s="288"/>
      <c r="H96" s="288"/>
      <c r="I96" s="288"/>
      <c r="J96" s="288">
        <f>$J$21*(1-$B$5)/$B$3</f>
        <v>0</v>
      </c>
      <c r="K96" s="288">
        <f>$J$21*(1-$B$5)/$B$3</f>
        <v>0</v>
      </c>
      <c r="L96" s="288">
        <f>$J$21*(1-$B$5)/$B$3</f>
        <v>0</v>
      </c>
      <c r="M96" s="288"/>
      <c r="N96" s="288"/>
      <c r="O96" s="288"/>
      <c r="P96" s="36"/>
      <c r="Q96" s="74">
        <f t="shared" si="59"/>
        <v>0</v>
      </c>
      <c r="R96" s="36"/>
    </row>
    <row r="97" spans="1:18" s="37" customFormat="1" ht="15" customHeight="1" x14ac:dyDescent="0.2">
      <c r="A97" s="108">
        <v>2023</v>
      </c>
      <c r="B97" s="288"/>
      <c r="C97" s="288"/>
      <c r="D97" s="288"/>
      <c r="E97" s="288"/>
      <c r="F97" s="288"/>
      <c r="G97" s="288"/>
      <c r="H97" s="288"/>
      <c r="I97" s="288"/>
      <c r="J97" s="288"/>
      <c r="K97" s="288">
        <f>$K$21*(1-$B$5)/$B$3</f>
        <v>0</v>
      </c>
      <c r="L97" s="288">
        <f>$K$21*(1-$B$5)/$B$3</f>
        <v>0</v>
      </c>
      <c r="M97" s="288"/>
      <c r="N97" s="288"/>
      <c r="O97" s="288"/>
      <c r="P97" s="36"/>
      <c r="Q97" s="74">
        <f t="shared" si="59"/>
        <v>0</v>
      </c>
      <c r="R97" s="36"/>
    </row>
    <row r="98" spans="1:18" s="37" customFormat="1" ht="15" customHeight="1" x14ac:dyDescent="0.2">
      <c r="A98" s="108">
        <v>2024</v>
      </c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>
        <f>$L$21*(1-$B$5)/$B$3</f>
        <v>0</v>
      </c>
      <c r="M98" s="288"/>
      <c r="N98" s="288"/>
      <c r="O98" s="288"/>
      <c r="P98" s="36"/>
      <c r="Q98" s="74">
        <f t="shared" si="59"/>
        <v>0</v>
      </c>
      <c r="R98" s="36"/>
    </row>
    <row r="99" spans="1:18" s="104" customFormat="1" ht="15" customHeight="1" thickBot="1" x14ac:dyDescent="0.25">
      <c r="A99" s="100"/>
      <c r="B99" s="103">
        <f t="shared" ref="B99:O99" si="65">SUM(B88:B98)</f>
        <v>0.15</v>
      </c>
      <c r="C99" s="103">
        <f t="shared" si="65"/>
        <v>1.5147999999999999</v>
      </c>
      <c r="D99" s="103">
        <f t="shared" si="65"/>
        <v>2.9698000000000002</v>
      </c>
      <c r="E99" s="103">
        <f t="shared" si="65"/>
        <v>8.3398000000000003</v>
      </c>
      <c r="F99" s="103">
        <f t="shared" si="65"/>
        <v>14.9998</v>
      </c>
      <c r="G99" s="103">
        <f t="shared" si="65"/>
        <v>14.9998</v>
      </c>
      <c r="H99" s="103">
        <f t="shared" si="65"/>
        <v>14.9998</v>
      </c>
      <c r="I99" s="103">
        <f t="shared" si="65"/>
        <v>14.9998</v>
      </c>
      <c r="J99" s="103">
        <f t="shared" si="65"/>
        <v>14.9998</v>
      </c>
      <c r="K99" s="103">
        <f t="shared" si="65"/>
        <v>14.9998</v>
      </c>
      <c r="L99" s="103">
        <f t="shared" si="65"/>
        <v>14.849799999999998</v>
      </c>
      <c r="M99" s="103">
        <f t="shared" si="65"/>
        <v>13.484999999999999</v>
      </c>
      <c r="N99" s="103">
        <f t="shared" si="65"/>
        <v>12.03</v>
      </c>
      <c r="O99" s="103">
        <f t="shared" si="65"/>
        <v>6.6599999999999993</v>
      </c>
      <c r="P99" s="46"/>
      <c r="Q99" s="57">
        <f>SUM(Q88:Q98)</f>
        <v>149.99799999999999</v>
      </c>
      <c r="R99" s="46"/>
    </row>
    <row r="100" spans="1:18" s="37" customFormat="1" ht="15" customHeight="1" thickTop="1" x14ac:dyDescent="0.2">
      <c r="A100" s="102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36"/>
      <c r="Q100" s="56"/>
      <c r="R100" s="36"/>
    </row>
    <row r="101" spans="1:18" s="37" customFormat="1" ht="15" customHeight="1" x14ac:dyDescent="0.2">
      <c r="A101" s="317" t="s">
        <v>69</v>
      </c>
      <c r="B101" s="297"/>
      <c r="C101" s="297"/>
      <c r="D101" s="297"/>
      <c r="E101" s="297"/>
      <c r="F101" s="297"/>
      <c r="G101" s="297"/>
      <c r="H101" s="297"/>
      <c r="I101" s="297"/>
      <c r="J101" s="297"/>
      <c r="K101" s="297"/>
      <c r="L101" s="297"/>
      <c r="M101" s="297"/>
      <c r="N101" s="297"/>
      <c r="O101" s="297"/>
      <c r="P101" s="296"/>
      <c r="Q101" s="302"/>
      <c r="R101" s="36"/>
    </row>
    <row r="102" spans="1:18" s="37" customFormat="1" ht="15" customHeight="1" x14ac:dyDescent="0.2">
      <c r="A102" s="318" t="s">
        <v>90</v>
      </c>
      <c r="B102" s="297">
        <f t="shared" ref="B102:L102" si="66">$B$21/$B$3</f>
        <v>0.15</v>
      </c>
      <c r="C102" s="297">
        <f t="shared" si="66"/>
        <v>0.15</v>
      </c>
      <c r="D102" s="297">
        <f t="shared" si="66"/>
        <v>0.15</v>
      </c>
      <c r="E102" s="297">
        <f t="shared" si="66"/>
        <v>0.15</v>
      </c>
      <c r="F102" s="297">
        <f t="shared" si="66"/>
        <v>0.15</v>
      </c>
      <c r="G102" s="297">
        <f t="shared" si="66"/>
        <v>0.15</v>
      </c>
      <c r="H102" s="297">
        <f t="shared" si="66"/>
        <v>0.15</v>
      </c>
      <c r="I102" s="297">
        <f t="shared" si="66"/>
        <v>0.15</v>
      </c>
      <c r="J102" s="297">
        <f t="shared" si="66"/>
        <v>0.15</v>
      </c>
      <c r="K102" s="297">
        <f t="shared" si="66"/>
        <v>0.15</v>
      </c>
      <c r="L102" s="297">
        <f t="shared" si="66"/>
        <v>0.15</v>
      </c>
      <c r="M102" s="297"/>
      <c r="N102" s="297"/>
      <c r="O102" s="297"/>
      <c r="P102" s="296"/>
      <c r="Q102" s="297">
        <f t="shared" ref="Q102:Q112" si="67">SUM(B102:P102)</f>
        <v>1.6499999999999997</v>
      </c>
      <c r="R102" s="36"/>
    </row>
    <row r="103" spans="1:18" s="37" customFormat="1" ht="15" customHeight="1" x14ac:dyDescent="0.2">
      <c r="A103" s="318">
        <v>2015</v>
      </c>
      <c r="B103" s="297"/>
      <c r="C103" s="297">
        <f t="shared" ref="C103:L103" si="68">$C$21/$B$3</f>
        <v>1.3648</v>
      </c>
      <c r="D103" s="297">
        <f t="shared" si="68"/>
        <v>1.3648</v>
      </c>
      <c r="E103" s="297">
        <f t="shared" si="68"/>
        <v>1.3648</v>
      </c>
      <c r="F103" s="297">
        <f t="shared" si="68"/>
        <v>1.3648</v>
      </c>
      <c r="G103" s="297">
        <f t="shared" si="68"/>
        <v>1.3648</v>
      </c>
      <c r="H103" s="297">
        <f t="shared" si="68"/>
        <v>1.3648</v>
      </c>
      <c r="I103" s="297">
        <f t="shared" si="68"/>
        <v>1.3648</v>
      </c>
      <c r="J103" s="297">
        <f t="shared" si="68"/>
        <v>1.3648</v>
      </c>
      <c r="K103" s="297">
        <f t="shared" si="68"/>
        <v>1.3648</v>
      </c>
      <c r="L103" s="297">
        <f t="shared" si="68"/>
        <v>1.3648</v>
      </c>
      <c r="M103" s="297"/>
      <c r="N103" s="297"/>
      <c r="O103" s="297"/>
      <c r="P103" s="296"/>
      <c r="Q103" s="297">
        <f t="shared" si="67"/>
        <v>13.648000000000003</v>
      </c>
      <c r="R103" s="36"/>
    </row>
    <row r="104" spans="1:18" s="37" customFormat="1" ht="15" customHeight="1" x14ac:dyDescent="0.2">
      <c r="A104" s="318">
        <v>2016</v>
      </c>
      <c r="B104" s="297"/>
      <c r="C104" s="297"/>
      <c r="D104" s="297">
        <f t="shared" ref="D104:L104" si="69">$D$21/$B$3</f>
        <v>1.4550000000000001</v>
      </c>
      <c r="E104" s="297">
        <f t="shared" si="69"/>
        <v>1.4550000000000001</v>
      </c>
      <c r="F104" s="297">
        <f t="shared" si="69"/>
        <v>1.4550000000000001</v>
      </c>
      <c r="G104" s="297">
        <f t="shared" si="69"/>
        <v>1.4550000000000001</v>
      </c>
      <c r="H104" s="297">
        <f t="shared" si="69"/>
        <v>1.4550000000000001</v>
      </c>
      <c r="I104" s="297">
        <f t="shared" si="69"/>
        <v>1.4550000000000001</v>
      </c>
      <c r="J104" s="297">
        <f t="shared" si="69"/>
        <v>1.4550000000000001</v>
      </c>
      <c r="K104" s="297">
        <f t="shared" si="69"/>
        <v>1.4550000000000001</v>
      </c>
      <c r="L104" s="297">
        <f t="shared" si="69"/>
        <v>1.4550000000000001</v>
      </c>
      <c r="M104" s="297"/>
      <c r="N104" s="297"/>
      <c r="O104" s="297"/>
      <c r="P104" s="296"/>
      <c r="Q104" s="297">
        <f t="shared" si="67"/>
        <v>13.095000000000001</v>
      </c>
      <c r="R104" s="36"/>
    </row>
    <row r="105" spans="1:18" s="37" customFormat="1" ht="15" customHeight="1" x14ac:dyDescent="0.2">
      <c r="A105" s="318">
        <v>2017</v>
      </c>
      <c r="B105" s="297"/>
      <c r="C105" s="297"/>
      <c r="D105" s="297"/>
      <c r="E105" s="297">
        <f t="shared" ref="E105:L105" si="70">$E$21/$B$3</f>
        <v>5.37</v>
      </c>
      <c r="F105" s="297">
        <f t="shared" si="70"/>
        <v>5.37</v>
      </c>
      <c r="G105" s="297">
        <f t="shared" si="70"/>
        <v>5.37</v>
      </c>
      <c r="H105" s="297">
        <f t="shared" si="70"/>
        <v>5.37</v>
      </c>
      <c r="I105" s="297">
        <f t="shared" si="70"/>
        <v>5.37</v>
      </c>
      <c r="J105" s="297">
        <f t="shared" si="70"/>
        <v>5.37</v>
      </c>
      <c r="K105" s="297">
        <f t="shared" si="70"/>
        <v>5.37</v>
      </c>
      <c r="L105" s="297">
        <f t="shared" si="70"/>
        <v>5.37</v>
      </c>
      <c r="M105" s="297"/>
      <c r="N105" s="297"/>
      <c r="O105" s="297"/>
      <c r="P105" s="296"/>
      <c r="Q105" s="297">
        <f t="shared" si="67"/>
        <v>42.959999999999994</v>
      </c>
      <c r="R105" s="36"/>
    </row>
    <row r="106" spans="1:18" s="37" customFormat="1" ht="15" customHeight="1" x14ac:dyDescent="0.2">
      <c r="A106" s="318">
        <v>2018</v>
      </c>
      <c r="B106" s="297"/>
      <c r="C106" s="297"/>
      <c r="D106" s="297"/>
      <c r="E106" s="297"/>
      <c r="F106" s="297">
        <f t="shared" ref="F106:L106" si="71">$F$21/$B$3</f>
        <v>6.6599999999999993</v>
      </c>
      <c r="G106" s="297">
        <f t="shared" si="71"/>
        <v>6.6599999999999993</v>
      </c>
      <c r="H106" s="297">
        <f t="shared" si="71"/>
        <v>6.6599999999999993</v>
      </c>
      <c r="I106" s="297">
        <f t="shared" si="71"/>
        <v>6.6599999999999993</v>
      </c>
      <c r="J106" s="297">
        <f t="shared" si="71"/>
        <v>6.6599999999999993</v>
      </c>
      <c r="K106" s="297">
        <f t="shared" si="71"/>
        <v>6.6599999999999993</v>
      </c>
      <c r="L106" s="297">
        <f t="shared" si="71"/>
        <v>6.6599999999999993</v>
      </c>
      <c r="M106" s="297"/>
      <c r="N106" s="297"/>
      <c r="O106" s="297"/>
      <c r="P106" s="296"/>
      <c r="Q106" s="297">
        <f t="shared" si="67"/>
        <v>46.61999999999999</v>
      </c>
      <c r="R106" s="36"/>
    </row>
    <row r="107" spans="1:18" s="37" customFormat="1" ht="15" customHeight="1" x14ac:dyDescent="0.2">
      <c r="A107" s="318">
        <v>2019</v>
      </c>
      <c r="B107" s="297"/>
      <c r="C107" s="297"/>
      <c r="D107" s="297"/>
      <c r="E107" s="297"/>
      <c r="F107" s="297"/>
      <c r="G107" s="297">
        <f t="shared" ref="G107:L107" si="72">$G$21/$B$3</f>
        <v>0</v>
      </c>
      <c r="H107" s="297">
        <f t="shared" si="72"/>
        <v>0</v>
      </c>
      <c r="I107" s="297">
        <f t="shared" si="72"/>
        <v>0</v>
      </c>
      <c r="J107" s="297">
        <f t="shared" si="72"/>
        <v>0</v>
      </c>
      <c r="K107" s="297">
        <f t="shared" si="72"/>
        <v>0</v>
      </c>
      <c r="L107" s="297">
        <f t="shared" si="72"/>
        <v>0</v>
      </c>
      <c r="M107" s="297"/>
      <c r="N107" s="297"/>
      <c r="O107" s="297"/>
      <c r="P107" s="296"/>
      <c r="Q107" s="297">
        <f t="shared" si="67"/>
        <v>0</v>
      </c>
      <c r="R107" s="36"/>
    </row>
    <row r="108" spans="1:18" s="37" customFormat="1" ht="15" customHeight="1" x14ac:dyDescent="0.2">
      <c r="A108" s="318">
        <v>2020</v>
      </c>
      <c r="B108" s="297"/>
      <c r="C108" s="297"/>
      <c r="D108" s="297"/>
      <c r="E108" s="297"/>
      <c r="F108" s="297"/>
      <c r="G108" s="297"/>
      <c r="H108" s="297">
        <f>$H$21/$B$3</f>
        <v>0</v>
      </c>
      <c r="I108" s="297">
        <f>$H$21/$B$3</f>
        <v>0</v>
      </c>
      <c r="J108" s="297">
        <f>$H$21/$B$3</f>
        <v>0</v>
      </c>
      <c r="K108" s="297">
        <f>$H$21/$B$3</f>
        <v>0</v>
      </c>
      <c r="L108" s="297">
        <f>$H$21/$B$3</f>
        <v>0</v>
      </c>
      <c r="M108" s="297"/>
      <c r="N108" s="297"/>
      <c r="O108" s="297"/>
      <c r="P108" s="296"/>
      <c r="Q108" s="297">
        <f t="shared" si="67"/>
        <v>0</v>
      </c>
      <c r="R108" s="36"/>
    </row>
    <row r="109" spans="1:18" s="37" customFormat="1" ht="15" customHeight="1" x14ac:dyDescent="0.2">
      <c r="A109" s="318">
        <v>2021</v>
      </c>
      <c r="B109" s="297"/>
      <c r="C109" s="297"/>
      <c r="D109" s="297"/>
      <c r="E109" s="297"/>
      <c r="F109" s="297"/>
      <c r="G109" s="297"/>
      <c r="H109" s="297"/>
      <c r="I109" s="297">
        <f>$I$21/$B$3</f>
        <v>0</v>
      </c>
      <c r="J109" s="297">
        <f>$I$21/$B$3</f>
        <v>0</v>
      </c>
      <c r="K109" s="297">
        <f>$I$21/$B$3</f>
        <v>0</v>
      </c>
      <c r="L109" s="297">
        <f>$I$21/$B$3</f>
        <v>0</v>
      </c>
      <c r="M109" s="297"/>
      <c r="N109" s="297"/>
      <c r="O109" s="297"/>
      <c r="P109" s="296"/>
      <c r="Q109" s="297">
        <f t="shared" si="67"/>
        <v>0</v>
      </c>
      <c r="R109" s="36"/>
    </row>
    <row r="110" spans="1:18" s="37" customFormat="1" ht="15" customHeight="1" x14ac:dyDescent="0.2">
      <c r="A110" s="318">
        <v>2022</v>
      </c>
      <c r="B110" s="297"/>
      <c r="C110" s="297"/>
      <c r="D110" s="297"/>
      <c r="E110" s="297"/>
      <c r="F110" s="297"/>
      <c r="G110" s="297"/>
      <c r="H110" s="297"/>
      <c r="I110" s="297"/>
      <c r="J110" s="297">
        <f>$J$21/$B$3</f>
        <v>0</v>
      </c>
      <c r="K110" s="297">
        <f>$J$21/$B$3</f>
        <v>0</v>
      </c>
      <c r="L110" s="297">
        <f>$J$21/$B$3</f>
        <v>0</v>
      </c>
      <c r="M110" s="297"/>
      <c r="N110" s="297"/>
      <c r="O110" s="297"/>
      <c r="P110" s="296"/>
      <c r="Q110" s="297">
        <f t="shared" si="67"/>
        <v>0</v>
      </c>
      <c r="R110" s="36"/>
    </row>
    <row r="111" spans="1:18" s="37" customFormat="1" ht="15" customHeight="1" x14ac:dyDescent="0.2">
      <c r="A111" s="318">
        <v>2023</v>
      </c>
      <c r="B111" s="297"/>
      <c r="C111" s="297"/>
      <c r="D111" s="297"/>
      <c r="E111" s="297"/>
      <c r="F111" s="297"/>
      <c r="G111" s="297"/>
      <c r="H111" s="297"/>
      <c r="I111" s="297"/>
      <c r="J111" s="297"/>
      <c r="K111" s="297">
        <f>$K$21/$B$3</f>
        <v>0</v>
      </c>
      <c r="L111" s="297">
        <f>$K$21/$B$3</f>
        <v>0</v>
      </c>
      <c r="M111" s="297"/>
      <c r="N111" s="297"/>
      <c r="O111" s="297"/>
      <c r="P111" s="296"/>
      <c r="Q111" s="297">
        <f t="shared" si="67"/>
        <v>0</v>
      </c>
      <c r="R111" s="36"/>
    </row>
    <row r="112" spans="1:18" s="37" customFormat="1" ht="15" customHeight="1" x14ac:dyDescent="0.2">
      <c r="A112" s="318">
        <v>2024</v>
      </c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97">
        <f>$L$21/$B$3</f>
        <v>0</v>
      </c>
      <c r="M112" s="297"/>
      <c r="N112" s="297"/>
      <c r="O112" s="297"/>
      <c r="P112" s="296"/>
      <c r="Q112" s="297">
        <f t="shared" si="67"/>
        <v>0</v>
      </c>
      <c r="R112" s="36"/>
    </row>
    <row r="113" spans="1:18" s="37" customFormat="1" ht="15" customHeight="1" thickBot="1" x14ac:dyDescent="0.25">
      <c r="A113" s="319"/>
      <c r="B113" s="300">
        <f t="shared" ref="B113:L113" si="73">SUM(B102:B112)</f>
        <v>0.15</v>
      </c>
      <c r="C113" s="300">
        <f t="shared" si="73"/>
        <v>1.5147999999999999</v>
      </c>
      <c r="D113" s="300">
        <f t="shared" si="73"/>
        <v>2.9698000000000002</v>
      </c>
      <c r="E113" s="300">
        <f t="shared" si="73"/>
        <v>8.3398000000000003</v>
      </c>
      <c r="F113" s="300">
        <f t="shared" si="73"/>
        <v>14.9998</v>
      </c>
      <c r="G113" s="300">
        <f t="shared" si="73"/>
        <v>14.9998</v>
      </c>
      <c r="H113" s="300">
        <f t="shared" si="73"/>
        <v>14.9998</v>
      </c>
      <c r="I113" s="300">
        <f t="shared" si="73"/>
        <v>14.9998</v>
      </c>
      <c r="J113" s="300">
        <f t="shared" si="73"/>
        <v>14.9998</v>
      </c>
      <c r="K113" s="300">
        <f t="shared" si="73"/>
        <v>14.9998</v>
      </c>
      <c r="L113" s="300">
        <f t="shared" si="73"/>
        <v>14.9998</v>
      </c>
      <c r="M113" s="300"/>
      <c r="N113" s="300"/>
      <c r="O113" s="297"/>
      <c r="P113" s="296"/>
      <c r="Q113" s="300">
        <f>SUM(Q102:Q112)</f>
        <v>117.97299999999998</v>
      </c>
      <c r="R113" s="36"/>
    </row>
    <row r="114" spans="1:18" ht="15" customHeight="1" thickTop="1" x14ac:dyDescent="0.2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Q114" s="56"/>
    </row>
    <row r="115" spans="1:18" ht="15" customHeight="1" x14ac:dyDescent="0.2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Q115" s="56"/>
    </row>
    <row r="116" spans="1:18" ht="15" customHeight="1" x14ac:dyDescent="0.2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Q116" s="56"/>
    </row>
    <row r="117" spans="1:18" ht="15" customHeight="1" x14ac:dyDescent="0.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Q117" s="56"/>
    </row>
    <row r="118" spans="1:18" ht="15" customHeight="1" x14ac:dyDescent="0.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Q118" s="56"/>
    </row>
    <row r="119" spans="1:18" ht="15" customHeight="1" x14ac:dyDescent="0.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Q119" s="56"/>
    </row>
    <row r="120" spans="1:18" ht="15" customHeight="1" x14ac:dyDescent="0.2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Q120" s="56"/>
    </row>
    <row r="121" spans="1:18" ht="15" customHeight="1" x14ac:dyDescent="0.2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Q121" s="56"/>
    </row>
    <row r="122" spans="1:18" ht="15" customHeight="1" x14ac:dyDescent="0.2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Q122" s="56"/>
    </row>
    <row r="123" spans="1:18" ht="15" customHeight="1" x14ac:dyDescent="0.2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Q123" s="56"/>
    </row>
    <row r="124" spans="1:18" ht="15" customHeight="1" x14ac:dyDescent="0.2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Q124" s="32"/>
    </row>
    <row r="125" spans="1:18" ht="15" customHeight="1" x14ac:dyDescent="0.2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Q125" s="32"/>
    </row>
    <row r="126" spans="1:18" ht="15" customHeight="1" x14ac:dyDescent="0.2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Q126" s="32"/>
    </row>
    <row r="127" spans="1:18" ht="15" customHeight="1" x14ac:dyDescent="0.2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Q127" s="32"/>
    </row>
    <row r="128" spans="1:18" ht="15" customHeight="1" x14ac:dyDescent="0.2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Q128" s="32"/>
    </row>
    <row r="129" spans="2:17" ht="15" customHeight="1" x14ac:dyDescent="0.2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Q129" s="32"/>
    </row>
    <row r="130" spans="2:17" ht="15" customHeight="1" x14ac:dyDescent="0.2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Q130" s="32"/>
    </row>
    <row r="131" spans="2:17" ht="15" customHeight="1" x14ac:dyDescent="0.2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Q131" s="32"/>
    </row>
    <row r="132" spans="2:17" ht="15" customHeight="1" x14ac:dyDescent="0.2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Q132" s="32"/>
    </row>
    <row r="133" spans="2:17" ht="15" customHeight="1" x14ac:dyDescent="0.2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Q133" s="32"/>
    </row>
    <row r="134" spans="2:17" ht="15" customHeight="1" x14ac:dyDescent="0.2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Q134" s="32"/>
    </row>
    <row r="135" spans="2:17" ht="15" customHeight="1" x14ac:dyDescent="0.2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Q135" s="32"/>
    </row>
    <row r="136" spans="2:17" ht="15" customHeight="1" x14ac:dyDescent="0.2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Q136" s="32"/>
    </row>
    <row r="137" spans="2:17" ht="15" customHeight="1" x14ac:dyDescent="0.2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Q137" s="32"/>
    </row>
    <row r="138" spans="2:17" ht="15" customHeight="1" x14ac:dyDescent="0.2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Q138" s="32"/>
    </row>
    <row r="139" spans="2:17" ht="15" customHeight="1" x14ac:dyDescent="0.2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Q139" s="32"/>
    </row>
    <row r="140" spans="2:17" ht="15" customHeight="1" x14ac:dyDescent="0.2">
      <c r="Q140" s="32"/>
    </row>
    <row r="141" spans="2:17" ht="15" customHeight="1" x14ac:dyDescent="0.2">
      <c r="Q141" s="32"/>
    </row>
    <row r="142" spans="2:17" ht="15" customHeight="1" x14ac:dyDescent="0.2">
      <c r="Q142" s="32"/>
    </row>
    <row r="143" spans="2:17" ht="15" customHeight="1" x14ac:dyDescent="0.2">
      <c r="Q143" s="32"/>
    </row>
    <row r="144" spans="2:17" ht="15" customHeight="1" x14ac:dyDescent="0.2">
      <c r="Q144" s="32"/>
    </row>
    <row r="145" spans="17:17" ht="15" customHeight="1" x14ac:dyDescent="0.2">
      <c r="Q145" s="32"/>
    </row>
    <row r="146" spans="17:17" ht="15" customHeight="1" x14ac:dyDescent="0.2">
      <c r="Q146" s="32"/>
    </row>
    <row r="147" spans="17:17" ht="15" customHeight="1" x14ac:dyDescent="0.2">
      <c r="Q147" s="32"/>
    </row>
    <row r="148" spans="17:17" ht="15" customHeight="1" x14ac:dyDescent="0.2">
      <c r="Q148" s="32"/>
    </row>
    <row r="149" spans="17:17" ht="15" customHeight="1" x14ac:dyDescent="0.2">
      <c r="Q149" s="32"/>
    </row>
    <row r="150" spans="17:17" ht="15" customHeight="1" x14ac:dyDescent="0.2">
      <c r="Q150" s="32"/>
    </row>
    <row r="151" spans="17:17" ht="15" customHeight="1" x14ac:dyDescent="0.2">
      <c r="Q151" s="32"/>
    </row>
    <row r="152" spans="17:17" ht="15" customHeight="1" x14ac:dyDescent="0.2">
      <c r="Q152" s="32"/>
    </row>
    <row r="153" spans="17:17" ht="15" customHeight="1" x14ac:dyDescent="0.2">
      <c r="Q153" s="32"/>
    </row>
    <row r="154" spans="17:17" ht="15" customHeight="1" x14ac:dyDescent="0.2">
      <c r="Q154" s="32"/>
    </row>
    <row r="155" spans="17:17" ht="15" customHeight="1" x14ac:dyDescent="0.2">
      <c r="Q155" s="32"/>
    </row>
    <row r="156" spans="17:17" ht="15" customHeight="1" x14ac:dyDescent="0.2">
      <c r="Q156" s="32"/>
    </row>
    <row r="157" spans="17:17" ht="15" customHeight="1" x14ac:dyDescent="0.2">
      <c r="Q157" s="32"/>
    </row>
    <row r="158" spans="17:17" ht="15" customHeight="1" x14ac:dyDescent="0.2">
      <c r="Q158" s="32"/>
    </row>
    <row r="159" spans="17:17" ht="15" customHeight="1" x14ac:dyDescent="0.2">
      <c r="Q159" s="32"/>
    </row>
    <row r="160" spans="17:17" ht="15" customHeight="1" x14ac:dyDescent="0.2">
      <c r="Q160" s="32"/>
    </row>
    <row r="161" spans="17:17" ht="15" customHeight="1" x14ac:dyDescent="0.2">
      <c r="Q161" s="32"/>
    </row>
    <row r="162" spans="17:17" ht="15" customHeight="1" x14ac:dyDescent="0.2">
      <c r="Q162" s="32"/>
    </row>
    <row r="163" spans="17:17" ht="15" customHeight="1" x14ac:dyDescent="0.2">
      <c r="Q163" s="32"/>
    </row>
    <row r="164" spans="17:17" ht="15" customHeight="1" x14ac:dyDescent="0.2">
      <c r="Q164" s="32"/>
    </row>
    <row r="165" spans="17:17" ht="15" customHeight="1" x14ac:dyDescent="0.2">
      <c r="Q165" s="32"/>
    </row>
  </sheetData>
  <mergeCells count="1">
    <mergeCell ref="R74:U74"/>
  </mergeCells>
  <phoneticPr fontId="11" type="noConversion"/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1533A5F912F043BDFDFB0F024A50EB" ma:contentTypeVersion="" ma:contentTypeDescription="Create a new document." ma:contentTypeScope="" ma:versionID="191e7f1d0a5c4e3fc99b080f0ab5c007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A95520-8901-4079-B0A9-EED5467DF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B56297D-50D7-4670-ADF9-D11EAF241E96}">
  <ds:schemaRefs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c85253b9-0a55-49a1-98ad-b5b6252d7079"/>
    <ds:schemaRef ds:uri="http://purl.org/dc/terms/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68BA483-1465-4E6E-925B-184ACAC8CF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7</vt:i4>
      </vt:variant>
    </vt:vector>
  </HeadingPairs>
  <TitlesOfParts>
    <vt:vector size="52" baseType="lpstr">
      <vt:lpstr>Cost Benefit Summary</vt:lpstr>
      <vt:lpstr>Rev Reqt Summary</vt:lpstr>
      <vt:lpstr>100 Basis Point Incentive Value</vt:lpstr>
      <vt:lpstr>Assumptions (Inputs)</vt:lpstr>
      <vt:lpstr>CapEx (2014 Dollars)</vt:lpstr>
      <vt:lpstr>CapEx (2014 Dollars discount)</vt:lpstr>
      <vt:lpstr>CapEx (Escalated)</vt:lpstr>
      <vt:lpstr>1-2017</vt:lpstr>
      <vt:lpstr>1-2026</vt:lpstr>
      <vt:lpstr>1 (w 100pt incentive)</vt:lpstr>
      <vt:lpstr>2a-2017</vt:lpstr>
      <vt:lpstr>2a-2026</vt:lpstr>
      <vt:lpstr>2a (w 100pt incentive)</vt:lpstr>
      <vt:lpstr>2b-2017</vt:lpstr>
      <vt:lpstr>2b-2026</vt:lpstr>
      <vt:lpstr>2b-2026 (w 100pt incentive)</vt:lpstr>
      <vt:lpstr>2c-2026</vt:lpstr>
      <vt:lpstr>2c-2026 (w 100pt incentive)</vt:lpstr>
      <vt:lpstr>3a-2017</vt:lpstr>
      <vt:lpstr>3a-2026</vt:lpstr>
      <vt:lpstr>5</vt:lpstr>
      <vt:lpstr>3b-2017</vt:lpstr>
      <vt:lpstr>3b-2026</vt:lpstr>
      <vt:lpstr>3c-2017</vt:lpstr>
      <vt:lpstr>3c-2026</vt:lpstr>
      <vt:lpstr>3d-2017</vt:lpstr>
      <vt:lpstr>3d-2026</vt:lpstr>
      <vt:lpstr>4a-2017</vt:lpstr>
      <vt:lpstr>4a-2026</vt:lpstr>
      <vt:lpstr>4b-2017</vt:lpstr>
      <vt:lpstr>4b-2026</vt:lpstr>
      <vt:lpstr>4c-2017</vt:lpstr>
      <vt:lpstr>4c-2026</vt:lpstr>
      <vt:lpstr>4d-2017</vt:lpstr>
      <vt:lpstr>4d-2026</vt:lpstr>
      <vt:lpstr>4e-2017</vt:lpstr>
      <vt:lpstr>4e-2026</vt:lpstr>
      <vt:lpstr>4f-2017</vt:lpstr>
      <vt:lpstr>4f-2026</vt:lpstr>
      <vt:lpstr>4g-2017</vt:lpstr>
      <vt:lpstr>4g-2026</vt:lpstr>
      <vt:lpstr>Capital Structure</vt:lpstr>
      <vt:lpstr>TaxDepr</vt:lpstr>
      <vt:lpstr>Book Depreciation Rate</vt:lpstr>
      <vt:lpstr>Tax Rates</vt:lpstr>
      <vt:lpstr>'100 Basis Point Incentive Value'!Print_Area</vt:lpstr>
      <vt:lpstr>'5'!Print_Area</vt:lpstr>
      <vt:lpstr>'CapEx (2014 Dollars)'!Print_Area</vt:lpstr>
      <vt:lpstr>'Rev Reqt Summary'!Print_Area</vt:lpstr>
      <vt:lpstr>'100 Basis Point Incentive Value'!Print_Titles</vt:lpstr>
      <vt:lpstr>'5'!Print_Titles</vt:lpstr>
      <vt:lpstr>'Rev Reqt Summary'!Print_Titles</vt:lpstr>
    </vt:vector>
  </TitlesOfParts>
  <Company>Consolidated Edison of New York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SCIRBONAC</dc:creator>
  <cp:lastModifiedBy>Morris, Emily</cp:lastModifiedBy>
  <cp:lastPrinted>2016-08-01T16:46:59Z</cp:lastPrinted>
  <dcterms:created xsi:type="dcterms:W3CDTF">2009-12-16T13:10:29Z</dcterms:created>
  <dcterms:modified xsi:type="dcterms:W3CDTF">2017-02-24T17:20:54Z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0x010100A81533A5F912F043BDFDFB0F024A50EB</vt:lpwstr>
  </property>
</Properties>
</file>